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4\14_KYOEKI\1_エントリー関係\"/>
    </mc:Choice>
  </mc:AlternateContent>
  <xr:revisionPtr revIDLastSave="0" documentId="13_ncr:1_{5A121A69-A17E-40A9-9193-9F7D90A1F61B}" xr6:coauthVersionLast="47" xr6:coauthVersionMax="47" xr10:uidLastSave="{00000000-0000-0000-0000-000000000000}"/>
  <workbookProtection workbookAlgorithmName="SHA-512" workbookHashValue="p1chOJxMu+4rEuLuKYRd7mJQmzgtY6g4J1dJa/q1RrlO/1NpkTr6ZzvmhYfTGn66xsRCQr4hMxwLB1QQMDKHew==" workbookSaltValue="3XxRhF56W+FDPdi4oLROag==" workbookSpinCount="100000" lockStructure="1"/>
  <bookViews>
    <workbookView xWindow="-120" yWindow="-120" windowWidth="29040" windowHeight="15720" firstSheet="6" activeTab="6" xr2:uid="{17FB390F-1D8D-4777-914A-50A10D7FD799}"/>
  </bookViews>
  <sheets>
    <sheet name="設定" sheetId="1" state="hidden" r:id="rId1"/>
    <sheet name="所属情報" sheetId="2" state="hidden" r:id="rId2"/>
    <sheet name="男子登録情報" sheetId="5" state="hidden" r:id="rId3"/>
    <sheet name="女子登録情報" sheetId="6" state="hidden" r:id="rId4"/>
    <sheet name="プログラム_PDF印刷用" sheetId="14" state="hidden" r:id="rId5"/>
    <sheet name="プログラム_プリンタ印刷用" sheetId="15" state="hidden" r:id="rId6"/>
    <sheet name="①申込書" sheetId="8" r:id="rId7"/>
    <sheet name="②チーム申込" sheetId="9" r:id="rId8"/>
    <sheet name="③プロフィール" sheetId="13" r:id="rId9"/>
    <sheet name="④確認表" sheetId="11" r:id="rId10"/>
    <sheet name="マスター" sheetId="3" state="hidden" r:id="rId11"/>
    <sheet name="メンバーマスター" sheetId="12" state="hidden" r:id="rId12"/>
    <sheet name="リスト" sheetId="7" state="hidden" r:id="rId13"/>
  </sheets>
  <definedNames>
    <definedName name="_000_所属団体名">OFFSET(所属情報!#REF!,0,0,COUNTA(所属情報!$A:$A)-1)</definedName>
    <definedName name="_310_入力種目">OFFSET(リスト!$I$2,0,0,6-COUNTBLANK(リスト!$I$2:$I$7))</definedName>
    <definedName name="_320_チーム属性">IF(設定!$I$13&lt;&gt;"",リスト!$K$2:$K$3,OFFSET(リスト!$A$1,0,0,0))</definedName>
    <definedName name="_330_性別選択">IF(OR(設定!$C$4="",設定!$C$4="混合"),リスト!$M$2:$M$3,OFFSET(リスト!$A$1,0,0,0))</definedName>
    <definedName name="_340_種目3">OFFSET(リスト!$P$2,0,0,11-COUNTBLANK(リスト!$P$2:$P$12))</definedName>
    <definedName name="_xlnm.Print_Area" localSheetId="7">②チーム申込!$B$1:$AB$30</definedName>
    <definedName name="_xlnm.Print_Area" localSheetId="8">③プロフィール!$B$2:$J$7</definedName>
    <definedName name="_xlnm.Print_Area" localSheetId="9">④確認表!$B$2:$D$11</definedName>
    <definedName name="_xlnm.Print_Area" localSheetId="4">プログラム_PDF印刷用!$A$1:$K$57</definedName>
    <definedName name="_xlnm.Print_Area" localSheetId="5">プログラム_プリンタ印刷用!$A$1:$K$57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" i="13" l="1"/>
  <c r="I31" i="15"/>
  <c r="H31" i="15"/>
  <c r="H30" i="15"/>
  <c r="B23" i="15"/>
  <c r="H6" i="15"/>
  <c r="G6" i="15"/>
  <c r="E6" i="15"/>
  <c r="D6" i="15"/>
  <c r="C3" i="15"/>
  <c r="I31" i="14"/>
  <c r="H31" i="14"/>
  <c r="H30" i="14"/>
  <c r="B23" i="14"/>
  <c r="H6" i="14"/>
  <c r="G6" i="14"/>
  <c r="E6" i="14"/>
  <c r="D6" i="14"/>
  <c r="C3" i="14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E30" i="9"/>
  <c r="Y30" i="9" s="1"/>
  <c r="E29" i="9"/>
  <c r="W29" i="9" s="1"/>
  <c r="E28" i="9"/>
  <c r="W28" i="9" s="1"/>
  <c r="E27" i="9"/>
  <c r="AA27" i="9" s="1"/>
  <c r="E26" i="9"/>
  <c r="Y26" i="9" s="1"/>
  <c r="E25" i="9"/>
  <c r="AA25" i="9" s="1"/>
  <c r="E24" i="9"/>
  <c r="E23" i="9"/>
  <c r="AA23" i="9" s="1"/>
  <c r="E22" i="9"/>
  <c r="E21" i="9"/>
  <c r="E20" i="9"/>
  <c r="W20" i="9" s="1"/>
  <c r="E19" i="9"/>
  <c r="W19" i="9" s="1"/>
  <c r="E18" i="9"/>
  <c r="Y18" i="9" s="1"/>
  <c r="E17" i="9"/>
  <c r="Y17" i="9" s="1"/>
  <c r="E16" i="9"/>
  <c r="Y16" i="9" s="1"/>
  <c r="E15" i="9"/>
  <c r="AA15" i="9" s="1"/>
  <c r="E14" i="9"/>
  <c r="E13" i="9"/>
  <c r="E12" i="9"/>
  <c r="J11" i="9"/>
  <c r="I11" i="9"/>
  <c r="H11" i="9"/>
  <c r="G11" i="9"/>
  <c r="F11" i="9"/>
  <c r="E11" i="9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72" i="6"/>
  <c r="V173" i="6"/>
  <c r="V174" i="6"/>
  <c r="V175" i="6"/>
  <c r="V176" i="6"/>
  <c r="V177" i="6"/>
  <c r="V178" i="6"/>
  <c r="V179" i="6"/>
  <c r="V180" i="6"/>
  <c r="V181" i="6"/>
  <c r="V182" i="6"/>
  <c r="V183" i="6"/>
  <c r="V184" i="6"/>
  <c r="V185" i="6"/>
  <c r="V186" i="6"/>
  <c r="V187" i="6"/>
  <c r="V188" i="6"/>
  <c r="V189" i="6"/>
  <c r="V190" i="6"/>
  <c r="V191" i="6"/>
  <c r="V192" i="6"/>
  <c r="V193" i="6"/>
  <c r="V194" i="6"/>
  <c r="V195" i="6"/>
  <c r="V196" i="6"/>
  <c r="V197" i="6"/>
  <c r="V198" i="6"/>
  <c r="V199" i="6"/>
  <c r="V200" i="6"/>
  <c r="V201" i="6"/>
  <c r="V202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V220" i="6"/>
  <c r="V221" i="6"/>
  <c r="V222" i="6"/>
  <c r="V223" i="6"/>
  <c r="V224" i="6"/>
  <c r="V225" i="6"/>
  <c r="V226" i="6"/>
  <c r="V227" i="6"/>
  <c r="V228" i="6"/>
  <c r="V229" i="6"/>
  <c r="V230" i="6"/>
  <c r="V231" i="6"/>
  <c r="V232" i="6"/>
  <c r="V233" i="6"/>
  <c r="V234" i="6"/>
  <c r="V235" i="6"/>
  <c r="V236" i="6"/>
  <c r="V237" i="6"/>
  <c r="V238" i="6"/>
  <c r="V239" i="6"/>
  <c r="V240" i="6"/>
  <c r="V241" i="6"/>
  <c r="V242" i="6"/>
  <c r="V243" i="6"/>
  <c r="V244" i="6"/>
  <c r="V245" i="6"/>
  <c r="V246" i="6"/>
  <c r="V247" i="6"/>
  <c r="V248" i="6"/>
  <c r="V249" i="6"/>
  <c r="V250" i="6"/>
  <c r="V251" i="6"/>
  <c r="V252" i="6"/>
  <c r="V253" i="6"/>
  <c r="V254" i="6"/>
  <c r="V255" i="6"/>
  <c r="V256" i="6"/>
  <c r="V257" i="6"/>
  <c r="V258" i="6"/>
  <c r="V259" i="6"/>
  <c r="V260" i="6"/>
  <c r="V261" i="6"/>
  <c r="V262" i="6"/>
  <c r="V263" i="6"/>
  <c r="V264" i="6"/>
  <c r="V265" i="6"/>
  <c r="V266" i="6"/>
  <c r="V267" i="6"/>
  <c r="V268" i="6"/>
  <c r="V269" i="6"/>
  <c r="V270" i="6"/>
  <c r="V271" i="6"/>
  <c r="V272" i="6"/>
  <c r="V273" i="6"/>
  <c r="V274" i="6"/>
  <c r="V275" i="6"/>
  <c r="V276" i="6"/>
  <c r="V277" i="6"/>
  <c r="V278" i="6"/>
  <c r="V279" i="6"/>
  <c r="V280" i="6"/>
  <c r="V281" i="6"/>
  <c r="V282" i="6"/>
  <c r="V283" i="6"/>
  <c r="V284" i="6"/>
  <c r="V285" i="6"/>
  <c r="V286" i="6"/>
  <c r="V287" i="6"/>
  <c r="V288" i="6"/>
  <c r="V289" i="6"/>
  <c r="V290" i="6"/>
  <c r="V291" i="6"/>
  <c r="V292" i="6"/>
  <c r="V293" i="6"/>
  <c r="V294" i="6"/>
  <c r="V295" i="6"/>
  <c r="V296" i="6"/>
  <c r="V297" i="6"/>
  <c r="V298" i="6"/>
  <c r="V299" i="6"/>
  <c r="V300" i="6"/>
  <c r="V301" i="6"/>
  <c r="V302" i="6"/>
  <c r="V303" i="6"/>
  <c r="V304" i="6"/>
  <c r="V305" i="6"/>
  <c r="V306" i="6"/>
  <c r="V307" i="6"/>
  <c r="V308" i="6"/>
  <c r="V309" i="6"/>
  <c r="V310" i="6"/>
  <c r="V311" i="6"/>
  <c r="V312" i="6"/>
  <c r="V313" i="6"/>
  <c r="V314" i="6"/>
  <c r="V315" i="6"/>
  <c r="V316" i="6"/>
  <c r="V317" i="6"/>
  <c r="V318" i="6"/>
  <c r="V319" i="6"/>
  <c r="V320" i="6"/>
  <c r="V321" i="6"/>
  <c r="V322" i="6"/>
  <c r="V323" i="6"/>
  <c r="V324" i="6"/>
  <c r="V325" i="6"/>
  <c r="V326" i="6"/>
  <c r="V327" i="6"/>
  <c r="V328" i="6"/>
  <c r="V329" i="6"/>
  <c r="V330" i="6"/>
  <c r="V331" i="6"/>
  <c r="V332" i="6"/>
  <c r="V333" i="6"/>
  <c r="V334" i="6"/>
  <c r="V335" i="6"/>
  <c r="V336" i="6"/>
  <c r="V337" i="6"/>
  <c r="V338" i="6"/>
  <c r="V339" i="6"/>
  <c r="V340" i="6"/>
  <c r="V341" i="6"/>
  <c r="V342" i="6"/>
  <c r="V343" i="6"/>
  <c r="V344" i="6"/>
  <c r="V345" i="6"/>
  <c r="V346" i="6"/>
  <c r="V347" i="6"/>
  <c r="V348" i="6"/>
  <c r="V349" i="6"/>
  <c r="V350" i="6"/>
  <c r="V351" i="6"/>
  <c r="V352" i="6"/>
  <c r="V353" i="6"/>
  <c r="V354" i="6"/>
  <c r="V355" i="6"/>
  <c r="V356" i="6"/>
  <c r="V357" i="6"/>
  <c r="V358" i="6"/>
  <c r="V359" i="6"/>
  <c r="V360" i="6"/>
  <c r="V361" i="6"/>
  <c r="V362" i="6"/>
  <c r="V363" i="6"/>
  <c r="V364" i="6"/>
  <c r="V365" i="6"/>
  <c r="V366" i="6"/>
  <c r="V367" i="6"/>
  <c r="V368" i="6"/>
  <c r="V369" i="6"/>
  <c r="V370" i="6"/>
  <c r="V371" i="6"/>
  <c r="V372" i="6"/>
  <c r="V373" i="6"/>
  <c r="V374" i="6"/>
  <c r="V375" i="6"/>
  <c r="V376" i="6"/>
  <c r="V377" i="6"/>
  <c r="V378" i="6"/>
  <c r="V379" i="6"/>
  <c r="V380" i="6"/>
  <c r="V381" i="6"/>
  <c r="V382" i="6"/>
  <c r="V383" i="6"/>
  <c r="V384" i="6"/>
  <c r="V385" i="6"/>
  <c r="V386" i="6"/>
  <c r="V387" i="6"/>
  <c r="V388" i="6"/>
  <c r="V389" i="6"/>
  <c r="V390" i="6"/>
  <c r="V391" i="6"/>
  <c r="V392" i="6"/>
  <c r="V393" i="6"/>
  <c r="V394" i="6"/>
  <c r="V395" i="6"/>
  <c r="V396" i="6"/>
  <c r="V397" i="6"/>
  <c r="V398" i="6"/>
  <c r="V399" i="6"/>
  <c r="V400" i="6"/>
  <c r="V401" i="6"/>
  <c r="V402" i="6"/>
  <c r="V403" i="6"/>
  <c r="V404" i="6"/>
  <c r="V405" i="6"/>
  <c r="V406" i="6"/>
  <c r="V407" i="6"/>
  <c r="V408" i="6"/>
  <c r="V409" i="6"/>
  <c r="V410" i="6"/>
  <c r="V411" i="6"/>
  <c r="V412" i="6"/>
  <c r="V413" i="6"/>
  <c r="V414" i="6"/>
  <c r="V415" i="6"/>
  <c r="V416" i="6"/>
  <c r="V417" i="6"/>
  <c r="V418" i="6"/>
  <c r="V419" i="6"/>
  <c r="V420" i="6"/>
  <c r="V421" i="6"/>
  <c r="V422" i="6"/>
  <c r="V423" i="6"/>
  <c r="V424" i="6"/>
  <c r="V425" i="6"/>
  <c r="V426" i="6"/>
  <c r="V427" i="6"/>
  <c r="V428" i="6"/>
  <c r="V429" i="6"/>
  <c r="V430" i="6"/>
  <c r="V431" i="6"/>
  <c r="V432" i="6"/>
  <c r="V433" i="6"/>
  <c r="V434" i="6"/>
  <c r="V435" i="6"/>
  <c r="V436" i="6"/>
  <c r="V437" i="6"/>
  <c r="V438" i="6"/>
  <c r="V439" i="6"/>
  <c r="V440" i="6"/>
  <c r="V441" i="6"/>
  <c r="V442" i="6"/>
  <c r="V443" i="6"/>
  <c r="V444" i="6"/>
  <c r="V445" i="6"/>
  <c r="V446" i="6"/>
  <c r="V447" i="6"/>
  <c r="V448" i="6"/>
  <c r="V449" i="6"/>
  <c r="V450" i="6"/>
  <c r="V451" i="6"/>
  <c r="V452" i="6"/>
  <c r="V453" i="6"/>
  <c r="V454" i="6"/>
  <c r="V455" i="6"/>
  <c r="V456" i="6"/>
  <c r="V457" i="6"/>
  <c r="V458" i="6"/>
  <c r="V459" i="6"/>
  <c r="V460" i="6"/>
  <c r="V461" i="6"/>
  <c r="V462" i="6"/>
  <c r="V463" i="6"/>
  <c r="V464" i="6"/>
  <c r="V465" i="6"/>
  <c r="V466" i="6"/>
  <c r="V467" i="6"/>
  <c r="V468" i="6"/>
  <c r="V469" i="6"/>
  <c r="V470" i="6"/>
  <c r="V471" i="6"/>
  <c r="V472" i="6"/>
  <c r="V473" i="6"/>
  <c r="V474" i="6"/>
  <c r="V475" i="6"/>
  <c r="V476" i="6"/>
  <c r="V477" i="6"/>
  <c r="V478" i="6"/>
  <c r="V479" i="6"/>
  <c r="V480" i="6"/>
  <c r="V481" i="6"/>
  <c r="V482" i="6"/>
  <c r="V483" i="6"/>
  <c r="V484" i="6"/>
  <c r="V485" i="6"/>
  <c r="V486" i="6"/>
  <c r="V487" i="6"/>
  <c r="V488" i="6"/>
  <c r="V489" i="6"/>
  <c r="V490" i="6"/>
  <c r="V491" i="6"/>
  <c r="V492" i="6"/>
  <c r="V493" i="6"/>
  <c r="V494" i="6"/>
  <c r="V495" i="6"/>
  <c r="V496" i="6"/>
  <c r="V497" i="6"/>
  <c r="V498" i="6"/>
  <c r="V499" i="6"/>
  <c r="V500" i="6"/>
  <c r="V501" i="6"/>
  <c r="V502" i="6"/>
  <c r="V503" i="6"/>
  <c r="V504" i="6"/>
  <c r="V505" i="6"/>
  <c r="V506" i="6"/>
  <c r="V507" i="6"/>
  <c r="V508" i="6"/>
  <c r="V509" i="6"/>
  <c r="V510" i="6"/>
  <c r="V511" i="6"/>
  <c r="V512" i="6"/>
  <c r="V513" i="6"/>
  <c r="V514" i="6"/>
  <c r="V515" i="6"/>
  <c r="V516" i="6"/>
  <c r="V517" i="6"/>
  <c r="V518" i="6"/>
  <c r="V519" i="6"/>
  <c r="V520" i="6"/>
  <c r="V521" i="6"/>
  <c r="V522" i="6"/>
  <c r="V523" i="6"/>
  <c r="V524" i="6"/>
  <c r="V525" i="6"/>
  <c r="V526" i="6"/>
  <c r="V527" i="6"/>
  <c r="V528" i="6"/>
  <c r="V529" i="6"/>
  <c r="V530" i="6"/>
  <c r="V531" i="6"/>
  <c r="V532" i="6"/>
  <c r="V533" i="6"/>
  <c r="V534" i="6"/>
  <c r="V535" i="6"/>
  <c r="V536" i="6"/>
  <c r="V537" i="6"/>
  <c r="V538" i="6"/>
  <c r="V539" i="6"/>
  <c r="V540" i="6"/>
  <c r="V541" i="6"/>
  <c r="V542" i="6"/>
  <c r="V543" i="6"/>
  <c r="V544" i="6"/>
  <c r="V545" i="6"/>
  <c r="V546" i="6"/>
  <c r="V547" i="6"/>
  <c r="V548" i="6"/>
  <c r="V549" i="6"/>
  <c r="V550" i="6"/>
  <c r="V551" i="6"/>
  <c r="V552" i="6"/>
  <c r="V553" i="6"/>
  <c r="V554" i="6"/>
  <c r="V555" i="6"/>
  <c r="V556" i="6"/>
  <c r="V557" i="6"/>
  <c r="V558" i="6"/>
  <c r="V559" i="6"/>
  <c r="V560" i="6"/>
  <c r="V561" i="6"/>
  <c r="V562" i="6"/>
  <c r="V563" i="6"/>
  <c r="V564" i="6"/>
  <c r="V565" i="6"/>
  <c r="V566" i="6"/>
  <c r="V567" i="6"/>
  <c r="V568" i="6"/>
  <c r="V569" i="6"/>
  <c r="V570" i="6"/>
  <c r="V571" i="6"/>
  <c r="V572" i="6"/>
  <c r="V573" i="6"/>
  <c r="V574" i="6"/>
  <c r="V575" i="6"/>
  <c r="V576" i="6"/>
  <c r="V577" i="6"/>
  <c r="V578" i="6"/>
  <c r="V579" i="6"/>
  <c r="V580" i="6"/>
  <c r="V581" i="6"/>
  <c r="V582" i="6"/>
  <c r="V583" i="6"/>
  <c r="V584" i="6"/>
  <c r="V585" i="6"/>
  <c r="V586" i="6"/>
  <c r="V587" i="6"/>
  <c r="V588" i="6"/>
  <c r="V589" i="6"/>
  <c r="V590" i="6"/>
  <c r="V591" i="6"/>
  <c r="V592" i="6"/>
  <c r="V593" i="6"/>
  <c r="V594" i="6"/>
  <c r="V595" i="6"/>
  <c r="V596" i="6"/>
  <c r="V597" i="6"/>
  <c r="V598" i="6"/>
  <c r="V599" i="6"/>
  <c r="V600" i="6"/>
  <c r="V601" i="6"/>
  <c r="V602" i="6"/>
  <c r="V603" i="6"/>
  <c r="V604" i="6"/>
  <c r="V605" i="6"/>
  <c r="V606" i="6"/>
  <c r="V607" i="6"/>
  <c r="V608" i="6"/>
  <c r="V609" i="6"/>
  <c r="V610" i="6"/>
  <c r="V611" i="6"/>
  <c r="V612" i="6"/>
  <c r="V613" i="6"/>
  <c r="V614" i="6"/>
  <c r="V615" i="6"/>
  <c r="V616" i="6"/>
  <c r="V617" i="6"/>
  <c r="V618" i="6"/>
  <c r="V619" i="6"/>
  <c r="V620" i="6"/>
  <c r="V621" i="6"/>
  <c r="V622" i="6"/>
  <c r="V623" i="6"/>
  <c r="V624" i="6"/>
  <c r="V625" i="6"/>
  <c r="V626" i="6"/>
  <c r="V627" i="6"/>
  <c r="V628" i="6"/>
  <c r="V629" i="6"/>
  <c r="V630" i="6"/>
  <c r="V631" i="6"/>
  <c r="V632" i="6"/>
  <c r="V633" i="6"/>
  <c r="V634" i="6"/>
  <c r="V635" i="6"/>
  <c r="V636" i="6"/>
  <c r="V637" i="6"/>
  <c r="V638" i="6"/>
  <c r="V639" i="6"/>
  <c r="V640" i="6"/>
  <c r="V641" i="6"/>
  <c r="V642" i="6"/>
  <c r="V643" i="6"/>
  <c r="V644" i="6"/>
  <c r="V645" i="6"/>
  <c r="V646" i="6"/>
  <c r="V647" i="6"/>
  <c r="V648" i="6"/>
  <c r="V649" i="6"/>
  <c r="V650" i="6"/>
  <c r="V651" i="6"/>
  <c r="V652" i="6"/>
  <c r="V653" i="6"/>
  <c r="V654" i="6"/>
  <c r="V655" i="6"/>
  <c r="V656" i="6"/>
  <c r="V657" i="6"/>
  <c r="V658" i="6"/>
  <c r="V659" i="6"/>
  <c r="V660" i="6"/>
  <c r="V661" i="6"/>
  <c r="V662" i="6"/>
  <c r="V663" i="6"/>
  <c r="V664" i="6"/>
  <c r="V665" i="6"/>
  <c r="V666" i="6"/>
  <c r="V667" i="6"/>
  <c r="V668" i="6"/>
  <c r="V669" i="6"/>
  <c r="V670" i="6"/>
  <c r="V671" i="6"/>
  <c r="V672" i="6"/>
  <c r="V673" i="6"/>
  <c r="V674" i="6"/>
  <c r="V675" i="6"/>
  <c r="V676" i="6"/>
  <c r="V677" i="6"/>
  <c r="V678" i="6"/>
  <c r="V679" i="6"/>
  <c r="V680" i="6"/>
  <c r="V681" i="6"/>
  <c r="V682" i="6"/>
  <c r="V683" i="6"/>
  <c r="V684" i="6"/>
  <c r="V685" i="6"/>
  <c r="V686" i="6"/>
  <c r="V687" i="6"/>
  <c r="V688" i="6"/>
  <c r="V689" i="6"/>
  <c r="V690" i="6"/>
  <c r="V691" i="6"/>
  <c r="V692" i="6"/>
  <c r="V693" i="6"/>
  <c r="V694" i="6"/>
  <c r="V695" i="6"/>
  <c r="V696" i="6"/>
  <c r="V697" i="6"/>
  <c r="V698" i="6"/>
  <c r="V699" i="6"/>
  <c r="V700" i="6"/>
  <c r="V701" i="6"/>
  <c r="V702" i="6"/>
  <c r="V703" i="6"/>
  <c r="V704" i="6"/>
  <c r="V705" i="6"/>
  <c r="V706" i="6"/>
  <c r="V707" i="6"/>
  <c r="V708" i="6"/>
  <c r="V709" i="6"/>
  <c r="V710" i="6"/>
  <c r="V711" i="6"/>
  <c r="V712" i="6"/>
  <c r="V713" i="6"/>
  <c r="V714" i="6"/>
  <c r="V715" i="6"/>
  <c r="V716" i="6"/>
  <c r="V717" i="6"/>
  <c r="V718" i="6"/>
  <c r="V719" i="6"/>
  <c r="V720" i="6"/>
  <c r="V721" i="6"/>
  <c r="V722" i="6"/>
  <c r="V723" i="6"/>
  <c r="V724" i="6"/>
  <c r="V725" i="6"/>
  <c r="V726" i="6"/>
  <c r="V727" i="6"/>
  <c r="V728" i="6"/>
  <c r="V729" i="6"/>
  <c r="V730" i="6"/>
  <c r="V731" i="6"/>
  <c r="V732" i="6"/>
  <c r="V733" i="6"/>
  <c r="V734" i="6"/>
  <c r="V735" i="6"/>
  <c r="V736" i="6"/>
  <c r="V737" i="6"/>
  <c r="V738" i="6"/>
  <c r="V739" i="6"/>
  <c r="V740" i="6"/>
  <c r="V741" i="6"/>
  <c r="V742" i="6"/>
  <c r="V743" i="6"/>
  <c r="V744" i="6"/>
  <c r="V745" i="6"/>
  <c r="V746" i="6"/>
  <c r="V747" i="6"/>
  <c r="V748" i="6"/>
  <c r="V749" i="6"/>
  <c r="V750" i="6"/>
  <c r="V751" i="6"/>
  <c r="V752" i="6"/>
  <c r="V753" i="6"/>
  <c r="V754" i="6"/>
  <c r="V755" i="6"/>
  <c r="V756" i="6"/>
  <c r="V757" i="6"/>
  <c r="V758" i="6"/>
  <c r="V759" i="6"/>
  <c r="V760" i="6"/>
  <c r="V761" i="6"/>
  <c r="V762" i="6"/>
  <c r="V763" i="6"/>
  <c r="V764" i="6"/>
  <c r="V765" i="6"/>
  <c r="V766" i="6"/>
  <c r="V767" i="6"/>
  <c r="V768" i="6"/>
  <c r="V769" i="6"/>
  <c r="V770" i="6"/>
  <c r="V771" i="6"/>
  <c r="V772" i="6"/>
  <c r="V773" i="6"/>
  <c r="V774" i="6"/>
  <c r="V775" i="6"/>
  <c r="V776" i="6"/>
  <c r="V777" i="6"/>
  <c r="V778" i="6"/>
  <c r="V779" i="6"/>
  <c r="V780" i="6"/>
  <c r="V781" i="6"/>
  <c r="V782" i="6"/>
  <c r="V783" i="6"/>
  <c r="V784" i="6"/>
  <c r="V785" i="6"/>
  <c r="V786" i="6"/>
  <c r="V787" i="6"/>
  <c r="V788" i="6"/>
  <c r="V789" i="6"/>
  <c r="V790" i="6"/>
  <c r="V791" i="6"/>
  <c r="V792" i="6"/>
  <c r="V793" i="6"/>
  <c r="V794" i="6"/>
  <c r="V795" i="6"/>
  <c r="V796" i="6"/>
  <c r="V797" i="6"/>
  <c r="V798" i="6"/>
  <c r="V799" i="6"/>
  <c r="V800" i="6"/>
  <c r="V801" i="6"/>
  <c r="V802" i="6"/>
  <c r="V803" i="6"/>
  <c r="V804" i="6"/>
  <c r="V805" i="6"/>
  <c r="V806" i="6"/>
  <c r="V807" i="6"/>
  <c r="V808" i="6"/>
  <c r="V809" i="6"/>
  <c r="V810" i="6"/>
  <c r="V811" i="6"/>
  <c r="V812" i="6"/>
  <c r="V813" i="6"/>
  <c r="V814" i="6"/>
  <c r="V815" i="6"/>
  <c r="V816" i="6"/>
  <c r="V817" i="6"/>
  <c r="V818" i="6"/>
  <c r="V819" i="6"/>
  <c r="V820" i="6"/>
  <c r="V821" i="6"/>
  <c r="V822" i="6"/>
  <c r="V823" i="6"/>
  <c r="V824" i="6"/>
  <c r="V825" i="6"/>
  <c r="V826" i="6"/>
  <c r="V827" i="6"/>
  <c r="V828" i="6"/>
  <c r="V829" i="6"/>
  <c r="V830" i="6"/>
  <c r="V831" i="6"/>
  <c r="V832" i="6"/>
  <c r="V833" i="6"/>
  <c r="V834" i="6"/>
  <c r="V835" i="6"/>
  <c r="V836" i="6"/>
  <c r="V837" i="6"/>
  <c r="V838" i="6"/>
  <c r="V839" i="6"/>
  <c r="V840" i="6"/>
  <c r="V841" i="6"/>
  <c r="V842" i="6"/>
  <c r="V843" i="6"/>
  <c r="V844" i="6"/>
  <c r="V845" i="6"/>
  <c r="V846" i="6"/>
  <c r="V847" i="6"/>
  <c r="V848" i="6"/>
  <c r="V849" i="6"/>
  <c r="V850" i="6"/>
  <c r="V851" i="6"/>
  <c r="V852" i="6"/>
  <c r="V853" i="6"/>
  <c r="V854" i="6"/>
  <c r="V855" i="6"/>
  <c r="V856" i="6"/>
  <c r="V857" i="6"/>
  <c r="V858" i="6"/>
  <c r="V859" i="6"/>
  <c r="V860" i="6"/>
  <c r="V861" i="6"/>
  <c r="V862" i="6"/>
  <c r="V863" i="6"/>
  <c r="V864" i="6"/>
  <c r="V865" i="6"/>
  <c r="V866" i="6"/>
  <c r="V867" i="6"/>
  <c r="V868" i="6"/>
  <c r="V869" i="6"/>
  <c r="V870" i="6"/>
  <c r="V871" i="6"/>
  <c r="V872" i="6"/>
  <c r="V873" i="6"/>
  <c r="V874" i="6"/>
  <c r="V875" i="6"/>
  <c r="V876" i="6"/>
  <c r="V877" i="6"/>
  <c r="V878" i="6"/>
  <c r="V879" i="6"/>
  <c r="V880" i="6"/>
  <c r="V881" i="6"/>
  <c r="V882" i="6"/>
  <c r="V883" i="6"/>
  <c r="V884" i="6"/>
  <c r="V885" i="6"/>
  <c r="V886" i="6"/>
  <c r="V887" i="6"/>
  <c r="V888" i="6"/>
  <c r="V889" i="6"/>
  <c r="V890" i="6"/>
  <c r="V891" i="6"/>
  <c r="V892" i="6"/>
  <c r="V893" i="6"/>
  <c r="V894" i="6"/>
  <c r="V895" i="6"/>
  <c r="V896" i="6"/>
  <c r="V897" i="6"/>
  <c r="V898" i="6"/>
  <c r="V899" i="6"/>
  <c r="V900" i="6"/>
  <c r="V901" i="6"/>
  <c r="V902" i="6"/>
  <c r="V903" i="6"/>
  <c r="V904" i="6"/>
  <c r="V905" i="6"/>
  <c r="V906" i="6"/>
  <c r="V907" i="6"/>
  <c r="V908" i="6"/>
  <c r="V909" i="6"/>
  <c r="V910" i="6"/>
  <c r="V911" i="6"/>
  <c r="V912" i="6"/>
  <c r="V913" i="6"/>
  <c r="V914" i="6"/>
  <c r="V915" i="6"/>
  <c r="V916" i="6"/>
  <c r="V917" i="6"/>
  <c r="V918" i="6"/>
  <c r="V919" i="6"/>
  <c r="V920" i="6"/>
  <c r="V921" i="6"/>
  <c r="V922" i="6"/>
  <c r="V923" i="6"/>
  <c r="V924" i="6"/>
  <c r="V925" i="6"/>
  <c r="V926" i="6"/>
  <c r="V927" i="6"/>
  <c r="V928" i="6"/>
  <c r="V929" i="6"/>
  <c r="V930" i="6"/>
  <c r="V931" i="6"/>
  <c r="V932" i="6"/>
  <c r="V933" i="6"/>
  <c r="V934" i="6"/>
  <c r="V935" i="6"/>
  <c r="V936" i="6"/>
  <c r="V937" i="6"/>
  <c r="V938" i="6"/>
  <c r="V939" i="6"/>
  <c r="V940" i="6"/>
  <c r="V941" i="6"/>
  <c r="V942" i="6"/>
  <c r="V943" i="6"/>
  <c r="V944" i="6"/>
  <c r="V945" i="6"/>
  <c r="V946" i="6"/>
  <c r="V947" i="6"/>
  <c r="V948" i="6"/>
  <c r="V949" i="6"/>
  <c r="V950" i="6"/>
  <c r="V951" i="6"/>
  <c r="V952" i="6"/>
  <c r="V953" i="6"/>
  <c r="V954" i="6"/>
  <c r="V955" i="6"/>
  <c r="V956" i="6"/>
  <c r="V957" i="6"/>
  <c r="V958" i="6"/>
  <c r="V959" i="6"/>
  <c r="V960" i="6"/>
  <c r="V961" i="6"/>
  <c r="V962" i="6"/>
  <c r="V963" i="6"/>
  <c r="V964" i="6"/>
  <c r="V965" i="6"/>
  <c r="V966" i="6"/>
  <c r="V967" i="6"/>
  <c r="V968" i="6"/>
  <c r="V969" i="6"/>
  <c r="V970" i="6"/>
  <c r="V971" i="6"/>
  <c r="V972" i="6"/>
  <c r="V973" i="6"/>
  <c r="V974" i="6"/>
  <c r="V975" i="6"/>
  <c r="V976" i="6"/>
  <c r="V977" i="6"/>
  <c r="V978" i="6"/>
  <c r="V979" i="6"/>
  <c r="V980" i="6"/>
  <c r="V981" i="6"/>
  <c r="V982" i="6"/>
  <c r="V983" i="6"/>
  <c r="V984" i="6"/>
  <c r="V985" i="6"/>
  <c r="V986" i="6"/>
  <c r="V987" i="6"/>
  <c r="V988" i="6"/>
  <c r="V989" i="6"/>
  <c r="V990" i="6"/>
  <c r="V991" i="6"/>
  <c r="V992" i="6"/>
  <c r="V993" i="6"/>
  <c r="V994" i="6"/>
  <c r="V995" i="6"/>
  <c r="V996" i="6"/>
  <c r="V997" i="6"/>
  <c r="V998" i="6"/>
  <c r="V999" i="6"/>
  <c r="V1000" i="6"/>
  <c r="V1001" i="6"/>
  <c r="V1002" i="6"/>
  <c r="V1003" i="6"/>
  <c r="V1004" i="6"/>
  <c r="V1005" i="6"/>
  <c r="V1006" i="6"/>
  <c r="V1007" i="6"/>
  <c r="V1008" i="6"/>
  <c r="V1009" i="6"/>
  <c r="V1010" i="6"/>
  <c r="V1011" i="6"/>
  <c r="V1012" i="6"/>
  <c r="V1013" i="6"/>
  <c r="V1014" i="6"/>
  <c r="V1015" i="6"/>
  <c r="V1016" i="6"/>
  <c r="V1017" i="6"/>
  <c r="V1018" i="6"/>
  <c r="V1019" i="6"/>
  <c r="V1020" i="6"/>
  <c r="V1021" i="6"/>
  <c r="V1022" i="6"/>
  <c r="V1023" i="6"/>
  <c r="V1024" i="6"/>
  <c r="V1025" i="6"/>
  <c r="V1026" i="6"/>
  <c r="V1027" i="6"/>
  <c r="V1028" i="6"/>
  <c r="V1029" i="6"/>
  <c r="V1030" i="6"/>
  <c r="V1031" i="6"/>
  <c r="V1032" i="6"/>
  <c r="V1033" i="6"/>
  <c r="V1034" i="6"/>
  <c r="V1035" i="6"/>
  <c r="V1036" i="6"/>
  <c r="V1037" i="6"/>
  <c r="V1038" i="6"/>
  <c r="V1039" i="6"/>
  <c r="V1040" i="6"/>
  <c r="V1041" i="6"/>
  <c r="V1042" i="6"/>
  <c r="V1043" i="6"/>
  <c r="V1044" i="6"/>
  <c r="V1045" i="6"/>
  <c r="V1046" i="6"/>
  <c r="V1047" i="6"/>
  <c r="V1048" i="6"/>
  <c r="V1049" i="6"/>
  <c r="V1050" i="6"/>
  <c r="V1051" i="6"/>
  <c r="V1052" i="6"/>
  <c r="V1053" i="6"/>
  <c r="V1054" i="6"/>
  <c r="V1055" i="6"/>
  <c r="V1056" i="6"/>
  <c r="V1057" i="6"/>
  <c r="V1058" i="6"/>
  <c r="V1059" i="6"/>
  <c r="V1060" i="6"/>
  <c r="V1061" i="6"/>
  <c r="V1062" i="6"/>
  <c r="V1063" i="6"/>
  <c r="V1064" i="6"/>
  <c r="V1065" i="6"/>
  <c r="V1066" i="6"/>
  <c r="V1067" i="6"/>
  <c r="V1068" i="6"/>
  <c r="V1069" i="6"/>
  <c r="V1070" i="6"/>
  <c r="V1071" i="6"/>
  <c r="V1072" i="6"/>
  <c r="V1073" i="6"/>
  <c r="V1074" i="6"/>
  <c r="V1075" i="6"/>
  <c r="V1076" i="6"/>
  <c r="V1077" i="6"/>
  <c r="V1078" i="6"/>
  <c r="V1079" i="6"/>
  <c r="V1080" i="6"/>
  <c r="V1081" i="6"/>
  <c r="V1082" i="6"/>
  <c r="V1083" i="6"/>
  <c r="V1084" i="6"/>
  <c r="V1085" i="6"/>
  <c r="V1086" i="6"/>
  <c r="V1087" i="6"/>
  <c r="V1088" i="6"/>
  <c r="V1089" i="6"/>
  <c r="V1090" i="6"/>
  <c r="V1091" i="6"/>
  <c r="V1092" i="6"/>
  <c r="V1093" i="6"/>
  <c r="V1094" i="6"/>
  <c r="V1095" i="6"/>
  <c r="V1096" i="6"/>
  <c r="V1097" i="6"/>
  <c r="V1098" i="6"/>
  <c r="V1099" i="6"/>
  <c r="V1100" i="6"/>
  <c r="V1101" i="6"/>
  <c r="V1102" i="6"/>
  <c r="V1103" i="6"/>
  <c r="V1104" i="6"/>
  <c r="V1105" i="6"/>
  <c r="V1106" i="6"/>
  <c r="V1107" i="6"/>
  <c r="V1108" i="6"/>
  <c r="V1109" i="6"/>
  <c r="V1110" i="6"/>
  <c r="V1111" i="6"/>
  <c r="V1112" i="6"/>
  <c r="V1113" i="6"/>
  <c r="V1114" i="6"/>
  <c r="V1115" i="6"/>
  <c r="V1116" i="6"/>
  <c r="V1117" i="6"/>
  <c r="V1118" i="6"/>
  <c r="V1119" i="6"/>
  <c r="V1120" i="6"/>
  <c r="V1121" i="6"/>
  <c r="V1122" i="6"/>
  <c r="V1123" i="6"/>
  <c r="V1124" i="6"/>
  <c r="V1125" i="6"/>
  <c r="V1126" i="6"/>
  <c r="V1127" i="6"/>
  <c r="V1128" i="6"/>
  <c r="V1129" i="6"/>
  <c r="V1130" i="6"/>
  <c r="V1131" i="6"/>
  <c r="V1132" i="6"/>
  <c r="V1133" i="6"/>
  <c r="V1134" i="6"/>
  <c r="V1135" i="6"/>
  <c r="V1136" i="6"/>
  <c r="V1137" i="6"/>
  <c r="V1138" i="6"/>
  <c r="V1139" i="6"/>
  <c r="V1140" i="6"/>
  <c r="V1141" i="6"/>
  <c r="V1142" i="6"/>
  <c r="V1143" i="6"/>
  <c r="V1144" i="6"/>
  <c r="V1145" i="6"/>
  <c r="V1146" i="6"/>
  <c r="V1147" i="6"/>
  <c r="V1148" i="6"/>
  <c r="V1149" i="6"/>
  <c r="V1150" i="6"/>
  <c r="V1151" i="6"/>
  <c r="V1152" i="6"/>
  <c r="V1153" i="6"/>
  <c r="V1154" i="6"/>
  <c r="V1155" i="6"/>
  <c r="V1156" i="6"/>
  <c r="V1157" i="6"/>
  <c r="V1158" i="6"/>
  <c r="V1159" i="6"/>
  <c r="V1160" i="6"/>
  <c r="V1161" i="6"/>
  <c r="V1162" i="6"/>
  <c r="V1163" i="6"/>
  <c r="V1164" i="6"/>
  <c r="V1165" i="6"/>
  <c r="V1166" i="6"/>
  <c r="V1167" i="6"/>
  <c r="V1168" i="6"/>
  <c r="V1169" i="6"/>
  <c r="V1170" i="6"/>
  <c r="V1171" i="6"/>
  <c r="V1172" i="6"/>
  <c r="V1173" i="6"/>
  <c r="V1174" i="6"/>
  <c r="V1175" i="6"/>
  <c r="V1176" i="6"/>
  <c r="V1177" i="6"/>
  <c r="V1178" i="6"/>
  <c r="V1179" i="6"/>
  <c r="V1180" i="6"/>
  <c r="V1181" i="6"/>
  <c r="V1182" i="6"/>
  <c r="V1183" i="6"/>
  <c r="V1184" i="6"/>
  <c r="V1185" i="6"/>
  <c r="V1186" i="6"/>
  <c r="V1187" i="6"/>
  <c r="V1188" i="6"/>
  <c r="V1189" i="6"/>
  <c r="V1190" i="6"/>
  <c r="V1191" i="6"/>
  <c r="V1192" i="6"/>
  <c r="V1193" i="6"/>
  <c r="V1194" i="6"/>
  <c r="V1195" i="6"/>
  <c r="V1196" i="6"/>
  <c r="V1197" i="6"/>
  <c r="V1198" i="6"/>
  <c r="V1199" i="6"/>
  <c r="V1200" i="6"/>
  <c r="V1201" i="6"/>
  <c r="V1202" i="6"/>
  <c r="V1203" i="6"/>
  <c r="V1204" i="6"/>
  <c r="V1205" i="6"/>
  <c r="V1206" i="6"/>
  <c r="V1207" i="6"/>
  <c r="V1208" i="6"/>
  <c r="V1209" i="6"/>
  <c r="V1210" i="6"/>
  <c r="V1211" i="6"/>
  <c r="V1212" i="6"/>
  <c r="V1213" i="6"/>
  <c r="V1214" i="6"/>
  <c r="V1215" i="6"/>
  <c r="V1216" i="6"/>
  <c r="V1217" i="6"/>
  <c r="V1218" i="6"/>
  <c r="V1219" i="6"/>
  <c r="V1220" i="6"/>
  <c r="V1221" i="6"/>
  <c r="V1222" i="6"/>
  <c r="V1223" i="6"/>
  <c r="V1224" i="6"/>
  <c r="V1225" i="6"/>
  <c r="V1226" i="6"/>
  <c r="V1227" i="6"/>
  <c r="V1228" i="6"/>
  <c r="V1229" i="6"/>
  <c r="V1230" i="6"/>
  <c r="V1231" i="6"/>
  <c r="V1232" i="6"/>
  <c r="V1233" i="6"/>
  <c r="V1234" i="6"/>
  <c r="V1235" i="6"/>
  <c r="V1236" i="6"/>
  <c r="V1237" i="6"/>
  <c r="V1238" i="6"/>
  <c r="V1239" i="6"/>
  <c r="V1240" i="6"/>
  <c r="V1241" i="6"/>
  <c r="V1242" i="6"/>
  <c r="V1243" i="6"/>
  <c r="V1244" i="6"/>
  <c r="V1245" i="6"/>
  <c r="V1246" i="6"/>
  <c r="V1247" i="6"/>
  <c r="V1248" i="6"/>
  <c r="V1249" i="6"/>
  <c r="V1250" i="6"/>
  <c r="V1251" i="6"/>
  <c r="V1252" i="6"/>
  <c r="V1253" i="6"/>
  <c r="V1254" i="6"/>
  <c r="V1255" i="6"/>
  <c r="V1256" i="6"/>
  <c r="V1257" i="6"/>
  <c r="V1258" i="6"/>
  <c r="V1259" i="6"/>
  <c r="V1260" i="6"/>
  <c r="V1261" i="6"/>
  <c r="V1262" i="6"/>
  <c r="V1263" i="6"/>
  <c r="V1264" i="6"/>
  <c r="V1265" i="6"/>
  <c r="V1266" i="6"/>
  <c r="V1267" i="6"/>
  <c r="V1268" i="6"/>
  <c r="V1269" i="6"/>
  <c r="V1270" i="6"/>
  <c r="V1271" i="6"/>
  <c r="V1272" i="6"/>
  <c r="V1273" i="6"/>
  <c r="V1274" i="6"/>
  <c r="V1275" i="6"/>
  <c r="V1276" i="6"/>
  <c r="V1277" i="6"/>
  <c r="V1278" i="6"/>
  <c r="V1279" i="6"/>
  <c r="V1280" i="6"/>
  <c r="V1281" i="6"/>
  <c r="V1282" i="6"/>
  <c r="V1283" i="6"/>
  <c r="V1284" i="6"/>
  <c r="V1285" i="6"/>
  <c r="V1286" i="6"/>
  <c r="V1287" i="6"/>
  <c r="V1288" i="6"/>
  <c r="V1289" i="6"/>
  <c r="V1290" i="6"/>
  <c r="V1291" i="6"/>
  <c r="V1292" i="6"/>
  <c r="V1293" i="6"/>
  <c r="V1294" i="6"/>
  <c r="V1295" i="6"/>
  <c r="V1296" i="6"/>
  <c r="V1297" i="6"/>
  <c r="V1298" i="6"/>
  <c r="V1299" i="6"/>
  <c r="V1300" i="6"/>
  <c r="V1301" i="6"/>
  <c r="V1302" i="6"/>
  <c r="V1303" i="6"/>
  <c r="V1304" i="6"/>
  <c r="V1305" i="6"/>
  <c r="V1306" i="6"/>
  <c r="V1307" i="6"/>
  <c r="V1308" i="6"/>
  <c r="V1309" i="6"/>
  <c r="V1310" i="6"/>
  <c r="V1311" i="6"/>
  <c r="V1312" i="6"/>
  <c r="V1313" i="6"/>
  <c r="V1314" i="6"/>
  <c r="V1315" i="6"/>
  <c r="V1316" i="6"/>
  <c r="V1317" i="6"/>
  <c r="V1318" i="6"/>
  <c r="V1319" i="6"/>
  <c r="V1320" i="6"/>
  <c r="V1321" i="6"/>
  <c r="V1322" i="6"/>
  <c r="V1323" i="6"/>
  <c r="V1324" i="6"/>
  <c r="V1325" i="6"/>
  <c r="V1326" i="6"/>
  <c r="V1327" i="6"/>
  <c r="V1328" i="6"/>
  <c r="V1329" i="6"/>
  <c r="V1330" i="6"/>
  <c r="V1331" i="6"/>
  <c r="V1332" i="6"/>
  <c r="V1333" i="6"/>
  <c r="V1334" i="6"/>
  <c r="V1335" i="6"/>
  <c r="V1336" i="6"/>
  <c r="V1337" i="6"/>
  <c r="V1338" i="6"/>
  <c r="V1339" i="6"/>
  <c r="V1340" i="6"/>
  <c r="V1341" i="6"/>
  <c r="V1342" i="6"/>
  <c r="V1343" i="6"/>
  <c r="V1344" i="6"/>
  <c r="V1345" i="6"/>
  <c r="V1346" i="6"/>
  <c r="V1347" i="6"/>
  <c r="V1348" i="6"/>
  <c r="V1349" i="6"/>
  <c r="V1350" i="6"/>
  <c r="V1351" i="6"/>
  <c r="V1352" i="6"/>
  <c r="V1353" i="6"/>
  <c r="V1354" i="6"/>
  <c r="V1355" i="6"/>
  <c r="V1356" i="6"/>
  <c r="V1357" i="6"/>
  <c r="V1358" i="6"/>
  <c r="V1359" i="6"/>
  <c r="V1360" i="6"/>
  <c r="V1361" i="6"/>
  <c r="V1362" i="6"/>
  <c r="V1363" i="6"/>
  <c r="V1364" i="6"/>
  <c r="V1365" i="6"/>
  <c r="V1366" i="6"/>
  <c r="V1367" i="6"/>
  <c r="V1368" i="6"/>
  <c r="V1369" i="6"/>
  <c r="V1370" i="6"/>
  <c r="V1371" i="6"/>
  <c r="V1372" i="6"/>
  <c r="V1373" i="6"/>
  <c r="V1374" i="6"/>
  <c r="V1375" i="6"/>
  <c r="V1376" i="6"/>
  <c r="V1377" i="6"/>
  <c r="V1378" i="6"/>
  <c r="V1379" i="6"/>
  <c r="V1380" i="6"/>
  <c r="V1381" i="6"/>
  <c r="V1382" i="6"/>
  <c r="V1383" i="6"/>
  <c r="V1384" i="6"/>
  <c r="V1385" i="6"/>
  <c r="V1386" i="6"/>
  <c r="V1387" i="6"/>
  <c r="V1388" i="6"/>
  <c r="V1389" i="6"/>
  <c r="V1390" i="6"/>
  <c r="V1391" i="6"/>
  <c r="V1392" i="6"/>
  <c r="V1393" i="6"/>
  <c r="V1394" i="6"/>
  <c r="V1395" i="6"/>
  <c r="V1396" i="6"/>
  <c r="V1397" i="6"/>
  <c r="V1398" i="6"/>
  <c r="V1399" i="6"/>
  <c r="V1400" i="6"/>
  <c r="V1401" i="6"/>
  <c r="V1402" i="6"/>
  <c r="V1403" i="6"/>
  <c r="V1404" i="6"/>
  <c r="V1405" i="6"/>
  <c r="V1406" i="6"/>
  <c r="V1407" i="6"/>
  <c r="V1408" i="6"/>
  <c r="V1409" i="6"/>
  <c r="V1410" i="6"/>
  <c r="V1411" i="6"/>
  <c r="V1412" i="6"/>
  <c r="V1413" i="6"/>
  <c r="V1414" i="6"/>
  <c r="V1415" i="6"/>
  <c r="V1416" i="6"/>
  <c r="V1417" i="6"/>
  <c r="V1418" i="6"/>
  <c r="V1419" i="6"/>
  <c r="V1420" i="6"/>
  <c r="V1421" i="6"/>
  <c r="V1422" i="6"/>
  <c r="V1423" i="6"/>
  <c r="V1424" i="6"/>
  <c r="V1425" i="6"/>
  <c r="V1426" i="6"/>
  <c r="V1427" i="6"/>
  <c r="V1428" i="6"/>
  <c r="V1429" i="6"/>
  <c r="V1430" i="6"/>
  <c r="V1431" i="6"/>
  <c r="V1432" i="6"/>
  <c r="V1433" i="6"/>
  <c r="V1434" i="6"/>
  <c r="V1435" i="6"/>
  <c r="V1436" i="6"/>
  <c r="V1437" i="6"/>
  <c r="V1438" i="6"/>
  <c r="V1439" i="6"/>
  <c r="V1440" i="6"/>
  <c r="V1441" i="6"/>
  <c r="V1442" i="6"/>
  <c r="V1443" i="6"/>
  <c r="V1444" i="6"/>
  <c r="V1445" i="6"/>
  <c r="V1446" i="6"/>
  <c r="V1447" i="6"/>
  <c r="V1448" i="6"/>
  <c r="V1449" i="6"/>
  <c r="V1450" i="6"/>
  <c r="V1451" i="6"/>
  <c r="V1452" i="6"/>
  <c r="V1453" i="6"/>
  <c r="V1454" i="6"/>
  <c r="V1455" i="6"/>
  <c r="V1456" i="6"/>
  <c r="V1457" i="6"/>
  <c r="V1458" i="6"/>
  <c r="V1459" i="6"/>
  <c r="V1460" i="6"/>
  <c r="V1461" i="6"/>
  <c r="V1462" i="6"/>
  <c r="V1463" i="6"/>
  <c r="V1464" i="6"/>
  <c r="V1465" i="6"/>
  <c r="V1466" i="6"/>
  <c r="V1467" i="6"/>
  <c r="V1468" i="6"/>
  <c r="V1469" i="6"/>
  <c r="V1470" i="6"/>
  <c r="V1471" i="6"/>
  <c r="V1472" i="6"/>
  <c r="V1473" i="6"/>
  <c r="V1474" i="6"/>
  <c r="V1475" i="6"/>
  <c r="V1476" i="6"/>
  <c r="V1477" i="6"/>
  <c r="V1478" i="6"/>
  <c r="V1479" i="6"/>
  <c r="V1480" i="6"/>
  <c r="V1481" i="6"/>
  <c r="V1482" i="6"/>
  <c r="V1483" i="6"/>
  <c r="V1484" i="6"/>
  <c r="V1485" i="6"/>
  <c r="V1486" i="6"/>
  <c r="V1487" i="6"/>
  <c r="V1488" i="6"/>
  <c r="V1489" i="6"/>
  <c r="V1490" i="6"/>
  <c r="V1491" i="6"/>
  <c r="V1492" i="6"/>
  <c r="V1493" i="6"/>
  <c r="V1494" i="6"/>
  <c r="V1495" i="6"/>
  <c r="V1496" i="6"/>
  <c r="V1497" i="6"/>
  <c r="V1498" i="6"/>
  <c r="V1499" i="6"/>
  <c r="V1500" i="6"/>
  <c r="V1501" i="6"/>
  <c r="V1502" i="6"/>
  <c r="V1503" i="6"/>
  <c r="V1504" i="6"/>
  <c r="V1505" i="6"/>
  <c r="V1506" i="6"/>
  <c r="V1507" i="6"/>
  <c r="V1508" i="6"/>
  <c r="V1509" i="6"/>
  <c r="V1510" i="6"/>
  <c r="V1511" i="6"/>
  <c r="V1512" i="6"/>
  <c r="V1513" i="6"/>
  <c r="V1514" i="6"/>
  <c r="V1515" i="6"/>
  <c r="V1516" i="6"/>
  <c r="V1517" i="6"/>
  <c r="V1518" i="6"/>
  <c r="V1519" i="6"/>
  <c r="V1520" i="6"/>
  <c r="V1521" i="6"/>
  <c r="V1522" i="6"/>
  <c r="V1523" i="6"/>
  <c r="V1524" i="6"/>
  <c r="V1525" i="6"/>
  <c r="V1526" i="6"/>
  <c r="V1527" i="6"/>
  <c r="V1528" i="6"/>
  <c r="V1529" i="6"/>
  <c r="V1530" i="6"/>
  <c r="V1531" i="6"/>
  <c r="V1532" i="6"/>
  <c r="V1533" i="6"/>
  <c r="V1534" i="6"/>
  <c r="V1535" i="6"/>
  <c r="V1536" i="6"/>
  <c r="V1537" i="6"/>
  <c r="V1538" i="6"/>
  <c r="V1539" i="6"/>
  <c r="V1540" i="6"/>
  <c r="V1541" i="6"/>
  <c r="V1542" i="6"/>
  <c r="V1543" i="6"/>
  <c r="V1544" i="6"/>
  <c r="V1545" i="6"/>
  <c r="V1546" i="6"/>
  <c r="V1547" i="6"/>
  <c r="V1548" i="6"/>
  <c r="V1549" i="6"/>
  <c r="V1550" i="6"/>
  <c r="V1551" i="6"/>
  <c r="V1552" i="6"/>
  <c r="V1553" i="6"/>
  <c r="V1554" i="6"/>
  <c r="V1555" i="6"/>
  <c r="V1556" i="6"/>
  <c r="V1557" i="6"/>
  <c r="V1558" i="6"/>
  <c r="V1559" i="6"/>
  <c r="V1560" i="6"/>
  <c r="V1561" i="6"/>
  <c r="V1562" i="6"/>
  <c r="V1563" i="6"/>
  <c r="V1564" i="6"/>
  <c r="V1565" i="6"/>
  <c r="V1566" i="6"/>
  <c r="V1567" i="6"/>
  <c r="V1568" i="6"/>
  <c r="V1569" i="6"/>
  <c r="V1570" i="6"/>
  <c r="V1571" i="6"/>
  <c r="V1572" i="6"/>
  <c r="V1573" i="6"/>
  <c r="V1574" i="6"/>
  <c r="V1575" i="6"/>
  <c r="V1576" i="6"/>
  <c r="V1577" i="6"/>
  <c r="V1578" i="6"/>
  <c r="V1579" i="6"/>
  <c r="V1580" i="6"/>
  <c r="V1581" i="6"/>
  <c r="V1582" i="6"/>
  <c r="V1583" i="6"/>
  <c r="V1584" i="6"/>
  <c r="V1585" i="6"/>
  <c r="V1586" i="6"/>
  <c r="V1587" i="6"/>
  <c r="V1588" i="6"/>
  <c r="V1589" i="6"/>
  <c r="V1590" i="6"/>
  <c r="V1591" i="6"/>
  <c r="V1592" i="6"/>
  <c r="V1593" i="6"/>
  <c r="V1594" i="6"/>
  <c r="V1595" i="6"/>
  <c r="V1596" i="6"/>
  <c r="V1597" i="6"/>
  <c r="V1598" i="6"/>
  <c r="V1599" i="6"/>
  <c r="V1600" i="6"/>
  <c r="V1601" i="6"/>
  <c r="V1602" i="6"/>
  <c r="V1603" i="6"/>
  <c r="V1604" i="6"/>
  <c r="V1605" i="6"/>
  <c r="V1606" i="6"/>
  <c r="V1607" i="6"/>
  <c r="V1608" i="6"/>
  <c r="V1609" i="6"/>
  <c r="V1610" i="6"/>
  <c r="V1611" i="6"/>
  <c r="V1612" i="6"/>
  <c r="V1613" i="6"/>
  <c r="V1614" i="6"/>
  <c r="V1615" i="6"/>
  <c r="V1616" i="6"/>
  <c r="V1617" i="6"/>
  <c r="V1618" i="6"/>
  <c r="V1619" i="6"/>
  <c r="V1620" i="6"/>
  <c r="V1621" i="6"/>
  <c r="V1622" i="6"/>
  <c r="V1623" i="6"/>
  <c r="V1624" i="6"/>
  <c r="V1625" i="6"/>
  <c r="V1626" i="6"/>
  <c r="V1627" i="6"/>
  <c r="V1628" i="6"/>
  <c r="V1629" i="6"/>
  <c r="V1630" i="6"/>
  <c r="V1631" i="6"/>
  <c r="V1632" i="6"/>
  <c r="V1633" i="6"/>
  <c r="V1634" i="6"/>
  <c r="V1635" i="6"/>
  <c r="V1636" i="6"/>
  <c r="V1637" i="6"/>
  <c r="V1638" i="6"/>
  <c r="V1639" i="6"/>
  <c r="V1640" i="6"/>
  <c r="V1641" i="6"/>
  <c r="V1642" i="6"/>
  <c r="V1643" i="6"/>
  <c r="V1644" i="6"/>
  <c r="V1645" i="6"/>
  <c r="V1646" i="6"/>
  <c r="V1647" i="6"/>
  <c r="V1648" i="6"/>
  <c r="V1649" i="6"/>
  <c r="V1650" i="6"/>
  <c r="V1651" i="6"/>
  <c r="V1652" i="6"/>
  <c r="V1653" i="6"/>
  <c r="V1654" i="6"/>
  <c r="V1655" i="6"/>
  <c r="V1656" i="6"/>
  <c r="V1657" i="6"/>
  <c r="V1658" i="6"/>
  <c r="V1659" i="6"/>
  <c r="V1660" i="6"/>
  <c r="V1661" i="6"/>
  <c r="V1662" i="6"/>
  <c r="V1663" i="6"/>
  <c r="V1664" i="6"/>
  <c r="V1665" i="6"/>
  <c r="V1666" i="6"/>
  <c r="V1667" i="6"/>
  <c r="V1668" i="6"/>
  <c r="V1669" i="6"/>
  <c r="V1670" i="6"/>
  <c r="V1671" i="6"/>
  <c r="V1672" i="6"/>
  <c r="V1673" i="6"/>
  <c r="V1674" i="6"/>
  <c r="V1675" i="6"/>
  <c r="V1676" i="6"/>
  <c r="V1677" i="6"/>
  <c r="V1678" i="6"/>
  <c r="V1679" i="6"/>
  <c r="V1680" i="6"/>
  <c r="V1681" i="6"/>
  <c r="V1682" i="6"/>
  <c r="V1683" i="6"/>
  <c r="V1684" i="6"/>
  <c r="V1685" i="6"/>
  <c r="V1686" i="6"/>
  <c r="V1687" i="6"/>
  <c r="V1688" i="6"/>
  <c r="V1689" i="6"/>
  <c r="V1690" i="6"/>
  <c r="V1691" i="6"/>
  <c r="V1692" i="6"/>
  <c r="V1693" i="6"/>
  <c r="V1694" i="6"/>
  <c r="V1695" i="6"/>
  <c r="V1696" i="6"/>
  <c r="V1697" i="6"/>
  <c r="V1698" i="6"/>
  <c r="V1699" i="6"/>
  <c r="V1700" i="6"/>
  <c r="V1701" i="6"/>
  <c r="V1702" i="6"/>
  <c r="V1703" i="6"/>
  <c r="V1704" i="6"/>
  <c r="V1705" i="6"/>
  <c r="V1706" i="6"/>
  <c r="V1707" i="6"/>
  <c r="V1708" i="6"/>
  <c r="V1709" i="6"/>
  <c r="V1710" i="6"/>
  <c r="V1711" i="6"/>
  <c r="V1712" i="6"/>
  <c r="V1713" i="6"/>
  <c r="V1714" i="6"/>
  <c r="V1715" i="6"/>
  <c r="V1716" i="6"/>
  <c r="V1717" i="6"/>
  <c r="V1718" i="6"/>
  <c r="V1719" i="6"/>
  <c r="V1720" i="6"/>
  <c r="V1721" i="6"/>
  <c r="V1722" i="6"/>
  <c r="V1723" i="6"/>
  <c r="V1724" i="6"/>
  <c r="V1725" i="6"/>
  <c r="V1726" i="6"/>
  <c r="V1727" i="6"/>
  <c r="V1728" i="6"/>
  <c r="V1729" i="6"/>
  <c r="V1730" i="6"/>
  <c r="V1731" i="6"/>
  <c r="V1732" i="6"/>
  <c r="V1733" i="6"/>
  <c r="V1734" i="6"/>
  <c r="V1735" i="6"/>
  <c r="V1736" i="6"/>
  <c r="V1737" i="6"/>
  <c r="V1738" i="6"/>
  <c r="V1739" i="6"/>
  <c r="V1740" i="6"/>
  <c r="V1741" i="6"/>
  <c r="V1742" i="6"/>
  <c r="V1743" i="6"/>
  <c r="V1744" i="6"/>
  <c r="V1745" i="6"/>
  <c r="V1746" i="6"/>
  <c r="V1747" i="6"/>
  <c r="V1748" i="6"/>
  <c r="V1749" i="6"/>
  <c r="V1750" i="6"/>
  <c r="V1751" i="6"/>
  <c r="V1752" i="6"/>
  <c r="V1753" i="6"/>
  <c r="V1754" i="6"/>
  <c r="V1755" i="6"/>
  <c r="V1756" i="6"/>
  <c r="V1757" i="6"/>
  <c r="V1758" i="6"/>
  <c r="V1759" i="6"/>
  <c r="V1760" i="6"/>
  <c r="V1761" i="6"/>
  <c r="V1762" i="6"/>
  <c r="V1763" i="6"/>
  <c r="V1764" i="6"/>
  <c r="V1765" i="6"/>
  <c r="V1766" i="6"/>
  <c r="V1767" i="6"/>
  <c r="V1768" i="6"/>
  <c r="V1769" i="6"/>
  <c r="V1770" i="6"/>
  <c r="V1771" i="6"/>
  <c r="V1772" i="6"/>
  <c r="V1773" i="6"/>
  <c r="V1774" i="6"/>
  <c r="V1775" i="6"/>
  <c r="V1776" i="6"/>
  <c r="V1777" i="6"/>
  <c r="V1778" i="6"/>
  <c r="V1779" i="6"/>
  <c r="V1780" i="6"/>
  <c r="V1781" i="6"/>
  <c r="V1782" i="6"/>
  <c r="V1783" i="6"/>
  <c r="V1784" i="6"/>
  <c r="V1785" i="6"/>
  <c r="V1786" i="6"/>
  <c r="V1787" i="6"/>
  <c r="V1788" i="6"/>
  <c r="V1789" i="6"/>
  <c r="V1790" i="6"/>
  <c r="V1791" i="6"/>
  <c r="V1792" i="6"/>
  <c r="V1793" i="6"/>
  <c r="V1794" i="6"/>
  <c r="V1795" i="6"/>
  <c r="V1796" i="6"/>
  <c r="V1797" i="6"/>
  <c r="V1798" i="6"/>
  <c r="V1799" i="6"/>
  <c r="V1800" i="6"/>
  <c r="V1801" i="6"/>
  <c r="V1802" i="6"/>
  <c r="V1803" i="6"/>
  <c r="V1804" i="6"/>
  <c r="V1805" i="6"/>
  <c r="V1806" i="6"/>
  <c r="V1807" i="6"/>
  <c r="V1808" i="6"/>
  <c r="V1809" i="6"/>
  <c r="V1810" i="6"/>
  <c r="V1811" i="6"/>
  <c r="V1812" i="6"/>
  <c r="V1813" i="6"/>
  <c r="V1814" i="6"/>
  <c r="V1815" i="6"/>
  <c r="V1816" i="6"/>
  <c r="V1817" i="6"/>
  <c r="V1818" i="6"/>
  <c r="V1819" i="6"/>
  <c r="V1820" i="6"/>
  <c r="V1821" i="6"/>
  <c r="V1822" i="6"/>
  <c r="V1823" i="6"/>
  <c r="V1824" i="6"/>
  <c r="V1825" i="6"/>
  <c r="V1826" i="6"/>
  <c r="V1827" i="6"/>
  <c r="V1828" i="6"/>
  <c r="V1829" i="6"/>
  <c r="V1830" i="6"/>
  <c r="V1831" i="6"/>
  <c r="V1832" i="6"/>
  <c r="V1833" i="6"/>
  <c r="V1834" i="6"/>
  <c r="V1835" i="6"/>
  <c r="V1836" i="6"/>
  <c r="V1837" i="6"/>
  <c r="V1838" i="6"/>
  <c r="V1839" i="6"/>
  <c r="V1840" i="6"/>
  <c r="V1841" i="6"/>
  <c r="V1842" i="6"/>
  <c r="V1843" i="6"/>
  <c r="V1844" i="6"/>
  <c r="V1845" i="6"/>
  <c r="V1846" i="6"/>
  <c r="V1847" i="6"/>
  <c r="V1848" i="6"/>
  <c r="V1849" i="6"/>
  <c r="V1850" i="6"/>
  <c r="V1851" i="6"/>
  <c r="V1852" i="6"/>
  <c r="V1853" i="6"/>
  <c r="V1854" i="6"/>
  <c r="V1855" i="6"/>
  <c r="V1856" i="6"/>
  <c r="V1857" i="6"/>
  <c r="V1858" i="6"/>
  <c r="V1859" i="6"/>
  <c r="V1860" i="6"/>
  <c r="V1861" i="6"/>
  <c r="V1862" i="6"/>
  <c r="V1863" i="6"/>
  <c r="V1864" i="6"/>
  <c r="V1865" i="6"/>
  <c r="V1866" i="6"/>
  <c r="V1867" i="6"/>
  <c r="V1868" i="6"/>
  <c r="V1869" i="6"/>
  <c r="V1870" i="6"/>
  <c r="V1871" i="6"/>
  <c r="V1872" i="6"/>
  <c r="V1873" i="6"/>
  <c r="V1874" i="6"/>
  <c r="V1875" i="6"/>
  <c r="V1876" i="6"/>
  <c r="V1877" i="6"/>
  <c r="V1878" i="6"/>
  <c r="V1879" i="6"/>
  <c r="V1880" i="6"/>
  <c r="V1881" i="6"/>
  <c r="V1882" i="6"/>
  <c r="V1883" i="6"/>
  <c r="V1884" i="6"/>
  <c r="V1885" i="6"/>
  <c r="V1886" i="6"/>
  <c r="V1887" i="6"/>
  <c r="V1888" i="6"/>
  <c r="V1889" i="6"/>
  <c r="V1890" i="6"/>
  <c r="V1891" i="6"/>
  <c r="V1892" i="6"/>
  <c r="V1893" i="6"/>
  <c r="V1894" i="6"/>
  <c r="V1895" i="6"/>
  <c r="V1896" i="6"/>
  <c r="V1897" i="6"/>
  <c r="V1898" i="6"/>
  <c r="V1899" i="6"/>
  <c r="V1900" i="6"/>
  <c r="V1901" i="6"/>
  <c r="V1902" i="6"/>
  <c r="V1903" i="6"/>
  <c r="V1904" i="6"/>
  <c r="V1905" i="6"/>
  <c r="V1906" i="6"/>
  <c r="V1907" i="6"/>
  <c r="V1908" i="6"/>
  <c r="V1909" i="6"/>
  <c r="V1910" i="6"/>
  <c r="V1911" i="6"/>
  <c r="V1912" i="6"/>
  <c r="V1913" i="6"/>
  <c r="V1914" i="6"/>
  <c r="V1915" i="6"/>
  <c r="V1916" i="6"/>
  <c r="V1917" i="6"/>
  <c r="V1918" i="6"/>
  <c r="V1919" i="6"/>
  <c r="V1920" i="6"/>
  <c r="V1921" i="6"/>
  <c r="V1922" i="6"/>
  <c r="V1923" i="6"/>
  <c r="V1924" i="6"/>
  <c r="V1925" i="6"/>
  <c r="V1926" i="6"/>
  <c r="V1927" i="6"/>
  <c r="V1928" i="6"/>
  <c r="V1929" i="6"/>
  <c r="V1930" i="6"/>
  <c r="V1931" i="6"/>
  <c r="V1932" i="6"/>
  <c r="V1933" i="6"/>
  <c r="V1934" i="6"/>
  <c r="V1935" i="6"/>
  <c r="V1936" i="6"/>
  <c r="V1937" i="6"/>
  <c r="V1938" i="6"/>
  <c r="V1939" i="6"/>
  <c r="V1940" i="6"/>
  <c r="V1941" i="6"/>
  <c r="V1942" i="6"/>
  <c r="V1943" i="6"/>
  <c r="V1944" i="6"/>
  <c r="V1945" i="6"/>
  <c r="V1946" i="6"/>
  <c r="V1947" i="6"/>
  <c r="V1948" i="6"/>
  <c r="V1949" i="6"/>
  <c r="V1950" i="6"/>
  <c r="V1951" i="6"/>
  <c r="V1952" i="6"/>
  <c r="V1953" i="6"/>
  <c r="V1954" i="6"/>
  <c r="V1955" i="6"/>
  <c r="V1956" i="6"/>
  <c r="V1957" i="6"/>
  <c r="V1958" i="6"/>
  <c r="V1959" i="6"/>
  <c r="V1960" i="6"/>
  <c r="V1961" i="6"/>
  <c r="V1962" i="6"/>
  <c r="V1963" i="6"/>
  <c r="V1964" i="6"/>
  <c r="V1965" i="6"/>
  <c r="V1966" i="6"/>
  <c r="V1967" i="6"/>
  <c r="V1968" i="6"/>
  <c r="V1969" i="6"/>
  <c r="V1970" i="6"/>
  <c r="V1971" i="6"/>
  <c r="V1972" i="6"/>
  <c r="V1973" i="6"/>
  <c r="V1974" i="6"/>
  <c r="V1975" i="6"/>
  <c r="V1976" i="6"/>
  <c r="V1977" i="6"/>
  <c r="V1978" i="6"/>
  <c r="V1979" i="6"/>
  <c r="V1980" i="6"/>
  <c r="V1981" i="6"/>
  <c r="V1982" i="6"/>
  <c r="V1983" i="6"/>
  <c r="V1984" i="6"/>
  <c r="V1985" i="6"/>
  <c r="V1986" i="6"/>
  <c r="V1987" i="6"/>
  <c r="V1988" i="6"/>
  <c r="V1989" i="6"/>
  <c r="V1990" i="6"/>
  <c r="V1991" i="6"/>
  <c r="V1992" i="6"/>
  <c r="V1993" i="6"/>
  <c r="V1994" i="6"/>
  <c r="V1995" i="6"/>
  <c r="V1996" i="6"/>
  <c r="V1997" i="6"/>
  <c r="V1998" i="6"/>
  <c r="V1999" i="6"/>
  <c r="V2000" i="6"/>
  <c r="V2001" i="6"/>
  <c r="V2002" i="6"/>
  <c r="V2003" i="6"/>
  <c r="V2004" i="6"/>
  <c r="V2005" i="6"/>
  <c r="V2006" i="6"/>
  <c r="V2007" i="6"/>
  <c r="V2008" i="6"/>
  <c r="V2009" i="6"/>
  <c r="V2010" i="6"/>
  <c r="V2011" i="6"/>
  <c r="V2012" i="6"/>
  <c r="V2013" i="6"/>
  <c r="V2014" i="6"/>
  <c r="V2015" i="6"/>
  <c r="V2016" i="6"/>
  <c r="V2017" i="6"/>
  <c r="V2018" i="6"/>
  <c r="V2019" i="6"/>
  <c r="V2020" i="6"/>
  <c r="V2021" i="6"/>
  <c r="V2022" i="6"/>
  <c r="V2023" i="6"/>
  <c r="V2024" i="6"/>
  <c r="V2025" i="6"/>
  <c r="V2026" i="6"/>
  <c r="V2027" i="6"/>
  <c r="V2028" i="6"/>
  <c r="V2029" i="6"/>
  <c r="V2030" i="6"/>
  <c r="V2031" i="6"/>
  <c r="V2032" i="6"/>
  <c r="V2033" i="6"/>
  <c r="V2034" i="6"/>
  <c r="V2035" i="6"/>
  <c r="V2036" i="6"/>
  <c r="V2037" i="6"/>
  <c r="V2038" i="6"/>
  <c r="V2039" i="6"/>
  <c r="V2040" i="6"/>
  <c r="V2041" i="6"/>
  <c r="V2042" i="6"/>
  <c r="V2043" i="6"/>
  <c r="V2044" i="6"/>
  <c r="V2045" i="6"/>
  <c r="V2046" i="6"/>
  <c r="V2047" i="6"/>
  <c r="V2048" i="6"/>
  <c r="V2049" i="6"/>
  <c r="V2050" i="6"/>
  <c r="V2051" i="6"/>
  <c r="V2052" i="6"/>
  <c r="V2053" i="6"/>
  <c r="V2054" i="6"/>
  <c r="V2055" i="6"/>
  <c r="V2056" i="6"/>
  <c r="V2057" i="6"/>
  <c r="V2058" i="6"/>
  <c r="V2059" i="6"/>
  <c r="V2060" i="6"/>
  <c r="V2061" i="6"/>
  <c r="V2062" i="6"/>
  <c r="V2063" i="6"/>
  <c r="V2064" i="6"/>
  <c r="V2065" i="6"/>
  <c r="V2066" i="6"/>
  <c r="V2067" i="6"/>
  <c r="V2068" i="6"/>
  <c r="V2069" i="6"/>
  <c r="V2070" i="6"/>
  <c r="V2071" i="6"/>
  <c r="V2072" i="6"/>
  <c r="V2073" i="6"/>
  <c r="V2074" i="6"/>
  <c r="V2075" i="6"/>
  <c r="V2076" i="6"/>
  <c r="V2077" i="6"/>
  <c r="V2078" i="6"/>
  <c r="V2079" i="6"/>
  <c r="V2080" i="6"/>
  <c r="V2081" i="6"/>
  <c r="V2082" i="6"/>
  <c r="V2083" i="6"/>
  <c r="V2084" i="6"/>
  <c r="V2085" i="6"/>
  <c r="V2086" i="6"/>
  <c r="V2087" i="6"/>
  <c r="V2088" i="6"/>
  <c r="V2089" i="6"/>
  <c r="V2090" i="6"/>
  <c r="V2091" i="6"/>
  <c r="V2092" i="6"/>
  <c r="V2093" i="6"/>
  <c r="V2094" i="6"/>
  <c r="V2095" i="6"/>
  <c r="V2096" i="6"/>
  <c r="V2097" i="6"/>
  <c r="V2098" i="6"/>
  <c r="V2099" i="6"/>
  <c r="V2100" i="6"/>
  <c r="V2101" i="6"/>
  <c r="V2102" i="6"/>
  <c r="V2103" i="6"/>
  <c r="V2104" i="6"/>
  <c r="V2105" i="6"/>
  <c r="V2106" i="6"/>
  <c r="V2107" i="6"/>
  <c r="V2108" i="6"/>
  <c r="V2109" i="6"/>
  <c r="V2110" i="6"/>
  <c r="V2111" i="6"/>
  <c r="V2112" i="6"/>
  <c r="V2113" i="6"/>
  <c r="V2114" i="6"/>
  <c r="V2115" i="6"/>
  <c r="V2116" i="6"/>
  <c r="V2117" i="6"/>
  <c r="V2118" i="6"/>
  <c r="V2119" i="6"/>
  <c r="V2120" i="6"/>
  <c r="V2121" i="6"/>
  <c r="V2122" i="6"/>
  <c r="V2123" i="6"/>
  <c r="V2124" i="6"/>
  <c r="V2125" i="6"/>
  <c r="V2126" i="6"/>
  <c r="V2127" i="6"/>
  <c r="V2128" i="6"/>
  <c r="V2129" i="6"/>
  <c r="V2130" i="6"/>
  <c r="V2131" i="6"/>
  <c r="V2132" i="6"/>
  <c r="V2133" i="6"/>
  <c r="V2134" i="6"/>
  <c r="V2135" i="6"/>
  <c r="V2136" i="6"/>
  <c r="V2137" i="6"/>
  <c r="V2138" i="6"/>
  <c r="V2139" i="6"/>
  <c r="V2140" i="6"/>
  <c r="V2141" i="6"/>
  <c r="V2142" i="6"/>
  <c r="V2143" i="6"/>
  <c r="V2144" i="6"/>
  <c r="V2145" i="6"/>
  <c r="V2146" i="6"/>
  <c r="V2147" i="6"/>
  <c r="V2148" i="6"/>
  <c r="V2149" i="6"/>
  <c r="V2150" i="6"/>
  <c r="V2151" i="6"/>
  <c r="V2152" i="6"/>
  <c r="V2153" i="6"/>
  <c r="V2154" i="6"/>
  <c r="V2155" i="6"/>
  <c r="V2156" i="6"/>
  <c r="V2157" i="6"/>
  <c r="V2158" i="6"/>
  <c r="V2159" i="6"/>
  <c r="V2160" i="6"/>
  <c r="V2161" i="6"/>
  <c r="V2162" i="6"/>
  <c r="V2163" i="6"/>
  <c r="V2164" i="6"/>
  <c r="V2165" i="6"/>
  <c r="V2166" i="6"/>
  <c r="V2167" i="6"/>
  <c r="V2168" i="6"/>
  <c r="V2169" i="6"/>
  <c r="V2170" i="6"/>
  <c r="V2171" i="6"/>
  <c r="V2172" i="6"/>
  <c r="V2173" i="6"/>
  <c r="V2174" i="6"/>
  <c r="V2175" i="6"/>
  <c r="V2176" i="6"/>
  <c r="V2177" i="6"/>
  <c r="V2178" i="6"/>
  <c r="V2179" i="6"/>
  <c r="V2180" i="6"/>
  <c r="V2181" i="6"/>
  <c r="V2182" i="6"/>
  <c r="V2183" i="6"/>
  <c r="V2184" i="6"/>
  <c r="V2185" i="6"/>
  <c r="V2186" i="6"/>
  <c r="V2187" i="6"/>
  <c r="V2188" i="6"/>
  <c r="V2189" i="6"/>
  <c r="V2190" i="6"/>
  <c r="V2191" i="6"/>
  <c r="V2192" i="6"/>
  <c r="V2193" i="6"/>
  <c r="V2194" i="6"/>
  <c r="V2195" i="6"/>
  <c r="V2196" i="6"/>
  <c r="V2197" i="6"/>
  <c r="V2198" i="6"/>
  <c r="V2199" i="6"/>
  <c r="V2200" i="6"/>
  <c r="V2201" i="6"/>
  <c r="V2202" i="6"/>
  <c r="V2203" i="6"/>
  <c r="V2204" i="6"/>
  <c r="V2205" i="6"/>
  <c r="V2206" i="6"/>
  <c r="V2207" i="6"/>
  <c r="V2208" i="6"/>
  <c r="V2209" i="6"/>
  <c r="V2210" i="6"/>
  <c r="V2211" i="6"/>
  <c r="V2212" i="6"/>
  <c r="V2213" i="6"/>
  <c r="V2214" i="6"/>
  <c r="V2215" i="6"/>
  <c r="V2216" i="6"/>
  <c r="V2217" i="6"/>
  <c r="V2218" i="6"/>
  <c r="V2219" i="6"/>
  <c r="V2220" i="6"/>
  <c r="V2221" i="6"/>
  <c r="V2222" i="6"/>
  <c r="V2223" i="6"/>
  <c r="V2224" i="6"/>
  <c r="V2225" i="6"/>
  <c r="V2226" i="6"/>
  <c r="V2227" i="6"/>
  <c r="V2228" i="6"/>
  <c r="V2229" i="6"/>
  <c r="V2230" i="6"/>
  <c r="V2231" i="6"/>
  <c r="V2232" i="6"/>
  <c r="V2233" i="6"/>
  <c r="V2234" i="6"/>
  <c r="V2235" i="6"/>
  <c r="V2236" i="6"/>
  <c r="V2237" i="6"/>
  <c r="V2238" i="6"/>
  <c r="V2239" i="6"/>
  <c r="V2240" i="6"/>
  <c r="V2241" i="6"/>
  <c r="V2242" i="6"/>
  <c r="V2243" i="6"/>
  <c r="V2244" i="6"/>
  <c r="V2245" i="6"/>
  <c r="V2246" i="6"/>
  <c r="V2247" i="6"/>
  <c r="V2248" i="6"/>
  <c r="V2249" i="6"/>
  <c r="V2250" i="6"/>
  <c r="V2251" i="6"/>
  <c r="V2252" i="6"/>
  <c r="V2253" i="6"/>
  <c r="V2254" i="6"/>
  <c r="V2255" i="6"/>
  <c r="V2256" i="6"/>
  <c r="V2257" i="6"/>
  <c r="V2258" i="6"/>
  <c r="V2259" i="6"/>
  <c r="V2260" i="6"/>
  <c r="V2261" i="6"/>
  <c r="V2262" i="6"/>
  <c r="V2263" i="6"/>
  <c r="V2264" i="6"/>
  <c r="V2265" i="6"/>
  <c r="V2266" i="6"/>
  <c r="V2267" i="6"/>
  <c r="V2268" i="6"/>
  <c r="V2269" i="6"/>
  <c r="V2270" i="6"/>
  <c r="V2271" i="6"/>
  <c r="V2272" i="6"/>
  <c r="V2273" i="6"/>
  <c r="V2274" i="6"/>
  <c r="V2275" i="6"/>
  <c r="V2276" i="6"/>
  <c r="V2277" i="6"/>
  <c r="V2278" i="6"/>
  <c r="V2279" i="6"/>
  <c r="V2280" i="6"/>
  <c r="V2281" i="6"/>
  <c r="V2282" i="6"/>
  <c r="V2283" i="6"/>
  <c r="V2284" i="6"/>
  <c r="V2285" i="6"/>
  <c r="V2286" i="6"/>
  <c r="V2287" i="6"/>
  <c r="V2288" i="6"/>
  <c r="V2289" i="6"/>
  <c r="V2290" i="6"/>
  <c r="V2291" i="6"/>
  <c r="V2292" i="6"/>
  <c r="V2293" i="6"/>
  <c r="V2294" i="6"/>
  <c r="V2295" i="6"/>
  <c r="V2296" i="6"/>
  <c r="V2297" i="6"/>
  <c r="V2298" i="6"/>
  <c r="V2299" i="6"/>
  <c r="V2300" i="6"/>
  <c r="V2301" i="6"/>
  <c r="V2302" i="6"/>
  <c r="V2303" i="6"/>
  <c r="V2304" i="6"/>
  <c r="V2305" i="6"/>
  <c r="V2306" i="6"/>
  <c r="V2307" i="6"/>
  <c r="V2308" i="6"/>
  <c r="V2309" i="6"/>
  <c r="V2310" i="6"/>
  <c r="V2311" i="6"/>
  <c r="V2312" i="6"/>
  <c r="V2313" i="6"/>
  <c r="V2314" i="6"/>
  <c r="V2315" i="6"/>
  <c r="V2316" i="6"/>
  <c r="V2317" i="6"/>
  <c r="V2318" i="6"/>
  <c r="V2319" i="6"/>
  <c r="V2320" i="6"/>
  <c r="V2321" i="6"/>
  <c r="V2322" i="6"/>
  <c r="V2323" i="6"/>
  <c r="V2324" i="6"/>
  <c r="V2325" i="6"/>
  <c r="V2326" i="6"/>
  <c r="V2327" i="6"/>
  <c r="V2328" i="6"/>
  <c r="V2329" i="6"/>
  <c r="V2330" i="6"/>
  <c r="V2331" i="6"/>
  <c r="V2332" i="6"/>
  <c r="V2333" i="6"/>
  <c r="V2334" i="6"/>
  <c r="V2335" i="6"/>
  <c r="V2336" i="6"/>
  <c r="V2337" i="6"/>
  <c r="V2338" i="6"/>
  <c r="V2339" i="6"/>
  <c r="V2340" i="6"/>
  <c r="V2341" i="6"/>
  <c r="V2342" i="6"/>
  <c r="V2343" i="6"/>
  <c r="V2344" i="6"/>
  <c r="V2345" i="6"/>
  <c r="V2346" i="6"/>
  <c r="V2347" i="6"/>
  <c r="V2348" i="6"/>
  <c r="V2349" i="6"/>
  <c r="V2350" i="6"/>
  <c r="V2351" i="6"/>
  <c r="V2352" i="6"/>
  <c r="V2353" i="6"/>
  <c r="V2354" i="6"/>
  <c r="V2355" i="6"/>
  <c r="V2356" i="6"/>
  <c r="V2357" i="6"/>
  <c r="V2358" i="6"/>
  <c r="V2359" i="6"/>
  <c r="V2360" i="6"/>
  <c r="V2361" i="6"/>
  <c r="V2362" i="6"/>
  <c r="V2363" i="6"/>
  <c r="V2364" i="6"/>
  <c r="V2365" i="6"/>
  <c r="V2366" i="6"/>
  <c r="V2367" i="6"/>
  <c r="V2368" i="6"/>
  <c r="V2369" i="6"/>
  <c r="V2370" i="6"/>
  <c r="V2371" i="6"/>
  <c r="V2372" i="6"/>
  <c r="V2373" i="6"/>
  <c r="V2374" i="6"/>
  <c r="V2375" i="6"/>
  <c r="V2376" i="6"/>
  <c r="V2377" i="6"/>
  <c r="V2378" i="6"/>
  <c r="V2379" i="6"/>
  <c r="V2380" i="6"/>
  <c r="V2381" i="6"/>
  <c r="V2382" i="6"/>
  <c r="V2383" i="6"/>
  <c r="V2384" i="6"/>
  <c r="V2385" i="6"/>
  <c r="V2386" i="6"/>
  <c r="V2387" i="6"/>
  <c r="V2388" i="6"/>
  <c r="V2389" i="6"/>
  <c r="V2390" i="6"/>
  <c r="V2391" i="6"/>
  <c r="V2392" i="6"/>
  <c r="V2393" i="6"/>
  <c r="V2394" i="6"/>
  <c r="V2395" i="6"/>
  <c r="V2396" i="6"/>
  <c r="V2397" i="6"/>
  <c r="V2398" i="6"/>
  <c r="V2399" i="6"/>
  <c r="V2400" i="6"/>
  <c r="V2401" i="6"/>
  <c r="V2402" i="6"/>
  <c r="V2403" i="6"/>
  <c r="V2404" i="6"/>
  <c r="V2405" i="6"/>
  <c r="V2406" i="6"/>
  <c r="V2407" i="6"/>
  <c r="V2408" i="6"/>
  <c r="V2409" i="6"/>
  <c r="V2410" i="6"/>
  <c r="V2411" i="6"/>
  <c r="V2412" i="6"/>
  <c r="V2413" i="6"/>
  <c r="V2414" i="6"/>
  <c r="V2415" i="6"/>
  <c r="V2416" i="6"/>
  <c r="V2417" i="6"/>
  <c r="V2418" i="6"/>
  <c r="V2419" i="6"/>
  <c r="V2420" i="6"/>
  <c r="V2421" i="6"/>
  <c r="V2422" i="6"/>
  <c r="V2423" i="6"/>
  <c r="V2424" i="6"/>
  <c r="V2425" i="6"/>
  <c r="V2426" i="6"/>
  <c r="V2427" i="6"/>
  <c r="V2428" i="6"/>
  <c r="V2429" i="6"/>
  <c r="V2430" i="6"/>
  <c r="V2431" i="6"/>
  <c r="V2432" i="6"/>
  <c r="V2433" i="6"/>
  <c r="V2434" i="6"/>
  <c r="V2435" i="6"/>
  <c r="V2436" i="6"/>
  <c r="V2437" i="6"/>
  <c r="V2438" i="6"/>
  <c r="V2439" i="6"/>
  <c r="V2440" i="6"/>
  <c r="V2441" i="6"/>
  <c r="V2442" i="6"/>
  <c r="V2443" i="6"/>
  <c r="V2444" i="6"/>
  <c r="V2445" i="6"/>
  <c r="V2446" i="6"/>
  <c r="V2447" i="6"/>
  <c r="V2448" i="6"/>
  <c r="V2449" i="6"/>
  <c r="V2450" i="6"/>
  <c r="V2451" i="6"/>
  <c r="V2452" i="6"/>
  <c r="V2453" i="6"/>
  <c r="V2454" i="6"/>
  <c r="V2455" i="6"/>
  <c r="V2456" i="6"/>
  <c r="V2457" i="6"/>
  <c r="V2458" i="6"/>
  <c r="V2459" i="6"/>
  <c r="V2460" i="6"/>
  <c r="V2461" i="6"/>
  <c r="V2462" i="6"/>
  <c r="V2463" i="6"/>
  <c r="V2464" i="6"/>
  <c r="V2465" i="6"/>
  <c r="V2466" i="6"/>
  <c r="V2467" i="6"/>
  <c r="V2468" i="6"/>
  <c r="V2469" i="6"/>
  <c r="V2470" i="6"/>
  <c r="V2471" i="6"/>
  <c r="V2472" i="6"/>
  <c r="V2473" i="6"/>
  <c r="V2474" i="6"/>
  <c r="V2475" i="6"/>
  <c r="V2476" i="6"/>
  <c r="V2477" i="6"/>
  <c r="V2478" i="6"/>
  <c r="V2479" i="6"/>
  <c r="V2480" i="6"/>
  <c r="V2481" i="6"/>
  <c r="V2482" i="6"/>
  <c r="V2483" i="6"/>
  <c r="V2484" i="6"/>
  <c r="V2485" i="6"/>
  <c r="V2486" i="6"/>
  <c r="V2487" i="6"/>
  <c r="V2488" i="6"/>
  <c r="V2489" i="6"/>
  <c r="V2490" i="6"/>
  <c r="V2491" i="6"/>
  <c r="V2492" i="6"/>
  <c r="V2493" i="6"/>
  <c r="V2494" i="6"/>
  <c r="V2495" i="6"/>
  <c r="V2496" i="6"/>
  <c r="V2497" i="6"/>
  <c r="V2498" i="6"/>
  <c r="V2499" i="6"/>
  <c r="V2500" i="6"/>
  <c r="V2501" i="6"/>
  <c r="V2502" i="6"/>
  <c r="V2503" i="6"/>
  <c r="V2504" i="6"/>
  <c r="V2505" i="6"/>
  <c r="V2506" i="6"/>
  <c r="V2507" i="6"/>
  <c r="V2508" i="6"/>
  <c r="V2509" i="6"/>
  <c r="V2510" i="6"/>
  <c r="V2511" i="6"/>
  <c r="V2512" i="6"/>
  <c r="V2513" i="6"/>
  <c r="V2514" i="6"/>
  <c r="V2515" i="6"/>
  <c r="V2516" i="6"/>
  <c r="V2517" i="6"/>
  <c r="V2518" i="6"/>
  <c r="V2519" i="6"/>
  <c r="V2520" i="6"/>
  <c r="V2521" i="6"/>
  <c r="V2522" i="6"/>
  <c r="V2523" i="6"/>
  <c r="V2524" i="6"/>
  <c r="V2525" i="6"/>
  <c r="V2526" i="6"/>
  <c r="V2527" i="6"/>
  <c r="V2528" i="6"/>
  <c r="V2529" i="6"/>
  <c r="V2530" i="6"/>
  <c r="V2531" i="6"/>
  <c r="V2532" i="6"/>
  <c r="V2533" i="6"/>
  <c r="V2534" i="6"/>
  <c r="V2535" i="6"/>
  <c r="V2536" i="6"/>
  <c r="V2537" i="6"/>
  <c r="V2538" i="6"/>
  <c r="V2539" i="6"/>
  <c r="V2540" i="6"/>
  <c r="V2541" i="6"/>
  <c r="V2542" i="6"/>
  <c r="V2543" i="6"/>
  <c r="V2544" i="6"/>
  <c r="V2545" i="6"/>
  <c r="V2546" i="6"/>
  <c r="V2547" i="6"/>
  <c r="V2548" i="6"/>
  <c r="V2549" i="6"/>
  <c r="V2550" i="6"/>
  <c r="V2551" i="6"/>
  <c r="V2552" i="6"/>
  <c r="V2553" i="6"/>
  <c r="V2554" i="6"/>
  <c r="V2555" i="6"/>
  <c r="V2556" i="6"/>
  <c r="V2557" i="6"/>
  <c r="V2558" i="6"/>
  <c r="V2559" i="6"/>
  <c r="V2560" i="6"/>
  <c r="V2561" i="6"/>
  <c r="V2562" i="6"/>
  <c r="V2563" i="6"/>
  <c r="V2564" i="6"/>
  <c r="V2565" i="6"/>
  <c r="V2566" i="6"/>
  <c r="V2567" i="6"/>
  <c r="V2568" i="6"/>
  <c r="V2569" i="6"/>
  <c r="V2570" i="6"/>
  <c r="V2571" i="6"/>
  <c r="V2572" i="6"/>
  <c r="V2573" i="6"/>
  <c r="V2574" i="6"/>
  <c r="V2575" i="6"/>
  <c r="V2576" i="6"/>
  <c r="V2577" i="6"/>
  <c r="V2578" i="6"/>
  <c r="V2579" i="6"/>
  <c r="V2580" i="6"/>
  <c r="V2581" i="6"/>
  <c r="V2582" i="6"/>
  <c r="V2583" i="6"/>
  <c r="V2584" i="6"/>
  <c r="V2585" i="6"/>
  <c r="V2586" i="6"/>
  <c r="V2587" i="6"/>
  <c r="V2588" i="6"/>
  <c r="V2589" i="6"/>
  <c r="V2590" i="6"/>
  <c r="V2591" i="6"/>
  <c r="V2592" i="6"/>
  <c r="V2593" i="6"/>
  <c r="V2594" i="6"/>
  <c r="V2595" i="6"/>
  <c r="V2596" i="6"/>
  <c r="V2597" i="6"/>
  <c r="V2598" i="6"/>
  <c r="V2599" i="6"/>
  <c r="V2600" i="6"/>
  <c r="V2601" i="6"/>
  <c r="V2602" i="6"/>
  <c r="V2603" i="6"/>
  <c r="V2604" i="6"/>
  <c r="V2605" i="6"/>
  <c r="V2606" i="6"/>
  <c r="V2607" i="6"/>
  <c r="V2608" i="6"/>
  <c r="V2609" i="6"/>
  <c r="V2610" i="6"/>
  <c r="V2611" i="6"/>
  <c r="V2612" i="6"/>
  <c r="V2613" i="6"/>
  <c r="V2614" i="6"/>
  <c r="V2615" i="6"/>
  <c r="V2616" i="6"/>
  <c r="V2617" i="6"/>
  <c r="V2618" i="6"/>
  <c r="V2619" i="6"/>
  <c r="V2620" i="6"/>
  <c r="V2621" i="6"/>
  <c r="V2622" i="6"/>
  <c r="V2623" i="6"/>
  <c r="V2624" i="6"/>
  <c r="V2625" i="6"/>
  <c r="V2626" i="6"/>
  <c r="V2627" i="6"/>
  <c r="V2628" i="6"/>
  <c r="V2629" i="6"/>
  <c r="V2630" i="6"/>
  <c r="V2631" i="6"/>
  <c r="V2632" i="6"/>
  <c r="V2633" i="6"/>
  <c r="V2634" i="6"/>
  <c r="V2635" i="6"/>
  <c r="V2636" i="6"/>
  <c r="V2637" i="6"/>
  <c r="V2638" i="6"/>
  <c r="V2639" i="6"/>
  <c r="V2640" i="6"/>
  <c r="V2641" i="6"/>
  <c r="V2642" i="6"/>
  <c r="V2643" i="6"/>
  <c r="V2644" i="6"/>
  <c r="V2645" i="6"/>
  <c r="V2646" i="6"/>
  <c r="V2647" i="6"/>
  <c r="V2648" i="6"/>
  <c r="V2649" i="6"/>
  <c r="V2650" i="6"/>
  <c r="V2651" i="6"/>
  <c r="V2652" i="6"/>
  <c r="V2653" i="6"/>
  <c r="V2654" i="6"/>
  <c r="V2655" i="6"/>
  <c r="V2656" i="6"/>
  <c r="V2657" i="6"/>
  <c r="V2658" i="6"/>
  <c r="V2659" i="6"/>
  <c r="V2660" i="6"/>
  <c r="V2661" i="6"/>
  <c r="V2662" i="6"/>
  <c r="V2663" i="6"/>
  <c r="V2664" i="6"/>
  <c r="V2665" i="6"/>
  <c r="V2666" i="6"/>
  <c r="V2667" i="6"/>
  <c r="V2668" i="6"/>
  <c r="V2669" i="6"/>
  <c r="V2670" i="6"/>
  <c r="V2671" i="6"/>
  <c r="V2672" i="6"/>
  <c r="V2673" i="6"/>
  <c r="V2674" i="6"/>
  <c r="V2675" i="6"/>
  <c r="V2676" i="6"/>
  <c r="V2677" i="6"/>
  <c r="V2678" i="6"/>
  <c r="V2679" i="6"/>
  <c r="V2680" i="6"/>
  <c r="V2681" i="6"/>
  <c r="V2682" i="6"/>
  <c r="V2683" i="6"/>
  <c r="V2684" i="6"/>
  <c r="V2685" i="6"/>
  <c r="V2686" i="6"/>
  <c r="V2687" i="6"/>
  <c r="V2688" i="6"/>
  <c r="V2689" i="6"/>
  <c r="V2690" i="6"/>
  <c r="V2691" i="6"/>
  <c r="V2692" i="6"/>
  <c r="V2693" i="6"/>
  <c r="V2694" i="6"/>
  <c r="V2695" i="6"/>
  <c r="V2696" i="6"/>
  <c r="V2697" i="6"/>
  <c r="V2698" i="6"/>
  <c r="V2699" i="6"/>
  <c r="V2700" i="6"/>
  <c r="V2701" i="6"/>
  <c r="V2702" i="6"/>
  <c r="V2703" i="6"/>
  <c r="V2704" i="6"/>
  <c r="V2705" i="6"/>
  <c r="V2706" i="6"/>
  <c r="V2707" i="6"/>
  <c r="V2708" i="6"/>
  <c r="V2709" i="6"/>
  <c r="V2710" i="6"/>
  <c r="V2711" i="6"/>
  <c r="V2712" i="6"/>
  <c r="V2713" i="6"/>
  <c r="V2714" i="6"/>
  <c r="V2715" i="6"/>
  <c r="V2716" i="6"/>
  <c r="V2717" i="6"/>
  <c r="V2718" i="6"/>
  <c r="V2719" i="6"/>
  <c r="V2720" i="6"/>
  <c r="V2721" i="6"/>
  <c r="V2722" i="6"/>
  <c r="V2723" i="6"/>
  <c r="V2724" i="6"/>
  <c r="V2725" i="6"/>
  <c r="V2726" i="6"/>
  <c r="V2727" i="6"/>
  <c r="V2728" i="6"/>
  <c r="V2729" i="6"/>
  <c r="V2730" i="6"/>
  <c r="V2731" i="6"/>
  <c r="V2732" i="6"/>
  <c r="V2733" i="6"/>
  <c r="V2734" i="6"/>
  <c r="V2735" i="6"/>
  <c r="V2736" i="6"/>
  <c r="V2737" i="6"/>
  <c r="V2738" i="6"/>
  <c r="V2739" i="6"/>
  <c r="V2740" i="6"/>
  <c r="V2741" i="6"/>
  <c r="V2742" i="6"/>
  <c r="V2743" i="6"/>
  <c r="V2744" i="6"/>
  <c r="V2745" i="6"/>
  <c r="V2746" i="6"/>
  <c r="V2747" i="6"/>
  <c r="V2748" i="6"/>
  <c r="V2749" i="6"/>
  <c r="V2750" i="6"/>
  <c r="V2751" i="6"/>
  <c r="V2752" i="6"/>
  <c r="V2753" i="6"/>
  <c r="V2754" i="6"/>
  <c r="V2755" i="6"/>
  <c r="V2756" i="6"/>
  <c r="V2757" i="6"/>
  <c r="V2758" i="6"/>
  <c r="V2759" i="6"/>
  <c r="V2760" i="6"/>
  <c r="V2761" i="6"/>
  <c r="V2762" i="6"/>
  <c r="V2763" i="6"/>
  <c r="V2764" i="6"/>
  <c r="V2765" i="6"/>
  <c r="V2766" i="6"/>
  <c r="V2767" i="6"/>
  <c r="V2768" i="6"/>
  <c r="V2769" i="6"/>
  <c r="V2770" i="6"/>
  <c r="V2771" i="6"/>
  <c r="V2772" i="6"/>
  <c r="V2773" i="6"/>
  <c r="V2774" i="6"/>
  <c r="V2775" i="6"/>
  <c r="V2776" i="6"/>
  <c r="V2777" i="6"/>
  <c r="V2778" i="6"/>
  <c r="V2779" i="6"/>
  <c r="V2780" i="6"/>
  <c r="V2781" i="6"/>
  <c r="V2782" i="6"/>
  <c r="V2783" i="6"/>
  <c r="V2784" i="6"/>
  <c r="V2785" i="6"/>
  <c r="V2786" i="6"/>
  <c r="V2787" i="6"/>
  <c r="V2788" i="6"/>
  <c r="V2789" i="6"/>
  <c r="V2790" i="6"/>
  <c r="V2791" i="6"/>
  <c r="V2792" i="6"/>
  <c r="V2793" i="6"/>
  <c r="V2794" i="6"/>
  <c r="V2795" i="6"/>
  <c r="V2796" i="6"/>
  <c r="V2797" i="6"/>
  <c r="V2798" i="6"/>
  <c r="V2799" i="6"/>
  <c r="V2800" i="6"/>
  <c r="V2801" i="6"/>
  <c r="V2802" i="6"/>
  <c r="V2803" i="6"/>
  <c r="V2804" i="6"/>
  <c r="V2805" i="6"/>
  <c r="V2806" i="6"/>
  <c r="V2807" i="6"/>
  <c r="V2808" i="6"/>
  <c r="V2809" i="6"/>
  <c r="V2810" i="6"/>
  <c r="V2811" i="6"/>
  <c r="V2812" i="6"/>
  <c r="V2813" i="6"/>
  <c r="V2814" i="6"/>
  <c r="V2815" i="6"/>
  <c r="V2816" i="6"/>
  <c r="V2817" i="6"/>
  <c r="V2818" i="6"/>
  <c r="V2819" i="6"/>
  <c r="V2820" i="6"/>
  <c r="V2821" i="6"/>
  <c r="V2822" i="6"/>
  <c r="V2823" i="6"/>
  <c r="V2824" i="6"/>
  <c r="V2825" i="6"/>
  <c r="V2826" i="6"/>
  <c r="V2827" i="6"/>
  <c r="V2828" i="6"/>
  <c r="V2829" i="6"/>
  <c r="V2830" i="6"/>
  <c r="V2831" i="6"/>
  <c r="V2832" i="6"/>
  <c r="V2833" i="6"/>
  <c r="V2834" i="6"/>
  <c r="V2835" i="6"/>
  <c r="V2836" i="6"/>
  <c r="V2837" i="6"/>
  <c r="V2838" i="6"/>
  <c r="V2839" i="6"/>
  <c r="V2840" i="6"/>
  <c r="V2841" i="6"/>
  <c r="V2842" i="6"/>
  <c r="V2843" i="6"/>
  <c r="V2844" i="6"/>
  <c r="V2845" i="6"/>
  <c r="V2846" i="6"/>
  <c r="V2847" i="6"/>
  <c r="V2848" i="6"/>
  <c r="V2849" i="6"/>
  <c r="V2850" i="6"/>
  <c r="V2851" i="6"/>
  <c r="V2852" i="6"/>
  <c r="V2853" i="6"/>
  <c r="V2854" i="6"/>
  <c r="V2855" i="6"/>
  <c r="V2856" i="6"/>
  <c r="V2857" i="6"/>
  <c r="V2858" i="6"/>
  <c r="V2859" i="6"/>
  <c r="V2860" i="6"/>
  <c r="V2861" i="6"/>
  <c r="V2862" i="6"/>
  <c r="V2863" i="6"/>
  <c r="V2864" i="6"/>
  <c r="V2865" i="6"/>
  <c r="V2866" i="6"/>
  <c r="V2867" i="6"/>
  <c r="V2868" i="6"/>
  <c r="V2869" i="6"/>
  <c r="V2870" i="6"/>
  <c r="V2871" i="6"/>
  <c r="V2872" i="6"/>
  <c r="V2873" i="6"/>
  <c r="V2874" i="6"/>
  <c r="V2875" i="6"/>
  <c r="V2876" i="6"/>
  <c r="V2877" i="6"/>
  <c r="V2878" i="6"/>
  <c r="V2879" i="6"/>
  <c r="V2880" i="6"/>
  <c r="V2881" i="6"/>
  <c r="V2882" i="6"/>
  <c r="V2883" i="6"/>
  <c r="V2884" i="6"/>
  <c r="V2885" i="6"/>
  <c r="V2886" i="6"/>
  <c r="V2887" i="6"/>
  <c r="V2888" i="6"/>
  <c r="V2889" i="6"/>
  <c r="V2890" i="6"/>
  <c r="V2891" i="6"/>
  <c r="V2892" i="6"/>
  <c r="V2893" i="6"/>
  <c r="V2894" i="6"/>
  <c r="V2895" i="6"/>
  <c r="V2896" i="6"/>
  <c r="V2897" i="6"/>
  <c r="V2898" i="6"/>
  <c r="V2899" i="6"/>
  <c r="V2900" i="6"/>
  <c r="V2901" i="6"/>
  <c r="V2902" i="6"/>
  <c r="V2903" i="6"/>
  <c r="V2904" i="6"/>
  <c r="V2905" i="6"/>
  <c r="V2906" i="6"/>
  <c r="V2907" i="6"/>
  <c r="V2908" i="6"/>
  <c r="V2909" i="6"/>
  <c r="V2910" i="6"/>
  <c r="V2911" i="6"/>
  <c r="V2912" i="6"/>
  <c r="V2913" i="6"/>
  <c r="V2914" i="6"/>
  <c r="V2915" i="6"/>
  <c r="V2916" i="6"/>
  <c r="V2917" i="6"/>
  <c r="V2918" i="6"/>
  <c r="V2919" i="6"/>
  <c r="V2920" i="6"/>
  <c r="V2921" i="6"/>
  <c r="V2922" i="6"/>
  <c r="V2923" i="6"/>
  <c r="V2924" i="6"/>
  <c r="V2925" i="6"/>
  <c r="V2926" i="6"/>
  <c r="V2927" i="6"/>
  <c r="V2928" i="6"/>
  <c r="V2929" i="6"/>
  <c r="V2930" i="6"/>
  <c r="V2931" i="6"/>
  <c r="V2932" i="6"/>
  <c r="V2933" i="6"/>
  <c r="V2934" i="6"/>
  <c r="V2935" i="6"/>
  <c r="V2936" i="6"/>
  <c r="V2937" i="6"/>
  <c r="V2938" i="6"/>
  <c r="V2939" i="6"/>
  <c r="V2940" i="6"/>
  <c r="V2941" i="6"/>
  <c r="V2942" i="6"/>
  <c r="V2943" i="6"/>
  <c r="V2944" i="6"/>
  <c r="V2945" i="6"/>
  <c r="V2946" i="6"/>
  <c r="V2947" i="6"/>
  <c r="V2948" i="6"/>
  <c r="V2949" i="6"/>
  <c r="V2950" i="6"/>
  <c r="V2951" i="6"/>
  <c r="V2952" i="6"/>
  <c r="V2953" i="6"/>
  <c r="V2954" i="6"/>
  <c r="V2955" i="6"/>
  <c r="V2956" i="6"/>
  <c r="V2957" i="6"/>
  <c r="V2958" i="6"/>
  <c r="V2959" i="6"/>
  <c r="V2960" i="6"/>
  <c r="V2961" i="6"/>
  <c r="V2962" i="6"/>
  <c r="V2963" i="6"/>
  <c r="V2964" i="6"/>
  <c r="V2965" i="6"/>
  <c r="V2966" i="6"/>
  <c r="V2967" i="6"/>
  <c r="V2968" i="6"/>
  <c r="V2969" i="6"/>
  <c r="V2970" i="6"/>
  <c r="V2971" i="6"/>
  <c r="V2972" i="6"/>
  <c r="V2973" i="6"/>
  <c r="V2974" i="6"/>
  <c r="V2975" i="6"/>
  <c r="V2976" i="6"/>
  <c r="V2977" i="6"/>
  <c r="V2978" i="6"/>
  <c r="V2979" i="6"/>
  <c r="V2980" i="6"/>
  <c r="V2981" i="6"/>
  <c r="V2982" i="6"/>
  <c r="V2983" i="6"/>
  <c r="V2984" i="6"/>
  <c r="V2985" i="6"/>
  <c r="V2986" i="6"/>
  <c r="V2987" i="6"/>
  <c r="V2988" i="6"/>
  <c r="V2989" i="6"/>
  <c r="V2990" i="6"/>
  <c r="V2991" i="6"/>
  <c r="V2992" i="6"/>
  <c r="V2993" i="6"/>
  <c r="V2994" i="6"/>
  <c r="V2995" i="6"/>
  <c r="V2996" i="6"/>
  <c r="V2997" i="6"/>
  <c r="V2998" i="6"/>
  <c r="V2999" i="6"/>
  <c r="V3000" i="6"/>
  <c r="V3001" i="6"/>
  <c r="V2" i="6"/>
  <c r="V2" i="5"/>
  <c r="V3" i="5"/>
  <c r="V4" i="5"/>
  <c r="V5" i="5"/>
  <c r="V6" i="5"/>
  <c r="V7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V187" i="5"/>
  <c r="V188" i="5"/>
  <c r="V189" i="5"/>
  <c r="V190" i="5"/>
  <c r="V191" i="5"/>
  <c r="V192" i="5"/>
  <c r="V193" i="5"/>
  <c r="V194" i="5"/>
  <c r="V195" i="5"/>
  <c r="V196" i="5"/>
  <c r="V197" i="5"/>
  <c r="V198" i="5"/>
  <c r="V199" i="5"/>
  <c r="V200" i="5"/>
  <c r="V201" i="5"/>
  <c r="V202" i="5"/>
  <c r="V203" i="5"/>
  <c r="V204" i="5"/>
  <c r="V205" i="5"/>
  <c r="V206" i="5"/>
  <c r="V207" i="5"/>
  <c r="V208" i="5"/>
  <c r="V209" i="5"/>
  <c r="V210" i="5"/>
  <c r="V211" i="5"/>
  <c r="V212" i="5"/>
  <c r="V213" i="5"/>
  <c r="V214" i="5"/>
  <c r="V215" i="5"/>
  <c r="V216" i="5"/>
  <c r="V217" i="5"/>
  <c r="V218" i="5"/>
  <c r="V219" i="5"/>
  <c r="V220" i="5"/>
  <c r="V221" i="5"/>
  <c r="V222" i="5"/>
  <c r="V223" i="5"/>
  <c r="V224" i="5"/>
  <c r="V225" i="5"/>
  <c r="V226" i="5"/>
  <c r="V227" i="5"/>
  <c r="V228" i="5"/>
  <c r="V229" i="5"/>
  <c r="V230" i="5"/>
  <c r="V231" i="5"/>
  <c r="V232" i="5"/>
  <c r="V233" i="5"/>
  <c r="V234" i="5"/>
  <c r="V235" i="5"/>
  <c r="V236" i="5"/>
  <c r="V237" i="5"/>
  <c r="V238" i="5"/>
  <c r="V239" i="5"/>
  <c r="V240" i="5"/>
  <c r="V241" i="5"/>
  <c r="V242" i="5"/>
  <c r="V243" i="5"/>
  <c r="V244" i="5"/>
  <c r="V245" i="5"/>
  <c r="V246" i="5"/>
  <c r="V247" i="5"/>
  <c r="V248" i="5"/>
  <c r="V249" i="5"/>
  <c r="V250" i="5"/>
  <c r="V251" i="5"/>
  <c r="V252" i="5"/>
  <c r="V253" i="5"/>
  <c r="V254" i="5"/>
  <c r="V255" i="5"/>
  <c r="V256" i="5"/>
  <c r="V257" i="5"/>
  <c r="V258" i="5"/>
  <c r="V259" i="5"/>
  <c r="V260" i="5"/>
  <c r="V261" i="5"/>
  <c r="V262" i="5"/>
  <c r="V263" i="5"/>
  <c r="V264" i="5"/>
  <c r="V265" i="5"/>
  <c r="V266" i="5"/>
  <c r="V267" i="5"/>
  <c r="V268" i="5"/>
  <c r="V269" i="5"/>
  <c r="V270" i="5"/>
  <c r="V271" i="5"/>
  <c r="V272" i="5"/>
  <c r="V273" i="5"/>
  <c r="V274" i="5"/>
  <c r="V275" i="5"/>
  <c r="V276" i="5"/>
  <c r="V277" i="5"/>
  <c r="V278" i="5"/>
  <c r="V279" i="5"/>
  <c r="V280" i="5"/>
  <c r="V281" i="5"/>
  <c r="V282" i="5"/>
  <c r="V283" i="5"/>
  <c r="V284" i="5"/>
  <c r="V285" i="5"/>
  <c r="V286" i="5"/>
  <c r="V287" i="5"/>
  <c r="V288" i="5"/>
  <c r="V289" i="5"/>
  <c r="V290" i="5"/>
  <c r="V291" i="5"/>
  <c r="V292" i="5"/>
  <c r="V293" i="5"/>
  <c r="V294" i="5"/>
  <c r="V295" i="5"/>
  <c r="V296" i="5"/>
  <c r="V297" i="5"/>
  <c r="V298" i="5"/>
  <c r="V299" i="5"/>
  <c r="V300" i="5"/>
  <c r="V301" i="5"/>
  <c r="V302" i="5"/>
  <c r="V303" i="5"/>
  <c r="V304" i="5"/>
  <c r="V305" i="5"/>
  <c r="V306" i="5"/>
  <c r="V307" i="5"/>
  <c r="V308" i="5"/>
  <c r="V309" i="5"/>
  <c r="V310" i="5"/>
  <c r="V311" i="5"/>
  <c r="V312" i="5"/>
  <c r="V313" i="5"/>
  <c r="V314" i="5"/>
  <c r="V315" i="5"/>
  <c r="V316" i="5"/>
  <c r="V317" i="5"/>
  <c r="V318" i="5"/>
  <c r="V319" i="5"/>
  <c r="V320" i="5"/>
  <c r="V321" i="5"/>
  <c r="V322" i="5"/>
  <c r="V323" i="5"/>
  <c r="V324" i="5"/>
  <c r="V325" i="5"/>
  <c r="V326" i="5"/>
  <c r="V327" i="5"/>
  <c r="V328" i="5"/>
  <c r="V329" i="5"/>
  <c r="V330" i="5"/>
  <c r="V331" i="5"/>
  <c r="V332" i="5"/>
  <c r="V333" i="5"/>
  <c r="V334" i="5"/>
  <c r="V335" i="5"/>
  <c r="V336" i="5"/>
  <c r="V337" i="5"/>
  <c r="V338" i="5"/>
  <c r="V339" i="5"/>
  <c r="V340" i="5"/>
  <c r="V341" i="5"/>
  <c r="V342" i="5"/>
  <c r="V343" i="5"/>
  <c r="V344" i="5"/>
  <c r="V345" i="5"/>
  <c r="V346" i="5"/>
  <c r="V347" i="5"/>
  <c r="V348" i="5"/>
  <c r="V349" i="5"/>
  <c r="V350" i="5"/>
  <c r="V351" i="5"/>
  <c r="V352" i="5"/>
  <c r="V353" i="5"/>
  <c r="V354" i="5"/>
  <c r="V355" i="5"/>
  <c r="V356" i="5"/>
  <c r="V357" i="5"/>
  <c r="V358" i="5"/>
  <c r="V359" i="5"/>
  <c r="V360" i="5"/>
  <c r="V361" i="5"/>
  <c r="V362" i="5"/>
  <c r="V363" i="5"/>
  <c r="V364" i="5"/>
  <c r="V365" i="5"/>
  <c r="V366" i="5"/>
  <c r="V367" i="5"/>
  <c r="V368" i="5"/>
  <c r="V369" i="5"/>
  <c r="V370" i="5"/>
  <c r="V371" i="5"/>
  <c r="V372" i="5"/>
  <c r="V373" i="5"/>
  <c r="V374" i="5"/>
  <c r="V375" i="5"/>
  <c r="V376" i="5"/>
  <c r="V377" i="5"/>
  <c r="V378" i="5"/>
  <c r="V379" i="5"/>
  <c r="V380" i="5"/>
  <c r="V381" i="5"/>
  <c r="V382" i="5"/>
  <c r="V383" i="5"/>
  <c r="V384" i="5"/>
  <c r="V385" i="5"/>
  <c r="V386" i="5"/>
  <c r="V387" i="5"/>
  <c r="V388" i="5"/>
  <c r="V389" i="5"/>
  <c r="V390" i="5"/>
  <c r="V391" i="5"/>
  <c r="V392" i="5"/>
  <c r="V393" i="5"/>
  <c r="V394" i="5"/>
  <c r="V395" i="5"/>
  <c r="V396" i="5"/>
  <c r="V397" i="5"/>
  <c r="V398" i="5"/>
  <c r="V399" i="5"/>
  <c r="V400" i="5"/>
  <c r="V401" i="5"/>
  <c r="V402" i="5"/>
  <c r="V403" i="5"/>
  <c r="V404" i="5"/>
  <c r="V405" i="5"/>
  <c r="V406" i="5"/>
  <c r="V407" i="5"/>
  <c r="V408" i="5"/>
  <c r="V409" i="5"/>
  <c r="V410" i="5"/>
  <c r="V411" i="5"/>
  <c r="V412" i="5"/>
  <c r="V413" i="5"/>
  <c r="V414" i="5"/>
  <c r="V415" i="5"/>
  <c r="V416" i="5"/>
  <c r="V417" i="5"/>
  <c r="V418" i="5"/>
  <c r="V419" i="5"/>
  <c r="V420" i="5"/>
  <c r="V421" i="5"/>
  <c r="V422" i="5"/>
  <c r="V423" i="5"/>
  <c r="V424" i="5"/>
  <c r="V425" i="5"/>
  <c r="V426" i="5"/>
  <c r="V427" i="5"/>
  <c r="V428" i="5"/>
  <c r="V429" i="5"/>
  <c r="V430" i="5"/>
  <c r="V431" i="5"/>
  <c r="V432" i="5"/>
  <c r="V433" i="5"/>
  <c r="V434" i="5"/>
  <c r="V435" i="5"/>
  <c r="V436" i="5"/>
  <c r="V437" i="5"/>
  <c r="V438" i="5"/>
  <c r="V439" i="5"/>
  <c r="V440" i="5"/>
  <c r="V441" i="5"/>
  <c r="V442" i="5"/>
  <c r="V443" i="5"/>
  <c r="V444" i="5"/>
  <c r="V445" i="5"/>
  <c r="V446" i="5"/>
  <c r="V447" i="5"/>
  <c r="V448" i="5"/>
  <c r="V449" i="5"/>
  <c r="V450" i="5"/>
  <c r="V451" i="5"/>
  <c r="V452" i="5"/>
  <c r="V453" i="5"/>
  <c r="V454" i="5"/>
  <c r="V455" i="5"/>
  <c r="V456" i="5"/>
  <c r="V457" i="5"/>
  <c r="V458" i="5"/>
  <c r="V459" i="5"/>
  <c r="V460" i="5"/>
  <c r="V461" i="5"/>
  <c r="V462" i="5"/>
  <c r="V463" i="5"/>
  <c r="V464" i="5"/>
  <c r="V465" i="5"/>
  <c r="V466" i="5"/>
  <c r="V467" i="5"/>
  <c r="V468" i="5"/>
  <c r="V469" i="5"/>
  <c r="V470" i="5"/>
  <c r="V471" i="5"/>
  <c r="V472" i="5"/>
  <c r="V473" i="5"/>
  <c r="V474" i="5"/>
  <c r="V475" i="5"/>
  <c r="V476" i="5"/>
  <c r="V477" i="5"/>
  <c r="V478" i="5"/>
  <c r="V479" i="5"/>
  <c r="V480" i="5"/>
  <c r="V481" i="5"/>
  <c r="V482" i="5"/>
  <c r="V483" i="5"/>
  <c r="V484" i="5"/>
  <c r="V485" i="5"/>
  <c r="V486" i="5"/>
  <c r="V487" i="5"/>
  <c r="V488" i="5"/>
  <c r="V489" i="5"/>
  <c r="V490" i="5"/>
  <c r="V491" i="5"/>
  <c r="V492" i="5"/>
  <c r="V493" i="5"/>
  <c r="V494" i="5"/>
  <c r="V495" i="5"/>
  <c r="V496" i="5"/>
  <c r="V497" i="5"/>
  <c r="V498" i="5"/>
  <c r="V499" i="5"/>
  <c r="V500" i="5"/>
  <c r="V501" i="5"/>
  <c r="V502" i="5"/>
  <c r="V503" i="5"/>
  <c r="V504" i="5"/>
  <c r="V505" i="5"/>
  <c r="V506" i="5"/>
  <c r="V507" i="5"/>
  <c r="V508" i="5"/>
  <c r="V509" i="5"/>
  <c r="V510" i="5"/>
  <c r="V511" i="5"/>
  <c r="V512" i="5"/>
  <c r="V513" i="5"/>
  <c r="V514" i="5"/>
  <c r="V515" i="5"/>
  <c r="V516" i="5"/>
  <c r="V517" i="5"/>
  <c r="V518" i="5"/>
  <c r="V519" i="5"/>
  <c r="V520" i="5"/>
  <c r="V521" i="5"/>
  <c r="V522" i="5"/>
  <c r="V523" i="5"/>
  <c r="V524" i="5"/>
  <c r="V525" i="5"/>
  <c r="V526" i="5"/>
  <c r="V527" i="5"/>
  <c r="V528" i="5"/>
  <c r="V529" i="5"/>
  <c r="V530" i="5"/>
  <c r="V531" i="5"/>
  <c r="V532" i="5"/>
  <c r="V533" i="5"/>
  <c r="V534" i="5"/>
  <c r="V535" i="5"/>
  <c r="V536" i="5"/>
  <c r="V537" i="5"/>
  <c r="V538" i="5"/>
  <c r="V539" i="5"/>
  <c r="V540" i="5"/>
  <c r="V541" i="5"/>
  <c r="V542" i="5"/>
  <c r="V543" i="5"/>
  <c r="V544" i="5"/>
  <c r="V545" i="5"/>
  <c r="V546" i="5"/>
  <c r="V547" i="5"/>
  <c r="V548" i="5"/>
  <c r="V549" i="5"/>
  <c r="V550" i="5"/>
  <c r="V551" i="5"/>
  <c r="V552" i="5"/>
  <c r="V553" i="5"/>
  <c r="V554" i="5"/>
  <c r="V555" i="5"/>
  <c r="V556" i="5"/>
  <c r="V557" i="5"/>
  <c r="V558" i="5"/>
  <c r="V559" i="5"/>
  <c r="V560" i="5"/>
  <c r="V561" i="5"/>
  <c r="V562" i="5"/>
  <c r="V563" i="5"/>
  <c r="V564" i="5"/>
  <c r="V565" i="5"/>
  <c r="V566" i="5"/>
  <c r="V567" i="5"/>
  <c r="V568" i="5"/>
  <c r="V569" i="5"/>
  <c r="V570" i="5"/>
  <c r="V571" i="5"/>
  <c r="V572" i="5"/>
  <c r="V573" i="5"/>
  <c r="V574" i="5"/>
  <c r="V575" i="5"/>
  <c r="V576" i="5"/>
  <c r="V577" i="5"/>
  <c r="V578" i="5"/>
  <c r="V579" i="5"/>
  <c r="V580" i="5"/>
  <c r="V581" i="5"/>
  <c r="V582" i="5"/>
  <c r="V583" i="5"/>
  <c r="V584" i="5"/>
  <c r="V585" i="5"/>
  <c r="V586" i="5"/>
  <c r="V587" i="5"/>
  <c r="V588" i="5"/>
  <c r="V589" i="5"/>
  <c r="V590" i="5"/>
  <c r="V591" i="5"/>
  <c r="V592" i="5"/>
  <c r="V593" i="5"/>
  <c r="V594" i="5"/>
  <c r="V595" i="5"/>
  <c r="V596" i="5"/>
  <c r="V597" i="5"/>
  <c r="V598" i="5"/>
  <c r="V599" i="5"/>
  <c r="V600" i="5"/>
  <c r="V601" i="5"/>
  <c r="V602" i="5"/>
  <c r="V603" i="5"/>
  <c r="V604" i="5"/>
  <c r="V605" i="5"/>
  <c r="V606" i="5"/>
  <c r="V607" i="5"/>
  <c r="V608" i="5"/>
  <c r="V609" i="5"/>
  <c r="V610" i="5"/>
  <c r="V611" i="5"/>
  <c r="V612" i="5"/>
  <c r="V613" i="5"/>
  <c r="V614" i="5"/>
  <c r="V615" i="5"/>
  <c r="V616" i="5"/>
  <c r="V617" i="5"/>
  <c r="V618" i="5"/>
  <c r="V619" i="5"/>
  <c r="V620" i="5"/>
  <c r="V621" i="5"/>
  <c r="V622" i="5"/>
  <c r="V623" i="5"/>
  <c r="V624" i="5"/>
  <c r="V625" i="5"/>
  <c r="V626" i="5"/>
  <c r="V627" i="5"/>
  <c r="V628" i="5"/>
  <c r="V629" i="5"/>
  <c r="V630" i="5"/>
  <c r="V631" i="5"/>
  <c r="V632" i="5"/>
  <c r="V633" i="5"/>
  <c r="V634" i="5"/>
  <c r="V635" i="5"/>
  <c r="V636" i="5"/>
  <c r="V637" i="5"/>
  <c r="V638" i="5"/>
  <c r="V639" i="5"/>
  <c r="V640" i="5"/>
  <c r="V641" i="5"/>
  <c r="V642" i="5"/>
  <c r="V643" i="5"/>
  <c r="V644" i="5"/>
  <c r="V645" i="5"/>
  <c r="V646" i="5"/>
  <c r="V647" i="5"/>
  <c r="V648" i="5"/>
  <c r="V649" i="5"/>
  <c r="V650" i="5"/>
  <c r="V651" i="5"/>
  <c r="V652" i="5"/>
  <c r="V653" i="5"/>
  <c r="V654" i="5"/>
  <c r="V655" i="5"/>
  <c r="V656" i="5"/>
  <c r="V657" i="5"/>
  <c r="V658" i="5"/>
  <c r="V659" i="5"/>
  <c r="V660" i="5"/>
  <c r="V661" i="5"/>
  <c r="V662" i="5"/>
  <c r="V663" i="5"/>
  <c r="V664" i="5"/>
  <c r="V665" i="5"/>
  <c r="V666" i="5"/>
  <c r="V667" i="5"/>
  <c r="V668" i="5"/>
  <c r="V669" i="5"/>
  <c r="V670" i="5"/>
  <c r="V671" i="5"/>
  <c r="V672" i="5"/>
  <c r="V673" i="5"/>
  <c r="V674" i="5"/>
  <c r="V675" i="5"/>
  <c r="V676" i="5"/>
  <c r="V677" i="5"/>
  <c r="V678" i="5"/>
  <c r="V679" i="5"/>
  <c r="V680" i="5"/>
  <c r="V681" i="5"/>
  <c r="V682" i="5"/>
  <c r="V683" i="5"/>
  <c r="V684" i="5"/>
  <c r="V685" i="5"/>
  <c r="V686" i="5"/>
  <c r="V687" i="5"/>
  <c r="V688" i="5"/>
  <c r="V689" i="5"/>
  <c r="V690" i="5"/>
  <c r="V691" i="5"/>
  <c r="V692" i="5"/>
  <c r="V693" i="5"/>
  <c r="V694" i="5"/>
  <c r="V695" i="5"/>
  <c r="V696" i="5"/>
  <c r="V697" i="5"/>
  <c r="V698" i="5"/>
  <c r="V699" i="5"/>
  <c r="V700" i="5"/>
  <c r="V701" i="5"/>
  <c r="V702" i="5"/>
  <c r="V703" i="5"/>
  <c r="V704" i="5"/>
  <c r="V705" i="5"/>
  <c r="V706" i="5"/>
  <c r="V707" i="5"/>
  <c r="V708" i="5"/>
  <c r="V709" i="5"/>
  <c r="V710" i="5"/>
  <c r="V711" i="5"/>
  <c r="V712" i="5"/>
  <c r="V713" i="5"/>
  <c r="V714" i="5"/>
  <c r="V715" i="5"/>
  <c r="V716" i="5"/>
  <c r="V717" i="5"/>
  <c r="V718" i="5"/>
  <c r="V719" i="5"/>
  <c r="V720" i="5"/>
  <c r="V721" i="5"/>
  <c r="V722" i="5"/>
  <c r="V723" i="5"/>
  <c r="V724" i="5"/>
  <c r="V725" i="5"/>
  <c r="V726" i="5"/>
  <c r="V727" i="5"/>
  <c r="V728" i="5"/>
  <c r="V729" i="5"/>
  <c r="V730" i="5"/>
  <c r="V731" i="5"/>
  <c r="V732" i="5"/>
  <c r="V733" i="5"/>
  <c r="V734" i="5"/>
  <c r="V735" i="5"/>
  <c r="V736" i="5"/>
  <c r="V737" i="5"/>
  <c r="V738" i="5"/>
  <c r="V739" i="5"/>
  <c r="V740" i="5"/>
  <c r="V741" i="5"/>
  <c r="V742" i="5"/>
  <c r="V743" i="5"/>
  <c r="V744" i="5"/>
  <c r="V745" i="5"/>
  <c r="V746" i="5"/>
  <c r="V747" i="5"/>
  <c r="V748" i="5"/>
  <c r="V749" i="5"/>
  <c r="V750" i="5"/>
  <c r="V751" i="5"/>
  <c r="V752" i="5"/>
  <c r="V753" i="5"/>
  <c r="V754" i="5"/>
  <c r="V755" i="5"/>
  <c r="V756" i="5"/>
  <c r="V757" i="5"/>
  <c r="V758" i="5"/>
  <c r="V759" i="5"/>
  <c r="V760" i="5"/>
  <c r="V761" i="5"/>
  <c r="V762" i="5"/>
  <c r="V763" i="5"/>
  <c r="V764" i="5"/>
  <c r="V765" i="5"/>
  <c r="V766" i="5"/>
  <c r="V767" i="5"/>
  <c r="V768" i="5"/>
  <c r="V769" i="5"/>
  <c r="V770" i="5"/>
  <c r="V771" i="5"/>
  <c r="V772" i="5"/>
  <c r="V773" i="5"/>
  <c r="V774" i="5"/>
  <c r="V775" i="5"/>
  <c r="V776" i="5"/>
  <c r="V777" i="5"/>
  <c r="V778" i="5"/>
  <c r="V779" i="5"/>
  <c r="V780" i="5"/>
  <c r="V781" i="5"/>
  <c r="V782" i="5"/>
  <c r="V783" i="5"/>
  <c r="V784" i="5"/>
  <c r="V785" i="5"/>
  <c r="V786" i="5"/>
  <c r="V787" i="5"/>
  <c r="V788" i="5"/>
  <c r="V789" i="5"/>
  <c r="V790" i="5"/>
  <c r="V791" i="5"/>
  <c r="V792" i="5"/>
  <c r="V793" i="5"/>
  <c r="V794" i="5"/>
  <c r="V795" i="5"/>
  <c r="V796" i="5"/>
  <c r="V797" i="5"/>
  <c r="V798" i="5"/>
  <c r="V799" i="5"/>
  <c r="V800" i="5"/>
  <c r="V801" i="5"/>
  <c r="V802" i="5"/>
  <c r="V803" i="5"/>
  <c r="V804" i="5"/>
  <c r="V805" i="5"/>
  <c r="V806" i="5"/>
  <c r="V807" i="5"/>
  <c r="V808" i="5"/>
  <c r="V809" i="5"/>
  <c r="V810" i="5"/>
  <c r="V811" i="5"/>
  <c r="V812" i="5"/>
  <c r="V813" i="5"/>
  <c r="V814" i="5"/>
  <c r="V815" i="5"/>
  <c r="V816" i="5"/>
  <c r="V817" i="5"/>
  <c r="V818" i="5"/>
  <c r="V819" i="5"/>
  <c r="V820" i="5"/>
  <c r="V821" i="5"/>
  <c r="V822" i="5"/>
  <c r="V823" i="5"/>
  <c r="V824" i="5"/>
  <c r="V825" i="5"/>
  <c r="V826" i="5"/>
  <c r="V827" i="5"/>
  <c r="V828" i="5"/>
  <c r="V829" i="5"/>
  <c r="V830" i="5"/>
  <c r="V831" i="5"/>
  <c r="V832" i="5"/>
  <c r="V833" i="5"/>
  <c r="V834" i="5"/>
  <c r="V835" i="5"/>
  <c r="V836" i="5"/>
  <c r="V837" i="5"/>
  <c r="V838" i="5"/>
  <c r="V839" i="5"/>
  <c r="V840" i="5"/>
  <c r="V841" i="5"/>
  <c r="V842" i="5"/>
  <c r="V843" i="5"/>
  <c r="V844" i="5"/>
  <c r="V845" i="5"/>
  <c r="V846" i="5"/>
  <c r="V847" i="5"/>
  <c r="V848" i="5"/>
  <c r="V849" i="5"/>
  <c r="V850" i="5"/>
  <c r="V851" i="5"/>
  <c r="V852" i="5"/>
  <c r="V853" i="5"/>
  <c r="V854" i="5"/>
  <c r="V855" i="5"/>
  <c r="V856" i="5"/>
  <c r="V857" i="5"/>
  <c r="V858" i="5"/>
  <c r="V859" i="5"/>
  <c r="V860" i="5"/>
  <c r="V861" i="5"/>
  <c r="V862" i="5"/>
  <c r="V863" i="5"/>
  <c r="V864" i="5"/>
  <c r="V865" i="5"/>
  <c r="V866" i="5"/>
  <c r="V867" i="5"/>
  <c r="V868" i="5"/>
  <c r="V869" i="5"/>
  <c r="V870" i="5"/>
  <c r="V871" i="5"/>
  <c r="V872" i="5"/>
  <c r="V873" i="5"/>
  <c r="V874" i="5"/>
  <c r="V875" i="5"/>
  <c r="V876" i="5"/>
  <c r="V877" i="5"/>
  <c r="V878" i="5"/>
  <c r="V879" i="5"/>
  <c r="V880" i="5"/>
  <c r="V881" i="5"/>
  <c r="V882" i="5"/>
  <c r="V883" i="5"/>
  <c r="V884" i="5"/>
  <c r="V885" i="5"/>
  <c r="V886" i="5"/>
  <c r="V887" i="5"/>
  <c r="V888" i="5"/>
  <c r="V889" i="5"/>
  <c r="V890" i="5"/>
  <c r="V891" i="5"/>
  <c r="V892" i="5"/>
  <c r="V893" i="5"/>
  <c r="V894" i="5"/>
  <c r="V895" i="5"/>
  <c r="V896" i="5"/>
  <c r="V897" i="5"/>
  <c r="V898" i="5"/>
  <c r="V899" i="5"/>
  <c r="V900" i="5"/>
  <c r="V901" i="5"/>
  <c r="V902" i="5"/>
  <c r="V903" i="5"/>
  <c r="V904" i="5"/>
  <c r="V905" i="5"/>
  <c r="V906" i="5"/>
  <c r="V907" i="5"/>
  <c r="V908" i="5"/>
  <c r="V909" i="5"/>
  <c r="V910" i="5"/>
  <c r="V911" i="5"/>
  <c r="V912" i="5"/>
  <c r="V913" i="5"/>
  <c r="V914" i="5"/>
  <c r="V915" i="5"/>
  <c r="V916" i="5"/>
  <c r="V917" i="5"/>
  <c r="V918" i="5"/>
  <c r="V919" i="5"/>
  <c r="V920" i="5"/>
  <c r="V921" i="5"/>
  <c r="V922" i="5"/>
  <c r="V923" i="5"/>
  <c r="V924" i="5"/>
  <c r="V925" i="5"/>
  <c r="V926" i="5"/>
  <c r="V927" i="5"/>
  <c r="V928" i="5"/>
  <c r="V929" i="5"/>
  <c r="V930" i="5"/>
  <c r="V931" i="5"/>
  <c r="V932" i="5"/>
  <c r="V933" i="5"/>
  <c r="V934" i="5"/>
  <c r="V935" i="5"/>
  <c r="V936" i="5"/>
  <c r="V937" i="5"/>
  <c r="V938" i="5"/>
  <c r="V939" i="5"/>
  <c r="V940" i="5"/>
  <c r="V941" i="5"/>
  <c r="V942" i="5"/>
  <c r="V943" i="5"/>
  <c r="V944" i="5"/>
  <c r="V945" i="5"/>
  <c r="V946" i="5"/>
  <c r="V947" i="5"/>
  <c r="V948" i="5"/>
  <c r="V949" i="5"/>
  <c r="V950" i="5"/>
  <c r="V951" i="5"/>
  <c r="V952" i="5"/>
  <c r="V953" i="5"/>
  <c r="V954" i="5"/>
  <c r="V955" i="5"/>
  <c r="V956" i="5"/>
  <c r="V957" i="5"/>
  <c r="V958" i="5"/>
  <c r="V959" i="5"/>
  <c r="V960" i="5"/>
  <c r="V961" i="5"/>
  <c r="V962" i="5"/>
  <c r="V963" i="5"/>
  <c r="V964" i="5"/>
  <c r="V965" i="5"/>
  <c r="V966" i="5"/>
  <c r="V967" i="5"/>
  <c r="V968" i="5"/>
  <c r="V969" i="5"/>
  <c r="V970" i="5"/>
  <c r="V971" i="5"/>
  <c r="V972" i="5"/>
  <c r="V973" i="5"/>
  <c r="V974" i="5"/>
  <c r="V975" i="5"/>
  <c r="V976" i="5"/>
  <c r="V977" i="5"/>
  <c r="V978" i="5"/>
  <c r="V979" i="5"/>
  <c r="V980" i="5"/>
  <c r="V981" i="5"/>
  <c r="V982" i="5"/>
  <c r="V983" i="5"/>
  <c r="V984" i="5"/>
  <c r="V985" i="5"/>
  <c r="V986" i="5"/>
  <c r="V987" i="5"/>
  <c r="V988" i="5"/>
  <c r="V989" i="5"/>
  <c r="V990" i="5"/>
  <c r="V991" i="5"/>
  <c r="V992" i="5"/>
  <c r="V993" i="5"/>
  <c r="V994" i="5"/>
  <c r="V995" i="5"/>
  <c r="V996" i="5"/>
  <c r="V997" i="5"/>
  <c r="V998" i="5"/>
  <c r="V999" i="5"/>
  <c r="V1000" i="5"/>
  <c r="V1001" i="5"/>
  <c r="V1002" i="5"/>
  <c r="V1003" i="5"/>
  <c r="V1004" i="5"/>
  <c r="V1005" i="5"/>
  <c r="V1006" i="5"/>
  <c r="V1007" i="5"/>
  <c r="V1008" i="5"/>
  <c r="V1009" i="5"/>
  <c r="V1010" i="5"/>
  <c r="V1011" i="5"/>
  <c r="V1012" i="5"/>
  <c r="V1013" i="5"/>
  <c r="V1014" i="5"/>
  <c r="V1015" i="5"/>
  <c r="V1016" i="5"/>
  <c r="V1017" i="5"/>
  <c r="V1018" i="5"/>
  <c r="V1019" i="5"/>
  <c r="V1020" i="5"/>
  <c r="V1021" i="5"/>
  <c r="V1022" i="5"/>
  <c r="V1023" i="5"/>
  <c r="V1024" i="5"/>
  <c r="V1025" i="5"/>
  <c r="V1026" i="5"/>
  <c r="V1027" i="5"/>
  <c r="V1028" i="5"/>
  <c r="V1029" i="5"/>
  <c r="V1030" i="5"/>
  <c r="V1031" i="5"/>
  <c r="V1032" i="5"/>
  <c r="V1033" i="5"/>
  <c r="V1034" i="5"/>
  <c r="V1035" i="5"/>
  <c r="V1036" i="5"/>
  <c r="V1037" i="5"/>
  <c r="V1038" i="5"/>
  <c r="V1039" i="5"/>
  <c r="V1040" i="5"/>
  <c r="V1041" i="5"/>
  <c r="V1042" i="5"/>
  <c r="V1043" i="5"/>
  <c r="V1044" i="5"/>
  <c r="V1045" i="5"/>
  <c r="V1046" i="5"/>
  <c r="V1047" i="5"/>
  <c r="V1048" i="5"/>
  <c r="V1049" i="5"/>
  <c r="V1050" i="5"/>
  <c r="V1051" i="5"/>
  <c r="V1052" i="5"/>
  <c r="V1053" i="5"/>
  <c r="V1054" i="5"/>
  <c r="V1055" i="5"/>
  <c r="V1056" i="5"/>
  <c r="V1057" i="5"/>
  <c r="V1058" i="5"/>
  <c r="V1059" i="5"/>
  <c r="V1060" i="5"/>
  <c r="V1061" i="5"/>
  <c r="V1062" i="5"/>
  <c r="V1063" i="5"/>
  <c r="V1064" i="5"/>
  <c r="V1065" i="5"/>
  <c r="V1066" i="5"/>
  <c r="V1067" i="5"/>
  <c r="V1068" i="5"/>
  <c r="V1069" i="5"/>
  <c r="V1070" i="5"/>
  <c r="V1071" i="5"/>
  <c r="V1072" i="5"/>
  <c r="V1073" i="5"/>
  <c r="V1074" i="5"/>
  <c r="V1075" i="5"/>
  <c r="V1076" i="5"/>
  <c r="V1077" i="5"/>
  <c r="V1078" i="5"/>
  <c r="V1079" i="5"/>
  <c r="V1080" i="5"/>
  <c r="V1081" i="5"/>
  <c r="V1082" i="5"/>
  <c r="V1083" i="5"/>
  <c r="V1084" i="5"/>
  <c r="V1085" i="5"/>
  <c r="V1086" i="5"/>
  <c r="V1087" i="5"/>
  <c r="V1088" i="5"/>
  <c r="V1089" i="5"/>
  <c r="V1090" i="5"/>
  <c r="V1091" i="5"/>
  <c r="V1092" i="5"/>
  <c r="V1093" i="5"/>
  <c r="V1094" i="5"/>
  <c r="V1095" i="5"/>
  <c r="V1096" i="5"/>
  <c r="V1097" i="5"/>
  <c r="V1098" i="5"/>
  <c r="V1099" i="5"/>
  <c r="V1100" i="5"/>
  <c r="V1101" i="5"/>
  <c r="V1102" i="5"/>
  <c r="V1103" i="5"/>
  <c r="V1104" i="5"/>
  <c r="V1105" i="5"/>
  <c r="V1106" i="5"/>
  <c r="V1107" i="5"/>
  <c r="V1108" i="5"/>
  <c r="V1109" i="5"/>
  <c r="V1110" i="5"/>
  <c r="V1111" i="5"/>
  <c r="V1112" i="5"/>
  <c r="V1113" i="5"/>
  <c r="V1114" i="5"/>
  <c r="V1115" i="5"/>
  <c r="V1116" i="5"/>
  <c r="V1117" i="5"/>
  <c r="V1118" i="5"/>
  <c r="V1119" i="5"/>
  <c r="V1120" i="5"/>
  <c r="V1121" i="5"/>
  <c r="V1122" i="5"/>
  <c r="V1123" i="5"/>
  <c r="V1124" i="5"/>
  <c r="V1125" i="5"/>
  <c r="V1126" i="5"/>
  <c r="V1127" i="5"/>
  <c r="V1128" i="5"/>
  <c r="V1129" i="5"/>
  <c r="V1130" i="5"/>
  <c r="V1131" i="5"/>
  <c r="V1132" i="5"/>
  <c r="V1133" i="5"/>
  <c r="V1134" i="5"/>
  <c r="V1135" i="5"/>
  <c r="V1136" i="5"/>
  <c r="V1137" i="5"/>
  <c r="V1138" i="5"/>
  <c r="V1139" i="5"/>
  <c r="V1140" i="5"/>
  <c r="V1141" i="5"/>
  <c r="V1142" i="5"/>
  <c r="V1143" i="5"/>
  <c r="V1144" i="5"/>
  <c r="V1145" i="5"/>
  <c r="V1146" i="5"/>
  <c r="V1147" i="5"/>
  <c r="V1148" i="5"/>
  <c r="V1149" i="5"/>
  <c r="V1150" i="5"/>
  <c r="V1151" i="5"/>
  <c r="V1152" i="5"/>
  <c r="V1153" i="5"/>
  <c r="V1154" i="5"/>
  <c r="V1155" i="5"/>
  <c r="V1156" i="5"/>
  <c r="V1157" i="5"/>
  <c r="V1158" i="5"/>
  <c r="V1159" i="5"/>
  <c r="V1160" i="5"/>
  <c r="V1161" i="5"/>
  <c r="V1162" i="5"/>
  <c r="V1163" i="5"/>
  <c r="V1164" i="5"/>
  <c r="V1165" i="5"/>
  <c r="V1166" i="5"/>
  <c r="V1167" i="5"/>
  <c r="V1168" i="5"/>
  <c r="V1169" i="5"/>
  <c r="V1170" i="5"/>
  <c r="V1171" i="5"/>
  <c r="V1172" i="5"/>
  <c r="V1173" i="5"/>
  <c r="V1174" i="5"/>
  <c r="V1175" i="5"/>
  <c r="V1176" i="5"/>
  <c r="V1177" i="5"/>
  <c r="V1178" i="5"/>
  <c r="V1179" i="5"/>
  <c r="V1180" i="5"/>
  <c r="V1181" i="5"/>
  <c r="V1182" i="5"/>
  <c r="V1183" i="5"/>
  <c r="V1184" i="5"/>
  <c r="V1185" i="5"/>
  <c r="V1186" i="5"/>
  <c r="V1187" i="5"/>
  <c r="V1188" i="5"/>
  <c r="V1189" i="5"/>
  <c r="V1190" i="5"/>
  <c r="V1191" i="5"/>
  <c r="V1192" i="5"/>
  <c r="V1193" i="5"/>
  <c r="V1194" i="5"/>
  <c r="V1195" i="5"/>
  <c r="V1196" i="5"/>
  <c r="V1197" i="5"/>
  <c r="V1198" i="5"/>
  <c r="V1199" i="5"/>
  <c r="V1200" i="5"/>
  <c r="V1201" i="5"/>
  <c r="V1202" i="5"/>
  <c r="V1203" i="5"/>
  <c r="V1204" i="5"/>
  <c r="V1205" i="5"/>
  <c r="V1206" i="5"/>
  <c r="V1207" i="5"/>
  <c r="V1208" i="5"/>
  <c r="V1209" i="5"/>
  <c r="V1210" i="5"/>
  <c r="V1211" i="5"/>
  <c r="V1212" i="5"/>
  <c r="V1213" i="5"/>
  <c r="V1214" i="5"/>
  <c r="V1215" i="5"/>
  <c r="V1216" i="5"/>
  <c r="V1217" i="5"/>
  <c r="V1218" i="5"/>
  <c r="V1219" i="5"/>
  <c r="V1220" i="5"/>
  <c r="V1221" i="5"/>
  <c r="V1222" i="5"/>
  <c r="V1223" i="5"/>
  <c r="V1224" i="5"/>
  <c r="V1225" i="5"/>
  <c r="V1226" i="5"/>
  <c r="V1227" i="5"/>
  <c r="V1228" i="5"/>
  <c r="V1229" i="5"/>
  <c r="V1230" i="5"/>
  <c r="V1231" i="5"/>
  <c r="V1232" i="5"/>
  <c r="V1233" i="5"/>
  <c r="V1234" i="5"/>
  <c r="V1235" i="5"/>
  <c r="V1236" i="5"/>
  <c r="V1237" i="5"/>
  <c r="V1238" i="5"/>
  <c r="V1239" i="5"/>
  <c r="V1240" i="5"/>
  <c r="V1241" i="5"/>
  <c r="V1242" i="5"/>
  <c r="V1243" i="5"/>
  <c r="V1244" i="5"/>
  <c r="V1245" i="5"/>
  <c r="V1246" i="5"/>
  <c r="V1247" i="5"/>
  <c r="V1248" i="5"/>
  <c r="V1249" i="5"/>
  <c r="V1250" i="5"/>
  <c r="V1251" i="5"/>
  <c r="V1252" i="5"/>
  <c r="V1253" i="5"/>
  <c r="V1254" i="5"/>
  <c r="V1255" i="5"/>
  <c r="V1256" i="5"/>
  <c r="V1257" i="5"/>
  <c r="V1258" i="5"/>
  <c r="V1259" i="5"/>
  <c r="V1260" i="5"/>
  <c r="V1261" i="5"/>
  <c r="V1262" i="5"/>
  <c r="V1263" i="5"/>
  <c r="V1264" i="5"/>
  <c r="V1265" i="5"/>
  <c r="V1266" i="5"/>
  <c r="V1267" i="5"/>
  <c r="V1268" i="5"/>
  <c r="V1269" i="5"/>
  <c r="V1270" i="5"/>
  <c r="V1271" i="5"/>
  <c r="V1272" i="5"/>
  <c r="V1273" i="5"/>
  <c r="V1274" i="5"/>
  <c r="V1275" i="5"/>
  <c r="V1276" i="5"/>
  <c r="V1277" i="5"/>
  <c r="V1278" i="5"/>
  <c r="V1279" i="5"/>
  <c r="V1280" i="5"/>
  <c r="V1281" i="5"/>
  <c r="V1282" i="5"/>
  <c r="V1283" i="5"/>
  <c r="V1284" i="5"/>
  <c r="V1285" i="5"/>
  <c r="V1286" i="5"/>
  <c r="V1287" i="5"/>
  <c r="V1288" i="5"/>
  <c r="V1289" i="5"/>
  <c r="V1290" i="5"/>
  <c r="V1291" i="5"/>
  <c r="V1292" i="5"/>
  <c r="V1293" i="5"/>
  <c r="V1294" i="5"/>
  <c r="V1295" i="5"/>
  <c r="V1296" i="5"/>
  <c r="V1297" i="5"/>
  <c r="V1298" i="5"/>
  <c r="V1299" i="5"/>
  <c r="V1300" i="5"/>
  <c r="V1301" i="5"/>
  <c r="V1302" i="5"/>
  <c r="V1303" i="5"/>
  <c r="V1304" i="5"/>
  <c r="V1305" i="5"/>
  <c r="V1306" i="5"/>
  <c r="V1307" i="5"/>
  <c r="V1308" i="5"/>
  <c r="V1309" i="5"/>
  <c r="V1310" i="5"/>
  <c r="V1311" i="5"/>
  <c r="V1312" i="5"/>
  <c r="V1313" i="5"/>
  <c r="V1314" i="5"/>
  <c r="V1315" i="5"/>
  <c r="V1316" i="5"/>
  <c r="V1317" i="5"/>
  <c r="V1318" i="5"/>
  <c r="V1319" i="5"/>
  <c r="V1320" i="5"/>
  <c r="V1321" i="5"/>
  <c r="V1322" i="5"/>
  <c r="V1323" i="5"/>
  <c r="V1324" i="5"/>
  <c r="V1325" i="5"/>
  <c r="V1326" i="5"/>
  <c r="V1327" i="5"/>
  <c r="V1328" i="5"/>
  <c r="V1329" i="5"/>
  <c r="V1330" i="5"/>
  <c r="V1331" i="5"/>
  <c r="V1332" i="5"/>
  <c r="V1333" i="5"/>
  <c r="V1334" i="5"/>
  <c r="V1335" i="5"/>
  <c r="V1336" i="5"/>
  <c r="V1337" i="5"/>
  <c r="V1338" i="5"/>
  <c r="V1339" i="5"/>
  <c r="V1340" i="5"/>
  <c r="V1341" i="5"/>
  <c r="V1342" i="5"/>
  <c r="V1343" i="5"/>
  <c r="V1344" i="5"/>
  <c r="V1345" i="5"/>
  <c r="V1346" i="5"/>
  <c r="V1347" i="5"/>
  <c r="V1348" i="5"/>
  <c r="V1349" i="5"/>
  <c r="V1350" i="5"/>
  <c r="V1351" i="5"/>
  <c r="V1352" i="5"/>
  <c r="V1353" i="5"/>
  <c r="V1354" i="5"/>
  <c r="V1355" i="5"/>
  <c r="V1356" i="5"/>
  <c r="V1357" i="5"/>
  <c r="V1358" i="5"/>
  <c r="V1359" i="5"/>
  <c r="V1360" i="5"/>
  <c r="V1361" i="5"/>
  <c r="V1362" i="5"/>
  <c r="V1363" i="5"/>
  <c r="V1364" i="5"/>
  <c r="V1365" i="5"/>
  <c r="V1366" i="5"/>
  <c r="V1367" i="5"/>
  <c r="V1368" i="5"/>
  <c r="V1369" i="5"/>
  <c r="V1370" i="5"/>
  <c r="V1371" i="5"/>
  <c r="V1372" i="5"/>
  <c r="V1373" i="5"/>
  <c r="V1374" i="5"/>
  <c r="V1375" i="5"/>
  <c r="V1376" i="5"/>
  <c r="V1377" i="5"/>
  <c r="V1378" i="5"/>
  <c r="V1379" i="5"/>
  <c r="V1380" i="5"/>
  <c r="V1381" i="5"/>
  <c r="V1382" i="5"/>
  <c r="V1383" i="5"/>
  <c r="V1384" i="5"/>
  <c r="V1385" i="5"/>
  <c r="V1386" i="5"/>
  <c r="V1387" i="5"/>
  <c r="V1388" i="5"/>
  <c r="V1389" i="5"/>
  <c r="V1390" i="5"/>
  <c r="V1391" i="5"/>
  <c r="V1392" i="5"/>
  <c r="V1393" i="5"/>
  <c r="V1394" i="5"/>
  <c r="V1395" i="5"/>
  <c r="V1396" i="5"/>
  <c r="V1397" i="5"/>
  <c r="V1398" i="5"/>
  <c r="V1399" i="5"/>
  <c r="V1400" i="5"/>
  <c r="V1401" i="5"/>
  <c r="V1402" i="5"/>
  <c r="V1403" i="5"/>
  <c r="V1404" i="5"/>
  <c r="V1405" i="5"/>
  <c r="V1406" i="5"/>
  <c r="V1407" i="5"/>
  <c r="V1408" i="5"/>
  <c r="V1409" i="5"/>
  <c r="V1410" i="5"/>
  <c r="V1411" i="5"/>
  <c r="V1412" i="5"/>
  <c r="V1413" i="5"/>
  <c r="V1414" i="5"/>
  <c r="V1415" i="5"/>
  <c r="V1416" i="5"/>
  <c r="V1417" i="5"/>
  <c r="V1418" i="5"/>
  <c r="V1419" i="5"/>
  <c r="V1420" i="5"/>
  <c r="V1421" i="5"/>
  <c r="V1422" i="5"/>
  <c r="V1423" i="5"/>
  <c r="V1424" i="5"/>
  <c r="V1425" i="5"/>
  <c r="V1426" i="5"/>
  <c r="V1427" i="5"/>
  <c r="V1428" i="5"/>
  <c r="V1429" i="5"/>
  <c r="V1430" i="5"/>
  <c r="V1431" i="5"/>
  <c r="V1432" i="5"/>
  <c r="V1433" i="5"/>
  <c r="V1434" i="5"/>
  <c r="V1435" i="5"/>
  <c r="V1436" i="5"/>
  <c r="V1437" i="5"/>
  <c r="V1438" i="5"/>
  <c r="V1439" i="5"/>
  <c r="V1440" i="5"/>
  <c r="V1441" i="5"/>
  <c r="V1442" i="5"/>
  <c r="V1443" i="5"/>
  <c r="V1444" i="5"/>
  <c r="V1445" i="5"/>
  <c r="V1446" i="5"/>
  <c r="V1447" i="5"/>
  <c r="V1448" i="5"/>
  <c r="V1449" i="5"/>
  <c r="V1450" i="5"/>
  <c r="V1451" i="5"/>
  <c r="V1452" i="5"/>
  <c r="V1453" i="5"/>
  <c r="V1454" i="5"/>
  <c r="V1455" i="5"/>
  <c r="V1456" i="5"/>
  <c r="V1457" i="5"/>
  <c r="V1458" i="5"/>
  <c r="V1459" i="5"/>
  <c r="V1460" i="5"/>
  <c r="V1461" i="5"/>
  <c r="V1462" i="5"/>
  <c r="V1463" i="5"/>
  <c r="V1464" i="5"/>
  <c r="V1465" i="5"/>
  <c r="V1466" i="5"/>
  <c r="V1467" i="5"/>
  <c r="V1468" i="5"/>
  <c r="V1469" i="5"/>
  <c r="V1470" i="5"/>
  <c r="V1471" i="5"/>
  <c r="V1472" i="5"/>
  <c r="V1473" i="5"/>
  <c r="V1474" i="5"/>
  <c r="V1475" i="5"/>
  <c r="V1476" i="5"/>
  <c r="V1477" i="5"/>
  <c r="V1478" i="5"/>
  <c r="V1479" i="5"/>
  <c r="V1480" i="5"/>
  <c r="V1481" i="5"/>
  <c r="V1482" i="5"/>
  <c r="V1483" i="5"/>
  <c r="V1484" i="5"/>
  <c r="V1485" i="5"/>
  <c r="V1486" i="5"/>
  <c r="V1487" i="5"/>
  <c r="V1488" i="5"/>
  <c r="V1489" i="5"/>
  <c r="V1490" i="5"/>
  <c r="V1491" i="5"/>
  <c r="V1492" i="5"/>
  <c r="V1493" i="5"/>
  <c r="V1494" i="5"/>
  <c r="V1495" i="5"/>
  <c r="V1496" i="5"/>
  <c r="V1497" i="5"/>
  <c r="V1498" i="5"/>
  <c r="V1499" i="5"/>
  <c r="V1500" i="5"/>
  <c r="V1501" i="5"/>
  <c r="V1502" i="5"/>
  <c r="V1503" i="5"/>
  <c r="V1504" i="5"/>
  <c r="V1505" i="5"/>
  <c r="V1506" i="5"/>
  <c r="V1507" i="5"/>
  <c r="V1508" i="5"/>
  <c r="V1509" i="5"/>
  <c r="V1510" i="5"/>
  <c r="V1511" i="5"/>
  <c r="V1512" i="5"/>
  <c r="V1513" i="5"/>
  <c r="V1514" i="5"/>
  <c r="V1515" i="5"/>
  <c r="V1516" i="5"/>
  <c r="V1517" i="5"/>
  <c r="V1518" i="5"/>
  <c r="V1519" i="5"/>
  <c r="V1520" i="5"/>
  <c r="V1521" i="5"/>
  <c r="V1522" i="5"/>
  <c r="V1523" i="5"/>
  <c r="V1524" i="5"/>
  <c r="V1525" i="5"/>
  <c r="V1526" i="5"/>
  <c r="V1527" i="5"/>
  <c r="V1528" i="5"/>
  <c r="V1529" i="5"/>
  <c r="V1530" i="5"/>
  <c r="V1531" i="5"/>
  <c r="V1532" i="5"/>
  <c r="V1533" i="5"/>
  <c r="V1534" i="5"/>
  <c r="V1535" i="5"/>
  <c r="V1536" i="5"/>
  <c r="V1537" i="5"/>
  <c r="V1538" i="5"/>
  <c r="V1539" i="5"/>
  <c r="V1540" i="5"/>
  <c r="V1541" i="5"/>
  <c r="V1542" i="5"/>
  <c r="V1543" i="5"/>
  <c r="V1544" i="5"/>
  <c r="V1545" i="5"/>
  <c r="V1546" i="5"/>
  <c r="V1547" i="5"/>
  <c r="V1548" i="5"/>
  <c r="V1549" i="5"/>
  <c r="V1550" i="5"/>
  <c r="V1551" i="5"/>
  <c r="V1552" i="5"/>
  <c r="V1553" i="5"/>
  <c r="V1554" i="5"/>
  <c r="V1555" i="5"/>
  <c r="V1556" i="5"/>
  <c r="V1557" i="5"/>
  <c r="V1558" i="5"/>
  <c r="V1559" i="5"/>
  <c r="V1560" i="5"/>
  <c r="V1561" i="5"/>
  <c r="V1562" i="5"/>
  <c r="V1563" i="5"/>
  <c r="V1564" i="5"/>
  <c r="V1565" i="5"/>
  <c r="V1566" i="5"/>
  <c r="V1567" i="5"/>
  <c r="V1568" i="5"/>
  <c r="V1569" i="5"/>
  <c r="V1570" i="5"/>
  <c r="V1571" i="5"/>
  <c r="V1572" i="5"/>
  <c r="V1573" i="5"/>
  <c r="V1574" i="5"/>
  <c r="V1575" i="5"/>
  <c r="V1576" i="5"/>
  <c r="V1577" i="5"/>
  <c r="V1578" i="5"/>
  <c r="V1579" i="5"/>
  <c r="V1580" i="5"/>
  <c r="V1581" i="5"/>
  <c r="V1582" i="5"/>
  <c r="V1583" i="5"/>
  <c r="V1584" i="5"/>
  <c r="V1585" i="5"/>
  <c r="V1586" i="5"/>
  <c r="V1587" i="5"/>
  <c r="V1588" i="5"/>
  <c r="V1589" i="5"/>
  <c r="V1590" i="5"/>
  <c r="V1591" i="5"/>
  <c r="V1592" i="5"/>
  <c r="V1593" i="5"/>
  <c r="V1594" i="5"/>
  <c r="V1595" i="5"/>
  <c r="V1596" i="5"/>
  <c r="V1597" i="5"/>
  <c r="V1598" i="5"/>
  <c r="V1599" i="5"/>
  <c r="V1600" i="5"/>
  <c r="V1601" i="5"/>
  <c r="V1602" i="5"/>
  <c r="V1603" i="5"/>
  <c r="V1604" i="5"/>
  <c r="V1605" i="5"/>
  <c r="V1606" i="5"/>
  <c r="V1607" i="5"/>
  <c r="V1608" i="5"/>
  <c r="V1609" i="5"/>
  <c r="V1610" i="5"/>
  <c r="V1611" i="5"/>
  <c r="V1612" i="5"/>
  <c r="V1613" i="5"/>
  <c r="V1614" i="5"/>
  <c r="V1615" i="5"/>
  <c r="V1616" i="5"/>
  <c r="V1617" i="5"/>
  <c r="V1618" i="5"/>
  <c r="V1619" i="5"/>
  <c r="V1620" i="5"/>
  <c r="V1621" i="5"/>
  <c r="V1622" i="5"/>
  <c r="V1623" i="5"/>
  <c r="V1624" i="5"/>
  <c r="V1625" i="5"/>
  <c r="V1626" i="5"/>
  <c r="V1627" i="5"/>
  <c r="V1628" i="5"/>
  <c r="V1629" i="5"/>
  <c r="V1630" i="5"/>
  <c r="V1631" i="5"/>
  <c r="V1632" i="5"/>
  <c r="V1633" i="5"/>
  <c r="V1634" i="5"/>
  <c r="V1635" i="5"/>
  <c r="V1636" i="5"/>
  <c r="V1637" i="5"/>
  <c r="V1638" i="5"/>
  <c r="V1639" i="5"/>
  <c r="V1640" i="5"/>
  <c r="V1641" i="5"/>
  <c r="V1642" i="5"/>
  <c r="V1643" i="5"/>
  <c r="V1644" i="5"/>
  <c r="V1645" i="5"/>
  <c r="V1646" i="5"/>
  <c r="V1647" i="5"/>
  <c r="V1648" i="5"/>
  <c r="V1649" i="5"/>
  <c r="V1650" i="5"/>
  <c r="V1651" i="5"/>
  <c r="V1652" i="5"/>
  <c r="V1653" i="5"/>
  <c r="V1654" i="5"/>
  <c r="V1655" i="5"/>
  <c r="V1656" i="5"/>
  <c r="V1657" i="5"/>
  <c r="V1658" i="5"/>
  <c r="V1659" i="5"/>
  <c r="V1660" i="5"/>
  <c r="V1661" i="5"/>
  <c r="V1662" i="5"/>
  <c r="V1663" i="5"/>
  <c r="V1664" i="5"/>
  <c r="V1665" i="5"/>
  <c r="V1666" i="5"/>
  <c r="V1667" i="5"/>
  <c r="V1668" i="5"/>
  <c r="V1669" i="5"/>
  <c r="V1670" i="5"/>
  <c r="V1671" i="5"/>
  <c r="V1672" i="5"/>
  <c r="V1673" i="5"/>
  <c r="V1674" i="5"/>
  <c r="V1675" i="5"/>
  <c r="V1676" i="5"/>
  <c r="V1677" i="5"/>
  <c r="V1678" i="5"/>
  <c r="V1679" i="5"/>
  <c r="V1680" i="5"/>
  <c r="V1681" i="5"/>
  <c r="V1682" i="5"/>
  <c r="V1683" i="5"/>
  <c r="V1684" i="5"/>
  <c r="V1685" i="5"/>
  <c r="V1686" i="5"/>
  <c r="V1687" i="5"/>
  <c r="V1688" i="5"/>
  <c r="V1689" i="5"/>
  <c r="V1690" i="5"/>
  <c r="V1691" i="5"/>
  <c r="V1692" i="5"/>
  <c r="V1693" i="5"/>
  <c r="V1694" i="5"/>
  <c r="V1695" i="5"/>
  <c r="V1696" i="5"/>
  <c r="V1697" i="5"/>
  <c r="V1698" i="5"/>
  <c r="V1699" i="5"/>
  <c r="V1700" i="5"/>
  <c r="V1701" i="5"/>
  <c r="V1702" i="5"/>
  <c r="V1703" i="5"/>
  <c r="V1704" i="5"/>
  <c r="V1705" i="5"/>
  <c r="V1706" i="5"/>
  <c r="V1707" i="5"/>
  <c r="V1708" i="5"/>
  <c r="V1709" i="5"/>
  <c r="V1710" i="5"/>
  <c r="V1711" i="5"/>
  <c r="V1712" i="5"/>
  <c r="V1713" i="5"/>
  <c r="V1714" i="5"/>
  <c r="V1715" i="5"/>
  <c r="V1716" i="5"/>
  <c r="V1717" i="5"/>
  <c r="V1718" i="5"/>
  <c r="V1719" i="5"/>
  <c r="V1720" i="5"/>
  <c r="V1721" i="5"/>
  <c r="V1722" i="5"/>
  <c r="V1723" i="5"/>
  <c r="V1724" i="5"/>
  <c r="V1725" i="5"/>
  <c r="V1726" i="5"/>
  <c r="V1727" i="5"/>
  <c r="V1728" i="5"/>
  <c r="V1729" i="5"/>
  <c r="V1730" i="5"/>
  <c r="V1731" i="5"/>
  <c r="V1732" i="5"/>
  <c r="V1733" i="5"/>
  <c r="V1734" i="5"/>
  <c r="V1735" i="5"/>
  <c r="V1736" i="5"/>
  <c r="V1737" i="5"/>
  <c r="V1738" i="5"/>
  <c r="V1739" i="5"/>
  <c r="V1740" i="5"/>
  <c r="V1741" i="5"/>
  <c r="V1742" i="5"/>
  <c r="V1743" i="5"/>
  <c r="V1744" i="5"/>
  <c r="V1745" i="5"/>
  <c r="V1746" i="5"/>
  <c r="V1747" i="5"/>
  <c r="V1748" i="5"/>
  <c r="V1749" i="5"/>
  <c r="V1750" i="5"/>
  <c r="V1751" i="5"/>
  <c r="V1752" i="5"/>
  <c r="V1753" i="5"/>
  <c r="V1754" i="5"/>
  <c r="V1755" i="5"/>
  <c r="V1756" i="5"/>
  <c r="V1757" i="5"/>
  <c r="V1758" i="5"/>
  <c r="V1759" i="5"/>
  <c r="V1760" i="5"/>
  <c r="V1761" i="5"/>
  <c r="V1762" i="5"/>
  <c r="V1763" i="5"/>
  <c r="V1764" i="5"/>
  <c r="V1765" i="5"/>
  <c r="V1766" i="5"/>
  <c r="V1767" i="5"/>
  <c r="V1768" i="5"/>
  <c r="V1769" i="5"/>
  <c r="V1770" i="5"/>
  <c r="V1771" i="5"/>
  <c r="V1772" i="5"/>
  <c r="V1773" i="5"/>
  <c r="V1774" i="5"/>
  <c r="V1775" i="5"/>
  <c r="V1776" i="5"/>
  <c r="V1777" i="5"/>
  <c r="V1778" i="5"/>
  <c r="V1779" i="5"/>
  <c r="V1780" i="5"/>
  <c r="V1781" i="5"/>
  <c r="V1782" i="5"/>
  <c r="V1783" i="5"/>
  <c r="V1784" i="5"/>
  <c r="V1785" i="5"/>
  <c r="V1786" i="5"/>
  <c r="V1787" i="5"/>
  <c r="V1788" i="5"/>
  <c r="V1789" i="5"/>
  <c r="V1790" i="5"/>
  <c r="V1791" i="5"/>
  <c r="V1792" i="5"/>
  <c r="V1793" i="5"/>
  <c r="V1794" i="5"/>
  <c r="V1795" i="5"/>
  <c r="V1796" i="5"/>
  <c r="V1797" i="5"/>
  <c r="V1798" i="5"/>
  <c r="V1799" i="5"/>
  <c r="V1800" i="5"/>
  <c r="V1801" i="5"/>
  <c r="V1802" i="5"/>
  <c r="V1803" i="5"/>
  <c r="V1804" i="5"/>
  <c r="V1805" i="5"/>
  <c r="V1806" i="5"/>
  <c r="V1807" i="5"/>
  <c r="V1808" i="5"/>
  <c r="V1809" i="5"/>
  <c r="V1810" i="5"/>
  <c r="V1811" i="5"/>
  <c r="V1812" i="5"/>
  <c r="V1813" i="5"/>
  <c r="V1814" i="5"/>
  <c r="V1815" i="5"/>
  <c r="V1816" i="5"/>
  <c r="V1817" i="5"/>
  <c r="V1818" i="5"/>
  <c r="V1819" i="5"/>
  <c r="V1820" i="5"/>
  <c r="V1821" i="5"/>
  <c r="V1822" i="5"/>
  <c r="V1823" i="5"/>
  <c r="V1824" i="5"/>
  <c r="V1825" i="5"/>
  <c r="V1826" i="5"/>
  <c r="V1827" i="5"/>
  <c r="V1828" i="5"/>
  <c r="V1829" i="5"/>
  <c r="V1830" i="5"/>
  <c r="V1831" i="5"/>
  <c r="V1832" i="5"/>
  <c r="V1833" i="5"/>
  <c r="V1834" i="5"/>
  <c r="V1835" i="5"/>
  <c r="V1836" i="5"/>
  <c r="V1837" i="5"/>
  <c r="V1838" i="5"/>
  <c r="V1839" i="5"/>
  <c r="V1840" i="5"/>
  <c r="V1841" i="5"/>
  <c r="V1842" i="5"/>
  <c r="V1843" i="5"/>
  <c r="V1844" i="5"/>
  <c r="V1845" i="5"/>
  <c r="V1846" i="5"/>
  <c r="V1847" i="5"/>
  <c r="V1848" i="5"/>
  <c r="V1849" i="5"/>
  <c r="V1850" i="5"/>
  <c r="V1851" i="5"/>
  <c r="V1852" i="5"/>
  <c r="V1853" i="5"/>
  <c r="V1854" i="5"/>
  <c r="V1855" i="5"/>
  <c r="V1856" i="5"/>
  <c r="V1857" i="5"/>
  <c r="V1858" i="5"/>
  <c r="V1859" i="5"/>
  <c r="V1860" i="5"/>
  <c r="V1861" i="5"/>
  <c r="V1862" i="5"/>
  <c r="V1863" i="5"/>
  <c r="V1864" i="5"/>
  <c r="V1865" i="5"/>
  <c r="V1866" i="5"/>
  <c r="V1867" i="5"/>
  <c r="V1868" i="5"/>
  <c r="V1869" i="5"/>
  <c r="V1870" i="5"/>
  <c r="V1871" i="5"/>
  <c r="V1872" i="5"/>
  <c r="V1873" i="5"/>
  <c r="V1874" i="5"/>
  <c r="V1875" i="5"/>
  <c r="V1876" i="5"/>
  <c r="V1877" i="5"/>
  <c r="V1878" i="5"/>
  <c r="V1879" i="5"/>
  <c r="V1880" i="5"/>
  <c r="V1881" i="5"/>
  <c r="V1882" i="5"/>
  <c r="V1883" i="5"/>
  <c r="V1884" i="5"/>
  <c r="V1885" i="5"/>
  <c r="V1886" i="5"/>
  <c r="V1887" i="5"/>
  <c r="V1888" i="5"/>
  <c r="V1889" i="5"/>
  <c r="V1890" i="5"/>
  <c r="V1891" i="5"/>
  <c r="V1892" i="5"/>
  <c r="V1893" i="5"/>
  <c r="V1894" i="5"/>
  <c r="V1895" i="5"/>
  <c r="V1896" i="5"/>
  <c r="V1897" i="5"/>
  <c r="V1898" i="5"/>
  <c r="V1899" i="5"/>
  <c r="V1900" i="5"/>
  <c r="V1901" i="5"/>
  <c r="V1902" i="5"/>
  <c r="V1903" i="5"/>
  <c r="V1904" i="5"/>
  <c r="V1905" i="5"/>
  <c r="V1906" i="5"/>
  <c r="V1907" i="5"/>
  <c r="V1908" i="5"/>
  <c r="V1909" i="5"/>
  <c r="V1910" i="5"/>
  <c r="V1911" i="5"/>
  <c r="V1912" i="5"/>
  <c r="V1913" i="5"/>
  <c r="V1914" i="5"/>
  <c r="V1915" i="5"/>
  <c r="V1916" i="5"/>
  <c r="V1917" i="5"/>
  <c r="V1918" i="5"/>
  <c r="V1919" i="5"/>
  <c r="V1920" i="5"/>
  <c r="V1921" i="5"/>
  <c r="V1922" i="5"/>
  <c r="V1923" i="5"/>
  <c r="V1924" i="5"/>
  <c r="V1925" i="5"/>
  <c r="V1926" i="5"/>
  <c r="V1927" i="5"/>
  <c r="V1928" i="5"/>
  <c r="V1929" i="5"/>
  <c r="V1930" i="5"/>
  <c r="V1931" i="5"/>
  <c r="V1932" i="5"/>
  <c r="V1933" i="5"/>
  <c r="V1934" i="5"/>
  <c r="V1935" i="5"/>
  <c r="V1936" i="5"/>
  <c r="V1937" i="5"/>
  <c r="V1938" i="5"/>
  <c r="V1939" i="5"/>
  <c r="V1940" i="5"/>
  <c r="V1941" i="5"/>
  <c r="V1942" i="5"/>
  <c r="V1943" i="5"/>
  <c r="V1944" i="5"/>
  <c r="V1945" i="5"/>
  <c r="V1946" i="5"/>
  <c r="V1947" i="5"/>
  <c r="V1948" i="5"/>
  <c r="V1949" i="5"/>
  <c r="V1950" i="5"/>
  <c r="V1951" i="5"/>
  <c r="V1952" i="5"/>
  <c r="V1953" i="5"/>
  <c r="V1954" i="5"/>
  <c r="V1955" i="5"/>
  <c r="V1956" i="5"/>
  <c r="V1957" i="5"/>
  <c r="V1958" i="5"/>
  <c r="V1959" i="5"/>
  <c r="V1960" i="5"/>
  <c r="V1961" i="5"/>
  <c r="V1962" i="5"/>
  <c r="V1963" i="5"/>
  <c r="V1964" i="5"/>
  <c r="V1965" i="5"/>
  <c r="V1966" i="5"/>
  <c r="V1967" i="5"/>
  <c r="V1968" i="5"/>
  <c r="V1969" i="5"/>
  <c r="V1970" i="5"/>
  <c r="V1971" i="5"/>
  <c r="V1972" i="5"/>
  <c r="V1973" i="5"/>
  <c r="V1974" i="5"/>
  <c r="V1975" i="5"/>
  <c r="V1976" i="5"/>
  <c r="V1977" i="5"/>
  <c r="V1978" i="5"/>
  <c r="V1979" i="5"/>
  <c r="V1980" i="5"/>
  <c r="V1981" i="5"/>
  <c r="V1982" i="5"/>
  <c r="V1983" i="5"/>
  <c r="V1984" i="5"/>
  <c r="V1985" i="5"/>
  <c r="V1986" i="5"/>
  <c r="V1987" i="5"/>
  <c r="V1988" i="5"/>
  <c r="V1989" i="5"/>
  <c r="V1990" i="5"/>
  <c r="V1991" i="5"/>
  <c r="V1992" i="5"/>
  <c r="V1993" i="5"/>
  <c r="V1994" i="5"/>
  <c r="V1995" i="5"/>
  <c r="V1996" i="5"/>
  <c r="V1997" i="5"/>
  <c r="V1998" i="5"/>
  <c r="V1999" i="5"/>
  <c r="V2000" i="5"/>
  <c r="V2001" i="5"/>
  <c r="V2002" i="5"/>
  <c r="V2003" i="5"/>
  <c r="V2004" i="5"/>
  <c r="V2005" i="5"/>
  <c r="V2006" i="5"/>
  <c r="V2007" i="5"/>
  <c r="V2008" i="5"/>
  <c r="V2009" i="5"/>
  <c r="V2010" i="5"/>
  <c r="V2011" i="5"/>
  <c r="V2012" i="5"/>
  <c r="V2013" i="5"/>
  <c r="V2014" i="5"/>
  <c r="V2015" i="5"/>
  <c r="V2016" i="5"/>
  <c r="V2017" i="5"/>
  <c r="V2018" i="5"/>
  <c r="V2019" i="5"/>
  <c r="V2020" i="5"/>
  <c r="V2021" i="5"/>
  <c r="V2022" i="5"/>
  <c r="V2023" i="5"/>
  <c r="V2024" i="5"/>
  <c r="V2025" i="5"/>
  <c r="V2026" i="5"/>
  <c r="V2027" i="5"/>
  <c r="V2028" i="5"/>
  <c r="V2029" i="5"/>
  <c r="V2030" i="5"/>
  <c r="V2031" i="5"/>
  <c r="V2032" i="5"/>
  <c r="V2033" i="5"/>
  <c r="V2034" i="5"/>
  <c r="V2035" i="5"/>
  <c r="V2036" i="5"/>
  <c r="V2037" i="5"/>
  <c r="V2038" i="5"/>
  <c r="V2039" i="5"/>
  <c r="V2040" i="5"/>
  <c r="V2041" i="5"/>
  <c r="V2042" i="5"/>
  <c r="V2043" i="5"/>
  <c r="V2044" i="5"/>
  <c r="V2045" i="5"/>
  <c r="V2046" i="5"/>
  <c r="V2047" i="5"/>
  <c r="V2048" i="5"/>
  <c r="V2049" i="5"/>
  <c r="V2050" i="5"/>
  <c r="V2051" i="5"/>
  <c r="V2052" i="5"/>
  <c r="V2053" i="5"/>
  <c r="V2054" i="5"/>
  <c r="V2055" i="5"/>
  <c r="V2056" i="5"/>
  <c r="V2057" i="5"/>
  <c r="V2058" i="5"/>
  <c r="V2059" i="5"/>
  <c r="V2060" i="5"/>
  <c r="V2061" i="5"/>
  <c r="V2062" i="5"/>
  <c r="V2063" i="5"/>
  <c r="V2064" i="5"/>
  <c r="V2065" i="5"/>
  <c r="V2066" i="5"/>
  <c r="V2067" i="5"/>
  <c r="V2068" i="5"/>
  <c r="V2069" i="5"/>
  <c r="V2070" i="5"/>
  <c r="V2071" i="5"/>
  <c r="V2072" i="5"/>
  <c r="V2073" i="5"/>
  <c r="V2074" i="5"/>
  <c r="V2075" i="5"/>
  <c r="V2076" i="5"/>
  <c r="V2077" i="5"/>
  <c r="V2078" i="5"/>
  <c r="V2079" i="5"/>
  <c r="V2080" i="5"/>
  <c r="V2081" i="5"/>
  <c r="V2082" i="5"/>
  <c r="V2083" i="5"/>
  <c r="V2084" i="5"/>
  <c r="V2085" i="5"/>
  <c r="V2086" i="5"/>
  <c r="V2087" i="5"/>
  <c r="V2088" i="5"/>
  <c r="V2089" i="5"/>
  <c r="V2090" i="5"/>
  <c r="V2091" i="5"/>
  <c r="V2092" i="5"/>
  <c r="V2093" i="5"/>
  <c r="V2094" i="5"/>
  <c r="V2095" i="5"/>
  <c r="V2096" i="5"/>
  <c r="V2097" i="5"/>
  <c r="V2098" i="5"/>
  <c r="V2099" i="5"/>
  <c r="V2100" i="5"/>
  <c r="V2101" i="5"/>
  <c r="V2102" i="5"/>
  <c r="V2103" i="5"/>
  <c r="V2104" i="5"/>
  <c r="V2105" i="5"/>
  <c r="V2106" i="5"/>
  <c r="V2107" i="5"/>
  <c r="V2108" i="5"/>
  <c r="V2109" i="5"/>
  <c r="V2110" i="5"/>
  <c r="V2111" i="5"/>
  <c r="V2112" i="5"/>
  <c r="V2113" i="5"/>
  <c r="V2114" i="5"/>
  <c r="V2115" i="5"/>
  <c r="V2116" i="5"/>
  <c r="V2117" i="5"/>
  <c r="V2118" i="5"/>
  <c r="V2119" i="5"/>
  <c r="V2120" i="5"/>
  <c r="V2121" i="5"/>
  <c r="V2122" i="5"/>
  <c r="V2123" i="5"/>
  <c r="V2124" i="5"/>
  <c r="V2125" i="5"/>
  <c r="V2126" i="5"/>
  <c r="V2127" i="5"/>
  <c r="V2128" i="5"/>
  <c r="V2129" i="5"/>
  <c r="V2130" i="5"/>
  <c r="V2131" i="5"/>
  <c r="V2132" i="5"/>
  <c r="V2133" i="5"/>
  <c r="V2134" i="5"/>
  <c r="V2135" i="5"/>
  <c r="V2136" i="5"/>
  <c r="V2137" i="5"/>
  <c r="V2138" i="5"/>
  <c r="V2139" i="5"/>
  <c r="V2140" i="5"/>
  <c r="V2141" i="5"/>
  <c r="V2142" i="5"/>
  <c r="V2143" i="5"/>
  <c r="V2144" i="5"/>
  <c r="V2145" i="5"/>
  <c r="V2146" i="5"/>
  <c r="V2147" i="5"/>
  <c r="V2148" i="5"/>
  <c r="V2149" i="5"/>
  <c r="V2150" i="5"/>
  <c r="V2151" i="5"/>
  <c r="V2152" i="5"/>
  <c r="V2153" i="5"/>
  <c r="V2154" i="5"/>
  <c r="V2155" i="5"/>
  <c r="V2156" i="5"/>
  <c r="V2157" i="5"/>
  <c r="V2158" i="5"/>
  <c r="V2159" i="5"/>
  <c r="V2160" i="5"/>
  <c r="V2161" i="5"/>
  <c r="V2162" i="5"/>
  <c r="V2163" i="5"/>
  <c r="V2164" i="5"/>
  <c r="V2165" i="5"/>
  <c r="V2166" i="5"/>
  <c r="V2167" i="5"/>
  <c r="V2168" i="5"/>
  <c r="V2169" i="5"/>
  <c r="V2170" i="5"/>
  <c r="V2171" i="5"/>
  <c r="V2172" i="5"/>
  <c r="V2173" i="5"/>
  <c r="V2174" i="5"/>
  <c r="V2175" i="5"/>
  <c r="V2176" i="5"/>
  <c r="V2177" i="5"/>
  <c r="V2178" i="5"/>
  <c r="V2179" i="5"/>
  <c r="V2180" i="5"/>
  <c r="V2181" i="5"/>
  <c r="V2182" i="5"/>
  <c r="V2183" i="5"/>
  <c r="V2184" i="5"/>
  <c r="V2185" i="5"/>
  <c r="V2186" i="5"/>
  <c r="V2187" i="5"/>
  <c r="V2188" i="5"/>
  <c r="V2189" i="5"/>
  <c r="V2190" i="5"/>
  <c r="V2191" i="5"/>
  <c r="V2192" i="5"/>
  <c r="V2193" i="5"/>
  <c r="V2194" i="5"/>
  <c r="V2195" i="5"/>
  <c r="V2196" i="5"/>
  <c r="V2197" i="5"/>
  <c r="V2198" i="5"/>
  <c r="V2199" i="5"/>
  <c r="V2200" i="5"/>
  <c r="V2201" i="5"/>
  <c r="V2202" i="5"/>
  <c r="V2203" i="5"/>
  <c r="V2204" i="5"/>
  <c r="V2205" i="5"/>
  <c r="V2206" i="5"/>
  <c r="V2207" i="5"/>
  <c r="V2208" i="5"/>
  <c r="V2209" i="5"/>
  <c r="V2210" i="5"/>
  <c r="V2211" i="5"/>
  <c r="V2212" i="5"/>
  <c r="V2213" i="5"/>
  <c r="V2214" i="5"/>
  <c r="V2215" i="5"/>
  <c r="V2216" i="5"/>
  <c r="V2217" i="5"/>
  <c r="V2218" i="5"/>
  <c r="V2219" i="5"/>
  <c r="V2220" i="5"/>
  <c r="V2221" i="5"/>
  <c r="V2222" i="5"/>
  <c r="V2223" i="5"/>
  <c r="V2224" i="5"/>
  <c r="V2225" i="5"/>
  <c r="V2226" i="5"/>
  <c r="V2227" i="5"/>
  <c r="V2228" i="5"/>
  <c r="V2229" i="5"/>
  <c r="V2230" i="5"/>
  <c r="V2231" i="5"/>
  <c r="V2232" i="5"/>
  <c r="V2233" i="5"/>
  <c r="V2234" i="5"/>
  <c r="V2235" i="5"/>
  <c r="V2236" i="5"/>
  <c r="V2237" i="5"/>
  <c r="V2238" i="5"/>
  <c r="V2239" i="5"/>
  <c r="V2240" i="5"/>
  <c r="V2241" i="5"/>
  <c r="V2242" i="5"/>
  <c r="V2243" i="5"/>
  <c r="V2244" i="5"/>
  <c r="V2245" i="5"/>
  <c r="V2246" i="5"/>
  <c r="V2247" i="5"/>
  <c r="V2248" i="5"/>
  <c r="V2249" i="5"/>
  <c r="V2250" i="5"/>
  <c r="V2251" i="5"/>
  <c r="V2252" i="5"/>
  <c r="V2253" i="5"/>
  <c r="V2254" i="5"/>
  <c r="V2255" i="5"/>
  <c r="V2256" i="5"/>
  <c r="V2257" i="5"/>
  <c r="V2258" i="5"/>
  <c r="V2259" i="5"/>
  <c r="V2260" i="5"/>
  <c r="V2261" i="5"/>
  <c r="V2262" i="5"/>
  <c r="V2263" i="5"/>
  <c r="V2264" i="5"/>
  <c r="V2265" i="5"/>
  <c r="V2266" i="5"/>
  <c r="V2267" i="5"/>
  <c r="V2268" i="5"/>
  <c r="V2269" i="5"/>
  <c r="V2270" i="5"/>
  <c r="V2271" i="5"/>
  <c r="V2272" i="5"/>
  <c r="V2273" i="5"/>
  <c r="V2274" i="5"/>
  <c r="V2275" i="5"/>
  <c r="V2276" i="5"/>
  <c r="V2277" i="5"/>
  <c r="V2278" i="5"/>
  <c r="V2279" i="5"/>
  <c r="V2280" i="5"/>
  <c r="V2281" i="5"/>
  <c r="V2282" i="5"/>
  <c r="V2283" i="5"/>
  <c r="V2284" i="5"/>
  <c r="V2285" i="5"/>
  <c r="V2286" i="5"/>
  <c r="V2287" i="5"/>
  <c r="V2288" i="5"/>
  <c r="V2289" i="5"/>
  <c r="V2290" i="5"/>
  <c r="V2291" i="5"/>
  <c r="V2292" i="5"/>
  <c r="V2293" i="5"/>
  <c r="V2294" i="5"/>
  <c r="V2295" i="5"/>
  <c r="V2296" i="5"/>
  <c r="V2297" i="5"/>
  <c r="V2298" i="5"/>
  <c r="V2299" i="5"/>
  <c r="V2300" i="5"/>
  <c r="V2301" i="5"/>
  <c r="V2302" i="5"/>
  <c r="V2303" i="5"/>
  <c r="V2304" i="5"/>
  <c r="V2305" i="5"/>
  <c r="V2306" i="5"/>
  <c r="V2307" i="5"/>
  <c r="V2308" i="5"/>
  <c r="V2309" i="5"/>
  <c r="V2310" i="5"/>
  <c r="V2311" i="5"/>
  <c r="V2312" i="5"/>
  <c r="V2313" i="5"/>
  <c r="V2314" i="5"/>
  <c r="V2315" i="5"/>
  <c r="V2316" i="5"/>
  <c r="V2317" i="5"/>
  <c r="V2318" i="5"/>
  <c r="V2319" i="5"/>
  <c r="V2320" i="5"/>
  <c r="V2321" i="5"/>
  <c r="V2322" i="5"/>
  <c r="V2323" i="5"/>
  <c r="V2324" i="5"/>
  <c r="V2325" i="5"/>
  <c r="V2326" i="5"/>
  <c r="V2327" i="5"/>
  <c r="V2328" i="5"/>
  <c r="V2329" i="5"/>
  <c r="V2330" i="5"/>
  <c r="V2331" i="5"/>
  <c r="V2332" i="5"/>
  <c r="V2333" i="5"/>
  <c r="V2334" i="5"/>
  <c r="V2335" i="5"/>
  <c r="V2336" i="5"/>
  <c r="V2337" i="5"/>
  <c r="V2338" i="5"/>
  <c r="V2339" i="5"/>
  <c r="V2340" i="5"/>
  <c r="V2341" i="5"/>
  <c r="V2342" i="5"/>
  <c r="V2343" i="5"/>
  <c r="V2344" i="5"/>
  <c r="V2345" i="5"/>
  <c r="V2346" i="5"/>
  <c r="V2347" i="5"/>
  <c r="V2348" i="5"/>
  <c r="V2349" i="5"/>
  <c r="V2350" i="5"/>
  <c r="V2351" i="5"/>
  <c r="V2352" i="5"/>
  <c r="V2353" i="5"/>
  <c r="V2354" i="5"/>
  <c r="V2355" i="5"/>
  <c r="V2356" i="5"/>
  <c r="V2357" i="5"/>
  <c r="V2358" i="5"/>
  <c r="V2359" i="5"/>
  <c r="V2360" i="5"/>
  <c r="V2361" i="5"/>
  <c r="V2362" i="5"/>
  <c r="V2363" i="5"/>
  <c r="V2364" i="5"/>
  <c r="V2365" i="5"/>
  <c r="V2366" i="5"/>
  <c r="V2367" i="5"/>
  <c r="V2368" i="5"/>
  <c r="V2369" i="5"/>
  <c r="V2370" i="5"/>
  <c r="V2371" i="5"/>
  <c r="V2372" i="5"/>
  <c r="V2373" i="5"/>
  <c r="V2374" i="5"/>
  <c r="V2375" i="5"/>
  <c r="V2376" i="5"/>
  <c r="V2377" i="5"/>
  <c r="V2378" i="5"/>
  <c r="V2379" i="5"/>
  <c r="V2380" i="5"/>
  <c r="V2381" i="5"/>
  <c r="V2382" i="5"/>
  <c r="V2383" i="5"/>
  <c r="V2384" i="5"/>
  <c r="V2385" i="5"/>
  <c r="V2386" i="5"/>
  <c r="V2387" i="5"/>
  <c r="V2388" i="5"/>
  <c r="V2389" i="5"/>
  <c r="V2390" i="5"/>
  <c r="V2391" i="5"/>
  <c r="V2392" i="5"/>
  <c r="V2393" i="5"/>
  <c r="V2394" i="5"/>
  <c r="V2395" i="5"/>
  <c r="V2396" i="5"/>
  <c r="V2397" i="5"/>
  <c r="V2398" i="5"/>
  <c r="V2399" i="5"/>
  <c r="V2400" i="5"/>
  <c r="V2401" i="5"/>
  <c r="V2402" i="5"/>
  <c r="V2403" i="5"/>
  <c r="V2404" i="5"/>
  <c r="V2405" i="5"/>
  <c r="V2406" i="5"/>
  <c r="V2407" i="5"/>
  <c r="V2408" i="5"/>
  <c r="V2409" i="5"/>
  <c r="V2410" i="5"/>
  <c r="V2411" i="5"/>
  <c r="V2412" i="5"/>
  <c r="V2413" i="5"/>
  <c r="V2414" i="5"/>
  <c r="V2415" i="5"/>
  <c r="V2416" i="5"/>
  <c r="V2417" i="5"/>
  <c r="V2418" i="5"/>
  <c r="V2419" i="5"/>
  <c r="V2420" i="5"/>
  <c r="V2421" i="5"/>
  <c r="V2422" i="5"/>
  <c r="V2423" i="5"/>
  <c r="V2424" i="5"/>
  <c r="V2425" i="5"/>
  <c r="V2426" i="5"/>
  <c r="V2427" i="5"/>
  <c r="V2428" i="5"/>
  <c r="V2429" i="5"/>
  <c r="V2430" i="5"/>
  <c r="V2431" i="5"/>
  <c r="V2432" i="5"/>
  <c r="V2433" i="5"/>
  <c r="V2434" i="5"/>
  <c r="V2435" i="5"/>
  <c r="V2436" i="5"/>
  <c r="V2437" i="5"/>
  <c r="V2438" i="5"/>
  <c r="V2439" i="5"/>
  <c r="V2440" i="5"/>
  <c r="V2441" i="5"/>
  <c r="V2442" i="5"/>
  <c r="V2443" i="5"/>
  <c r="V2444" i="5"/>
  <c r="V2445" i="5"/>
  <c r="V2446" i="5"/>
  <c r="V2447" i="5"/>
  <c r="V2448" i="5"/>
  <c r="V2449" i="5"/>
  <c r="V2450" i="5"/>
  <c r="V2451" i="5"/>
  <c r="V2452" i="5"/>
  <c r="V2453" i="5"/>
  <c r="V2454" i="5"/>
  <c r="V2455" i="5"/>
  <c r="V2456" i="5"/>
  <c r="V2457" i="5"/>
  <c r="V2458" i="5"/>
  <c r="V2459" i="5"/>
  <c r="V2460" i="5"/>
  <c r="V2461" i="5"/>
  <c r="V2462" i="5"/>
  <c r="V2463" i="5"/>
  <c r="V2464" i="5"/>
  <c r="V2465" i="5"/>
  <c r="V2466" i="5"/>
  <c r="V2467" i="5"/>
  <c r="V2468" i="5"/>
  <c r="V2469" i="5"/>
  <c r="V2470" i="5"/>
  <c r="V2471" i="5"/>
  <c r="V2472" i="5"/>
  <c r="V2473" i="5"/>
  <c r="V2474" i="5"/>
  <c r="V2475" i="5"/>
  <c r="V2476" i="5"/>
  <c r="V2477" i="5"/>
  <c r="V2478" i="5"/>
  <c r="V2479" i="5"/>
  <c r="V2480" i="5"/>
  <c r="V2481" i="5"/>
  <c r="V2482" i="5"/>
  <c r="V2483" i="5"/>
  <c r="V2484" i="5"/>
  <c r="V2485" i="5"/>
  <c r="V2486" i="5"/>
  <c r="V2487" i="5"/>
  <c r="V2488" i="5"/>
  <c r="V2489" i="5"/>
  <c r="V2490" i="5"/>
  <c r="V2491" i="5"/>
  <c r="V2492" i="5"/>
  <c r="V2493" i="5"/>
  <c r="V2494" i="5"/>
  <c r="V2495" i="5"/>
  <c r="V2496" i="5"/>
  <c r="V2497" i="5"/>
  <c r="V2498" i="5"/>
  <c r="V2499" i="5"/>
  <c r="V2500" i="5"/>
  <c r="V2501" i="5"/>
  <c r="V2502" i="5"/>
  <c r="V2503" i="5"/>
  <c r="V2504" i="5"/>
  <c r="V2505" i="5"/>
  <c r="V2506" i="5"/>
  <c r="V2507" i="5"/>
  <c r="V2508" i="5"/>
  <c r="V2509" i="5"/>
  <c r="V2510" i="5"/>
  <c r="V2511" i="5"/>
  <c r="V2512" i="5"/>
  <c r="V2513" i="5"/>
  <c r="V2514" i="5"/>
  <c r="V2515" i="5"/>
  <c r="V2516" i="5"/>
  <c r="V2517" i="5"/>
  <c r="V2518" i="5"/>
  <c r="V2519" i="5"/>
  <c r="V2520" i="5"/>
  <c r="V2521" i="5"/>
  <c r="V2522" i="5"/>
  <c r="V2523" i="5"/>
  <c r="V2524" i="5"/>
  <c r="V2525" i="5"/>
  <c r="V2526" i="5"/>
  <c r="V2527" i="5"/>
  <c r="V2528" i="5"/>
  <c r="V2529" i="5"/>
  <c r="V2530" i="5"/>
  <c r="V2531" i="5"/>
  <c r="V2532" i="5"/>
  <c r="V2533" i="5"/>
  <c r="V2534" i="5"/>
  <c r="V2535" i="5"/>
  <c r="V2536" i="5"/>
  <c r="V2537" i="5"/>
  <c r="V2538" i="5"/>
  <c r="V2539" i="5"/>
  <c r="V2540" i="5"/>
  <c r="V2541" i="5"/>
  <c r="V2542" i="5"/>
  <c r="V2543" i="5"/>
  <c r="V2544" i="5"/>
  <c r="V2545" i="5"/>
  <c r="V2546" i="5"/>
  <c r="V2547" i="5"/>
  <c r="V2548" i="5"/>
  <c r="V2549" i="5"/>
  <c r="V2550" i="5"/>
  <c r="V2551" i="5"/>
  <c r="V2552" i="5"/>
  <c r="V2553" i="5"/>
  <c r="V2554" i="5"/>
  <c r="V2555" i="5"/>
  <c r="V2556" i="5"/>
  <c r="V2557" i="5"/>
  <c r="V2558" i="5"/>
  <c r="V2559" i="5"/>
  <c r="V2560" i="5"/>
  <c r="V2561" i="5"/>
  <c r="V2562" i="5"/>
  <c r="V2563" i="5"/>
  <c r="V2564" i="5"/>
  <c r="V2565" i="5"/>
  <c r="V2566" i="5"/>
  <c r="V2567" i="5"/>
  <c r="V2568" i="5"/>
  <c r="V2569" i="5"/>
  <c r="V2570" i="5"/>
  <c r="V2571" i="5"/>
  <c r="V2572" i="5"/>
  <c r="V2573" i="5"/>
  <c r="V2574" i="5"/>
  <c r="V2575" i="5"/>
  <c r="V2576" i="5"/>
  <c r="V2577" i="5"/>
  <c r="V2578" i="5"/>
  <c r="V2579" i="5"/>
  <c r="V2580" i="5"/>
  <c r="V2581" i="5"/>
  <c r="V2582" i="5"/>
  <c r="V2583" i="5"/>
  <c r="V2584" i="5"/>
  <c r="V2585" i="5"/>
  <c r="V2586" i="5"/>
  <c r="V2587" i="5"/>
  <c r="V2588" i="5"/>
  <c r="V2589" i="5"/>
  <c r="V2590" i="5"/>
  <c r="V2591" i="5"/>
  <c r="V2592" i="5"/>
  <c r="V2593" i="5"/>
  <c r="V2594" i="5"/>
  <c r="V2595" i="5"/>
  <c r="V2596" i="5"/>
  <c r="V2597" i="5"/>
  <c r="V2598" i="5"/>
  <c r="V2599" i="5"/>
  <c r="V2600" i="5"/>
  <c r="V2601" i="5"/>
  <c r="V2602" i="5"/>
  <c r="V2603" i="5"/>
  <c r="V2604" i="5"/>
  <c r="V2605" i="5"/>
  <c r="V2606" i="5"/>
  <c r="V2607" i="5"/>
  <c r="V2608" i="5"/>
  <c r="V2609" i="5"/>
  <c r="V2610" i="5"/>
  <c r="V2611" i="5"/>
  <c r="V2612" i="5"/>
  <c r="V2613" i="5"/>
  <c r="V2614" i="5"/>
  <c r="V2615" i="5"/>
  <c r="V2616" i="5"/>
  <c r="V2617" i="5"/>
  <c r="V2618" i="5"/>
  <c r="V2619" i="5"/>
  <c r="V2620" i="5"/>
  <c r="V2621" i="5"/>
  <c r="V2622" i="5"/>
  <c r="V2623" i="5"/>
  <c r="V2624" i="5"/>
  <c r="V2625" i="5"/>
  <c r="V2626" i="5"/>
  <c r="V2627" i="5"/>
  <c r="V2628" i="5"/>
  <c r="V2629" i="5"/>
  <c r="V2630" i="5"/>
  <c r="V2631" i="5"/>
  <c r="V2632" i="5"/>
  <c r="V2633" i="5"/>
  <c r="V2634" i="5"/>
  <c r="V2635" i="5"/>
  <c r="V2636" i="5"/>
  <c r="V2637" i="5"/>
  <c r="V2638" i="5"/>
  <c r="V2639" i="5"/>
  <c r="V2640" i="5"/>
  <c r="V2641" i="5"/>
  <c r="V2642" i="5"/>
  <c r="V2643" i="5"/>
  <c r="V2644" i="5"/>
  <c r="V2645" i="5"/>
  <c r="V2646" i="5"/>
  <c r="V2647" i="5"/>
  <c r="V2648" i="5"/>
  <c r="V2649" i="5"/>
  <c r="V2650" i="5"/>
  <c r="V2651" i="5"/>
  <c r="V2652" i="5"/>
  <c r="V2653" i="5"/>
  <c r="V2654" i="5"/>
  <c r="V2655" i="5"/>
  <c r="V2656" i="5"/>
  <c r="V2657" i="5"/>
  <c r="V2658" i="5"/>
  <c r="V2659" i="5"/>
  <c r="V2660" i="5"/>
  <c r="V2661" i="5"/>
  <c r="V2662" i="5"/>
  <c r="V2663" i="5"/>
  <c r="V2664" i="5"/>
  <c r="V2665" i="5"/>
  <c r="V2666" i="5"/>
  <c r="V2667" i="5"/>
  <c r="V2668" i="5"/>
  <c r="V2669" i="5"/>
  <c r="V2670" i="5"/>
  <c r="V2671" i="5"/>
  <c r="V2672" i="5"/>
  <c r="V2673" i="5"/>
  <c r="V2674" i="5"/>
  <c r="V2675" i="5"/>
  <c r="V2676" i="5"/>
  <c r="V2677" i="5"/>
  <c r="V2678" i="5"/>
  <c r="V2679" i="5"/>
  <c r="V2680" i="5"/>
  <c r="V2681" i="5"/>
  <c r="V2682" i="5"/>
  <c r="V2683" i="5"/>
  <c r="V2684" i="5"/>
  <c r="V2685" i="5"/>
  <c r="V2686" i="5"/>
  <c r="V2687" i="5"/>
  <c r="V2688" i="5"/>
  <c r="V2689" i="5"/>
  <c r="V2690" i="5"/>
  <c r="V2691" i="5"/>
  <c r="V2692" i="5"/>
  <c r="V2693" i="5"/>
  <c r="V2694" i="5"/>
  <c r="V2695" i="5"/>
  <c r="V2696" i="5"/>
  <c r="V2697" i="5"/>
  <c r="V2698" i="5"/>
  <c r="V2699" i="5"/>
  <c r="V2700" i="5"/>
  <c r="V2701" i="5"/>
  <c r="V2702" i="5"/>
  <c r="V2703" i="5"/>
  <c r="V2704" i="5"/>
  <c r="V2705" i="5"/>
  <c r="V2706" i="5"/>
  <c r="V2707" i="5"/>
  <c r="V2708" i="5"/>
  <c r="V2709" i="5"/>
  <c r="V2710" i="5"/>
  <c r="V2711" i="5"/>
  <c r="V2712" i="5"/>
  <c r="V2713" i="5"/>
  <c r="V2714" i="5"/>
  <c r="V2715" i="5"/>
  <c r="V2716" i="5"/>
  <c r="V2717" i="5"/>
  <c r="V2718" i="5"/>
  <c r="V2719" i="5"/>
  <c r="V2720" i="5"/>
  <c r="V2721" i="5"/>
  <c r="V2722" i="5"/>
  <c r="V2723" i="5"/>
  <c r="V2724" i="5"/>
  <c r="V2725" i="5"/>
  <c r="V2726" i="5"/>
  <c r="V2727" i="5"/>
  <c r="V2728" i="5"/>
  <c r="V2729" i="5"/>
  <c r="V2730" i="5"/>
  <c r="V2731" i="5"/>
  <c r="V2732" i="5"/>
  <c r="V2733" i="5"/>
  <c r="V2734" i="5"/>
  <c r="V2735" i="5"/>
  <c r="V2736" i="5"/>
  <c r="V2737" i="5"/>
  <c r="V2738" i="5"/>
  <c r="V2739" i="5"/>
  <c r="V2740" i="5"/>
  <c r="V2741" i="5"/>
  <c r="V2742" i="5"/>
  <c r="V2743" i="5"/>
  <c r="V2744" i="5"/>
  <c r="V2745" i="5"/>
  <c r="V2746" i="5"/>
  <c r="V2747" i="5"/>
  <c r="V2748" i="5"/>
  <c r="V2749" i="5"/>
  <c r="V2750" i="5"/>
  <c r="V2751" i="5"/>
  <c r="V2752" i="5"/>
  <c r="V2753" i="5"/>
  <c r="V2754" i="5"/>
  <c r="V2755" i="5"/>
  <c r="V2756" i="5"/>
  <c r="V2757" i="5"/>
  <c r="V2758" i="5"/>
  <c r="V2759" i="5"/>
  <c r="V2760" i="5"/>
  <c r="V2761" i="5"/>
  <c r="V2762" i="5"/>
  <c r="V2763" i="5"/>
  <c r="V2764" i="5"/>
  <c r="V2765" i="5"/>
  <c r="V2766" i="5"/>
  <c r="V2767" i="5"/>
  <c r="V2768" i="5"/>
  <c r="V2769" i="5"/>
  <c r="V2770" i="5"/>
  <c r="V2771" i="5"/>
  <c r="V2772" i="5"/>
  <c r="V2773" i="5"/>
  <c r="V2774" i="5"/>
  <c r="V2775" i="5"/>
  <c r="V2776" i="5"/>
  <c r="V2777" i="5"/>
  <c r="V2778" i="5"/>
  <c r="V2779" i="5"/>
  <c r="V2780" i="5"/>
  <c r="V2781" i="5"/>
  <c r="V2782" i="5"/>
  <c r="V2783" i="5"/>
  <c r="V2784" i="5"/>
  <c r="V2785" i="5"/>
  <c r="V2786" i="5"/>
  <c r="V2787" i="5"/>
  <c r="V2788" i="5"/>
  <c r="V2789" i="5"/>
  <c r="V2790" i="5"/>
  <c r="V2791" i="5"/>
  <c r="V2792" i="5"/>
  <c r="V2793" i="5"/>
  <c r="V2794" i="5"/>
  <c r="V2795" i="5"/>
  <c r="V2796" i="5"/>
  <c r="V2797" i="5"/>
  <c r="V2798" i="5"/>
  <c r="V2799" i="5"/>
  <c r="V2800" i="5"/>
  <c r="V2801" i="5"/>
  <c r="V2802" i="5"/>
  <c r="V2803" i="5"/>
  <c r="V2804" i="5"/>
  <c r="V2805" i="5"/>
  <c r="V2806" i="5"/>
  <c r="V2807" i="5"/>
  <c r="V2808" i="5"/>
  <c r="V2809" i="5"/>
  <c r="V2810" i="5"/>
  <c r="V2811" i="5"/>
  <c r="V2812" i="5"/>
  <c r="V2813" i="5"/>
  <c r="V2814" i="5"/>
  <c r="V2815" i="5"/>
  <c r="V2816" i="5"/>
  <c r="V2817" i="5"/>
  <c r="V2818" i="5"/>
  <c r="V2819" i="5"/>
  <c r="V2820" i="5"/>
  <c r="V2821" i="5"/>
  <c r="V2822" i="5"/>
  <c r="V2823" i="5"/>
  <c r="V2824" i="5"/>
  <c r="V2825" i="5"/>
  <c r="V2826" i="5"/>
  <c r="V2827" i="5"/>
  <c r="V2828" i="5"/>
  <c r="V2829" i="5"/>
  <c r="V2830" i="5"/>
  <c r="V2831" i="5"/>
  <c r="V2832" i="5"/>
  <c r="V2833" i="5"/>
  <c r="V2834" i="5"/>
  <c r="V2835" i="5"/>
  <c r="V2836" i="5"/>
  <c r="V2837" i="5"/>
  <c r="V2838" i="5"/>
  <c r="V2839" i="5"/>
  <c r="V2840" i="5"/>
  <c r="V2841" i="5"/>
  <c r="V2842" i="5"/>
  <c r="V2843" i="5"/>
  <c r="V2844" i="5"/>
  <c r="V2845" i="5"/>
  <c r="V2846" i="5"/>
  <c r="V2847" i="5"/>
  <c r="V2848" i="5"/>
  <c r="V2849" i="5"/>
  <c r="V2850" i="5"/>
  <c r="V2851" i="5"/>
  <c r="V2852" i="5"/>
  <c r="V2853" i="5"/>
  <c r="V2854" i="5"/>
  <c r="V2855" i="5"/>
  <c r="V2856" i="5"/>
  <c r="V2857" i="5"/>
  <c r="V2858" i="5"/>
  <c r="V2859" i="5"/>
  <c r="V2860" i="5"/>
  <c r="V2861" i="5"/>
  <c r="V2862" i="5"/>
  <c r="V2863" i="5"/>
  <c r="V2864" i="5"/>
  <c r="V2865" i="5"/>
  <c r="V2866" i="5"/>
  <c r="V2867" i="5"/>
  <c r="V2868" i="5"/>
  <c r="V2869" i="5"/>
  <c r="V2870" i="5"/>
  <c r="V2871" i="5"/>
  <c r="V2872" i="5"/>
  <c r="V2873" i="5"/>
  <c r="V2874" i="5"/>
  <c r="V2875" i="5"/>
  <c r="V2876" i="5"/>
  <c r="V2877" i="5"/>
  <c r="V2878" i="5"/>
  <c r="V2879" i="5"/>
  <c r="V2880" i="5"/>
  <c r="V2881" i="5"/>
  <c r="V2882" i="5"/>
  <c r="V2883" i="5"/>
  <c r="V2884" i="5"/>
  <c r="V2885" i="5"/>
  <c r="V2886" i="5"/>
  <c r="V2887" i="5"/>
  <c r="V2888" i="5"/>
  <c r="V2889" i="5"/>
  <c r="V2890" i="5"/>
  <c r="V2891" i="5"/>
  <c r="V2892" i="5"/>
  <c r="V2893" i="5"/>
  <c r="V2894" i="5"/>
  <c r="V2895" i="5"/>
  <c r="V2896" i="5"/>
  <c r="V2897" i="5"/>
  <c r="V2898" i="5"/>
  <c r="V2899" i="5"/>
  <c r="V2900" i="5"/>
  <c r="V2901" i="5"/>
  <c r="V2902" i="5"/>
  <c r="V2903" i="5"/>
  <c r="V2904" i="5"/>
  <c r="V2905" i="5"/>
  <c r="V2906" i="5"/>
  <c r="V2907" i="5"/>
  <c r="V2908" i="5"/>
  <c r="V2909" i="5"/>
  <c r="V2910" i="5"/>
  <c r="V2911" i="5"/>
  <c r="V2912" i="5"/>
  <c r="V2913" i="5"/>
  <c r="V2914" i="5"/>
  <c r="V2915" i="5"/>
  <c r="V2916" i="5"/>
  <c r="V2917" i="5"/>
  <c r="V2918" i="5"/>
  <c r="V2919" i="5"/>
  <c r="V2920" i="5"/>
  <c r="V2921" i="5"/>
  <c r="V2922" i="5"/>
  <c r="V2923" i="5"/>
  <c r="V2924" i="5"/>
  <c r="V2925" i="5"/>
  <c r="V2926" i="5"/>
  <c r="V2927" i="5"/>
  <c r="V2928" i="5"/>
  <c r="V2929" i="5"/>
  <c r="V2930" i="5"/>
  <c r="V2931" i="5"/>
  <c r="V2932" i="5"/>
  <c r="V2933" i="5"/>
  <c r="V2934" i="5"/>
  <c r="V2935" i="5"/>
  <c r="V2936" i="5"/>
  <c r="V2937" i="5"/>
  <c r="V2938" i="5"/>
  <c r="V2939" i="5"/>
  <c r="V2940" i="5"/>
  <c r="V2941" i="5"/>
  <c r="V2942" i="5"/>
  <c r="V2943" i="5"/>
  <c r="V2944" i="5"/>
  <c r="V2945" i="5"/>
  <c r="V2946" i="5"/>
  <c r="V2947" i="5"/>
  <c r="V2948" i="5"/>
  <c r="V2949" i="5"/>
  <c r="V2950" i="5"/>
  <c r="V2951" i="5"/>
  <c r="V2952" i="5"/>
  <c r="V2953" i="5"/>
  <c r="V2954" i="5"/>
  <c r="V2955" i="5"/>
  <c r="V2956" i="5"/>
  <c r="V2957" i="5"/>
  <c r="V2958" i="5"/>
  <c r="V2959" i="5"/>
  <c r="V2960" i="5"/>
  <c r="V2961" i="5"/>
  <c r="V2962" i="5"/>
  <c r="V2963" i="5"/>
  <c r="V2964" i="5"/>
  <c r="V2965" i="5"/>
  <c r="V2966" i="5"/>
  <c r="V2967" i="5"/>
  <c r="V2968" i="5"/>
  <c r="V2969" i="5"/>
  <c r="V2970" i="5"/>
  <c r="V2971" i="5"/>
  <c r="V2972" i="5"/>
  <c r="V2973" i="5"/>
  <c r="V2974" i="5"/>
  <c r="V2975" i="5"/>
  <c r="V2976" i="5"/>
  <c r="V2977" i="5"/>
  <c r="V2978" i="5"/>
  <c r="V2979" i="5"/>
  <c r="V2980" i="5"/>
  <c r="V2981" i="5"/>
  <c r="V2982" i="5"/>
  <c r="V2983" i="5"/>
  <c r="V2984" i="5"/>
  <c r="V2985" i="5"/>
  <c r="V2986" i="5"/>
  <c r="V2987" i="5"/>
  <c r="V2988" i="5"/>
  <c r="V2989" i="5"/>
  <c r="V2990" i="5"/>
  <c r="V2991" i="5"/>
  <c r="V2992" i="5"/>
  <c r="V2993" i="5"/>
  <c r="V2994" i="5"/>
  <c r="V2995" i="5"/>
  <c r="V2996" i="5"/>
  <c r="V2997" i="5"/>
  <c r="V2998" i="5"/>
  <c r="V2999" i="5"/>
  <c r="V3000" i="5"/>
  <c r="AA30" i="9"/>
  <c r="AA28" i="9"/>
  <c r="AA24" i="9"/>
  <c r="AA22" i="9"/>
  <c r="AA20" i="9"/>
  <c r="AA16" i="9"/>
  <c r="AA14" i="9"/>
  <c r="Y28" i="9"/>
  <c r="Y24" i="9"/>
  <c r="Y22" i="9"/>
  <c r="Y20" i="9"/>
  <c r="Y14" i="9"/>
  <c r="W24" i="9"/>
  <c r="W22" i="9"/>
  <c r="W21" i="9"/>
  <c r="W16" i="9"/>
  <c r="W14" i="9"/>
  <c r="B1" i="9"/>
  <c r="B2" i="11"/>
  <c r="C3" i="11"/>
  <c r="C9" i="11" s="1"/>
  <c r="O10" i="7"/>
  <c r="O11" i="7"/>
  <c r="O12" i="7"/>
  <c r="W26" i="9" l="1"/>
  <c r="Y27" i="9"/>
  <c r="AA26" i="9"/>
  <c r="W27" i="9"/>
  <c r="Y19" i="9"/>
  <c r="AA19" i="9"/>
  <c r="W30" i="9"/>
  <c r="AA18" i="9"/>
  <c r="C8" i="11"/>
  <c r="C10" i="11"/>
  <c r="W12" i="9"/>
  <c r="AA12" i="9"/>
  <c r="Y11" i="9"/>
  <c r="Y12" i="9"/>
  <c r="W11" i="9"/>
  <c r="AA11" i="9"/>
  <c r="AA21" i="9"/>
  <c r="W13" i="9"/>
  <c r="Y29" i="9"/>
  <c r="AA17" i="9"/>
  <c r="Y21" i="9"/>
  <c r="W25" i="9"/>
  <c r="Y13" i="9"/>
  <c r="AA29" i="9"/>
  <c r="W18" i="9"/>
  <c r="Y25" i="9"/>
  <c r="AA13" i="9"/>
  <c r="W17" i="9"/>
  <c r="Y15" i="9"/>
  <c r="Y23" i="9"/>
  <c r="W15" i="9"/>
  <c r="W23" i="9"/>
  <c r="C4" i="11"/>
  <c r="C5" i="11"/>
  <c r="C6" i="11"/>
  <c r="D8" i="11"/>
  <c r="D11" i="11" s="1"/>
  <c r="D9" i="11"/>
  <c r="D10" i="11"/>
  <c r="C7" i="11"/>
  <c r="O8" i="7" l="1"/>
  <c r="O9" i="7"/>
  <c r="K5" i="3" l="1"/>
  <c r="K13" i="3"/>
  <c r="K21" i="3"/>
  <c r="K4" i="3"/>
  <c r="K12" i="3"/>
  <c r="K20" i="3"/>
  <c r="K3" i="3"/>
  <c r="K7" i="3"/>
  <c r="K15" i="3"/>
  <c r="K6" i="3"/>
  <c r="K14" i="3"/>
  <c r="K16" i="3"/>
  <c r="K18" i="3"/>
  <c r="K10" i="3"/>
  <c r="K17" i="3"/>
  <c r="K9" i="3"/>
  <c r="K8" i="3"/>
  <c r="K2" i="3"/>
  <c r="K19" i="3"/>
  <c r="K11" i="3"/>
  <c r="A13" i="3" l="1"/>
  <c r="B13" i="3"/>
  <c r="C13" i="3"/>
  <c r="D13" i="3"/>
  <c r="E13" i="3"/>
  <c r="F13" i="3"/>
  <c r="G13" i="3"/>
  <c r="H13" i="3"/>
  <c r="E8" i="3"/>
  <c r="A15" i="3"/>
  <c r="B15" i="3"/>
  <c r="C15" i="3"/>
  <c r="D15" i="3"/>
  <c r="E15" i="3"/>
  <c r="F15" i="3"/>
  <c r="G15" i="3"/>
  <c r="H15" i="3"/>
  <c r="E5" i="3"/>
  <c r="E9" i="3"/>
  <c r="E7" i="3"/>
  <c r="A17" i="3"/>
  <c r="B17" i="3"/>
  <c r="C17" i="3"/>
  <c r="D17" i="3"/>
  <c r="E17" i="3"/>
  <c r="F17" i="3"/>
  <c r="G17" i="3"/>
  <c r="H17" i="3"/>
  <c r="E3" i="3"/>
  <c r="E6" i="3"/>
  <c r="E10" i="3"/>
  <c r="A20" i="3"/>
  <c r="B20" i="3"/>
  <c r="C20" i="3"/>
  <c r="D20" i="3"/>
  <c r="E20" i="3"/>
  <c r="F20" i="3"/>
  <c r="G20" i="3"/>
  <c r="H20" i="3"/>
  <c r="A18" i="3"/>
  <c r="B18" i="3"/>
  <c r="C18" i="3"/>
  <c r="D18" i="3"/>
  <c r="E18" i="3"/>
  <c r="F18" i="3"/>
  <c r="G18" i="3"/>
  <c r="H18" i="3"/>
  <c r="A12" i="3"/>
  <c r="B12" i="3"/>
  <c r="C12" i="3"/>
  <c r="D12" i="3"/>
  <c r="E12" i="3"/>
  <c r="F12" i="3"/>
  <c r="G12" i="3"/>
  <c r="H12" i="3"/>
  <c r="E11" i="3"/>
  <c r="A16" i="3"/>
  <c r="B16" i="3"/>
  <c r="C16" i="3"/>
  <c r="D16" i="3"/>
  <c r="E16" i="3"/>
  <c r="F16" i="3"/>
  <c r="G16" i="3"/>
  <c r="H16" i="3"/>
  <c r="E4" i="3"/>
  <c r="A19" i="3"/>
  <c r="B19" i="3"/>
  <c r="C19" i="3"/>
  <c r="D19" i="3"/>
  <c r="E19" i="3"/>
  <c r="F19" i="3"/>
  <c r="G19" i="3"/>
  <c r="H19" i="3"/>
  <c r="A14" i="3"/>
  <c r="B14" i="3"/>
  <c r="C14" i="3"/>
  <c r="D14" i="3"/>
  <c r="E14" i="3"/>
  <c r="F14" i="3"/>
  <c r="G14" i="3"/>
  <c r="H14" i="3"/>
  <c r="A21" i="3"/>
  <c r="B21" i="3"/>
  <c r="C21" i="3"/>
  <c r="D21" i="3"/>
  <c r="E21" i="3"/>
  <c r="F21" i="3"/>
  <c r="G21" i="3"/>
  <c r="H21" i="3"/>
  <c r="E2" i="3"/>
  <c r="C8" i="9"/>
  <c r="K8" i="9"/>
  <c r="P9" i="9"/>
  <c r="K9" i="9"/>
  <c r="Z6" i="9"/>
  <c r="V6" i="9"/>
  <c r="P4" i="9"/>
  <c r="H4" i="9"/>
  <c r="B4" i="9"/>
  <c r="B17" i="12" s="1"/>
  <c r="A17" i="12" s="1"/>
  <c r="D2" i="8"/>
  <c r="O3" i="7"/>
  <c r="O4" i="7"/>
  <c r="O5" i="7"/>
  <c r="O6" i="7"/>
  <c r="O7" i="7"/>
  <c r="O2" i="7"/>
  <c r="H3" i="7"/>
  <c r="H4" i="7"/>
  <c r="H5" i="7"/>
  <c r="H6" i="7"/>
  <c r="H7" i="7"/>
  <c r="H2" i="7"/>
  <c r="B2" i="12" l="1"/>
  <c r="A2" i="12" s="1"/>
  <c r="B20" i="12"/>
  <c r="A20" i="12" s="1"/>
  <c r="B6" i="12"/>
  <c r="A6" i="12" s="1"/>
  <c r="B18" i="12"/>
  <c r="A18" i="12" s="1"/>
  <c r="B10" i="12"/>
  <c r="A10" i="12" s="1"/>
  <c r="B14" i="12"/>
  <c r="A14" i="12" s="1"/>
  <c r="B3" i="12"/>
  <c r="A3" i="12" s="1"/>
  <c r="B5" i="12"/>
  <c r="A5" i="12" s="1"/>
  <c r="B4" i="12"/>
  <c r="A4" i="12" s="1"/>
  <c r="D5" i="15"/>
  <c r="C5" i="15"/>
  <c r="D5" i="14"/>
  <c r="C5" i="14"/>
  <c r="B35" i="15"/>
  <c r="F42" i="14"/>
  <c r="B38" i="15"/>
  <c r="D32" i="15"/>
  <c r="D48" i="15"/>
  <c r="E44" i="15"/>
  <c r="J40" i="14"/>
  <c r="F36" i="15"/>
  <c r="B33" i="14"/>
  <c r="B49" i="14"/>
  <c r="B44" i="14"/>
  <c r="D40" i="14"/>
  <c r="J36" i="15"/>
  <c r="E46" i="14"/>
  <c r="B51" i="15"/>
  <c r="F44" i="14"/>
  <c r="B40" i="15"/>
  <c r="D34" i="15"/>
  <c r="D50" i="15"/>
  <c r="E46" i="15"/>
  <c r="J42" i="14"/>
  <c r="F38" i="15"/>
  <c r="B35" i="14"/>
  <c r="B51" i="14"/>
  <c r="B46" i="14"/>
  <c r="D42" i="14"/>
  <c r="J38" i="15"/>
  <c r="E32" i="14"/>
  <c r="E48" i="14"/>
  <c r="B33" i="15"/>
  <c r="F46" i="14"/>
  <c r="B42" i="15"/>
  <c r="D36" i="15"/>
  <c r="E32" i="15"/>
  <c r="E48" i="15"/>
  <c r="J44" i="14"/>
  <c r="F40" i="15"/>
  <c r="B37" i="14"/>
  <c r="B32" i="14"/>
  <c r="B48" i="14"/>
  <c r="D44" i="14"/>
  <c r="J40" i="15"/>
  <c r="E34" i="14"/>
  <c r="E50" i="14"/>
  <c r="B39" i="15"/>
  <c r="F32" i="14"/>
  <c r="F48" i="14"/>
  <c r="B44" i="15"/>
  <c r="D38" i="15"/>
  <c r="E34" i="15"/>
  <c r="E50" i="15"/>
  <c r="J46" i="14"/>
  <c r="F42" i="15"/>
  <c r="B39" i="14"/>
  <c r="B34" i="14"/>
  <c r="B50" i="14"/>
  <c r="D46" i="14"/>
  <c r="J42" i="15"/>
  <c r="E36" i="14"/>
  <c r="B37" i="15"/>
  <c r="F34" i="14"/>
  <c r="F50" i="14"/>
  <c r="B46" i="15"/>
  <c r="D40" i="15"/>
  <c r="E36" i="15"/>
  <c r="J32" i="14"/>
  <c r="J48" i="14"/>
  <c r="F44" i="15"/>
  <c r="B41" i="14"/>
  <c r="B36" i="14"/>
  <c r="D32" i="14"/>
  <c r="D48" i="14"/>
  <c r="J44" i="15"/>
  <c r="E38" i="14"/>
  <c r="B41" i="15"/>
  <c r="F36" i="14"/>
  <c r="B32" i="15"/>
  <c r="B48" i="15"/>
  <c r="D42" i="15"/>
  <c r="E38" i="15"/>
  <c r="J34" i="14"/>
  <c r="J50" i="14"/>
  <c r="F46" i="15"/>
  <c r="B43" i="14"/>
  <c r="B38" i="14"/>
  <c r="D34" i="14"/>
  <c r="D50" i="14"/>
  <c r="J46" i="15"/>
  <c r="E40" i="14"/>
  <c r="B45" i="15"/>
  <c r="B43" i="15"/>
  <c r="F38" i="14"/>
  <c r="B34" i="15"/>
  <c r="B50" i="15"/>
  <c r="D44" i="15"/>
  <c r="E40" i="15"/>
  <c r="J36" i="14"/>
  <c r="F32" i="15"/>
  <c r="F48" i="15"/>
  <c r="B45" i="14"/>
  <c r="B40" i="14"/>
  <c r="D36" i="14"/>
  <c r="J32" i="15"/>
  <c r="J48" i="15"/>
  <c r="E42" i="14"/>
  <c r="B47" i="15"/>
  <c r="B49" i="15"/>
  <c r="F40" i="14"/>
  <c r="B36" i="15"/>
  <c r="D46" i="15"/>
  <c r="E42" i="15"/>
  <c r="J38" i="14"/>
  <c r="F34" i="15"/>
  <c r="F50" i="15"/>
  <c r="B47" i="14"/>
  <c r="B42" i="14"/>
  <c r="D38" i="14"/>
  <c r="J34" i="15"/>
  <c r="J50" i="15"/>
  <c r="E44" i="14"/>
  <c r="B21" i="12"/>
  <c r="A21" i="12" s="1"/>
  <c r="B15" i="12"/>
  <c r="A15" i="12" s="1"/>
  <c r="B16" i="12"/>
  <c r="A16" i="12" s="1"/>
  <c r="B7" i="12"/>
  <c r="A7" i="12" s="1"/>
  <c r="B8" i="12"/>
  <c r="A8" i="12" s="1"/>
  <c r="B11" i="12"/>
  <c r="A11" i="12" s="1"/>
  <c r="B9" i="12"/>
  <c r="A9" i="12" s="1"/>
  <c r="B13" i="12"/>
  <c r="A13" i="12" s="1"/>
  <c r="B12" i="12"/>
  <c r="A12" i="12" s="1"/>
  <c r="B19" i="12"/>
  <c r="A19" i="12" s="1"/>
  <c r="S27" i="9"/>
  <c r="Q28" i="9"/>
  <c r="Q18" i="9"/>
  <c r="S24" i="9"/>
  <c r="Q27" i="9"/>
  <c r="Q16" i="9"/>
  <c r="S22" i="9"/>
  <c r="Q26" i="9"/>
  <c r="Q15" i="9"/>
  <c r="S20" i="9"/>
  <c r="Q24" i="9"/>
  <c r="Q14" i="9"/>
  <c r="Q30" i="9"/>
  <c r="S19" i="9"/>
  <c r="Q23" i="9"/>
  <c r="Q19" i="9"/>
  <c r="S16" i="9"/>
  <c r="Q22" i="9"/>
  <c r="S28" i="9"/>
  <c r="S30" i="9"/>
  <c r="S14" i="9"/>
  <c r="Q20" i="9"/>
  <c r="S13" i="9"/>
  <c r="I40" i="14"/>
  <c r="Q29" i="9"/>
  <c r="Q13" i="9"/>
  <c r="I42" i="15"/>
  <c r="S15" i="9"/>
  <c r="S21" i="9"/>
  <c r="Q12" i="9"/>
  <c r="I42" i="14"/>
  <c r="I44" i="15"/>
  <c r="Q17" i="9"/>
  <c r="S23" i="9"/>
  <c r="S29" i="9"/>
  <c r="I50" i="15"/>
  <c r="I36" i="15"/>
  <c r="I38" i="15"/>
  <c r="I44" i="14"/>
  <c r="I46" i="15"/>
  <c r="Q25" i="9"/>
  <c r="S25" i="9"/>
  <c r="I48" i="15"/>
  <c r="I50" i="14"/>
  <c r="Q11" i="9"/>
  <c r="I46" i="14"/>
  <c r="I32" i="15"/>
  <c r="S17" i="9"/>
  <c r="I36" i="14"/>
  <c r="S11" i="9"/>
  <c r="I32" i="14"/>
  <c r="I48" i="14"/>
  <c r="I34" i="15"/>
  <c r="S26" i="9"/>
  <c r="S18" i="9"/>
  <c r="I40" i="15"/>
  <c r="I34" i="14"/>
  <c r="Q21" i="9"/>
  <c r="S12" i="9"/>
  <c r="I38" i="14"/>
  <c r="N22" i="9"/>
  <c r="L24" i="9"/>
  <c r="L27" i="9"/>
  <c r="N20" i="9"/>
  <c r="L22" i="9"/>
  <c r="L19" i="9"/>
  <c r="N19" i="9"/>
  <c r="L20" i="9"/>
  <c r="N30" i="9"/>
  <c r="N14" i="9"/>
  <c r="L16" i="9"/>
  <c r="N24" i="9"/>
  <c r="N16" i="9"/>
  <c r="N28" i="9"/>
  <c r="L30" i="9"/>
  <c r="L14" i="9"/>
  <c r="N27" i="9"/>
  <c r="L28" i="9"/>
  <c r="N11" i="9"/>
  <c r="H40" i="14"/>
  <c r="L21" i="9"/>
  <c r="H36" i="15"/>
  <c r="L26" i="9"/>
  <c r="L18" i="9"/>
  <c r="N29" i="9"/>
  <c r="H38" i="15"/>
  <c r="N25" i="9"/>
  <c r="L11" i="9"/>
  <c r="H44" i="14"/>
  <c r="H40" i="15"/>
  <c r="N26" i="9"/>
  <c r="H46" i="14"/>
  <c r="H42" i="15"/>
  <c r="N18" i="9"/>
  <c r="N23" i="9"/>
  <c r="L12" i="9"/>
  <c r="H32" i="14"/>
  <c r="H48" i="14"/>
  <c r="H44" i="15"/>
  <c r="L13" i="9"/>
  <c r="L15" i="9"/>
  <c r="H36" i="14"/>
  <c r="L29" i="9"/>
  <c r="H34" i="14"/>
  <c r="H50" i="14"/>
  <c r="H46" i="15"/>
  <c r="N21" i="9"/>
  <c r="L23" i="9"/>
  <c r="H32" i="15"/>
  <c r="H48" i="15"/>
  <c r="N13" i="9"/>
  <c r="N15" i="9"/>
  <c r="N12" i="9"/>
  <c r="H38" i="14"/>
  <c r="H34" i="15"/>
  <c r="H50" i="15"/>
  <c r="L25" i="9"/>
  <c r="L17" i="9"/>
  <c r="H42" i="14"/>
  <c r="N17" i="9"/>
  <c r="P4" i="7" a="1"/>
  <c r="P4" i="7" s="1"/>
  <c r="P5" i="7" a="1"/>
  <c r="P5" i="7" s="1"/>
  <c r="P11" i="7" a="1"/>
  <c r="P11" i="7" s="1"/>
  <c r="P6" i="7" a="1"/>
  <c r="P6" i="7" s="1"/>
  <c r="P2" i="7" a="1"/>
  <c r="P2" i="7" s="1"/>
  <c r="P7" i="7" a="1"/>
  <c r="P7" i="7" s="1"/>
  <c r="P8" i="7" a="1"/>
  <c r="P8" i="7" s="1"/>
  <c r="P3" i="7" a="1"/>
  <c r="P3" i="7" s="1"/>
  <c r="P10" i="7" a="1"/>
  <c r="P10" i="7" s="1"/>
  <c r="P12" i="7" a="1"/>
  <c r="P12" i="7" s="1"/>
  <c r="P9" i="7" a="1"/>
  <c r="P9" i="7" s="1"/>
  <c r="I3" i="7" a="1"/>
  <c r="I3" i="7" s="1"/>
  <c r="I4" i="7" a="1"/>
  <c r="I4" i="7" s="1"/>
  <c r="I5" i="7" a="1"/>
  <c r="I5" i="7" s="1"/>
  <c r="I6" i="7" a="1"/>
  <c r="I6" i="7" s="1"/>
  <c r="I7" i="7" a="1"/>
  <c r="I7" i="7" s="1"/>
  <c r="I2" i="7" a="1"/>
  <c r="I2" i="7" s="1"/>
  <c r="S3" i="6"/>
  <c r="T3" i="6"/>
  <c r="S4" i="6"/>
  <c r="T4" i="6"/>
  <c r="S5" i="6"/>
  <c r="T5" i="6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0" i="6"/>
  <c r="T480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5" i="6"/>
  <c r="T1435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S2295" i="6"/>
  <c r="T2295" i="6"/>
  <c r="S2296" i="6"/>
  <c r="T2296" i="6"/>
  <c r="S2297" i="6"/>
  <c r="T2297" i="6"/>
  <c r="S2298" i="6"/>
  <c r="T2298" i="6"/>
  <c r="S2299" i="6"/>
  <c r="T2299" i="6"/>
  <c r="S2300" i="6"/>
  <c r="T2300" i="6"/>
  <c r="S2301" i="6"/>
  <c r="T2301" i="6"/>
  <c r="S2302" i="6"/>
  <c r="T2302" i="6"/>
  <c r="S2303" i="6"/>
  <c r="T2303" i="6"/>
  <c r="S2304" i="6"/>
  <c r="T2304" i="6"/>
  <c r="S2305" i="6"/>
  <c r="T2305" i="6"/>
  <c r="S2306" i="6"/>
  <c r="T2306" i="6"/>
  <c r="S2307" i="6"/>
  <c r="T2307" i="6"/>
  <c r="S2308" i="6"/>
  <c r="T2308" i="6"/>
  <c r="S2309" i="6"/>
  <c r="T2309" i="6"/>
  <c r="S2310" i="6"/>
  <c r="T2310" i="6"/>
  <c r="S2311" i="6"/>
  <c r="T2311" i="6"/>
  <c r="S2312" i="6"/>
  <c r="T2312" i="6"/>
  <c r="S2313" i="6"/>
  <c r="T2313" i="6"/>
  <c r="S2314" i="6"/>
  <c r="T2314" i="6"/>
  <c r="S2315" i="6"/>
  <c r="T2315" i="6"/>
  <c r="S2316" i="6"/>
  <c r="T2316" i="6"/>
  <c r="S2317" i="6"/>
  <c r="T2317" i="6"/>
  <c r="S2318" i="6"/>
  <c r="T2318" i="6"/>
  <c r="S2319" i="6"/>
  <c r="T2319" i="6"/>
  <c r="S2320" i="6"/>
  <c r="T2320" i="6"/>
  <c r="S2321" i="6"/>
  <c r="T2321" i="6"/>
  <c r="S2322" i="6"/>
  <c r="T2322" i="6"/>
  <c r="S2323" i="6"/>
  <c r="T2323" i="6"/>
  <c r="S2324" i="6"/>
  <c r="T2324" i="6"/>
  <c r="S2325" i="6"/>
  <c r="T2325" i="6"/>
  <c r="S2326" i="6"/>
  <c r="T2326" i="6"/>
  <c r="S2327" i="6"/>
  <c r="T2327" i="6"/>
  <c r="S2328" i="6"/>
  <c r="T2328" i="6"/>
  <c r="S2329" i="6"/>
  <c r="T2329" i="6"/>
  <c r="S2330" i="6"/>
  <c r="T2330" i="6"/>
  <c r="S2331" i="6"/>
  <c r="T2331" i="6"/>
  <c r="S2332" i="6"/>
  <c r="T2332" i="6"/>
  <c r="S2333" i="6"/>
  <c r="T2333" i="6"/>
  <c r="S2334" i="6"/>
  <c r="T2334" i="6"/>
  <c r="S2335" i="6"/>
  <c r="T2335" i="6"/>
  <c r="S2336" i="6"/>
  <c r="T2336" i="6"/>
  <c r="S2337" i="6"/>
  <c r="T2337" i="6"/>
  <c r="S2338" i="6"/>
  <c r="T2338" i="6"/>
  <c r="S2339" i="6"/>
  <c r="T2339" i="6"/>
  <c r="S2340" i="6"/>
  <c r="T2340" i="6"/>
  <c r="S2341" i="6"/>
  <c r="T2341" i="6"/>
  <c r="S2342" i="6"/>
  <c r="T2342" i="6"/>
  <c r="S2343" i="6"/>
  <c r="T2343" i="6"/>
  <c r="S2344" i="6"/>
  <c r="T2344" i="6"/>
  <c r="S2345" i="6"/>
  <c r="T2345" i="6"/>
  <c r="S2346" i="6"/>
  <c r="T2346" i="6"/>
  <c r="S2347" i="6"/>
  <c r="T2347" i="6"/>
  <c r="S2348" i="6"/>
  <c r="T2348" i="6"/>
  <c r="S2349" i="6"/>
  <c r="T2349" i="6"/>
  <c r="S2350" i="6"/>
  <c r="T2350" i="6"/>
  <c r="S2351" i="6"/>
  <c r="T2351" i="6"/>
  <c r="S2352" i="6"/>
  <c r="T2352" i="6"/>
  <c r="S2353" i="6"/>
  <c r="T2353" i="6"/>
  <c r="S2354" i="6"/>
  <c r="T2354" i="6"/>
  <c r="S2355" i="6"/>
  <c r="T2355" i="6"/>
  <c r="S2356" i="6"/>
  <c r="T2356" i="6"/>
  <c r="S2357" i="6"/>
  <c r="T2357" i="6"/>
  <c r="S2358" i="6"/>
  <c r="T2358" i="6"/>
  <c r="S2359" i="6"/>
  <c r="T2359" i="6"/>
  <c r="S2360" i="6"/>
  <c r="T2360" i="6"/>
  <c r="S2361" i="6"/>
  <c r="T2361" i="6"/>
  <c r="S2362" i="6"/>
  <c r="T2362" i="6"/>
  <c r="S2363" i="6"/>
  <c r="T2363" i="6"/>
  <c r="S2364" i="6"/>
  <c r="T2364" i="6"/>
  <c r="S2365" i="6"/>
  <c r="T2365" i="6"/>
  <c r="S2366" i="6"/>
  <c r="T2366" i="6"/>
  <c r="S2367" i="6"/>
  <c r="T2367" i="6"/>
  <c r="S2368" i="6"/>
  <c r="T2368" i="6"/>
  <c r="S2369" i="6"/>
  <c r="T2369" i="6"/>
  <c r="S2370" i="6"/>
  <c r="T2370" i="6"/>
  <c r="S2371" i="6"/>
  <c r="T2371" i="6"/>
  <c r="S2372" i="6"/>
  <c r="T2372" i="6"/>
  <c r="S2373" i="6"/>
  <c r="T2373" i="6"/>
  <c r="S2374" i="6"/>
  <c r="T2374" i="6"/>
  <c r="S2375" i="6"/>
  <c r="T2375" i="6"/>
  <c r="S2376" i="6"/>
  <c r="T2376" i="6"/>
  <c r="S2377" i="6"/>
  <c r="T2377" i="6"/>
  <c r="S2378" i="6"/>
  <c r="T2378" i="6"/>
  <c r="S2379" i="6"/>
  <c r="T2379" i="6"/>
  <c r="S2380" i="6"/>
  <c r="T2380" i="6"/>
  <c r="S2381" i="6"/>
  <c r="T2381" i="6"/>
  <c r="S2382" i="6"/>
  <c r="T2382" i="6"/>
  <c r="S2383" i="6"/>
  <c r="T2383" i="6"/>
  <c r="S2384" i="6"/>
  <c r="T2384" i="6"/>
  <c r="S2385" i="6"/>
  <c r="T2385" i="6"/>
  <c r="S2386" i="6"/>
  <c r="T2386" i="6"/>
  <c r="S2387" i="6"/>
  <c r="T2387" i="6"/>
  <c r="S2388" i="6"/>
  <c r="T2388" i="6"/>
  <c r="S2389" i="6"/>
  <c r="T2389" i="6"/>
  <c r="S2390" i="6"/>
  <c r="T2390" i="6"/>
  <c r="S2391" i="6"/>
  <c r="T2391" i="6"/>
  <c r="S2392" i="6"/>
  <c r="T2392" i="6"/>
  <c r="S2393" i="6"/>
  <c r="T2393" i="6"/>
  <c r="S2394" i="6"/>
  <c r="T2394" i="6"/>
  <c r="S2395" i="6"/>
  <c r="T2395" i="6"/>
  <c r="S2396" i="6"/>
  <c r="T2396" i="6"/>
  <c r="S2397" i="6"/>
  <c r="T2397" i="6"/>
  <c r="S2398" i="6"/>
  <c r="T2398" i="6"/>
  <c r="S2399" i="6"/>
  <c r="T2399" i="6"/>
  <c r="S2400" i="6"/>
  <c r="T2400" i="6"/>
  <c r="S2401" i="6"/>
  <c r="T2401" i="6"/>
  <c r="S2402" i="6"/>
  <c r="T2402" i="6"/>
  <c r="S2403" i="6"/>
  <c r="T2403" i="6"/>
  <c r="S2404" i="6"/>
  <c r="T2404" i="6"/>
  <c r="S2405" i="6"/>
  <c r="T2405" i="6"/>
  <c r="S2406" i="6"/>
  <c r="T2406" i="6"/>
  <c r="S2407" i="6"/>
  <c r="T2407" i="6"/>
  <c r="S2408" i="6"/>
  <c r="T2408" i="6"/>
  <c r="S2409" i="6"/>
  <c r="T2409" i="6"/>
  <c r="S2410" i="6"/>
  <c r="T2410" i="6"/>
  <c r="S2411" i="6"/>
  <c r="T2411" i="6"/>
  <c r="S2412" i="6"/>
  <c r="T2412" i="6"/>
  <c r="S2413" i="6"/>
  <c r="T2413" i="6"/>
  <c r="S2414" i="6"/>
  <c r="T2414" i="6"/>
  <c r="S2415" i="6"/>
  <c r="T2415" i="6"/>
  <c r="S2416" i="6"/>
  <c r="T2416" i="6"/>
  <c r="S2417" i="6"/>
  <c r="T2417" i="6"/>
  <c r="S2418" i="6"/>
  <c r="T2418" i="6"/>
  <c r="S2419" i="6"/>
  <c r="T2419" i="6"/>
  <c r="S2420" i="6"/>
  <c r="T2420" i="6"/>
  <c r="S2421" i="6"/>
  <c r="T2421" i="6"/>
  <c r="S2422" i="6"/>
  <c r="T2422" i="6"/>
  <c r="S2423" i="6"/>
  <c r="T2423" i="6"/>
  <c r="S2424" i="6"/>
  <c r="T2424" i="6"/>
  <c r="S2425" i="6"/>
  <c r="T2425" i="6"/>
  <c r="S2426" i="6"/>
  <c r="T2426" i="6"/>
  <c r="S2427" i="6"/>
  <c r="T2427" i="6"/>
  <c r="S2428" i="6"/>
  <c r="T2428" i="6"/>
  <c r="S2429" i="6"/>
  <c r="T2429" i="6"/>
  <c r="S2430" i="6"/>
  <c r="T2430" i="6"/>
  <c r="S2431" i="6"/>
  <c r="T2431" i="6"/>
  <c r="S2432" i="6"/>
  <c r="T2432" i="6"/>
  <c r="S2433" i="6"/>
  <c r="T2433" i="6"/>
  <c r="S2434" i="6"/>
  <c r="T2434" i="6"/>
  <c r="S2435" i="6"/>
  <c r="T2435" i="6"/>
  <c r="S2436" i="6"/>
  <c r="T2436" i="6"/>
  <c r="S2437" i="6"/>
  <c r="T2437" i="6"/>
  <c r="S2438" i="6"/>
  <c r="T2438" i="6"/>
  <c r="S2439" i="6"/>
  <c r="T2439" i="6"/>
  <c r="S2440" i="6"/>
  <c r="T2440" i="6"/>
  <c r="S2441" i="6"/>
  <c r="T2441" i="6"/>
  <c r="S2442" i="6"/>
  <c r="T2442" i="6"/>
  <c r="S2443" i="6"/>
  <c r="T2443" i="6"/>
  <c r="S2444" i="6"/>
  <c r="T2444" i="6"/>
  <c r="S2445" i="6"/>
  <c r="T2445" i="6"/>
  <c r="S2446" i="6"/>
  <c r="T2446" i="6"/>
  <c r="S2447" i="6"/>
  <c r="T2447" i="6"/>
  <c r="S2448" i="6"/>
  <c r="T2448" i="6"/>
  <c r="S2449" i="6"/>
  <c r="T2449" i="6"/>
  <c r="S2450" i="6"/>
  <c r="T2450" i="6"/>
  <c r="S2451" i="6"/>
  <c r="T2451" i="6"/>
  <c r="S2452" i="6"/>
  <c r="T2452" i="6"/>
  <c r="S2453" i="6"/>
  <c r="T2453" i="6"/>
  <c r="S2454" i="6"/>
  <c r="T2454" i="6"/>
  <c r="S2455" i="6"/>
  <c r="T2455" i="6"/>
  <c r="S2456" i="6"/>
  <c r="T2456" i="6"/>
  <c r="S2457" i="6"/>
  <c r="T2457" i="6"/>
  <c r="S2458" i="6"/>
  <c r="T2458" i="6"/>
  <c r="S2459" i="6"/>
  <c r="T2459" i="6"/>
  <c r="S2460" i="6"/>
  <c r="T2460" i="6"/>
  <c r="S2461" i="6"/>
  <c r="T2461" i="6"/>
  <c r="S2462" i="6"/>
  <c r="T2462" i="6"/>
  <c r="S2463" i="6"/>
  <c r="T2463" i="6"/>
  <c r="S2464" i="6"/>
  <c r="T2464" i="6"/>
  <c r="S2465" i="6"/>
  <c r="T2465" i="6"/>
  <c r="S2466" i="6"/>
  <c r="T2466" i="6"/>
  <c r="S2467" i="6"/>
  <c r="T2467" i="6"/>
  <c r="S2468" i="6"/>
  <c r="T2468" i="6"/>
  <c r="S2469" i="6"/>
  <c r="T2469" i="6"/>
  <c r="S2470" i="6"/>
  <c r="T2470" i="6"/>
  <c r="S2471" i="6"/>
  <c r="T2471" i="6"/>
  <c r="S2472" i="6"/>
  <c r="T2472" i="6"/>
  <c r="S2473" i="6"/>
  <c r="T2473" i="6"/>
  <c r="S2474" i="6"/>
  <c r="T2474" i="6"/>
  <c r="S2475" i="6"/>
  <c r="T2475" i="6"/>
  <c r="S2476" i="6"/>
  <c r="T2476" i="6"/>
  <c r="S2477" i="6"/>
  <c r="T2477" i="6"/>
  <c r="S2478" i="6"/>
  <c r="T2478" i="6"/>
  <c r="S2479" i="6"/>
  <c r="T2479" i="6"/>
  <c r="S2480" i="6"/>
  <c r="T2480" i="6"/>
  <c r="S2481" i="6"/>
  <c r="T2481" i="6"/>
  <c r="S2482" i="6"/>
  <c r="T2482" i="6"/>
  <c r="S2483" i="6"/>
  <c r="T2483" i="6"/>
  <c r="S2484" i="6"/>
  <c r="T2484" i="6"/>
  <c r="S2485" i="6"/>
  <c r="T2485" i="6"/>
  <c r="S2486" i="6"/>
  <c r="T2486" i="6"/>
  <c r="S2487" i="6"/>
  <c r="T2487" i="6"/>
  <c r="S2488" i="6"/>
  <c r="T2488" i="6"/>
  <c r="S2489" i="6"/>
  <c r="T2489" i="6"/>
  <c r="S2490" i="6"/>
  <c r="T2490" i="6"/>
  <c r="S2491" i="6"/>
  <c r="T2491" i="6"/>
  <c r="S2492" i="6"/>
  <c r="T2492" i="6"/>
  <c r="S2493" i="6"/>
  <c r="T2493" i="6"/>
  <c r="S2494" i="6"/>
  <c r="T2494" i="6"/>
  <c r="S2495" i="6"/>
  <c r="T2495" i="6"/>
  <c r="S2496" i="6"/>
  <c r="T2496" i="6"/>
  <c r="S2497" i="6"/>
  <c r="T2497" i="6"/>
  <c r="S2498" i="6"/>
  <c r="T2498" i="6"/>
  <c r="S2499" i="6"/>
  <c r="T2499" i="6"/>
  <c r="S2500" i="6"/>
  <c r="T2500" i="6"/>
  <c r="S2501" i="6"/>
  <c r="T2501" i="6"/>
  <c r="S2502" i="6"/>
  <c r="T2502" i="6"/>
  <c r="S2503" i="6"/>
  <c r="T2503" i="6"/>
  <c r="S2504" i="6"/>
  <c r="T2504" i="6"/>
  <c r="S2505" i="6"/>
  <c r="T2505" i="6"/>
  <c r="S2506" i="6"/>
  <c r="T2506" i="6"/>
  <c r="S2507" i="6"/>
  <c r="T2507" i="6"/>
  <c r="S2508" i="6"/>
  <c r="T2508" i="6"/>
  <c r="S2509" i="6"/>
  <c r="T2509" i="6"/>
  <c r="S2510" i="6"/>
  <c r="T2510" i="6"/>
  <c r="S2511" i="6"/>
  <c r="T2511" i="6"/>
  <c r="S2512" i="6"/>
  <c r="T2512" i="6"/>
  <c r="S2513" i="6"/>
  <c r="T2513" i="6"/>
  <c r="S2514" i="6"/>
  <c r="T2514" i="6"/>
  <c r="S2515" i="6"/>
  <c r="T2515" i="6"/>
  <c r="S2516" i="6"/>
  <c r="T2516" i="6"/>
  <c r="S2517" i="6"/>
  <c r="T2517" i="6"/>
  <c r="S2518" i="6"/>
  <c r="T2518" i="6"/>
  <c r="S2519" i="6"/>
  <c r="T2519" i="6"/>
  <c r="S2520" i="6"/>
  <c r="T2520" i="6"/>
  <c r="S2521" i="6"/>
  <c r="T2521" i="6"/>
  <c r="S2522" i="6"/>
  <c r="T2522" i="6"/>
  <c r="S2523" i="6"/>
  <c r="T2523" i="6"/>
  <c r="S2524" i="6"/>
  <c r="T2524" i="6"/>
  <c r="S2525" i="6"/>
  <c r="T2525" i="6"/>
  <c r="S2526" i="6"/>
  <c r="T2526" i="6"/>
  <c r="S2527" i="6"/>
  <c r="T2527" i="6"/>
  <c r="S2528" i="6"/>
  <c r="T2528" i="6"/>
  <c r="S2529" i="6"/>
  <c r="T2529" i="6"/>
  <c r="S2530" i="6"/>
  <c r="T2530" i="6"/>
  <c r="S2531" i="6"/>
  <c r="T2531" i="6"/>
  <c r="S2532" i="6"/>
  <c r="T2532" i="6"/>
  <c r="S2533" i="6"/>
  <c r="T2533" i="6"/>
  <c r="S2534" i="6"/>
  <c r="T2534" i="6"/>
  <c r="S2535" i="6"/>
  <c r="T2535" i="6"/>
  <c r="S2536" i="6"/>
  <c r="T2536" i="6"/>
  <c r="S2537" i="6"/>
  <c r="T2537" i="6"/>
  <c r="S2538" i="6"/>
  <c r="T2538" i="6"/>
  <c r="S2539" i="6"/>
  <c r="T2539" i="6"/>
  <c r="S2540" i="6"/>
  <c r="T2540" i="6"/>
  <c r="S2541" i="6"/>
  <c r="T2541" i="6"/>
  <c r="S2542" i="6"/>
  <c r="T2542" i="6"/>
  <c r="S2543" i="6"/>
  <c r="T2543" i="6"/>
  <c r="S2544" i="6"/>
  <c r="T2544" i="6"/>
  <c r="S2545" i="6"/>
  <c r="T2545" i="6"/>
  <c r="S2546" i="6"/>
  <c r="T2546" i="6"/>
  <c r="S2547" i="6"/>
  <c r="T2547" i="6"/>
  <c r="S2548" i="6"/>
  <c r="T2548" i="6"/>
  <c r="S2549" i="6"/>
  <c r="T2549" i="6"/>
  <c r="S2550" i="6"/>
  <c r="T2550" i="6"/>
  <c r="S2551" i="6"/>
  <c r="T2551" i="6"/>
  <c r="S2552" i="6"/>
  <c r="T2552" i="6"/>
  <c r="S2553" i="6"/>
  <c r="T2553" i="6"/>
  <c r="S2554" i="6"/>
  <c r="T2554" i="6"/>
  <c r="S2555" i="6"/>
  <c r="T2555" i="6"/>
  <c r="S2556" i="6"/>
  <c r="T2556" i="6"/>
  <c r="S2557" i="6"/>
  <c r="T2557" i="6"/>
  <c r="S2558" i="6"/>
  <c r="T2558" i="6"/>
  <c r="S2559" i="6"/>
  <c r="T2559" i="6"/>
  <c r="S2560" i="6"/>
  <c r="T2560" i="6"/>
  <c r="S2561" i="6"/>
  <c r="T2561" i="6"/>
  <c r="S2562" i="6"/>
  <c r="T2562" i="6"/>
  <c r="S2563" i="6"/>
  <c r="T2563" i="6"/>
  <c r="S2564" i="6"/>
  <c r="T2564" i="6"/>
  <c r="S2565" i="6"/>
  <c r="T2565" i="6"/>
  <c r="S2566" i="6"/>
  <c r="T2566" i="6"/>
  <c r="S2567" i="6"/>
  <c r="T2567" i="6"/>
  <c r="S2568" i="6"/>
  <c r="T2568" i="6"/>
  <c r="S2569" i="6"/>
  <c r="T2569" i="6"/>
  <c r="S2570" i="6"/>
  <c r="T2570" i="6"/>
  <c r="S2571" i="6"/>
  <c r="T2571" i="6"/>
  <c r="S2572" i="6"/>
  <c r="T2572" i="6"/>
  <c r="S2573" i="6"/>
  <c r="T2573" i="6"/>
  <c r="S2574" i="6"/>
  <c r="T2574" i="6"/>
  <c r="S2575" i="6"/>
  <c r="T2575" i="6"/>
  <c r="S2576" i="6"/>
  <c r="T2576" i="6"/>
  <c r="S2577" i="6"/>
  <c r="T2577" i="6"/>
  <c r="S2578" i="6"/>
  <c r="T2578" i="6"/>
  <c r="S2579" i="6"/>
  <c r="T2579" i="6"/>
  <c r="S2580" i="6"/>
  <c r="T2580" i="6"/>
  <c r="S2581" i="6"/>
  <c r="T2581" i="6"/>
  <c r="S2582" i="6"/>
  <c r="T2582" i="6"/>
  <c r="S2583" i="6"/>
  <c r="T2583" i="6"/>
  <c r="S2584" i="6"/>
  <c r="T2584" i="6"/>
  <c r="S2585" i="6"/>
  <c r="T2585" i="6"/>
  <c r="S2586" i="6"/>
  <c r="T2586" i="6"/>
  <c r="S2587" i="6"/>
  <c r="T2587" i="6"/>
  <c r="S2588" i="6"/>
  <c r="T2588" i="6"/>
  <c r="S2589" i="6"/>
  <c r="T2589" i="6"/>
  <c r="S2590" i="6"/>
  <c r="T2590" i="6"/>
  <c r="S2591" i="6"/>
  <c r="T2591" i="6"/>
  <c r="S2592" i="6"/>
  <c r="T2592" i="6"/>
  <c r="S2593" i="6"/>
  <c r="T2593" i="6"/>
  <c r="S2594" i="6"/>
  <c r="T2594" i="6"/>
  <c r="S2595" i="6"/>
  <c r="T2595" i="6"/>
  <c r="S2596" i="6"/>
  <c r="T2596" i="6"/>
  <c r="S2597" i="6"/>
  <c r="T2597" i="6"/>
  <c r="S2598" i="6"/>
  <c r="T2598" i="6"/>
  <c r="S2599" i="6"/>
  <c r="T2599" i="6"/>
  <c r="S2600" i="6"/>
  <c r="T2600" i="6"/>
  <c r="S2601" i="6"/>
  <c r="T2601" i="6"/>
  <c r="S2602" i="6"/>
  <c r="T2602" i="6"/>
  <c r="S2603" i="6"/>
  <c r="T2603" i="6"/>
  <c r="S2604" i="6"/>
  <c r="T2604" i="6"/>
  <c r="S2605" i="6"/>
  <c r="T2605" i="6"/>
  <c r="S2606" i="6"/>
  <c r="T2606" i="6"/>
  <c r="S2607" i="6"/>
  <c r="T2607" i="6"/>
  <c r="S2608" i="6"/>
  <c r="T2608" i="6"/>
  <c r="S2609" i="6"/>
  <c r="T2609" i="6"/>
  <c r="S2610" i="6"/>
  <c r="T2610" i="6"/>
  <c r="S2611" i="6"/>
  <c r="T2611" i="6"/>
  <c r="S2612" i="6"/>
  <c r="T2612" i="6"/>
  <c r="S2613" i="6"/>
  <c r="T2613" i="6"/>
  <c r="S2614" i="6"/>
  <c r="T2614" i="6"/>
  <c r="S2615" i="6"/>
  <c r="T2615" i="6"/>
  <c r="S2616" i="6"/>
  <c r="T2616" i="6"/>
  <c r="S2617" i="6"/>
  <c r="T2617" i="6"/>
  <c r="S2618" i="6"/>
  <c r="T2618" i="6"/>
  <c r="S2619" i="6"/>
  <c r="T2619" i="6"/>
  <c r="S2620" i="6"/>
  <c r="T2620" i="6"/>
  <c r="S2621" i="6"/>
  <c r="T2621" i="6"/>
  <c r="S2622" i="6"/>
  <c r="T2622" i="6"/>
  <c r="S2623" i="6"/>
  <c r="T2623" i="6"/>
  <c r="S2624" i="6"/>
  <c r="T2624" i="6"/>
  <c r="S2625" i="6"/>
  <c r="T2625" i="6"/>
  <c r="S2626" i="6"/>
  <c r="T2626" i="6"/>
  <c r="S2627" i="6"/>
  <c r="T2627" i="6"/>
  <c r="S2628" i="6"/>
  <c r="T2628" i="6"/>
  <c r="S2629" i="6"/>
  <c r="T2629" i="6"/>
  <c r="S2630" i="6"/>
  <c r="T2630" i="6"/>
  <c r="S2631" i="6"/>
  <c r="T2631" i="6"/>
  <c r="S2632" i="6"/>
  <c r="T2632" i="6"/>
  <c r="S2633" i="6"/>
  <c r="T2633" i="6"/>
  <c r="S2634" i="6"/>
  <c r="T2634" i="6"/>
  <c r="S2635" i="6"/>
  <c r="T2635" i="6"/>
  <c r="S2636" i="6"/>
  <c r="T2636" i="6"/>
  <c r="S2637" i="6"/>
  <c r="T2637" i="6"/>
  <c r="S2638" i="6"/>
  <c r="T2638" i="6"/>
  <c r="S2639" i="6"/>
  <c r="T2639" i="6"/>
  <c r="S2640" i="6"/>
  <c r="T2640" i="6"/>
  <c r="S2641" i="6"/>
  <c r="T2641" i="6"/>
  <c r="S2642" i="6"/>
  <c r="T2642" i="6"/>
  <c r="S2643" i="6"/>
  <c r="T2643" i="6"/>
  <c r="S2644" i="6"/>
  <c r="T2644" i="6"/>
  <c r="S2645" i="6"/>
  <c r="T2645" i="6"/>
  <c r="S2646" i="6"/>
  <c r="T2646" i="6"/>
  <c r="S2647" i="6"/>
  <c r="T2647" i="6"/>
  <c r="S2648" i="6"/>
  <c r="T2648" i="6"/>
  <c r="S2649" i="6"/>
  <c r="T2649" i="6"/>
  <c r="S2650" i="6"/>
  <c r="T2650" i="6"/>
  <c r="S2651" i="6"/>
  <c r="T2651" i="6"/>
  <c r="S2652" i="6"/>
  <c r="T2652" i="6"/>
  <c r="S2653" i="6"/>
  <c r="T2653" i="6"/>
  <c r="S2654" i="6"/>
  <c r="T2654" i="6"/>
  <c r="S2655" i="6"/>
  <c r="T2655" i="6"/>
  <c r="S2656" i="6"/>
  <c r="T2656" i="6"/>
  <c r="S2657" i="6"/>
  <c r="T2657" i="6"/>
  <c r="S2658" i="6"/>
  <c r="T2658" i="6"/>
  <c r="S2659" i="6"/>
  <c r="T2659" i="6"/>
  <c r="S2660" i="6"/>
  <c r="T2660" i="6"/>
  <c r="S2661" i="6"/>
  <c r="T2661" i="6"/>
  <c r="S2662" i="6"/>
  <c r="T2662" i="6"/>
  <c r="S2663" i="6"/>
  <c r="T2663" i="6"/>
  <c r="S2664" i="6"/>
  <c r="T2664" i="6"/>
  <c r="S2665" i="6"/>
  <c r="T2665" i="6"/>
  <c r="S2666" i="6"/>
  <c r="T2666" i="6"/>
  <c r="S2667" i="6"/>
  <c r="T2667" i="6"/>
  <c r="S2668" i="6"/>
  <c r="T2668" i="6"/>
  <c r="S2669" i="6"/>
  <c r="T2669" i="6"/>
  <c r="S2670" i="6"/>
  <c r="T2670" i="6"/>
  <c r="S2671" i="6"/>
  <c r="T2671" i="6"/>
  <c r="S2672" i="6"/>
  <c r="T2672" i="6"/>
  <c r="S2673" i="6"/>
  <c r="T2673" i="6"/>
  <c r="S2674" i="6"/>
  <c r="T2674" i="6"/>
  <c r="S2675" i="6"/>
  <c r="T2675" i="6"/>
  <c r="S2676" i="6"/>
  <c r="T2676" i="6"/>
  <c r="S2677" i="6"/>
  <c r="T2677" i="6"/>
  <c r="S2678" i="6"/>
  <c r="T2678" i="6"/>
  <c r="S2679" i="6"/>
  <c r="T2679" i="6"/>
  <c r="S2680" i="6"/>
  <c r="T2680" i="6"/>
  <c r="S2681" i="6"/>
  <c r="T2681" i="6"/>
  <c r="S2682" i="6"/>
  <c r="T2682" i="6"/>
  <c r="S2683" i="6"/>
  <c r="T2683" i="6"/>
  <c r="S2684" i="6"/>
  <c r="T2684" i="6"/>
  <c r="S2685" i="6"/>
  <c r="T2685" i="6"/>
  <c r="S2686" i="6"/>
  <c r="T2686" i="6"/>
  <c r="S2687" i="6"/>
  <c r="T2687" i="6"/>
  <c r="S2688" i="6"/>
  <c r="T2688" i="6"/>
  <c r="S2689" i="6"/>
  <c r="T2689" i="6"/>
  <c r="S2690" i="6"/>
  <c r="T2690" i="6"/>
  <c r="S2691" i="6"/>
  <c r="T2691" i="6"/>
  <c r="S2692" i="6"/>
  <c r="T2692" i="6"/>
  <c r="S2693" i="6"/>
  <c r="T2693" i="6"/>
  <c r="S2694" i="6"/>
  <c r="T2694" i="6"/>
  <c r="S2695" i="6"/>
  <c r="T2695" i="6"/>
  <c r="S2696" i="6"/>
  <c r="T2696" i="6"/>
  <c r="S2697" i="6"/>
  <c r="T2697" i="6"/>
  <c r="S2698" i="6"/>
  <c r="T2698" i="6"/>
  <c r="S2699" i="6"/>
  <c r="T2699" i="6"/>
  <c r="S2700" i="6"/>
  <c r="T2700" i="6"/>
  <c r="S2701" i="6"/>
  <c r="T2701" i="6"/>
  <c r="S2702" i="6"/>
  <c r="T2702" i="6"/>
  <c r="S2703" i="6"/>
  <c r="T2703" i="6"/>
  <c r="S2704" i="6"/>
  <c r="T2704" i="6"/>
  <c r="S2705" i="6"/>
  <c r="T2705" i="6"/>
  <c r="S2706" i="6"/>
  <c r="T2706" i="6"/>
  <c r="S2707" i="6"/>
  <c r="T2707" i="6"/>
  <c r="S2708" i="6"/>
  <c r="T2708" i="6"/>
  <c r="S2709" i="6"/>
  <c r="T2709" i="6"/>
  <c r="S2710" i="6"/>
  <c r="T2710" i="6"/>
  <c r="S2711" i="6"/>
  <c r="T2711" i="6"/>
  <c r="S2712" i="6"/>
  <c r="T2712" i="6"/>
  <c r="S2713" i="6"/>
  <c r="T2713" i="6"/>
  <c r="S2714" i="6"/>
  <c r="T2714" i="6"/>
  <c r="S2715" i="6"/>
  <c r="T2715" i="6"/>
  <c r="S2716" i="6"/>
  <c r="T2716" i="6"/>
  <c r="S2717" i="6"/>
  <c r="T2717" i="6"/>
  <c r="S2718" i="6"/>
  <c r="T2718" i="6"/>
  <c r="S2719" i="6"/>
  <c r="T2719" i="6"/>
  <c r="S2720" i="6"/>
  <c r="T2720" i="6"/>
  <c r="S2721" i="6"/>
  <c r="T2721" i="6"/>
  <c r="S2722" i="6"/>
  <c r="T2722" i="6"/>
  <c r="S2723" i="6"/>
  <c r="T2723" i="6"/>
  <c r="S2724" i="6"/>
  <c r="T2724" i="6"/>
  <c r="S2725" i="6"/>
  <c r="T2725" i="6"/>
  <c r="S2726" i="6"/>
  <c r="T2726" i="6"/>
  <c r="S2727" i="6"/>
  <c r="T2727" i="6"/>
  <c r="S2728" i="6"/>
  <c r="T2728" i="6"/>
  <c r="S2729" i="6"/>
  <c r="T2729" i="6"/>
  <c r="S2730" i="6"/>
  <c r="T2730" i="6"/>
  <c r="S2731" i="6"/>
  <c r="T2731" i="6"/>
  <c r="S2732" i="6"/>
  <c r="T2732" i="6"/>
  <c r="S2733" i="6"/>
  <c r="T2733" i="6"/>
  <c r="S2734" i="6"/>
  <c r="T2734" i="6"/>
  <c r="S2735" i="6"/>
  <c r="T2735" i="6"/>
  <c r="S2736" i="6"/>
  <c r="T2736" i="6"/>
  <c r="S2737" i="6"/>
  <c r="T2737" i="6"/>
  <c r="S2738" i="6"/>
  <c r="T2738" i="6"/>
  <c r="S2739" i="6"/>
  <c r="T2739" i="6"/>
  <c r="S2740" i="6"/>
  <c r="T2740" i="6"/>
  <c r="S2741" i="6"/>
  <c r="T2741" i="6"/>
  <c r="S2742" i="6"/>
  <c r="T2742" i="6"/>
  <c r="S2743" i="6"/>
  <c r="T2743" i="6"/>
  <c r="S2744" i="6"/>
  <c r="T2744" i="6"/>
  <c r="S2745" i="6"/>
  <c r="T2745" i="6"/>
  <c r="S2746" i="6"/>
  <c r="T2746" i="6"/>
  <c r="S2747" i="6"/>
  <c r="T2747" i="6"/>
  <c r="S2748" i="6"/>
  <c r="T2748" i="6"/>
  <c r="S2749" i="6"/>
  <c r="T2749" i="6"/>
  <c r="S2750" i="6"/>
  <c r="T2750" i="6"/>
  <c r="S2751" i="6"/>
  <c r="T2751" i="6"/>
  <c r="S2752" i="6"/>
  <c r="T2752" i="6"/>
  <c r="S2753" i="6"/>
  <c r="T2753" i="6"/>
  <c r="S2754" i="6"/>
  <c r="T2754" i="6"/>
  <c r="S2755" i="6"/>
  <c r="T2755" i="6"/>
  <c r="S2756" i="6"/>
  <c r="T2756" i="6"/>
  <c r="S2757" i="6"/>
  <c r="T2757" i="6"/>
  <c r="S2758" i="6"/>
  <c r="T2758" i="6"/>
  <c r="S2759" i="6"/>
  <c r="T2759" i="6"/>
  <c r="S2760" i="6"/>
  <c r="T2760" i="6"/>
  <c r="S2761" i="6"/>
  <c r="T2761" i="6"/>
  <c r="S2762" i="6"/>
  <c r="T2762" i="6"/>
  <c r="S2763" i="6"/>
  <c r="T2763" i="6"/>
  <c r="S2764" i="6"/>
  <c r="T2764" i="6"/>
  <c r="S2765" i="6"/>
  <c r="T2765" i="6"/>
  <c r="S2766" i="6"/>
  <c r="T2766" i="6"/>
  <c r="S2767" i="6"/>
  <c r="T2767" i="6"/>
  <c r="S2768" i="6"/>
  <c r="T2768" i="6"/>
  <c r="S2769" i="6"/>
  <c r="T2769" i="6"/>
  <c r="S2770" i="6"/>
  <c r="T2770" i="6"/>
  <c r="S2771" i="6"/>
  <c r="T2771" i="6"/>
  <c r="S2772" i="6"/>
  <c r="T2772" i="6"/>
  <c r="S2773" i="6"/>
  <c r="T2773" i="6"/>
  <c r="S2774" i="6"/>
  <c r="T2774" i="6"/>
  <c r="S2775" i="6"/>
  <c r="T2775" i="6"/>
  <c r="S2776" i="6"/>
  <c r="T2776" i="6"/>
  <c r="S2777" i="6"/>
  <c r="T2777" i="6"/>
  <c r="S2778" i="6"/>
  <c r="T2778" i="6"/>
  <c r="S2779" i="6"/>
  <c r="T2779" i="6"/>
  <c r="S2780" i="6"/>
  <c r="T2780" i="6"/>
  <c r="S2781" i="6"/>
  <c r="T2781" i="6"/>
  <c r="S2782" i="6"/>
  <c r="T2782" i="6"/>
  <c r="S2783" i="6"/>
  <c r="T2783" i="6"/>
  <c r="S2784" i="6"/>
  <c r="T2784" i="6"/>
  <c r="S2785" i="6"/>
  <c r="T2785" i="6"/>
  <c r="S2786" i="6"/>
  <c r="T2786" i="6"/>
  <c r="S2787" i="6"/>
  <c r="T2787" i="6"/>
  <c r="S2788" i="6"/>
  <c r="T2788" i="6"/>
  <c r="S2789" i="6"/>
  <c r="T2789" i="6"/>
  <c r="S2790" i="6"/>
  <c r="T2790" i="6"/>
  <c r="S2791" i="6"/>
  <c r="T2791" i="6"/>
  <c r="S2792" i="6"/>
  <c r="T2792" i="6"/>
  <c r="S2793" i="6"/>
  <c r="T2793" i="6"/>
  <c r="S2794" i="6"/>
  <c r="T2794" i="6"/>
  <c r="S2795" i="6"/>
  <c r="T2795" i="6"/>
  <c r="S2796" i="6"/>
  <c r="T2796" i="6"/>
  <c r="S2797" i="6"/>
  <c r="T2797" i="6"/>
  <c r="S2798" i="6"/>
  <c r="T2798" i="6"/>
  <c r="S2799" i="6"/>
  <c r="T2799" i="6"/>
  <c r="S2800" i="6"/>
  <c r="T2800" i="6"/>
  <c r="S2801" i="6"/>
  <c r="T2801" i="6"/>
  <c r="S2802" i="6"/>
  <c r="T2802" i="6"/>
  <c r="S2803" i="6"/>
  <c r="T2803" i="6"/>
  <c r="S2804" i="6"/>
  <c r="T2804" i="6"/>
  <c r="S2805" i="6"/>
  <c r="T2805" i="6"/>
  <c r="S2806" i="6"/>
  <c r="T2806" i="6"/>
  <c r="S2807" i="6"/>
  <c r="T2807" i="6"/>
  <c r="S2808" i="6"/>
  <c r="T2808" i="6"/>
  <c r="S2809" i="6"/>
  <c r="T2809" i="6"/>
  <c r="S2810" i="6"/>
  <c r="T2810" i="6"/>
  <c r="S2811" i="6"/>
  <c r="T2811" i="6"/>
  <c r="S2812" i="6"/>
  <c r="T2812" i="6"/>
  <c r="S2813" i="6"/>
  <c r="T2813" i="6"/>
  <c r="S2814" i="6"/>
  <c r="T2814" i="6"/>
  <c r="S2815" i="6"/>
  <c r="T2815" i="6"/>
  <c r="S2816" i="6"/>
  <c r="T2816" i="6"/>
  <c r="S2817" i="6"/>
  <c r="T2817" i="6"/>
  <c r="S2818" i="6"/>
  <c r="T2818" i="6"/>
  <c r="S2819" i="6"/>
  <c r="T2819" i="6"/>
  <c r="S2820" i="6"/>
  <c r="T2820" i="6"/>
  <c r="S2821" i="6"/>
  <c r="T2821" i="6"/>
  <c r="S2822" i="6"/>
  <c r="T2822" i="6"/>
  <c r="S2823" i="6"/>
  <c r="T2823" i="6"/>
  <c r="S2824" i="6"/>
  <c r="T2824" i="6"/>
  <c r="S2825" i="6"/>
  <c r="T2825" i="6"/>
  <c r="S2826" i="6"/>
  <c r="T2826" i="6"/>
  <c r="S2827" i="6"/>
  <c r="T2827" i="6"/>
  <c r="S2828" i="6"/>
  <c r="T2828" i="6"/>
  <c r="S2829" i="6"/>
  <c r="T2829" i="6"/>
  <c r="S2830" i="6"/>
  <c r="T2830" i="6"/>
  <c r="S2831" i="6"/>
  <c r="T2831" i="6"/>
  <c r="S2832" i="6"/>
  <c r="T2832" i="6"/>
  <c r="S2833" i="6"/>
  <c r="T2833" i="6"/>
  <c r="S2834" i="6"/>
  <c r="T2834" i="6"/>
  <c r="S2835" i="6"/>
  <c r="T2835" i="6"/>
  <c r="S2836" i="6"/>
  <c r="T2836" i="6"/>
  <c r="S2837" i="6"/>
  <c r="T2837" i="6"/>
  <c r="S2838" i="6"/>
  <c r="T2838" i="6"/>
  <c r="S2839" i="6"/>
  <c r="T2839" i="6"/>
  <c r="S2840" i="6"/>
  <c r="T2840" i="6"/>
  <c r="S2841" i="6"/>
  <c r="T2841" i="6"/>
  <c r="S2842" i="6"/>
  <c r="T2842" i="6"/>
  <c r="S2843" i="6"/>
  <c r="T2843" i="6"/>
  <c r="S2844" i="6"/>
  <c r="T2844" i="6"/>
  <c r="S2845" i="6"/>
  <c r="T2845" i="6"/>
  <c r="S2846" i="6"/>
  <c r="T2846" i="6"/>
  <c r="S2847" i="6"/>
  <c r="T2847" i="6"/>
  <c r="S2848" i="6"/>
  <c r="T2848" i="6"/>
  <c r="S2849" i="6"/>
  <c r="T2849" i="6"/>
  <c r="S2850" i="6"/>
  <c r="T2850" i="6"/>
  <c r="S2851" i="6"/>
  <c r="T2851" i="6"/>
  <c r="S2852" i="6"/>
  <c r="T2852" i="6"/>
  <c r="S2853" i="6"/>
  <c r="T2853" i="6"/>
  <c r="S2854" i="6"/>
  <c r="T2854" i="6"/>
  <c r="S2855" i="6"/>
  <c r="T2855" i="6"/>
  <c r="S2856" i="6"/>
  <c r="T2856" i="6"/>
  <c r="S2857" i="6"/>
  <c r="T2857" i="6"/>
  <c r="S2858" i="6"/>
  <c r="T2858" i="6"/>
  <c r="S2859" i="6"/>
  <c r="T2859" i="6"/>
  <c r="S2860" i="6"/>
  <c r="T2860" i="6"/>
  <c r="S2861" i="6"/>
  <c r="T2861" i="6"/>
  <c r="S2862" i="6"/>
  <c r="T2862" i="6"/>
  <c r="S2863" i="6"/>
  <c r="T2863" i="6"/>
  <c r="S2864" i="6"/>
  <c r="T2864" i="6"/>
  <c r="S2865" i="6"/>
  <c r="T2865" i="6"/>
  <c r="S2866" i="6"/>
  <c r="T2866" i="6"/>
  <c r="S2867" i="6"/>
  <c r="T2867" i="6"/>
  <c r="S2868" i="6"/>
  <c r="T2868" i="6"/>
  <c r="S2869" i="6"/>
  <c r="T2869" i="6"/>
  <c r="S2870" i="6"/>
  <c r="T2870" i="6"/>
  <c r="S2871" i="6"/>
  <c r="T2871" i="6"/>
  <c r="S2872" i="6"/>
  <c r="T2872" i="6"/>
  <c r="S2873" i="6"/>
  <c r="T2873" i="6"/>
  <c r="S2874" i="6"/>
  <c r="T2874" i="6"/>
  <c r="S2875" i="6"/>
  <c r="T2875" i="6"/>
  <c r="S2876" i="6"/>
  <c r="T2876" i="6"/>
  <c r="S2877" i="6"/>
  <c r="T2877" i="6"/>
  <c r="S2878" i="6"/>
  <c r="T2878" i="6"/>
  <c r="S2879" i="6"/>
  <c r="T2879" i="6"/>
  <c r="S2880" i="6"/>
  <c r="T2880" i="6"/>
  <c r="S2881" i="6"/>
  <c r="T2881" i="6"/>
  <c r="S2882" i="6"/>
  <c r="T2882" i="6"/>
  <c r="S2883" i="6"/>
  <c r="T2883" i="6"/>
  <c r="S2884" i="6"/>
  <c r="T2884" i="6"/>
  <c r="S2885" i="6"/>
  <c r="T2885" i="6"/>
  <c r="S2886" i="6"/>
  <c r="T2886" i="6"/>
  <c r="S2887" i="6"/>
  <c r="T2887" i="6"/>
  <c r="S2888" i="6"/>
  <c r="T2888" i="6"/>
  <c r="S2889" i="6"/>
  <c r="T2889" i="6"/>
  <c r="S2890" i="6"/>
  <c r="T2890" i="6"/>
  <c r="S2891" i="6"/>
  <c r="T2891" i="6"/>
  <c r="S2892" i="6"/>
  <c r="T2892" i="6"/>
  <c r="S2893" i="6"/>
  <c r="T2893" i="6"/>
  <c r="S2894" i="6"/>
  <c r="T2894" i="6"/>
  <c r="S2895" i="6"/>
  <c r="T2895" i="6"/>
  <c r="S2896" i="6"/>
  <c r="T2896" i="6"/>
  <c r="S2897" i="6"/>
  <c r="T2897" i="6"/>
  <c r="S2898" i="6"/>
  <c r="T2898" i="6"/>
  <c r="S2899" i="6"/>
  <c r="T2899" i="6"/>
  <c r="S2900" i="6"/>
  <c r="T2900" i="6"/>
  <c r="S2901" i="6"/>
  <c r="T2901" i="6"/>
  <c r="S2902" i="6"/>
  <c r="T2902" i="6"/>
  <c r="S2903" i="6"/>
  <c r="T2903" i="6"/>
  <c r="S2904" i="6"/>
  <c r="T2904" i="6"/>
  <c r="S2905" i="6"/>
  <c r="T2905" i="6"/>
  <c r="S2906" i="6"/>
  <c r="T2906" i="6"/>
  <c r="S2907" i="6"/>
  <c r="T2907" i="6"/>
  <c r="S2908" i="6"/>
  <c r="T2908" i="6"/>
  <c r="S2909" i="6"/>
  <c r="T2909" i="6"/>
  <c r="S2910" i="6"/>
  <c r="T2910" i="6"/>
  <c r="S2911" i="6"/>
  <c r="T2911" i="6"/>
  <c r="S2912" i="6"/>
  <c r="T2912" i="6"/>
  <c r="S2913" i="6"/>
  <c r="T2913" i="6"/>
  <c r="S2914" i="6"/>
  <c r="T2914" i="6"/>
  <c r="S2915" i="6"/>
  <c r="T2915" i="6"/>
  <c r="S2916" i="6"/>
  <c r="T2916" i="6"/>
  <c r="S2917" i="6"/>
  <c r="T2917" i="6"/>
  <c r="S2918" i="6"/>
  <c r="T2918" i="6"/>
  <c r="S2919" i="6"/>
  <c r="T2919" i="6"/>
  <c r="S2920" i="6"/>
  <c r="T2920" i="6"/>
  <c r="S2921" i="6"/>
  <c r="T2921" i="6"/>
  <c r="S2922" i="6"/>
  <c r="T2922" i="6"/>
  <c r="S2923" i="6"/>
  <c r="T2923" i="6"/>
  <c r="S2924" i="6"/>
  <c r="T2924" i="6"/>
  <c r="S2925" i="6"/>
  <c r="T2925" i="6"/>
  <c r="S2926" i="6"/>
  <c r="T2926" i="6"/>
  <c r="S2927" i="6"/>
  <c r="T2927" i="6"/>
  <c r="S2928" i="6"/>
  <c r="T2928" i="6"/>
  <c r="S2929" i="6"/>
  <c r="T2929" i="6"/>
  <c r="S2930" i="6"/>
  <c r="T2930" i="6"/>
  <c r="S2931" i="6"/>
  <c r="T2931" i="6"/>
  <c r="S2932" i="6"/>
  <c r="T2932" i="6"/>
  <c r="S2933" i="6"/>
  <c r="T2933" i="6"/>
  <c r="S2934" i="6"/>
  <c r="T2934" i="6"/>
  <c r="S2935" i="6"/>
  <c r="T2935" i="6"/>
  <c r="S2936" i="6"/>
  <c r="T2936" i="6"/>
  <c r="S2937" i="6"/>
  <c r="T2937" i="6"/>
  <c r="S2938" i="6"/>
  <c r="T2938" i="6"/>
  <c r="S2939" i="6"/>
  <c r="T2939" i="6"/>
  <c r="S2940" i="6"/>
  <c r="T2940" i="6"/>
  <c r="S2941" i="6"/>
  <c r="T2941" i="6"/>
  <c r="S2942" i="6"/>
  <c r="T2942" i="6"/>
  <c r="S2943" i="6"/>
  <c r="T2943" i="6"/>
  <c r="S2944" i="6"/>
  <c r="T2944" i="6"/>
  <c r="S2945" i="6"/>
  <c r="T2945" i="6"/>
  <c r="S2946" i="6"/>
  <c r="T2946" i="6"/>
  <c r="S2947" i="6"/>
  <c r="T2947" i="6"/>
  <c r="S2948" i="6"/>
  <c r="T2948" i="6"/>
  <c r="S2949" i="6"/>
  <c r="T2949" i="6"/>
  <c r="S2950" i="6"/>
  <c r="T2950" i="6"/>
  <c r="S2951" i="6"/>
  <c r="T2951" i="6"/>
  <c r="S2952" i="6"/>
  <c r="T2952" i="6"/>
  <c r="S2953" i="6"/>
  <c r="T2953" i="6"/>
  <c r="S2954" i="6"/>
  <c r="T2954" i="6"/>
  <c r="S2955" i="6"/>
  <c r="T2955" i="6"/>
  <c r="S2956" i="6"/>
  <c r="T2956" i="6"/>
  <c r="S2957" i="6"/>
  <c r="T2957" i="6"/>
  <c r="S2958" i="6"/>
  <c r="T2958" i="6"/>
  <c r="S2959" i="6"/>
  <c r="T2959" i="6"/>
  <c r="S2960" i="6"/>
  <c r="T2960" i="6"/>
  <c r="S2961" i="6"/>
  <c r="T2961" i="6"/>
  <c r="S2962" i="6"/>
  <c r="T2962" i="6"/>
  <c r="S2963" i="6"/>
  <c r="T2963" i="6"/>
  <c r="S2964" i="6"/>
  <c r="T2964" i="6"/>
  <c r="S2965" i="6"/>
  <c r="T2965" i="6"/>
  <c r="S2966" i="6"/>
  <c r="T2966" i="6"/>
  <c r="S2967" i="6"/>
  <c r="T2967" i="6"/>
  <c r="S2968" i="6"/>
  <c r="T2968" i="6"/>
  <c r="S2969" i="6"/>
  <c r="T2969" i="6"/>
  <c r="S2970" i="6"/>
  <c r="T2970" i="6"/>
  <c r="S2971" i="6"/>
  <c r="T2971" i="6"/>
  <c r="S2972" i="6"/>
  <c r="T2972" i="6"/>
  <c r="S2973" i="6"/>
  <c r="T2973" i="6"/>
  <c r="S2974" i="6"/>
  <c r="T2974" i="6"/>
  <c r="S2975" i="6"/>
  <c r="T2975" i="6"/>
  <c r="S2976" i="6"/>
  <c r="T2976" i="6"/>
  <c r="S2977" i="6"/>
  <c r="T2977" i="6"/>
  <c r="S2978" i="6"/>
  <c r="T2978" i="6"/>
  <c r="S2979" i="6"/>
  <c r="T2979" i="6"/>
  <c r="S2980" i="6"/>
  <c r="T2980" i="6"/>
  <c r="S2981" i="6"/>
  <c r="T2981" i="6"/>
  <c r="S2982" i="6"/>
  <c r="T2982" i="6"/>
  <c r="S2983" i="6"/>
  <c r="T2983" i="6"/>
  <c r="S2984" i="6"/>
  <c r="T2984" i="6"/>
  <c r="S2985" i="6"/>
  <c r="T2985" i="6"/>
  <c r="S2986" i="6"/>
  <c r="T2986" i="6"/>
  <c r="S2987" i="6"/>
  <c r="T2987" i="6"/>
  <c r="S2988" i="6"/>
  <c r="T2988" i="6"/>
  <c r="S2989" i="6"/>
  <c r="T2989" i="6"/>
  <c r="S2990" i="6"/>
  <c r="T2990" i="6"/>
  <c r="S2991" i="6"/>
  <c r="T2991" i="6"/>
  <c r="S2992" i="6"/>
  <c r="T2992" i="6"/>
  <c r="S2993" i="6"/>
  <c r="T2993" i="6"/>
  <c r="S2994" i="6"/>
  <c r="T2994" i="6"/>
  <c r="S2995" i="6"/>
  <c r="T2995" i="6"/>
  <c r="S2996" i="6"/>
  <c r="T2996" i="6"/>
  <c r="S2997" i="6"/>
  <c r="T2997" i="6"/>
  <c r="S2998" i="6"/>
  <c r="T2998" i="6"/>
  <c r="S2999" i="6"/>
  <c r="T2999" i="6"/>
  <c r="S3000" i="6"/>
  <c r="T3000" i="6"/>
  <c r="S3001" i="6"/>
  <c r="T3001" i="6"/>
  <c r="S2" i="5"/>
  <c r="F2" i="3" s="1"/>
  <c r="T2" i="5"/>
  <c r="H2" i="3" s="1"/>
  <c r="S3" i="5"/>
  <c r="F3" i="3" s="1"/>
  <c r="T3" i="5"/>
  <c r="H3" i="3" s="1"/>
  <c r="S4" i="5"/>
  <c r="F4" i="3" s="1"/>
  <c r="T4" i="5"/>
  <c r="H4" i="3" s="1"/>
  <c r="S5" i="5"/>
  <c r="F5" i="3" s="1"/>
  <c r="T5" i="5"/>
  <c r="H5" i="3" s="1"/>
  <c r="S6" i="5"/>
  <c r="F6" i="3" s="1"/>
  <c r="T6" i="5"/>
  <c r="H6" i="3" s="1"/>
  <c r="S7" i="5"/>
  <c r="F7" i="3" s="1"/>
  <c r="T7" i="5"/>
  <c r="H7" i="3" s="1"/>
  <c r="S8" i="5"/>
  <c r="F8" i="3" s="1"/>
  <c r="T8" i="5"/>
  <c r="H8" i="3" s="1"/>
  <c r="S9" i="5"/>
  <c r="F9" i="3" s="1"/>
  <c r="T9" i="5"/>
  <c r="H9" i="3" s="1"/>
  <c r="S10" i="5"/>
  <c r="F10" i="3" s="1"/>
  <c r="T10" i="5"/>
  <c r="H10" i="3" s="1"/>
  <c r="S11" i="5"/>
  <c r="F11" i="3" s="1"/>
  <c r="T11" i="5"/>
  <c r="H11" i="3" s="1"/>
  <c r="S12" i="5"/>
  <c r="T12" i="5"/>
  <c r="S13" i="5"/>
  <c r="T13" i="5"/>
  <c r="S14" i="5"/>
  <c r="T14" i="5"/>
  <c r="S15" i="5"/>
  <c r="T15" i="5"/>
  <c r="S16" i="5"/>
  <c r="T16" i="5"/>
  <c r="S17" i="5"/>
  <c r="T17" i="5"/>
  <c r="S18" i="5"/>
  <c r="T18" i="5"/>
  <c r="S19" i="5"/>
  <c r="T19" i="5"/>
  <c r="S20" i="5"/>
  <c r="T20" i="5"/>
  <c r="S21" i="5"/>
  <c r="T21" i="5"/>
  <c r="S22" i="5"/>
  <c r="T22" i="5"/>
  <c r="S23" i="5"/>
  <c r="T23" i="5"/>
  <c r="S24" i="5"/>
  <c r="T24" i="5"/>
  <c r="S25" i="5"/>
  <c r="T25" i="5"/>
  <c r="S26" i="5"/>
  <c r="T26" i="5"/>
  <c r="S27" i="5"/>
  <c r="T27" i="5"/>
  <c r="S28" i="5"/>
  <c r="T28" i="5"/>
  <c r="S29" i="5"/>
  <c r="T29" i="5"/>
  <c r="S30" i="5"/>
  <c r="T30" i="5"/>
  <c r="S31" i="5"/>
  <c r="T31" i="5"/>
  <c r="S32" i="5"/>
  <c r="T32" i="5"/>
  <c r="S33" i="5"/>
  <c r="T33" i="5"/>
  <c r="S34" i="5"/>
  <c r="T34" i="5"/>
  <c r="S35" i="5"/>
  <c r="T35" i="5"/>
  <c r="S36" i="5"/>
  <c r="T36" i="5"/>
  <c r="S37" i="5"/>
  <c r="T37" i="5"/>
  <c r="S38" i="5"/>
  <c r="T38" i="5"/>
  <c r="S39" i="5"/>
  <c r="T39" i="5"/>
  <c r="S40" i="5"/>
  <c r="T40" i="5"/>
  <c r="S41" i="5"/>
  <c r="T41" i="5"/>
  <c r="S42" i="5"/>
  <c r="T42" i="5"/>
  <c r="S43" i="5"/>
  <c r="T43" i="5"/>
  <c r="S44" i="5"/>
  <c r="T44" i="5"/>
  <c r="S45" i="5"/>
  <c r="T45" i="5"/>
  <c r="S46" i="5"/>
  <c r="T46" i="5"/>
  <c r="S47" i="5"/>
  <c r="T47" i="5"/>
  <c r="S48" i="5"/>
  <c r="T48" i="5"/>
  <c r="S49" i="5"/>
  <c r="T49" i="5"/>
  <c r="S50" i="5"/>
  <c r="T50" i="5"/>
  <c r="S51" i="5"/>
  <c r="T51" i="5"/>
  <c r="S52" i="5"/>
  <c r="T52" i="5"/>
  <c r="S53" i="5"/>
  <c r="T53" i="5"/>
  <c r="S54" i="5"/>
  <c r="T54" i="5"/>
  <c r="S55" i="5"/>
  <c r="T55" i="5"/>
  <c r="S56" i="5"/>
  <c r="T56" i="5"/>
  <c r="S57" i="5"/>
  <c r="T57" i="5"/>
  <c r="S58" i="5"/>
  <c r="T58" i="5"/>
  <c r="S59" i="5"/>
  <c r="T59" i="5"/>
  <c r="S60" i="5"/>
  <c r="T60" i="5"/>
  <c r="S61" i="5"/>
  <c r="T61" i="5"/>
  <c r="S62" i="5"/>
  <c r="T62" i="5"/>
  <c r="S63" i="5"/>
  <c r="T63" i="5"/>
  <c r="S64" i="5"/>
  <c r="T64" i="5"/>
  <c r="S65" i="5"/>
  <c r="T65" i="5"/>
  <c r="S66" i="5"/>
  <c r="T66" i="5"/>
  <c r="S67" i="5"/>
  <c r="T67" i="5"/>
  <c r="S68" i="5"/>
  <c r="T68" i="5"/>
  <c r="S69" i="5"/>
  <c r="T69" i="5"/>
  <c r="S70" i="5"/>
  <c r="T70" i="5"/>
  <c r="S71" i="5"/>
  <c r="T71" i="5"/>
  <c r="S72" i="5"/>
  <c r="T72" i="5"/>
  <c r="S73" i="5"/>
  <c r="T73" i="5"/>
  <c r="S74" i="5"/>
  <c r="T74" i="5"/>
  <c r="S75" i="5"/>
  <c r="T75" i="5"/>
  <c r="S76" i="5"/>
  <c r="T76" i="5"/>
  <c r="S77" i="5"/>
  <c r="T77" i="5"/>
  <c r="S78" i="5"/>
  <c r="T78" i="5"/>
  <c r="S79" i="5"/>
  <c r="T79" i="5"/>
  <c r="S80" i="5"/>
  <c r="T80" i="5"/>
  <c r="S81" i="5"/>
  <c r="T81" i="5"/>
  <c r="S82" i="5"/>
  <c r="T82" i="5"/>
  <c r="S83" i="5"/>
  <c r="T83" i="5"/>
  <c r="S84" i="5"/>
  <c r="T84" i="5"/>
  <c r="S85" i="5"/>
  <c r="T85" i="5"/>
  <c r="S86" i="5"/>
  <c r="T86" i="5"/>
  <c r="S87" i="5"/>
  <c r="T87" i="5"/>
  <c r="S88" i="5"/>
  <c r="T88" i="5"/>
  <c r="S89" i="5"/>
  <c r="T89" i="5"/>
  <c r="S90" i="5"/>
  <c r="T90" i="5"/>
  <c r="S91" i="5"/>
  <c r="T91" i="5"/>
  <c r="S92" i="5"/>
  <c r="T92" i="5"/>
  <c r="S93" i="5"/>
  <c r="T93" i="5"/>
  <c r="S94" i="5"/>
  <c r="T94" i="5"/>
  <c r="S95" i="5"/>
  <c r="T95" i="5"/>
  <c r="S96" i="5"/>
  <c r="T96" i="5"/>
  <c r="S97" i="5"/>
  <c r="T97" i="5"/>
  <c r="S98" i="5"/>
  <c r="T98" i="5"/>
  <c r="S99" i="5"/>
  <c r="T99" i="5"/>
  <c r="S100" i="5"/>
  <c r="T100" i="5"/>
  <c r="S101" i="5"/>
  <c r="T101" i="5"/>
  <c r="S102" i="5"/>
  <c r="T102" i="5"/>
  <c r="S103" i="5"/>
  <c r="T103" i="5"/>
  <c r="S104" i="5"/>
  <c r="T104" i="5"/>
  <c r="S105" i="5"/>
  <c r="T105" i="5"/>
  <c r="S106" i="5"/>
  <c r="T106" i="5"/>
  <c r="S107" i="5"/>
  <c r="T107" i="5"/>
  <c r="S108" i="5"/>
  <c r="T108" i="5"/>
  <c r="S109" i="5"/>
  <c r="T109" i="5"/>
  <c r="S110" i="5"/>
  <c r="T110" i="5"/>
  <c r="S111" i="5"/>
  <c r="T111" i="5"/>
  <c r="S112" i="5"/>
  <c r="T112" i="5"/>
  <c r="S113" i="5"/>
  <c r="T113" i="5"/>
  <c r="S114" i="5"/>
  <c r="T114" i="5"/>
  <c r="S115" i="5"/>
  <c r="T115" i="5"/>
  <c r="S116" i="5"/>
  <c r="T116" i="5"/>
  <c r="S117" i="5"/>
  <c r="T117" i="5"/>
  <c r="S118" i="5"/>
  <c r="T118" i="5"/>
  <c r="S119" i="5"/>
  <c r="T119" i="5"/>
  <c r="S120" i="5"/>
  <c r="T120" i="5"/>
  <c r="S121" i="5"/>
  <c r="T121" i="5"/>
  <c r="S122" i="5"/>
  <c r="T122" i="5"/>
  <c r="S123" i="5"/>
  <c r="T123" i="5"/>
  <c r="S124" i="5"/>
  <c r="T124" i="5"/>
  <c r="S125" i="5"/>
  <c r="T125" i="5"/>
  <c r="S126" i="5"/>
  <c r="T126" i="5"/>
  <c r="S127" i="5"/>
  <c r="T127" i="5"/>
  <c r="S128" i="5"/>
  <c r="T128" i="5"/>
  <c r="S129" i="5"/>
  <c r="T129" i="5"/>
  <c r="S130" i="5"/>
  <c r="T130" i="5"/>
  <c r="S131" i="5"/>
  <c r="T131" i="5"/>
  <c r="S132" i="5"/>
  <c r="T132" i="5"/>
  <c r="S133" i="5"/>
  <c r="T133" i="5"/>
  <c r="S134" i="5"/>
  <c r="T134" i="5"/>
  <c r="S135" i="5"/>
  <c r="T135" i="5"/>
  <c r="S136" i="5"/>
  <c r="T136" i="5"/>
  <c r="S137" i="5"/>
  <c r="T137" i="5"/>
  <c r="S138" i="5"/>
  <c r="T138" i="5"/>
  <c r="S139" i="5"/>
  <c r="T139" i="5"/>
  <c r="S140" i="5"/>
  <c r="T140" i="5"/>
  <c r="S141" i="5"/>
  <c r="T141" i="5"/>
  <c r="S142" i="5"/>
  <c r="T142" i="5"/>
  <c r="S143" i="5"/>
  <c r="T143" i="5"/>
  <c r="S144" i="5"/>
  <c r="T144" i="5"/>
  <c r="S145" i="5"/>
  <c r="T145" i="5"/>
  <c r="S146" i="5"/>
  <c r="T146" i="5"/>
  <c r="S147" i="5"/>
  <c r="T147" i="5"/>
  <c r="S148" i="5"/>
  <c r="T148" i="5"/>
  <c r="S149" i="5"/>
  <c r="T149" i="5"/>
  <c r="S150" i="5"/>
  <c r="T150" i="5"/>
  <c r="S151" i="5"/>
  <c r="T151" i="5"/>
  <c r="S152" i="5"/>
  <c r="T152" i="5"/>
  <c r="S153" i="5"/>
  <c r="T153" i="5"/>
  <c r="S154" i="5"/>
  <c r="T154" i="5"/>
  <c r="S155" i="5"/>
  <c r="T155" i="5"/>
  <c r="S156" i="5"/>
  <c r="T156" i="5"/>
  <c r="S157" i="5"/>
  <c r="T157" i="5"/>
  <c r="S158" i="5"/>
  <c r="T158" i="5"/>
  <c r="S159" i="5"/>
  <c r="T159" i="5"/>
  <c r="S160" i="5"/>
  <c r="T160" i="5"/>
  <c r="S161" i="5"/>
  <c r="T161" i="5"/>
  <c r="S162" i="5"/>
  <c r="T162" i="5"/>
  <c r="S163" i="5"/>
  <c r="T163" i="5"/>
  <c r="S164" i="5"/>
  <c r="T164" i="5"/>
  <c r="S165" i="5"/>
  <c r="T165" i="5"/>
  <c r="S166" i="5"/>
  <c r="T166" i="5"/>
  <c r="S167" i="5"/>
  <c r="T167" i="5"/>
  <c r="S168" i="5"/>
  <c r="T168" i="5"/>
  <c r="S169" i="5"/>
  <c r="T169" i="5"/>
  <c r="S170" i="5"/>
  <c r="T170" i="5"/>
  <c r="S171" i="5"/>
  <c r="T171" i="5"/>
  <c r="S172" i="5"/>
  <c r="T172" i="5"/>
  <c r="S173" i="5"/>
  <c r="T173" i="5"/>
  <c r="S174" i="5"/>
  <c r="T174" i="5"/>
  <c r="S175" i="5"/>
  <c r="T175" i="5"/>
  <c r="S176" i="5"/>
  <c r="T176" i="5"/>
  <c r="S177" i="5"/>
  <c r="T177" i="5"/>
  <c r="S178" i="5"/>
  <c r="T178" i="5"/>
  <c r="S179" i="5"/>
  <c r="T179" i="5"/>
  <c r="S180" i="5"/>
  <c r="T180" i="5"/>
  <c r="S181" i="5"/>
  <c r="T181" i="5"/>
  <c r="S182" i="5"/>
  <c r="T182" i="5"/>
  <c r="S183" i="5"/>
  <c r="T183" i="5"/>
  <c r="S184" i="5"/>
  <c r="T184" i="5"/>
  <c r="S185" i="5"/>
  <c r="T185" i="5"/>
  <c r="S186" i="5"/>
  <c r="T186" i="5"/>
  <c r="S187" i="5"/>
  <c r="T187" i="5"/>
  <c r="S188" i="5"/>
  <c r="T188" i="5"/>
  <c r="S189" i="5"/>
  <c r="T189" i="5"/>
  <c r="S190" i="5"/>
  <c r="T190" i="5"/>
  <c r="S191" i="5"/>
  <c r="T191" i="5"/>
  <c r="S192" i="5"/>
  <c r="T192" i="5"/>
  <c r="S193" i="5"/>
  <c r="T193" i="5"/>
  <c r="S194" i="5"/>
  <c r="T194" i="5"/>
  <c r="S195" i="5"/>
  <c r="T195" i="5"/>
  <c r="S196" i="5"/>
  <c r="T196" i="5"/>
  <c r="S197" i="5"/>
  <c r="T197" i="5"/>
  <c r="S198" i="5"/>
  <c r="T198" i="5"/>
  <c r="S199" i="5"/>
  <c r="T199" i="5"/>
  <c r="S200" i="5"/>
  <c r="T200" i="5"/>
  <c r="S201" i="5"/>
  <c r="T201" i="5"/>
  <c r="S202" i="5"/>
  <c r="T202" i="5"/>
  <c r="S203" i="5"/>
  <c r="T203" i="5"/>
  <c r="S204" i="5"/>
  <c r="T204" i="5"/>
  <c r="S205" i="5"/>
  <c r="T205" i="5"/>
  <c r="S206" i="5"/>
  <c r="T206" i="5"/>
  <c r="S207" i="5"/>
  <c r="T207" i="5"/>
  <c r="S208" i="5"/>
  <c r="T208" i="5"/>
  <c r="S209" i="5"/>
  <c r="T209" i="5"/>
  <c r="S210" i="5"/>
  <c r="T210" i="5"/>
  <c r="S211" i="5"/>
  <c r="T211" i="5"/>
  <c r="S212" i="5"/>
  <c r="T212" i="5"/>
  <c r="S213" i="5"/>
  <c r="T213" i="5"/>
  <c r="S214" i="5"/>
  <c r="T214" i="5"/>
  <c r="S215" i="5"/>
  <c r="T215" i="5"/>
  <c r="S216" i="5"/>
  <c r="T216" i="5"/>
  <c r="S217" i="5"/>
  <c r="T217" i="5"/>
  <c r="S218" i="5"/>
  <c r="T218" i="5"/>
  <c r="S219" i="5"/>
  <c r="T219" i="5"/>
  <c r="S220" i="5"/>
  <c r="T220" i="5"/>
  <c r="S221" i="5"/>
  <c r="T221" i="5"/>
  <c r="S222" i="5"/>
  <c r="T222" i="5"/>
  <c r="S223" i="5"/>
  <c r="T223" i="5"/>
  <c r="S224" i="5"/>
  <c r="T224" i="5"/>
  <c r="S225" i="5"/>
  <c r="T225" i="5"/>
  <c r="S226" i="5"/>
  <c r="T226" i="5"/>
  <c r="S227" i="5"/>
  <c r="T227" i="5"/>
  <c r="S228" i="5"/>
  <c r="T228" i="5"/>
  <c r="S229" i="5"/>
  <c r="T229" i="5"/>
  <c r="S230" i="5"/>
  <c r="T230" i="5"/>
  <c r="S231" i="5"/>
  <c r="T231" i="5"/>
  <c r="S232" i="5"/>
  <c r="T232" i="5"/>
  <c r="S233" i="5"/>
  <c r="T233" i="5"/>
  <c r="S234" i="5"/>
  <c r="T234" i="5"/>
  <c r="S235" i="5"/>
  <c r="T235" i="5"/>
  <c r="S236" i="5"/>
  <c r="T236" i="5"/>
  <c r="S237" i="5"/>
  <c r="T237" i="5"/>
  <c r="S238" i="5"/>
  <c r="T238" i="5"/>
  <c r="S239" i="5"/>
  <c r="T239" i="5"/>
  <c r="S240" i="5"/>
  <c r="T240" i="5"/>
  <c r="S241" i="5"/>
  <c r="T241" i="5"/>
  <c r="S242" i="5"/>
  <c r="T242" i="5"/>
  <c r="S243" i="5"/>
  <c r="T243" i="5"/>
  <c r="S244" i="5"/>
  <c r="T244" i="5"/>
  <c r="S245" i="5"/>
  <c r="T245" i="5"/>
  <c r="S246" i="5"/>
  <c r="T246" i="5"/>
  <c r="S247" i="5"/>
  <c r="T247" i="5"/>
  <c r="S248" i="5"/>
  <c r="T248" i="5"/>
  <c r="S249" i="5"/>
  <c r="T249" i="5"/>
  <c r="S250" i="5"/>
  <c r="T250" i="5"/>
  <c r="S251" i="5"/>
  <c r="T251" i="5"/>
  <c r="S252" i="5"/>
  <c r="T252" i="5"/>
  <c r="S253" i="5"/>
  <c r="T253" i="5"/>
  <c r="S254" i="5"/>
  <c r="T254" i="5"/>
  <c r="S255" i="5"/>
  <c r="T255" i="5"/>
  <c r="S256" i="5"/>
  <c r="T256" i="5"/>
  <c r="S257" i="5"/>
  <c r="T257" i="5"/>
  <c r="S258" i="5"/>
  <c r="T258" i="5"/>
  <c r="S259" i="5"/>
  <c r="T259" i="5"/>
  <c r="S260" i="5"/>
  <c r="T260" i="5"/>
  <c r="S261" i="5"/>
  <c r="T261" i="5"/>
  <c r="S262" i="5"/>
  <c r="T262" i="5"/>
  <c r="S263" i="5"/>
  <c r="T263" i="5"/>
  <c r="S264" i="5"/>
  <c r="T264" i="5"/>
  <c r="S265" i="5"/>
  <c r="T265" i="5"/>
  <c r="S266" i="5"/>
  <c r="T266" i="5"/>
  <c r="S267" i="5"/>
  <c r="T267" i="5"/>
  <c r="S268" i="5"/>
  <c r="T268" i="5"/>
  <c r="S269" i="5"/>
  <c r="T269" i="5"/>
  <c r="S270" i="5"/>
  <c r="T270" i="5"/>
  <c r="S271" i="5"/>
  <c r="T271" i="5"/>
  <c r="S272" i="5"/>
  <c r="T272" i="5"/>
  <c r="S273" i="5"/>
  <c r="T273" i="5"/>
  <c r="S274" i="5"/>
  <c r="T274" i="5"/>
  <c r="S275" i="5"/>
  <c r="T275" i="5"/>
  <c r="S276" i="5"/>
  <c r="T276" i="5"/>
  <c r="S277" i="5"/>
  <c r="T277" i="5"/>
  <c r="S278" i="5"/>
  <c r="T278" i="5"/>
  <c r="S279" i="5"/>
  <c r="T279" i="5"/>
  <c r="S280" i="5"/>
  <c r="T280" i="5"/>
  <c r="S281" i="5"/>
  <c r="T281" i="5"/>
  <c r="S282" i="5"/>
  <c r="T282" i="5"/>
  <c r="S283" i="5"/>
  <c r="T283" i="5"/>
  <c r="S284" i="5"/>
  <c r="T284" i="5"/>
  <c r="S285" i="5"/>
  <c r="T285" i="5"/>
  <c r="S286" i="5"/>
  <c r="T286" i="5"/>
  <c r="S287" i="5"/>
  <c r="T287" i="5"/>
  <c r="S288" i="5"/>
  <c r="T288" i="5"/>
  <c r="S289" i="5"/>
  <c r="T289" i="5"/>
  <c r="S290" i="5"/>
  <c r="T290" i="5"/>
  <c r="S291" i="5"/>
  <c r="T291" i="5"/>
  <c r="S292" i="5"/>
  <c r="T292" i="5"/>
  <c r="S293" i="5"/>
  <c r="T293" i="5"/>
  <c r="S294" i="5"/>
  <c r="T294" i="5"/>
  <c r="S295" i="5"/>
  <c r="T295" i="5"/>
  <c r="S296" i="5"/>
  <c r="T296" i="5"/>
  <c r="S297" i="5"/>
  <c r="T297" i="5"/>
  <c r="S298" i="5"/>
  <c r="T298" i="5"/>
  <c r="S299" i="5"/>
  <c r="T299" i="5"/>
  <c r="S300" i="5"/>
  <c r="T300" i="5"/>
  <c r="S301" i="5"/>
  <c r="T301" i="5"/>
  <c r="S302" i="5"/>
  <c r="T302" i="5"/>
  <c r="S303" i="5"/>
  <c r="T303" i="5"/>
  <c r="S304" i="5"/>
  <c r="T304" i="5"/>
  <c r="S305" i="5"/>
  <c r="T305" i="5"/>
  <c r="S306" i="5"/>
  <c r="T306" i="5"/>
  <c r="S307" i="5"/>
  <c r="T307" i="5"/>
  <c r="S308" i="5"/>
  <c r="T308" i="5"/>
  <c r="S309" i="5"/>
  <c r="T309" i="5"/>
  <c r="S310" i="5"/>
  <c r="T310" i="5"/>
  <c r="S311" i="5"/>
  <c r="T311" i="5"/>
  <c r="S312" i="5"/>
  <c r="T312" i="5"/>
  <c r="S313" i="5"/>
  <c r="T313" i="5"/>
  <c r="S314" i="5"/>
  <c r="T314" i="5"/>
  <c r="S315" i="5"/>
  <c r="T315" i="5"/>
  <c r="S316" i="5"/>
  <c r="T316" i="5"/>
  <c r="S317" i="5"/>
  <c r="T317" i="5"/>
  <c r="S318" i="5"/>
  <c r="T318" i="5"/>
  <c r="S319" i="5"/>
  <c r="T319" i="5"/>
  <c r="S320" i="5"/>
  <c r="T320" i="5"/>
  <c r="S321" i="5"/>
  <c r="T321" i="5"/>
  <c r="S322" i="5"/>
  <c r="T322" i="5"/>
  <c r="S323" i="5"/>
  <c r="T323" i="5"/>
  <c r="S324" i="5"/>
  <c r="T324" i="5"/>
  <c r="S325" i="5"/>
  <c r="T325" i="5"/>
  <c r="S326" i="5"/>
  <c r="T326" i="5"/>
  <c r="S327" i="5"/>
  <c r="T327" i="5"/>
  <c r="S328" i="5"/>
  <c r="T328" i="5"/>
  <c r="S329" i="5"/>
  <c r="T329" i="5"/>
  <c r="S330" i="5"/>
  <c r="T330" i="5"/>
  <c r="S331" i="5"/>
  <c r="T331" i="5"/>
  <c r="S332" i="5"/>
  <c r="T332" i="5"/>
  <c r="S333" i="5"/>
  <c r="T333" i="5"/>
  <c r="S334" i="5"/>
  <c r="T334" i="5"/>
  <c r="S335" i="5"/>
  <c r="T335" i="5"/>
  <c r="S336" i="5"/>
  <c r="T336" i="5"/>
  <c r="S337" i="5"/>
  <c r="T337" i="5"/>
  <c r="S338" i="5"/>
  <c r="T338" i="5"/>
  <c r="S339" i="5"/>
  <c r="T339" i="5"/>
  <c r="S340" i="5"/>
  <c r="T340" i="5"/>
  <c r="S341" i="5"/>
  <c r="T341" i="5"/>
  <c r="S342" i="5"/>
  <c r="T342" i="5"/>
  <c r="S343" i="5"/>
  <c r="T343" i="5"/>
  <c r="S344" i="5"/>
  <c r="T344" i="5"/>
  <c r="S345" i="5"/>
  <c r="T345" i="5"/>
  <c r="S346" i="5"/>
  <c r="T346" i="5"/>
  <c r="S347" i="5"/>
  <c r="T347" i="5"/>
  <c r="S348" i="5"/>
  <c r="T348" i="5"/>
  <c r="S349" i="5"/>
  <c r="T349" i="5"/>
  <c r="S350" i="5"/>
  <c r="T350" i="5"/>
  <c r="S351" i="5"/>
  <c r="T351" i="5"/>
  <c r="S352" i="5"/>
  <c r="T352" i="5"/>
  <c r="S353" i="5"/>
  <c r="T353" i="5"/>
  <c r="S354" i="5"/>
  <c r="T354" i="5"/>
  <c r="S355" i="5"/>
  <c r="T355" i="5"/>
  <c r="S356" i="5"/>
  <c r="T356" i="5"/>
  <c r="S357" i="5"/>
  <c r="T357" i="5"/>
  <c r="S358" i="5"/>
  <c r="T358" i="5"/>
  <c r="S359" i="5"/>
  <c r="T359" i="5"/>
  <c r="S360" i="5"/>
  <c r="T360" i="5"/>
  <c r="S361" i="5"/>
  <c r="T361" i="5"/>
  <c r="S362" i="5"/>
  <c r="T362" i="5"/>
  <c r="S363" i="5"/>
  <c r="T363" i="5"/>
  <c r="S364" i="5"/>
  <c r="T364" i="5"/>
  <c r="S365" i="5"/>
  <c r="T365" i="5"/>
  <c r="S366" i="5"/>
  <c r="T366" i="5"/>
  <c r="S367" i="5"/>
  <c r="T367" i="5"/>
  <c r="S368" i="5"/>
  <c r="T368" i="5"/>
  <c r="S369" i="5"/>
  <c r="T369" i="5"/>
  <c r="S370" i="5"/>
  <c r="T370" i="5"/>
  <c r="S371" i="5"/>
  <c r="T371" i="5"/>
  <c r="S372" i="5"/>
  <c r="T372" i="5"/>
  <c r="S373" i="5"/>
  <c r="T373" i="5"/>
  <c r="S374" i="5"/>
  <c r="T374" i="5"/>
  <c r="S375" i="5"/>
  <c r="T375" i="5"/>
  <c r="S376" i="5"/>
  <c r="T376" i="5"/>
  <c r="S377" i="5"/>
  <c r="T377" i="5"/>
  <c r="S378" i="5"/>
  <c r="T378" i="5"/>
  <c r="S379" i="5"/>
  <c r="T379" i="5"/>
  <c r="S380" i="5"/>
  <c r="T380" i="5"/>
  <c r="S381" i="5"/>
  <c r="T381" i="5"/>
  <c r="S382" i="5"/>
  <c r="T382" i="5"/>
  <c r="S383" i="5"/>
  <c r="T383" i="5"/>
  <c r="S384" i="5"/>
  <c r="T384" i="5"/>
  <c r="S385" i="5"/>
  <c r="T385" i="5"/>
  <c r="S386" i="5"/>
  <c r="T386" i="5"/>
  <c r="S387" i="5"/>
  <c r="T387" i="5"/>
  <c r="S388" i="5"/>
  <c r="T388" i="5"/>
  <c r="S389" i="5"/>
  <c r="T389" i="5"/>
  <c r="S390" i="5"/>
  <c r="T390" i="5"/>
  <c r="S391" i="5"/>
  <c r="T391" i="5"/>
  <c r="S392" i="5"/>
  <c r="T392" i="5"/>
  <c r="S393" i="5"/>
  <c r="T393" i="5"/>
  <c r="S394" i="5"/>
  <c r="T394" i="5"/>
  <c r="S395" i="5"/>
  <c r="T395" i="5"/>
  <c r="S396" i="5"/>
  <c r="T396" i="5"/>
  <c r="S397" i="5"/>
  <c r="T397" i="5"/>
  <c r="S398" i="5"/>
  <c r="T398" i="5"/>
  <c r="S399" i="5"/>
  <c r="T399" i="5"/>
  <c r="S400" i="5"/>
  <c r="T400" i="5"/>
  <c r="S401" i="5"/>
  <c r="T401" i="5"/>
  <c r="S402" i="5"/>
  <c r="T402" i="5"/>
  <c r="S403" i="5"/>
  <c r="T403" i="5"/>
  <c r="S404" i="5"/>
  <c r="T404" i="5"/>
  <c r="S405" i="5"/>
  <c r="T405" i="5"/>
  <c r="S406" i="5"/>
  <c r="T406" i="5"/>
  <c r="S407" i="5"/>
  <c r="T407" i="5"/>
  <c r="S408" i="5"/>
  <c r="T408" i="5"/>
  <c r="S409" i="5"/>
  <c r="T409" i="5"/>
  <c r="S410" i="5"/>
  <c r="T410" i="5"/>
  <c r="S411" i="5"/>
  <c r="T411" i="5"/>
  <c r="S412" i="5"/>
  <c r="T412" i="5"/>
  <c r="S413" i="5"/>
  <c r="T413" i="5"/>
  <c r="S414" i="5"/>
  <c r="T414" i="5"/>
  <c r="S415" i="5"/>
  <c r="T415" i="5"/>
  <c r="S416" i="5"/>
  <c r="T416" i="5"/>
  <c r="S417" i="5"/>
  <c r="T417" i="5"/>
  <c r="S418" i="5"/>
  <c r="T418" i="5"/>
  <c r="S419" i="5"/>
  <c r="T419" i="5"/>
  <c r="S420" i="5"/>
  <c r="T420" i="5"/>
  <c r="S421" i="5"/>
  <c r="T421" i="5"/>
  <c r="S422" i="5"/>
  <c r="T422" i="5"/>
  <c r="S423" i="5"/>
  <c r="T423" i="5"/>
  <c r="S424" i="5"/>
  <c r="T424" i="5"/>
  <c r="S425" i="5"/>
  <c r="T425" i="5"/>
  <c r="S426" i="5"/>
  <c r="T426" i="5"/>
  <c r="S427" i="5"/>
  <c r="T427" i="5"/>
  <c r="S428" i="5"/>
  <c r="T428" i="5"/>
  <c r="S429" i="5"/>
  <c r="T429" i="5"/>
  <c r="S430" i="5"/>
  <c r="T430" i="5"/>
  <c r="S431" i="5"/>
  <c r="T431" i="5"/>
  <c r="S432" i="5"/>
  <c r="T432" i="5"/>
  <c r="S433" i="5"/>
  <c r="T433" i="5"/>
  <c r="S434" i="5"/>
  <c r="T434" i="5"/>
  <c r="S435" i="5"/>
  <c r="T435" i="5"/>
  <c r="S436" i="5"/>
  <c r="T436" i="5"/>
  <c r="S437" i="5"/>
  <c r="T437" i="5"/>
  <c r="S438" i="5"/>
  <c r="T438" i="5"/>
  <c r="S439" i="5"/>
  <c r="T439" i="5"/>
  <c r="S440" i="5"/>
  <c r="T440" i="5"/>
  <c r="S441" i="5"/>
  <c r="T441" i="5"/>
  <c r="S442" i="5"/>
  <c r="T442" i="5"/>
  <c r="S443" i="5"/>
  <c r="T443" i="5"/>
  <c r="S444" i="5"/>
  <c r="T444" i="5"/>
  <c r="S445" i="5"/>
  <c r="T445" i="5"/>
  <c r="S446" i="5"/>
  <c r="T446" i="5"/>
  <c r="S447" i="5"/>
  <c r="T447" i="5"/>
  <c r="S448" i="5"/>
  <c r="T448" i="5"/>
  <c r="S449" i="5"/>
  <c r="T449" i="5"/>
  <c r="S450" i="5"/>
  <c r="T450" i="5"/>
  <c r="S451" i="5"/>
  <c r="T451" i="5"/>
  <c r="S452" i="5"/>
  <c r="T452" i="5"/>
  <c r="S453" i="5"/>
  <c r="T453" i="5"/>
  <c r="S454" i="5"/>
  <c r="T454" i="5"/>
  <c r="S455" i="5"/>
  <c r="T455" i="5"/>
  <c r="S456" i="5"/>
  <c r="T456" i="5"/>
  <c r="S457" i="5"/>
  <c r="T457" i="5"/>
  <c r="S458" i="5"/>
  <c r="T458" i="5"/>
  <c r="S459" i="5"/>
  <c r="T459" i="5"/>
  <c r="S460" i="5"/>
  <c r="T460" i="5"/>
  <c r="S461" i="5"/>
  <c r="T461" i="5"/>
  <c r="S462" i="5"/>
  <c r="T462" i="5"/>
  <c r="S463" i="5"/>
  <c r="T463" i="5"/>
  <c r="S464" i="5"/>
  <c r="T464" i="5"/>
  <c r="S465" i="5"/>
  <c r="T465" i="5"/>
  <c r="S466" i="5"/>
  <c r="T466" i="5"/>
  <c r="S467" i="5"/>
  <c r="T467" i="5"/>
  <c r="S468" i="5"/>
  <c r="T468" i="5"/>
  <c r="S469" i="5"/>
  <c r="T469" i="5"/>
  <c r="S470" i="5"/>
  <c r="T470" i="5"/>
  <c r="S471" i="5"/>
  <c r="T471" i="5"/>
  <c r="S472" i="5"/>
  <c r="T472" i="5"/>
  <c r="S473" i="5"/>
  <c r="T473" i="5"/>
  <c r="S474" i="5"/>
  <c r="T474" i="5"/>
  <c r="S475" i="5"/>
  <c r="T475" i="5"/>
  <c r="S476" i="5"/>
  <c r="T476" i="5"/>
  <c r="S477" i="5"/>
  <c r="T477" i="5"/>
  <c r="S478" i="5"/>
  <c r="T478" i="5"/>
  <c r="S479" i="5"/>
  <c r="T479" i="5"/>
  <c r="S480" i="5"/>
  <c r="T480" i="5"/>
  <c r="S481" i="5"/>
  <c r="T481" i="5"/>
  <c r="S482" i="5"/>
  <c r="T482" i="5"/>
  <c r="S483" i="5"/>
  <c r="T483" i="5"/>
  <c r="S484" i="5"/>
  <c r="T484" i="5"/>
  <c r="S485" i="5"/>
  <c r="T485" i="5"/>
  <c r="S486" i="5"/>
  <c r="T486" i="5"/>
  <c r="S487" i="5"/>
  <c r="T487" i="5"/>
  <c r="S488" i="5"/>
  <c r="T488" i="5"/>
  <c r="S489" i="5"/>
  <c r="T489" i="5"/>
  <c r="S490" i="5"/>
  <c r="T490" i="5"/>
  <c r="S491" i="5"/>
  <c r="T491" i="5"/>
  <c r="S492" i="5"/>
  <c r="T492" i="5"/>
  <c r="S493" i="5"/>
  <c r="T493" i="5"/>
  <c r="S494" i="5"/>
  <c r="T494" i="5"/>
  <c r="S495" i="5"/>
  <c r="T495" i="5"/>
  <c r="S496" i="5"/>
  <c r="T496" i="5"/>
  <c r="S497" i="5"/>
  <c r="T497" i="5"/>
  <c r="S498" i="5"/>
  <c r="T498" i="5"/>
  <c r="S499" i="5"/>
  <c r="T499" i="5"/>
  <c r="S500" i="5"/>
  <c r="T500" i="5"/>
  <c r="S501" i="5"/>
  <c r="T501" i="5"/>
  <c r="S502" i="5"/>
  <c r="T502" i="5"/>
  <c r="S503" i="5"/>
  <c r="T503" i="5"/>
  <c r="S504" i="5"/>
  <c r="T504" i="5"/>
  <c r="S505" i="5"/>
  <c r="T505" i="5"/>
  <c r="S506" i="5"/>
  <c r="T506" i="5"/>
  <c r="S507" i="5"/>
  <c r="T507" i="5"/>
  <c r="S508" i="5"/>
  <c r="T508" i="5"/>
  <c r="S509" i="5"/>
  <c r="T509" i="5"/>
  <c r="S510" i="5"/>
  <c r="T510" i="5"/>
  <c r="S511" i="5"/>
  <c r="T511" i="5"/>
  <c r="S512" i="5"/>
  <c r="T512" i="5"/>
  <c r="S513" i="5"/>
  <c r="T513" i="5"/>
  <c r="S514" i="5"/>
  <c r="T514" i="5"/>
  <c r="S515" i="5"/>
  <c r="T515" i="5"/>
  <c r="S516" i="5"/>
  <c r="T516" i="5"/>
  <c r="S517" i="5"/>
  <c r="T517" i="5"/>
  <c r="S518" i="5"/>
  <c r="T518" i="5"/>
  <c r="S519" i="5"/>
  <c r="T519" i="5"/>
  <c r="S520" i="5"/>
  <c r="T520" i="5"/>
  <c r="S521" i="5"/>
  <c r="T521" i="5"/>
  <c r="S522" i="5"/>
  <c r="T522" i="5"/>
  <c r="S523" i="5"/>
  <c r="T523" i="5"/>
  <c r="S524" i="5"/>
  <c r="T524" i="5"/>
  <c r="S525" i="5"/>
  <c r="T525" i="5"/>
  <c r="S526" i="5"/>
  <c r="T526" i="5"/>
  <c r="S527" i="5"/>
  <c r="T527" i="5"/>
  <c r="S528" i="5"/>
  <c r="T528" i="5"/>
  <c r="S529" i="5"/>
  <c r="T529" i="5"/>
  <c r="S530" i="5"/>
  <c r="T530" i="5"/>
  <c r="S531" i="5"/>
  <c r="T531" i="5"/>
  <c r="S532" i="5"/>
  <c r="T532" i="5"/>
  <c r="S533" i="5"/>
  <c r="T533" i="5"/>
  <c r="S534" i="5"/>
  <c r="T534" i="5"/>
  <c r="S535" i="5"/>
  <c r="T535" i="5"/>
  <c r="S536" i="5"/>
  <c r="T536" i="5"/>
  <c r="S537" i="5"/>
  <c r="T537" i="5"/>
  <c r="S538" i="5"/>
  <c r="T538" i="5"/>
  <c r="S539" i="5"/>
  <c r="T539" i="5"/>
  <c r="S540" i="5"/>
  <c r="T540" i="5"/>
  <c r="S541" i="5"/>
  <c r="T541" i="5"/>
  <c r="S542" i="5"/>
  <c r="T542" i="5"/>
  <c r="S543" i="5"/>
  <c r="T543" i="5"/>
  <c r="S544" i="5"/>
  <c r="T544" i="5"/>
  <c r="S545" i="5"/>
  <c r="T545" i="5"/>
  <c r="S546" i="5"/>
  <c r="T546" i="5"/>
  <c r="S547" i="5"/>
  <c r="T547" i="5"/>
  <c r="S548" i="5"/>
  <c r="T548" i="5"/>
  <c r="S549" i="5"/>
  <c r="T549" i="5"/>
  <c r="S550" i="5"/>
  <c r="T550" i="5"/>
  <c r="S551" i="5"/>
  <c r="T551" i="5"/>
  <c r="S552" i="5"/>
  <c r="T552" i="5"/>
  <c r="S553" i="5"/>
  <c r="T553" i="5"/>
  <c r="S554" i="5"/>
  <c r="T554" i="5"/>
  <c r="S555" i="5"/>
  <c r="T555" i="5"/>
  <c r="S556" i="5"/>
  <c r="T556" i="5"/>
  <c r="S557" i="5"/>
  <c r="T557" i="5"/>
  <c r="S558" i="5"/>
  <c r="T558" i="5"/>
  <c r="S559" i="5"/>
  <c r="T559" i="5"/>
  <c r="S560" i="5"/>
  <c r="T560" i="5"/>
  <c r="S561" i="5"/>
  <c r="T561" i="5"/>
  <c r="S562" i="5"/>
  <c r="T562" i="5"/>
  <c r="S563" i="5"/>
  <c r="T563" i="5"/>
  <c r="S564" i="5"/>
  <c r="T564" i="5"/>
  <c r="S565" i="5"/>
  <c r="T565" i="5"/>
  <c r="S566" i="5"/>
  <c r="T566" i="5"/>
  <c r="S567" i="5"/>
  <c r="T567" i="5"/>
  <c r="S568" i="5"/>
  <c r="T568" i="5"/>
  <c r="S569" i="5"/>
  <c r="T569" i="5"/>
  <c r="S570" i="5"/>
  <c r="T570" i="5"/>
  <c r="S571" i="5"/>
  <c r="T571" i="5"/>
  <c r="S572" i="5"/>
  <c r="T572" i="5"/>
  <c r="S573" i="5"/>
  <c r="T573" i="5"/>
  <c r="S574" i="5"/>
  <c r="T574" i="5"/>
  <c r="S575" i="5"/>
  <c r="T575" i="5"/>
  <c r="S576" i="5"/>
  <c r="T576" i="5"/>
  <c r="S577" i="5"/>
  <c r="T577" i="5"/>
  <c r="S578" i="5"/>
  <c r="T578" i="5"/>
  <c r="S579" i="5"/>
  <c r="T579" i="5"/>
  <c r="S580" i="5"/>
  <c r="T580" i="5"/>
  <c r="S581" i="5"/>
  <c r="T581" i="5"/>
  <c r="S582" i="5"/>
  <c r="T582" i="5"/>
  <c r="S583" i="5"/>
  <c r="T583" i="5"/>
  <c r="S584" i="5"/>
  <c r="T584" i="5"/>
  <c r="S585" i="5"/>
  <c r="T585" i="5"/>
  <c r="S586" i="5"/>
  <c r="T586" i="5"/>
  <c r="S587" i="5"/>
  <c r="T587" i="5"/>
  <c r="S588" i="5"/>
  <c r="T588" i="5"/>
  <c r="S589" i="5"/>
  <c r="T589" i="5"/>
  <c r="S590" i="5"/>
  <c r="T590" i="5"/>
  <c r="S591" i="5"/>
  <c r="T591" i="5"/>
  <c r="S592" i="5"/>
  <c r="T592" i="5"/>
  <c r="S593" i="5"/>
  <c r="T593" i="5"/>
  <c r="S594" i="5"/>
  <c r="T594" i="5"/>
  <c r="S595" i="5"/>
  <c r="T595" i="5"/>
  <c r="S596" i="5"/>
  <c r="T596" i="5"/>
  <c r="S597" i="5"/>
  <c r="T597" i="5"/>
  <c r="S598" i="5"/>
  <c r="T598" i="5"/>
  <c r="S599" i="5"/>
  <c r="T599" i="5"/>
  <c r="S600" i="5"/>
  <c r="T600" i="5"/>
  <c r="S601" i="5"/>
  <c r="T601" i="5"/>
  <c r="S602" i="5"/>
  <c r="T602" i="5"/>
  <c r="S603" i="5"/>
  <c r="T603" i="5"/>
  <c r="S604" i="5"/>
  <c r="T604" i="5"/>
  <c r="S605" i="5"/>
  <c r="T605" i="5"/>
  <c r="S606" i="5"/>
  <c r="T606" i="5"/>
  <c r="S607" i="5"/>
  <c r="T607" i="5"/>
  <c r="S608" i="5"/>
  <c r="T608" i="5"/>
  <c r="S609" i="5"/>
  <c r="T609" i="5"/>
  <c r="S610" i="5"/>
  <c r="T610" i="5"/>
  <c r="S611" i="5"/>
  <c r="T611" i="5"/>
  <c r="S612" i="5"/>
  <c r="T612" i="5"/>
  <c r="S613" i="5"/>
  <c r="T613" i="5"/>
  <c r="S614" i="5"/>
  <c r="T614" i="5"/>
  <c r="S615" i="5"/>
  <c r="T615" i="5"/>
  <c r="S616" i="5"/>
  <c r="T616" i="5"/>
  <c r="S617" i="5"/>
  <c r="T617" i="5"/>
  <c r="S618" i="5"/>
  <c r="T618" i="5"/>
  <c r="S619" i="5"/>
  <c r="T619" i="5"/>
  <c r="S620" i="5"/>
  <c r="T620" i="5"/>
  <c r="S621" i="5"/>
  <c r="T621" i="5"/>
  <c r="S622" i="5"/>
  <c r="T622" i="5"/>
  <c r="S623" i="5"/>
  <c r="T623" i="5"/>
  <c r="S624" i="5"/>
  <c r="T624" i="5"/>
  <c r="S625" i="5"/>
  <c r="T625" i="5"/>
  <c r="S626" i="5"/>
  <c r="T626" i="5"/>
  <c r="S627" i="5"/>
  <c r="T627" i="5"/>
  <c r="S628" i="5"/>
  <c r="T628" i="5"/>
  <c r="S629" i="5"/>
  <c r="T629" i="5"/>
  <c r="S630" i="5"/>
  <c r="T630" i="5"/>
  <c r="S631" i="5"/>
  <c r="T631" i="5"/>
  <c r="S632" i="5"/>
  <c r="T632" i="5"/>
  <c r="S633" i="5"/>
  <c r="T633" i="5"/>
  <c r="S634" i="5"/>
  <c r="T634" i="5"/>
  <c r="S635" i="5"/>
  <c r="T635" i="5"/>
  <c r="S636" i="5"/>
  <c r="T636" i="5"/>
  <c r="S637" i="5"/>
  <c r="T637" i="5"/>
  <c r="S638" i="5"/>
  <c r="T638" i="5"/>
  <c r="S639" i="5"/>
  <c r="T639" i="5"/>
  <c r="S640" i="5"/>
  <c r="T640" i="5"/>
  <c r="S641" i="5"/>
  <c r="T641" i="5"/>
  <c r="S642" i="5"/>
  <c r="T642" i="5"/>
  <c r="S643" i="5"/>
  <c r="T643" i="5"/>
  <c r="S644" i="5"/>
  <c r="T644" i="5"/>
  <c r="S645" i="5"/>
  <c r="T645" i="5"/>
  <c r="S646" i="5"/>
  <c r="T646" i="5"/>
  <c r="S647" i="5"/>
  <c r="T647" i="5"/>
  <c r="S648" i="5"/>
  <c r="T648" i="5"/>
  <c r="S649" i="5"/>
  <c r="T649" i="5"/>
  <c r="S650" i="5"/>
  <c r="T650" i="5"/>
  <c r="S651" i="5"/>
  <c r="T651" i="5"/>
  <c r="S652" i="5"/>
  <c r="T652" i="5"/>
  <c r="S653" i="5"/>
  <c r="T653" i="5"/>
  <c r="S654" i="5"/>
  <c r="T654" i="5"/>
  <c r="S655" i="5"/>
  <c r="T655" i="5"/>
  <c r="S656" i="5"/>
  <c r="T656" i="5"/>
  <c r="S657" i="5"/>
  <c r="T657" i="5"/>
  <c r="S658" i="5"/>
  <c r="T658" i="5"/>
  <c r="S659" i="5"/>
  <c r="T659" i="5"/>
  <c r="S660" i="5"/>
  <c r="T660" i="5"/>
  <c r="S661" i="5"/>
  <c r="T661" i="5"/>
  <c r="S662" i="5"/>
  <c r="T662" i="5"/>
  <c r="S663" i="5"/>
  <c r="T663" i="5"/>
  <c r="S664" i="5"/>
  <c r="T664" i="5"/>
  <c r="S665" i="5"/>
  <c r="T665" i="5"/>
  <c r="S666" i="5"/>
  <c r="T666" i="5"/>
  <c r="S667" i="5"/>
  <c r="T667" i="5"/>
  <c r="S668" i="5"/>
  <c r="T668" i="5"/>
  <c r="S669" i="5"/>
  <c r="T669" i="5"/>
  <c r="S670" i="5"/>
  <c r="T670" i="5"/>
  <c r="S671" i="5"/>
  <c r="T671" i="5"/>
  <c r="S672" i="5"/>
  <c r="T672" i="5"/>
  <c r="S673" i="5"/>
  <c r="T673" i="5"/>
  <c r="S674" i="5"/>
  <c r="T674" i="5"/>
  <c r="S675" i="5"/>
  <c r="T675" i="5"/>
  <c r="S676" i="5"/>
  <c r="T676" i="5"/>
  <c r="S677" i="5"/>
  <c r="T677" i="5"/>
  <c r="S678" i="5"/>
  <c r="T678" i="5"/>
  <c r="S679" i="5"/>
  <c r="T679" i="5"/>
  <c r="S680" i="5"/>
  <c r="T680" i="5"/>
  <c r="S681" i="5"/>
  <c r="T681" i="5"/>
  <c r="S682" i="5"/>
  <c r="T682" i="5"/>
  <c r="S683" i="5"/>
  <c r="T683" i="5"/>
  <c r="S684" i="5"/>
  <c r="T684" i="5"/>
  <c r="S685" i="5"/>
  <c r="T685" i="5"/>
  <c r="S686" i="5"/>
  <c r="T686" i="5"/>
  <c r="S687" i="5"/>
  <c r="T687" i="5"/>
  <c r="S688" i="5"/>
  <c r="T688" i="5"/>
  <c r="S689" i="5"/>
  <c r="T689" i="5"/>
  <c r="S690" i="5"/>
  <c r="T690" i="5"/>
  <c r="S691" i="5"/>
  <c r="T691" i="5"/>
  <c r="S692" i="5"/>
  <c r="T692" i="5"/>
  <c r="S693" i="5"/>
  <c r="T693" i="5"/>
  <c r="S694" i="5"/>
  <c r="T694" i="5"/>
  <c r="S695" i="5"/>
  <c r="T695" i="5"/>
  <c r="S696" i="5"/>
  <c r="T696" i="5"/>
  <c r="S697" i="5"/>
  <c r="T697" i="5"/>
  <c r="S698" i="5"/>
  <c r="T698" i="5"/>
  <c r="S699" i="5"/>
  <c r="T699" i="5"/>
  <c r="S700" i="5"/>
  <c r="T700" i="5"/>
  <c r="S701" i="5"/>
  <c r="T701" i="5"/>
  <c r="S702" i="5"/>
  <c r="T702" i="5"/>
  <c r="S703" i="5"/>
  <c r="T703" i="5"/>
  <c r="S704" i="5"/>
  <c r="T704" i="5"/>
  <c r="S705" i="5"/>
  <c r="T705" i="5"/>
  <c r="S706" i="5"/>
  <c r="T706" i="5"/>
  <c r="S707" i="5"/>
  <c r="T707" i="5"/>
  <c r="S708" i="5"/>
  <c r="T708" i="5"/>
  <c r="S709" i="5"/>
  <c r="T709" i="5"/>
  <c r="S710" i="5"/>
  <c r="T710" i="5"/>
  <c r="S711" i="5"/>
  <c r="T711" i="5"/>
  <c r="S712" i="5"/>
  <c r="T712" i="5"/>
  <c r="S713" i="5"/>
  <c r="T713" i="5"/>
  <c r="S714" i="5"/>
  <c r="T714" i="5"/>
  <c r="S715" i="5"/>
  <c r="T715" i="5"/>
  <c r="S716" i="5"/>
  <c r="T716" i="5"/>
  <c r="S717" i="5"/>
  <c r="T717" i="5"/>
  <c r="S718" i="5"/>
  <c r="T718" i="5"/>
  <c r="S719" i="5"/>
  <c r="T719" i="5"/>
  <c r="S720" i="5"/>
  <c r="T720" i="5"/>
  <c r="S721" i="5"/>
  <c r="T721" i="5"/>
  <c r="S722" i="5"/>
  <c r="T722" i="5"/>
  <c r="S723" i="5"/>
  <c r="T723" i="5"/>
  <c r="S724" i="5"/>
  <c r="T724" i="5"/>
  <c r="S725" i="5"/>
  <c r="T725" i="5"/>
  <c r="S726" i="5"/>
  <c r="T726" i="5"/>
  <c r="S727" i="5"/>
  <c r="T727" i="5"/>
  <c r="S728" i="5"/>
  <c r="T728" i="5"/>
  <c r="S729" i="5"/>
  <c r="T729" i="5"/>
  <c r="S730" i="5"/>
  <c r="T730" i="5"/>
  <c r="S731" i="5"/>
  <c r="T731" i="5"/>
  <c r="S732" i="5"/>
  <c r="T732" i="5"/>
  <c r="S733" i="5"/>
  <c r="T733" i="5"/>
  <c r="S734" i="5"/>
  <c r="T734" i="5"/>
  <c r="S735" i="5"/>
  <c r="T735" i="5"/>
  <c r="S736" i="5"/>
  <c r="T736" i="5"/>
  <c r="S737" i="5"/>
  <c r="T737" i="5"/>
  <c r="S738" i="5"/>
  <c r="T738" i="5"/>
  <c r="S739" i="5"/>
  <c r="T739" i="5"/>
  <c r="S740" i="5"/>
  <c r="T740" i="5"/>
  <c r="S741" i="5"/>
  <c r="T741" i="5"/>
  <c r="S742" i="5"/>
  <c r="T742" i="5"/>
  <c r="S743" i="5"/>
  <c r="T743" i="5"/>
  <c r="S744" i="5"/>
  <c r="T744" i="5"/>
  <c r="S745" i="5"/>
  <c r="T745" i="5"/>
  <c r="S746" i="5"/>
  <c r="T746" i="5"/>
  <c r="S747" i="5"/>
  <c r="T747" i="5"/>
  <c r="S748" i="5"/>
  <c r="T748" i="5"/>
  <c r="S749" i="5"/>
  <c r="T749" i="5"/>
  <c r="S750" i="5"/>
  <c r="T750" i="5"/>
  <c r="S751" i="5"/>
  <c r="T751" i="5"/>
  <c r="S752" i="5"/>
  <c r="T752" i="5"/>
  <c r="S753" i="5"/>
  <c r="T753" i="5"/>
  <c r="S754" i="5"/>
  <c r="T754" i="5"/>
  <c r="S755" i="5"/>
  <c r="T755" i="5"/>
  <c r="S756" i="5"/>
  <c r="T756" i="5"/>
  <c r="S757" i="5"/>
  <c r="T757" i="5"/>
  <c r="S758" i="5"/>
  <c r="T758" i="5"/>
  <c r="S759" i="5"/>
  <c r="T759" i="5"/>
  <c r="S760" i="5"/>
  <c r="T760" i="5"/>
  <c r="S761" i="5"/>
  <c r="T761" i="5"/>
  <c r="S762" i="5"/>
  <c r="T762" i="5"/>
  <c r="S763" i="5"/>
  <c r="T763" i="5"/>
  <c r="S764" i="5"/>
  <c r="T764" i="5"/>
  <c r="S765" i="5"/>
  <c r="T765" i="5"/>
  <c r="S766" i="5"/>
  <c r="T766" i="5"/>
  <c r="S767" i="5"/>
  <c r="T767" i="5"/>
  <c r="S768" i="5"/>
  <c r="T768" i="5"/>
  <c r="S769" i="5"/>
  <c r="T769" i="5"/>
  <c r="S770" i="5"/>
  <c r="T770" i="5"/>
  <c r="S771" i="5"/>
  <c r="T771" i="5"/>
  <c r="S772" i="5"/>
  <c r="T772" i="5"/>
  <c r="S773" i="5"/>
  <c r="T773" i="5"/>
  <c r="S774" i="5"/>
  <c r="T774" i="5"/>
  <c r="S775" i="5"/>
  <c r="T775" i="5"/>
  <c r="S776" i="5"/>
  <c r="T776" i="5"/>
  <c r="S777" i="5"/>
  <c r="T777" i="5"/>
  <c r="S778" i="5"/>
  <c r="T778" i="5"/>
  <c r="S779" i="5"/>
  <c r="T779" i="5"/>
  <c r="S780" i="5"/>
  <c r="T780" i="5"/>
  <c r="S781" i="5"/>
  <c r="T781" i="5"/>
  <c r="S782" i="5"/>
  <c r="T782" i="5"/>
  <c r="S783" i="5"/>
  <c r="T783" i="5"/>
  <c r="S784" i="5"/>
  <c r="T784" i="5"/>
  <c r="S785" i="5"/>
  <c r="T785" i="5"/>
  <c r="S786" i="5"/>
  <c r="T786" i="5"/>
  <c r="S787" i="5"/>
  <c r="T787" i="5"/>
  <c r="S788" i="5"/>
  <c r="T788" i="5"/>
  <c r="S789" i="5"/>
  <c r="T789" i="5"/>
  <c r="S790" i="5"/>
  <c r="T790" i="5"/>
  <c r="S791" i="5"/>
  <c r="T791" i="5"/>
  <c r="S792" i="5"/>
  <c r="T792" i="5"/>
  <c r="S793" i="5"/>
  <c r="T793" i="5"/>
  <c r="S794" i="5"/>
  <c r="T794" i="5"/>
  <c r="S795" i="5"/>
  <c r="T795" i="5"/>
  <c r="S796" i="5"/>
  <c r="T796" i="5"/>
  <c r="S797" i="5"/>
  <c r="T797" i="5"/>
  <c r="S798" i="5"/>
  <c r="T798" i="5"/>
  <c r="S799" i="5"/>
  <c r="T799" i="5"/>
  <c r="S800" i="5"/>
  <c r="T800" i="5"/>
  <c r="S801" i="5"/>
  <c r="T801" i="5"/>
  <c r="S802" i="5"/>
  <c r="T802" i="5"/>
  <c r="S803" i="5"/>
  <c r="T803" i="5"/>
  <c r="S804" i="5"/>
  <c r="T804" i="5"/>
  <c r="S805" i="5"/>
  <c r="T805" i="5"/>
  <c r="S806" i="5"/>
  <c r="T806" i="5"/>
  <c r="S807" i="5"/>
  <c r="T807" i="5"/>
  <c r="S808" i="5"/>
  <c r="T808" i="5"/>
  <c r="S809" i="5"/>
  <c r="T809" i="5"/>
  <c r="S810" i="5"/>
  <c r="T810" i="5"/>
  <c r="S811" i="5"/>
  <c r="T811" i="5"/>
  <c r="S812" i="5"/>
  <c r="T812" i="5"/>
  <c r="S813" i="5"/>
  <c r="T813" i="5"/>
  <c r="S814" i="5"/>
  <c r="T814" i="5"/>
  <c r="S815" i="5"/>
  <c r="T815" i="5"/>
  <c r="S816" i="5"/>
  <c r="T816" i="5"/>
  <c r="S817" i="5"/>
  <c r="T817" i="5"/>
  <c r="S818" i="5"/>
  <c r="T818" i="5"/>
  <c r="S819" i="5"/>
  <c r="T819" i="5"/>
  <c r="S820" i="5"/>
  <c r="T820" i="5"/>
  <c r="S821" i="5"/>
  <c r="T821" i="5"/>
  <c r="S822" i="5"/>
  <c r="T822" i="5"/>
  <c r="S823" i="5"/>
  <c r="T823" i="5"/>
  <c r="S824" i="5"/>
  <c r="T824" i="5"/>
  <c r="S825" i="5"/>
  <c r="T825" i="5"/>
  <c r="S826" i="5"/>
  <c r="T826" i="5"/>
  <c r="S827" i="5"/>
  <c r="T827" i="5"/>
  <c r="S828" i="5"/>
  <c r="T828" i="5"/>
  <c r="S829" i="5"/>
  <c r="T829" i="5"/>
  <c r="S830" i="5"/>
  <c r="T830" i="5"/>
  <c r="S831" i="5"/>
  <c r="T831" i="5"/>
  <c r="S832" i="5"/>
  <c r="T832" i="5"/>
  <c r="S833" i="5"/>
  <c r="T833" i="5"/>
  <c r="S834" i="5"/>
  <c r="T834" i="5"/>
  <c r="S835" i="5"/>
  <c r="T835" i="5"/>
  <c r="S836" i="5"/>
  <c r="T836" i="5"/>
  <c r="S837" i="5"/>
  <c r="T837" i="5"/>
  <c r="S838" i="5"/>
  <c r="T838" i="5"/>
  <c r="S839" i="5"/>
  <c r="T839" i="5"/>
  <c r="S840" i="5"/>
  <c r="T840" i="5"/>
  <c r="S841" i="5"/>
  <c r="T841" i="5"/>
  <c r="S842" i="5"/>
  <c r="T842" i="5"/>
  <c r="S843" i="5"/>
  <c r="T843" i="5"/>
  <c r="S844" i="5"/>
  <c r="T844" i="5"/>
  <c r="S845" i="5"/>
  <c r="T845" i="5"/>
  <c r="S846" i="5"/>
  <c r="T846" i="5"/>
  <c r="S847" i="5"/>
  <c r="T847" i="5"/>
  <c r="S848" i="5"/>
  <c r="T848" i="5"/>
  <c r="S849" i="5"/>
  <c r="T849" i="5"/>
  <c r="S850" i="5"/>
  <c r="T850" i="5"/>
  <c r="S851" i="5"/>
  <c r="T851" i="5"/>
  <c r="S852" i="5"/>
  <c r="T852" i="5"/>
  <c r="S853" i="5"/>
  <c r="T853" i="5"/>
  <c r="S854" i="5"/>
  <c r="T854" i="5"/>
  <c r="S855" i="5"/>
  <c r="T855" i="5"/>
  <c r="S856" i="5"/>
  <c r="T856" i="5"/>
  <c r="S857" i="5"/>
  <c r="T857" i="5"/>
  <c r="S858" i="5"/>
  <c r="T858" i="5"/>
  <c r="S859" i="5"/>
  <c r="T859" i="5"/>
  <c r="S860" i="5"/>
  <c r="T860" i="5"/>
  <c r="S861" i="5"/>
  <c r="T861" i="5"/>
  <c r="S862" i="5"/>
  <c r="T862" i="5"/>
  <c r="S863" i="5"/>
  <c r="T863" i="5"/>
  <c r="S864" i="5"/>
  <c r="T864" i="5"/>
  <c r="S865" i="5"/>
  <c r="T865" i="5"/>
  <c r="S866" i="5"/>
  <c r="T866" i="5"/>
  <c r="S867" i="5"/>
  <c r="T867" i="5"/>
  <c r="S868" i="5"/>
  <c r="T868" i="5"/>
  <c r="S869" i="5"/>
  <c r="T869" i="5"/>
  <c r="S870" i="5"/>
  <c r="T870" i="5"/>
  <c r="S871" i="5"/>
  <c r="T871" i="5"/>
  <c r="S872" i="5"/>
  <c r="T872" i="5"/>
  <c r="S873" i="5"/>
  <c r="T873" i="5"/>
  <c r="S874" i="5"/>
  <c r="T874" i="5"/>
  <c r="S875" i="5"/>
  <c r="T875" i="5"/>
  <c r="S876" i="5"/>
  <c r="T876" i="5"/>
  <c r="S877" i="5"/>
  <c r="T877" i="5"/>
  <c r="S878" i="5"/>
  <c r="T878" i="5"/>
  <c r="S879" i="5"/>
  <c r="T879" i="5"/>
  <c r="S880" i="5"/>
  <c r="T880" i="5"/>
  <c r="S881" i="5"/>
  <c r="T881" i="5"/>
  <c r="S882" i="5"/>
  <c r="T882" i="5"/>
  <c r="S883" i="5"/>
  <c r="T883" i="5"/>
  <c r="S884" i="5"/>
  <c r="T884" i="5"/>
  <c r="S885" i="5"/>
  <c r="T885" i="5"/>
  <c r="S886" i="5"/>
  <c r="T886" i="5"/>
  <c r="S887" i="5"/>
  <c r="T887" i="5"/>
  <c r="S888" i="5"/>
  <c r="T888" i="5"/>
  <c r="S889" i="5"/>
  <c r="T889" i="5"/>
  <c r="S890" i="5"/>
  <c r="T890" i="5"/>
  <c r="S891" i="5"/>
  <c r="T891" i="5"/>
  <c r="S892" i="5"/>
  <c r="T892" i="5"/>
  <c r="S893" i="5"/>
  <c r="T893" i="5"/>
  <c r="S894" i="5"/>
  <c r="T894" i="5"/>
  <c r="S895" i="5"/>
  <c r="T895" i="5"/>
  <c r="S896" i="5"/>
  <c r="T896" i="5"/>
  <c r="S897" i="5"/>
  <c r="T897" i="5"/>
  <c r="S898" i="5"/>
  <c r="T898" i="5"/>
  <c r="S899" i="5"/>
  <c r="T899" i="5"/>
  <c r="S900" i="5"/>
  <c r="T900" i="5"/>
  <c r="S901" i="5"/>
  <c r="T901" i="5"/>
  <c r="S902" i="5"/>
  <c r="T902" i="5"/>
  <c r="S903" i="5"/>
  <c r="T903" i="5"/>
  <c r="S904" i="5"/>
  <c r="T904" i="5"/>
  <c r="S905" i="5"/>
  <c r="T905" i="5"/>
  <c r="S906" i="5"/>
  <c r="T906" i="5"/>
  <c r="S907" i="5"/>
  <c r="T907" i="5"/>
  <c r="S908" i="5"/>
  <c r="T908" i="5"/>
  <c r="S909" i="5"/>
  <c r="T909" i="5"/>
  <c r="S910" i="5"/>
  <c r="T910" i="5"/>
  <c r="S911" i="5"/>
  <c r="T911" i="5"/>
  <c r="S912" i="5"/>
  <c r="T912" i="5"/>
  <c r="S913" i="5"/>
  <c r="T913" i="5"/>
  <c r="S914" i="5"/>
  <c r="T914" i="5"/>
  <c r="S915" i="5"/>
  <c r="T915" i="5"/>
  <c r="S916" i="5"/>
  <c r="T916" i="5"/>
  <c r="S917" i="5"/>
  <c r="T917" i="5"/>
  <c r="S918" i="5"/>
  <c r="T918" i="5"/>
  <c r="S919" i="5"/>
  <c r="T919" i="5"/>
  <c r="S920" i="5"/>
  <c r="T920" i="5"/>
  <c r="S921" i="5"/>
  <c r="T921" i="5"/>
  <c r="S922" i="5"/>
  <c r="T922" i="5"/>
  <c r="S923" i="5"/>
  <c r="T923" i="5"/>
  <c r="S924" i="5"/>
  <c r="T924" i="5"/>
  <c r="S925" i="5"/>
  <c r="T925" i="5"/>
  <c r="S926" i="5"/>
  <c r="T926" i="5"/>
  <c r="S927" i="5"/>
  <c r="T927" i="5"/>
  <c r="S928" i="5"/>
  <c r="T928" i="5"/>
  <c r="S929" i="5"/>
  <c r="T929" i="5"/>
  <c r="S930" i="5"/>
  <c r="T930" i="5"/>
  <c r="S931" i="5"/>
  <c r="T931" i="5"/>
  <c r="S932" i="5"/>
  <c r="T932" i="5"/>
  <c r="S933" i="5"/>
  <c r="T933" i="5"/>
  <c r="S934" i="5"/>
  <c r="T934" i="5"/>
  <c r="S935" i="5"/>
  <c r="T935" i="5"/>
  <c r="S936" i="5"/>
  <c r="T936" i="5"/>
  <c r="S937" i="5"/>
  <c r="T937" i="5"/>
  <c r="S938" i="5"/>
  <c r="T938" i="5"/>
  <c r="S939" i="5"/>
  <c r="T939" i="5"/>
  <c r="S940" i="5"/>
  <c r="T940" i="5"/>
  <c r="S941" i="5"/>
  <c r="T941" i="5"/>
  <c r="S942" i="5"/>
  <c r="T942" i="5"/>
  <c r="S943" i="5"/>
  <c r="T943" i="5"/>
  <c r="S944" i="5"/>
  <c r="T944" i="5"/>
  <c r="S945" i="5"/>
  <c r="T945" i="5"/>
  <c r="S946" i="5"/>
  <c r="T946" i="5"/>
  <c r="S947" i="5"/>
  <c r="T947" i="5"/>
  <c r="S948" i="5"/>
  <c r="T948" i="5"/>
  <c r="S949" i="5"/>
  <c r="T949" i="5"/>
  <c r="S950" i="5"/>
  <c r="T950" i="5"/>
  <c r="S951" i="5"/>
  <c r="T951" i="5"/>
  <c r="S952" i="5"/>
  <c r="T952" i="5"/>
  <c r="S953" i="5"/>
  <c r="T953" i="5"/>
  <c r="S954" i="5"/>
  <c r="T954" i="5"/>
  <c r="S955" i="5"/>
  <c r="T955" i="5"/>
  <c r="S956" i="5"/>
  <c r="T956" i="5"/>
  <c r="S957" i="5"/>
  <c r="T957" i="5"/>
  <c r="S958" i="5"/>
  <c r="T958" i="5"/>
  <c r="S959" i="5"/>
  <c r="T959" i="5"/>
  <c r="S960" i="5"/>
  <c r="T960" i="5"/>
  <c r="S961" i="5"/>
  <c r="T961" i="5"/>
  <c r="S962" i="5"/>
  <c r="T962" i="5"/>
  <c r="S963" i="5"/>
  <c r="T963" i="5"/>
  <c r="S964" i="5"/>
  <c r="T964" i="5"/>
  <c r="S965" i="5"/>
  <c r="T965" i="5"/>
  <c r="S966" i="5"/>
  <c r="T966" i="5"/>
  <c r="S967" i="5"/>
  <c r="T967" i="5"/>
  <c r="S968" i="5"/>
  <c r="T968" i="5"/>
  <c r="S969" i="5"/>
  <c r="T969" i="5"/>
  <c r="S970" i="5"/>
  <c r="T970" i="5"/>
  <c r="S971" i="5"/>
  <c r="T971" i="5"/>
  <c r="S972" i="5"/>
  <c r="T972" i="5"/>
  <c r="S973" i="5"/>
  <c r="T973" i="5"/>
  <c r="S974" i="5"/>
  <c r="T974" i="5"/>
  <c r="S975" i="5"/>
  <c r="T975" i="5"/>
  <c r="S976" i="5"/>
  <c r="T976" i="5"/>
  <c r="S977" i="5"/>
  <c r="T977" i="5"/>
  <c r="S978" i="5"/>
  <c r="T978" i="5"/>
  <c r="S979" i="5"/>
  <c r="T979" i="5"/>
  <c r="S980" i="5"/>
  <c r="T980" i="5"/>
  <c r="S981" i="5"/>
  <c r="T981" i="5"/>
  <c r="S982" i="5"/>
  <c r="T982" i="5"/>
  <c r="S983" i="5"/>
  <c r="T983" i="5"/>
  <c r="S984" i="5"/>
  <c r="T984" i="5"/>
  <c r="S985" i="5"/>
  <c r="T985" i="5"/>
  <c r="S986" i="5"/>
  <c r="T986" i="5"/>
  <c r="S987" i="5"/>
  <c r="T987" i="5"/>
  <c r="S988" i="5"/>
  <c r="T988" i="5"/>
  <c r="S989" i="5"/>
  <c r="T989" i="5"/>
  <c r="S990" i="5"/>
  <c r="T990" i="5"/>
  <c r="S991" i="5"/>
  <c r="T991" i="5"/>
  <c r="S992" i="5"/>
  <c r="T992" i="5"/>
  <c r="S993" i="5"/>
  <c r="T993" i="5"/>
  <c r="S994" i="5"/>
  <c r="T994" i="5"/>
  <c r="S995" i="5"/>
  <c r="T995" i="5"/>
  <c r="S996" i="5"/>
  <c r="T996" i="5"/>
  <c r="S997" i="5"/>
  <c r="T997" i="5"/>
  <c r="S998" i="5"/>
  <c r="T998" i="5"/>
  <c r="S999" i="5"/>
  <c r="T999" i="5"/>
  <c r="S1000" i="5"/>
  <c r="T1000" i="5"/>
  <c r="S1001" i="5"/>
  <c r="T1001" i="5"/>
  <c r="S1002" i="5"/>
  <c r="T1002" i="5"/>
  <c r="S1003" i="5"/>
  <c r="T1003" i="5"/>
  <c r="S1004" i="5"/>
  <c r="T1004" i="5"/>
  <c r="S1005" i="5"/>
  <c r="T1005" i="5"/>
  <c r="S1006" i="5"/>
  <c r="T1006" i="5"/>
  <c r="S1007" i="5"/>
  <c r="T1007" i="5"/>
  <c r="S1008" i="5"/>
  <c r="T1008" i="5"/>
  <c r="S1009" i="5"/>
  <c r="T1009" i="5"/>
  <c r="S1010" i="5"/>
  <c r="T1010" i="5"/>
  <c r="S1011" i="5"/>
  <c r="T1011" i="5"/>
  <c r="S1012" i="5"/>
  <c r="T1012" i="5"/>
  <c r="S1013" i="5"/>
  <c r="T1013" i="5"/>
  <c r="S1014" i="5"/>
  <c r="T1014" i="5"/>
  <c r="S1015" i="5"/>
  <c r="T1015" i="5"/>
  <c r="S1016" i="5"/>
  <c r="T1016" i="5"/>
  <c r="S1017" i="5"/>
  <c r="T1017" i="5"/>
  <c r="S1018" i="5"/>
  <c r="T1018" i="5"/>
  <c r="S1019" i="5"/>
  <c r="T1019" i="5"/>
  <c r="S1020" i="5"/>
  <c r="T1020" i="5"/>
  <c r="S1021" i="5"/>
  <c r="T1021" i="5"/>
  <c r="S1022" i="5"/>
  <c r="T1022" i="5"/>
  <c r="S1023" i="5"/>
  <c r="T1023" i="5"/>
  <c r="S1024" i="5"/>
  <c r="T1024" i="5"/>
  <c r="S1025" i="5"/>
  <c r="T1025" i="5"/>
  <c r="S1026" i="5"/>
  <c r="T1026" i="5"/>
  <c r="S1027" i="5"/>
  <c r="T1027" i="5"/>
  <c r="S1028" i="5"/>
  <c r="T1028" i="5"/>
  <c r="S1029" i="5"/>
  <c r="T1029" i="5"/>
  <c r="S1030" i="5"/>
  <c r="T1030" i="5"/>
  <c r="S1031" i="5"/>
  <c r="T1031" i="5"/>
  <c r="S1032" i="5"/>
  <c r="T1032" i="5"/>
  <c r="S1033" i="5"/>
  <c r="T1033" i="5"/>
  <c r="S1034" i="5"/>
  <c r="T1034" i="5"/>
  <c r="S1035" i="5"/>
  <c r="T1035" i="5"/>
  <c r="S1036" i="5"/>
  <c r="T1036" i="5"/>
  <c r="S1037" i="5"/>
  <c r="T1037" i="5"/>
  <c r="S1038" i="5"/>
  <c r="T1038" i="5"/>
  <c r="S1039" i="5"/>
  <c r="T1039" i="5"/>
  <c r="S1040" i="5"/>
  <c r="T1040" i="5"/>
  <c r="S1041" i="5"/>
  <c r="T1041" i="5"/>
  <c r="S1042" i="5"/>
  <c r="T1042" i="5"/>
  <c r="S1043" i="5"/>
  <c r="T1043" i="5"/>
  <c r="S1044" i="5"/>
  <c r="T1044" i="5"/>
  <c r="S1045" i="5"/>
  <c r="T1045" i="5"/>
  <c r="S1046" i="5"/>
  <c r="T1046" i="5"/>
  <c r="S1047" i="5"/>
  <c r="T1047" i="5"/>
  <c r="S1048" i="5"/>
  <c r="T1048" i="5"/>
  <c r="S1049" i="5"/>
  <c r="T1049" i="5"/>
  <c r="S1050" i="5"/>
  <c r="T1050" i="5"/>
  <c r="S1051" i="5"/>
  <c r="T1051" i="5"/>
  <c r="S1052" i="5"/>
  <c r="T1052" i="5"/>
  <c r="S1053" i="5"/>
  <c r="T1053" i="5"/>
  <c r="S1054" i="5"/>
  <c r="T1054" i="5"/>
  <c r="S1055" i="5"/>
  <c r="T1055" i="5"/>
  <c r="S1056" i="5"/>
  <c r="T1056" i="5"/>
  <c r="S1057" i="5"/>
  <c r="T1057" i="5"/>
  <c r="S1058" i="5"/>
  <c r="T1058" i="5"/>
  <c r="S1059" i="5"/>
  <c r="T1059" i="5"/>
  <c r="S1060" i="5"/>
  <c r="T1060" i="5"/>
  <c r="S1061" i="5"/>
  <c r="T1061" i="5"/>
  <c r="S1062" i="5"/>
  <c r="T1062" i="5"/>
  <c r="S1063" i="5"/>
  <c r="T1063" i="5"/>
  <c r="S1064" i="5"/>
  <c r="T1064" i="5"/>
  <c r="S1065" i="5"/>
  <c r="T1065" i="5"/>
  <c r="S1066" i="5"/>
  <c r="T1066" i="5"/>
  <c r="S1067" i="5"/>
  <c r="T1067" i="5"/>
  <c r="S1068" i="5"/>
  <c r="T1068" i="5"/>
  <c r="S1069" i="5"/>
  <c r="T1069" i="5"/>
  <c r="S1070" i="5"/>
  <c r="T1070" i="5"/>
  <c r="S1071" i="5"/>
  <c r="T1071" i="5"/>
  <c r="S1072" i="5"/>
  <c r="T1072" i="5"/>
  <c r="S1073" i="5"/>
  <c r="T1073" i="5"/>
  <c r="S1074" i="5"/>
  <c r="T1074" i="5"/>
  <c r="S1075" i="5"/>
  <c r="T1075" i="5"/>
  <c r="S1076" i="5"/>
  <c r="T1076" i="5"/>
  <c r="S1077" i="5"/>
  <c r="T1077" i="5"/>
  <c r="S1078" i="5"/>
  <c r="T1078" i="5"/>
  <c r="S1079" i="5"/>
  <c r="T1079" i="5"/>
  <c r="S1080" i="5"/>
  <c r="T1080" i="5"/>
  <c r="S1081" i="5"/>
  <c r="T1081" i="5"/>
  <c r="S1082" i="5"/>
  <c r="T1082" i="5"/>
  <c r="S1083" i="5"/>
  <c r="T1083" i="5"/>
  <c r="S1084" i="5"/>
  <c r="T1084" i="5"/>
  <c r="S1085" i="5"/>
  <c r="T1085" i="5"/>
  <c r="S1086" i="5"/>
  <c r="T1086" i="5"/>
  <c r="S1087" i="5"/>
  <c r="T1087" i="5"/>
  <c r="S1088" i="5"/>
  <c r="T1088" i="5"/>
  <c r="S1089" i="5"/>
  <c r="T1089" i="5"/>
  <c r="S1090" i="5"/>
  <c r="T1090" i="5"/>
  <c r="S1091" i="5"/>
  <c r="T1091" i="5"/>
  <c r="S1092" i="5"/>
  <c r="T1092" i="5"/>
  <c r="S1093" i="5"/>
  <c r="T1093" i="5"/>
  <c r="S1094" i="5"/>
  <c r="T1094" i="5"/>
  <c r="S1095" i="5"/>
  <c r="T1095" i="5"/>
  <c r="S1096" i="5"/>
  <c r="T1096" i="5"/>
  <c r="S1097" i="5"/>
  <c r="T1097" i="5"/>
  <c r="S1098" i="5"/>
  <c r="T1098" i="5"/>
  <c r="S1099" i="5"/>
  <c r="T1099" i="5"/>
  <c r="S1100" i="5"/>
  <c r="T1100" i="5"/>
  <c r="S1101" i="5"/>
  <c r="T1101" i="5"/>
  <c r="S1102" i="5"/>
  <c r="T1102" i="5"/>
  <c r="S1103" i="5"/>
  <c r="T1103" i="5"/>
  <c r="S1104" i="5"/>
  <c r="T1104" i="5"/>
  <c r="S1105" i="5"/>
  <c r="T1105" i="5"/>
  <c r="S1106" i="5"/>
  <c r="T1106" i="5"/>
  <c r="S1107" i="5"/>
  <c r="T1107" i="5"/>
  <c r="S1108" i="5"/>
  <c r="T1108" i="5"/>
  <c r="S1109" i="5"/>
  <c r="T1109" i="5"/>
  <c r="S1110" i="5"/>
  <c r="T1110" i="5"/>
  <c r="S1111" i="5"/>
  <c r="T1111" i="5"/>
  <c r="S1112" i="5"/>
  <c r="T1112" i="5"/>
  <c r="S1113" i="5"/>
  <c r="T1113" i="5"/>
  <c r="S1114" i="5"/>
  <c r="T1114" i="5"/>
  <c r="S1115" i="5"/>
  <c r="T1115" i="5"/>
  <c r="S1116" i="5"/>
  <c r="T1116" i="5"/>
  <c r="S1117" i="5"/>
  <c r="T1117" i="5"/>
  <c r="S1118" i="5"/>
  <c r="T1118" i="5"/>
  <c r="S1119" i="5"/>
  <c r="T1119" i="5"/>
  <c r="S1120" i="5"/>
  <c r="T1120" i="5"/>
  <c r="S1121" i="5"/>
  <c r="T1121" i="5"/>
  <c r="S1122" i="5"/>
  <c r="T1122" i="5"/>
  <c r="S1123" i="5"/>
  <c r="T1123" i="5"/>
  <c r="S1124" i="5"/>
  <c r="T1124" i="5"/>
  <c r="S1125" i="5"/>
  <c r="T1125" i="5"/>
  <c r="S1126" i="5"/>
  <c r="T1126" i="5"/>
  <c r="S1127" i="5"/>
  <c r="T1127" i="5"/>
  <c r="S1128" i="5"/>
  <c r="T1128" i="5"/>
  <c r="S1129" i="5"/>
  <c r="T1129" i="5"/>
  <c r="S1130" i="5"/>
  <c r="T1130" i="5"/>
  <c r="S1131" i="5"/>
  <c r="T1131" i="5"/>
  <c r="S1132" i="5"/>
  <c r="T1132" i="5"/>
  <c r="S1133" i="5"/>
  <c r="T1133" i="5"/>
  <c r="S1134" i="5"/>
  <c r="T1134" i="5"/>
  <c r="S1135" i="5"/>
  <c r="T1135" i="5"/>
  <c r="S1136" i="5"/>
  <c r="T1136" i="5"/>
  <c r="S1137" i="5"/>
  <c r="T1137" i="5"/>
  <c r="S1138" i="5"/>
  <c r="T1138" i="5"/>
  <c r="S1139" i="5"/>
  <c r="T1139" i="5"/>
  <c r="S1140" i="5"/>
  <c r="T1140" i="5"/>
  <c r="S1141" i="5"/>
  <c r="T1141" i="5"/>
  <c r="S1142" i="5"/>
  <c r="T1142" i="5"/>
  <c r="S1143" i="5"/>
  <c r="T1143" i="5"/>
  <c r="S1144" i="5"/>
  <c r="T1144" i="5"/>
  <c r="S1145" i="5"/>
  <c r="T1145" i="5"/>
  <c r="S1146" i="5"/>
  <c r="T1146" i="5"/>
  <c r="S1147" i="5"/>
  <c r="T1147" i="5"/>
  <c r="S1148" i="5"/>
  <c r="T1148" i="5"/>
  <c r="S1149" i="5"/>
  <c r="T1149" i="5"/>
  <c r="S1150" i="5"/>
  <c r="T1150" i="5"/>
  <c r="S1151" i="5"/>
  <c r="T1151" i="5"/>
  <c r="S1152" i="5"/>
  <c r="T1152" i="5"/>
  <c r="S1153" i="5"/>
  <c r="T1153" i="5"/>
  <c r="S1154" i="5"/>
  <c r="T1154" i="5"/>
  <c r="S1155" i="5"/>
  <c r="T1155" i="5"/>
  <c r="S1156" i="5"/>
  <c r="T1156" i="5"/>
  <c r="S1157" i="5"/>
  <c r="T1157" i="5"/>
  <c r="S1158" i="5"/>
  <c r="T1158" i="5"/>
  <c r="S1159" i="5"/>
  <c r="T1159" i="5"/>
  <c r="S1160" i="5"/>
  <c r="T1160" i="5"/>
  <c r="S1161" i="5"/>
  <c r="T1161" i="5"/>
  <c r="S1162" i="5"/>
  <c r="T1162" i="5"/>
  <c r="S1163" i="5"/>
  <c r="T1163" i="5"/>
  <c r="S1164" i="5"/>
  <c r="T1164" i="5"/>
  <c r="S1165" i="5"/>
  <c r="T1165" i="5"/>
  <c r="S1166" i="5"/>
  <c r="T1166" i="5"/>
  <c r="S1167" i="5"/>
  <c r="T1167" i="5"/>
  <c r="S1168" i="5"/>
  <c r="T1168" i="5"/>
  <c r="S1169" i="5"/>
  <c r="T1169" i="5"/>
  <c r="S1170" i="5"/>
  <c r="T1170" i="5"/>
  <c r="S1171" i="5"/>
  <c r="T1171" i="5"/>
  <c r="S1172" i="5"/>
  <c r="T1172" i="5"/>
  <c r="S1173" i="5"/>
  <c r="T1173" i="5"/>
  <c r="S1174" i="5"/>
  <c r="T1174" i="5"/>
  <c r="S1175" i="5"/>
  <c r="T1175" i="5"/>
  <c r="S1176" i="5"/>
  <c r="T1176" i="5"/>
  <c r="S1177" i="5"/>
  <c r="T1177" i="5"/>
  <c r="S1178" i="5"/>
  <c r="T1178" i="5"/>
  <c r="S1179" i="5"/>
  <c r="T1179" i="5"/>
  <c r="S1180" i="5"/>
  <c r="T1180" i="5"/>
  <c r="S1181" i="5"/>
  <c r="T1181" i="5"/>
  <c r="S1182" i="5"/>
  <c r="T1182" i="5"/>
  <c r="S1183" i="5"/>
  <c r="T1183" i="5"/>
  <c r="S1184" i="5"/>
  <c r="T1184" i="5"/>
  <c r="S1185" i="5"/>
  <c r="T1185" i="5"/>
  <c r="S1186" i="5"/>
  <c r="T1186" i="5"/>
  <c r="S1187" i="5"/>
  <c r="T1187" i="5"/>
  <c r="S1188" i="5"/>
  <c r="T1188" i="5"/>
  <c r="S1189" i="5"/>
  <c r="T1189" i="5"/>
  <c r="S1190" i="5"/>
  <c r="T1190" i="5"/>
  <c r="S1191" i="5"/>
  <c r="T1191" i="5"/>
  <c r="S1192" i="5"/>
  <c r="T1192" i="5"/>
  <c r="S1193" i="5"/>
  <c r="T1193" i="5"/>
  <c r="S1194" i="5"/>
  <c r="T1194" i="5"/>
  <c r="S1195" i="5"/>
  <c r="T1195" i="5"/>
  <c r="S1196" i="5"/>
  <c r="T1196" i="5"/>
  <c r="S1197" i="5"/>
  <c r="T1197" i="5"/>
  <c r="S1198" i="5"/>
  <c r="T1198" i="5"/>
  <c r="S1199" i="5"/>
  <c r="T1199" i="5"/>
  <c r="S1200" i="5"/>
  <c r="T1200" i="5"/>
  <c r="S1201" i="5"/>
  <c r="T1201" i="5"/>
  <c r="S1202" i="5"/>
  <c r="T1202" i="5"/>
  <c r="S1203" i="5"/>
  <c r="T1203" i="5"/>
  <c r="S1204" i="5"/>
  <c r="T1204" i="5"/>
  <c r="S1205" i="5"/>
  <c r="T1205" i="5"/>
  <c r="S1206" i="5"/>
  <c r="T1206" i="5"/>
  <c r="S1207" i="5"/>
  <c r="T1207" i="5"/>
  <c r="S1208" i="5"/>
  <c r="T1208" i="5"/>
  <c r="S1209" i="5"/>
  <c r="T1209" i="5"/>
  <c r="S1210" i="5"/>
  <c r="T1210" i="5"/>
  <c r="S1211" i="5"/>
  <c r="T1211" i="5"/>
  <c r="S1212" i="5"/>
  <c r="T1212" i="5"/>
  <c r="S1213" i="5"/>
  <c r="T1213" i="5"/>
  <c r="S1214" i="5"/>
  <c r="T1214" i="5"/>
  <c r="S1215" i="5"/>
  <c r="T1215" i="5"/>
  <c r="S1216" i="5"/>
  <c r="T1216" i="5"/>
  <c r="S1217" i="5"/>
  <c r="T1217" i="5"/>
  <c r="S1218" i="5"/>
  <c r="T1218" i="5"/>
  <c r="S1219" i="5"/>
  <c r="T1219" i="5"/>
  <c r="S1220" i="5"/>
  <c r="T1220" i="5"/>
  <c r="S1221" i="5"/>
  <c r="T1221" i="5"/>
  <c r="S1222" i="5"/>
  <c r="T1222" i="5"/>
  <c r="S1223" i="5"/>
  <c r="T1223" i="5"/>
  <c r="S1224" i="5"/>
  <c r="T1224" i="5"/>
  <c r="S1225" i="5"/>
  <c r="T1225" i="5"/>
  <c r="S1226" i="5"/>
  <c r="T1226" i="5"/>
  <c r="S1227" i="5"/>
  <c r="T1227" i="5"/>
  <c r="S1228" i="5"/>
  <c r="T1228" i="5"/>
  <c r="S1229" i="5"/>
  <c r="T1229" i="5"/>
  <c r="S1230" i="5"/>
  <c r="T1230" i="5"/>
  <c r="S1231" i="5"/>
  <c r="T1231" i="5"/>
  <c r="S1232" i="5"/>
  <c r="T1232" i="5"/>
  <c r="S1233" i="5"/>
  <c r="T1233" i="5"/>
  <c r="S1234" i="5"/>
  <c r="T1234" i="5"/>
  <c r="S1235" i="5"/>
  <c r="T1235" i="5"/>
  <c r="S1236" i="5"/>
  <c r="T1236" i="5"/>
  <c r="S1237" i="5"/>
  <c r="T1237" i="5"/>
  <c r="S1238" i="5"/>
  <c r="T1238" i="5"/>
  <c r="S1239" i="5"/>
  <c r="T1239" i="5"/>
  <c r="S1240" i="5"/>
  <c r="T1240" i="5"/>
  <c r="S1241" i="5"/>
  <c r="T1241" i="5"/>
  <c r="S1242" i="5"/>
  <c r="T1242" i="5"/>
  <c r="S1243" i="5"/>
  <c r="T1243" i="5"/>
  <c r="S1244" i="5"/>
  <c r="T1244" i="5"/>
  <c r="S1245" i="5"/>
  <c r="T1245" i="5"/>
  <c r="S1246" i="5"/>
  <c r="T1246" i="5"/>
  <c r="S1247" i="5"/>
  <c r="T1247" i="5"/>
  <c r="S1248" i="5"/>
  <c r="T1248" i="5"/>
  <c r="S1249" i="5"/>
  <c r="T1249" i="5"/>
  <c r="S1250" i="5"/>
  <c r="T1250" i="5"/>
  <c r="S1251" i="5"/>
  <c r="T1251" i="5"/>
  <c r="S1252" i="5"/>
  <c r="T1252" i="5"/>
  <c r="S1253" i="5"/>
  <c r="T1253" i="5"/>
  <c r="S1254" i="5"/>
  <c r="T1254" i="5"/>
  <c r="S1255" i="5"/>
  <c r="T1255" i="5"/>
  <c r="S1256" i="5"/>
  <c r="T1256" i="5"/>
  <c r="S1257" i="5"/>
  <c r="T1257" i="5"/>
  <c r="S1258" i="5"/>
  <c r="T1258" i="5"/>
  <c r="S1259" i="5"/>
  <c r="T1259" i="5"/>
  <c r="S1260" i="5"/>
  <c r="T1260" i="5"/>
  <c r="S1261" i="5"/>
  <c r="T1261" i="5"/>
  <c r="S1262" i="5"/>
  <c r="T1262" i="5"/>
  <c r="S1263" i="5"/>
  <c r="T1263" i="5"/>
  <c r="S1264" i="5"/>
  <c r="T1264" i="5"/>
  <c r="S1265" i="5"/>
  <c r="T1265" i="5"/>
  <c r="S1266" i="5"/>
  <c r="T1266" i="5"/>
  <c r="S1267" i="5"/>
  <c r="T1267" i="5"/>
  <c r="S1268" i="5"/>
  <c r="T1268" i="5"/>
  <c r="S1269" i="5"/>
  <c r="T1269" i="5"/>
  <c r="S1270" i="5"/>
  <c r="T1270" i="5"/>
  <c r="S1271" i="5"/>
  <c r="T1271" i="5"/>
  <c r="S1272" i="5"/>
  <c r="T1272" i="5"/>
  <c r="S1273" i="5"/>
  <c r="T1273" i="5"/>
  <c r="S1274" i="5"/>
  <c r="T1274" i="5"/>
  <c r="S1275" i="5"/>
  <c r="T1275" i="5"/>
  <c r="S1276" i="5"/>
  <c r="T1276" i="5"/>
  <c r="S1277" i="5"/>
  <c r="T1277" i="5"/>
  <c r="S1278" i="5"/>
  <c r="T1278" i="5"/>
  <c r="S1279" i="5"/>
  <c r="T1279" i="5"/>
  <c r="S1280" i="5"/>
  <c r="T1280" i="5"/>
  <c r="S1281" i="5"/>
  <c r="T1281" i="5"/>
  <c r="S1282" i="5"/>
  <c r="T1282" i="5"/>
  <c r="S1283" i="5"/>
  <c r="T1283" i="5"/>
  <c r="S1284" i="5"/>
  <c r="T1284" i="5"/>
  <c r="S1285" i="5"/>
  <c r="T1285" i="5"/>
  <c r="S1286" i="5"/>
  <c r="T1286" i="5"/>
  <c r="S1287" i="5"/>
  <c r="T1287" i="5"/>
  <c r="S1288" i="5"/>
  <c r="T1288" i="5"/>
  <c r="S1289" i="5"/>
  <c r="T1289" i="5"/>
  <c r="S1290" i="5"/>
  <c r="T1290" i="5"/>
  <c r="S1291" i="5"/>
  <c r="T1291" i="5"/>
  <c r="S1292" i="5"/>
  <c r="T1292" i="5"/>
  <c r="S1293" i="5"/>
  <c r="T1293" i="5"/>
  <c r="S1294" i="5"/>
  <c r="T1294" i="5"/>
  <c r="S1295" i="5"/>
  <c r="T1295" i="5"/>
  <c r="S1296" i="5"/>
  <c r="T1296" i="5"/>
  <c r="S1297" i="5"/>
  <c r="T1297" i="5"/>
  <c r="S1298" i="5"/>
  <c r="T1298" i="5"/>
  <c r="S1299" i="5"/>
  <c r="T1299" i="5"/>
  <c r="S1300" i="5"/>
  <c r="T1300" i="5"/>
  <c r="S1301" i="5"/>
  <c r="T1301" i="5"/>
  <c r="S1302" i="5"/>
  <c r="T1302" i="5"/>
  <c r="S1303" i="5"/>
  <c r="T1303" i="5"/>
  <c r="S1304" i="5"/>
  <c r="T1304" i="5"/>
  <c r="S1305" i="5"/>
  <c r="T1305" i="5"/>
  <c r="S1306" i="5"/>
  <c r="T1306" i="5"/>
  <c r="S1307" i="5"/>
  <c r="T1307" i="5"/>
  <c r="S1308" i="5"/>
  <c r="T1308" i="5"/>
  <c r="S1309" i="5"/>
  <c r="T1309" i="5"/>
  <c r="S1310" i="5"/>
  <c r="T1310" i="5"/>
  <c r="S1311" i="5"/>
  <c r="T1311" i="5"/>
  <c r="S1312" i="5"/>
  <c r="T1312" i="5"/>
  <c r="S1313" i="5"/>
  <c r="T1313" i="5"/>
  <c r="S1314" i="5"/>
  <c r="T1314" i="5"/>
  <c r="S1315" i="5"/>
  <c r="T1315" i="5"/>
  <c r="S1316" i="5"/>
  <c r="T1316" i="5"/>
  <c r="S1317" i="5"/>
  <c r="T1317" i="5"/>
  <c r="S1318" i="5"/>
  <c r="T1318" i="5"/>
  <c r="S1319" i="5"/>
  <c r="T1319" i="5"/>
  <c r="S1320" i="5"/>
  <c r="T1320" i="5"/>
  <c r="S1321" i="5"/>
  <c r="T1321" i="5"/>
  <c r="S1322" i="5"/>
  <c r="T1322" i="5"/>
  <c r="S1323" i="5"/>
  <c r="T1323" i="5"/>
  <c r="S1324" i="5"/>
  <c r="T1324" i="5"/>
  <c r="S1325" i="5"/>
  <c r="T1325" i="5"/>
  <c r="S1326" i="5"/>
  <c r="T1326" i="5"/>
  <c r="S1327" i="5"/>
  <c r="T1327" i="5"/>
  <c r="S1328" i="5"/>
  <c r="T1328" i="5"/>
  <c r="S1329" i="5"/>
  <c r="T1329" i="5"/>
  <c r="S1330" i="5"/>
  <c r="T1330" i="5"/>
  <c r="S1331" i="5"/>
  <c r="T1331" i="5"/>
  <c r="S1332" i="5"/>
  <c r="T1332" i="5"/>
  <c r="S1333" i="5"/>
  <c r="T1333" i="5"/>
  <c r="S1334" i="5"/>
  <c r="T1334" i="5"/>
  <c r="S1335" i="5"/>
  <c r="T1335" i="5"/>
  <c r="S1336" i="5"/>
  <c r="T1336" i="5"/>
  <c r="S1337" i="5"/>
  <c r="T1337" i="5"/>
  <c r="S1338" i="5"/>
  <c r="T1338" i="5"/>
  <c r="S1339" i="5"/>
  <c r="T1339" i="5"/>
  <c r="S1340" i="5"/>
  <c r="T1340" i="5"/>
  <c r="S1341" i="5"/>
  <c r="T1341" i="5"/>
  <c r="S1342" i="5"/>
  <c r="T1342" i="5"/>
  <c r="S1343" i="5"/>
  <c r="T1343" i="5"/>
  <c r="S1344" i="5"/>
  <c r="T1344" i="5"/>
  <c r="S1345" i="5"/>
  <c r="T1345" i="5"/>
  <c r="S1346" i="5"/>
  <c r="T1346" i="5"/>
  <c r="S1347" i="5"/>
  <c r="T1347" i="5"/>
  <c r="S1348" i="5"/>
  <c r="T1348" i="5"/>
  <c r="S1349" i="5"/>
  <c r="T1349" i="5"/>
  <c r="S1350" i="5"/>
  <c r="T1350" i="5"/>
  <c r="S1351" i="5"/>
  <c r="T1351" i="5"/>
  <c r="S1352" i="5"/>
  <c r="T1352" i="5"/>
  <c r="S1353" i="5"/>
  <c r="T1353" i="5"/>
  <c r="S1354" i="5"/>
  <c r="T1354" i="5"/>
  <c r="S1355" i="5"/>
  <c r="T1355" i="5"/>
  <c r="S1356" i="5"/>
  <c r="T1356" i="5"/>
  <c r="S1357" i="5"/>
  <c r="T1357" i="5"/>
  <c r="S1358" i="5"/>
  <c r="T1358" i="5"/>
  <c r="S1359" i="5"/>
  <c r="T1359" i="5"/>
  <c r="S1360" i="5"/>
  <c r="T1360" i="5"/>
  <c r="S1361" i="5"/>
  <c r="T1361" i="5"/>
  <c r="S1362" i="5"/>
  <c r="T1362" i="5"/>
  <c r="S1363" i="5"/>
  <c r="T1363" i="5"/>
  <c r="S1364" i="5"/>
  <c r="T1364" i="5"/>
  <c r="S1365" i="5"/>
  <c r="T1365" i="5"/>
  <c r="S1366" i="5"/>
  <c r="T1366" i="5"/>
  <c r="S1367" i="5"/>
  <c r="T1367" i="5"/>
  <c r="S1368" i="5"/>
  <c r="T1368" i="5"/>
  <c r="S1369" i="5"/>
  <c r="T1369" i="5"/>
  <c r="S1370" i="5"/>
  <c r="T1370" i="5"/>
  <c r="S1371" i="5"/>
  <c r="T1371" i="5"/>
  <c r="S1372" i="5"/>
  <c r="T1372" i="5"/>
  <c r="S1373" i="5"/>
  <c r="T1373" i="5"/>
  <c r="S1374" i="5"/>
  <c r="T1374" i="5"/>
  <c r="S1375" i="5"/>
  <c r="T1375" i="5"/>
  <c r="S1376" i="5"/>
  <c r="T1376" i="5"/>
  <c r="S1377" i="5"/>
  <c r="T1377" i="5"/>
  <c r="S1378" i="5"/>
  <c r="T1378" i="5"/>
  <c r="S1379" i="5"/>
  <c r="T1379" i="5"/>
  <c r="S1380" i="5"/>
  <c r="T1380" i="5"/>
  <c r="S1381" i="5"/>
  <c r="T1381" i="5"/>
  <c r="S1382" i="5"/>
  <c r="T1382" i="5"/>
  <c r="S1383" i="5"/>
  <c r="T1383" i="5"/>
  <c r="S1384" i="5"/>
  <c r="T1384" i="5"/>
  <c r="S1385" i="5"/>
  <c r="T1385" i="5"/>
  <c r="S1386" i="5"/>
  <c r="T1386" i="5"/>
  <c r="S1387" i="5"/>
  <c r="T1387" i="5"/>
  <c r="S1388" i="5"/>
  <c r="T1388" i="5"/>
  <c r="S1389" i="5"/>
  <c r="T1389" i="5"/>
  <c r="S1390" i="5"/>
  <c r="T1390" i="5"/>
  <c r="S1391" i="5"/>
  <c r="T1391" i="5"/>
  <c r="S1392" i="5"/>
  <c r="T1392" i="5"/>
  <c r="S1393" i="5"/>
  <c r="T1393" i="5"/>
  <c r="S1394" i="5"/>
  <c r="T1394" i="5"/>
  <c r="S1395" i="5"/>
  <c r="T1395" i="5"/>
  <c r="S1396" i="5"/>
  <c r="T1396" i="5"/>
  <c r="S1397" i="5"/>
  <c r="T1397" i="5"/>
  <c r="S1398" i="5"/>
  <c r="T1398" i="5"/>
  <c r="S1399" i="5"/>
  <c r="T1399" i="5"/>
  <c r="S1400" i="5"/>
  <c r="T1400" i="5"/>
  <c r="S1401" i="5"/>
  <c r="T1401" i="5"/>
  <c r="S1402" i="5"/>
  <c r="T1402" i="5"/>
  <c r="S1403" i="5"/>
  <c r="T1403" i="5"/>
  <c r="S1404" i="5"/>
  <c r="T1404" i="5"/>
  <c r="S1405" i="5"/>
  <c r="T1405" i="5"/>
  <c r="S1406" i="5"/>
  <c r="T1406" i="5"/>
  <c r="S1407" i="5"/>
  <c r="T1407" i="5"/>
  <c r="S1408" i="5"/>
  <c r="T1408" i="5"/>
  <c r="S1409" i="5"/>
  <c r="T1409" i="5"/>
  <c r="S1410" i="5"/>
  <c r="T1410" i="5"/>
  <c r="S1411" i="5"/>
  <c r="T1411" i="5"/>
  <c r="S1412" i="5"/>
  <c r="T1412" i="5"/>
  <c r="S1413" i="5"/>
  <c r="T1413" i="5"/>
  <c r="S1414" i="5"/>
  <c r="T1414" i="5"/>
  <c r="S1415" i="5"/>
  <c r="T1415" i="5"/>
  <c r="S1416" i="5"/>
  <c r="T1416" i="5"/>
  <c r="S1417" i="5"/>
  <c r="T1417" i="5"/>
  <c r="S1418" i="5"/>
  <c r="T1418" i="5"/>
  <c r="S1419" i="5"/>
  <c r="T1419" i="5"/>
  <c r="S1420" i="5"/>
  <c r="T1420" i="5"/>
  <c r="S1421" i="5"/>
  <c r="T1421" i="5"/>
  <c r="S1422" i="5"/>
  <c r="T1422" i="5"/>
  <c r="S1423" i="5"/>
  <c r="T1423" i="5"/>
  <c r="S1424" i="5"/>
  <c r="T1424" i="5"/>
  <c r="S1425" i="5"/>
  <c r="T1425" i="5"/>
  <c r="S1426" i="5"/>
  <c r="T1426" i="5"/>
  <c r="S1427" i="5"/>
  <c r="T1427" i="5"/>
  <c r="S1428" i="5"/>
  <c r="T1428" i="5"/>
  <c r="S1429" i="5"/>
  <c r="T1429" i="5"/>
  <c r="S1430" i="5"/>
  <c r="T1430" i="5"/>
  <c r="S1431" i="5"/>
  <c r="T1431" i="5"/>
  <c r="S1432" i="5"/>
  <c r="T1432" i="5"/>
  <c r="S1433" i="5"/>
  <c r="T1433" i="5"/>
  <c r="S1434" i="5"/>
  <c r="T1434" i="5"/>
  <c r="S1435" i="5"/>
  <c r="T1435" i="5"/>
  <c r="S1436" i="5"/>
  <c r="T1436" i="5"/>
  <c r="S1437" i="5"/>
  <c r="T1437" i="5"/>
  <c r="S1438" i="5"/>
  <c r="T1438" i="5"/>
  <c r="S1439" i="5"/>
  <c r="T1439" i="5"/>
  <c r="S1440" i="5"/>
  <c r="T1440" i="5"/>
  <c r="S1441" i="5"/>
  <c r="T1441" i="5"/>
  <c r="S1442" i="5"/>
  <c r="T1442" i="5"/>
  <c r="S1443" i="5"/>
  <c r="T1443" i="5"/>
  <c r="S1444" i="5"/>
  <c r="T1444" i="5"/>
  <c r="S1445" i="5"/>
  <c r="T1445" i="5"/>
  <c r="S1446" i="5"/>
  <c r="T1446" i="5"/>
  <c r="S1447" i="5"/>
  <c r="T1447" i="5"/>
  <c r="S1448" i="5"/>
  <c r="T1448" i="5"/>
  <c r="S1449" i="5"/>
  <c r="T1449" i="5"/>
  <c r="S1450" i="5"/>
  <c r="T1450" i="5"/>
  <c r="S1451" i="5"/>
  <c r="T1451" i="5"/>
  <c r="S1452" i="5"/>
  <c r="T1452" i="5"/>
  <c r="S1453" i="5"/>
  <c r="T1453" i="5"/>
  <c r="S1454" i="5"/>
  <c r="T1454" i="5"/>
  <c r="S1455" i="5"/>
  <c r="T1455" i="5"/>
  <c r="S1456" i="5"/>
  <c r="T1456" i="5"/>
  <c r="S1457" i="5"/>
  <c r="T1457" i="5"/>
  <c r="S1458" i="5"/>
  <c r="T1458" i="5"/>
  <c r="S1459" i="5"/>
  <c r="T1459" i="5"/>
  <c r="S1460" i="5"/>
  <c r="T1460" i="5"/>
  <c r="S1461" i="5"/>
  <c r="T1461" i="5"/>
  <c r="S1462" i="5"/>
  <c r="T1462" i="5"/>
  <c r="S1463" i="5"/>
  <c r="T1463" i="5"/>
  <c r="S1464" i="5"/>
  <c r="T1464" i="5"/>
  <c r="S1465" i="5"/>
  <c r="T1465" i="5"/>
  <c r="S1466" i="5"/>
  <c r="T1466" i="5"/>
  <c r="S1467" i="5"/>
  <c r="T1467" i="5"/>
  <c r="S1468" i="5"/>
  <c r="T1468" i="5"/>
  <c r="S1469" i="5"/>
  <c r="T1469" i="5"/>
  <c r="S1470" i="5"/>
  <c r="T1470" i="5"/>
  <c r="S1471" i="5"/>
  <c r="T1471" i="5"/>
  <c r="S1472" i="5"/>
  <c r="T1472" i="5"/>
  <c r="S1473" i="5"/>
  <c r="T1473" i="5"/>
  <c r="S1474" i="5"/>
  <c r="T1474" i="5"/>
  <c r="S1475" i="5"/>
  <c r="T1475" i="5"/>
  <c r="S1476" i="5"/>
  <c r="T1476" i="5"/>
  <c r="S1477" i="5"/>
  <c r="T1477" i="5"/>
  <c r="S1478" i="5"/>
  <c r="T1478" i="5"/>
  <c r="S1479" i="5"/>
  <c r="T1479" i="5"/>
  <c r="S1480" i="5"/>
  <c r="T1480" i="5"/>
  <c r="S1481" i="5"/>
  <c r="T1481" i="5"/>
  <c r="S1482" i="5"/>
  <c r="T1482" i="5"/>
  <c r="S1483" i="5"/>
  <c r="T1483" i="5"/>
  <c r="S1484" i="5"/>
  <c r="T1484" i="5"/>
  <c r="S1485" i="5"/>
  <c r="T1485" i="5"/>
  <c r="S1486" i="5"/>
  <c r="T1486" i="5"/>
  <c r="S1487" i="5"/>
  <c r="T1487" i="5"/>
  <c r="S1488" i="5"/>
  <c r="T1488" i="5"/>
  <c r="S1489" i="5"/>
  <c r="T1489" i="5"/>
  <c r="S1490" i="5"/>
  <c r="T1490" i="5"/>
  <c r="S1491" i="5"/>
  <c r="T1491" i="5"/>
  <c r="S1492" i="5"/>
  <c r="T1492" i="5"/>
  <c r="S1493" i="5"/>
  <c r="T1493" i="5"/>
  <c r="S1494" i="5"/>
  <c r="T1494" i="5"/>
  <c r="S1495" i="5"/>
  <c r="T1495" i="5"/>
  <c r="S1496" i="5"/>
  <c r="T1496" i="5"/>
  <c r="S1497" i="5"/>
  <c r="T1497" i="5"/>
  <c r="S1498" i="5"/>
  <c r="T1498" i="5"/>
  <c r="S1499" i="5"/>
  <c r="T1499" i="5"/>
  <c r="S1500" i="5"/>
  <c r="T1500" i="5"/>
  <c r="S1501" i="5"/>
  <c r="T1501" i="5"/>
  <c r="S1502" i="5"/>
  <c r="T1502" i="5"/>
  <c r="S1503" i="5"/>
  <c r="T1503" i="5"/>
  <c r="S1504" i="5"/>
  <c r="T1504" i="5"/>
  <c r="S1505" i="5"/>
  <c r="T1505" i="5"/>
  <c r="S1506" i="5"/>
  <c r="T1506" i="5"/>
  <c r="S1507" i="5"/>
  <c r="T1507" i="5"/>
  <c r="S1508" i="5"/>
  <c r="T1508" i="5"/>
  <c r="S1509" i="5"/>
  <c r="T1509" i="5"/>
  <c r="S1510" i="5"/>
  <c r="T1510" i="5"/>
  <c r="S1511" i="5"/>
  <c r="T1511" i="5"/>
  <c r="S1512" i="5"/>
  <c r="T1512" i="5"/>
  <c r="S1513" i="5"/>
  <c r="T1513" i="5"/>
  <c r="S1514" i="5"/>
  <c r="T1514" i="5"/>
  <c r="S1515" i="5"/>
  <c r="T1515" i="5"/>
  <c r="S1516" i="5"/>
  <c r="T1516" i="5"/>
  <c r="S1517" i="5"/>
  <c r="T1517" i="5"/>
  <c r="S1518" i="5"/>
  <c r="T1518" i="5"/>
  <c r="S1519" i="5"/>
  <c r="T1519" i="5"/>
  <c r="S1520" i="5"/>
  <c r="T1520" i="5"/>
  <c r="S1521" i="5"/>
  <c r="T1521" i="5"/>
  <c r="S1522" i="5"/>
  <c r="T1522" i="5"/>
  <c r="S1523" i="5"/>
  <c r="T1523" i="5"/>
  <c r="S1524" i="5"/>
  <c r="T1524" i="5"/>
  <c r="S1525" i="5"/>
  <c r="T1525" i="5"/>
  <c r="S1526" i="5"/>
  <c r="T1526" i="5"/>
  <c r="S1527" i="5"/>
  <c r="T1527" i="5"/>
  <c r="S1528" i="5"/>
  <c r="T1528" i="5"/>
  <c r="S1529" i="5"/>
  <c r="T1529" i="5"/>
  <c r="S1530" i="5"/>
  <c r="T1530" i="5"/>
  <c r="S1531" i="5"/>
  <c r="T1531" i="5"/>
  <c r="S1532" i="5"/>
  <c r="T1532" i="5"/>
  <c r="S1533" i="5"/>
  <c r="T1533" i="5"/>
  <c r="S1534" i="5"/>
  <c r="T1534" i="5"/>
  <c r="S1535" i="5"/>
  <c r="T1535" i="5"/>
  <c r="S1536" i="5"/>
  <c r="T1536" i="5"/>
  <c r="S1537" i="5"/>
  <c r="T1537" i="5"/>
  <c r="S1538" i="5"/>
  <c r="T1538" i="5"/>
  <c r="S1539" i="5"/>
  <c r="T1539" i="5"/>
  <c r="S1540" i="5"/>
  <c r="T1540" i="5"/>
  <c r="S1541" i="5"/>
  <c r="T1541" i="5"/>
  <c r="S1542" i="5"/>
  <c r="T1542" i="5"/>
  <c r="S1543" i="5"/>
  <c r="T1543" i="5"/>
  <c r="S1544" i="5"/>
  <c r="T1544" i="5"/>
  <c r="S1545" i="5"/>
  <c r="T1545" i="5"/>
  <c r="S1546" i="5"/>
  <c r="T1546" i="5"/>
  <c r="S1547" i="5"/>
  <c r="T1547" i="5"/>
  <c r="S1548" i="5"/>
  <c r="T1548" i="5"/>
  <c r="S1549" i="5"/>
  <c r="T1549" i="5"/>
  <c r="S1550" i="5"/>
  <c r="T1550" i="5"/>
  <c r="S1551" i="5"/>
  <c r="T1551" i="5"/>
  <c r="S1552" i="5"/>
  <c r="T1552" i="5"/>
  <c r="S1553" i="5"/>
  <c r="T1553" i="5"/>
  <c r="S1554" i="5"/>
  <c r="T1554" i="5"/>
  <c r="S1555" i="5"/>
  <c r="T1555" i="5"/>
  <c r="S1556" i="5"/>
  <c r="T1556" i="5"/>
  <c r="S1557" i="5"/>
  <c r="T1557" i="5"/>
  <c r="S1558" i="5"/>
  <c r="T1558" i="5"/>
  <c r="S1559" i="5"/>
  <c r="T1559" i="5"/>
  <c r="S1560" i="5"/>
  <c r="T1560" i="5"/>
  <c r="S1561" i="5"/>
  <c r="T1561" i="5"/>
  <c r="S1562" i="5"/>
  <c r="T1562" i="5"/>
  <c r="S1563" i="5"/>
  <c r="T1563" i="5"/>
  <c r="S1564" i="5"/>
  <c r="T1564" i="5"/>
  <c r="S1565" i="5"/>
  <c r="T1565" i="5"/>
  <c r="S1566" i="5"/>
  <c r="T1566" i="5"/>
  <c r="S1567" i="5"/>
  <c r="T1567" i="5"/>
  <c r="S1568" i="5"/>
  <c r="T1568" i="5"/>
  <c r="S1569" i="5"/>
  <c r="T1569" i="5"/>
  <c r="S1570" i="5"/>
  <c r="T1570" i="5"/>
  <c r="S1571" i="5"/>
  <c r="T1571" i="5"/>
  <c r="S1572" i="5"/>
  <c r="T1572" i="5"/>
  <c r="S1573" i="5"/>
  <c r="T1573" i="5"/>
  <c r="S1574" i="5"/>
  <c r="T1574" i="5"/>
  <c r="S1575" i="5"/>
  <c r="T1575" i="5"/>
  <c r="S1576" i="5"/>
  <c r="T1576" i="5"/>
  <c r="S1577" i="5"/>
  <c r="T1577" i="5"/>
  <c r="S1578" i="5"/>
  <c r="T1578" i="5"/>
  <c r="S1579" i="5"/>
  <c r="T1579" i="5"/>
  <c r="S1580" i="5"/>
  <c r="T1580" i="5"/>
  <c r="S1581" i="5"/>
  <c r="T1581" i="5"/>
  <c r="S1582" i="5"/>
  <c r="T1582" i="5"/>
  <c r="S1583" i="5"/>
  <c r="T1583" i="5"/>
  <c r="S1584" i="5"/>
  <c r="T1584" i="5"/>
  <c r="S1585" i="5"/>
  <c r="T1585" i="5"/>
  <c r="S1586" i="5"/>
  <c r="T1586" i="5"/>
  <c r="S1587" i="5"/>
  <c r="T1587" i="5"/>
  <c r="S1588" i="5"/>
  <c r="T1588" i="5"/>
  <c r="S1589" i="5"/>
  <c r="T1589" i="5"/>
  <c r="S1590" i="5"/>
  <c r="T1590" i="5"/>
  <c r="S1591" i="5"/>
  <c r="T1591" i="5"/>
  <c r="S1592" i="5"/>
  <c r="T1592" i="5"/>
  <c r="S1593" i="5"/>
  <c r="T1593" i="5"/>
  <c r="S1594" i="5"/>
  <c r="T1594" i="5"/>
  <c r="S1595" i="5"/>
  <c r="T1595" i="5"/>
  <c r="S1596" i="5"/>
  <c r="T1596" i="5"/>
  <c r="S1597" i="5"/>
  <c r="T1597" i="5"/>
  <c r="S1598" i="5"/>
  <c r="T1598" i="5"/>
  <c r="S1599" i="5"/>
  <c r="T1599" i="5"/>
  <c r="S1600" i="5"/>
  <c r="T1600" i="5"/>
  <c r="S1601" i="5"/>
  <c r="T1601" i="5"/>
  <c r="S1602" i="5"/>
  <c r="T1602" i="5"/>
  <c r="S1603" i="5"/>
  <c r="T1603" i="5"/>
  <c r="S1604" i="5"/>
  <c r="T1604" i="5"/>
  <c r="S1605" i="5"/>
  <c r="T1605" i="5"/>
  <c r="S1606" i="5"/>
  <c r="T1606" i="5"/>
  <c r="S1607" i="5"/>
  <c r="T1607" i="5"/>
  <c r="S1608" i="5"/>
  <c r="T1608" i="5"/>
  <c r="S1609" i="5"/>
  <c r="T1609" i="5"/>
  <c r="S1610" i="5"/>
  <c r="T1610" i="5"/>
  <c r="S1611" i="5"/>
  <c r="T1611" i="5"/>
  <c r="S1612" i="5"/>
  <c r="T1612" i="5"/>
  <c r="S1613" i="5"/>
  <c r="T1613" i="5"/>
  <c r="S1614" i="5"/>
  <c r="T1614" i="5"/>
  <c r="S1615" i="5"/>
  <c r="T1615" i="5"/>
  <c r="S1616" i="5"/>
  <c r="T1616" i="5"/>
  <c r="S1617" i="5"/>
  <c r="T1617" i="5"/>
  <c r="S1618" i="5"/>
  <c r="T1618" i="5"/>
  <c r="S1619" i="5"/>
  <c r="T1619" i="5"/>
  <c r="S1620" i="5"/>
  <c r="T1620" i="5"/>
  <c r="S1621" i="5"/>
  <c r="T1621" i="5"/>
  <c r="S1622" i="5"/>
  <c r="T1622" i="5"/>
  <c r="S1623" i="5"/>
  <c r="T1623" i="5"/>
  <c r="S1624" i="5"/>
  <c r="T1624" i="5"/>
  <c r="S1625" i="5"/>
  <c r="T1625" i="5"/>
  <c r="S1626" i="5"/>
  <c r="T1626" i="5"/>
  <c r="S1627" i="5"/>
  <c r="T1627" i="5"/>
  <c r="S1628" i="5"/>
  <c r="T1628" i="5"/>
  <c r="S1629" i="5"/>
  <c r="T1629" i="5"/>
  <c r="S1630" i="5"/>
  <c r="T1630" i="5"/>
  <c r="S1631" i="5"/>
  <c r="T1631" i="5"/>
  <c r="S1632" i="5"/>
  <c r="T1632" i="5"/>
  <c r="S1633" i="5"/>
  <c r="T1633" i="5"/>
  <c r="S1634" i="5"/>
  <c r="T1634" i="5"/>
  <c r="S1635" i="5"/>
  <c r="T1635" i="5"/>
  <c r="S1636" i="5"/>
  <c r="T1636" i="5"/>
  <c r="S1637" i="5"/>
  <c r="T1637" i="5"/>
  <c r="S1638" i="5"/>
  <c r="T1638" i="5"/>
  <c r="S1639" i="5"/>
  <c r="T1639" i="5"/>
  <c r="S1640" i="5"/>
  <c r="T1640" i="5"/>
  <c r="S1641" i="5"/>
  <c r="T1641" i="5"/>
  <c r="S1642" i="5"/>
  <c r="T1642" i="5"/>
  <c r="S1643" i="5"/>
  <c r="T1643" i="5"/>
  <c r="S1644" i="5"/>
  <c r="T1644" i="5"/>
  <c r="S1645" i="5"/>
  <c r="T1645" i="5"/>
  <c r="S1646" i="5"/>
  <c r="T1646" i="5"/>
  <c r="S1647" i="5"/>
  <c r="T1647" i="5"/>
  <c r="S1648" i="5"/>
  <c r="T1648" i="5"/>
  <c r="S1649" i="5"/>
  <c r="T1649" i="5"/>
  <c r="S1650" i="5"/>
  <c r="T1650" i="5"/>
  <c r="S1651" i="5"/>
  <c r="T1651" i="5"/>
  <c r="S1652" i="5"/>
  <c r="T1652" i="5"/>
  <c r="S1653" i="5"/>
  <c r="T1653" i="5"/>
  <c r="S1654" i="5"/>
  <c r="T1654" i="5"/>
  <c r="S1655" i="5"/>
  <c r="T1655" i="5"/>
  <c r="S1656" i="5"/>
  <c r="T1656" i="5"/>
  <c r="S1657" i="5"/>
  <c r="T1657" i="5"/>
  <c r="S1658" i="5"/>
  <c r="T1658" i="5"/>
  <c r="S1659" i="5"/>
  <c r="T1659" i="5"/>
  <c r="S1660" i="5"/>
  <c r="T1660" i="5"/>
  <c r="S1661" i="5"/>
  <c r="T1661" i="5"/>
  <c r="S1662" i="5"/>
  <c r="T1662" i="5"/>
  <c r="S1663" i="5"/>
  <c r="T1663" i="5"/>
  <c r="S1664" i="5"/>
  <c r="T1664" i="5"/>
  <c r="S1665" i="5"/>
  <c r="T1665" i="5"/>
  <c r="S1666" i="5"/>
  <c r="T1666" i="5"/>
  <c r="S1667" i="5"/>
  <c r="T1667" i="5"/>
  <c r="S1668" i="5"/>
  <c r="T1668" i="5"/>
  <c r="S1669" i="5"/>
  <c r="T1669" i="5"/>
  <c r="S1670" i="5"/>
  <c r="T1670" i="5"/>
  <c r="S1671" i="5"/>
  <c r="T1671" i="5"/>
  <c r="S1672" i="5"/>
  <c r="T1672" i="5"/>
  <c r="S1673" i="5"/>
  <c r="T1673" i="5"/>
  <c r="S1674" i="5"/>
  <c r="T1674" i="5"/>
  <c r="S1675" i="5"/>
  <c r="T1675" i="5"/>
  <c r="S1676" i="5"/>
  <c r="T1676" i="5"/>
  <c r="S1677" i="5"/>
  <c r="T1677" i="5"/>
  <c r="S1678" i="5"/>
  <c r="T1678" i="5"/>
  <c r="S1679" i="5"/>
  <c r="T1679" i="5"/>
  <c r="S1680" i="5"/>
  <c r="T1680" i="5"/>
  <c r="S1681" i="5"/>
  <c r="T1681" i="5"/>
  <c r="S1682" i="5"/>
  <c r="T1682" i="5"/>
  <c r="S1683" i="5"/>
  <c r="T1683" i="5"/>
  <c r="S1684" i="5"/>
  <c r="T1684" i="5"/>
  <c r="S1685" i="5"/>
  <c r="T1685" i="5"/>
  <c r="S1686" i="5"/>
  <c r="T1686" i="5"/>
  <c r="S1687" i="5"/>
  <c r="T1687" i="5"/>
  <c r="S1688" i="5"/>
  <c r="T1688" i="5"/>
  <c r="S1689" i="5"/>
  <c r="T1689" i="5"/>
  <c r="S1690" i="5"/>
  <c r="T1690" i="5"/>
  <c r="S1691" i="5"/>
  <c r="T1691" i="5"/>
  <c r="S1692" i="5"/>
  <c r="T1692" i="5"/>
  <c r="S1693" i="5"/>
  <c r="T1693" i="5"/>
  <c r="S1694" i="5"/>
  <c r="T1694" i="5"/>
  <c r="S1695" i="5"/>
  <c r="T1695" i="5"/>
  <c r="S1696" i="5"/>
  <c r="T1696" i="5"/>
  <c r="S1697" i="5"/>
  <c r="T1697" i="5"/>
  <c r="S1698" i="5"/>
  <c r="T1698" i="5"/>
  <c r="S1699" i="5"/>
  <c r="T1699" i="5"/>
  <c r="S1700" i="5"/>
  <c r="T1700" i="5"/>
  <c r="S1701" i="5"/>
  <c r="T1701" i="5"/>
  <c r="S1702" i="5"/>
  <c r="T1702" i="5"/>
  <c r="S1703" i="5"/>
  <c r="T1703" i="5"/>
  <c r="S1704" i="5"/>
  <c r="T1704" i="5"/>
  <c r="S1705" i="5"/>
  <c r="T1705" i="5"/>
  <c r="S1706" i="5"/>
  <c r="T1706" i="5"/>
  <c r="S1707" i="5"/>
  <c r="T1707" i="5"/>
  <c r="S1708" i="5"/>
  <c r="T1708" i="5"/>
  <c r="S1709" i="5"/>
  <c r="T1709" i="5"/>
  <c r="S1710" i="5"/>
  <c r="T1710" i="5"/>
  <c r="S1711" i="5"/>
  <c r="T1711" i="5"/>
  <c r="S1712" i="5"/>
  <c r="T1712" i="5"/>
  <c r="S1713" i="5"/>
  <c r="T1713" i="5"/>
  <c r="S1714" i="5"/>
  <c r="T1714" i="5"/>
  <c r="S1715" i="5"/>
  <c r="T1715" i="5"/>
  <c r="S1716" i="5"/>
  <c r="T1716" i="5"/>
  <c r="S1717" i="5"/>
  <c r="T1717" i="5"/>
  <c r="S1718" i="5"/>
  <c r="T1718" i="5"/>
  <c r="S1719" i="5"/>
  <c r="T1719" i="5"/>
  <c r="S1720" i="5"/>
  <c r="T1720" i="5"/>
  <c r="S1721" i="5"/>
  <c r="T1721" i="5"/>
  <c r="S1722" i="5"/>
  <c r="T1722" i="5"/>
  <c r="S1723" i="5"/>
  <c r="T1723" i="5"/>
  <c r="S1724" i="5"/>
  <c r="T1724" i="5"/>
  <c r="S1725" i="5"/>
  <c r="T1725" i="5"/>
  <c r="S1726" i="5"/>
  <c r="T1726" i="5"/>
  <c r="S1727" i="5"/>
  <c r="T1727" i="5"/>
  <c r="S1728" i="5"/>
  <c r="T1728" i="5"/>
  <c r="S1729" i="5"/>
  <c r="T1729" i="5"/>
  <c r="S1730" i="5"/>
  <c r="T1730" i="5"/>
  <c r="S1731" i="5"/>
  <c r="T1731" i="5"/>
  <c r="S1732" i="5"/>
  <c r="T1732" i="5"/>
  <c r="S1733" i="5"/>
  <c r="T1733" i="5"/>
  <c r="S1734" i="5"/>
  <c r="T1734" i="5"/>
  <c r="S1735" i="5"/>
  <c r="T1735" i="5"/>
  <c r="S1736" i="5"/>
  <c r="T1736" i="5"/>
  <c r="S1737" i="5"/>
  <c r="T1737" i="5"/>
  <c r="S1738" i="5"/>
  <c r="T1738" i="5"/>
  <c r="S1739" i="5"/>
  <c r="T1739" i="5"/>
  <c r="S1740" i="5"/>
  <c r="T1740" i="5"/>
  <c r="S1741" i="5"/>
  <c r="T1741" i="5"/>
  <c r="S1742" i="5"/>
  <c r="T1742" i="5"/>
  <c r="S1743" i="5"/>
  <c r="T1743" i="5"/>
  <c r="S1744" i="5"/>
  <c r="T1744" i="5"/>
  <c r="S1745" i="5"/>
  <c r="T1745" i="5"/>
  <c r="S1746" i="5"/>
  <c r="T1746" i="5"/>
  <c r="S1747" i="5"/>
  <c r="T1747" i="5"/>
  <c r="S1748" i="5"/>
  <c r="T1748" i="5"/>
  <c r="S1749" i="5"/>
  <c r="T1749" i="5"/>
  <c r="S1750" i="5"/>
  <c r="T1750" i="5"/>
  <c r="S1751" i="5"/>
  <c r="T1751" i="5"/>
  <c r="S1752" i="5"/>
  <c r="T1752" i="5"/>
  <c r="S1753" i="5"/>
  <c r="T1753" i="5"/>
  <c r="S1754" i="5"/>
  <c r="T1754" i="5"/>
  <c r="S1755" i="5"/>
  <c r="T1755" i="5"/>
  <c r="S1756" i="5"/>
  <c r="T1756" i="5"/>
  <c r="S1757" i="5"/>
  <c r="T1757" i="5"/>
  <c r="S1758" i="5"/>
  <c r="T1758" i="5"/>
  <c r="S1759" i="5"/>
  <c r="T1759" i="5"/>
  <c r="S1760" i="5"/>
  <c r="T1760" i="5"/>
  <c r="S1761" i="5"/>
  <c r="T1761" i="5"/>
  <c r="S1762" i="5"/>
  <c r="T1762" i="5"/>
  <c r="S1763" i="5"/>
  <c r="T1763" i="5"/>
  <c r="S1764" i="5"/>
  <c r="T1764" i="5"/>
  <c r="S1765" i="5"/>
  <c r="T1765" i="5"/>
  <c r="S1766" i="5"/>
  <c r="T1766" i="5"/>
  <c r="S1767" i="5"/>
  <c r="T1767" i="5"/>
  <c r="S1768" i="5"/>
  <c r="T1768" i="5"/>
  <c r="S1769" i="5"/>
  <c r="T1769" i="5"/>
  <c r="S1770" i="5"/>
  <c r="T1770" i="5"/>
  <c r="S1771" i="5"/>
  <c r="T1771" i="5"/>
  <c r="S1772" i="5"/>
  <c r="T1772" i="5"/>
  <c r="S1773" i="5"/>
  <c r="T1773" i="5"/>
  <c r="S1774" i="5"/>
  <c r="T1774" i="5"/>
  <c r="S1775" i="5"/>
  <c r="T1775" i="5"/>
  <c r="S1776" i="5"/>
  <c r="T1776" i="5"/>
  <c r="S1777" i="5"/>
  <c r="T1777" i="5"/>
  <c r="S1778" i="5"/>
  <c r="T1778" i="5"/>
  <c r="S1779" i="5"/>
  <c r="T1779" i="5"/>
  <c r="S1780" i="5"/>
  <c r="T1780" i="5"/>
  <c r="S1781" i="5"/>
  <c r="T1781" i="5"/>
  <c r="S1782" i="5"/>
  <c r="T1782" i="5"/>
  <c r="S1783" i="5"/>
  <c r="T1783" i="5"/>
  <c r="S1784" i="5"/>
  <c r="T1784" i="5"/>
  <c r="S1785" i="5"/>
  <c r="T1785" i="5"/>
  <c r="S1786" i="5"/>
  <c r="T1786" i="5"/>
  <c r="S1787" i="5"/>
  <c r="T1787" i="5"/>
  <c r="S1788" i="5"/>
  <c r="T1788" i="5"/>
  <c r="S1789" i="5"/>
  <c r="T1789" i="5"/>
  <c r="S1790" i="5"/>
  <c r="T1790" i="5"/>
  <c r="S1791" i="5"/>
  <c r="T1791" i="5"/>
  <c r="S1792" i="5"/>
  <c r="T1792" i="5"/>
  <c r="S1793" i="5"/>
  <c r="T1793" i="5"/>
  <c r="S1794" i="5"/>
  <c r="T1794" i="5"/>
  <c r="S1795" i="5"/>
  <c r="T1795" i="5"/>
  <c r="S1796" i="5"/>
  <c r="T1796" i="5"/>
  <c r="S1797" i="5"/>
  <c r="T1797" i="5"/>
  <c r="S1798" i="5"/>
  <c r="T1798" i="5"/>
  <c r="S1799" i="5"/>
  <c r="T1799" i="5"/>
  <c r="S1800" i="5"/>
  <c r="T1800" i="5"/>
  <c r="S1801" i="5"/>
  <c r="T1801" i="5"/>
  <c r="S1802" i="5"/>
  <c r="T1802" i="5"/>
  <c r="S1803" i="5"/>
  <c r="T1803" i="5"/>
  <c r="S1804" i="5"/>
  <c r="T1804" i="5"/>
  <c r="S1805" i="5"/>
  <c r="T1805" i="5"/>
  <c r="S1806" i="5"/>
  <c r="T1806" i="5"/>
  <c r="S1807" i="5"/>
  <c r="T1807" i="5"/>
  <c r="S1808" i="5"/>
  <c r="T1808" i="5"/>
  <c r="S1809" i="5"/>
  <c r="T1809" i="5"/>
  <c r="S1810" i="5"/>
  <c r="T1810" i="5"/>
  <c r="S1811" i="5"/>
  <c r="T1811" i="5"/>
  <c r="S1812" i="5"/>
  <c r="T1812" i="5"/>
  <c r="S1813" i="5"/>
  <c r="T1813" i="5"/>
  <c r="S1814" i="5"/>
  <c r="T1814" i="5"/>
  <c r="S1815" i="5"/>
  <c r="T1815" i="5"/>
  <c r="S1816" i="5"/>
  <c r="T1816" i="5"/>
  <c r="S1817" i="5"/>
  <c r="T1817" i="5"/>
  <c r="S1818" i="5"/>
  <c r="T1818" i="5"/>
  <c r="S1819" i="5"/>
  <c r="T1819" i="5"/>
  <c r="S1820" i="5"/>
  <c r="T1820" i="5"/>
  <c r="S1821" i="5"/>
  <c r="T1821" i="5"/>
  <c r="S1822" i="5"/>
  <c r="T1822" i="5"/>
  <c r="S1823" i="5"/>
  <c r="T1823" i="5"/>
  <c r="S1824" i="5"/>
  <c r="T1824" i="5"/>
  <c r="S1825" i="5"/>
  <c r="T1825" i="5"/>
  <c r="S1826" i="5"/>
  <c r="T1826" i="5"/>
  <c r="S1827" i="5"/>
  <c r="T1827" i="5"/>
  <c r="S1828" i="5"/>
  <c r="T1828" i="5"/>
  <c r="S1829" i="5"/>
  <c r="T1829" i="5"/>
  <c r="S1830" i="5"/>
  <c r="T1830" i="5"/>
  <c r="S1831" i="5"/>
  <c r="T1831" i="5"/>
  <c r="S1832" i="5"/>
  <c r="T1832" i="5"/>
  <c r="S1833" i="5"/>
  <c r="T1833" i="5"/>
  <c r="S1834" i="5"/>
  <c r="T1834" i="5"/>
  <c r="S1835" i="5"/>
  <c r="T1835" i="5"/>
  <c r="S1836" i="5"/>
  <c r="T1836" i="5"/>
  <c r="S1837" i="5"/>
  <c r="T1837" i="5"/>
  <c r="S1838" i="5"/>
  <c r="T1838" i="5"/>
  <c r="S1839" i="5"/>
  <c r="T1839" i="5"/>
  <c r="S1840" i="5"/>
  <c r="T1840" i="5"/>
  <c r="S1841" i="5"/>
  <c r="T1841" i="5"/>
  <c r="S1842" i="5"/>
  <c r="T1842" i="5"/>
  <c r="S1843" i="5"/>
  <c r="T1843" i="5"/>
  <c r="S1844" i="5"/>
  <c r="T1844" i="5"/>
  <c r="S1845" i="5"/>
  <c r="T1845" i="5"/>
  <c r="S1846" i="5"/>
  <c r="T1846" i="5"/>
  <c r="S1847" i="5"/>
  <c r="T1847" i="5"/>
  <c r="S1848" i="5"/>
  <c r="T1848" i="5"/>
  <c r="S1849" i="5"/>
  <c r="T1849" i="5"/>
  <c r="S1850" i="5"/>
  <c r="T1850" i="5"/>
  <c r="S1851" i="5"/>
  <c r="T1851" i="5"/>
  <c r="S1852" i="5"/>
  <c r="T1852" i="5"/>
  <c r="S1853" i="5"/>
  <c r="T1853" i="5"/>
  <c r="S1854" i="5"/>
  <c r="T1854" i="5"/>
  <c r="S1855" i="5"/>
  <c r="T1855" i="5"/>
  <c r="S1856" i="5"/>
  <c r="T1856" i="5"/>
  <c r="S1857" i="5"/>
  <c r="T1857" i="5"/>
  <c r="S1858" i="5"/>
  <c r="T1858" i="5"/>
  <c r="S1859" i="5"/>
  <c r="T1859" i="5"/>
  <c r="S1860" i="5"/>
  <c r="T1860" i="5"/>
  <c r="S1861" i="5"/>
  <c r="T1861" i="5"/>
  <c r="S1862" i="5"/>
  <c r="T1862" i="5"/>
  <c r="S1863" i="5"/>
  <c r="T1863" i="5"/>
  <c r="S1864" i="5"/>
  <c r="T1864" i="5"/>
  <c r="S1865" i="5"/>
  <c r="T1865" i="5"/>
  <c r="S1866" i="5"/>
  <c r="T1866" i="5"/>
  <c r="S1867" i="5"/>
  <c r="T1867" i="5"/>
  <c r="S1868" i="5"/>
  <c r="T1868" i="5"/>
  <c r="S1869" i="5"/>
  <c r="T1869" i="5"/>
  <c r="S1870" i="5"/>
  <c r="T1870" i="5"/>
  <c r="S1871" i="5"/>
  <c r="T1871" i="5"/>
  <c r="S1872" i="5"/>
  <c r="T1872" i="5"/>
  <c r="S1873" i="5"/>
  <c r="T1873" i="5"/>
  <c r="S1874" i="5"/>
  <c r="T1874" i="5"/>
  <c r="S1875" i="5"/>
  <c r="T1875" i="5"/>
  <c r="S1876" i="5"/>
  <c r="T1876" i="5"/>
  <c r="S1877" i="5"/>
  <c r="T1877" i="5"/>
  <c r="S1878" i="5"/>
  <c r="T1878" i="5"/>
  <c r="S1879" i="5"/>
  <c r="T1879" i="5"/>
  <c r="S1880" i="5"/>
  <c r="T1880" i="5"/>
  <c r="S1881" i="5"/>
  <c r="T1881" i="5"/>
  <c r="S1882" i="5"/>
  <c r="T1882" i="5"/>
  <c r="S1883" i="5"/>
  <c r="T1883" i="5"/>
  <c r="S1884" i="5"/>
  <c r="T1884" i="5"/>
  <c r="S1885" i="5"/>
  <c r="T1885" i="5"/>
  <c r="S1886" i="5"/>
  <c r="T1886" i="5"/>
  <c r="S1887" i="5"/>
  <c r="T1887" i="5"/>
  <c r="S1888" i="5"/>
  <c r="T1888" i="5"/>
  <c r="S1889" i="5"/>
  <c r="T1889" i="5"/>
  <c r="S1890" i="5"/>
  <c r="T1890" i="5"/>
  <c r="S1891" i="5"/>
  <c r="T1891" i="5"/>
  <c r="S1892" i="5"/>
  <c r="T1892" i="5"/>
  <c r="S1893" i="5"/>
  <c r="T1893" i="5"/>
  <c r="S1894" i="5"/>
  <c r="T1894" i="5"/>
  <c r="S1895" i="5"/>
  <c r="T1895" i="5"/>
  <c r="S1896" i="5"/>
  <c r="T1896" i="5"/>
  <c r="S1897" i="5"/>
  <c r="T1897" i="5"/>
  <c r="S1898" i="5"/>
  <c r="T1898" i="5"/>
  <c r="S1899" i="5"/>
  <c r="T1899" i="5"/>
  <c r="S1900" i="5"/>
  <c r="T1900" i="5"/>
  <c r="S1901" i="5"/>
  <c r="T1901" i="5"/>
  <c r="S1902" i="5"/>
  <c r="T1902" i="5"/>
  <c r="S1903" i="5"/>
  <c r="T1903" i="5"/>
  <c r="S1904" i="5"/>
  <c r="T1904" i="5"/>
  <c r="S1905" i="5"/>
  <c r="T1905" i="5"/>
  <c r="S1906" i="5"/>
  <c r="T1906" i="5"/>
  <c r="S1907" i="5"/>
  <c r="T1907" i="5"/>
  <c r="S1908" i="5"/>
  <c r="T1908" i="5"/>
  <c r="S1909" i="5"/>
  <c r="T1909" i="5"/>
  <c r="S1910" i="5"/>
  <c r="T1910" i="5"/>
  <c r="S1911" i="5"/>
  <c r="T1911" i="5"/>
  <c r="S1912" i="5"/>
  <c r="T1912" i="5"/>
  <c r="S1913" i="5"/>
  <c r="T1913" i="5"/>
  <c r="S1914" i="5"/>
  <c r="T1914" i="5"/>
  <c r="S1915" i="5"/>
  <c r="T1915" i="5"/>
  <c r="S1916" i="5"/>
  <c r="T1916" i="5"/>
  <c r="S1917" i="5"/>
  <c r="T1917" i="5"/>
  <c r="S1918" i="5"/>
  <c r="T1918" i="5"/>
  <c r="S1919" i="5"/>
  <c r="T1919" i="5"/>
  <c r="S1920" i="5"/>
  <c r="T1920" i="5"/>
  <c r="S1921" i="5"/>
  <c r="T1921" i="5"/>
  <c r="S1922" i="5"/>
  <c r="T1922" i="5"/>
  <c r="S1923" i="5"/>
  <c r="T1923" i="5"/>
  <c r="S1924" i="5"/>
  <c r="T1924" i="5"/>
  <c r="S1925" i="5"/>
  <c r="T1925" i="5"/>
  <c r="S1926" i="5"/>
  <c r="T1926" i="5"/>
  <c r="S1927" i="5"/>
  <c r="T1927" i="5"/>
  <c r="S1928" i="5"/>
  <c r="T1928" i="5"/>
  <c r="S1929" i="5"/>
  <c r="T1929" i="5"/>
  <c r="S1930" i="5"/>
  <c r="T1930" i="5"/>
  <c r="S1931" i="5"/>
  <c r="T1931" i="5"/>
  <c r="S1932" i="5"/>
  <c r="T1932" i="5"/>
  <c r="S1933" i="5"/>
  <c r="T1933" i="5"/>
  <c r="S1934" i="5"/>
  <c r="T1934" i="5"/>
  <c r="S1935" i="5"/>
  <c r="T1935" i="5"/>
  <c r="S1936" i="5"/>
  <c r="T1936" i="5"/>
  <c r="S1937" i="5"/>
  <c r="T1937" i="5"/>
  <c r="S1938" i="5"/>
  <c r="T1938" i="5"/>
  <c r="S1939" i="5"/>
  <c r="T1939" i="5"/>
  <c r="S1940" i="5"/>
  <c r="T1940" i="5"/>
  <c r="S1941" i="5"/>
  <c r="T1941" i="5"/>
  <c r="S1942" i="5"/>
  <c r="T1942" i="5"/>
  <c r="S1943" i="5"/>
  <c r="T1943" i="5"/>
  <c r="S1944" i="5"/>
  <c r="T1944" i="5"/>
  <c r="S1945" i="5"/>
  <c r="T1945" i="5"/>
  <c r="S1946" i="5"/>
  <c r="T1946" i="5"/>
  <c r="S1947" i="5"/>
  <c r="T1947" i="5"/>
  <c r="S1948" i="5"/>
  <c r="T1948" i="5"/>
  <c r="S1949" i="5"/>
  <c r="T1949" i="5"/>
  <c r="S1950" i="5"/>
  <c r="T1950" i="5"/>
  <c r="S1951" i="5"/>
  <c r="T1951" i="5"/>
  <c r="S1952" i="5"/>
  <c r="T1952" i="5"/>
  <c r="S1953" i="5"/>
  <c r="T1953" i="5"/>
  <c r="S1954" i="5"/>
  <c r="T1954" i="5"/>
  <c r="S1955" i="5"/>
  <c r="T1955" i="5"/>
  <c r="S1956" i="5"/>
  <c r="T1956" i="5"/>
  <c r="S1957" i="5"/>
  <c r="T1957" i="5"/>
  <c r="S1958" i="5"/>
  <c r="T1958" i="5"/>
  <c r="S1959" i="5"/>
  <c r="T1959" i="5"/>
  <c r="S1960" i="5"/>
  <c r="T1960" i="5"/>
  <c r="S1961" i="5"/>
  <c r="T1961" i="5"/>
  <c r="S1962" i="5"/>
  <c r="T1962" i="5"/>
  <c r="S1963" i="5"/>
  <c r="T1963" i="5"/>
  <c r="S1964" i="5"/>
  <c r="T1964" i="5"/>
  <c r="S1965" i="5"/>
  <c r="T1965" i="5"/>
  <c r="S1966" i="5"/>
  <c r="T1966" i="5"/>
  <c r="S1967" i="5"/>
  <c r="T1967" i="5"/>
  <c r="S1968" i="5"/>
  <c r="T1968" i="5"/>
  <c r="S1969" i="5"/>
  <c r="T1969" i="5"/>
  <c r="S1970" i="5"/>
  <c r="T1970" i="5"/>
  <c r="S1971" i="5"/>
  <c r="T1971" i="5"/>
  <c r="S1972" i="5"/>
  <c r="T1972" i="5"/>
  <c r="S1973" i="5"/>
  <c r="T1973" i="5"/>
  <c r="S1974" i="5"/>
  <c r="T1974" i="5"/>
  <c r="S1975" i="5"/>
  <c r="T1975" i="5"/>
  <c r="S1976" i="5"/>
  <c r="T1976" i="5"/>
  <c r="S1977" i="5"/>
  <c r="T1977" i="5"/>
  <c r="S1978" i="5"/>
  <c r="T1978" i="5"/>
  <c r="S1979" i="5"/>
  <c r="T1979" i="5"/>
  <c r="S1980" i="5"/>
  <c r="T1980" i="5"/>
  <c r="S1981" i="5"/>
  <c r="T1981" i="5"/>
  <c r="S1982" i="5"/>
  <c r="T1982" i="5"/>
  <c r="S1983" i="5"/>
  <c r="T1983" i="5"/>
  <c r="S1984" i="5"/>
  <c r="T1984" i="5"/>
  <c r="S1985" i="5"/>
  <c r="T1985" i="5"/>
  <c r="S1986" i="5"/>
  <c r="T1986" i="5"/>
  <c r="S1987" i="5"/>
  <c r="T1987" i="5"/>
  <c r="S1988" i="5"/>
  <c r="T1988" i="5"/>
  <c r="S1989" i="5"/>
  <c r="T1989" i="5"/>
  <c r="S1990" i="5"/>
  <c r="T1990" i="5"/>
  <c r="S1991" i="5"/>
  <c r="T1991" i="5"/>
  <c r="S1992" i="5"/>
  <c r="T1992" i="5"/>
  <c r="S1993" i="5"/>
  <c r="T1993" i="5"/>
  <c r="S1994" i="5"/>
  <c r="T1994" i="5"/>
  <c r="S1995" i="5"/>
  <c r="T1995" i="5"/>
  <c r="S1996" i="5"/>
  <c r="T1996" i="5"/>
  <c r="S1997" i="5"/>
  <c r="T1997" i="5"/>
  <c r="S1998" i="5"/>
  <c r="T1998" i="5"/>
  <c r="S1999" i="5"/>
  <c r="T1999" i="5"/>
  <c r="S2000" i="5"/>
  <c r="T2000" i="5"/>
  <c r="S2001" i="5"/>
  <c r="T2001" i="5"/>
  <c r="S2002" i="5"/>
  <c r="T2002" i="5"/>
  <c r="S2003" i="5"/>
  <c r="T2003" i="5"/>
  <c r="S2004" i="5"/>
  <c r="T2004" i="5"/>
  <c r="S2005" i="5"/>
  <c r="T2005" i="5"/>
  <c r="S2006" i="5"/>
  <c r="T2006" i="5"/>
  <c r="S2007" i="5"/>
  <c r="T2007" i="5"/>
  <c r="S2008" i="5"/>
  <c r="T2008" i="5"/>
  <c r="S2009" i="5"/>
  <c r="T2009" i="5"/>
  <c r="S2010" i="5"/>
  <c r="T2010" i="5"/>
  <c r="S2011" i="5"/>
  <c r="T2011" i="5"/>
  <c r="S2012" i="5"/>
  <c r="T2012" i="5"/>
  <c r="S2013" i="5"/>
  <c r="T2013" i="5"/>
  <c r="S2014" i="5"/>
  <c r="T2014" i="5"/>
  <c r="S2015" i="5"/>
  <c r="T2015" i="5"/>
  <c r="S2016" i="5"/>
  <c r="T2016" i="5"/>
  <c r="S2017" i="5"/>
  <c r="T2017" i="5"/>
  <c r="S2018" i="5"/>
  <c r="T2018" i="5"/>
  <c r="S2019" i="5"/>
  <c r="T2019" i="5"/>
  <c r="S2020" i="5"/>
  <c r="T2020" i="5"/>
  <c r="S2021" i="5"/>
  <c r="T2021" i="5"/>
  <c r="S2022" i="5"/>
  <c r="T2022" i="5"/>
  <c r="S2023" i="5"/>
  <c r="T2023" i="5"/>
  <c r="S2024" i="5"/>
  <c r="T2024" i="5"/>
  <c r="S2025" i="5"/>
  <c r="T2025" i="5"/>
  <c r="S2026" i="5"/>
  <c r="T2026" i="5"/>
  <c r="S2027" i="5"/>
  <c r="T2027" i="5"/>
  <c r="S2028" i="5"/>
  <c r="T2028" i="5"/>
  <c r="S2029" i="5"/>
  <c r="T2029" i="5"/>
  <c r="S2030" i="5"/>
  <c r="T2030" i="5"/>
  <c r="S2031" i="5"/>
  <c r="T2031" i="5"/>
  <c r="S2032" i="5"/>
  <c r="T2032" i="5"/>
  <c r="S2033" i="5"/>
  <c r="T2033" i="5"/>
  <c r="S2034" i="5"/>
  <c r="T2034" i="5"/>
  <c r="S2035" i="5"/>
  <c r="T2035" i="5"/>
  <c r="S2036" i="5"/>
  <c r="T2036" i="5"/>
  <c r="S2037" i="5"/>
  <c r="T2037" i="5"/>
  <c r="S2038" i="5"/>
  <c r="T2038" i="5"/>
  <c r="S2039" i="5"/>
  <c r="T2039" i="5"/>
  <c r="S2040" i="5"/>
  <c r="T2040" i="5"/>
  <c r="S2041" i="5"/>
  <c r="T2041" i="5"/>
  <c r="S2042" i="5"/>
  <c r="T2042" i="5"/>
  <c r="S2043" i="5"/>
  <c r="T2043" i="5"/>
  <c r="S2044" i="5"/>
  <c r="T2044" i="5"/>
  <c r="S2045" i="5"/>
  <c r="T2045" i="5"/>
  <c r="S2046" i="5"/>
  <c r="T2046" i="5"/>
  <c r="S2047" i="5"/>
  <c r="T2047" i="5"/>
  <c r="S2048" i="5"/>
  <c r="T2048" i="5"/>
  <c r="S2049" i="5"/>
  <c r="T2049" i="5"/>
  <c r="S2050" i="5"/>
  <c r="T2050" i="5"/>
  <c r="S2051" i="5"/>
  <c r="T2051" i="5"/>
  <c r="S2052" i="5"/>
  <c r="T2052" i="5"/>
  <c r="S2053" i="5"/>
  <c r="T2053" i="5"/>
  <c r="S2054" i="5"/>
  <c r="T2054" i="5"/>
  <c r="S2055" i="5"/>
  <c r="T2055" i="5"/>
  <c r="S2056" i="5"/>
  <c r="T2056" i="5"/>
  <c r="S2057" i="5"/>
  <c r="T2057" i="5"/>
  <c r="S2058" i="5"/>
  <c r="T2058" i="5"/>
  <c r="S2059" i="5"/>
  <c r="T2059" i="5"/>
  <c r="S2060" i="5"/>
  <c r="T2060" i="5"/>
  <c r="S2061" i="5"/>
  <c r="T2061" i="5"/>
  <c r="S2062" i="5"/>
  <c r="T2062" i="5"/>
  <c r="S2063" i="5"/>
  <c r="T2063" i="5"/>
  <c r="S2064" i="5"/>
  <c r="T2064" i="5"/>
  <c r="S2065" i="5"/>
  <c r="T2065" i="5"/>
  <c r="S2066" i="5"/>
  <c r="T2066" i="5"/>
  <c r="S2067" i="5"/>
  <c r="T2067" i="5"/>
  <c r="S2068" i="5"/>
  <c r="T2068" i="5"/>
  <c r="S2069" i="5"/>
  <c r="T2069" i="5"/>
  <c r="S2070" i="5"/>
  <c r="T2070" i="5"/>
  <c r="S2071" i="5"/>
  <c r="T2071" i="5"/>
  <c r="S2072" i="5"/>
  <c r="T2072" i="5"/>
  <c r="S2073" i="5"/>
  <c r="T2073" i="5"/>
  <c r="S2074" i="5"/>
  <c r="T2074" i="5"/>
  <c r="S2075" i="5"/>
  <c r="T2075" i="5"/>
  <c r="S2076" i="5"/>
  <c r="T2076" i="5"/>
  <c r="S2077" i="5"/>
  <c r="T2077" i="5"/>
  <c r="S2078" i="5"/>
  <c r="T2078" i="5"/>
  <c r="S2079" i="5"/>
  <c r="T2079" i="5"/>
  <c r="S2080" i="5"/>
  <c r="T2080" i="5"/>
  <c r="S2081" i="5"/>
  <c r="T2081" i="5"/>
  <c r="S2082" i="5"/>
  <c r="T2082" i="5"/>
  <c r="S2083" i="5"/>
  <c r="T2083" i="5"/>
  <c r="S2084" i="5"/>
  <c r="T2084" i="5"/>
  <c r="S2085" i="5"/>
  <c r="T2085" i="5"/>
  <c r="S2086" i="5"/>
  <c r="T2086" i="5"/>
  <c r="S2087" i="5"/>
  <c r="T2087" i="5"/>
  <c r="S2088" i="5"/>
  <c r="T2088" i="5"/>
  <c r="S2089" i="5"/>
  <c r="T2089" i="5"/>
  <c r="S2090" i="5"/>
  <c r="T2090" i="5"/>
  <c r="S2091" i="5"/>
  <c r="T2091" i="5"/>
  <c r="S2092" i="5"/>
  <c r="T2092" i="5"/>
  <c r="S2093" i="5"/>
  <c r="T2093" i="5"/>
  <c r="S2094" i="5"/>
  <c r="T2094" i="5"/>
  <c r="S2095" i="5"/>
  <c r="T2095" i="5"/>
  <c r="S2096" i="5"/>
  <c r="T2096" i="5"/>
  <c r="S2097" i="5"/>
  <c r="T2097" i="5"/>
  <c r="S2098" i="5"/>
  <c r="T2098" i="5"/>
  <c r="S2099" i="5"/>
  <c r="T2099" i="5"/>
  <c r="S2100" i="5"/>
  <c r="T2100" i="5"/>
  <c r="S2101" i="5"/>
  <c r="T2101" i="5"/>
  <c r="S2102" i="5"/>
  <c r="T2102" i="5"/>
  <c r="S2103" i="5"/>
  <c r="T2103" i="5"/>
  <c r="S2104" i="5"/>
  <c r="T2104" i="5"/>
  <c r="S2105" i="5"/>
  <c r="T2105" i="5"/>
  <c r="S2106" i="5"/>
  <c r="T2106" i="5"/>
  <c r="S2107" i="5"/>
  <c r="T2107" i="5"/>
  <c r="S2108" i="5"/>
  <c r="T2108" i="5"/>
  <c r="S2109" i="5"/>
  <c r="T2109" i="5"/>
  <c r="S2110" i="5"/>
  <c r="T2110" i="5"/>
  <c r="S2111" i="5"/>
  <c r="T2111" i="5"/>
  <c r="S2112" i="5"/>
  <c r="T2112" i="5"/>
  <c r="S2113" i="5"/>
  <c r="T2113" i="5"/>
  <c r="S2114" i="5"/>
  <c r="T2114" i="5"/>
  <c r="S2115" i="5"/>
  <c r="T2115" i="5"/>
  <c r="S2116" i="5"/>
  <c r="T2116" i="5"/>
  <c r="S2117" i="5"/>
  <c r="T2117" i="5"/>
  <c r="S2118" i="5"/>
  <c r="T2118" i="5"/>
  <c r="S2119" i="5"/>
  <c r="T2119" i="5"/>
  <c r="S2120" i="5"/>
  <c r="T2120" i="5"/>
  <c r="S2121" i="5"/>
  <c r="T2121" i="5"/>
  <c r="S2122" i="5"/>
  <c r="T2122" i="5"/>
  <c r="S2123" i="5"/>
  <c r="T2123" i="5"/>
  <c r="S2124" i="5"/>
  <c r="T2124" i="5"/>
  <c r="S2125" i="5"/>
  <c r="T2125" i="5"/>
  <c r="S2126" i="5"/>
  <c r="T2126" i="5"/>
  <c r="S2127" i="5"/>
  <c r="T2127" i="5"/>
  <c r="S2128" i="5"/>
  <c r="T2128" i="5"/>
  <c r="S2129" i="5"/>
  <c r="T2129" i="5"/>
  <c r="S2130" i="5"/>
  <c r="T2130" i="5"/>
  <c r="S2131" i="5"/>
  <c r="T2131" i="5"/>
  <c r="S2132" i="5"/>
  <c r="T2132" i="5"/>
  <c r="S2133" i="5"/>
  <c r="T2133" i="5"/>
  <c r="S2134" i="5"/>
  <c r="T2134" i="5"/>
  <c r="S2135" i="5"/>
  <c r="T2135" i="5"/>
  <c r="S2136" i="5"/>
  <c r="T2136" i="5"/>
  <c r="S2137" i="5"/>
  <c r="T2137" i="5"/>
  <c r="S2138" i="5"/>
  <c r="T2138" i="5"/>
  <c r="S2139" i="5"/>
  <c r="T2139" i="5"/>
  <c r="S2140" i="5"/>
  <c r="T2140" i="5"/>
  <c r="S2141" i="5"/>
  <c r="T2141" i="5"/>
  <c r="S2142" i="5"/>
  <c r="T2142" i="5"/>
  <c r="S2143" i="5"/>
  <c r="T2143" i="5"/>
  <c r="S2144" i="5"/>
  <c r="T2144" i="5"/>
  <c r="S2145" i="5"/>
  <c r="T2145" i="5"/>
  <c r="S2146" i="5"/>
  <c r="T2146" i="5"/>
  <c r="S2147" i="5"/>
  <c r="T2147" i="5"/>
  <c r="S2148" i="5"/>
  <c r="T2148" i="5"/>
  <c r="S2149" i="5"/>
  <c r="T2149" i="5"/>
  <c r="S2150" i="5"/>
  <c r="T2150" i="5"/>
  <c r="S2151" i="5"/>
  <c r="T2151" i="5"/>
  <c r="S2152" i="5"/>
  <c r="T2152" i="5"/>
  <c r="S2153" i="5"/>
  <c r="T2153" i="5"/>
  <c r="S2154" i="5"/>
  <c r="T2154" i="5"/>
  <c r="S2155" i="5"/>
  <c r="T2155" i="5"/>
  <c r="S2156" i="5"/>
  <c r="T2156" i="5"/>
  <c r="S2157" i="5"/>
  <c r="T2157" i="5"/>
  <c r="S2158" i="5"/>
  <c r="T2158" i="5"/>
  <c r="S2159" i="5"/>
  <c r="T2159" i="5"/>
  <c r="S2160" i="5"/>
  <c r="T2160" i="5"/>
  <c r="S2161" i="5"/>
  <c r="T2161" i="5"/>
  <c r="S2162" i="5"/>
  <c r="T2162" i="5"/>
  <c r="S2163" i="5"/>
  <c r="T2163" i="5"/>
  <c r="S2164" i="5"/>
  <c r="T2164" i="5"/>
  <c r="S2165" i="5"/>
  <c r="T2165" i="5"/>
  <c r="S2166" i="5"/>
  <c r="T2166" i="5"/>
  <c r="S2167" i="5"/>
  <c r="T2167" i="5"/>
  <c r="S2168" i="5"/>
  <c r="T2168" i="5"/>
  <c r="S2169" i="5"/>
  <c r="T2169" i="5"/>
  <c r="S2170" i="5"/>
  <c r="T2170" i="5"/>
  <c r="S2171" i="5"/>
  <c r="T2171" i="5"/>
  <c r="S2172" i="5"/>
  <c r="T2172" i="5"/>
  <c r="S2173" i="5"/>
  <c r="T2173" i="5"/>
  <c r="S2174" i="5"/>
  <c r="T2174" i="5"/>
  <c r="S2175" i="5"/>
  <c r="T2175" i="5"/>
  <c r="S2176" i="5"/>
  <c r="T2176" i="5"/>
  <c r="S2177" i="5"/>
  <c r="T2177" i="5"/>
  <c r="S2178" i="5"/>
  <c r="T2178" i="5"/>
  <c r="S2179" i="5"/>
  <c r="T2179" i="5"/>
  <c r="S2180" i="5"/>
  <c r="T2180" i="5"/>
  <c r="S2181" i="5"/>
  <c r="T2181" i="5"/>
  <c r="S2182" i="5"/>
  <c r="T2182" i="5"/>
  <c r="S2183" i="5"/>
  <c r="T2183" i="5"/>
  <c r="S2184" i="5"/>
  <c r="T2184" i="5"/>
  <c r="S2185" i="5"/>
  <c r="T2185" i="5"/>
  <c r="S2186" i="5"/>
  <c r="T2186" i="5"/>
  <c r="S2187" i="5"/>
  <c r="T2187" i="5"/>
  <c r="S2188" i="5"/>
  <c r="T2188" i="5"/>
  <c r="S2189" i="5"/>
  <c r="T2189" i="5"/>
  <c r="S2190" i="5"/>
  <c r="T2190" i="5"/>
  <c r="S2191" i="5"/>
  <c r="T2191" i="5"/>
  <c r="S2192" i="5"/>
  <c r="T2192" i="5"/>
  <c r="S2193" i="5"/>
  <c r="T2193" i="5"/>
  <c r="S2194" i="5"/>
  <c r="T2194" i="5"/>
  <c r="S2195" i="5"/>
  <c r="T2195" i="5"/>
  <c r="S2196" i="5"/>
  <c r="T2196" i="5"/>
  <c r="S2197" i="5"/>
  <c r="T2197" i="5"/>
  <c r="S2198" i="5"/>
  <c r="T2198" i="5"/>
  <c r="S2199" i="5"/>
  <c r="T2199" i="5"/>
  <c r="S2200" i="5"/>
  <c r="T2200" i="5"/>
  <c r="S2201" i="5"/>
  <c r="T2201" i="5"/>
  <c r="S2202" i="5"/>
  <c r="T2202" i="5"/>
  <c r="S2203" i="5"/>
  <c r="T2203" i="5"/>
  <c r="S2204" i="5"/>
  <c r="T2204" i="5"/>
  <c r="S2205" i="5"/>
  <c r="T2205" i="5"/>
  <c r="S2206" i="5"/>
  <c r="T2206" i="5"/>
  <c r="S2207" i="5"/>
  <c r="T2207" i="5"/>
  <c r="S2208" i="5"/>
  <c r="T2208" i="5"/>
  <c r="S2209" i="5"/>
  <c r="T2209" i="5"/>
  <c r="S2210" i="5"/>
  <c r="T2210" i="5"/>
  <c r="S2211" i="5"/>
  <c r="T2211" i="5"/>
  <c r="S2212" i="5"/>
  <c r="T2212" i="5"/>
  <c r="S2213" i="5"/>
  <c r="T2213" i="5"/>
  <c r="S2214" i="5"/>
  <c r="T2214" i="5"/>
  <c r="S2215" i="5"/>
  <c r="T2215" i="5"/>
  <c r="S2216" i="5"/>
  <c r="T2216" i="5"/>
  <c r="S2217" i="5"/>
  <c r="T2217" i="5"/>
  <c r="S2218" i="5"/>
  <c r="T2218" i="5"/>
  <c r="S2219" i="5"/>
  <c r="T2219" i="5"/>
  <c r="S2220" i="5"/>
  <c r="T2220" i="5"/>
  <c r="S2221" i="5"/>
  <c r="T2221" i="5"/>
  <c r="S2222" i="5"/>
  <c r="T2222" i="5"/>
  <c r="S2223" i="5"/>
  <c r="T2223" i="5"/>
  <c r="S2224" i="5"/>
  <c r="T2224" i="5"/>
  <c r="S2225" i="5"/>
  <c r="T2225" i="5"/>
  <c r="S2226" i="5"/>
  <c r="T2226" i="5"/>
  <c r="S2227" i="5"/>
  <c r="T2227" i="5"/>
  <c r="S2228" i="5"/>
  <c r="T2228" i="5"/>
  <c r="S2229" i="5"/>
  <c r="T2229" i="5"/>
  <c r="S2230" i="5"/>
  <c r="T2230" i="5"/>
  <c r="S2231" i="5"/>
  <c r="T2231" i="5"/>
  <c r="S2232" i="5"/>
  <c r="T2232" i="5"/>
  <c r="S2233" i="5"/>
  <c r="T2233" i="5"/>
  <c r="S2234" i="5"/>
  <c r="T2234" i="5"/>
  <c r="S2235" i="5"/>
  <c r="T2235" i="5"/>
  <c r="S2236" i="5"/>
  <c r="T2236" i="5"/>
  <c r="S2237" i="5"/>
  <c r="T2237" i="5"/>
  <c r="S2238" i="5"/>
  <c r="T2238" i="5"/>
  <c r="S2239" i="5"/>
  <c r="T2239" i="5"/>
  <c r="S2240" i="5"/>
  <c r="T2240" i="5"/>
  <c r="S2241" i="5"/>
  <c r="T2241" i="5"/>
  <c r="S2242" i="5"/>
  <c r="T2242" i="5"/>
  <c r="S2243" i="5"/>
  <c r="T2243" i="5"/>
  <c r="S2244" i="5"/>
  <c r="T2244" i="5"/>
  <c r="S2245" i="5"/>
  <c r="T2245" i="5"/>
  <c r="S2246" i="5"/>
  <c r="T2246" i="5"/>
  <c r="S2247" i="5"/>
  <c r="T2247" i="5"/>
  <c r="S2248" i="5"/>
  <c r="T2248" i="5"/>
  <c r="S2249" i="5"/>
  <c r="T2249" i="5"/>
  <c r="S2250" i="5"/>
  <c r="T2250" i="5"/>
  <c r="S2251" i="5"/>
  <c r="T2251" i="5"/>
  <c r="S2252" i="5"/>
  <c r="T2252" i="5"/>
  <c r="S2253" i="5"/>
  <c r="T2253" i="5"/>
  <c r="S2254" i="5"/>
  <c r="T2254" i="5"/>
  <c r="S2255" i="5"/>
  <c r="T2255" i="5"/>
  <c r="S2256" i="5"/>
  <c r="T2256" i="5"/>
  <c r="S2257" i="5"/>
  <c r="T2257" i="5"/>
  <c r="S2258" i="5"/>
  <c r="T2258" i="5"/>
  <c r="S2259" i="5"/>
  <c r="T2259" i="5"/>
  <c r="S2260" i="5"/>
  <c r="T2260" i="5"/>
  <c r="S2261" i="5"/>
  <c r="T2261" i="5"/>
  <c r="S2262" i="5"/>
  <c r="T2262" i="5"/>
  <c r="S2263" i="5"/>
  <c r="T2263" i="5"/>
  <c r="S2264" i="5"/>
  <c r="T2264" i="5"/>
  <c r="S2265" i="5"/>
  <c r="T2265" i="5"/>
  <c r="S2266" i="5"/>
  <c r="T2266" i="5"/>
  <c r="S2267" i="5"/>
  <c r="T2267" i="5"/>
  <c r="S2268" i="5"/>
  <c r="T2268" i="5"/>
  <c r="S2269" i="5"/>
  <c r="T2269" i="5"/>
  <c r="S2270" i="5"/>
  <c r="T2270" i="5"/>
  <c r="S2271" i="5"/>
  <c r="T2271" i="5"/>
  <c r="S2272" i="5"/>
  <c r="T2272" i="5"/>
  <c r="S2273" i="5"/>
  <c r="T2273" i="5"/>
  <c r="S2274" i="5"/>
  <c r="T2274" i="5"/>
  <c r="S2275" i="5"/>
  <c r="T2275" i="5"/>
  <c r="S2276" i="5"/>
  <c r="T2276" i="5"/>
  <c r="S2277" i="5"/>
  <c r="T2277" i="5"/>
  <c r="S2278" i="5"/>
  <c r="T2278" i="5"/>
  <c r="S2279" i="5"/>
  <c r="T2279" i="5"/>
  <c r="S2280" i="5"/>
  <c r="T2280" i="5"/>
  <c r="S2281" i="5"/>
  <c r="T2281" i="5"/>
  <c r="S2282" i="5"/>
  <c r="T2282" i="5"/>
  <c r="S2283" i="5"/>
  <c r="T2283" i="5"/>
  <c r="S2284" i="5"/>
  <c r="T2284" i="5"/>
  <c r="S2285" i="5"/>
  <c r="T2285" i="5"/>
  <c r="S2286" i="5"/>
  <c r="T2286" i="5"/>
  <c r="S2287" i="5"/>
  <c r="T2287" i="5"/>
  <c r="S2288" i="5"/>
  <c r="T2288" i="5"/>
  <c r="S2289" i="5"/>
  <c r="T2289" i="5"/>
  <c r="S2290" i="5"/>
  <c r="T2290" i="5"/>
  <c r="S2291" i="5"/>
  <c r="T2291" i="5"/>
  <c r="S2292" i="5"/>
  <c r="T2292" i="5"/>
  <c r="S2293" i="5"/>
  <c r="T2293" i="5"/>
  <c r="S2294" i="5"/>
  <c r="T2294" i="5"/>
  <c r="S2295" i="5"/>
  <c r="T2295" i="5"/>
  <c r="S2296" i="5"/>
  <c r="T2296" i="5"/>
  <c r="S2297" i="5"/>
  <c r="T2297" i="5"/>
  <c r="S2298" i="5"/>
  <c r="T2298" i="5"/>
  <c r="S2299" i="5"/>
  <c r="T2299" i="5"/>
  <c r="S2300" i="5"/>
  <c r="T2300" i="5"/>
  <c r="S2301" i="5"/>
  <c r="T2301" i="5"/>
  <c r="S2302" i="5"/>
  <c r="T2302" i="5"/>
  <c r="S2303" i="5"/>
  <c r="T2303" i="5"/>
  <c r="S2304" i="5"/>
  <c r="T2304" i="5"/>
  <c r="S2305" i="5"/>
  <c r="T2305" i="5"/>
  <c r="S2306" i="5"/>
  <c r="T2306" i="5"/>
  <c r="S2307" i="5"/>
  <c r="T2307" i="5"/>
  <c r="S2308" i="5"/>
  <c r="T2308" i="5"/>
  <c r="S2309" i="5"/>
  <c r="T2309" i="5"/>
  <c r="S2310" i="5"/>
  <c r="T2310" i="5"/>
  <c r="S2311" i="5"/>
  <c r="T2311" i="5"/>
  <c r="S2312" i="5"/>
  <c r="T2312" i="5"/>
  <c r="S2313" i="5"/>
  <c r="T2313" i="5"/>
  <c r="S2314" i="5"/>
  <c r="T2314" i="5"/>
  <c r="S2315" i="5"/>
  <c r="T2315" i="5"/>
  <c r="S2316" i="5"/>
  <c r="T2316" i="5"/>
  <c r="S2317" i="5"/>
  <c r="T2317" i="5"/>
  <c r="S2318" i="5"/>
  <c r="T2318" i="5"/>
  <c r="S2319" i="5"/>
  <c r="T2319" i="5"/>
  <c r="S2320" i="5"/>
  <c r="T2320" i="5"/>
  <c r="S2321" i="5"/>
  <c r="T2321" i="5"/>
  <c r="S2322" i="5"/>
  <c r="T2322" i="5"/>
  <c r="S2323" i="5"/>
  <c r="T2323" i="5"/>
  <c r="S2324" i="5"/>
  <c r="T2324" i="5"/>
  <c r="S2325" i="5"/>
  <c r="T2325" i="5"/>
  <c r="S2326" i="5"/>
  <c r="T2326" i="5"/>
  <c r="S2327" i="5"/>
  <c r="T2327" i="5"/>
  <c r="S2328" i="5"/>
  <c r="T2328" i="5"/>
  <c r="S2329" i="5"/>
  <c r="T2329" i="5"/>
  <c r="S2330" i="5"/>
  <c r="T2330" i="5"/>
  <c r="S2331" i="5"/>
  <c r="T2331" i="5"/>
  <c r="S2332" i="5"/>
  <c r="T2332" i="5"/>
  <c r="S2333" i="5"/>
  <c r="T2333" i="5"/>
  <c r="S2334" i="5"/>
  <c r="T2334" i="5"/>
  <c r="S2335" i="5"/>
  <c r="T2335" i="5"/>
  <c r="S2336" i="5"/>
  <c r="T2336" i="5"/>
  <c r="S2337" i="5"/>
  <c r="T2337" i="5"/>
  <c r="S2338" i="5"/>
  <c r="T2338" i="5"/>
  <c r="S2339" i="5"/>
  <c r="T2339" i="5"/>
  <c r="S2340" i="5"/>
  <c r="T2340" i="5"/>
  <c r="S2341" i="5"/>
  <c r="T2341" i="5"/>
  <c r="S2342" i="5"/>
  <c r="T2342" i="5"/>
  <c r="S2343" i="5"/>
  <c r="T2343" i="5"/>
  <c r="S2344" i="5"/>
  <c r="T2344" i="5"/>
  <c r="S2345" i="5"/>
  <c r="T2345" i="5"/>
  <c r="S2346" i="5"/>
  <c r="T2346" i="5"/>
  <c r="S2347" i="5"/>
  <c r="T2347" i="5"/>
  <c r="S2348" i="5"/>
  <c r="T2348" i="5"/>
  <c r="S2349" i="5"/>
  <c r="T2349" i="5"/>
  <c r="S2350" i="5"/>
  <c r="T2350" i="5"/>
  <c r="S2351" i="5"/>
  <c r="T2351" i="5"/>
  <c r="S2352" i="5"/>
  <c r="T2352" i="5"/>
  <c r="S2353" i="5"/>
  <c r="T2353" i="5"/>
  <c r="S2354" i="5"/>
  <c r="T2354" i="5"/>
  <c r="S2355" i="5"/>
  <c r="T2355" i="5"/>
  <c r="S2356" i="5"/>
  <c r="T2356" i="5"/>
  <c r="S2357" i="5"/>
  <c r="T2357" i="5"/>
  <c r="S2358" i="5"/>
  <c r="T2358" i="5"/>
  <c r="S2359" i="5"/>
  <c r="T2359" i="5"/>
  <c r="S2360" i="5"/>
  <c r="T2360" i="5"/>
  <c r="S2361" i="5"/>
  <c r="T2361" i="5"/>
  <c r="S2362" i="5"/>
  <c r="T2362" i="5"/>
  <c r="S2363" i="5"/>
  <c r="T2363" i="5"/>
  <c r="S2364" i="5"/>
  <c r="T2364" i="5"/>
  <c r="S2365" i="5"/>
  <c r="T2365" i="5"/>
  <c r="S2366" i="5"/>
  <c r="T2366" i="5"/>
  <c r="S2367" i="5"/>
  <c r="T2367" i="5"/>
  <c r="S2368" i="5"/>
  <c r="T2368" i="5"/>
  <c r="S2369" i="5"/>
  <c r="T2369" i="5"/>
  <c r="S2370" i="5"/>
  <c r="T2370" i="5"/>
  <c r="S2371" i="5"/>
  <c r="T2371" i="5"/>
  <c r="S2372" i="5"/>
  <c r="T2372" i="5"/>
  <c r="S2373" i="5"/>
  <c r="T2373" i="5"/>
  <c r="S2374" i="5"/>
  <c r="T2374" i="5"/>
  <c r="S2375" i="5"/>
  <c r="T2375" i="5"/>
  <c r="S2376" i="5"/>
  <c r="T2376" i="5"/>
  <c r="S2377" i="5"/>
  <c r="T2377" i="5"/>
  <c r="S2378" i="5"/>
  <c r="T2378" i="5"/>
  <c r="S2379" i="5"/>
  <c r="T2379" i="5"/>
  <c r="S2380" i="5"/>
  <c r="T2380" i="5"/>
  <c r="S2381" i="5"/>
  <c r="T2381" i="5"/>
  <c r="S2382" i="5"/>
  <c r="T2382" i="5"/>
  <c r="S2383" i="5"/>
  <c r="T2383" i="5"/>
  <c r="S2384" i="5"/>
  <c r="T2384" i="5"/>
  <c r="S2385" i="5"/>
  <c r="T2385" i="5"/>
  <c r="S2386" i="5"/>
  <c r="T2386" i="5"/>
  <c r="S2387" i="5"/>
  <c r="T2387" i="5"/>
  <c r="S2388" i="5"/>
  <c r="T2388" i="5"/>
  <c r="S2389" i="5"/>
  <c r="T2389" i="5"/>
  <c r="S2390" i="5"/>
  <c r="T2390" i="5"/>
  <c r="S2391" i="5"/>
  <c r="T2391" i="5"/>
  <c r="S2392" i="5"/>
  <c r="T2392" i="5"/>
  <c r="S2393" i="5"/>
  <c r="T2393" i="5"/>
  <c r="S2394" i="5"/>
  <c r="T2394" i="5"/>
  <c r="S2395" i="5"/>
  <c r="T2395" i="5"/>
  <c r="S2396" i="5"/>
  <c r="T2396" i="5"/>
  <c r="S2397" i="5"/>
  <c r="T2397" i="5"/>
  <c r="S2398" i="5"/>
  <c r="T2398" i="5"/>
  <c r="S2399" i="5"/>
  <c r="T2399" i="5"/>
  <c r="S2400" i="5"/>
  <c r="T2400" i="5"/>
  <c r="S2401" i="5"/>
  <c r="T2401" i="5"/>
  <c r="S2402" i="5"/>
  <c r="T2402" i="5"/>
  <c r="S2403" i="5"/>
  <c r="T2403" i="5"/>
  <c r="S2404" i="5"/>
  <c r="T2404" i="5"/>
  <c r="S2405" i="5"/>
  <c r="T2405" i="5"/>
  <c r="S2406" i="5"/>
  <c r="T2406" i="5"/>
  <c r="S2407" i="5"/>
  <c r="T2407" i="5"/>
  <c r="S2408" i="5"/>
  <c r="T2408" i="5"/>
  <c r="S2409" i="5"/>
  <c r="T2409" i="5"/>
  <c r="S2410" i="5"/>
  <c r="T2410" i="5"/>
  <c r="S2411" i="5"/>
  <c r="T2411" i="5"/>
  <c r="S2412" i="5"/>
  <c r="T2412" i="5"/>
  <c r="S2413" i="5"/>
  <c r="T2413" i="5"/>
  <c r="S2414" i="5"/>
  <c r="T2414" i="5"/>
  <c r="S2415" i="5"/>
  <c r="T2415" i="5"/>
  <c r="S2416" i="5"/>
  <c r="T2416" i="5"/>
  <c r="S2417" i="5"/>
  <c r="T2417" i="5"/>
  <c r="S2418" i="5"/>
  <c r="T2418" i="5"/>
  <c r="S2419" i="5"/>
  <c r="T2419" i="5"/>
  <c r="S2420" i="5"/>
  <c r="T2420" i="5"/>
  <c r="S2421" i="5"/>
  <c r="T2421" i="5"/>
  <c r="S2422" i="5"/>
  <c r="T2422" i="5"/>
  <c r="S2423" i="5"/>
  <c r="T2423" i="5"/>
  <c r="S2424" i="5"/>
  <c r="T2424" i="5"/>
  <c r="S2425" i="5"/>
  <c r="T2425" i="5"/>
  <c r="S2426" i="5"/>
  <c r="T2426" i="5"/>
  <c r="S2427" i="5"/>
  <c r="T2427" i="5"/>
  <c r="S2428" i="5"/>
  <c r="T2428" i="5"/>
  <c r="S2429" i="5"/>
  <c r="T2429" i="5"/>
  <c r="S2430" i="5"/>
  <c r="T2430" i="5"/>
  <c r="S2431" i="5"/>
  <c r="T2431" i="5"/>
  <c r="S2432" i="5"/>
  <c r="T2432" i="5"/>
  <c r="S2433" i="5"/>
  <c r="T2433" i="5"/>
  <c r="S2434" i="5"/>
  <c r="T2434" i="5"/>
  <c r="S2435" i="5"/>
  <c r="T2435" i="5"/>
  <c r="S2436" i="5"/>
  <c r="T2436" i="5"/>
  <c r="S2437" i="5"/>
  <c r="T2437" i="5"/>
  <c r="S2438" i="5"/>
  <c r="T2438" i="5"/>
  <c r="S2439" i="5"/>
  <c r="T2439" i="5"/>
  <c r="S2440" i="5"/>
  <c r="T2440" i="5"/>
  <c r="S2441" i="5"/>
  <c r="T2441" i="5"/>
  <c r="S2442" i="5"/>
  <c r="T2442" i="5"/>
  <c r="S2443" i="5"/>
  <c r="T2443" i="5"/>
  <c r="S2444" i="5"/>
  <c r="T2444" i="5"/>
  <c r="S2445" i="5"/>
  <c r="T2445" i="5"/>
  <c r="S2446" i="5"/>
  <c r="T2446" i="5"/>
  <c r="S2447" i="5"/>
  <c r="T2447" i="5"/>
  <c r="S2448" i="5"/>
  <c r="T2448" i="5"/>
  <c r="S2449" i="5"/>
  <c r="T2449" i="5"/>
  <c r="S2450" i="5"/>
  <c r="T2450" i="5"/>
  <c r="S2451" i="5"/>
  <c r="T2451" i="5"/>
  <c r="S2452" i="5"/>
  <c r="T2452" i="5"/>
  <c r="S2453" i="5"/>
  <c r="T2453" i="5"/>
  <c r="S2454" i="5"/>
  <c r="T2454" i="5"/>
  <c r="S2455" i="5"/>
  <c r="T2455" i="5"/>
  <c r="S2456" i="5"/>
  <c r="T2456" i="5"/>
  <c r="S2457" i="5"/>
  <c r="T2457" i="5"/>
  <c r="S2458" i="5"/>
  <c r="T2458" i="5"/>
  <c r="S2459" i="5"/>
  <c r="T2459" i="5"/>
  <c r="S2460" i="5"/>
  <c r="T2460" i="5"/>
  <c r="S2461" i="5"/>
  <c r="T2461" i="5"/>
  <c r="S2462" i="5"/>
  <c r="T2462" i="5"/>
  <c r="S2463" i="5"/>
  <c r="T2463" i="5"/>
  <c r="S2464" i="5"/>
  <c r="T2464" i="5"/>
  <c r="S2465" i="5"/>
  <c r="T2465" i="5"/>
  <c r="S2466" i="5"/>
  <c r="T2466" i="5"/>
  <c r="S2467" i="5"/>
  <c r="T2467" i="5"/>
  <c r="S2468" i="5"/>
  <c r="T2468" i="5"/>
  <c r="S2469" i="5"/>
  <c r="T2469" i="5"/>
  <c r="S2470" i="5"/>
  <c r="T2470" i="5"/>
  <c r="S2471" i="5"/>
  <c r="T2471" i="5"/>
  <c r="S2472" i="5"/>
  <c r="T2472" i="5"/>
  <c r="S2473" i="5"/>
  <c r="T2473" i="5"/>
  <c r="S2474" i="5"/>
  <c r="T2474" i="5"/>
  <c r="S2475" i="5"/>
  <c r="T2475" i="5"/>
  <c r="S2476" i="5"/>
  <c r="T2476" i="5"/>
  <c r="S2477" i="5"/>
  <c r="T2477" i="5"/>
  <c r="S2478" i="5"/>
  <c r="T2478" i="5"/>
  <c r="S2479" i="5"/>
  <c r="T2479" i="5"/>
  <c r="S2480" i="5"/>
  <c r="T2480" i="5"/>
  <c r="S2481" i="5"/>
  <c r="T2481" i="5"/>
  <c r="S2482" i="5"/>
  <c r="T2482" i="5"/>
  <c r="S2483" i="5"/>
  <c r="T2483" i="5"/>
  <c r="S2484" i="5"/>
  <c r="T2484" i="5"/>
  <c r="S2485" i="5"/>
  <c r="T2485" i="5"/>
  <c r="S2486" i="5"/>
  <c r="T2486" i="5"/>
  <c r="S2487" i="5"/>
  <c r="T2487" i="5"/>
  <c r="S2488" i="5"/>
  <c r="T2488" i="5"/>
  <c r="S2489" i="5"/>
  <c r="T2489" i="5"/>
  <c r="S2490" i="5"/>
  <c r="T2490" i="5"/>
  <c r="S2491" i="5"/>
  <c r="T2491" i="5"/>
  <c r="S2492" i="5"/>
  <c r="T2492" i="5"/>
  <c r="S2493" i="5"/>
  <c r="T2493" i="5"/>
  <c r="S2494" i="5"/>
  <c r="T2494" i="5"/>
  <c r="S2495" i="5"/>
  <c r="T2495" i="5"/>
  <c r="S2496" i="5"/>
  <c r="T2496" i="5"/>
  <c r="S2497" i="5"/>
  <c r="T2497" i="5"/>
  <c r="S2498" i="5"/>
  <c r="T2498" i="5"/>
  <c r="S2499" i="5"/>
  <c r="T2499" i="5"/>
  <c r="S2500" i="5"/>
  <c r="T2500" i="5"/>
  <c r="S2501" i="5"/>
  <c r="T2501" i="5"/>
  <c r="S2502" i="5"/>
  <c r="T2502" i="5"/>
  <c r="S2503" i="5"/>
  <c r="T2503" i="5"/>
  <c r="S2504" i="5"/>
  <c r="T2504" i="5"/>
  <c r="S2505" i="5"/>
  <c r="T2505" i="5"/>
  <c r="S2506" i="5"/>
  <c r="T2506" i="5"/>
  <c r="S2507" i="5"/>
  <c r="T2507" i="5"/>
  <c r="S2508" i="5"/>
  <c r="T2508" i="5"/>
  <c r="S2509" i="5"/>
  <c r="T2509" i="5"/>
  <c r="S2510" i="5"/>
  <c r="T2510" i="5"/>
  <c r="S2511" i="5"/>
  <c r="T2511" i="5"/>
  <c r="S2512" i="5"/>
  <c r="T2512" i="5"/>
  <c r="S2513" i="5"/>
  <c r="T2513" i="5"/>
  <c r="S2514" i="5"/>
  <c r="T2514" i="5"/>
  <c r="S2515" i="5"/>
  <c r="T2515" i="5"/>
  <c r="S2516" i="5"/>
  <c r="T2516" i="5"/>
  <c r="S2517" i="5"/>
  <c r="T2517" i="5"/>
  <c r="S2518" i="5"/>
  <c r="T2518" i="5"/>
  <c r="S2519" i="5"/>
  <c r="T2519" i="5"/>
  <c r="S2520" i="5"/>
  <c r="T2520" i="5"/>
  <c r="S2521" i="5"/>
  <c r="T2521" i="5"/>
  <c r="S2522" i="5"/>
  <c r="T2522" i="5"/>
  <c r="S2523" i="5"/>
  <c r="T2523" i="5"/>
  <c r="S2524" i="5"/>
  <c r="T2524" i="5"/>
  <c r="S2525" i="5"/>
  <c r="T2525" i="5"/>
  <c r="S2526" i="5"/>
  <c r="T2526" i="5"/>
  <c r="S2527" i="5"/>
  <c r="T2527" i="5"/>
  <c r="S2528" i="5"/>
  <c r="T2528" i="5"/>
  <c r="S2529" i="5"/>
  <c r="T2529" i="5"/>
  <c r="S2530" i="5"/>
  <c r="T2530" i="5"/>
  <c r="S2531" i="5"/>
  <c r="T2531" i="5"/>
  <c r="S2532" i="5"/>
  <c r="T2532" i="5"/>
  <c r="S2533" i="5"/>
  <c r="T2533" i="5"/>
  <c r="S2534" i="5"/>
  <c r="T2534" i="5"/>
  <c r="S2535" i="5"/>
  <c r="T2535" i="5"/>
  <c r="S2536" i="5"/>
  <c r="T2536" i="5"/>
  <c r="S2537" i="5"/>
  <c r="T2537" i="5"/>
  <c r="S2538" i="5"/>
  <c r="T2538" i="5"/>
  <c r="S2539" i="5"/>
  <c r="T2539" i="5"/>
  <c r="S2540" i="5"/>
  <c r="T2540" i="5"/>
  <c r="S2541" i="5"/>
  <c r="T2541" i="5"/>
  <c r="S2542" i="5"/>
  <c r="T2542" i="5"/>
  <c r="S2543" i="5"/>
  <c r="T2543" i="5"/>
  <c r="S2544" i="5"/>
  <c r="T2544" i="5"/>
  <c r="S2545" i="5"/>
  <c r="T2545" i="5"/>
  <c r="S2546" i="5"/>
  <c r="T2546" i="5"/>
  <c r="S2547" i="5"/>
  <c r="T2547" i="5"/>
  <c r="S2548" i="5"/>
  <c r="T2548" i="5"/>
  <c r="S2549" i="5"/>
  <c r="T2549" i="5"/>
  <c r="S2550" i="5"/>
  <c r="T2550" i="5"/>
  <c r="S2551" i="5"/>
  <c r="T2551" i="5"/>
  <c r="S2552" i="5"/>
  <c r="T2552" i="5"/>
  <c r="S2553" i="5"/>
  <c r="T2553" i="5"/>
  <c r="S2554" i="5"/>
  <c r="T2554" i="5"/>
  <c r="S2555" i="5"/>
  <c r="T2555" i="5"/>
  <c r="S2556" i="5"/>
  <c r="T2556" i="5"/>
  <c r="S2557" i="5"/>
  <c r="T2557" i="5"/>
  <c r="S2558" i="5"/>
  <c r="T2558" i="5"/>
  <c r="S2559" i="5"/>
  <c r="T2559" i="5"/>
  <c r="S2560" i="5"/>
  <c r="T2560" i="5"/>
  <c r="S2561" i="5"/>
  <c r="T2561" i="5"/>
  <c r="S2562" i="5"/>
  <c r="T2562" i="5"/>
  <c r="S2563" i="5"/>
  <c r="T2563" i="5"/>
  <c r="S2564" i="5"/>
  <c r="T2564" i="5"/>
  <c r="S2565" i="5"/>
  <c r="T2565" i="5"/>
  <c r="S2566" i="5"/>
  <c r="T2566" i="5"/>
  <c r="S2567" i="5"/>
  <c r="T2567" i="5"/>
  <c r="S2568" i="5"/>
  <c r="T2568" i="5"/>
  <c r="S2569" i="5"/>
  <c r="T2569" i="5"/>
  <c r="S2570" i="5"/>
  <c r="T2570" i="5"/>
  <c r="S2571" i="5"/>
  <c r="T2571" i="5"/>
  <c r="S2572" i="5"/>
  <c r="T2572" i="5"/>
  <c r="S2573" i="5"/>
  <c r="T2573" i="5"/>
  <c r="S2574" i="5"/>
  <c r="T2574" i="5"/>
  <c r="S2575" i="5"/>
  <c r="T2575" i="5"/>
  <c r="S2576" i="5"/>
  <c r="T2576" i="5"/>
  <c r="S2577" i="5"/>
  <c r="T2577" i="5"/>
  <c r="S2578" i="5"/>
  <c r="T2578" i="5"/>
  <c r="S2579" i="5"/>
  <c r="T2579" i="5"/>
  <c r="S2580" i="5"/>
  <c r="T2580" i="5"/>
  <c r="S2581" i="5"/>
  <c r="T2581" i="5"/>
  <c r="S2582" i="5"/>
  <c r="T2582" i="5"/>
  <c r="S2583" i="5"/>
  <c r="T2583" i="5"/>
  <c r="S2584" i="5"/>
  <c r="T2584" i="5"/>
  <c r="S2585" i="5"/>
  <c r="T2585" i="5"/>
  <c r="S2586" i="5"/>
  <c r="T2586" i="5"/>
  <c r="S2587" i="5"/>
  <c r="T2587" i="5"/>
  <c r="S2588" i="5"/>
  <c r="T2588" i="5"/>
  <c r="S2589" i="5"/>
  <c r="T2589" i="5"/>
  <c r="S2590" i="5"/>
  <c r="T2590" i="5"/>
  <c r="S2591" i="5"/>
  <c r="T2591" i="5"/>
  <c r="S2592" i="5"/>
  <c r="T2592" i="5"/>
  <c r="S2593" i="5"/>
  <c r="T2593" i="5"/>
  <c r="S2594" i="5"/>
  <c r="T2594" i="5"/>
  <c r="S2595" i="5"/>
  <c r="T2595" i="5"/>
  <c r="S2596" i="5"/>
  <c r="T2596" i="5"/>
  <c r="S2597" i="5"/>
  <c r="T2597" i="5"/>
  <c r="S2598" i="5"/>
  <c r="T2598" i="5"/>
  <c r="S2599" i="5"/>
  <c r="T2599" i="5"/>
  <c r="S2600" i="5"/>
  <c r="T2600" i="5"/>
  <c r="S2601" i="5"/>
  <c r="T2601" i="5"/>
  <c r="S2602" i="5"/>
  <c r="T2602" i="5"/>
  <c r="S2603" i="5"/>
  <c r="T2603" i="5"/>
  <c r="S2604" i="5"/>
  <c r="T2604" i="5"/>
  <c r="S2605" i="5"/>
  <c r="T2605" i="5"/>
  <c r="S2606" i="5"/>
  <c r="T2606" i="5"/>
  <c r="S2607" i="5"/>
  <c r="T2607" i="5"/>
  <c r="S2608" i="5"/>
  <c r="T2608" i="5"/>
  <c r="S2609" i="5"/>
  <c r="T2609" i="5"/>
  <c r="S2610" i="5"/>
  <c r="T2610" i="5"/>
  <c r="S2611" i="5"/>
  <c r="T2611" i="5"/>
  <c r="S2612" i="5"/>
  <c r="T2612" i="5"/>
  <c r="S2613" i="5"/>
  <c r="T2613" i="5"/>
  <c r="S2614" i="5"/>
  <c r="T2614" i="5"/>
  <c r="S2615" i="5"/>
  <c r="T2615" i="5"/>
  <c r="S2616" i="5"/>
  <c r="T2616" i="5"/>
  <c r="S2617" i="5"/>
  <c r="T2617" i="5"/>
  <c r="S2618" i="5"/>
  <c r="T2618" i="5"/>
  <c r="S2619" i="5"/>
  <c r="T2619" i="5"/>
  <c r="S2620" i="5"/>
  <c r="T2620" i="5"/>
  <c r="S2621" i="5"/>
  <c r="T2621" i="5"/>
  <c r="S2622" i="5"/>
  <c r="T2622" i="5"/>
  <c r="S2623" i="5"/>
  <c r="T2623" i="5"/>
  <c r="S2624" i="5"/>
  <c r="T2624" i="5"/>
  <c r="S2625" i="5"/>
  <c r="T2625" i="5"/>
  <c r="S2626" i="5"/>
  <c r="T2626" i="5"/>
  <c r="S2627" i="5"/>
  <c r="T2627" i="5"/>
  <c r="S2628" i="5"/>
  <c r="T2628" i="5"/>
  <c r="S2629" i="5"/>
  <c r="T2629" i="5"/>
  <c r="S2630" i="5"/>
  <c r="T2630" i="5"/>
  <c r="S2631" i="5"/>
  <c r="T2631" i="5"/>
  <c r="S2632" i="5"/>
  <c r="T2632" i="5"/>
  <c r="S2633" i="5"/>
  <c r="T2633" i="5"/>
  <c r="S2634" i="5"/>
  <c r="T2634" i="5"/>
  <c r="S2635" i="5"/>
  <c r="T2635" i="5"/>
  <c r="S2636" i="5"/>
  <c r="T2636" i="5"/>
  <c r="S2637" i="5"/>
  <c r="T2637" i="5"/>
  <c r="S2638" i="5"/>
  <c r="T2638" i="5"/>
  <c r="S2639" i="5"/>
  <c r="T2639" i="5"/>
  <c r="S2640" i="5"/>
  <c r="T2640" i="5"/>
  <c r="S2641" i="5"/>
  <c r="T2641" i="5"/>
  <c r="S2642" i="5"/>
  <c r="T2642" i="5"/>
  <c r="S2643" i="5"/>
  <c r="T2643" i="5"/>
  <c r="S2644" i="5"/>
  <c r="T2644" i="5"/>
  <c r="S2645" i="5"/>
  <c r="T2645" i="5"/>
  <c r="S2646" i="5"/>
  <c r="T2646" i="5"/>
  <c r="S2647" i="5"/>
  <c r="T2647" i="5"/>
  <c r="S2648" i="5"/>
  <c r="T2648" i="5"/>
  <c r="S2649" i="5"/>
  <c r="T2649" i="5"/>
  <c r="S2650" i="5"/>
  <c r="T2650" i="5"/>
  <c r="S2651" i="5"/>
  <c r="T2651" i="5"/>
  <c r="S2652" i="5"/>
  <c r="T2652" i="5"/>
  <c r="S2653" i="5"/>
  <c r="T2653" i="5"/>
  <c r="S2654" i="5"/>
  <c r="T2654" i="5"/>
  <c r="S2655" i="5"/>
  <c r="T2655" i="5"/>
  <c r="S2656" i="5"/>
  <c r="T2656" i="5"/>
  <c r="S2657" i="5"/>
  <c r="T2657" i="5"/>
  <c r="S2658" i="5"/>
  <c r="T2658" i="5"/>
  <c r="S2659" i="5"/>
  <c r="T2659" i="5"/>
  <c r="S2660" i="5"/>
  <c r="T2660" i="5"/>
  <c r="S2661" i="5"/>
  <c r="T2661" i="5"/>
  <c r="S2662" i="5"/>
  <c r="T2662" i="5"/>
  <c r="S2663" i="5"/>
  <c r="T2663" i="5"/>
  <c r="S2664" i="5"/>
  <c r="T2664" i="5"/>
  <c r="S2665" i="5"/>
  <c r="T2665" i="5"/>
  <c r="S2666" i="5"/>
  <c r="T2666" i="5"/>
  <c r="S2667" i="5"/>
  <c r="T2667" i="5"/>
  <c r="S2668" i="5"/>
  <c r="T2668" i="5"/>
  <c r="S2669" i="5"/>
  <c r="T2669" i="5"/>
  <c r="S2670" i="5"/>
  <c r="T2670" i="5"/>
  <c r="S2671" i="5"/>
  <c r="T2671" i="5"/>
  <c r="S2672" i="5"/>
  <c r="T2672" i="5"/>
  <c r="S2673" i="5"/>
  <c r="T2673" i="5"/>
  <c r="S2674" i="5"/>
  <c r="T2674" i="5"/>
  <c r="S2675" i="5"/>
  <c r="T2675" i="5"/>
  <c r="S2676" i="5"/>
  <c r="T2676" i="5"/>
  <c r="S2677" i="5"/>
  <c r="T2677" i="5"/>
  <c r="S2678" i="5"/>
  <c r="T2678" i="5"/>
  <c r="S2679" i="5"/>
  <c r="T2679" i="5"/>
  <c r="S2680" i="5"/>
  <c r="T2680" i="5"/>
  <c r="S2681" i="5"/>
  <c r="T2681" i="5"/>
  <c r="S2682" i="5"/>
  <c r="T2682" i="5"/>
  <c r="S2683" i="5"/>
  <c r="T2683" i="5"/>
  <c r="S2684" i="5"/>
  <c r="T2684" i="5"/>
  <c r="S2685" i="5"/>
  <c r="T2685" i="5"/>
  <c r="S2686" i="5"/>
  <c r="T2686" i="5"/>
  <c r="S2687" i="5"/>
  <c r="T2687" i="5"/>
  <c r="S2688" i="5"/>
  <c r="T2688" i="5"/>
  <c r="S2689" i="5"/>
  <c r="T2689" i="5"/>
  <c r="S2690" i="5"/>
  <c r="T2690" i="5"/>
  <c r="S2691" i="5"/>
  <c r="T2691" i="5"/>
  <c r="S2692" i="5"/>
  <c r="T2692" i="5"/>
  <c r="S2693" i="5"/>
  <c r="T2693" i="5"/>
  <c r="S2694" i="5"/>
  <c r="T2694" i="5"/>
  <c r="S2695" i="5"/>
  <c r="T2695" i="5"/>
  <c r="S2696" i="5"/>
  <c r="T2696" i="5"/>
  <c r="S2697" i="5"/>
  <c r="T2697" i="5"/>
  <c r="S2698" i="5"/>
  <c r="T2698" i="5"/>
  <c r="S2699" i="5"/>
  <c r="T2699" i="5"/>
  <c r="S2700" i="5"/>
  <c r="T2700" i="5"/>
  <c r="S2701" i="5"/>
  <c r="T2701" i="5"/>
  <c r="S2702" i="5"/>
  <c r="T2702" i="5"/>
  <c r="S2703" i="5"/>
  <c r="T2703" i="5"/>
  <c r="S2704" i="5"/>
  <c r="T2704" i="5"/>
  <c r="S2705" i="5"/>
  <c r="T2705" i="5"/>
  <c r="S2706" i="5"/>
  <c r="T2706" i="5"/>
  <c r="S2707" i="5"/>
  <c r="T2707" i="5"/>
  <c r="S2708" i="5"/>
  <c r="T2708" i="5"/>
  <c r="S2709" i="5"/>
  <c r="T2709" i="5"/>
  <c r="S2710" i="5"/>
  <c r="T2710" i="5"/>
  <c r="S2711" i="5"/>
  <c r="T2711" i="5"/>
  <c r="S2712" i="5"/>
  <c r="T2712" i="5"/>
  <c r="S2713" i="5"/>
  <c r="T2713" i="5"/>
  <c r="S2714" i="5"/>
  <c r="T2714" i="5"/>
  <c r="S2715" i="5"/>
  <c r="T2715" i="5"/>
  <c r="S2716" i="5"/>
  <c r="T2716" i="5"/>
  <c r="S2717" i="5"/>
  <c r="T2717" i="5"/>
  <c r="S2718" i="5"/>
  <c r="T2718" i="5"/>
  <c r="S2719" i="5"/>
  <c r="T2719" i="5"/>
  <c r="S2720" i="5"/>
  <c r="T2720" i="5"/>
  <c r="S2721" i="5"/>
  <c r="T2721" i="5"/>
  <c r="S2722" i="5"/>
  <c r="T2722" i="5"/>
  <c r="S2723" i="5"/>
  <c r="T2723" i="5"/>
  <c r="S2724" i="5"/>
  <c r="T2724" i="5"/>
  <c r="S2725" i="5"/>
  <c r="T2725" i="5"/>
  <c r="S2726" i="5"/>
  <c r="T2726" i="5"/>
  <c r="S2727" i="5"/>
  <c r="T2727" i="5"/>
  <c r="S2728" i="5"/>
  <c r="T2728" i="5"/>
  <c r="S2729" i="5"/>
  <c r="T2729" i="5"/>
  <c r="S2730" i="5"/>
  <c r="T2730" i="5"/>
  <c r="S2731" i="5"/>
  <c r="T2731" i="5"/>
  <c r="S2732" i="5"/>
  <c r="T2732" i="5"/>
  <c r="S2733" i="5"/>
  <c r="T2733" i="5"/>
  <c r="S2734" i="5"/>
  <c r="T2734" i="5"/>
  <c r="S2735" i="5"/>
  <c r="T2735" i="5"/>
  <c r="S2736" i="5"/>
  <c r="T2736" i="5"/>
  <c r="S2737" i="5"/>
  <c r="T2737" i="5"/>
  <c r="S2738" i="5"/>
  <c r="T2738" i="5"/>
  <c r="S2739" i="5"/>
  <c r="T2739" i="5"/>
  <c r="S2740" i="5"/>
  <c r="T2740" i="5"/>
  <c r="S2741" i="5"/>
  <c r="T2741" i="5"/>
  <c r="S2742" i="5"/>
  <c r="T2742" i="5"/>
  <c r="S2743" i="5"/>
  <c r="T2743" i="5"/>
  <c r="S2744" i="5"/>
  <c r="T2744" i="5"/>
  <c r="S2745" i="5"/>
  <c r="T2745" i="5"/>
  <c r="S2746" i="5"/>
  <c r="T2746" i="5"/>
  <c r="S2747" i="5"/>
  <c r="T2747" i="5"/>
  <c r="S2748" i="5"/>
  <c r="T2748" i="5"/>
  <c r="S2749" i="5"/>
  <c r="T2749" i="5"/>
  <c r="S2750" i="5"/>
  <c r="T2750" i="5"/>
  <c r="S2751" i="5"/>
  <c r="T2751" i="5"/>
  <c r="S2752" i="5"/>
  <c r="T2752" i="5"/>
  <c r="S2753" i="5"/>
  <c r="T2753" i="5"/>
  <c r="S2754" i="5"/>
  <c r="T2754" i="5"/>
  <c r="S2755" i="5"/>
  <c r="T2755" i="5"/>
  <c r="S2756" i="5"/>
  <c r="T2756" i="5"/>
  <c r="S2757" i="5"/>
  <c r="T2757" i="5"/>
  <c r="S2758" i="5"/>
  <c r="T2758" i="5"/>
  <c r="S2759" i="5"/>
  <c r="T2759" i="5"/>
  <c r="S2760" i="5"/>
  <c r="T2760" i="5"/>
  <c r="S2761" i="5"/>
  <c r="T2761" i="5"/>
  <c r="S2762" i="5"/>
  <c r="T2762" i="5"/>
  <c r="S2763" i="5"/>
  <c r="T2763" i="5"/>
  <c r="S2764" i="5"/>
  <c r="T2764" i="5"/>
  <c r="S2765" i="5"/>
  <c r="T2765" i="5"/>
  <c r="S2766" i="5"/>
  <c r="T2766" i="5"/>
  <c r="S2767" i="5"/>
  <c r="T2767" i="5"/>
  <c r="S2768" i="5"/>
  <c r="T2768" i="5"/>
  <c r="S2769" i="5"/>
  <c r="T2769" i="5"/>
  <c r="S2770" i="5"/>
  <c r="T2770" i="5"/>
  <c r="S2771" i="5"/>
  <c r="T2771" i="5"/>
  <c r="S2772" i="5"/>
  <c r="T2772" i="5"/>
  <c r="S2773" i="5"/>
  <c r="T2773" i="5"/>
  <c r="S2774" i="5"/>
  <c r="T2774" i="5"/>
  <c r="S2775" i="5"/>
  <c r="T2775" i="5"/>
  <c r="S2776" i="5"/>
  <c r="T2776" i="5"/>
  <c r="S2777" i="5"/>
  <c r="T2777" i="5"/>
  <c r="S2778" i="5"/>
  <c r="T2778" i="5"/>
  <c r="S2779" i="5"/>
  <c r="T2779" i="5"/>
  <c r="S2780" i="5"/>
  <c r="T2780" i="5"/>
  <c r="S2781" i="5"/>
  <c r="T2781" i="5"/>
  <c r="S2782" i="5"/>
  <c r="T2782" i="5"/>
  <c r="S2783" i="5"/>
  <c r="T2783" i="5"/>
  <c r="S2784" i="5"/>
  <c r="T2784" i="5"/>
  <c r="S2785" i="5"/>
  <c r="T2785" i="5"/>
  <c r="S2786" i="5"/>
  <c r="T2786" i="5"/>
  <c r="S2787" i="5"/>
  <c r="T2787" i="5"/>
  <c r="S2788" i="5"/>
  <c r="T2788" i="5"/>
  <c r="S2789" i="5"/>
  <c r="T2789" i="5"/>
  <c r="S2790" i="5"/>
  <c r="T2790" i="5"/>
  <c r="S2791" i="5"/>
  <c r="T2791" i="5"/>
  <c r="S2792" i="5"/>
  <c r="T2792" i="5"/>
  <c r="S2793" i="5"/>
  <c r="T2793" i="5"/>
  <c r="S2794" i="5"/>
  <c r="T2794" i="5"/>
  <c r="S2795" i="5"/>
  <c r="T2795" i="5"/>
  <c r="S2796" i="5"/>
  <c r="T2796" i="5"/>
  <c r="S2797" i="5"/>
  <c r="T2797" i="5"/>
  <c r="S2798" i="5"/>
  <c r="T2798" i="5"/>
  <c r="S2799" i="5"/>
  <c r="T2799" i="5"/>
  <c r="S2800" i="5"/>
  <c r="T2800" i="5"/>
  <c r="S2801" i="5"/>
  <c r="T2801" i="5"/>
  <c r="S2802" i="5"/>
  <c r="T2802" i="5"/>
  <c r="S2803" i="5"/>
  <c r="T2803" i="5"/>
  <c r="S2804" i="5"/>
  <c r="T2804" i="5"/>
  <c r="S2805" i="5"/>
  <c r="T2805" i="5"/>
  <c r="S2806" i="5"/>
  <c r="T2806" i="5"/>
  <c r="S2807" i="5"/>
  <c r="T2807" i="5"/>
  <c r="S2808" i="5"/>
  <c r="T2808" i="5"/>
  <c r="S2809" i="5"/>
  <c r="T2809" i="5"/>
  <c r="S2810" i="5"/>
  <c r="T2810" i="5"/>
  <c r="S2811" i="5"/>
  <c r="T2811" i="5"/>
  <c r="S2812" i="5"/>
  <c r="T2812" i="5"/>
  <c r="S2813" i="5"/>
  <c r="T2813" i="5"/>
  <c r="S2814" i="5"/>
  <c r="T2814" i="5"/>
  <c r="S2815" i="5"/>
  <c r="T2815" i="5"/>
  <c r="S2816" i="5"/>
  <c r="T2816" i="5"/>
  <c r="S2817" i="5"/>
  <c r="T2817" i="5"/>
  <c r="S2818" i="5"/>
  <c r="T2818" i="5"/>
  <c r="S2819" i="5"/>
  <c r="T2819" i="5"/>
  <c r="S2820" i="5"/>
  <c r="T2820" i="5"/>
  <c r="S2821" i="5"/>
  <c r="T2821" i="5"/>
  <c r="S2822" i="5"/>
  <c r="T2822" i="5"/>
  <c r="S2823" i="5"/>
  <c r="T2823" i="5"/>
  <c r="S2824" i="5"/>
  <c r="T2824" i="5"/>
  <c r="S2825" i="5"/>
  <c r="T2825" i="5"/>
  <c r="S2826" i="5"/>
  <c r="T2826" i="5"/>
  <c r="S2827" i="5"/>
  <c r="T2827" i="5"/>
  <c r="S2828" i="5"/>
  <c r="T2828" i="5"/>
  <c r="S2829" i="5"/>
  <c r="T2829" i="5"/>
  <c r="S2830" i="5"/>
  <c r="T2830" i="5"/>
  <c r="S2831" i="5"/>
  <c r="T2831" i="5"/>
  <c r="S2832" i="5"/>
  <c r="T2832" i="5"/>
  <c r="S2833" i="5"/>
  <c r="T2833" i="5"/>
  <c r="S2834" i="5"/>
  <c r="T2834" i="5"/>
  <c r="S2835" i="5"/>
  <c r="T2835" i="5"/>
  <c r="S2836" i="5"/>
  <c r="T2836" i="5"/>
  <c r="S2837" i="5"/>
  <c r="T2837" i="5"/>
  <c r="S2838" i="5"/>
  <c r="T2838" i="5"/>
  <c r="S2839" i="5"/>
  <c r="T2839" i="5"/>
  <c r="S2840" i="5"/>
  <c r="T2840" i="5"/>
  <c r="S2841" i="5"/>
  <c r="T2841" i="5"/>
  <c r="S2842" i="5"/>
  <c r="T2842" i="5"/>
  <c r="S2843" i="5"/>
  <c r="T2843" i="5"/>
  <c r="S2844" i="5"/>
  <c r="T2844" i="5"/>
  <c r="S2845" i="5"/>
  <c r="T2845" i="5"/>
  <c r="S2846" i="5"/>
  <c r="T2846" i="5"/>
  <c r="S2847" i="5"/>
  <c r="T2847" i="5"/>
  <c r="S2848" i="5"/>
  <c r="T2848" i="5"/>
  <c r="S2849" i="5"/>
  <c r="T2849" i="5"/>
  <c r="S2850" i="5"/>
  <c r="T2850" i="5"/>
  <c r="S2851" i="5"/>
  <c r="T2851" i="5"/>
  <c r="S2852" i="5"/>
  <c r="T2852" i="5"/>
  <c r="S2853" i="5"/>
  <c r="T2853" i="5"/>
  <c r="S2854" i="5"/>
  <c r="T2854" i="5"/>
  <c r="S2855" i="5"/>
  <c r="T2855" i="5"/>
  <c r="S2856" i="5"/>
  <c r="T2856" i="5"/>
  <c r="S2857" i="5"/>
  <c r="T2857" i="5"/>
  <c r="S2858" i="5"/>
  <c r="T2858" i="5"/>
  <c r="S2859" i="5"/>
  <c r="T2859" i="5"/>
  <c r="S2860" i="5"/>
  <c r="T2860" i="5"/>
  <c r="S2861" i="5"/>
  <c r="T2861" i="5"/>
  <c r="S2862" i="5"/>
  <c r="T2862" i="5"/>
  <c r="S2863" i="5"/>
  <c r="T2863" i="5"/>
  <c r="S2864" i="5"/>
  <c r="T2864" i="5"/>
  <c r="S2865" i="5"/>
  <c r="T2865" i="5"/>
  <c r="S2866" i="5"/>
  <c r="T2866" i="5"/>
  <c r="S2867" i="5"/>
  <c r="T2867" i="5"/>
  <c r="S2868" i="5"/>
  <c r="T2868" i="5"/>
  <c r="S2869" i="5"/>
  <c r="T2869" i="5"/>
  <c r="S2870" i="5"/>
  <c r="T2870" i="5"/>
  <c r="S2871" i="5"/>
  <c r="T2871" i="5"/>
  <c r="S2872" i="5"/>
  <c r="T2872" i="5"/>
  <c r="S2873" i="5"/>
  <c r="T2873" i="5"/>
  <c r="S2874" i="5"/>
  <c r="T2874" i="5"/>
  <c r="S2875" i="5"/>
  <c r="T2875" i="5"/>
  <c r="S2876" i="5"/>
  <c r="T2876" i="5"/>
  <c r="S2877" i="5"/>
  <c r="T2877" i="5"/>
  <c r="S2878" i="5"/>
  <c r="T2878" i="5"/>
  <c r="S2879" i="5"/>
  <c r="T2879" i="5"/>
  <c r="S2880" i="5"/>
  <c r="T2880" i="5"/>
  <c r="S2881" i="5"/>
  <c r="T2881" i="5"/>
  <c r="S2882" i="5"/>
  <c r="T2882" i="5"/>
  <c r="S2883" i="5"/>
  <c r="T2883" i="5"/>
  <c r="S2884" i="5"/>
  <c r="T2884" i="5"/>
  <c r="S2885" i="5"/>
  <c r="T2885" i="5"/>
  <c r="S2886" i="5"/>
  <c r="T2886" i="5"/>
  <c r="S2887" i="5"/>
  <c r="T2887" i="5"/>
  <c r="S2888" i="5"/>
  <c r="T2888" i="5"/>
  <c r="S2889" i="5"/>
  <c r="T2889" i="5"/>
  <c r="S2890" i="5"/>
  <c r="T2890" i="5"/>
  <c r="S2891" i="5"/>
  <c r="T2891" i="5"/>
  <c r="S2892" i="5"/>
  <c r="T2892" i="5"/>
  <c r="S2893" i="5"/>
  <c r="T2893" i="5"/>
  <c r="S2894" i="5"/>
  <c r="T2894" i="5"/>
  <c r="S2895" i="5"/>
  <c r="T2895" i="5"/>
  <c r="S2896" i="5"/>
  <c r="T2896" i="5"/>
  <c r="S2897" i="5"/>
  <c r="T2897" i="5"/>
  <c r="S2898" i="5"/>
  <c r="T2898" i="5"/>
  <c r="S2899" i="5"/>
  <c r="T2899" i="5"/>
  <c r="S2900" i="5"/>
  <c r="T2900" i="5"/>
  <c r="S2901" i="5"/>
  <c r="T2901" i="5"/>
  <c r="S2902" i="5"/>
  <c r="T2902" i="5"/>
  <c r="S2903" i="5"/>
  <c r="T2903" i="5"/>
  <c r="S2904" i="5"/>
  <c r="T2904" i="5"/>
  <c r="S2905" i="5"/>
  <c r="T2905" i="5"/>
  <c r="S2906" i="5"/>
  <c r="T2906" i="5"/>
  <c r="S2907" i="5"/>
  <c r="T2907" i="5"/>
  <c r="S2908" i="5"/>
  <c r="T2908" i="5"/>
  <c r="S2909" i="5"/>
  <c r="T2909" i="5"/>
  <c r="S2910" i="5"/>
  <c r="T2910" i="5"/>
  <c r="S2911" i="5"/>
  <c r="T2911" i="5"/>
  <c r="S2912" i="5"/>
  <c r="T2912" i="5"/>
  <c r="S2913" i="5"/>
  <c r="T2913" i="5"/>
  <c r="S2914" i="5"/>
  <c r="T2914" i="5"/>
  <c r="S2915" i="5"/>
  <c r="T2915" i="5"/>
  <c r="S2916" i="5"/>
  <c r="T2916" i="5"/>
  <c r="S2917" i="5"/>
  <c r="T2917" i="5"/>
  <c r="S2918" i="5"/>
  <c r="T2918" i="5"/>
  <c r="S2919" i="5"/>
  <c r="T2919" i="5"/>
  <c r="S2920" i="5"/>
  <c r="T2920" i="5"/>
  <c r="S2921" i="5"/>
  <c r="T2921" i="5"/>
  <c r="S2922" i="5"/>
  <c r="T2922" i="5"/>
  <c r="S2923" i="5"/>
  <c r="T2923" i="5"/>
  <c r="S2924" i="5"/>
  <c r="T2924" i="5"/>
  <c r="S2925" i="5"/>
  <c r="T2925" i="5"/>
  <c r="S2926" i="5"/>
  <c r="T2926" i="5"/>
  <c r="S2927" i="5"/>
  <c r="T2927" i="5"/>
  <c r="S2928" i="5"/>
  <c r="T2928" i="5"/>
  <c r="S2929" i="5"/>
  <c r="T2929" i="5"/>
  <c r="S2930" i="5"/>
  <c r="T2930" i="5"/>
  <c r="S2931" i="5"/>
  <c r="T2931" i="5"/>
  <c r="S2932" i="5"/>
  <c r="T2932" i="5"/>
  <c r="S2933" i="5"/>
  <c r="T2933" i="5"/>
  <c r="S2934" i="5"/>
  <c r="T2934" i="5"/>
  <c r="S2935" i="5"/>
  <c r="T2935" i="5"/>
  <c r="S2936" i="5"/>
  <c r="T2936" i="5"/>
  <c r="S2937" i="5"/>
  <c r="T2937" i="5"/>
  <c r="S2938" i="5"/>
  <c r="T2938" i="5"/>
  <c r="S2939" i="5"/>
  <c r="T2939" i="5"/>
  <c r="S2940" i="5"/>
  <c r="T2940" i="5"/>
  <c r="S2941" i="5"/>
  <c r="T2941" i="5"/>
  <c r="S2942" i="5"/>
  <c r="T2942" i="5"/>
  <c r="S2943" i="5"/>
  <c r="T2943" i="5"/>
  <c r="S2944" i="5"/>
  <c r="T2944" i="5"/>
  <c r="S2945" i="5"/>
  <c r="T2945" i="5"/>
  <c r="S2946" i="5"/>
  <c r="T2946" i="5"/>
  <c r="S2947" i="5"/>
  <c r="T2947" i="5"/>
  <c r="S2948" i="5"/>
  <c r="T2948" i="5"/>
  <c r="S2949" i="5"/>
  <c r="T2949" i="5"/>
  <c r="S2950" i="5"/>
  <c r="T2950" i="5"/>
  <c r="S2951" i="5"/>
  <c r="T2951" i="5"/>
  <c r="S2952" i="5"/>
  <c r="T2952" i="5"/>
  <c r="S2953" i="5"/>
  <c r="T2953" i="5"/>
  <c r="S2954" i="5"/>
  <c r="T2954" i="5"/>
  <c r="S2955" i="5"/>
  <c r="T2955" i="5"/>
  <c r="S2956" i="5"/>
  <c r="T2956" i="5"/>
  <c r="S2957" i="5"/>
  <c r="T2957" i="5"/>
  <c r="S2958" i="5"/>
  <c r="T2958" i="5"/>
  <c r="S2959" i="5"/>
  <c r="T2959" i="5"/>
  <c r="S2960" i="5"/>
  <c r="T2960" i="5"/>
  <c r="S2961" i="5"/>
  <c r="T2961" i="5"/>
  <c r="S2962" i="5"/>
  <c r="T2962" i="5"/>
  <c r="S2963" i="5"/>
  <c r="T2963" i="5"/>
  <c r="S2964" i="5"/>
  <c r="T2964" i="5"/>
  <c r="S2965" i="5"/>
  <c r="T2965" i="5"/>
  <c r="S2966" i="5"/>
  <c r="T2966" i="5"/>
  <c r="S2967" i="5"/>
  <c r="T2967" i="5"/>
  <c r="S2968" i="5"/>
  <c r="T2968" i="5"/>
  <c r="S2969" i="5"/>
  <c r="T2969" i="5"/>
  <c r="S2970" i="5"/>
  <c r="T2970" i="5"/>
  <c r="S2971" i="5"/>
  <c r="T2971" i="5"/>
  <c r="S2972" i="5"/>
  <c r="T2972" i="5"/>
  <c r="S2973" i="5"/>
  <c r="T2973" i="5"/>
  <c r="S2974" i="5"/>
  <c r="T2974" i="5"/>
  <c r="S2975" i="5"/>
  <c r="T2975" i="5"/>
  <c r="S2976" i="5"/>
  <c r="T2976" i="5"/>
  <c r="S2977" i="5"/>
  <c r="T2977" i="5"/>
  <c r="S2978" i="5"/>
  <c r="T2978" i="5"/>
  <c r="S2979" i="5"/>
  <c r="T2979" i="5"/>
  <c r="S2980" i="5"/>
  <c r="T2980" i="5"/>
  <c r="S2981" i="5"/>
  <c r="T2981" i="5"/>
  <c r="S2982" i="5"/>
  <c r="T2982" i="5"/>
  <c r="S2983" i="5"/>
  <c r="T2983" i="5"/>
  <c r="S2984" i="5"/>
  <c r="T2984" i="5"/>
  <c r="S2985" i="5"/>
  <c r="T2985" i="5"/>
  <c r="S2986" i="5"/>
  <c r="T2986" i="5"/>
  <c r="S2987" i="5"/>
  <c r="T2987" i="5"/>
  <c r="S2988" i="5"/>
  <c r="T2988" i="5"/>
  <c r="S2989" i="5"/>
  <c r="T2989" i="5"/>
  <c r="S2990" i="5"/>
  <c r="T2990" i="5"/>
  <c r="S2991" i="5"/>
  <c r="T2991" i="5"/>
  <c r="S2992" i="5"/>
  <c r="T2992" i="5"/>
  <c r="S2993" i="5"/>
  <c r="T2993" i="5"/>
  <c r="S2994" i="5"/>
  <c r="T2994" i="5"/>
  <c r="S2995" i="5"/>
  <c r="T2995" i="5"/>
  <c r="S2996" i="5"/>
  <c r="T2996" i="5"/>
  <c r="S2997" i="5"/>
  <c r="T2997" i="5"/>
  <c r="S2998" i="5"/>
  <c r="T2998" i="5"/>
  <c r="S2999" i="5"/>
  <c r="T2999" i="5"/>
  <c r="S3000" i="5"/>
  <c r="T3000" i="5"/>
  <c r="T2" i="6"/>
  <c r="S2" i="6"/>
  <c r="U3" i="6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2" i="6"/>
  <c r="U2" i="5"/>
  <c r="A2" i="3" s="1"/>
  <c r="U3" i="5"/>
  <c r="A3" i="3" s="1"/>
  <c r="U4" i="5"/>
  <c r="A4" i="3" s="1"/>
  <c r="U5" i="5"/>
  <c r="A5" i="3" s="1"/>
  <c r="U6" i="5"/>
  <c r="A6" i="3" s="1"/>
  <c r="U7" i="5"/>
  <c r="A7" i="3" s="1"/>
  <c r="U8" i="5"/>
  <c r="A8" i="3" s="1"/>
  <c r="U9" i="5"/>
  <c r="A9" i="3" s="1"/>
  <c r="U10" i="5"/>
  <c r="A10" i="3" s="1"/>
  <c r="U11" i="5"/>
  <c r="A11" i="3" s="1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76" i="5"/>
  <c r="U577" i="5"/>
  <c r="U578" i="5"/>
  <c r="U579" i="5"/>
  <c r="U580" i="5"/>
  <c r="U581" i="5"/>
  <c r="U582" i="5"/>
  <c r="U583" i="5"/>
  <c r="U584" i="5"/>
  <c r="U585" i="5"/>
  <c r="U586" i="5"/>
  <c r="U587" i="5"/>
  <c r="U588" i="5"/>
  <c r="U589" i="5"/>
  <c r="U590" i="5"/>
  <c r="U591" i="5"/>
  <c r="U592" i="5"/>
  <c r="U593" i="5"/>
  <c r="U594" i="5"/>
  <c r="U595" i="5"/>
  <c r="U596" i="5"/>
  <c r="U597" i="5"/>
  <c r="U598" i="5"/>
  <c r="U599" i="5"/>
  <c r="U600" i="5"/>
  <c r="U601" i="5"/>
  <c r="U602" i="5"/>
  <c r="U603" i="5"/>
  <c r="U604" i="5"/>
  <c r="U605" i="5"/>
  <c r="U606" i="5"/>
  <c r="U607" i="5"/>
  <c r="U608" i="5"/>
  <c r="U609" i="5"/>
  <c r="U610" i="5"/>
  <c r="U611" i="5"/>
  <c r="U612" i="5"/>
  <c r="U613" i="5"/>
  <c r="U614" i="5"/>
  <c r="U615" i="5"/>
  <c r="U616" i="5"/>
  <c r="U617" i="5"/>
  <c r="U618" i="5"/>
  <c r="U619" i="5"/>
  <c r="U620" i="5"/>
  <c r="U621" i="5"/>
  <c r="U622" i="5"/>
  <c r="U623" i="5"/>
  <c r="U624" i="5"/>
  <c r="U625" i="5"/>
  <c r="U626" i="5"/>
  <c r="U627" i="5"/>
  <c r="U628" i="5"/>
  <c r="U629" i="5"/>
  <c r="U630" i="5"/>
  <c r="U631" i="5"/>
  <c r="U632" i="5"/>
  <c r="U633" i="5"/>
  <c r="U634" i="5"/>
  <c r="U635" i="5"/>
  <c r="U636" i="5"/>
  <c r="U637" i="5"/>
  <c r="U638" i="5"/>
  <c r="U639" i="5"/>
  <c r="U640" i="5"/>
  <c r="U641" i="5"/>
  <c r="U642" i="5"/>
  <c r="U643" i="5"/>
  <c r="U644" i="5"/>
  <c r="U645" i="5"/>
  <c r="U646" i="5"/>
  <c r="U647" i="5"/>
  <c r="U648" i="5"/>
  <c r="U649" i="5"/>
  <c r="U650" i="5"/>
  <c r="U651" i="5"/>
  <c r="U652" i="5"/>
  <c r="U653" i="5"/>
  <c r="U654" i="5"/>
  <c r="U655" i="5"/>
  <c r="U656" i="5"/>
  <c r="U657" i="5"/>
  <c r="U658" i="5"/>
  <c r="U659" i="5"/>
  <c r="U660" i="5"/>
  <c r="U661" i="5"/>
  <c r="U662" i="5"/>
  <c r="U663" i="5"/>
  <c r="U664" i="5"/>
  <c r="U665" i="5"/>
  <c r="U666" i="5"/>
  <c r="U667" i="5"/>
  <c r="U668" i="5"/>
  <c r="U669" i="5"/>
  <c r="U670" i="5"/>
  <c r="U671" i="5"/>
  <c r="U672" i="5"/>
  <c r="U673" i="5"/>
  <c r="U674" i="5"/>
  <c r="U675" i="5"/>
  <c r="U676" i="5"/>
  <c r="U677" i="5"/>
  <c r="U678" i="5"/>
  <c r="U679" i="5"/>
  <c r="U680" i="5"/>
  <c r="U681" i="5"/>
  <c r="U682" i="5"/>
  <c r="U683" i="5"/>
  <c r="U684" i="5"/>
  <c r="U685" i="5"/>
  <c r="U686" i="5"/>
  <c r="U687" i="5"/>
  <c r="U688" i="5"/>
  <c r="U689" i="5"/>
  <c r="U690" i="5"/>
  <c r="U691" i="5"/>
  <c r="U692" i="5"/>
  <c r="U693" i="5"/>
  <c r="U694" i="5"/>
  <c r="U695" i="5"/>
  <c r="U696" i="5"/>
  <c r="U697" i="5"/>
  <c r="U698" i="5"/>
  <c r="U699" i="5"/>
  <c r="U700" i="5"/>
  <c r="U701" i="5"/>
  <c r="U702" i="5"/>
  <c r="U703" i="5"/>
  <c r="U704" i="5"/>
  <c r="U705" i="5"/>
  <c r="U706" i="5"/>
  <c r="U707" i="5"/>
  <c r="U708" i="5"/>
  <c r="U709" i="5"/>
  <c r="U710" i="5"/>
  <c r="U711" i="5"/>
  <c r="U712" i="5"/>
  <c r="U713" i="5"/>
  <c r="U714" i="5"/>
  <c r="U715" i="5"/>
  <c r="U716" i="5"/>
  <c r="U717" i="5"/>
  <c r="U718" i="5"/>
  <c r="U719" i="5"/>
  <c r="U720" i="5"/>
  <c r="U721" i="5"/>
  <c r="U722" i="5"/>
  <c r="U723" i="5"/>
  <c r="U724" i="5"/>
  <c r="U725" i="5"/>
  <c r="U726" i="5"/>
  <c r="U727" i="5"/>
  <c r="U728" i="5"/>
  <c r="U729" i="5"/>
  <c r="U730" i="5"/>
  <c r="U731" i="5"/>
  <c r="U732" i="5"/>
  <c r="U733" i="5"/>
  <c r="U734" i="5"/>
  <c r="U735" i="5"/>
  <c r="U736" i="5"/>
  <c r="U737" i="5"/>
  <c r="U738" i="5"/>
  <c r="U739" i="5"/>
  <c r="U740" i="5"/>
  <c r="U741" i="5"/>
  <c r="U742" i="5"/>
  <c r="U743" i="5"/>
  <c r="U744" i="5"/>
  <c r="U745" i="5"/>
  <c r="U746" i="5"/>
  <c r="U747" i="5"/>
  <c r="U748" i="5"/>
  <c r="U749" i="5"/>
  <c r="U750" i="5"/>
  <c r="U751" i="5"/>
  <c r="U752" i="5"/>
  <c r="U753" i="5"/>
  <c r="U754" i="5"/>
  <c r="U755" i="5"/>
  <c r="U756" i="5"/>
  <c r="U757" i="5"/>
  <c r="U758" i="5"/>
  <c r="U759" i="5"/>
  <c r="U760" i="5"/>
  <c r="U761" i="5"/>
  <c r="U762" i="5"/>
  <c r="U763" i="5"/>
  <c r="U764" i="5"/>
  <c r="U765" i="5"/>
  <c r="U766" i="5"/>
  <c r="U767" i="5"/>
  <c r="U768" i="5"/>
  <c r="U769" i="5"/>
  <c r="U770" i="5"/>
  <c r="U771" i="5"/>
  <c r="U772" i="5"/>
  <c r="U773" i="5"/>
  <c r="U774" i="5"/>
  <c r="U775" i="5"/>
  <c r="U776" i="5"/>
  <c r="U777" i="5"/>
  <c r="U778" i="5"/>
  <c r="U779" i="5"/>
  <c r="U780" i="5"/>
  <c r="U781" i="5"/>
  <c r="U782" i="5"/>
  <c r="U783" i="5"/>
  <c r="U784" i="5"/>
  <c r="U785" i="5"/>
  <c r="U786" i="5"/>
  <c r="U787" i="5"/>
  <c r="U788" i="5"/>
  <c r="U789" i="5"/>
  <c r="U790" i="5"/>
  <c r="U791" i="5"/>
  <c r="U792" i="5"/>
  <c r="U793" i="5"/>
  <c r="U794" i="5"/>
  <c r="U795" i="5"/>
  <c r="U796" i="5"/>
  <c r="U797" i="5"/>
  <c r="U798" i="5"/>
  <c r="U799" i="5"/>
  <c r="U800" i="5"/>
  <c r="U801" i="5"/>
  <c r="U802" i="5"/>
  <c r="U803" i="5"/>
  <c r="U804" i="5"/>
  <c r="U805" i="5"/>
  <c r="U806" i="5"/>
  <c r="U807" i="5"/>
  <c r="U808" i="5"/>
  <c r="U809" i="5"/>
  <c r="U810" i="5"/>
  <c r="U811" i="5"/>
  <c r="U812" i="5"/>
  <c r="U813" i="5"/>
  <c r="U814" i="5"/>
  <c r="U815" i="5"/>
  <c r="U816" i="5"/>
  <c r="U817" i="5"/>
  <c r="U818" i="5"/>
  <c r="U819" i="5"/>
  <c r="U820" i="5"/>
  <c r="U821" i="5"/>
  <c r="U822" i="5"/>
  <c r="U823" i="5"/>
  <c r="U824" i="5"/>
  <c r="U825" i="5"/>
  <c r="U826" i="5"/>
  <c r="U827" i="5"/>
  <c r="U828" i="5"/>
  <c r="U829" i="5"/>
  <c r="U830" i="5"/>
  <c r="U831" i="5"/>
  <c r="U832" i="5"/>
  <c r="U833" i="5"/>
  <c r="U834" i="5"/>
  <c r="U835" i="5"/>
  <c r="U836" i="5"/>
  <c r="U837" i="5"/>
  <c r="U838" i="5"/>
  <c r="U839" i="5"/>
  <c r="U840" i="5"/>
  <c r="U841" i="5"/>
  <c r="U842" i="5"/>
  <c r="U843" i="5"/>
  <c r="U844" i="5"/>
  <c r="U845" i="5"/>
  <c r="U846" i="5"/>
  <c r="U847" i="5"/>
  <c r="U848" i="5"/>
  <c r="U849" i="5"/>
  <c r="U850" i="5"/>
  <c r="U851" i="5"/>
  <c r="U852" i="5"/>
  <c r="U853" i="5"/>
  <c r="U854" i="5"/>
  <c r="U855" i="5"/>
  <c r="U856" i="5"/>
  <c r="U857" i="5"/>
  <c r="U858" i="5"/>
  <c r="U859" i="5"/>
  <c r="U860" i="5"/>
  <c r="U861" i="5"/>
  <c r="U862" i="5"/>
  <c r="U863" i="5"/>
  <c r="U864" i="5"/>
  <c r="U865" i="5"/>
  <c r="U866" i="5"/>
  <c r="U867" i="5"/>
  <c r="U868" i="5"/>
  <c r="U869" i="5"/>
  <c r="U870" i="5"/>
  <c r="U871" i="5"/>
  <c r="U872" i="5"/>
  <c r="U873" i="5"/>
  <c r="U874" i="5"/>
  <c r="U875" i="5"/>
  <c r="U876" i="5"/>
  <c r="U877" i="5"/>
  <c r="U878" i="5"/>
  <c r="U879" i="5"/>
  <c r="U880" i="5"/>
  <c r="U881" i="5"/>
  <c r="U882" i="5"/>
  <c r="U883" i="5"/>
  <c r="U884" i="5"/>
  <c r="U885" i="5"/>
  <c r="U886" i="5"/>
  <c r="U887" i="5"/>
  <c r="U888" i="5"/>
  <c r="U889" i="5"/>
  <c r="U890" i="5"/>
  <c r="U891" i="5"/>
  <c r="U892" i="5"/>
  <c r="U893" i="5"/>
  <c r="U894" i="5"/>
  <c r="U895" i="5"/>
  <c r="U896" i="5"/>
  <c r="U897" i="5"/>
  <c r="U898" i="5"/>
  <c r="U899" i="5"/>
  <c r="U900" i="5"/>
  <c r="U901" i="5"/>
  <c r="U902" i="5"/>
  <c r="U903" i="5"/>
  <c r="U904" i="5"/>
  <c r="U905" i="5"/>
  <c r="U906" i="5"/>
  <c r="U907" i="5"/>
  <c r="U908" i="5"/>
  <c r="U909" i="5"/>
  <c r="U910" i="5"/>
  <c r="U911" i="5"/>
  <c r="U912" i="5"/>
  <c r="U913" i="5"/>
  <c r="U914" i="5"/>
  <c r="U915" i="5"/>
  <c r="U916" i="5"/>
  <c r="U917" i="5"/>
  <c r="U918" i="5"/>
  <c r="U919" i="5"/>
  <c r="U920" i="5"/>
  <c r="U921" i="5"/>
  <c r="U922" i="5"/>
  <c r="U923" i="5"/>
  <c r="U924" i="5"/>
  <c r="U925" i="5"/>
  <c r="U926" i="5"/>
  <c r="U927" i="5"/>
  <c r="U928" i="5"/>
  <c r="U929" i="5"/>
  <c r="U930" i="5"/>
  <c r="U931" i="5"/>
  <c r="U932" i="5"/>
  <c r="U933" i="5"/>
  <c r="U934" i="5"/>
  <c r="U935" i="5"/>
  <c r="U936" i="5"/>
  <c r="U937" i="5"/>
  <c r="U938" i="5"/>
  <c r="U939" i="5"/>
  <c r="U940" i="5"/>
  <c r="U941" i="5"/>
  <c r="U942" i="5"/>
  <c r="U943" i="5"/>
  <c r="U944" i="5"/>
  <c r="U945" i="5"/>
  <c r="U946" i="5"/>
  <c r="U947" i="5"/>
  <c r="U948" i="5"/>
  <c r="U949" i="5"/>
  <c r="U950" i="5"/>
  <c r="U951" i="5"/>
  <c r="U952" i="5"/>
  <c r="U953" i="5"/>
  <c r="U954" i="5"/>
  <c r="U955" i="5"/>
  <c r="U956" i="5"/>
  <c r="U957" i="5"/>
  <c r="U958" i="5"/>
  <c r="U959" i="5"/>
  <c r="U960" i="5"/>
  <c r="U961" i="5"/>
  <c r="U962" i="5"/>
  <c r="U963" i="5"/>
  <c r="U964" i="5"/>
  <c r="U965" i="5"/>
  <c r="U966" i="5"/>
  <c r="U967" i="5"/>
  <c r="U968" i="5"/>
  <c r="U969" i="5"/>
  <c r="U970" i="5"/>
  <c r="U971" i="5"/>
  <c r="U972" i="5"/>
  <c r="U973" i="5"/>
  <c r="U974" i="5"/>
  <c r="U975" i="5"/>
  <c r="U976" i="5"/>
  <c r="U977" i="5"/>
  <c r="U978" i="5"/>
  <c r="U979" i="5"/>
  <c r="U980" i="5"/>
  <c r="U981" i="5"/>
  <c r="U982" i="5"/>
  <c r="U983" i="5"/>
  <c r="U984" i="5"/>
  <c r="U985" i="5"/>
  <c r="U986" i="5"/>
  <c r="U987" i="5"/>
  <c r="U988" i="5"/>
  <c r="U989" i="5"/>
  <c r="U990" i="5"/>
  <c r="U991" i="5"/>
  <c r="U992" i="5"/>
  <c r="U993" i="5"/>
  <c r="U994" i="5"/>
  <c r="U995" i="5"/>
  <c r="U996" i="5"/>
  <c r="U997" i="5"/>
  <c r="U998" i="5"/>
  <c r="U999" i="5"/>
  <c r="U1000" i="5"/>
  <c r="U1001" i="5"/>
  <c r="U1002" i="5"/>
  <c r="U1003" i="5"/>
  <c r="U1004" i="5"/>
  <c r="U1005" i="5"/>
  <c r="U1006" i="5"/>
  <c r="U1007" i="5"/>
  <c r="U1008" i="5"/>
  <c r="U1009" i="5"/>
  <c r="U1010" i="5"/>
  <c r="U1011" i="5"/>
  <c r="U1012" i="5"/>
  <c r="U1013" i="5"/>
  <c r="U1014" i="5"/>
  <c r="U1015" i="5"/>
  <c r="U1016" i="5"/>
  <c r="U1017" i="5"/>
  <c r="U1018" i="5"/>
  <c r="U1019" i="5"/>
  <c r="U1020" i="5"/>
  <c r="U1021" i="5"/>
  <c r="U1022" i="5"/>
  <c r="U1023" i="5"/>
  <c r="U1024" i="5"/>
  <c r="U1025" i="5"/>
  <c r="U1026" i="5"/>
  <c r="U1027" i="5"/>
  <c r="U1028" i="5"/>
  <c r="U1029" i="5"/>
  <c r="U1030" i="5"/>
  <c r="U1031" i="5"/>
  <c r="U1032" i="5"/>
  <c r="U1033" i="5"/>
  <c r="U1034" i="5"/>
  <c r="U1035" i="5"/>
  <c r="U1036" i="5"/>
  <c r="U1037" i="5"/>
  <c r="U1038" i="5"/>
  <c r="U1039" i="5"/>
  <c r="U1040" i="5"/>
  <c r="U1041" i="5"/>
  <c r="U1042" i="5"/>
  <c r="U1043" i="5"/>
  <c r="U1044" i="5"/>
  <c r="U1045" i="5"/>
  <c r="U1046" i="5"/>
  <c r="U1047" i="5"/>
  <c r="U1048" i="5"/>
  <c r="U1049" i="5"/>
  <c r="U1050" i="5"/>
  <c r="U1051" i="5"/>
  <c r="U1052" i="5"/>
  <c r="U1053" i="5"/>
  <c r="U1054" i="5"/>
  <c r="U1055" i="5"/>
  <c r="U1056" i="5"/>
  <c r="U1057" i="5"/>
  <c r="U1058" i="5"/>
  <c r="U1059" i="5"/>
  <c r="U1060" i="5"/>
  <c r="U1061" i="5"/>
  <c r="U1062" i="5"/>
  <c r="U1063" i="5"/>
  <c r="U1064" i="5"/>
  <c r="U1065" i="5"/>
  <c r="U1066" i="5"/>
  <c r="U1067" i="5"/>
  <c r="U1068" i="5"/>
  <c r="U1069" i="5"/>
  <c r="U1070" i="5"/>
  <c r="U1071" i="5"/>
  <c r="U1072" i="5"/>
  <c r="U1073" i="5"/>
  <c r="U1074" i="5"/>
  <c r="U1075" i="5"/>
  <c r="U1076" i="5"/>
  <c r="U1077" i="5"/>
  <c r="U1078" i="5"/>
  <c r="U1079" i="5"/>
  <c r="U1080" i="5"/>
  <c r="U1081" i="5"/>
  <c r="U1082" i="5"/>
  <c r="U1083" i="5"/>
  <c r="U1084" i="5"/>
  <c r="U1085" i="5"/>
  <c r="U1086" i="5"/>
  <c r="U1087" i="5"/>
  <c r="U1088" i="5"/>
  <c r="U1089" i="5"/>
  <c r="U1090" i="5"/>
  <c r="U1091" i="5"/>
  <c r="U1092" i="5"/>
  <c r="U1093" i="5"/>
  <c r="U1094" i="5"/>
  <c r="U1095" i="5"/>
  <c r="U1096" i="5"/>
  <c r="U1097" i="5"/>
  <c r="U1098" i="5"/>
  <c r="U1099" i="5"/>
  <c r="U1100" i="5"/>
  <c r="U1101" i="5"/>
  <c r="U1102" i="5"/>
  <c r="U1103" i="5"/>
  <c r="U1104" i="5"/>
  <c r="U1105" i="5"/>
  <c r="U1106" i="5"/>
  <c r="U1107" i="5"/>
  <c r="U1108" i="5"/>
  <c r="U1109" i="5"/>
  <c r="U1110" i="5"/>
  <c r="U1111" i="5"/>
  <c r="U1112" i="5"/>
  <c r="U1113" i="5"/>
  <c r="U1114" i="5"/>
  <c r="U1115" i="5"/>
  <c r="U1116" i="5"/>
  <c r="U1117" i="5"/>
  <c r="U1118" i="5"/>
  <c r="U1119" i="5"/>
  <c r="U1120" i="5"/>
  <c r="U1121" i="5"/>
  <c r="U1122" i="5"/>
  <c r="U1123" i="5"/>
  <c r="U1124" i="5"/>
  <c r="U1125" i="5"/>
  <c r="U1126" i="5"/>
  <c r="U1127" i="5"/>
  <c r="U1128" i="5"/>
  <c r="U1129" i="5"/>
  <c r="U1130" i="5"/>
  <c r="U1131" i="5"/>
  <c r="U1132" i="5"/>
  <c r="U1133" i="5"/>
  <c r="U1134" i="5"/>
  <c r="U1135" i="5"/>
  <c r="U1136" i="5"/>
  <c r="U1137" i="5"/>
  <c r="U1138" i="5"/>
  <c r="U1139" i="5"/>
  <c r="U1140" i="5"/>
  <c r="U1141" i="5"/>
  <c r="U1142" i="5"/>
  <c r="U1143" i="5"/>
  <c r="U1144" i="5"/>
  <c r="U1145" i="5"/>
  <c r="U1146" i="5"/>
  <c r="U1147" i="5"/>
  <c r="U1148" i="5"/>
  <c r="U1149" i="5"/>
  <c r="U1150" i="5"/>
  <c r="U1151" i="5"/>
  <c r="U1152" i="5"/>
  <c r="U1153" i="5"/>
  <c r="U1154" i="5"/>
  <c r="U1155" i="5"/>
  <c r="U1156" i="5"/>
  <c r="U1157" i="5"/>
  <c r="U1158" i="5"/>
  <c r="U1159" i="5"/>
  <c r="U1160" i="5"/>
  <c r="U1161" i="5"/>
  <c r="U1162" i="5"/>
  <c r="U1163" i="5"/>
  <c r="U1164" i="5"/>
  <c r="U1165" i="5"/>
  <c r="U1166" i="5"/>
  <c r="U1167" i="5"/>
  <c r="U1168" i="5"/>
  <c r="U1169" i="5"/>
  <c r="U1170" i="5"/>
  <c r="U1171" i="5"/>
  <c r="U1172" i="5"/>
  <c r="U1173" i="5"/>
  <c r="U1174" i="5"/>
  <c r="U1175" i="5"/>
  <c r="U1176" i="5"/>
  <c r="U1177" i="5"/>
  <c r="U1178" i="5"/>
  <c r="U1179" i="5"/>
  <c r="U1180" i="5"/>
  <c r="U1181" i="5"/>
  <c r="U1182" i="5"/>
  <c r="U1183" i="5"/>
  <c r="U1184" i="5"/>
  <c r="U1185" i="5"/>
  <c r="U1186" i="5"/>
  <c r="U1187" i="5"/>
  <c r="U1188" i="5"/>
  <c r="U1189" i="5"/>
  <c r="U1190" i="5"/>
  <c r="U1191" i="5"/>
  <c r="U1192" i="5"/>
  <c r="U1193" i="5"/>
  <c r="U1194" i="5"/>
  <c r="U1195" i="5"/>
  <c r="U1196" i="5"/>
  <c r="U1197" i="5"/>
  <c r="U1198" i="5"/>
  <c r="U1199" i="5"/>
  <c r="U1200" i="5"/>
  <c r="U1201" i="5"/>
  <c r="U1202" i="5"/>
  <c r="U1203" i="5"/>
  <c r="U1204" i="5"/>
  <c r="U1205" i="5"/>
  <c r="U1206" i="5"/>
  <c r="U1207" i="5"/>
  <c r="U1208" i="5"/>
  <c r="U1209" i="5"/>
  <c r="U1210" i="5"/>
  <c r="U1211" i="5"/>
  <c r="U1212" i="5"/>
  <c r="U1213" i="5"/>
  <c r="U1214" i="5"/>
  <c r="U1215" i="5"/>
  <c r="U1216" i="5"/>
  <c r="U1217" i="5"/>
  <c r="U1218" i="5"/>
  <c r="U1219" i="5"/>
  <c r="U1220" i="5"/>
  <c r="U1221" i="5"/>
  <c r="U1222" i="5"/>
  <c r="U1223" i="5"/>
  <c r="U1224" i="5"/>
  <c r="U1225" i="5"/>
  <c r="U1226" i="5"/>
  <c r="U1227" i="5"/>
  <c r="U1228" i="5"/>
  <c r="U1229" i="5"/>
  <c r="U1230" i="5"/>
  <c r="U1231" i="5"/>
  <c r="U1232" i="5"/>
  <c r="U1233" i="5"/>
  <c r="U1234" i="5"/>
  <c r="U1235" i="5"/>
  <c r="U1236" i="5"/>
  <c r="U1237" i="5"/>
  <c r="U1238" i="5"/>
  <c r="U1239" i="5"/>
  <c r="U1240" i="5"/>
  <c r="U1241" i="5"/>
  <c r="U1242" i="5"/>
  <c r="U1243" i="5"/>
  <c r="U1244" i="5"/>
  <c r="U1245" i="5"/>
  <c r="U1246" i="5"/>
  <c r="U1247" i="5"/>
  <c r="U1248" i="5"/>
  <c r="U1249" i="5"/>
  <c r="U1250" i="5"/>
  <c r="U1251" i="5"/>
  <c r="U1252" i="5"/>
  <c r="U1253" i="5"/>
  <c r="U1254" i="5"/>
  <c r="U1255" i="5"/>
  <c r="U1256" i="5"/>
  <c r="U1257" i="5"/>
  <c r="U1258" i="5"/>
  <c r="U1259" i="5"/>
  <c r="U1260" i="5"/>
  <c r="U1261" i="5"/>
  <c r="U1262" i="5"/>
  <c r="U1263" i="5"/>
  <c r="U1264" i="5"/>
  <c r="U1265" i="5"/>
  <c r="U1266" i="5"/>
  <c r="U1267" i="5"/>
  <c r="U1268" i="5"/>
  <c r="U1269" i="5"/>
  <c r="U1270" i="5"/>
  <c r="U1271" i="5"/>
  <c r="U1272" i="5"/>
  <c r="U1273" i="5"/>
  <c r="U1274" i="5"/>
  <c r="U1275" i="5"/>
  <c r="U1276" i="5"/>
  <c r="U1277" i="5"/>
  <c r="U1278" i="5"/>
  <c r="U1279" i="5"/>
  <c r="U1280" i="5"/>
  <c r="U1281" i="5"/>
  <c r="U1282" i="5"/>
  <c r="U1283" i="5"/>
  <c r="U1284" i="5"/>
  <c r="U1285" i="5"/>
  <c r="U1286" i="5"/>
  <c r="U1287" i="5"/>
  <c r="U1288" i="5"/>
  <c r="U1289" i="5"/>
  <c r="U1290" i="5"/>
  <c r="U1291" i="5"/>
  <c r="U1292" i="5"/>
  <c r="U1293" i="5"/>
  <c r="U1294" i="5"/>
  <c r="U1295" i="5"/>
  <c r="U1296" i="5"/>
  <c r="U1297" i="5"/>
  <c r="U1298" i="5"/>
  <c r="U1299" i="5"/>
  <c r="U1300" i="5"/>
  <c r="U1301" i="5"/>
  <c r="U1302" i="5"/>
  <c r="U1303" i="5"/>
  <c r="U1304" i="5"/>
  <c r="U1305" i="5"/>
  <c r="U1306" i="5"/>
  <c r="U1307" i="5"/>
  <c r="U1308" i="5"/>
  <c r="U1309" i="5"/>
  <c r="U1310" i="5"/>
  <c r="U1311" i="5"/>
  <c r="U1312" i="5"/>
  <c r="U1313" i="5"/>
  <c r="U1314" i="5"/>
  <c r="U1315" i="5"/>
  <c r="U1316" i="5"/>
  <c r="U1317" i="5"/>
  <c r="U1318" i="5"/>
  <c r="U1319" i="5"/>
  <c r="U1320" i="5"/>
  <c r="U1321" i="5"/>
  <c r="U1322" i="5"/>
  <c r="U1323" i="5"/>
  <c r="U1324" i="5"/>
  <c r="U1325" i="5"/>
  <c r="U1326" i="5"/>
  <c r="U1327" i="5"/>
  <c r="U1328" i="5"/>
  <c r="U1329" i="5"/>
  <c r="U1330" i="5"/>
  <c r="U1331" i="5"/>
  <c r="U1332" i="5"/>
  <c r="U1333" i="5"/>
  <c r="U1334" i="5"/>
  <c r="U1335" i="5"/>
  <c r="U1336" i="5"/>
  <c r="U1337" i="5"/>
  <c r="U1338" i="5"/>
  <c r="U1339" i="5"/>
  <c r="U1340" i="5"/>
  <c r="U1341" i="5"/>
  <c r="U1342" i="5"/>
  <c r="U1343" i="5"/>
  <c r="U1344" i="5"/>
  <c r="U1345" i="5"/>
  <c r="U1346" i="5"/>
  <c r="U1347" i="5"/>
  <c r="U1348" i="5"/>
  <c r="U1349" i="5"/>
  <c r="U1350" i="5"/>
  <c r="U1351" i="5"/>
  <c r="U1352" i="5"/>
  <c r="U1353" i="5"/>
  <c r="U1354" i="5"/>
  <c r="U1355" i="5"/>
  <c r="U1356" i="5"/>
  <c r="U1357" i="5"/>
  <c r="U1358" i="5"/>
  <c r="U1359" i="5"/>
  <c r="U1360" i="5"/>
  <c r="U1361" i="5"/>
  <c r="U1362" i="5"/>
  <c r="U1363" i="5"/>
  <c r="U1364" i="5"/>
  <c r="U1365" i="5"/>
  <c r="U1366" i="5"/>
  <c r="U1367" i="5"/>
  <c r="U1368" i="5"/>
  <c r="U1369" i="5"/>
  <c r="U1370" i="5"/>
  <c r="U1371" i="5"/>
  <c r="U1372" i="5"/>
  <c r="U1373" i="5"/>
  <c r="U1374" i="5"/>
  <c r="U1375" i="5"/>
  <c r="U1376" i="5"/>
  <c r="U1377" i="5"/>
  <c r="U1378" i="5"/>
  <c r="U1379" i="5"/>
  <c r="U1380" i="5"/>
  <c r="U1381" i="5"/>
  <c r="U1382" i="5"/>
  <c r="U1383" i="5"/>
  <c r="U1384" i="5"/>
  <c r="U1385" i="5"/>
  <c r="U1386" i="5"/>
  <c r="U1387" i="5"/>
  <c r="U1388" i="5"/>
  <c r="U1389" i="5"/>
  <c r="U1390" i="5"/>
  <c r="U1391" i="5"/>
  <c r="U1392" i="5"/>
  <c r="U1393" i="5"/>
  <c r="U1394" i="5"/>
  <c r="U1395" i="5"/>
  <c r="U1396" i="5"/>
  <c r="U1397" i="5"/>
  <c r="U1398" i="5"/>
  <c r="U1399" i="5"/>
  <c r="U1400" i="5"/>
  <c r="U1401" i="5"/>
  <c r="U1402" i="5"/>
  <c r="U1403" i="5"/>
  <c r="U1404" i="5"/>
  <c r="U1405" i="5"/>
  <c r="U1406" i="5"/>
  <c r="U1407" i="5"/>
  <c r="U1408" i="5"/>
  <c r="U1409" i="5"/>
  <c r="U1410" i="5"/>
  <c r="U1411" i="5"/>
  <c r="U1412" i="5"/>
  <c r="U1413" i="5"/>
  <c r="U1414" i="5"/>
  <c r="U1415" i="5"/>
  <c r="U1416" i="5"/>
  <c r="U1417" i="5"/>
  <c r="U1418" i="5"/>
  <c r="U1419" i="5"/>
  <c r="U1420" i="5"/>
  <c r="U1421" i="5"/>
  <c r="U1422" i="5"/>
  <c r="U1423" i="5"/>
  <c r="U1424" i="5"/>
  <c r="U1425" i="5"/>
  <c r="U1426" i="5"/>
  <c r="U1427" i="5"/>
  <c r="U1428" i="5"/>
  <c r="U1429" i="5"/>
  <c r="U1430" i="5"/>
  <c r="U1431" i="5"/>
  <c r="U1432" i="5"/>
  <c r="U1433" i="5"/>
  <c r="U1434" i="5"/>
  <c r="U1435" i="5"/>
  <c r="U1436" i="5"/>
  <c r="U1437" i="5"/>
  <c r="U1438" i="5"/>
  <c r="U1439" i="5"/>
  <c r="U1440" i="5"/>
  <c r="U1441" i="5"/>
  <c r="U1442" i="5"/>
  <c r="U1443" i="5"/>
  <c r="U1444" i="5"/>
  <c r="U1445" i="5"/>
  <c r="U1446" i="5"/>
  <c r="U1447" i="5"/>
  <c r="U1448" i="5"/>
  <c r="U1449" i="5"/>
  <c r="U1450" i="5"/>
  <c r="U1451" i="5"/>
  <c r="U1452" i="5"/>
  <c r="U1453" i="5"/>
  <c r="U1454" i="5"/>
  <c r="U1455" i="5"/>
  <c r="U1456" i="5"/>
  <c r="U1457" i="5"/>
  <c r="U1458" i="5"/>
  <c r="U1459" i="5"/>
  <c r="U1460" i="5"/>
  <c r="U1461" i="5"/>
  <c r="U1462" i="5"/>
  <c r="U1463" i="5"/>
  <c r="U1464" i="5"/>
  <c r="U1465" i="5"/>
  <c r="U1466" i="5"/>
  <c r="U1467" i="5"/>
  <c r="U1468" i="5"/>
  <c r="U1469" i="5"/>
  <c r="U1470" i="5"/>
  <c r="U1471" i="5"/>
  <c r="U1472" i="5"/>
  <c r="U1473" i="5"/>
  <c r="U1474" i="5"/>
  <c r="U1475" i="5"/>
  <c r="U1476" i="5"/>
  <c r="U1477" i="5"/>
  <c r="U1478" i="5"/>
  <c r="U1479" i="5"/>
  <c r="U1480" i="5"/>
  <c r="U1481" i="5"/>
  <c r="U1482" i="5"/>
  <c r="U1483" i="5"/>
  <c r="U1484" i="5"/>
  <c r="U1485" i="5"/>
  <c r="U1486" i="5"/>
  <c r="U1487" i="5"/>
  <c r="U1488" i="5"/>
  <c r="U1489" i="5"/>
  <c r="U1490" i="5"/>
  <c r="U1491" i="5"/>
  <c r="U1492" i="5"/>
  <c r="U1493" i="5"/>
  <c r="U1494" i="5"/>
  <c r="U1495" i="5"/>
  <c r="U1496" i="5"/>
  <c r="U1497" i="5"/>
  <c r="U1498" i="5"/>
  <c r="U1499" i="5"/>
  <c r="U1500" i="5"/>
  <c r="U1501" i="5"/>
  <c r="U1502" i="5"/>
  <c r="U1503" i="5"/>
  <c r="U1504" i="5"/>
  <c r="U1505" i="5"/>
  <c r="U1506" i="5"/>
  <c r="U1507" i="5"/>
  <c r="U1508" i="5"/>
  <c r="U1509" i="5"/>
  <c r="U1510" i="5"/>
  <c r="U1511" i="5"/>
  <c r="U1512" i="5"/>
  <c r="U1513" i="5"/>
  <c r="U1514" i="5"/>
  <c r="U1515" i="5"/>
  <c r="U1516" i="5"/>
  <c r="U1517" i="5"/>
  <c r="U1518" i="5"/>
  <c r="U1519" i="5"/>
  <c r="U1520" i="5"/>
  <c r="U1521" i="5"/>
  <c r="U1522" i="5"/>
  <c r="U1523" i="5"/>
  <c r="U1524" i="5"/>
  <c r="U1525" i="5"/>
  <c r="U1526" i="5"/>
  <c r="U1527" i="5"/>
  <c r="U1528" i="5"/>
  <c r="U1529" i="5"/>
  <c r="U1530" i="5"/>
  <c r="U1531" i="5"/>
  <c r="U1532" i="5"/>
  <c r="U1533" i="5"/>
  <c r="U1534" i="5"/>
  <c r="U1535" i="5"/>
  <c r="U1536" i="5"/>
  <c r="U1537" i="5"/>
  <c r="U1538" i="5"/>
  <c r="U1539" i="5"/>
  <c r="U1540" i="5"/>
  <c r="U1541" i="5"/>
  <c r="U1542" i="5"/>
  <c r="U1543" i="5"/>
  <c r="U1544" i="5"/>
  <c r="U1545" i="5"/>
  <c r="U1546" i="5"/>
  <c r="U1547" i="5"/>
  <c r="U1548" i="5"/>
  <c r="U1549" i="5"/>
  <c r="U1550" i="5"/>
  <c r="U1551" i="5"/>
  <c r="U1552" i="5"/>
  <c r="U1553" i="5"/>
  <c r="U1554" i="5"/>
  <c r="U1555" i="5"/>
  <c r="U1556" i="5"/>
  <c r="U1557" i="5"/>
  <c r="U1558" i="5"/>
  <c r="U1559" i="5"/>
  <c r="U1560" i="5"/>
  <c r="U1561" i="5"/>
  <c r="U1562" i="5"/>
  <c r="U1563" i="5"/>
  <c r="U1564" i="5"/>
  <c r="U1565" i="5"/>
  <c r="U1566" i="5"/>
  <c r="U1567" i="5"/>
  <c r="U1568" i="5"/>
  <c r="U1569" i="5"/>
  <c r="U1570" i="5"/>
  <c r="U1571" i="5"/>
  <c r="U1572" i="5"/>
  <c r="U1573" i="5"/>
  <c r="U1574" i="5"/>
  <c r="U1575" i="5"/>
  <c r="U1576" i="5"/>
  <c r="U1577" i="5"/>
  <c r="U1578" i="5"/>
  <c r="U1579" i="5"/>
  <c r="U1580" i="5"/>
  <c r="U1581" i="5"/>
  <c r="U1582" i="5"/>
  <c r="U1583" i="5"/>
  <c r="U1584" i="5"/>
  <c r="U1585" i="5"/>
  <c r="U1586" i="5"/>
  <c r="U1587" i="5"/>
  <c r="U1588" i="5"/>
  <c r="U1589" i="5"/>
  <c r="U1590" i="5"/>
  <c r="U1591" i="5"/>
  <c r="U1592" i="5"/>
  <c r="U1593" i="5"/>
  <c r="U1594" i="5"/>
  <c r="U1595" i="5"/>
  <c r="U1596" i="5"/>
  <c r="U1597" i="5"/>
  <c r="U1598" i="5"/>
  <c r="U1599" i="5"/>
  <c r="U1600" i="5"/>
  <c r="U1601" i="5"/>
  <c r="U1602" i="5"/>
  <c r="U1603" i="5"/>
  <c r="U1604" i="5"/>
  <c r="U1605" i="5"/>
  <c r="U1606" i="5"/>
  <c r="U1607" i="5"/>
  <c r="U1608" i="5"/>
  <c r="U1609" i="5"/>
  <c r="U1610" i="5"/>
  <c r="U1611" i="5"/>
  <c r="U1612" i="5"/>
  <c r="U1613" i="5"/>
  <c r="U1614" i="5"/>
  <c r="U1615" i="5"/>
  <c r="U1616" i="5"/>
  <c r="U1617" i="5"/>
  <c r="U1618" i="5"/>
  <c r="U1619" i="5"/>
  <c r="U1620" i="5"/>
  <c r="U1621" i="5"/>
  <c r="U1622" i="5"/>
  <c r="U1623" i="5"/>
  <c r="U1624" i="5"/>
  <c r="U1625" i="5"/>
  <c r="U1626" i="5"/>
  <c r="U1627" i="5"/>
  <c r="U1628" i="5"/>
  <c r="U1629" i="5"/>
  <c r="U1630" i="5"/>
  <c r="U1631" i="5"/>
  <c r="U1632" i="5"/>
  <c r="U1633" i="5"/>
  <c r="U1634" i="5"/>
  <c r="U1635" i="5"/>
  <c r="U1636" i="5"/>
  <c r="U1637" i="5"/>
  <c r="U1638" i="5"/>
  <c r="U1639" i="5"/>
  <c r="U1640" i="5"/>
  <c r="U1641" i="5"/>
  <c r="U1642" i="5"/>
  <c r="U1643" i="5"/>
  <c r="U1644" i="5"/>
  <c r="U1645" i="5"/>
  <c r="U1646" i="5"/>
  <c r="U1647" i="5"/>
  <c r="U1648" i="5"/>
  <c r="U1649" i="5"/>
  <c r="U1650" i="5"/>
  <c r="U1651" i="5"/>
  <c r="U1652" i="5"/>
  <c r="U1653" i="5"/>
  <c r="U1654" i="5"/>
  <c r="U1655" i="5"/>
  <c r="U1656" i="5"/>
  <c r="U1657" i="5"/>
  <c r="U1658" i="5"/>
  <c r="U1659" i="5"/>
  <c r="U1660" i="5"/>
  <c r="U1661" i="5"/>
  <c r="U1662" i="5"/>
  <c r="U1663" i="5"/>
  <c r="U1664" i="5"/>
  <c r="U1665" i="5"/>
  <c r="U1666" i="5"/>
  <c r="U1667" i="5"/>
  <c r="U1668" i="5"/>
  <c r="U1669" i="5"/>
  <c r="U1670" i="5"/>
  <c r="U1671" i="5"/>
  <c r="U1672" i="5"/>
  <c r="U1673" i="5"/>
  <c r="U1674" i="5"/>
  <c r="U1675" i="5"/>
  <c r="U1676" i="5"/>
  <c r="U1677" i="5"/>
  <c r="U1678" i="5"/>
  <c r="U1679" i="5"/>
  <c r="U1680" i="5"/>
  <c r="U1681" i="5"/>
  <c r="U1682" i="5"/>
  <c r="U1683" i="5"/>
  <c r="U1684" i="5"/>
  <c r="U1685" i="5"/>
  <c r="U1686" i="5"/>
  <c r="U1687" i="5"/>
  <c r="U1688" i="5"/>
  <c r="U1689" i="5"/>
  <c r="U1690" i="5"/>
  <c r="U1691" i="5"/>
  <c r="U1692" i="5"/>
  <c r="U1693" i="5"/>
  <c r="U1694" i="5"/>
  <c r="U1695" i="5"/>
  <c r="U1696" i="5"/>
  <c r="U1697" i="5"/>
  <c r="U1698" i="5"/>
  <c r="U1699" i="5"/>
  <c r="U1700" i="5"/>
  <c r="U1701" i="5"/>
  <c r="U1702" i="5"/>
  <c r="U1703" i="5"/>
  <c r="U1704" i="5"/>
  <c r="U1705" i="5"/>
  <c r="U1706" i="5"/>
  <c r="U1707" i="5"/>
  <c r="U1708" i="5"/>
  <c r="U1709" i="5"/>
  <c r="U1710" i="5"/>
  <c r="U1711" i="5"/>
  <c r="U1712" i="5"/>
  <c r="U1713" i="5"/>
  <c r="U1714" i="5"/>
  <c r="U1715" i="5"/>
  <c r="U1716" i="5"/>
  <c r="U1717" i="5"/>
  <c r="U1718" i="5"/>
  <c r="U1719" i="5"/>
  <c r="U1720" i="5"/>
  <c r="U1721" i="5"/>
  <c r="U1722" i="5"/>
  <c r="U1723" i="5"/>
  <c r="U1724" i="5"/>
  <c r="U1725" i="5"/>
  <c r="U1726" i="5"/>
  <c r="U1727" i="5"/>
  <c r="U1728" i="5"/>
  <c r="U1729" i="5"/>
  <c r="U1730" i="5"/>
  <c r="U1731" i="5"/>
  <c r="U1732" i="5"/>
  <c r="U1733" i="5"/>
  <c r="U1734" i="5"/>
  <c r="U1735" i="5"/>
  <c r="U1736" i="5"/>
  <c r="U1737" i="5"/>
  <c r="U1738" i="5"/>
  <c r="U1739" i="5"/>
  <c r="U1740" i="5"/>
  <c r="U1741" i="5"/>
  <c r="U1742" i="5"/>
  <c r="U1743" i="5"/>
  <c r="U1744" i="5"/>
  <c r="U1745" i="5"/>
  <c r="U1746" i="5"/>
  <c r="U1747" i="5"/>
  <c r="U1748" i="5"/>
  <c r="U1749" i="5"/>
  <c r="U1750" i="5"/>
  <c r="U1751" i="5"/>
  <c r="U1752" i="5"/>
  <c r="U1753" i="5"/>
  <c r="U1754" i="5"/>
  <c r="U1755" i="5"/>
  <c r="U1756" i="5"/>
  <c r="U1757" i="5"/>
  <c r="U1758" i="5"/>
  <c r="U1759" i="5"/>
  <c r="U1760" i="5"/>
  <c r="U1761" i="5"/>
  <c r="U1762" i="5"/>
  <c r="U1763" i="5"/>
  <c r="U1764" i="5"/>
  <c r="U1765" i="5"/>
  <c r="U1766" i="5"/>
  <c r="U1767" i="5"/>
  <c r="U1768" i="5"/>
  <c r="U1769" i="5"/>
  <c r="U1770" i="5"/>
  <c r="U1771" i="5"/>
  <c r="U1772" i="5"/>
  <c r="U1773" i="5"/>
  <c r="U1774" i="5"/>
  <c r="U1775" i="5"/>
  <c r="U1776" i="5"/>
  <c r="U1777" i="5"/>
  <c r="U1778" i="5"/>
  <c r="U1779" i="5"/>
  <c r="U1780" i="5"/>
  <c r="U1781" i="5"/>
  <c r="U1782" i="5"/>
  <c r="U1783" i="5"/>
  <c r="U1784" i="5"/>
  <c r="U1785" i="5"/>
  <c r="U1786" i="5"/>
  <c r="U1787" i="5"/>
  <c r="U1788" i="5"/>
  <c r="U1789" i="5"/>
  <c r="U1790" i="5"/>
  <c r="U1791" i="5"/>
  <c r="U1792" i="5"/>
  <c r="U1793" i="5"/>
  <c r="U1794" i="5"/>
  <c r="U1795" i="5"/>
  <c r="U1796" i="5"/>
  <c r="U1797" i="5"/>
  <c r="U1798" i="5"/>
  <c r="U1799" i="5"/>
  <c r="U1800" i="5"/>
  <c r="U1801" i="5"/>
  <c r="U1802" i="5"/>
  <c r="U1803" i="5"/>
  <c r="U1804" i="5"/>
  <c r="U1805" i="5"/>
  <c r="U1806" i="5"/>
  <c r="U1807" i="5"/>
  <c r="U1808" i="5"/>
  <c r="U1809" i="5"/>
  <c r="U1810" i="5"/>
  <c r="U1811" i="5"/>
  <c r="U1812" i="5"/>
  <c r="U1813" i="5"/>
  <c r="U1814" i="5"/>
  <c r="U1815" i="5"/>
  <c r="U1816" i="5"/>
  <c r="U1817" i="5"/>
  <c r="U1818" i="5"/>
  <c r="U1819" i="5"/>
  <c r="U1820" i="5"/>
  <c r="U1821" i="5"/>
  <c r="U1822" i="5"/>
  <c r="U1823" i="5"/>
  <c r="U1824" i="5"/>
  <c r="U1825" i="5"/>
  <c r="U1826" i="5"/>
  <c r="U1827" i="5"/>
  <c r="U1828" i="5"/>
  <c r="U1829" i="5"/>
  <c r="U1830" i="5"/>
  <c r="U1831" i="5"/>
  <c r="U1832" i="5"/>
  <c r="U1833" i="5"/>
  <c r="U1834" i="5"/>
  <c r="U1835" i="5"/>
  <c r="U1836" i="5"/>
  <c r="U1837" i="5"/>
  <c r="U1838" i="5"/>
  <c r="U1839" i="5"/>
  <c r="U1840" i="5"/>
  <c r="U1841" i="5"/>
  <c r="U1842" i="5"/>
  <c r="U1843" i="5"/>
  <c r="U1844" i="5"/>
  <c r="U1845" i="5"/>
  <c r="U1846" i="5"/>
  <c r="U1847" i="5"/>
  <c r="U1848" i="5"/>
  <c r="U1849" i="5"/>
  <c r="U1850" i="5"/>
  <c r="U1851" i="5"/>
  <c r="U1852" i="5"/>
  <c r="U1853" i="5"/>
  <c r="U1854" i="5"/>
  <c r="U1855" i="5"/>
  <c r="U1856" i="5"/>
  <c r="U1857" i="5"/>
  <c r="U1858" i="5"/>
  <c r="U1859" i="5"/>
  <c r="U1860" i="5"/>
  <c r="U1861" i="5"/>
  <c r="U1862" i="5"/>
  <c r="U1863" i="5"/>
  <c r="U1864" i="5"/>
  <c r="U1865" i="5"/>
  <c r="U1866" i="5"/>
  <c r="U1867" i="5"/>
  <c r="U1868" i="5"/>
  <c r="U1869" i="5"/>
  <c r="U1870" i="5"/>
  <c r="U1871" i="5"/>
  <c r="U1872" i="5"/>
  <c r="U1873" i="5"/>
  <c r="U1874" i="5"/>
  <c r="U1875" i="5"/>
  <c r="U1876" i="5"/>
  <c r="U1877" i="5"/>
  <c r="U1878" i="5"/>
  <c r="U1879" i="5"/>
  <c r="U1880" i="5"/>
  <c r="U1881" i="5"/>
  <c r="U1882" i="5"/>
  <c r="U1883" i="5"/>
  <c r="U1884" i="5"/>
  <c r="U1885" i="5"/>
  <c r="U1886" i="5"/>
  <c r="U1887" i="5"/>
  <c r="U1888" i="5"/>
  <c r="U1889" i="5"/>
  <c r="U1890" i="5"/>
  <c r="U1891" i="5"/>
  <c r="U1892" i="5"/>
  <c r="U1893" i="5"/>
  <c r="U1894" i="5"/>
  <c r="U1895" i="5"/>
  <c r="U1896" i="5"/>
  <c r="U1897" i="5"/>
  <c r="U1898" i="5"/>
  <c r="U1899" i="5"/>
  <c r="U1900" i="5"/>
  <c r="U1901" i="5"/>
  <c r="U1902" i="5"/>
  <c r="U1903" i="5"/>
  <c r="U1904" i="5"/>
  <c r="U1905" i="5"/>
  <c r="U1906" i="5"/>
  <c r="U1907" i="5"/>
  <c r="U1908" i="5"/>
  <c r="U1909" i="5"/>
  <c r="U1910" i="5"/>
  <c r="U1911" i="5"/>
  <c r="U1912" i="5"/>
  <c r="U1913" i="5"/>
  <c r="U1914" i="5"/>
  <c r="U1915" i="5"/>
  <c r="U1916" i="5"/>
  <c r="U1917" i="5"/>
  <c r="U1918" i="5"/>
  <c r="U1919" i="5"/>
  <c r="U1920" i="5"/>
  <c r="U1921" i="5"/>
  <c r="U1922" i="5"/>
  <c r="U1923" i="5"/>
  <c r="U1924" i="5"/>
  <c r="U1925" i="5"/>
  <c r="U1926" i="5"/>
  <c r="U1927" i="5"/>
  <c r="U1928" i="5"/>
  <c r="U1929" i="5"/>
  <c r="U1930" i="5"/>
  <c r="U1931" i="5"/>
  <c r="U1932" i="5"/>
  <c r="U1933" i="5"/>
  <c r="U1934" i="5"/>
  <c r="U1935" i="5"/>
  <c r="U1936" i="5"/>
  <c r="U1937" i="5"/>
  <c r="U1938" i="5"/>
  <c r="U1939" i="5"/>
  <c r="U1940" i="5"/>
  <c r="U1941" i="5"/>
  <c r="U1942" i="5"/>
  <c r="U1943" i="5"/>
  <c r="U1944" i="5"/>
  <c r="U1945" i="5"/>
  <c r="U1946" i="5"/>
  <c r="U1947" i="5"/>
  <c r="U1948" i="5"/>
  <c r="U1949" i="5"/>
  <c r="U1950" i="5"/>
  <c r="U1951" i="5"/>
  <c r="U1952" i="5"/>
  <c r="U1953" i="5"/>
  <c r="U1954" i="5"/>
  <c r="U1955" i="5"/>
  <c r="U1956" i="5"/>
  <c r="U1957" i="5"/>
  <c r="U1958" i="5"/>
  <c r="U1959" i="5"/>
  <c r="U1960" i="5"/>
  <c r="U1961" i="5"/>
  <c r="U1962" i="5"/>
  <c r="U1963" i="5"/>
  <c r="U1964" i="5"/>
  <c r="U1965" i="5"/>
  <c r="U1966" i="5"/>
  <c r="U1967" i="5"/>
  <c r="U1968" i="5"/>
  <c r="U1969" i="5"/>
  <c r="U1970" i="5"/>
  <c r="U1971" i="5"/>
  <c r="U1972" i="5"/>
  <c r="U1973" i="5"/>
  <c r="U1974" i="5"/>
  <c r="U1975" i="5"/>
  <c r="U1976" i="5"/>
  <c r="U1977" i="5"/>
  <c r="U1978" i="5"/>
  <c r="U1979" i="5"/>
  <c r="U1980" i="5"/>
  <c r="U1981" i="5"/>
  <c r="U1982" i="5"/>
  <c r="U1983" i="5"/>
  <c r="U1984" i="5"/>
  <c r="U1985" i="5"/>
  <c r="U1986" i="5"/>
  <c r="U1987" i="5"/>
  <c r="U1988" i="5"/>
  <c r="U1989" i="5"/>
  <c r="U1990" i="5"/>
  <c r="U1991" i="5"/>
  <c r="U1992" i="5"/>
  <c r="U1993" i="5"/>
  <c r="U1994" i="5"/>
  <c r="U1995" i="5"/>
  <c r="U1996" i="5"/>
  <c r="U1997" i="5"/>
  <c r="U1998" i="5"/>
  <c r="U1999" i="5"/>
  <c r="U2000" i="5"/>
  <c r="U2001" i="5"/>
  <c r="U2002" i="5"/>
  <c r="U2003" i="5"/>
  <c r="U2004" i="5"/>
  <c r="U2005" i="5"/>
  <c r="U2006" i="5"/>
  <c r="U2007" i="5"/>
  <c r="U2008" i="5"/>
  <c r="U2009" i="5"/>
  <c r="U2010" i="5"/>
  <c r="U2011" i="5"/>
  <c r="U2012" i="5"/>
  <c r="U2013" i="5"/>
  <c r="U2014" i="5"/>
  <c r="U2015" i="5"/>
  <c r="U2016" i="5"/>
  <c r="U2017" i="5"/>
  <c r="U2018" i="5"/>
  <c r="U2019" i="5"/>
  <c r="U2020" i="5"/>
  <c r="U2021" i="5"/>
  <c r="U2022" i="5"/>
  <c r="U2023" i="5"/>
  <c r="U2024" i="5"/>
  <c r="U2025" i="5"/>
  <c r="U2026" i="5"/>
  <c r="U2027" i="5"/>
  <c r="U2028" i="5"/>
  <c r="U2029" i="5"/>
  <c r="U2030" i="5"/>
  <c r="U2031" i="5"/>
  <c r="U2032" i="5"/>
  <c r="U2033" i="5"/>
  <c r="U2034" i="5"/>
  <c r="U2035" i="5"/>
  <c r="U2036" i="5"/>
  <c r="U2037" i="5"/>
  <c r="U2038" i="5"/>
  <c r="U2039" i="5"/>
  <c r="U2040" i="5"/>
  <c r="U2041" i="5"/>
  <c r="U2042" i="5"/>
  <c r="U2043" i="5"/>
  <c r="U2044" i="5"/>
  <c r="U2045" i="5"/>
  <c r="U2046" i="5"/>
  <c r="U2047" i="5"/>
  <c r="U2048" i="5"/>
  <c r="U2049" i="5"/>
  <c r="U2050" i="5"/>
  <c r="U2051" i="5"/>
  <c r="U2052" i="5"/>
  <c r="U2053" i="5"/>
  <c r="U2054" i="5"/>
  <c r="U2055" i="5"/>
  <c r="U2056" i="5"/>
  <c r="U2057" i="5"/>
  <c r="U2058" i="5"/>
  <c r="U2059" i="5"/>
  <c r="U2060" i="5"/>
  <c r="U2061" i="5"/>
  <c r="U2062" i="5"/>
  <c r="U2063" i="5"/>
  <c r="U2064" i="5"/>
  <c r="U2065" i="5"/>
  <c r="U2066" i="5"/>
  <c r="U2067" i="5"/>
  <c r="U2068" i="5"/>
  <c r="U2069" i="5"/>
  <c r="U2070" i="5"/>
  <c r="U2071" i="5"/>
  <c r="U2072" i="5"/>
  <c r="U2073" i="5"/>
  <c r="U2074" i="5"/>
  <c r="U2075" i="5"/>
  <c r="U2076" i="5"/>
  <c r="U2077" i="5"/>
  <c r="U2078" i="5"/>
  <c r="U2079" i="5"/>
  <c r="U2080" i="5"/>
  <c r="U2081" i="5"/>
  <c r="U2082" i="5"/>
  <c r="U2083" i="5"/>
  <c r="U2084" i="5"/>
  <c r="U2085" i="5"/>
  <c r="U2086" i="5"/>
  <c r="U2087" i="5"/>
  <c r="U2088" i="5"/>
  <c r="U2089" i="5"/>
  <c r="U2090" i="5"/>
  <c r="U2091" i="5"/>
  <c r="U2092" i="5"/>
  <c r="U2093" i="5"/>
  <c r="U2094" i="5"/>
  <c r="U2095" i="5"/>
  <c r="U2096" i="5"/>
  <c r="U2097" i="5"/>
  <c r="U2098" i="5"/>
  <c r="U2099" i="5"/>
  <c r="U2100" i="5"/>
  <c r="U2101" i="5"/>
  <c r="U2102" i="5"/>
  <c r="U2103" i="5"/>
  <c r="U2104" i="5"/>
  <c r="U2105" i="5"/>
  <c r="U2106" i="5"/>
  <c r="U2107" i="5"/>
  <c r="U2108" i="5"/>
  <c r="U2109" i="5"/>
  <c r="U2110" i="5"/>
  <c r="U2111" i="5"/>
  <c r="U2112" i="5"/>
  <c r="U2113" i="5"/>
  <c r="U2114" i="5"/>
  <c r="U2115" i="5"/>
  <c r="U2116" i="5"/>
  <c r="U2117" i="5"/>
  <c r="U2118" i="5"/>
  <c r="U2119" i="5"/>
  <c r="U2120" i="5"/>
  <c r="U2121" i="5"/>
  <c r="U2122" i="5"/>
  <c r="U2123" i="5"/>
  <c r="U2124" i="5"/>
  <c r="U2125" i="5"/>
  <c r="U2126" i="5"/>
  <c r="U2127" i="5"/>
  <c r="U2128" i="5"/>
  <c r="U2129" i="5"/>
  <c r="U2130" i="5"/>
  <c r="U2131" i="5"/>
  <c r="U2132" i="5"/>
  <c r="U2133" i="5"/>
  <c r="U2134" i="5"/>
  <c r="U2135" i="5"/>
  <c r="U2136" i="5"/>
  <c r="U2137" i="5"/>
  <c r="U2138" i="5"/>
  <c r="U2139" i="5"/>
  <c r="U2140" i="5"/>
  <c r="U2141" i="5"/>
  <c r="U2142" i="5"/>
  <c r="U2143" i="5"/>
  <c r="U2144" i="5"/>
  <c r="U2145" i="5"/>
  <c r="U2146" i="5"/>
  <c r="U2147" i="5"/>
  <c r="U2148" i="5"/>
  <c r="U2149" i="5"/>
  <c r="U2150" i="5"/>
  <c r="U2151" i="5"/>
  <c r="U2152" i="5"/>
  <c r="U2153" i="5"/>
  <c r="U2154" i="5"/>
  <c r="U2155" i="5"/>
  <c r="U2156" i="5"/>
  <c r="U2157" i="5"/>
  <c r="U2158" i="5"/>
  <c r="U2159" i="5"/>
  <c r="U2160" i="5"/>
  <c r="U2161" i="5"/>
  <c r="U2162" i="5"/>
  <c r="U2163" i="5"/>
  <c r="U2164" i="5"/>
  <c r="U2165" i="5"/>
  <c r="U2166" i="5"/>
  <c r="U2167" i="5"/>
  <c r="U2168" i="5"/>
  <c r="U2169" i="5"/>
  <c r="U2170" i="5"/>
  <c r="U2171" i="5"/>
  <c r="U2172" i="5"/>
  <c r="U2173" i="5"/>
  <c r="U2174" i="5"/>
  <c r="U2175" i="5"/>
  <c r="U2176" i="5"/>
  <c r="U2177" i="5"/>
  <c r="U2178" i="5"/>
  <c r="U2179" i="5"/>
  <c r="U2180" i="5"/>
  <c r="U2181" i="5"/>
  <c r="U2182" i="5"/>
  <c r="U2183" i="5"/>
  <c r="U2184" i="5"/>
  <c r="U2185" i="5"/>
  <c r="U2186" i="5"/>
  <c r="U2187" i="5"/>
  <c r="U2188" i="5"/>
  <c r="U2189" i="5"/>
  <c r="U2190" i="5"/>
  <c r="U2191" i="5"/>
  <c r="U2192" i="5"/>
  <c r="U2193" i="5"/>
  <c r="U2194" i="5"/>
  <c r="U2195" i="5"/>
  <c r="U2196" i="5"/>
  <c r="U2197" i="5"/>
  <c r="U2198" i="5"/>
  <c r="U2199" i="5"/>
  <c r="U2200" i="5"/>
  <c r="U2201" i="5"/>
  <c r="U2202" i="5"/>
  <c r="U2203" i="5"/>
  <c r="U2204" i="5"/>
  <c r="U2205" i="5"/>
  <c r="U2206" i="5"/>
  <c r="U2207" i="5"/>
  <c r="U2208" i="5"/>
  <c r="U2209" i="5"/>
  <c r="U2210" i="5"/>
  <c r="U2211" i="5"/>
  <c r="U2212" i="5"/>
  <c r="U2213" i="5"/>
  <c r="U2214" i="5"/>
  <c r="U2215" i="5"/>
  <c r="U2216" i="5"/>
  <c r="U2217" i="5"/>
  <c r="U2218" i="5"/>
  <c r="U2219" i="5"/>
  <c r="U2220" i="5"/>
  <c r="U2221" i="5"/>
  <c r="U2222" i="5"/>
  <c r="U2223" i="5"/>
  <c r="U2224" i="5"/>
  <c r="U2225" i="5"/>
  <c r="U2226" i="5"/>
  <c r="U2227" i="5"/>
  <c r="U2228" i="5"/>
  <c r="U2229" i="5"/>
  <c r="U2230" i="5"/>
  <c r="U2231" i="5"/>
  <c r="U2232" i="5"/>
  <c r="U2233" i="5"/>
  <c r="U2234" i="5"/>
  <c r="U2235" i="5"/>
  <c r="U2236" i="5"/>
  <c r="U2237" i="5"/>
  <c r="U2238" i="5"/>
  <c r="U2239" i="5"/>
  <c r="U2240" i="5"/>
  <c r="U2241" i="5"/>
  <c r="U2242" i="5"/>
  <c r="U2243" i="5"/>
  <c r="U2244" i="5"/>
  <c r="U2245" i="5"/>
  <c r="U2246" i="5"/>
  <c r="U2247" i="5"/>
  <c r="U2248" i="5"/>
  <c r="U2249" i="5"/>
  <c r="U2250" i="5"/>
  <c r="U2251" i="5"/>
  <c r="U2252" i="5"/>
  <c r="U2253" i="5"/>
  <c r="U2254" i="5"/>
  <c r="U2255" i="5"/>
  <c r="U2256" i="5"/>
  <c r="U2257" i="5"/>
  <c r="U2258" i="5"/>
  <c r="U2259" i="5"/>
  <c r="U2260" i="5"/>
  <c r="U2261" i="5"/>
  <c r="U2262" i="5"/>
  <c r="U2263" i="5"/>
  <c r="U2264" i="5"/>
  <c r="U2265" i="5"/>
  <c r="U2266" i="5"/>
  <c r="U2267" i="5"/>
  <c r="U2268" i="5"/>
  <c r="U2269" i="5"/>
  <c r="U2270" i="5"/>
  <c r="U2271" i="5"/>
  <c r="U2272" i="5"/>
  <c r="U2273" i="5"/>
  <c r="U2274" i="5"/>
  <c r="U2275" i="5"/>
  <c r="U2276" i="5"/>
  <c r="U2277" i="5"/>
  <c r="U2278" i="5"/>
  <c r="U2279" i="5"/>
  <c r="U2280" i="5"/>
  <c r="U2281" i="5"/>
  <c r="U2282" i="5"/>
  <c r="U2283" i="5"/>
  <c r="U2284" i="5"/>
  <c r="U2285" i="5"/>
  <c r="U2286" i="5"/>
  <c r="U2287" i="5"/>
  <c r="U2288" i="5"/>
  <c r="U2289" i="5"/>
  <c r="U2290" i="5"/>
  <c r="U2291" i="5"/>
  <c r="U2292" i="5"/>
  <c r="U2293" i="5"/>
  <c r="U2294" i="5"/>
  <c r="U2295" i="5"/>
  <c r="U2296" i="5"/>
  <c r="U2297" i="5"/>
  <c r="U2298" i="5"/>
  <c r="U2299" i="5"/>
  <c r="U2300" i="5"/>
  <c r="U2301" i="5"/>
  <c r="U2302" i="5"/>
  <c r="U2303" i="5"/>
  <c r="U2304" i="5"/>
  <c r="U2305" i="5"/>
  <c r="U2306" i="5"/>
  <c r="U2307" i="5"/>
  <c r="U2308" i="5"/>
  <c r="U2309" i="5"/>
  <c r="U2310" i="5"/>
  <c r="U2311" i="5"/>
  <c r="U2312" i="5"/>
  <c r="U2313" i="5"/>
  <c r="U2314" i="5"/>
  <c r="U2315" i="5"/>
  <c r="U2316" i="5"/>
  <c r="U2317" i="5"/>
  <c r="U2318" i="5"/>
  <c r="U2319" i="5"/>
  <c r="U2320" i="5"/>
  <c r="U2321" i="5"/>
  <c r="U2322" i="5"/>
  <c r="U2323" i="5"/>
  <c r="U2324" i="5"/>
  <c r="U2325" i="5"/>
  <c r="U2326" i="5"/>
  <c r="U2327" i="5"/>
  <c r="U2328" i="5"/>
  <c r="U2329" i="5"/>
  <c r="U2330" i="5"/>
  <c r="U2331" i="5"/>
  <c r="U2332" i="5"/>
  <c r="U2333" i="5"/>
  <c r="U2334" i="5"/>
  <c r="U2335" i="5"/>
  <c r="U2336" i="5"/>
  <c r="U2337" i="5"/>
  <c r="U2338" i="5"/>
  <c r="U2339" i="5"/>
  <c r="U2340" i="5"/>
  <c r="U2341" i="5"/>
  <c r="U2342" i="5"/>
  <c r="U2343" i="5"/>
  <c r="U2344" i="5"/>
  <c r="U2345" i="5"/>
  <c r="U2346" i="5"/>
  <c r="U2347" i="5"/>
  <c r="U2348" i="5"/>
  <c r="U2349" i="5"/>
  <c r="U2350" i="5"/>
  <c r="U2351" i="5"/>
  <c r="U2352" i="5"/>
  <c r="U2353" i="5"/>
  <c r="U2354" i="5"/>
  <c r="U2355" i="5"/>
  <c r="U2356" i="5"/>
  <c r="U2357" i="5"/>
  <c r="U2358" i="5"/>
  <c r="U2359" i="5"/>
  <c r="U2360" i="5"/>
  <c r="U2361" i="5"/>
  <c r="U2362" i="5"/>
  <c r="U2363" i="5"/>
  <c r="U2364" i="5"/>
  <c r="U2365" i="5"/>
  <c r="U2366" i="5"/>
  <c r="U2367" i="5"/>
  <c r="U2368" i="5"/>
  <c r="U2369" i="5"/>
  <c r="U2370" i="5"/>
  <c r="U2371" i="5"/>
  <c r="U2372" i="5"/>
  <c r="U2373" i="5"/>
  <c r="U2374" i="5"/>
  <c r="U2375" i="5"/>
  <c r="U2376" i="5"/>
  <c r="U2377" i="5"/>
  <c r="U2378" i="5"/>
  <c r="U2379" i="5"/>
  <c r="U2380" i="5"/>
  <c r="U2381" i="5"/>
  <c r="U2382" i="5"/>
  <c r="U2383" i="5"/>
  <c r="U2384" i="5"/>
  <c r="U2385" i="5"/>
  <c r="U2386" i="5"/>
  <c r="U2387" i="5"/>
  <c r="U2388" i="5"/>
  <c r="U2389" i="5"/>
  <c r="U2390" i="5"/>
  <c r="U2391" i="5"/>
  <c r="U2392" i="5"/>
  <c r="U2393" i="5"/>
  <c r="U2394" i="5"/>
  <c r="U2395" i="5"/>
  <c r="U2396" i="5"/>
  <c r="U2397" i="5"/>
  <c r="U2398" i="5"/>
  <c r="U2399" i="5"/>
  <c r="U2400" i="5"/>
  <c r="U2401" i="5"/>
  <c r="U2402" i="5"/>
  <c r="U2403" i="5"/>
  <c r="U2404" i="5"/>
  <c r="U2405" i="5"/>
  <c r="U2406" i="5"/>
  <c r="U2407" i="5"/>
  <c r="U2408" i="5"/>
  <c r="U2409" i="5"/>
  <c r="U2410" i="5"/>
  <c r="U2411" i="5"/>
  <c r="U2412" i="5"/>
  <c r="U2413" i="5"/>
  <c r="U2414" i="5"/>
  <c r="U2415" i="5"/>
  <c r="U2416" i="5"/>
  <c r="U2417" i="5"/>
  <c r="U2418" i="5"/>
  <c r="U2419" i="5"/>
  <c r="U2420" i="5"/>
  <c r="U2421" i="5"/>
  <c r="U2422" i="5"/>
  <c r="U2423" i="5"/>
  <c r="U2424" i="5"/>
  <c r="U2425" i="5"/>
  <c r="U2426" i="5"/>
  <c r="U2427" i="5"/>
  <c r="U2428" i="5"/>
  <c r="U2429" i="5"/>
  <c r="U2430" i="5"/>
  <c r="U2431" i="5"/>
  <c r="U2432" i="5"/>
  <c r="U2433" i="5"/>
  <c r="U2434" i="5"/>
  <c r="U2435" i="5"/>
  <c r="U2436" i="5"/>
  <c r="U2437" i="5"/>
  <c r="U2438" i="5"/>
  <c r="U2439" i="5"/>
  <c r="U2440" i="5"/>
  <c r="U2441" i="5"/>
  <c r="U2442" i="5"/>
  <c r="U2443" i="5"/>
  <c r="U2444" i="5"/>
  <c r="U2445" i="5"/>
  <c r="U2446" i="5"/>
  <c r="U2447" i="5"/>
  <c r="U2448" i="5"/>
  <c r="U2449" i="5"/>
  <c r="U2450" i="5"/>
  <c r="U2451" i="5"/>
  <c r="U2452" i="5"/>
  <c r="U2453" i="5"/>
  <c r="U2454" i="5"/>
  <c r="U2455" i="5"/>
  <c r="U2456" i="5"/>
  <c r="U2457" i="5"/>
  <c r="U2458" i="5"/>
  <c r="U2459" i="5"/>
  <c r="U2460" i="5"/>
  <c r="U2461" i="5"/>
  <c r="U2462" i="5"/>
  <c r="U2463" i="5"/>
  <c r="U2464" i="5"/>
  <c r="U2465" i="5"/>
  <c r="U2466" i="5"/>
  <c r="U2467" i="5"/>
  <c r="U2468" i="5"/>
  <c r="U2469" i="5"/>
  <c r="U2470" i="5"/>
  <c r="U2471" i="5"/>
  <c r="U2472" i="5"/>
  <c r="U2473" i="5"/>
  <c r="U2474" i="5"/>
  <c r="U2475" i="5"/>
  <c r="U2476" i="5"/>
  <c r="U2477" i="5"/>
  <c r="U2478" i="5"/>
  <c r="U2479" i="5"/>
  <c r="U2480" i="5"/>
  <c r="U2481" i="5"/>
  <c r="U2482" i="5"/>
  <c r="U2483" i="5"/>
  <c r="U2484" i="5"/>
  <c r="U2485" i="5"/>
  <c r="U2486" i="5"/>
  <c r="U2487" i="5"/>
  <c r="U2488" i="5"/>
  <c r="U2489" i="5"/>
  <c r="U2490" i="5"/>
  <c r="U2491" i="5"/>
  <c r="U2492" i="5"/>
  <c r="U2493" i="5"/>
  <c r="U2494" i="5"/>
  <c r="U2495" i="5"/>
  <c r="U2496" i="5"/>
  <c r="U2497" i="5"/>
  <c r="U2498" i="5"/>
  <c r="U2499" i="5"/>
  <c r="U2500" i="5"/>
  <c r="U2501" i="5"/>
  <c r="U2502" i="5"/>
  <c r="U2503" i="5"/>
  <c r="U2504" i="5"/>
  <c r="U2505" i="5"/>
  <c r="U2506" i="5"/>
  <c r="U2507" i="5"/>
  <c r="U2508" i="5"/>
  <c r="U2509" i="5"/>
  <c r="U2510" i="5"/>
  <c r="U2511" i="5"/>
  <c r="U2512" i="5"/>
  <c r="U2513" i="5"/>
  <c r="U2514" i="5"/>
  <c r="U2515" i="5"/>
  <c r="U2516" i="5"/>
  <c r="U2517" i="5"/>
  <c r="U2518" i="5"/>
  <c r="U2519" i="5"/>
  <c r="U2520" i="5"/>
  <c r="U2521" i="5"/>
  <c r="U2522" i="5"/>
  <c r="U2523" i="5"/>
  <c r="U2524" i="5"/>
  <c r="U2525" i="5"/>
  <c r="U2526" i="5"/>
  <c r="U2527" i="5"/>
  <c r="U2528" i="5"/>
  <c r="U2529" i="5"/>
  <c r="U2530" i="5"/>
  <c r="U2531" i="5"/>
  <c r="U2532" i="5"/>
  <c r="U2533" i="5"/>
  <c r="U2534" i="5"/>
  <c r="U2535" i="5"/>
  <c r="U2536" i="5"/>
  <c r="U2537" i="5"/>
  <c r="U2538" i="5"/>
  <c r="U2539" i="5"/>
  <c r="U2540" i="5"/>
  <c r="U2541" i="5"/>
  <c r="U2542" i="5"/>
  <c r="U2543" i="5"/>
  <c r="U2544" i="5"/>
  <c r="U2545" i="5"/>
  <c r="U2546" i="5"/>
  <c r="U2547" i="5"/>
  <c r="U2548" i="5"/>
  <c r="U2549" i="5"/>
  <c r="U2550" i="5"/>
  <c r="U2551" i="5"/>
  <c r="U2552" i="5"/>
  <c r="U2553" i="5"/>
  <c r="U2554" i="5"/>
  <c r="U2555" i="5"/>
  <c r="U2556" i="5"/>
  <c r="U2557" i="5"/>
  <c r="U2558" i="5"/>
  <c r="U2559" i="5"/>
  <c r="U2560" i="5"/>
  <c r="U2561" i="5"/>
  <c r="U2562" i="5"/>
  <c r="U2563" i="5"/>
  <c r="U2564" i="5"/>
  <c r="U2565" i="5"/>
  <c r="U2566" i="5"/>
  <c r="U2567" i="5"/>
  <c r="U2568" i="5"/>
  <c r="U2569" i="5"/>
  <c r="U2570" i="5"/>
  <c r="U2571" i="5"/>
  <c r="U2572" i="5"/>
  <c r="U2573" i="5"/>
  <c r="U2574" i="5"/>
  <c r="U2575" i="5"/>
  <c r="U2576" i="5"/>
  <c r="U2577" i="5"/>
  <c r="U2578" i="5"/>
  <c r="U2579" i="5"/>
  <c r="U2580" i="5"/>
  <c r="U2581" i="5"/>
  <c r="U2582" i="5"/>
  <c r="U2583" i="5"/>
  <c r="U2584" i="5"/>
  <c r="U2585" i="5"/>
  <c r="U2586" i="5"/>
  <c r="U2587" i="5"/>
  <c r="U2588" i="5"/>
  <c r="U2589" i="5"/>
  <c r="U2590" i="5"/>
  <c r="U2591" i="5"/>
  <c r="U2592" i="5"/>
  <c r="U2593" i="5"/>
  <c r="U2594" i="5"/>
  <c r="U2595" i="5"/>
  <c r="U2596" i="5"/>
  <c r="U2597" i="5"/>
  <c r="U2598" i="5"/>
  <c r="U2599" i="5"/>
  <c r="U2600" i="5"/>
  <c r="U2601" i="5"/>
  <c r="U2602" i="5"/>
  <c r="U2603" i="5"/>
  <c r="U2604" i="5"/>
  <c r="U2605" i="5"/>
  <c r="U2606" i="5"/>
  <c r="U2607" i="5"/>
  <c r="U2608" i="5"/>
  <c r="U2609" i="5"/>
  <c r="U2610" i="5"/>
  <c r="U2611" i="5"/>
  <c r="U2612" i="5"/>
  <c r="U2613" i="5"/>
  <c r="U2614" i="5"/>
  <c r="U2615" i="5"/>
  <c r="U2616" i="5"/>
  <c r="U2617" i="5"/>
  <c r="U2618" i="5"/>
  <c r="U2619" i="5"/>
  <c r="U2620" i="5"/>
  <c r="U2621" i="5"/>
  <c r="U2622" i="5"/>
  <c r="U2623" i="5"/>
  <c r="U2624" i="5"/>
  <c r="U2625" i="5"/>
  <c r="U2626" i="5"/>
  <c r="U2627" i="5"/>
  <c r="U2628" i="5"/>
  <c r="U2629" i="5"/>
  <c r="U2630" i="5"/>
  <c r="U2631" i="5"/>
  <c r="U2632" i="5"/>
  <c r="U2633" i="5"/>
  <c r="U2634" i="5"/>
  <c r="U2635" i="5"/>
  <c r="U2636" i="5"/>
  <c r="U2637" i="5"/>
  <c r="U2638" i="5"/>
  <c r="U2639" i="5"/>
  <c r="U2640" i="5"/>
  <c r="U2641" i="5"/>
  <c r="U2642" i="5"/>
  <c r="U2643" i="5"/>
  <c r="U2644" i="5"/>
  <c r="U2645" i="5"/>
  <c r="U2646" i="5"/>
  <c r="U2647" i="5"/>
  <c r="U2648" i="5"/>
  <c r="U2649" i="5"/>
  <c r="U2650" i="5"/>
  <c r="U2651" i="5"/>
  <c r="U2652" i="5"/>
  <c r="U2653" i="5"/>
  <c r="U2654" i="5"/>
  <c r="U2655" i="5"/>
  <c r="U2656" i="5"/>
  <c r="U2657" i="5"/>
  <c r="U2658" i="5"/>
  <c r="U2659" i="5"/>
  <c r="U2660" i="5"/>
  <c r="U2661" i="5"/>
  <c r="U2662" i="5"/>
  <c r="U2663" i="5"/>
  <c r="U2664" i="5"/>
  <c r="U2665" i="5"/>
  <c r="U2666" i="5"/>
  <c r="U2667" i="5"/>
  <c r="U2668" i="5"/>
  <c r="U2669" i="5"/>
  <c r="U2670" i="5"/>
  <c r="U2671" i="5"/>
  <c r="U2672" i="5"/>
  <c r="U2673" i="5"/>
  <c r="U2674" i="5"/>
  <c r="U2675" i="5"/>
  <c r="U2676" i="5"/>
  <c r="U2677" i="5"/>
  <c r="U2678" i="5"/>
  <c r="U2679" i="5"/>
  <c r="U2680" i="5"/>
  <c r="U2681" i="5"/>
  <c r="U2682" i="5"/>
  <c r="U2683" i="5"/>
  <c r="U2684" i="5"/>
  <c r="U2685" i="5"/>
  <c r="U2686" i="5"/>
  <c r="U2687" i="5"/>
  <c r="U2688" i="5"/>
  <c r="U2689" i="5"/>
  <c r="U2690" i="5"/>
  <c r="U2691" i="5"/>
  <c r="U2692" i="5"/>
  <c r="U2693" i="5"/>
  <c r="U2694" i="5"/>
  <c r="U2695" i="5"/>
  <c r="U2696" i="5"/>
  <c r="U2697" i="5"/>
  <c r="U2698" i="5"/>
  <c r="U2699" i="5"/>
  <c r="U2700" i="5"/>
  <c r="U2701" i="5"/>
  <c r="U2702" i="5"/>
  <c r="U2703" i="5"/>
  <c r="U2704" i="5"/>
  <c r="U2705" i="5"/>
  <c r="U2706" i="5"/>
  <c r="U2707" i="5"/>
  <c r="U2708" i="5"/>
  <c r="U2709" i="5"/>
  <c r="U2710" i="5"/>
  <c r="U2711" i="5"/>
  <c r="U2712" i="5"/>
  <c r="U2713" i="5"/>
  <c r="U2714" i="5"/>
  <c r="U2715" i="5"/>
  <c r="U2716" i="5"/>
  <c r="U2717" i="5"/>
  <c r="U2718" i="5"/>
  <c r="U2719" i="5"/>
  <c r="U2720" i="5"/>
  <c r="U2721" i="5"/>
  <c r="U2722" i="5"/>
  <c r="U2723" i="5"/>
  <c r="U2724" i="5"/>
  <c r="U2725" i="5"/>
  <c r="U2726" i="5"/>
  <c r="U2727" i="5"/>
  <c r="U2728" i="5"/>
  <c r="U2729" i="5"/>
  <c r="U2730" i="5"/>
  <c r="U2731" i="5"/>
  <c r="U2732" i="5"/>
  <c r="U2733" i="5"/>
  <c r="U2734" i="5"/>
  <c r="U2735" i="5"/>
  <c r="U2736" i="5"/>
  <c r="U2737" i="5"/>
  <c r="U2738" i="5"/>
  <c r="U2739" i="5"/>
  <c r="U2740" i="5"/>
  <c r="U2741" i="5"/>
  <c r="U2742" i="5"/>
  <c r="U2743" i="5"/>
  <c r="U2744" i="5"/>
  <c r="U2745" i="5"/>
  <c r="U2746" i="5"/>
  <c r="U2747" i="5"/>
  <c r="U2748" i="5"/>
  <c r="U2749" i="5"/>
  <c r="U2750" i="5"/>
  <c r="U2751" i="5"/>
  <c r="U2752" i="5"/>
  <c r="U2753" i="5"/>
  <c r="U2754" i="5"/>
  <c r="U2755" i="5"/>
  <c r="U2756" i="5"/>
  <c r="U2757" i="5"/>
  <c r="U2758" i="5"/>
  <c r="U2759" i="5"/>
  <c r="U2760" i="5"/>
  <c r="U2761" i="5"/>
  <c r="U2762" i="5"/>
  <c r="U2763" i="5"/>
  <c r="U2764" i="5"/>
  <c r="U2765" i="5"/>
  <c r="U2766" i="5"/>
  <c r="U2767" i="5"/>
  <c r="U2768" i="5"/>
  <c r="U2769" i="5"/>
  <c r="U2770" i="5"/>
  <c r="U2771" i="5"/>
  <c r="U2772" i="5"/>
  <c r="U2773" i="5"/>
  <c r="U2774" i="5"/>
  <c r="U2775" i="5"/>
  <c r="U2776" i="5"/>
  <c r="U2777" i="5"/>
  <c r="U2778" i="5"/>
  <c r="U2779" i="5"/>
  <c r="U2780" i="5"/>
  <c r="U2781" i="5"/>
  <c r="U2782" i="5"/>
  <c r="U2783" i="5"/>
  <c r="U2784" i="5"/>
  <c r="U2785" i="5"/>
  <c r="U2786" i="5"/>
  <c r="U2787" i="5"/>
  <c r="U2788" i="5"/>
  <c r="U2789" i="5"/>
  <c r="U2790" i="5"/>
  <c r="U2791" i="5"/>
  <c r="U2792" i="5"/>
  <c r="U2793" i="5"/>
  <c r="U2794" i="5"/>
  <c r="U2795" i="5"/>
  <c r="U2796" i="5"/>
  <c r="U2797" i="5"/>
  <c r="U2798" i="5"/>
  <c r="U2799" i="5"/>
  <c r="U2800" i="5"/>
  <c r="U2801" i="5"/>
  <c r="U2802" i="5"/>
  <c r="U2803" i="5"/>
  <c r="U2804" i="5"/>
  <c r="U2805" i="5"/>
  <c r="U2806" i="5"/>
  <c r="U2807" i="5"/>
  <c r="U2808" i="5"/>
  <c r="U2809" i="5"/>
  <c r="U2810" i="5"/>
  <c r="U2811" i="5"/>
  <c r="U2812" i="5"/>
  <c r="U2813" i="5"/>
  <c r="U2814" i="5"/>
  <c r="U2815" i="5"/>
  <c r="U2816" i="5"/>
  <c r="U2817" i="5"/>
  <c r="U2818" i="5"/>
  <c r="U2819" i="5"/>
  <c r="U2820" i="5"/>
  <c r="U2821" i="5"/>
  <c r="U2822" i="5"/>
  <c r="U2823" i="5"/>
  <c r="U2824" i="5"/>
  <c r="U2825" i="5"/>
  <c r="U2826" i="5"/>
  <c r="U2827" i="5"/>
  <c r="U2828" i="5"/>
  <c r="U2829" i="5"/>
  <c r="U2830" i="5"/>
  <c r="U2831" i="5"/>
  <c r="U2832" i="5"/>
  <c r="U2833" i="5"/>
  <c r="U2834" i="5"/>
  <c r="U2835" i="5"/>
  <c r="U2836" i="5"/>
  <c r="U2837" i="5"/>
  <c r="U2838" i="5"/>
  <c r="U2839" i="5"/>
  <c r="U2840" i="5"/>
  <c r="U2841" i="5"/>
  <c r="U2842" i="5"/>
  <c r="U2843" i="5"/>
  <c r="U2844" i="5"/>
  <c r="U2845" i="5"/>
  <c r="U2846" i="5"/>
  <c r="U2847" i="5"/>
  <c r="U2848" i="5"/>
  <c r="U2849" i="5"/>
  <c r="U2850" i="5"/>
  <c r="U2851" i="5"/>
  <c r="U2852" i="5"/>
  <c r="U2853" i="5"/>
  <c r="U2854" i="5"/>
  <c r="U2855" i="5"/>
  <c r="U2856" i="5"/>
  <c r="U2857" i="5"/>
  <c r="U2858" i="5"/>
  <c r="U2859" i="5"/>
  <c r="U2860" i="5"/>
  <c r="U2861" i="5"/>
  <c r="U2862" i="5"/>
  <c r="U2863" i="5"/>
  <c r="U2864" i="5"/>
  <c r="U2865" i="5"/>
  <c r="U2866" i="5"/>
  <c r="U2867" i="5"/>
  <c r="U2868" i="5"/>
  <c r="U2869" i="5"/>
  <c r="U2870" i="5"/>
  <c r="U2871" i="5"/>
  <c r="U2872" i="5"/>
  <c r="U2873" i="5"/>
  <c r="U2874" i="5"/>
  <c r="U2875" i="5"/>
  <c r="U2876" i="5"/>
  <c r="U2877" i="5"/>
  <c r="U2878" i="5"/>
  <c r="U2879" i="5"/>
  <c r="U2880" i="5"/>
  <c r="U2881" i="5"/>
  <c r="U2882" i="5"/>
  <c r="U2883" i="5"/>
  <c r="U2884" i="5"/>
  <c r="U2885" i="5"/>
  <c r="U2886" i="5"/>
  <c r="U2887" i="5"/>
  <c r="U2888" i="5"/>
  <c r="U2889" i="5"/>
  <c r="U2890" i="5"/>
  <c r="U2891" i="5"/>
  <c r="U2892" i="5"/>
  <c r="U2893" i="5"/>
  <c r="U2894" i="5"/>
  <c r="U2895" i="5"/>
  <c r="U2896" i="5"/>
  <c r="U2897" i="5"/>
  <c r="U2898" i="5"/>
  <c r="U2899" i="5"/>
  <c r="U2900" i="5"/>
  <c r="U2901" i="5"/>
  <c r="U2902" i="5"/>
  <c r="U2903" i="5"/>
  <c r="U2904" i="5"/>
  <c r="U2905" i="5"/>
  <c r="U2906" i="5"/>
  <c r="U2907" i="5"/>
  <c r="U2908" i="5"/>
  <c r="U2909" i="5"/>
  <c r="U2910" i="5"/>
  <c r="U2911" i="5"/>
  <c r="U2912" i="5"/>
  <c r="U2913" i="5"/>
  <c r="U2914" i="5"/>
  <c r="U2915" i="5"/>
  <c r="U2916" i="5"/>
  <c r="U2917" i="5"/>
  <c r="U2918" i="5"/>
  <c r="U2919" i="5"/>
  <c r="U2920" i="5"/>
  <c r="U2921" i="5"/>
  <c r="U2922" i="5"/>
  <c r="U2923" i="5"/>
  <c r="U2924" i="5"/>
  <c r="U2925" i="5"/>
  <c r="U2926" i="5"/>
  <c r="U2927" i="5"/>
  <c r="U2928" i="5"/>
  <c r="U2929" i="5"/>
  <c r="U2930" i="5"/>
  <c r="U2931" i="5"/>
  <c r="U2932" i="5"/>
  <c r="U2933" i="5"/>
  <c r="U2934" i="5"/>
  <c r="U2935" i="5"/>
  <c r="U2936" i="5"/>
  <c r="U2937" i="5"/>
  <c r="U2938" i="5"/>
  <c r="U2939" i="5"/>
  <c r="U2940" i="5"/>
  <c r="U2941" i="5"/>
  <c r="U2942" i="5"/>
  <c r="U2943" i="5"/>
  <c r="U2944" i="5"/>
  <c r="U2945" i="5"/>
  <c r="U2946" i="5"/>
  <c r="U2947" i="5"/>
  <c r="U2948" i="5"/>
  <c r="U2949" i="5"/>
  <c r="U2950" i="5"/>
  <c r="U2951" i="5"/>
  <c r="U2952" i="5"/>
  <c r="U2953" i="5"/>
  <c r="U2954" i="5"/>
  <c r="U2955" i="5"/>
  <c r="U2956" i="5"/>
  <c r="U2957" i="5"/>
  <c r="U2958" i="5"/>
  <c r="U2959" i="5"/>
  <c r="U2960" i="5"/>
  <c r="U2961" i="5"/>
  <c r="U2962" i="5"/>
  <c r="U2963" i="5"/>
  <c r="U2964" i="5"/>
  <c r="U2965" i="5"/>
  <c r="U2966" i="5"/>
  <c r="U2967" i="5"/>
  <c r="U2968" i="5"/>
  <c r="U2969" i="5"/>
  <c r="U2970" i="5"/>
  <c r="U2971" i="5"/>
  <c r="U2972" i="5"/>
  <c r="U2973" i="5"/>
  <c r="U2974" i="5"/>
  <c r="U2975" i="5"/>
  <c r="U2976" i="5"/>
  <c r="U2977" i="5"/>
  <c r="U2978" i="5"/>
  <c r="U2979" i="5"/>
  <c r="U2980" i="5"/>
  <c r="U2981" i="5"/>
  <c r="U2982" i="5"/>
  <c r="U2983" i="5"/>
  <c r="U2984" i="5"/>
  <c r="U2985" i="5"/>
  <c r="U2986" i="5"/>
  <c r="U2987" i="5"/>
  <c r="U2988" i="5"/>
  <c r="U2989" i="5"/>
  <c r="U2990" i="5"/>
  <c r="U2991" i="5"/>
  <c r="U2992" i="5"/>
  <c r="U2993" i="5"/>
  <c r="U2994" i="5"/>
  <c r="U2995" i="5"/>
  <c r="U2996" i="5"/>
  <c r="U2997" i="5"/>
  <c r="U2998" i="5"/>
  <c r="U2999" i="5"/>
  <c r="U3000" i="5"/>
  <c r="O3" i="6"/>
  <c r="P3" i="6"/>
  <c r="Q3" i="6"/>
  <c r="R3" i="6"/>
  <c r="O4" i="6"/>
  <c r="P4" i="6"/>
  <c r="Q4" i="6"/>
  <c r="R4" i="6"/>
  <c r="O5" i="6"/>
  <c r="P5" i="6"/>
  <c r="Q5" i="6"/>
  <c r="R5" i="6"/>
  <c r="O6" i="6"/>
  <c r="P6" i="6"/>
  <c r="Q6" i="6"/>
  <c r="R6" i="6"/>
  <c r="O7" i="6"/>
  <c r="P7" i="6"/>
  <c r="Q7" i="6"/>
  <c r="R7" i="6"/>
  <c r="O8" i="6"/>
  <c r="P8" i="6"/>
  <c r="Q8" i="6"/>
  <c r="R8" i="6"/>
  <c r="O9" i="6"/>
  <c r="P9" i="6"/>
  <c r="Q9" i="6"/>
  <c r="R9" i="6"/>
  <c r="O10" i="6"/>
  <c r="P10" i="6"/>
  <c r="Q10" i="6"/>
  <c r="R10" i="6"/>
  <c r="O11" i="6"/>
  <c r="P11" i="6"/>
  <c r="Q11" i="6"/>
  <c r="R11" i="6"/>
  <c r="O12" i="6"/>
  <c r="P12" i="6"/>
  <c r="Q12" i="6"/>
  <c r="R12" i="6"/>
  <c r="O13" i="6"/>
  <c r="P13" i="6"/>
  <c r="Q13" i="6"/>
  <c r="R13" i="6"/>
  <c r="O14" i="6"/>
  <c r="P14" i="6"/>
  <c r="Q14" i="6"/>
  <c r="R14" i="6"/>
  <c r="O15" i="6"/>
  <c r="P15" i="6"/>
  <c r="Q15" i="6"/>
  <c r="R15" i="6"/>
  <c r="O16" i="6"/>
  <c r="P16" i="6"/>
  <c r="Q16" i="6"/>
  <c r="R16" i="6"/>
  <c r="O17" i="6"/>
  <c r="P17" i="6"/>
  <c r="Q17" i="6"/>
  <c r="R17" i="6"/>
  <c r="O18" i="6"/>
  <c r="P18" i="6"/>
  <c r="Q18" i="6"/>
  <c r="R18" i="6"/>
  <c r="O19" i="6"/>
  <c r="P19" i="6"/>
  <c r="Q19" i="6"/>
  <c r="R19" i="6"/>
  <c r="O20" i="6"/>
  <c r="P20" i="6"/>
  <c r="Q20" i="6"/>
  <c r="R20" i="6"/>
  <c r="O21" i="6"/>
  <c r="P21" i="6"/>
  <c r="Q21" i="6"/>
  <c r="R21" i="6"/>
  <c r="O22" i="6"/>
  <c r="P22" i="6"/>
  <c r="Q22" i="6"/>
  <c r="R22" i="6"/>
  <c r="O23" i="6"/>
  <c r="P23" i="6"/>
  <c r="Q23" i="6"/>
  <c r="R23" i="6"/>
  <c r="O24" i="6"/>
  <c r="P24" i="6"/>
  <c r="Q24" i="6"/>
  <c r="R24" i="6"/>
  <c r="O25" i="6"/>
  <c r="P25" i="6"/>
  <c r="Q25" i="6"/>
  <c r="R25" i="6"/>
  <c r="O26" i="6"/>
  <c r="P26" i="6"/>
  <c r="Q26" i="6"/>
  <c r="R26" i="6"/>
  <c r="O27" i="6"/>
  <c r="P27" i="6"/>
  <c r="Q27" i="6"/>
  <c r="R27" i="6"/>
  <c r="O28" i="6"/>
  <c r="P28" i="6"/>
  <c r="Q28" i="6"/>
  <c r="R28" i="6"/>
  <c r="O29" i="6"/>
  <c r="P29" i="6"/>
  <c r="Q29" i="6"/>
  <c r="R29" i="6"/>
  <c r="O30" i="6"/>
  <c r="P30" i="6"/>
  <c r="Q30" i="6"/>
  <c r="R30" i="6"/>
  <c r="O31" i="6"/>
  <c r="P31" i="6"/>
  <c r="Q31" i="6"/>
  <c r="R31" i="6"/>
  <c r="O32" i="6"/>
  <c r="P32" i="6"/>
  <c r="Q32" i="6"/>
  <c r="R32" i="6"/>
  <c r="O33" i="6"/>
  <c r="P33" i="6"/>
  <c r="Q33" i="6"/>
  <c r="R33" i="6"/>
  <c r="O34" i="6"/>
  <c r="P34" i="6"/>
  <c r="Q34" i="6"/>
  <c r="R34" i="6"/>
  <c r="O35" i="6"/>
  <c r="P35" i="6"/>
  <c r="Q35" i="6"/>
  <c r="R35" i="6"/>
  <c r="O36" i="6"/>
  <c r="P36" i="6"/>
  <c r="Q36" i="6"/>
  <c r="R36" i="6"/>
  <c r="O37" i="6"/>
  <c r="P37" i="6"/>
  <c r="Q37" i="6"/>
  <c r="R37" i="6"/>
  <c r="O38" i="6"/>
  <c r="P38" i="6"/>
  <c r="Q38" i="6"/>
  <c r="R38" i="6"/>
  <c r="O39" i="6"/>
  <c r="P39" i="6"/>
  <c r="Q39" i="6"/>
  <c r="R39" i="6"/>
  <c r="O40" i="6"/>
  <c r="P40" i="6"/>
  <c r="Q40" i="6"/>
  <c r="R40" i="6"/>
  <c r="O41" i="6"/>
  <c r="P41" i="6"/>
  <c r="Q41" i="6"/>
  <c r="R41" i="6"/>
  <c r="O42" i="6"/>
  <c r="P42" i="6"/>
  <c r="Q42" i="6"/>
  <c r="R42" i="6"/>
  <c r="O43" i="6"/>
  <c r="P43" i="6"/>
  <c r="Q43" i="6"/>
  <c r="R43" i="6"/>
  <c r="O44" i="6"/>
  <c r="P44" i="6"/>
  <c r="Q44" i="6"/>
  <c r="R44" i="6"/>
  <c r="O45" i="6"/>
  <c r="P45" i="6"/>
  <c r="Q45" i="6"/>
  <c r="R45" i="6"/>
  <c r="O46" i="6"/>
  <c r="P46" i="6"/>
  <c r="Q46" i="6"/>
  <c r="R46" i="6"/>
  <c r="O47" i="6"/>
  <c r="P47" i="6"/>
  <c r="Q47" i="6"/>
  <c r="R47" i="6"/>
  <c r="O48" i="6"/>
  <c r="P48" i="6"/>
  <c r="Q48" i="6"/>
  <c r="R48" i="6"/>
  <c r="O49" i="6"/>
  <c r="P49" i="6"/>
  <c r="Q49" i="6"/>
  <c r="R49" i="6"/>
  <c r="O50" i="6"/>
  <c r="P50" i="6"/>
  <c r="Q50" i="6"/>
  <c r="R50" i="6"/>
  <c r="O51" i="6"/>
  <c r="P51" i="6"/>
  <c r="Q51" i="6"/>
  <c r="R51" i="6"/>
  <c r="O52" i="6"/>
  <c r="P52" i="6"/>
  <c r="Q52" i="6"/>
  <c r="R52" i="6"/>
  <c r="O53" i="6"/>
  <c r="P53" i="6"/>
  <c r="Q53" i="6"/>
  <c r="R53" i="6"/>
  <c r="O54" i="6"/>
  <c r="P54" i="6"/>
  <c r="Q54" i="6"/>
  <c r="R54" i="6"/>
  <c r="O55" i="6"/>
  <c r="P55" i="6"/>
  <c r="Q55" i="6"/>
  <c r="R55" i="6"/>
  <c r="O56" i="6"/>
  <c r="P56" i="6"/>
  <c r="Q56" i="6"/>
  <c r="R56" i="6"/>
  <c r="O57" i="6"/>
  <c r="P57" i="6"/>
  <c r="Q57" i="6"/>
  <c r="R57" i="6"/>
  <c r="O58" i="6"/>
  <c r="P58" i="6"/>
  <c r="Q58" i="6"/>
  <c r="R58" i="6"/>
  <c r="O59" i="6"/>
  <c r="P59" i="6"/>
  <c r="Q59" i="6"/>
  <c r="R59" i="6"/>
  <c r="O60" i="6"/>
  <c r="P60" i="6"/>
  <c r="Q60" i="6"/>
  <c r="R60" i="6"/>
  <c r="O61" i="6"/>
  <c r="P61" i="6"/>
  <c r="Q61" i="6"/>
  <c r="R61" i="6"/>
  <c r="O62" i="6"/>
  <c r="P62" i="6"/>
  <c r="Q62" i="6"/>
  <c r="R62" i="6"/>
  <c r="O63" i="6"/>
  <c r="P63" i="6"/>
  <c r="Q63" i="6"/>
  <c r="R63" i="6"/>
  <c r="O64" i="6"/>
  <c r="P64" i="6"/>
  <c r="Q64" i="6"/>
  <c r="R64" i="6"/>
  <c r="O65" i="6"/>
  <c r="P65" i="6"/>
  <c r="Q65" i="6"/>
  <c r="R65" i="6"/>
  <c r="O66" i="6"/>
  <c r="P66" i="6"/>
  <c r="Q66" i="6"/>
  <c r="R66" i="6"/>
  <c r="O67" i="6"/>
  <c r="P67" i="6"/>
  <c r="Q67" i="6"/>
  <c r="R67" i="6"/>
  <c r="O68" i="6"/>
  <c r="P68" i="6"/>
  <c r="Q68" i="6"/>
  <c r="R68" i="6"/>
  <c r="O69" i="6"/>
  <c r="P69" i="6"/>
  <c r="Q69" i="6"/>
  <c r="R69" i="6"/>
  <c r="O70" i="6"/>
  <c r="P70" i="6"/>
  <c r="Q70" i="6"/>
  <c r="R70" i="6"/>
  <c r="O71" i="6"/>
  <c r="P71" i="6"/>
  <c r="Q71" i="6"/>
  <c r="R71" i="6"/>
  <c r="O72" i="6"/>
  <c r="P72" i="6"/>
  <c r="Q72" i="6"/>
  <c r="R72" i="6"/>
  <c r="O73" i="6"/>
  <c r="P73" i="6"/>
  <c r="Q73" i="6"/>
  <c r="R73" i="6"/>
  <c r="O74" i="6"/>
  <c r="P74" i="6"/>
  <c r="Q74" i="6"/>
  <c r="R74" i="6"/>
  <c r="O75" i="6"/>
  <c r="P75" i="6"/>
  <c r="Q75" i="6"/>
  <c r="R75" i="6"/>
  <c r="O76" i="6"/>
  <c r="P76" i="6"/>
  <c r="Q76" i="6"/>
  <c r="R76" i="6"/>
  <c r="O77" i="6"/>
  <c r="P77" i="6"/>
  <c r="Q77" i="6"/>
  <c r="R77" i="6"/>
  <c r="O78" i="6"/>
  <c r="P78" i="6"/>
  <c r="Q78" i="6"/>
  <c r="R78" i="6"/>
  <c r="O79" i="6"/>
  <c r="P79" i="6"/>
  <c r="Q79" i="6"/>
  <c r="R79" i="6"/>
  <c r="O80" i="6"/>
  <c r="P80" i="6"/>
  <c r="Q80" i="6"/>
  <c r="R80" i="6"/>
  <c r="O81" i="6"/>
  <c r="P81" i="6"/>
  <c r="Q81" i="6"/>
  <c r="R81" i="6"/>
  <c r="O82" i="6"/>
  <c r="P82" i="6"/>
  <c r="Q82" i="6"/>
  <c r="R82" i="6"/>
  <c r="O83" i="6"/>
  <c r="P83" i="6"/>
  <c r="Q83" i="6"/>
  <c r="R83" i="6"/>
  <c r="O84" i="6"/>
  <c r="P84" i="6"/>
  <c r="Q84" i="6"/>
  <c r="R84" i="6"/>
  <c r="O85" i="6"/>
  <c r="P85" i="6"/>
  <c r="Q85" i="6"/>
  <c r="R85" i="6"/>
  <c r="O86" i="6"/>
  <c r="P86" i="6"/>
  <c r="Q86" i="6"/>
  <c r="R86" i="6"/>
  <c r="O87" i="6"/>
  <c r="P87" i="6"/>
  <c r="Q87" i="6"/>
  <c r="R87" i="6"/>
  <c r="O88" i="6"/>
  <c r="P88" i="6"/>
  <c r="Q88" i="6"/>
  <c r="R88" i="6"/>
  <c r="O89" i="6"/>
  <c r="P89" i="6"/>
  <c r="Q89" i="6"/>
  <c r="R89" i="6"/>
  <c r="O90" i="6"/>
  <c r="P90" i="6"/>
  <c r="Q90" i="6"/>
  <c r="R90" i="6"/>
  <c r="O91" i="6"/>
  <c r="P91" i="6"/>
  <c r="Q91" i="6"/>
  <c r="R91" i="6"/>
  <c r="O92" i="6"/>
  <c r="P92" i="6"/>
  <c r="Q92" i="6"/>
  <c r="R92" i="6"/>
  <c r="O93" i="6"/>
  <c r="P93" i="6"/>
  <c r="Q93" i="6"/>
  <c r="R93" i="6"/>
  <c r="O94" i="6"/>
  <c r="P94" i="6"/>
  <c r="Q94" i="6"/>
  <c r="R94" i="6"/>
  <c r="O95" i="6"/>
  <c r="P95" i="6"/>
  <c r="Q95" i="6"/>
  <c r="R95" i="6"/>
  <c r="O96" i="6"/>
  <c r="P96" i="6"/>
  <c r="Q96" i="6"/>
  <c r="R96" i="6"/>
  <c r="O97" i="6"/>
  <c r="P97" i="6"/>
  <c r="Q97" i="6"/>
  <c r="R97" i="6"/>
  <c r="O98" i="6"/>
  <c r="P98" i="6"/>
  <c r="Q98" i="6"/>
  <c r="R98" i="6"/>
  <c r="O99" i="6"/>
  <c r="P99" i="6"/>
  <c r="Q99" i="6"/>
  <c r="R99" i="6"/>
  <c r="O100" i="6"/>
  <c r="P100" i="6"/>
  <c r="Q100" i="6"/>
  <c r="R100" i="6"/>
  <c r="O101" i="6"/>
  <c r="P101" i="6"/>
  <c r="Q101" i="6"/>
  <c r="R101" i="6"/>
  <c r="O102" i="6"/>
  <c r="P102" i="6"/>
  <c r="Q102" i="6"/>
  <c r="R102" i="6"/>
  <c r="O103" i="6"/>
  <c r="P103" i="6"/>
  <c r="Q103" i="6"/>
  <c r="R103" i="6"/>
  <c r="O104" i="6"/>
  <c r="P104" i="6"/>
  <c r="Q104" i="6"/>
  <c r="R104" i="6"/>
  <c r="O105" i="6"/>
  <c r="P105" i="6"/>
  <c r="Q105" i="6"/>
  <c r="R105" i="6"/>
  <c r="O106" i="6"/>
  <c r="P106" i="6"/>
  <c r="Q106" i="6"/>
  <c r="R106" i="6"/>
  <c r="O107" i="6"/>
  <c r="P107" i="6"/>
  <c r="Q107" i="6"/>
  <c r="R107" i="6"/>
  <c r="O108" i="6"/>
  <c r="P108" i="6"/>
  <c r="Q108" i="6"/>
  <c r="R108" i="6"/>
  <c r="O109" i="6"/>
  <c r="P109" i="6"/>
  <c r="Q109" i="6"/>
  <c r="R109" i="6"/>
  <c r="O110" i="6"/>
  <c r="P110" i="6"/>
  <c r="Q110" i="6"/>
  <c r="R110" i="6"/>
  <c r="O111" i="6"/>
  <c r="P111" i="6"/>
  <c r="Q111" i="6"/>
  <c r="R111" i="6"/>
  <c r="O112" i="6"/>
  <c r="P112" i="6"/>
  <c r="Q112" i="6"/>
  <c r="R112" i="6"/>
  <c r="O113" i="6"/>
  <c r="P113" i="6"/>
  <c r="Q113" i="6"/>
  <c r="R113" i="6"/>
  <c r="O114" i="6"/>
  <c r="P114" i="6"/>
  <c r="Q114" i="6"/>
  <c r="R114" i="6"/>
  <c r="O115" i="6"/>
  <c r="P115" i="6"/>
  <c r="Q115" i="6"/>
  <c r="R115" i="6"/>
  <c r="O116" i="6"/>
  <c r="P116" i="6"/>
  <c r="Q116" i="6"/>
  <c r="R116" i="6"/>
  <c r="O117" i="6"/>
  <c r="P117" i="6"/>
  <c r="Q117" i="6"/>
  <c r="R117" i="6"/>
  <c r="O118" i="6"/>
  <c r="P118" i="6"/>
  <c r="Q118" i="6"/>
  <c r="R118" i="6"/>
  <c r="O119" i="6"/>
  <c r="P119" i="6"/>
  <c r="Q119" i="6"/>
  <c r="R119" i="6"/>
  <c r="O120" i="6"/>
  <c r="P120" i="6"/>
  <c r="Q120" i="6"/>
  <c r="R120" i="6"/>
  <c r="O121" i="6"/>
  <c r="P121" i="6"/>
  <c r="Q121" i="6"/>
  <c r="R121" i="6"/>
  <c r="O122" i="6"/>
  <c r="P122" i="6"/>
  <c r="Q122" i="6"/>
  <c r="R122" i="6"/>
  <c r="O123" i="6"/>
  <c r="P123" i="6"/>
  <c r="Q123" i="6"/>
  <c r="R123" i="6"/>
  <c r="O124" i="6"/>
  <c r="P124" i="6"/>
  <c r="Q124" i="6"/>
  <c r="R124" i="6"/>
  <c r="O125" i="6"/>
  <c r="P125" i="6"/>
  <c r="Q125" i="6"/>
  <c r="R125" i="6"/>
  <c r="O126" i="6"/>
  <c r="P126" i="6"/>
  <c r="Q126" i="6"/>
  <c r="R126" i="6"/>
  <c r="O127" i="6"/>
  <c r="P127" i="6"/>
  <c r="Q127" i="6"/>
  <c r="R127" i="6"/>
  <c r="O128" i="6"/>
  <c r="P128" i="6"/>
  <c r="Q128" i="6"/>
  <c r="R128" i="6"/>
  <c r="O129" i="6"/>
  <c r="P129" i="6"/>
  <c r="Q129" i="6"/>
  <c r="R129" i="6"/>
  <c r="O130" i="6"/>
  <c r="P130" i="6"/>
  <c r="Q130" i="6"/>
  <c r="R130" i="6"/>
  <c r="O131" i="6"/>
  <c r="P131" i="6"/>
  <c r="Q131" i="6"/>
  <c r="R131" i="6"/>
  <c r="O132" i="6"/>
  <c r="P132" i="6"/>
  <c r="Q132" i="6"/>
  <c r="R132" i="6"/>
  <c r="O133" i="6"/>
  <c r="P133" i="6"/>
  <c r="Q133" i="6"/>
  <c r="R133" i="6"/>
  <c r="O134" i="6"/>
  <c r="P134" i="6"/>
  <c r="Q134" i="6"/>
  <c r="R134" i="6"/>
  <c r="O135" i="6"/>
  <c r="P135" i="6"/>
  <c r="Q135" i="6"/>
  <c r="R135" i="6"/>
  <c r="O136" i="6"/>
  <c r="P136" i="6"/>
  <c r="Q136" i="6"/>
  <c r="R136" i="6"/>
  <c r="O137" i="6"/>
  <c r="P137" i="6"/>
  <c r="Q137" i="6"/>
  <c r="R137" i="6"/>
  <c r="O138" i="6"/>
  <c r="P138" i="6"/>
  <c r="Q138" i="6"/>
  <c r="R138" i="6"/>
  <c r="O139" i="6"/>
  <c r="P139" i="6"/>
  <c r="Q139" i="6"/>
  <c r="R139" i="6"/>
  <c r="O140" i="6"/>
  <c r="P140" i="6"/>
  <c r="Q140" i="6"/>
  <c r="R140" i="6"/>
  <c r="O141" i="6"/>
  <c r="P141" i="6"/>
  <c r="Q141" i="6"/>
  <c r="R141" i="6"/>
  <c r="O142" i="6"/>
  <c r="P142" i="6"/>
  <c r="Q142" i="6"/>
  <c r="R142" i="6"/>
  <c r="O143" i="6"/>
  <c r="P143" i="6"/>
  <c r="Q143" i="6"/>
  <c r="R143" i="6"/>
  <c r="O144" i="6"/>
  <c r="P144" i="6"/>
  <c r="Q144" i="6"/>
  <c r="R144" i="6"/>
  <c r="O145" i="6"/>
  <c r="P145" i="6"/>
  <c r="Q145" i="6"/>
  <c r="R145" i="6"/>
  <c r="O146" i="6"/>
  <c r="P146" i="6"/>
  <c r="Q146" i="6"/>
  <c r="R146" i="6"/>
  <c r="O147" i="6"/>
  <c r="P147" i="6"/>
  <c r="Q147" i="6"/>
  <c r="R147" i="6"/>
  <c r="O148" i="6"/>
  <c r="P148" i="6"/>
  <c r="Q148" i="6"/>
  <c r="R148" i="6"/>
  <c r="O149" i="6"/>
  <c r="P149" i="6"/>
  <c r="Q149" i="6"/>
  <c r="R149" i="6"/>
  <c r="O150" i="6"/>
  <c r="P150" i="6"/>
  <c r="Q150" i="6"/>
  <c r="R150" i="6"/>
  <c r="O151" i="6"/>
  <c r="P151" i="6"/>
  <c r="Q151" i="6"/>
  <c r="R151" i="6"/>
  <c r="O152" i="6"/>
  <c r="P152" i="6"/>
  <c r="Q152" i="6"/>
  <c r="R152" i="6"/>
  <c r="O153" i="6"/>
  <c r="P153" i="6"/>
  <c r="Q153" i="6"/>
  <c r="R153" i="6"/>
  <c r="O154" i="6"/>
  <c r="P154" i="6"/>
  <c r="Q154" i="6"/>
  <c r="R154" i="6"/>
  <c r="O155" i="6"/>
  <c r="P155" i="6"/>
  <c r="Q155" i="6"/>
  <c r="R155" i="6"/>
  <c r="O156" i="6"/>
  <c r="P156" i="6"/>
  <c r="Q156" i="6"/>
  <c r="R156" i="6"/>
  <c r="O157" i="6"/>
  <c r="P157" i="6"/>
  <c r="Q157" i="6"/>
  <c r="R157" i="6"/>
  <c r="O158" i="6"/>
  <c r="P158" i="6"/>
  <c r="Q158" i="6"/>
  <c r="R158" i="6"/>
  <c r="O159" i="6"/>
  <c r="P159" i="6"/>
  <c r="Q159" i="6"/>
  <c r="R159" i="6"/>
  <c r="O160" i="6"/>
  <c r="P160" i="6"/>
  <c r="Q160" i="6"/>
  <c r="R160" i="6"/>
  <c r="O161" i="6"/>
  <c r="P161" i="6"/>
  <c r="Q161" i="6"/>
  <c r="R161" i="6"/>
  <c r="O162" i="6"/>
  <c r="P162" i="6"/>
  <c r="Q162" i="6"/>
  <c r="R162" i="6"/>
  <c r="O163" i="6"/>
  <c r="P163" i="6"/>
  <c r="Q163" i="6"/>
  <c r="R163" i="6"/>
  <c r="O164" i="6"/>
  <c r="P164" i="6"/>
  <c r="Q164" i="6"/>
  <c r="R164" i="6"/>
  <c r="O165" i="6"/>
  <c r="P165" i="6"/>
  <c r="Q165" i="6"/>
  <c r="R165" i="6"/>
  <c r="O166" i="6"/>
  <c r="P166" i="6"/>
  <c r="Q166" i="6"/>
  <c r="R166" i="6"/>
  <c r="O167" i="6"/>
  <c r="P167" i="6"/>
  <c r="Q167" i="6"/>
  <c r="R167" i="6"/>
  <c r="O168" i="6"/>
  <c r="P168" i="6"/>
  <c r="Q168" i="6"/>
  <c r="R168" i="6"/>
  <c r="O169" i="6"/>
  <c r="P169" i="6"/>
  <c r="Q169" i="6"/>
  <c r="R169" i="6"/>
  <c r="O170" i="6"/>
  <c r="P170" i="6"/>
  <c r="Q170" i="6"/>
  <c r="R170" i="6"/>
  <c r="O171" i="6"/>
  <c r="P171" i="6"/>
  <c r="Q171" i="6"/>
  <c r="R171" i="6"/>
  <c r="O172" i="6"/>
  <c r="P172" i="6"/>
  <c r="Q172" i="6"/>
  <c r="R172" i="6"/>
  <c r="O173" i="6"/>
  <c r="P173" i="6"/>
  <c r="Q173" i="6"/>
  <c r="R173" i="6"/>
  <c r="O174" i="6"/>
  <c r="P174" i="6"/>
  <c r="Q174" i="6"/>
  <c r="R174" i="6"/>
  <c r="O175" i="6"/>
  <c r="P175" i="6"/>
  <c r="Q175" i="6"/>
  <c r="R175" i="6"/>
  <c r="O176" i="6"/>
  <c r="P176" i="6"/>
  <c r="Q176" i="6"/>
  <c r="R176" i="6"/>
  <c r="O177" i="6"/>
  <c r="P177" i="6"/>
  <c r="Q177" i="6"/>
  <c r="R177" i="6"/>
  <c r="O178" i="6"/>
  <c r="P178" i="6"/>
  <c r="Q178" i="6"/>
  <c r="R178" i="6"/>
  <c r="O179" i="6"/>
  <c r="P179" i="6"/>
  <c r="Q179" i="6"/>
  <c r="R179" i="6"/>
  <c r="O180" i="6"/>
  <c r="P180" i="6"/>
  <c r="Q180" i="6"/>
  <c r="R180" i="6"/>
  <c r="O181" i="6"/>
  <c r="P181" i="6"/>
  <c r="Q181" i="6"/>
  <c r="R181" i="6"/>
  <c r="O182" i="6"/>
  <c r="P182" i="6"/>
  <c r="Q182" i="6"/>
  <c r="R182" i="6"/>
  <c r="O183" i="6"/>
  <c r="P183" i="6"/>
  <c r="Q183" i="6"/>
  <c r="R183" i="6"/>
  <c r="O184" i="6"/>
  <c r="P184" i="6"/>
  <c r="Q184" i="6"/>
  <c r="R184" i="6"/>
  <c r="O185" i="6"/>
  <c r="P185" i="6"/>
  <c r="Q185" i="6"/>
  <c r="R185" i="6"/>
  <c r="O186" i="6"/>
  <c r="P186" i="6"/>
  <c r="Q186" i="6"/>
  <c r="R186" i="6"/>
  <c r="O187" i="6"/>
  <c r="P187" i="6"/>
  <c r="Q187" i="6"/>
  <c r="R187" i="6"/>
  <c r="O188" i="6"/>
  <c r="P188" i="6"/>
  <c r="Q188" i="6"/>
  <c r="R188" i="6"/>
  <c r="O189" i="6"/>
  <c r="P189" i="6"/>
  <c r="Q189" i="6"/>
  <c r="R189" i="6"/>
  <c r="O190" i="6"/>
  <c r="P190" i="6"/>
  <c r="Q190" i="6"/>
  <c r="R190" i="6"/>
  <c r="O191" i="6"/>
  <c r="P191" i="6"/>
  <c r="Q191" i="6"/>
  <c r="R191" i="6"/>
  <c r="O192" i="6"/>
  <c r="P192" i="6"/>
  <c r="Q192" i="6"/>
  <c r="R192" i="6"/>
  <c r="O193" i="6"/>
  <c r="P193" i="6"/>
  <c r="Q193" i="6"/>
  <c r="R193" i="6"/>
  <c r="O194" i="6"/>
  <c r="P194" i="6"/>
  <c r="Q194" i="6"/>
  <c r="R194" i="6"/>
  <c r="O195" i="6"/>
  <c r="P195" i="6"/>
  <c r="Q195" i="6"/>
  <c r="R195" i="6"/>
  <c r="O196" i="6"/>
  <c r="P196" i="6"/>
  <c r="Q196" i="6"/>
  <c r="R196" i="6"/>
  <c r="O197" i="6"/>
  <c r="P197" i="6"/>
  <c r="Q197" i="6"/>
  <c r="R197" i="6"/>
  <c r="O198" i="6"/>
  <c r="P198" i="6"/>
  <c r="Q198" i="6"/>
  <c r="R198" i="6"/>
  <c r="O199" i="6"/>
  <c r="P199" i="6"/>
  <c r="Q199" i="6"/>
  <c r="R199" i="6"/>
  <c r="O200" i="6"/>
  <c r="P200" i="6"/>
  <c r="Q200" i="6"/>
  <c r="R200" i="6"/>
  <c r="O201" i="6"/>
  <c r="P201" i="6"/>
  <c r="Q201" i="6"/>
  <c r="R201" i="6"/>
  <c r="O202" i="6"/>
  <c r="P202" i="6"/>
  <c r="Q202" i="6"/>
  <c r="R202" i="6"/>
  <c r="O203" i="6"/>
  <c r="P203" i="6"/>
  <c r="Q203" i="6"/>
  <c r="R203" i="6"/>
  <c r="O204" i="6"/>
  <c r="P204" i="6"/>
  <c r="Q204" i="6"/>
  <c r="R204" i="6"/>
  <c r="O205" i="6"/>
  <c r="P205" i="6"/>
  <c r="Q205" i="6"/>
  <c r="R205" i="6"/>
  <c r="O206" i="6"/>
  <c r="P206" i="6"/>
  <c r="Q206" i="6"/>
  <c r="R206" i="6"/>
  <c r="O207" i="6"/>
  <c r="P207" i="6"/>
  <c r="Q207" i="6"/>
  <c r="R207" i="6"/>
  <c r="O208" i="6"/>
  <c r="P208" i="6"/>
  <c r="Q208" i="6"/>
  <c r="R208" i="6"/>
  <c r="O209" i="6"/>
  <c r="P209" i="6"/>
  <c r="Q209" i="6"/>
  <c r="R209" i="6"/>
  <c r="O210" i="6"/>
  <c r="P210" i="6"/>
  <c r="Q210" i="6"/>
  <c r="R210" i="6"/>
  <c r="O211" i="6"/>
  <c r="P211" i="6"/>
  <c r="Q211" i="6"/>
  <c r="R211" i="6"/>
  <c r="O212" i="6"/>
  <c r="P212" i="6"/>
  <c r="Q212" i="6"/>
  <c r="R212" i="6"/>
  <c r="O213" i="6"/>
  <c r="P213" i="6"/>
  <c r="Q213" i="6"/>
  <c r="R213" i="6"/>
  <c r="O214" i="6"/>
  <c r="P214" i="6"/>
  <c r="Q214" i="6"/>
  <c r="R214" i="6"/>
  <c r="O215" i="6"/>
  <c r="P215" i="6"/>
  <c r="Q215" i="6"/>
  <c r="R215" i="6"/>
  <c r="O216" i="6"/>
  <c r="P216" i="6"/>
  <c r="Q216" i="6"/>
  <c r="R216" i="6"/>
  <c r="O217" i="6"/>
  <c r="P217" i="6"/>
  <c r="Q217" i="6"/>
  <c r="R217" i="6"/>
  <c r="O218" i="6"/>
  <c r="P218" i="6"/>
  <c r="Q218" i="6"/>
  <c r="R218" i="6"/>
  <c r="O219" i="6"/>
  <c r="P219" i="6"/>
  <c r="Q219" i="6"/>
  <c r="R219" i="6"/>
  <c r="O220" i="6"/>
  <c r="P220" i="6"/>
  <c r="Q220" i="6"/>
  <c r="R220" i="6"/>
  <c r="O221" i="6"/>
  <c r="P221" i="6"/>
  <c r="Q221" i="6"/>
  <c r="R221" i="6"/>
  <c r="O222" i="6"/>
  <c r="P222" i="6"/>
  <c r="Q222" i="6"/>
  <c r="R222" i="6"/>
  <c r="O223" i="6"/>
  <c r="P223" i="6"/>
  <c r="Q223" i="6"/>
  <c r="R223" i="6"/>
  <c r="O224" i="6"/>
  <c r="P224" i="6"/>
  <c r="Q224" i="6"/>
  <c r="R224" i="6"/>
  <c r="O225" i="6"/>
  <c r="P225" i="6"/>
  <c r="Q225" i="6"/>
  <c r="R225" i="6"/>
  <c r="O226" i="6"/>
  <c r="P226" i="6"/>
  <c r="Q226" i="6"/>
  <c r="R226" i="6"/>
  <c r="O227" i="6"/>
  <c r="P227" i="6"/>
  <c r="Q227" i="6"/>
  <c r="R227" i="6"/>
  <c r="O228" i="6"/>
  <c r="P228" i="6"/>
  <c r="Q228" i="6"/>
  <c r="R228" i="6"/>
  <c r="O229" i="6"/>
  <c r="P229" i="6"/>
  <c r="Q229" i="6"/>
  <c r="R229" i="6"/>
  <c r="O230" i="6"/>
  <c r="P230" i="6"/>
  <c r="Q230" i="6"/>
  <c r="R230" i="6"/>
  <c r="O231" i="6"/>
  <c r="P231" i="6"/>
  <c r="Q231" i="6"/>
  <c r="R231" i="6"/>
  <c r="O232" i="6"/>
  <c r="P232" i="6"/>
  <c r="Q232" i="6"/>
  <c r="R232" i="6"/>
  <c r="O233" i="6"/>
  <c r="P233" i="6"/>
  <c r="Q233" i="6"/>
  <c r="R233" i="6"/>
  <c r="O234" i="6"/>
  <c r="P234" i="6"/>
  <c r="Q234" i="6"/>
  <c r="R234" i="6"/>
  <c r="O235" i="6"/>
  <c r="P235" i="6"/>
  <c r="Q235" i="6"/>
  <c r="R235" i="6"/>
  <c r="O236" i="6"/>
  <c r="P236" i="6"/>
  <c r="Q236" i="6"/>
  <c r="R236" i="6"/>
  <c r="O237" i="6"/>
  <c r="P237" i="6"/>
  <c r="Q237" i="6"/>
  <c r="R237" i="6"/>
  <c r="O238" i="6"/>
  <c r="P238" i="6"/>
  <c r="Q238" i="6"/>
  <c r="R238" i="6"/>
  <c r="O239" i="6"/>
  <c r="P239" i="6"/>
  <c r="Q239" i="6"/>
  <c r="R239" i="6"/>
  <c r="O240" i="6"/>
  <c r="P240" i="6"/>
  <c r="Q240" i="6"/>
  <c r="R240" i="6"/>
  <c r="O241" i="6"/>
  <c r="P241" i="6"/>
  <c r="Q241" i="6"/>
  <c r="R241" i="6"/>
  <c r="O242" i="6"/>
  <c r="P242" i="6"/>
  <c r="Q242" i="6"/>
  <c r="R242" i="6"/>
  <c r="O243" i="6"/>
  <c r="P243" i="6"/>
  <c r="Q243" i="6"/>
  <c r="R243" i="6"/>
  <c r="O244" i="6"/>
  <c r="P244" i="6"/>
  <c r="Q244" i="6"/>
  <c r="R244" i="6"/>
  <c r="O245" i="6"/>
  <c r="P245" i="6"/>
  <c r="Q245" i="6"/>
  <c r="R245" i="6"/>
  <c r="O246" i="6"/>
  <c r="P246" i="6"/>
  <c r="Q246" i="6"/>
  <c r="R246" i="6"/>
  <c r="O247" i="6"/>
  <c r="P247" i="6"/>
  <c r="Q247" i="6"/>
  <c r="R247" i="6"/>
  <c r="O248" i="6"/>
  <c r="P248" i="6"/>
  <c r="Q248" i="6"/>
  <c r="R248" i="6"/>
  <c r="O249" i="6"/>
  <c r="P249" i="6"/>
  <c r="Q249" i="6"/>
  <c r="R249" i="6"/>
  <c r="O250" i="6"/>
  <c r="P250" i="6"/>
  <c r="Q250" i="6"/>
  <c r="R250" i="6"/>
  <c r="O251" i="6"/>
  <c r="P251" i="6"/>
  <c r="Q251" i="6"/>
  <c r="R251" i="6"/>
  <c r="O252" i="6"/>
  <c r="P252" i="6"/>
  <c r="Q252" i="6"/>
  <c r="R252" i="6"/>
  <c r="O253" i="6"/>
  <c r="P253" i="6"/>
  <c r="Q253" i="6"/>
  <c r="R253" i="6"/>
  <c r="O254" i="6"/>
  <c r="P254" i="6"/>
  <c r="Q254" i="6"/>
  <c r="R254" i="6"/>
  <c r="O255" i="6"/>
  <c r="P255" i="6"/>
  <c r="Q255" i="6"/>
  <c r="R255" i="6"/>
  <c r="O256" i="6"/>
  <c r="P256" i="6"/>
  <c r="Q256" i="6"/>
  <c r="R256" i="6"/>
  <c r="O257" i="6"/>
  <c r="P257" i="6"/>
  <c r="Q257" i="6"/>
  <c r="R257" i="6"/>
  <c r="O258" i="6"/>
  <c r="P258" i="6"/>
  <c r="Q258" i="6"/>
  <c r="R258" i="6"/>
  <c r="O259" i="6"/>
  <c r="P259" i="6"/>
  <c r="Q259" i="6"/>
  <c r="R259" i="6"/>
  <c r="O260" i="6"/>
  <c r="P260" i="6"/>
  <c r="Q260" i="6"/>
  <c r="R260" i="6"/>
  <c r="O261" i="6"/>
  <c r="P261" i="6"/>
  <c r="Q261" i="6"/>
  <c r="R261" i="6"/>
  <c r="O262" i="6"/>
  <c r="P262" i="6"/>
  <c r="Q262" i="6"/>
  <c r="R262" i="6"/>
  <c r="O263" i="6"/>
  <c r="P263" i="6"/>
  <c r="Q263" i="6"/>
  <c r="R263" i="6"/>
  <c r="O264" i="6"/>
  <c r="P264" i="6"/>
  <c r="Q264" i="6"/>
  <c r="R264" i="6"/>
  <c r="O265" i="6"/>
  <c r="P265" i="6"/>
  <c r="Q265" i="6"/>
  <c r="R265" i="6"/>
  <c r="O266" i="6"/>
  <c r="P266" i="6"/>
  <c r="Q266" i="6"/>
  <c r="R266" i="6"/>
  <c r="O267" i="6"/>
  <c r="P267" i="6"/>
  <c r="Q267" i="6"/>
  <c r="R267" i="6"/>
  <c r="O268" i="6"/>
  <c r="P268" i="6"/>
  <c r="Q268" i="6"/>
  <c r="R268" i="6"/>
  <c r="O269" i="6"/>
  <c r="P269" i="6"/>
  <c r="Q269" i="6"/>
  <c r="R269" i="6"/>
  <c r="O270" i="6"/>
  <c r="P270" i="6"/>
  <c r="Q270" i="6"/>
  <c r="R270" i="6"/>
  <c r="O271" i="6"/>
  <c r="P271" i="6"/>
  <c r="Q271" i="6"/>
  <c r="R271" i="6"/>
  <c r="O272" i="6"/>
  <c r="P272" i="6"/>
  <c r="Q272" i="6"/>
  <c r="R272" i="6"/>
  <c r="O273" i="6"/>
  <c r="P273" i="6"/>
  <c r="Q273" i="6"/>
  <c r="R273" i="6"/>
  <c r="O274" i="6"/>
  <c r="P274" i="6"/>
  <c r="Q274" i="6"/>
  <c r="R274" i="6"/>
  <c r="O275" i="6"/>
  <c r="P275" i="6"/>
  <c r="Q275" i="6"/>
  <c r="R275" i="6"/>
  <c r="O276" i="6"/>
  <c r="P276" i="6"/>
  <c r="Q276" i="6"/>
  <c r="R276" i="6"/>
  <c r="O277" i="6"/>
  <c r="P277" i="6"/>
  <c r="Q277" i="6"/>
  <c r="R277" i="6"/>
  <c r="O278" i="6"/>
  <c r="P278" i="6"/>
  <c r="Q278" i="6"/>
  <c r="R278" i="6"/>
  <c r="O279" i="6"/>
  <c r="P279" i="6"/>
  <c r="Q279" i="6"/>
  <c r="R279" i="6"/>
  <c r="O280" i="6"/>
  <c r="P280" i="6"/>
  <c r="Q280" i="6"/>
  <c r="R280" i="6"/>
  <c r="O281" i="6"/>
  <c r="P281" i="6"/>
  <c r="Q281" i="6"/>
  <c r="R281" i="6"/>
  <c r="O282" i="6"/>
  <c r="P282" i="6"/>
  <c r="Q282" i="6"/>
  <c r="R282" i="6"/>
  <c r="O283" i="6"/>
  <c r="P283" i="6"/>
  <c r="Q283" i="6"/>
  <c r="R283" i="6"/>
  <c r="O284" i="6"/>
  <c r="P284" i="6"/>
  <c r="Q284" i="6"/>
  <c r="R284" i="6"/>
  <c r="O285" i="6"/>
  <c r="P285" i="6"/>
  <c r="Q285" i="6"/>
  <c r="R285" i="6"/>
  <c r="O286" i="6"/>
  <c r="P286" i="6"/>
  <c r="Q286" i="6"/>
  <c r="R286" i="6"/>
  <c r="O287" i="6"/>
  <c r="P287" i="6"/>
  <c r="Q287" i="6"/>
  <c r="R287" i="6"/>
  <c r="O288" i="6"/>
  <c r="P288" i="6"/>
  <c r="Q288" i="6"/>
  <c r="R288" i="6"/>
  <c r="O289" i="6"/>
  <c r="P289" i="6"/>
  <c r="Q289" i="6"/>
  <c r="R289" i="6"/>
  <c r="O290" i="6"/>
  <c r="P290" i="6"/>
  <c r="Q290" i="6"/>
  <c r="R290" i="6"/>
  <c r="O291" i="6"/>
  <c r="P291" i="6"/>
  <c r="Q291" i="6"/>
  <c r="R291" i="6"/>
  <c r="O292" i="6"/>
  <c r="P292" i="6"/>
  <c r="Q292" i="6"/>
  <c r="R292" i="6"/>
  <c r="O293" i="6"/>
  <c r="P293" i="6"/>
  <c r="Q293" i="6"/>
  <c r="R293" i="6"/>
  <c r="O294" i="6"/>
  <c r="P294" i="6"/>
  <c r="Q294" i="6"/>
  <c r="R294" i="6"/>
  <c r="O295" i="6"/>
  <c r="P295" i="6"/>
  <c r="Q295" i="6"/>
  <c r="R295" i="6"/>
  <c r="O296" i="6"/>
  <c r="P296" i="6"/>
  <c r="Q296" i="6"/>
  <c r="R296" i="6"/>
  <c r="O297" i="6"/>
  <c r="P297" i="6"/>
  <c r="Q297" i="6"/>
  <c r="R297" i="6"/>
  <c r="O298" i="6"/>
  <c r="P298" i="6"/>
  <c r="Q298" i="6"/>
  <c r="R298" i="6"/>
  <c r="O299" i="6"/>
  <c r="P299" i="6"/>
  <c r="Q299" i="6"/>
  <c r="R299" i="6"/>
  <c r="O300" i="6"/>
  <c r="P300" i="6"/>
  <c r="Q300" i="6"/>
  <c r="R300" i="6"/>
  <c r="O301" i="6"/>
  <c r="P301" i="6"/>
  <c r="Q301" i="6"/>
  <c r="R301" i="6"/>
  <c r="O302" i="6"/>
  <c r="P302" i="6"/>
  <c r="Q302" i="6"/>
  <c r="R302" i="6"/>
  <c r="O303" i="6"/>
  <c r="P303" i="6"/>
  <c r="Q303" i="6"/>
  <c r="R303" i="6"/>
  <c r="O304" i="6"/>
  <c r="P304" i="6"/>
  <c r="Q304" i="6"/>
  <c r="R304" i="6"/>
  <c r="O305" i="6"/>
  <c r="P305" i="6"/>
  <c r="Q305" i="6"/>
  <c r="R305" i="6"/>
  <c r="O306" i="6"/>
  <c r="P306" i="6"/>
  <c r="Q306" i="6"/>
  <c r="R306" i="6"/>
  <c r="O307" i="6"/>
  <c r="P307" i="6"/>
  <c r="Q307" i="6"/>
  <c r="R307" i="6"/>
  <c r="O308" i="6"/>
  <c r="P308" i="6"/>
  <c r="Q308" i="6"/>
  <c r="R308" i="6"/>
  <c r="O309" i="6"/>
  <c r="P309" i="6"/>
  <c r="Q309" i="6"/>
  <c r="R309" i="6"/>
  <c r="O310" i="6"/>
  <c r="P310" i="6"/>
  <c r="Q310" i="6"/>
  <c r="R310" i="6"/>
  <c r="O311" i="6"/>
  <c r="P311" i="6"/>
  <c r="Q311" i="6"/>
  <c r="R311" i="6"/>
  <c r="O312" i="6"/>
  <c r="P312" i="6"/>
  <c r="Q312" i="6"/>
  <c r="R312" i="6"/>
  <c r="O313" i="6"/>
  <c r="P313" i="6"/>
  <c r="Q313" i="6"/>
  <c r="R313" i="6"/>
  <c r="O314" i="6"/>
  <c r="P314" i="6"/>
  <c r="Q314" i="6"/>
  <c r="R314" i="6"/>
  <c r="O315" i="6"/>
  <c r="P315" i="6"/>
  <c r="Q315" i="6"/>
  <c r="R315" i="6"/>
  <c r="O316" i="6"/>
  <c r="P316" i="6"/>
  <c r="Q316" i="6"/>
  <c r="R316" i="6"/>
  <c r="O317" i="6"/>
  <c r="P317" i="6"/>
  <c r="Q317" i="6"/>
  <c r="R317" i="6"/>
  <c r="O318" i="6"/>
  <c r="P318" i="6"/>
  <c r="Q318" i="6"/>
  <c r="R318" i="6"/>
  <c r="O319" i="6"/>
  <c r="P319" i="6"/>
  <c r="Q319" i="6"/>
  <c r="R319" i="6"/>
  <c r="O320" i="6"/>
  <c r="P320" i="6"/>
  <c r="Q320" i="6"/>
  <c r="R320" i="6"/>
  <c r="O321" i="6"/>
  <c r="P321" i="6"/>
  <c r="Q321" i="6"/>
  <c r="R321" i="6"/>
  <c r="O322" i="6"/>
  <c r="P322" i="6"/>
  <c r="Q322" i="6"/>
  <c r="R322" i="6"/>
  <c r="O323" i="6"/>
  <c r="P323" i="6"/>
  <c r="Q323" i="6"/>
  <c r="R323" i="6"/>
  <c r="O324" i="6"/>
  <c r="P324" i="6"/>
  <c r="Q324" i="6"/>
  <c r="R324" i="6"/>
  <c r="O325" i="6"/>
  <c r="P325" i="6"/>
  <c r="Q325" i="6"/>
  <c r="R325" i="6"/>
  <c r="O326" i="6"/>
  <c r="P326" i="6"/>
  <c r="Q326" i="6"/>
  <c r="R326" i="6"/>
  <c r="O327" i="6"/>
  <c r="P327" i="6"/>
  <c r="Q327" i="6"/>
  <c r="R327" i="6"/>
  <c r="O328" i="6"/>
  <c r="P328" i="6"/>
  <c r="Q328" i="6"/>
  <c r="R328" i="6"/>
  <c r="O329" i="6"/>
  <c r="P329" i="6"/>
  <c r="Q329" i="6"/>
  <c r="R329" i="6"/>
  <c r="O330" i="6"/>
  <c r="P330" i="6"/>
  <c r="Q330" i="6"/>
  <c r="R330" i="6"/>
  <c r="O331" i="6"/>
  <c r="P331" i="6"/>
  <c r="Q331" i="6"/>
  <c r="R331" i="6"/>
  <c r="O332" i="6"/>
  <c r="P332" i="6"/>
  <c r="Q332" i="6"/>
  <c r="R332" i="6"/>
  <c r="O333" i="6"/>
  <c r="P333" i="6"/>
  <c r="Q333" i="6"/>
  <c r="R333" i="6"/>
  <c r="O334" i="6"/>
  <c r="P334" i="6"/>
  <c r="Q334" i="6"/>
  <c r="R334" i="6"/>
  <c r="O335" i="6"/>
  <c r="P335" i="6"/>
  <c r="Q335" i="6"/>
  <c r="R335" i="6"/>
  <c r="O336" i="6"/>
  <c r="P336" i="6"/>
  <c r="Q336" i="6"/>
  <c r="R336" i="6"/>
  <c r="O337" i="6"/>
  <c r="P337" i="6"/>
  <c r="Q337" i="6"/>
  <c r="R337" i="6"/>
  <c r="O338" i="6"/>
  <c r="P338" i="6"/>
  <c r="Q338" i="6"/>
  <c r="R338" i="6"/>
  <c r="O339" i="6"/>
  <c r="P339" i="6"/>
  <c r="Q339" i="6"/>
  <c r="R339" i="6"/>
  <c r="O340" i="6"/>
  <c r="P340" i="6"/>
  <c r="Q340" i="6"/>
  <c r="R340" i="6"/>
  <c r="O341" i="6"/>
  <c r="P341" i="6"/>
  <c r="Q341" i="6"/>
  <c r="R341" i="6"/>
  <c r="O342" i="6"/>
  <c r="P342" i="6"/>
  <c r="Q342" i="6"/>
  <c r="R342" i="6"/>
  <c r="O343" i="6"/>
  <c r="P343" i="6"/>
  <c r="Q343" i="6"/>
  <c r="R343" i="6"/>
  <c r="O344" i="6"/>
  <c r="P344" i="6"/>
  <c r="Q344" i="6"/>
  <c r="R344" i="6"/>
  <c r="O345" i="6"/>
  <c r="P345" i="6"/>
  <c r="Q345" i="6"/>
  <c r="R345" i="6"/>
  <c r="O346" i="6"/>
  <c r="P346" i="6"/>
  <c r="Q346" i="6"/>
  <c r="R346" i="6"/>
  <c r="O347" i="6"/>
  <c r="P347" i="6"/>
  <c r="Q347" i="6"/>
  <c r="R347" i="6"/>
  <c r="O348" i="6"/>
  <c r="P348" i="6"/>
  <c r="Q348" i="6"/>
  <c r="R348" i="6"/>
  <c r="O349" i="6"/>
  <c r="P349" i="6"/>
  <c r="Q349" i="6"/>
  <c r="R349" i="6"/>
  <c r="O350" i="6"/>
  <c r="P350" i="6"/>
  <c r="Q350" i="6"/>
  <c r="R350" i="6"/>
  <c r="O351" i="6"/>
  <c r="P351" i="6"/>
  <c r="Q351" i="6"/>
  <c r="R351" i="6"/>
  <c r="O352" i="6"/>
  <c r="P352" i="6"/>
  <c r="Q352" i="6"/>
  <c r="R352" i="6"/>
  <c r="O353" i="6"/>
  <c r="P353" i="6"/>
  <c r="Q353" i="6"/>
  <c r="R353" i="6"/>
  <c r="O354" i="6"/>
  <c r="P354" i="6"/>
  <c r="Q354" i="6"/>
  <c r="R354" i="6"/>
  <c r="O355" i="6"/>
  <c r="P355" i="6"/>
  <c r="Q355" i="6"/>
  <c r="R355" i="6"/>
  <c r="O356" i="6"/>
  <c r="P356" i="6"/>
  <c r="Q356" i="6"/>
  <c r="R356" i="6"/>
  <c r="O357" i="6"/>
  <c r="P357" i="6"/>
  <c r="Q357" i="6"/>
  <c r="R357" i="6"/>
  <c r="O358" i="6"/>
  <c r="P358" i="6"/>
  <c r="Q358" i="6"/>
  <c r="R358" i="6"/>
  <c r="O359" i="6"/>
  <c r="P359" i="6"/>
  <c r="Q359" i="6"/>
  <c r="R359" i="6"/>
  <c r="O360" i="6"/>
  <c r="P360" i="6"/>
  <c r="Q360" i="6"/>
  <c r="R360" i="6"/>
  <c r="O361" i="6"/>
  <c r="P361" i="6"/>
  <c r="Q361" i="6"/>
  <c r="R361" i="6"/>
  <c r="O362" i="6"/>
  <c r="P362" i="6"/>
  <c r="Q362" i="6"/>
  <c r="R362" i="6"/>
  <c r="O363" i="6"/>
  <c r="P363" i="6"/>
  <c r="Q363" i="6"/>
  <c r="R363" i="6"/>
  <c r="O364" i="6"/>
  <c r="P364" i="6"/>
  <c r="Q364" i="6"/>
  <c r="R364" i="6"/>
  <c r="O365" i="6"/>
  <c r="P365" i="6"/>
  <c r="Q365" i="6"/>
  <c r="R365" i="6"/>
  <c r="O366" i="6"/>
  <c r="P366" i="6"/>
  <c r="Q366" i="6"/>
  <c r="R366" i="6"/>
  <c r="O367" i="6"/>
  <c r="P367" i="6"/>
  <c r="Q367" i="6"/>
  <c r="R367" i="6"/>
  <c r="O368" i="6"/>
  <c r="P368" i="6"/>
  <c r="Q368" i="6"/>
  <c r="R368" i="6"/>
  <c r="O369" i="6"/>
  <c r="P369" i="6"/>
  <c r="Q369" i="6"/>
  <c r="R369" i="6"/>
  <c r="O370" i="6"/>
  <c r="P370" i="6"/>
  <c r="Q370" i="6"/>
  <c r="R370" i="6"/>
  <c r="O371" i="6"/>
  <c r="P371" i="6"/>
  <c r="Q371" i="6"/>
  <c r="R371" i="6"/>
  <c r="O372" i="6"/>
  <c r="P372" i="6"/>
  <c r="Q372" i="6"/>
  <c r="R372" i="6"/>
  <c r="O373" i="6"/>
  <c r="P373" i="6"/>
  <c r="Q373" i="6"/>
  <c r="R373" i="6"/>
  <c r="O374" i="6"/>
  <c r="P374" i="6"/>
  <c r="Q374" i="6"/>
  <c r="R374" i="6"/>
  <c r="O375" i="6"/>
  <c r="P375" i="6"/>
  <c r="Q375" i="6"/>
  <c r="R375" i="6"/>
  <c r="O376" i="6"/>
  <c r="P376" i="6"/>
  <c r="Q376" i="6"/>
  <c r="R376" i="6"/>
  <c r="O377" i="6"/>
  <c r="P377" i="6"/>
  <c r="Q377" i="6"/>
  <c r="R377" i="6"/>
  <c r="O378" i="6"/>
  <c r="P378" i="6"/>
  <c r="Q378" i="6"/>
  <c r="R378" i="6"/>
  <c r="O379" i="6"/>
  <c r="P379" i="6"/>
  <c r="Q379" i="6"/>
  <c r="R379" i="6"/>
  <c r="O380" i="6"/>
  <c r="P380" i="6"/>
  <c r="Q380" i="6"/>
  <c r="R380" i="6"/>
  <c r="O381" i="6"/>
  <c r="P381" i="6"/>
  <c r="Q381" i="6"/>
  <c r="R381" i="6"/>
  <c r="O382" i="6"/>
  <c r="P382" i="6"/>
  <c r="Q382" i="6"/>
  <c r="R382" i="6"/>
  <c r="O383" i="6"/>
  <c r="P383" i="6"/>
  <c r="Q383" i="6"/>
  <c r="R383" i="6"/>
  <c r="O384" i="6"/>
  <c r="P384" i="6"/>
  <c r="Q384" i="6"/>
  <c r="R384" i="6"/>
  <c r="O385" i="6"/>
  <c r="P385" i="6"/>
  <c r="Q385" i="6"/>
  <c r="R385" i="6"/>
  <c r="O386" i="6"/>
  <c r="P386" i="6"/>
  <c r="Q386" i="6"/>
  <c r="R386" i="6"/>
  <c r="O387" i="6"/>
  <c r="P387" i="6"/>
  <c r="Q387" i="6"/>
  <c r="R387" i="6"/>
  <c r="O388" i="6"/>
  <c r="P388" i="6"/>
  <c r="Q388" i="6"/>
  <c r="R388" i="6"/>
  <c r="O389" i="6"/>
  <c r="P389" i="6"/>
  <c r="Q389" i="6"/>
  <c r="R389" i="6"/>
  <c r="O390" i="6"/>
  <c r="P390" i="6"/>
  <c r="Q390" i="6"/>
  <c r="R390" i="6"/>
  <c r="O391" i="6"/>
  <c r="P391" i="6"/>
  <c r="Q391" i="6"/>
  <c r="R391" i="6"/>
  <c r="O392" i="6"/>
  <c r="P392" i="6"/>
  <c r="Q392" i="6"/>
  <c r="R392" i="6"/>
  <c r="O393" i="6"/>
  <c r="P393" i="6"/>
  <c r="Q393" i="6"/>
  <c r="R393" i="6"/>
  <c r="O394" i="6"/>
  <c r="P394" i="6"/>
  <c r="Q394" i="6"/>
  <c r="R394" i="6"/>
  <c r="O395" i="6"/>
  <c r="P395" i="6"/>
  <c r="Q395" i="6"/>
  <c r="R395" i="6"/>
  <c r="O396" i="6"/>
  <c r="P396" i="6"/>
  <c r="Q396" i="6"/>
  <c r="R396" i="6"/>
  <c r="O397" i="6"/>
  <c r="P397" i="6"/>
  <c r="Q397" i="6"/>
  <c r="R397" i="6"/>
  <c r="O398" i="6"/>
  <c r="P398" i="6"/>
  <c r="Q398" i="6"/>
  <c r="R398" i="6"/>
  <c r="O399" i="6"/>
  <c r="P399" i="6"/>
  <c r="Q399" i="6"/>
  <c r="R399" i="6"/>
  <c r="O400" i="6"/>
  <c r="P400" i="6"/>
  <c r="Q400" i="6"/>
  <c r="R400" i="6"/>
  <c r="O401" i="6"/>
  <c r="P401" i="6"/>
  <c r="Q401" i="6"/>
  <c r="R401" i="6"/>
  <c r="O402" i="6"/>
  <c r="P402" i="6"/>
  <c r="Q402" i="6"/>
  <c r="R402" i="6"/>
  <c r="O403" i="6"/>
  <c r="P403" i="6"/>
  <c r="Q403" i="6"/>
  <c r="R403" i="6"/>
  <c r="O404" i="6"/>
  <c r="P404" i="6"/>
  <c r="Q404" i="6"/>
  <c r="R404" i="6"/>
  <c r="O405" i="6"/>
  <c r="P405" i="6"/>
  <c r="Q405" i="6"/>
  <c r="R405" i="6"/>
  <c r="O406" i="6"/>
  <c r="P406" i="6"/>
  <c r="Q406" i="6"/>
  <c r="R406" i="6"/>
  <c r="O407" i="6"/>
  <c r="P407" i="6"/>
  <c r="Q407" i="6"/>
  <c r="R407" i="6"/>
  <c r="O408" i="6"/>
  <c r="P408" i="6"/>
  <c r="Q408" i="6"/>
  <c r="R408" i="6"/>
  <c r="O409" i="6"/>
  <c r="P409" i="6"/>
  <c r="Q409" i="6"/>
  <c r="R409" i="6"/>
  <c r="O410" i="6"/>
  <c r="P410" i="6"/>
  <c r="Q410" i="6"/>
  <c r="R410" i="6"/>
  <c r="O411" i="6"/>
  <c r="P411" i="6"/>
  <c r="Q411" i="6"/>
  <c r="R411" i="6"/>
  <c r="O412" i="6"/>
  <c r="P412" i="6"/>
  <c r="Q412" i="6"/>
  <c r="R412" i="6"/>
  <c r="O413" i="6"/>
  <c r="P413" i="6"/>
  <c r="Q413" i="6"/>
  <c r="R413" i="6"/>
  <c r="O414" i="6"/>
  <c r="P414" i="6"/>
  <c r="Q414" i="6"/>
  <c r="R414" i="6"/>
  <c r="O415" i="6"/>
  <c r="P415" i="6"/>
  <c r="Q415" i="6"/>
  <c r="R415" i="6"/>
  <c r="O416" i="6"/>
  <c r="P416" i="6"/>
  <c r="Q416" i="6"/>
  <c r="R416" i="6"/>
  <c r="O417" i="6"/>
  <c r="P417" i="6"/>
  <c r="Q417" i="6"/>
  <c r="R417" i="6"/>
  <c r="O418" i="6"/>
  <c r="P418" i="6"/>
  <c r="Q418" i="6"/>
  <c r="R418" i="6"/>
  <c r="O419" i="6"/>
  <c r="P419" i="6"/>
  <c r="Q419" i="6"/>
  <c r="R419" i="6"/>
  <c r="O420" i="6"/>
  <c r="P420" i="6"/>
  <c r="Q420" i="6"/>
  <c r="R420" i="6"/>
  <c r="O421" i="6"/>
  <c r="P421" i="6"/>
  <c r="Q421" i="6"/>
  <c r="R421" i="6"/>
  <c r="O422" i="6"/>
  <c r="P422" i="6"/>
  <c r="Q422" i="6"/>
  <c r="R422" i="6"/>
  <c r="O423" i="6"/>
  <c r="P423" i="6"/>
  <c r="Q423" i="6"/>
  <c r="R423" i="6"/>
  <c r="O424" i="6"/>
  <c r="P424" i="6"/>
  <c r="Q424" i="6"/>
  <c r="R424" i="6"/>
  <c r="O425" i="6"/>
  <c r="P425" i="6"/>
  <c r="Q425" i="6"/>
  <c r="R425" i="6"/>
  <c r="O426" i="6"/>
  <c r="P426" i="6"/>
  <c r="Q426" i="6"/>
  <c r="R426" i="6"/>
  <c r="O427" i="6"/>
  <c r="P427" i="6"/>
  <c r="Q427" i="6"/>
  <c r="R427" i="6"/>
  <c r="O428" i="6"/>
  <c r="P428" i="6"/>
  <c r="Q428" i="6"/>
  <c r="R428" i="6"/>
  <c r="O429" i="6"/>
  <c r="P429" i="6"/>
  <c r="Q429" i="6"/>
  <c r="R429" i="6"/>
  <c r="O430" i="6"/>
  <c r="P430" i="6"/>
  <c r="Q430" i="6"/>
  <c r="R430" i="6"/>
  <c r="O431" i="6"/>
  <c r="P431" i="6"/>
  <c r="Q431" i="6"/>
  <c r="R431" i="6"/>
  <c r="O432" i="6"/>
  <c r="P432" i="6"/>
  <c r="Q432" i="6"/>
  <c r="R432" i="6"/>
  <c r="O433" i="6"/>
  <c r="P433" i="6"/>
  <c r="Q433" i="6"/>
  <c r="R433" i="6"/>
  <c r="O434" i="6"/>
  <c r="P434" i="6"/>
  <c r="Q434" i="6"/>
  <c r="R434" i="6"/>
  <c r="O435" i="6"/>
  <c r="P435" i="6"/>
  <c r="Q435" i="6"/>
  <c r="R435" i="6"/>
  <c r="O436" i="6"/>
  <c r="P436" i="6"/>
  <c r="Q436" i="6"/>
  <c r="R436" i="6"/>
  <c r="O437" i="6"/>
  <c r="P437" i="6"/>
  <c r="Q437" i="6"/>
  <c r="R437" i="6"/>
  <c r="O438" i="6"/>
  <c r="P438" i="6"/>
  <c r="Q438" i="6"/>
  <c r="R438" i="6"/>
  <c r="O439" i="6"/>
  <c r="P439" i="6"/>
  <c r="Q439" i="6"/>
  <c r="R439" i="6"/>
  <c r="O440" i="6"/>
  <c r="P440" i="6"/>
  <c r="Q440" i="6"/>
  <c r="R440" i="6"/>
  <c r="O441" i="6"/>
  <c r="P441" i="6"/>
  <c r="Q441" i="6"/>
  <c r="R441" i="6"/>
  <c r="O442" i="6"/>
  <c r="P442" i="6"/>
  <c r="Q442" i="6"/>
  <c r="R442" i="6"/>
  <c r="O443" i="6"/>
  <c r="P443" i="6"/>
  <c r="Q443" i="6"/>
  <c r="R443" i="6"/>
  <c r="O444" i="6"/>
  <c r="P444" i="6"/>
  <c r="Q444" i="6"/>
  <c r="R444" i="6"/>
  <c r="O445" i="6"/>
  <c r="P445" i="6"/>
  <c r="Q445" i="6"/>
  <c r="R445" i="6"/>
  <c r="O446" i="6"/>
  <c r="P446" i="6"/>
  <c r="Q446" i="6"/>
  <c r="R446" i="6"/>
  <c r="O447" i="6"/>
  <c r="P447" i="6"/>
  <c r="Q447" i="6"/>
  <c r="R447" i="6"/>
  <c r="O448" i="6"/>
  <c r="P448" i="6"/>
  <c r="Q448" i="6"/>
  <c r="R448" i="6"/>
  <c r="O449" i="6"/>
  <c r="P449" i="6"/>
  <c r="Q449" i="6"/>
  <c r="R449" i="6"/>
  <c r="O450" i="6"/>
  <c r="P450" i="6"/>
  <c r="Q450" i="6"/>
  <c r="R450" i="6"/>
  <c r="O451" i="6"/>
  <c r="P451" i="6"/>
  <c r="Q451" i="6"/>
  <c r="R451" i="6"/>
  <c r="O452" i="6"/>
  <c r="P452" i="6"/>
  <c r="Q452" i="6"/>
  <c r="R452" i="6"/>
  <c r="O453" i="6"/>
  <c r="P453" i="6"/>
  <c r="Q453" i="6"/>
  <c r="R453" i="6"/>
  <c r="O454" i="6"/>
  <c r="P454" i="6"/>
  <c r="Q454" i="6"/>
  <c r="R454" i="6"/>
  <c r="O455" i="6"/>
  <c r="P455" i="6"/>
  <c r="Q455" i="6"/>
  <c r="R455" i="6"/>
  <c r="O456" i="6"/>
  <c r="P456" i="6"/>
  <c r="Q456" i="6"/>
  <c r="R456" i="6"/>
  <c r="O457" i="6"/>
  <c r="P457" i="6"/>
  <c r="Q457" i="6"/>
  <c r="R457" i="6"/>
  <c r="O458" i="6"/>
  <c r="P458" i="6"/>
  <c r="Q458" i="6"/>
  <c r="R458" i="6"/>
  <c r="O459" i="6"/>
  <c r="P459" i="6"/>
  <c r="Q459" i="6"/>
  <c r="R459" i="6"/>
  <c r="O460" i="6"/>
  <c r="P460" i="6"/>
  <c r="Q460" i="6"/>
  <c r="R460" i="6"/>
  <c r="O461" i="6"/>
  <c r="P461" i="6"/>
  <c r="Q461" i="6"/>
  <c r="R461" i="6"/>
  <c r="O462" i="6"/>
  <c r="P462" i="6"/>
  <c r="Q462" i="6"/>
  <c r="R462" i="6"/>
  <c r="O463" i="6"/>
  <c r="P463" i="6"/>
  <c r="Q463" i="6"/>
  <c r="R463" i="6"/>
  <c r="O464" i="6"/>
  <c r="P464" i="6"/>
  <c r="Q464" i="6"/>
  <c r="R464" i="6"/>
  <c r="O465" i="6"/>
  <c r="P465" i="6"/>
  <c r="Q465" i="6"/>
  <c r="R465" i="6"/>
  <c r="O466" i="6"/>
  <c r="P466" i="6"/>
  <c r="Q466" i="6"/>
  <c r="R466" i="6"/>
  <c r="O467" i="6"/>
  <c r="P467" i="6"/>
  <c r="Q467" i="6"/>
  <c r="R467" i="6"/>
  <c r="O468" i="6"/>
  <c r="P468" i="6"/>
  <c r="Q468" i="6"/>
  <c r="R468" i="6"/>
  <c r="O469" i="6"/>
  <c r="P469" i="6"/>
  <c r="Q469" i="6"/>
  <c r="R469" i="6"/>
  <c r="O470" i="6"/>
  <c r="P470" i="6"/>
  <c r="Q470" i="6"/>
  <c r="R470" i="6"/>
  <c r="O471" i="6"/>
  <c r="P471" i="6"/>
  <c r="Q471" i="6"/>
  <c r="R471" i="6"/>
  <c r="O472" i="6"/>
  <c r="P472" i="6"/>
  <c r="Q472" i="6"/>
  <c r="R472" i="6"/>
  <c r="O473" i="6"/>
  <c r="P473" i="6"/>
  <c r="Q473" i="6"/>
  <c r="R473" i="6"/>
  <c r="O474" i="6"/>
  <c r="P474" i="6"/>
  <c r="Q474" i="6"/>
  <c r="R474" i="6"/>
  <c r="O475" i="6"/>
  <c r="P475" i="6"/>
  <c r="Q475" i="6"/>
  <c r="R475" i="6"/>
  <c r="O476" i="6"/>
  <c r="P476" i="6"/>
  <c r="Q476" i="6"/>
  <c r="R476" i="6"/>
  <c r="O477" i="6"/>
  <c r="P477" i="6"/>
  <c r="Q477" i="6"/>
  <c r="R477" i="6"/>
  <c r="O478" i="6"/>
  <c r="P478" i="6"/>
  <c r="Q478" i="6"/>
  <c r="R478" i="6"/>
  <c r="O479" i="6"/>
  <c r="P479" i="6"/>
  <c r="Q479" i="6"/>
  <c r="R479" i="6"/>
  <c r="O480" i="6"/>
  <c r="P480" i="6"/>
  <c r="Q480" i="6"/>
  <c r="R480" i="6"/>
  <c r="O481" i="6"/>
  <c r="P481" i="6"/>
  <c r="Q481" i="6"/>
  <c r="R481" i="6"/>
  <c r="O482" i="6"/>
  <c r="P482" i="6"/>
  <c r="Q482" i="6"/>
  <c r="R482" i="6"/>
  <c r="O483" i="6"/>
  <c r="P483" i="6"/>
  <c r="Q483" i="6"/>
  <c r="R483" i="6"/>
  <c r="O484" i="6"/>
  <c r="P484" i="6"/>
  <c r="Q484" i="6"/>
  <c r="R484" i="6"/>
  <c r="O485" i="6"/>
  <c r="P485" i="6"/>
  <c r="Q485" i="6"/>
  <c r="R485" i="6"/>
  <c r="O486" i="6"/>
  <c r="P486" i="6"/>
  <c r="Q486" i="6"/>
  <c r="R486" i="6"/>
  <c r="O487" i="6"/>
  <c r="P487" i="6"/>
  <c r="Q487" i="6"/>
  <c r="R487" i="6"/>
  <c r="O488" i="6"/>
  <c r="P488" i="6"/>
  <c r="Q488" i="6"/>
  <c r="R488" i="6"/>
  <c r="O489" i="6"/>
  <c r="P489" i="6"/>
  <c r="Q489" i="6"/>
  <c r="R489" i="6"/>
  <c r="O490" i="6"/>
  <c r="P490" i="6"/>
  <c r="Q490" i="6"/>
  <c r="R490" i="6"/>
  <c r="O491" i="6"/>
  <c r="P491" i="6"/>
  <c r="Q491" i="6"/>
  <c r="R491" i="6"/>
  <c r="O492" i="6"/>
  <c r="P492" i="6"/>
  <c r="Q492" i="6"/>
  <c r="R492" i="6"/>
  <c r="O493" i="6"/>
  <c r="P493" i="6"/>
  <c r="Q493" i="6"/>
  <c r="R493" i="6"/>
  <c r="O494" i="6"/>
  <c r="P494" i="6"/>
  <c r="Q494" i="6"/>
  <c r="R494" i="6"/>
  <c r="O495" i="6"/>
  <c r="P495" i="6"/>
  <c r="Q495" i="6"/>
  <c r="R495" i="6"/>
  <c r="O496" i="6"/>
  <c r="P496" i="6"/>
  <c r="Q496" i="6"/>
  <c r="R496" i="6"/>
  <c r="O497" i="6"/>
  <c r="P497" i="6"/>
  <c r="Q497" i="6"/>
  <c r="R497" i="6"/>
  <c r="O498" i="6"/>
  <c r="P498" i="6"/>
  <c r="Q498" i="6"/>
  <c r="R498" i="6"/>
  <c r="O499" i="6"/>
  <c r="P499" i="6"/>
  <c r="Q499" i="6"/>
  <c r="R499" i="6"/>
  <c r="O500" i="6"/>
  <c r="P500" i="6"/>
  <c r="Q500" i="6"/>
  <c r="R500" i="6"/>
  <c r="O501" i="6"/>
  <c r="P501" i="6"/>
  <c r="Q501" i="6"/>
  <c r="R501" i="6"/>
  <c r="O502" i="6"/>
  <c r="P502" i="6"/>
  <c r="Q502" i="6"/>
  <c r="R502" i="6"/>
  <c r="O503" i="6"/>
  <c r="P503" i="6"/>
  <c r="Q503" i="6"/>
  <c r="R503" i="6"/>
  <c r="O504" i="6"/>
  <c r="P504" i="6"/>
  <c r="Q504" i="6"/>
  <c r="R504" i="6"/>
  <c r="O505" i="6"/>
  <c r="P505" i="6"/>
  <c r="Q505" i="6"/>
  <c r="R505" i="6"/>
  <c r="O506" i="6"/>
  <c r="P506" i="6"/>
  <c r="Q506" i="6"/>
  <c r="R506" i="6"/>
  <c r="O507" i="6"/>
  <c r="P507" i="6"/>
  <c r="Q507" i="6"/>
  <c r="R507" i="6"/>
  <c r="O508" i="6"/>
  <c r="P508" i="6"/>
  <c r="Q508" i="6"/>
  <c r="R508" i="6"/>
  <c r="O509" i="6"/>
  <c r="P509" i="6"/>
  <c r="Q509" i="6"/>
  <c r="R509" i="6"/>
  <c r="O510" i="6"/>
  <c r="P510" i="6"/>
  <c r="Q510" i="6"/>
  <c r="R510" i="6"/>
  <c r="O511" i="6"/>
  <c r="P511" i="6"/>
  <c r="Q511" i="6"/>
  <c r="R511" i="6"/>
  <c r="O512" i="6"/>
  <c r="P512" i="6"/>
  <c r="Q512" i="6"/>
  <c r="R512" i="6"/>
  <c r="O513" i="6"/>
  <c r="P513" i="6"/>
  <c r="Q513" i="6"/>
  <c r="R513" i="6"/>
  <c r="O514" i="6"/>
  <c r="P514" i="6"/>
  <c r="Q514" i="6"/>
  <c r="R514" i="6"/>
  <c r="O515" i="6"/>
  <c r="P515" i="6"/>
  <c r="Q515" i="6"/>
  <c r="R515" i="6"/>
  <c r="O516" i="6"/>
  <c r="P516" i="6"/>
  <c r="Q516" i="6"/>
  <c r="R516" i="6"/>
  <c r="O517" i="6"/>
  <c r="P517" i="6"/>
  <c r="Q517" i="6"/>
  <c r="R517" i="6"/>
  <c r="O518" i="6"/>
  <c r="P518" i="6"/>
  <c r="Q518" i="6"/>
  <c r="R518" i="6"/>
  <c r="O519" i="6"/>
  <c r="P519" i="6"/>
  <c r="Q519" i="6"/>
  <c r="R519" i="6"/>
  <c r="O520" i="6"/>
  <c r="P520" i="6"/>
  <c r="Q520" i="6"/>
  <c r="R520" i="6"/>
  <c r="O521" i="6"/>
  <c r="P521" i="6"/>
  <c r="Q521" i="6"/>
  <c r="R521" i="6"/>
  <c r="O522" i="6"/>
  <c r="P522" i="6"/>
  <c r="Q522" i="6"/>
  <c r="R522" i="6"/>
  <c r="O523" i="6"/>
  <c r="P523" i="6"/>
  <c r="Q523" i="6"/>
  <c r="R523" i="6"/>
  <c r="O524" i="6"/>
  <c r="P524" i="6"/>
  <c r="Q524" i="6"/>
  <c r="R524" i="6"/>
  <c r="O525" i="6"/>
  <c r="P525" i="6"/>
  <c r="Q525" i="6"/>
  <c r="R525" i="6"/>
  <c r="O526" i="6"/>
  <c r="P526" i="6"/>
  <c r="Q526" i="6"/>
  <c r="R526" i="6"/>
  <c r="O527" i="6"/>
  <c r="P527" i="6"/>
  <c r="Q527" i="6"/>
  <c r="R527" i="6"/>
  <c r="O528" i="6"/>
  <c r="P528" i="6"/>
  <c r="Q528" i="6"/>
  <c r="R528" i="6"/>
  <c r="O529" i="6"/>
  <c r="P529" i="6"/>
  <c r="Q529" i="6"/>
  <c r="R529" i="6"/>
  <c r="O530" i="6"/>
  <c r="P530" i="6"/>
  <c r="Q530" i="6"/>
  <c r="R530" i="6"/>
  <c r="O531" i="6"/>
  <c r="P531" i="6"/>
  <c r="Q531" i="6"/>
  <c r="R531" i="6"/>
  <c r="O532" i="6"/>
  <c r="P532" i="6"/>
  <c r="Q532" i="6"/>
  <c r="R532" i="6"/>
  <c r="O533" i="6"/>
  <c r="P533" i="6"/>
  <c r="Q533" i="6"/>
  <c r="R533" i="6"/>
  <c r="O534" i="6"/>
  <c r="P534" i="6"/>
  <c r="Q534" i="6"/>
  <c r="R534" i="6"/>
  <c r="O535" i="6"/>
  <c r="P535" i="6"/>
  <c r="Q535" i="6"/>
  <c r="R535" i="6"/>
  <c r="O536" i="6"/>
  <c r="P536" i="6"/>
  <c r="Q536" i="6"/>
  <c r="R536" i="6"/>
  <c r="O537" i="6"/>
  <c r="P537" i="6"/>
  <c r="Q537" i="6"/>
  <c r="R537" i="6"/>
  <c r="O538" i="6"/>
  <c r="P538" i="6"/>
  <c r="Q538" i="6"/>
  <c r="R538" i="6"/>
  <c r="O539" i="6"/>
  <c r="P539" i="6"/>
  <c r="Q539" i="6"/>
  <c r="R539" i="6"/>
  <c r="O540" i="6"/>
  <c r="P540" i="6"/>
  <c r="Q540" i="6"/>
  <c r="R540" i="6"/>
  <c r="O541" i="6"/>
  <c r="P541" i="6"/>
  <c r="Q541" i="6"/>
  <c r="R541" i="6"/>
  <c r="O542" i="6"/>
  <c r="P542" i="6"/>
  <c r="Q542" i="6"/>
  <c r="R542" i="6"/>
  <c r="O543" i="6"/>
  <c r="P543" i="6"/>
  <c r="Q543" i="6"/>
  <c r="R543" i="6"/>
  <c r="O544" i="6"/>
  <c r="P544" i="6"/>
  <c r="Q544" i="6"/>
  <c r="R544" i="6"/>
  <c r="O545" i="6"/>
  <c r="P545" i="6"/>
  <c r="Q545" i="6"/>
  <c r="R545" i="6"/>
  <c r="O546" i="6"/>
  <c r="P546" i="6"/>
  <c r="Q546" i="6"/>
  <c r="R546" i="6"/>
  <c r="O547" i="6"/>
  <c r="P547" i="6"/>
  <c r="Q547" i="6"/>
  <c r="R547" i="6"/>
  <c r="O548" i="6"/>
  <c r="P548" i="6"/>
  <c r="Q548" i="6"/>
  <c r="R548" i="6"/>
  <c r="O549" i="6"/>
  <c r="P549" i="6"/>
  <c r="Q549" i="6"/>
  <c r="R549" i="6"/>
  <c r="O550" i="6"/>
  <c r="P550" i="6"/>
  <c r="Q550" i="6"/>
  <c r="R550" i="6"/>
  <c r="O551" i="6"/>
  <c r="P551" i="6"/>
  <c r="Q551" i="6"/>
  <c r="R551" i="6"/>
  <c r="O552" i="6"/>
  <c r="P552" i="6"/>
  <c r="Q552" i="6"/>
  <c r="R552" i="6"/>
  <c r="O553" i="6"/>
  <c r="P553" i="6"/>
  <c r="Q553" i="6"/>
  <c r="R553" i="6"/>
  <c r="O554" i="6"/>
  <c r="P554" i="6"/>
  <c r="Q554" i="6"/>
  <c r="R554" i="6"/>
  <c r="O555" i="6"/>
  <c r="P555" i="6"/>
  <c r="Q555" i="6"/>
  <c r="R555" i="6"/>
  <c r="O556" i="6"/>
  <c r="P556" i="6"/>
  <c r="Q556" i="6"/>
  <c r="R556" i="6"/>
  <c r="O557" i="6"/>
  <c r="P557" i="6"/>
  <c r="Q557" i="6"/>
  <c r="R557" i="6"/>
  <c r="O558" i="6"/>
  <c r="P558" i="6"/>
  <c r="Q558" i="6"/>
  <c r="R558" i="6"/>
  <c r="O559" i="6"/>
  <c r="P559" i="6"/>
  <c r="Q559" i="6"/>
  <c r="R559" i="6"/>
  <c r="O560" i="6"/>
  <c r="P560" i="6"/>
  <c r="Q560" i="6"/>
  <c r="R560" i="6"/>
  <c r="O561" i="6"/>
  <c r="P561" i="6"/>
  <c r="Q561" i="6"/>
  <c r="R561" i="6"/>
  <c r="O562" i="6"/>
  <c r="P562" i="6"/>
  <c r="Q562" i="6"/>
  <c r="R562" i="6"/>
  <c r="O563" i="6"/>
  <c r="P563" i="6"/>
  <c r="Q563" i="6"/>
  <c r="R563" i="6"/>
  <c r="O564" i="6"/>
  <c r="P564" i="6"/>
  <c r="Q564" i="6"/>
  <c r="R564" i="6"/>
  <c r="O565" i="6"/>
  <c r="P565" i="6"/>
  <c r="Q565" i="6"/>
  <c r="R565" i="6"/>
  <c r="O566" i="6"/>
  <c r="P566" i="6"/>
  <c r="Q566" i="6"/>
  <c r="R566" i="6"/>
  <c r="O567" i="6"/>
  <c r="P567" i="6"/>
  <c r="Q567" i="6"/>
  <c r="R567" i="6"/>
  <c r="O568" i="6"/>
  <c r="P568" i="6"/>
  <c r="Q568" i="6"/>
  <c r="R568" i="6"/>
  <c r="O569" i="6"/>
  <c r="P569" i="6"/>
  <c r="Q569" i="6"/>
  <c r="R569" i="6"/>
  <c r="O570" i="6"/>
  <c r="P570" i="6"/>
  <c r="Q570" i="6"/>
  <c r="R570" i="6"/>
  <c r="O571" i="6"/>
  <c r="P571" i="6"/>
  <c r="Q571" i="6"/>
  <c r="R571" i="6"/>
  <c r="O572" i="6"/>
  <c r="P572" i="6"/>
  <c r="Q572" i="6"/>
  <c r="R572" i="6"/>
  <c r="O573" i="6"/>
  <c r="P573" i="6"/>
  <c r="Q573" i="6"/>
  <c r="R573" i="6"/>
  <c r="O574" i="6"/>
  <c r="P574" i="6"/>
  <c r="Q574" i="6"/>
  <c r="R574" i="6"/>
  <c r="O575" i="6"/>
  <c r="P575" i="6"/>
  <c r="Q575" i="6"/>
  <c r="R575" i="6"/>
  <c r="O576" i="6"/>
  <c r="P576" i="6"/>
  <c r="Q576" i="6"/>
  <c r="R576" i="6"/>
  <c r="O577" i="6"/>
  <c r="P577" i="6"/>
  <c r="Q577" i="6"/>
  <c r="R577" i="6"/>
  <c r="O578" i="6"/>
  <c r="P578" i="6"/>
  <c r="Q578" i="6"/>
  <c r="R578" i="6"/>
  <c r="O579" i="6"/>
  <c r="P579" i="6"/>
  <c r="Q579" i="6"/>
  <c r="R579" i="6"/>
  <c r="O580" i="6"/>
  <c r="P580" i="6"/>
  <c r="Q580" i="6"/>
  <c r="R580" i="6"/>
  <c r="O581" i="6"/>
  <c r="P581" i="6"/>
  <c r="Q581" i="6"/>
  <c r="R581" i="6"/>
  <c r="O582" i="6"/>
  <c r="P582" i="6"/>
  <c r="Q582" i="6"/>
  <c r="R582" i="6"/>
  <c r="O583" i="6"/>
  <c r="P583" i="6"/>
  <c r="Q583" i="6"/>
  <c r="R583" i="6"/>
  <c r="O584" i="6"/>
  <c r="P584" i="6"/>
  <c r="Q584" i="6"/>
  <c r="R584" i="6"/>
  <c r="O585" i="6"/>
  <c r="P585" i="6"/>
  <c r="Q585" i="6"/>
  <c r="R585" i="6"/>
  <c r="O586" i="6"/>
  <c r="P586" i="6"/>
  <c r="Q586" i="6"/>
  <c r="R586" i="6"/>
  <c r="O587" i="6"/>
  <c r="P587" i="6"/>
  <c r="Q587" i="6"/>
  <c r="R587" i="6"/>
  <c r="O588" i="6"/>
  <c r="P588" i="6"/>
  <c r="Q588" i="6"/>
  <c r="R588" i="6"/>
  <c r="O589" i="6"/>
  <c r="P589" i="6"/>
  <c r="Q589" i="6"/>
  <c r="R589" i="6"/>
  <c r="O590" i="6"/>
  <c r="P590" i="6"/>
  <c r="Q590" i="6"/>
  <c r="R590" i="6"/>
  <c r="O591" i="6"/>
  <c r="P591" i="6"/>
  <c r="Q591" i="6"/>
  <c r="R591" i="6"/>
  <c r="O592" i="6"/>
  <c r="P592" i="6"/>
  <c r="Q592" i="6"/>
  <c r="R592" i="6"/>
  <c r="O593" i="6"/>
  <c r="P593" i="6"/>
  <c r="Q593" i="6"/>
  <c r="R593" i="6"/>
  <c r="O594" i="6"/>
  <c r="P594" i="6"/>
  <c r="Q594" i="6"/>
  <c r="R594" i="6"/>
  <c r="O595" i="6"/>
  <c r="P595" i="6"/>
  <c r="Q595" i="6"/>
  <c r="R595" i="6"/>
  <c r="O596" i="6"/>
  <c r="P596" i="6"/>
  <c r="Q596" i="6"/>
  <c r="R596" i="6"/>
  <c r="O597" i="6"/>
  <c r="P597" i="6"/>
  <c r="Q597" i="6"/>
  <c r="R597" i="6"/>
  <c r="O598" i="6"/>
  <c r="P598" i="6"/>
  <c r="Q598" i="6"/>
  <c r="R598" i="6"/>
  <c r="O599" i="6"/>
  <c r="P599" i="6"/>
  <c r="Q599" i="6"/>
  <c r="R599" i="6"/>
  <c r="O600" i="6"/>
  <c r="P600" i="6"/>
  <c r="Q600" i="6"/>
  <c r="R600" i="6"/>
  <c r="O601" i="6"/>
  <c r="P601" i="6"/>
  <c r="Q601" i="6"/>
  <c r="R601" i="6"/>
  <c r="O602" i="6"/>
  <c r="P602" i="6"/>
  <c r="Q602" i="6"/>
  <c r="R602" i="6"/>
  <c r="O603" i="6"/>
  <c r="P603" i="6"/>
  <c r="Q603" i="6"/>
  <c r="R603" i="6"/>
  <c r="O604" i="6"/>
  <c r="P604" i="6"/>
  <c r="Q604" i="6"/>
  <c r="R604" i="6"/>
  <c r="O605" i="6"/>
  <c r="P605" i="6"/>
  <c r="Q605" i="6"/>
  <c r="R605" i="6"/>
  <c r="O606" i="6"/>
  <c r="P606" i="6"/>
  <c r="Q606" i="6"/>
  <c r="R606" i="6"/>
  <c r="O607" i="6"/>
  <c r="P607" i="6"/>
  <c r="Q607" i="6"/>
  <c r="R607" i="6"/>
  <c r="O608" i="6"/>
  <c r="P608" i="6"/>
  <c r="Q608" i="6"/>
  <c r="R608" i="6"/>
  <c r="O609" i="6"/>
  <c r="P609" i="6"/>
  <c r="Q609" i="6"/>
  <c r="R609" i="6"/>
  <c r="O610" i="6"/>
  <c r="P610" i="6"/>
  <c r="Q610" i="6"/>
  <c r="R610" i="6"/>
  <c r="O611" i="6"/>
  <c r="P611" i="6"/>
  <c r="Q611" i="6"/>
  <c r="R611" i="6"/>
  <c r="O612" i="6"/>
  <c r="P612" i="6"/>
  <c r="Q612" i="6"/>
  <c r="R612" i="6"/>
  <c r="O613" i="6"/>
  <c r="P613" i="6"/>
  <c r="Q613" i="6"/>
  <c r="R613" i="6"/>
  <c r="O614" i="6"/>
  <c r="P614" i="6"/>
  <c r="Q614" i="6"/>
  <c r="R614" i="6"/>
  <c r="O615" i="6"/>
  <c r="P615" i="6"/>
  <c r="Q615" i="6"/>
  <c r="R615" i="6"/>
  <c r="O616" i="6"/>
  <c r="P616" i="6"/>
  <c r="Q616" i="6"/>
  <c r="R616" i="6"/>
  <c r="O617" i="6"/>
  <c r="P617" i="6"/>
  <c r="Q617" i="6"/>
  <c r="R617" i="6"/>
  <c r="O618" i="6"/>
  <c r="P618" i="6"/>
  <c r="Q618" i="6"/>
  <c r="R618" i="6"/>
  <c r="O619" i="6"/>
  <c r="P619" i="6"/>
  <c r="Q619" i="6"/>
  <c r="R619" i="6"/>
  <c r="O620" i="6"/>
  <c r="P620" i="6"/>
  <c r="Q620" i="6"/>
  <c r="R620" i="6"/>
  <c r="O621" i="6"/>
  <c r="P621" i="6"/>
  <c r="Q621" i="6"/>
  <c r="R621" i="6"/>
  <c r="O622" i="6"/>
  <c r="P622" i="6"/>
  <c r="Q622" i="6"/>
  <c r="R622" i="6"/>
  <c r="O623" i="6"/>
  <c r="P623" i="6"/>
  <c r="Q623" i="6"/>
  <c r="R623" i="6"/>
  <c r="O624" i="6"/>
  <c r="P624" i="6"/>
  <c r="Q624" i="6"/>
  <c r="R624" i="6"/>
  <c r="O625" i="6"/>
  <c r="P625" i="6"/>
  <c r="Q625" i="6"/>
  <c r="R625" i="6"/>
  <c r="O626" i="6"/>
  <c r="P626" i="6"/>
  <c r="Q626" i="6"/>
  <c r="R626" i="6"/>
  <c r="O627" i="6"/>
  <c r="P627" i="6"/>
  <c r="Q627" i="6"/>
  <c r="R627" i="6"/>
  <c r="O628" i="6"/>
  <c r="P628" i="6"/>
  <c r="Q628" i="6"/>
  <c r="R628" i="6"/>
  <c r="O629" i="6"/>
  <c r="P629" i="6"/>
  <c r="Q629" i="6"/>
  <c r="R629" i="6"/>
  <c r="O630" i="6"/>
  <c r="P630" i="6"/>
  <c r="Q630" i="6"/>
  <c r="R630" i="6"/>
  <c r="O631" i="6"/>
  <c r="P631" i="6"/>
  <c r="Q631" i="6"/>
  <c r="R631" i="6"/>
  <c r="O632" i="6"/>
  <c r="P632" i="6"/>
  <c r="Q632" i="6"/>
  <c r="R632" i="6"/>
  <c r="O633" i="6"/>
  <c r="P633" i="6"/>
  <c r="Q633" i="6"/>
  <c r="R633" i="6"/>
  <c r="O634" i="6"/>
  <c r="P634" i="6"/>
  <c r="Q634" i="6"/>
  <c r="R634" i="6"/>
  <c r="O635" i="6"/>
  <c r="P635" i="6"/>
  <c r="Q635" i="6"/>
  <c r="R635" i="6"/>
  <c r="O636" i="6"/>
  <c r="P636" i="6"/>
  <c r="Q636" i="6"/>
  <c r="R636" i="6"/>
  <c r="O637" i="6"/>
  <c r="P637" i="6"/>
  <c r="Q637" i="6"/>
  <c r="R637" i="6"/>
  <c r="O638" i="6"/>
  <c r="P638" i="6"/>
  <c r="Q638" i="6"/>
  <c r="R638" i="6"/>
  <c r="O639" i="6"/>
  <c r="P639" i="6"/>
  <c r="Q639" i="6"/>
  <c r="R639" i="6"/>
  <c r="O640" i="6"/>
  <c r="P640" i="6"/>
  <c r="Q640" i="6"/>
  <c r="R640" i="6"/>
  <c r="O641" i="6"/>
  <c r="P641" i="6"/>
  <c r="Q641" i="6"/>
  <c r="R641" i="6"/>
  <c r="O642" i="6"/>
  <c r="P642" i="6"/>
  <c r="Q642" i="6"/>
  <c r="R642" i="6"/>
  <c r="O643" i="6"/>
  <c r="P643" i="6"/>
  <c r="Q643" i="6"/>
  <c r="R643" i="6"/>
  <c r="O644" i="6"/>
  <c r="P644" i="6"/>
  <c r="Q644" i="6"/>
  <c r="R644" i="6"/>
  <c r="O645" i="6"/>
  <c r="P645" i="6"/>
  <c r="Q645" i="6"/>
  <c r="R645" i="6"/>
  <c r="O646" i="6"/>
  <c r="P646" i="6"/>
  <c r="Q646" i="6"/>
  <c r="R646" i="6"/>
  <c r="O647" i="6"/>
  <c r="P647" i="6"/>
  <c r="Q647" i="6"/>
  <c r="R647" i="6"/>
  <c r="O648" i="6"/>
  <c r="P648" i="6"/>
  <c r="Q648" i="6"/>
  <c r="R648" i="6"/>
  <c r="O649" i="6"/>
  <c r="P649" i="6"/>
  <c r="Q649" i="6"/>
  <c r="R649" i="6"/>
  <c r="O650" i="6"/>
  <c r="P650" i="6"/>
  <c r="Q650" i="6"/>
  <c r="R650" i="6"/>
  <c r="O651" i="6"/>
  <c r="P651" i="6"/>
  <c r="Q651" i="6"/>
  <c r="R651" i="6"/>
  <c r="O652" i="6"/>
  <c r="P652" i="6"/>
  <c r="Q652" i="6"/>
  <c r="R652" i="6"/>
  <c r="O653" i="6"/>
  <c r="P653" i="6"/>
  <c r="Q653" i="6"/>
  <c r="R653" i="6"/>
  <c r="O654" i="6"/>
  <c r="P654" i="6"/>
  <c r="Q654" i="6"/>
  <c r="R654" i="6"/>
  <c r="O655" i="6"/>
  <c r="P655" i="6"/>
  <c r="Q655" i="6"/>
  <c r="R655" i="6"/>
  <c r="O656" i="6"/>
  <c r="P656" i="6"/>
  <c r="Q656" i="6"/>
  <c r="R656" i="6"/>
  <c r="O657" i="6"/>
  <c r="P657" i="6"/>
  <c r="Q657" i="6"/>
  <c r="R657" i="6"/>
  <c r="O658" i="6"/>
  <c r="P658" i="6"/>
  <c r="Q658" i="6"/>
  <c r="R658" i="6"/>
  <c r="O659" i="6"/>
  <c r="P659" i="6"/>
  <c r="Q659" i="6"/>
  <c r="R659" i="6"/>
  <c r="O660" i="6"/>
  <c r="P660" i="6"/>
  <c r="Q660" i="6"/>
  <c r="R660" i="6"/>
  <c r="O661" i="6"/>
  <c r="P661" i="6"/>
  <c r="Q661" i="6"/>
  <c r="R661" i="6"/>
  <c r="O662" i="6"/>
  <c r="P662" i="6"/>
  <c r="Q662" i="6"/>
  <c r="R662" i="6"/>
  <c r="O663" i="6"/>
  <c r="P663" i="6"/>
  <c r="Q663" i="6"/>
  <c r="R663" i="6"/>
  <c r="O664" i="6"/>
  <c r="P664" i="6"/>
  <c r="Q664" i="6"/>
  <c r="R664" i="6"/>
  <c r="O665" i="6"/>
  <c r="P665" i="6"/>
  <c r="Q665" i="6"/>
  <c r="R665" i="6"/>
  <c r="O666" i="6"/>
  <c r="P666" i="6"/>
  <c r="Q666" i="6"/>
  <c r="R666" i="6"/>
  <c r="O667" i="6"/>
  <c r="P667" i="6"/>
  <c r="Q667" i="6"/>
  <c r="R667" i="6"/>
  <c r="O668" i="6"/>
  <c r="P668" i="6"/>
  <c r="Q668" i="6"/>
  <c r="R668" i="6"/>
  <c r="O669" i="6"/>
  <c r="P669" i="6"/>
  <c r="Q669" i="6"/>
  <c r="R669" i="6"/>
  <c r="O670" i="6"/>
  <c r="P670" i="6"/>
  <c r="Q670" i="6"/>
  <c r="R670" i="6"/>
  <c r="O671" i="6"/>
  <c r="P671" i="6"/>
  <c r="Q671" i="6"/>
  <c r="R671" i="6"/>
  <c r="O672" i="6"/>
  <c r="P672" i="6"/>
  <c r="Q672" i="6"/>
  <c r="R672" i="6"/>
  <c r="O673" i="6"/>
  <c r="P673" i="6"/>
  <c r="Q673" i="6"/>
  <c r="R673" i="6"/>
  <c r="O674" i="6"/>
  <c r="P674" i="6"/>
  <c r="Q674" i="6"/>
  <c r="R674" i="6"/>
  <c r="O675" i="6"/>
  <c r="P675" i="6"/>
  <c r="Q675" i="6"/>
  <c r="R675" i="6"/>
  <c r="O676" i="6"/>
  <c r="P676" i="6"/>
  <c r="Q676" i="6"/>
  <c r="R676" i="6"/>
  <c r="O677" i="6"/>
  <c r="P677" i="6"/>
  <c r="Q677" i="6"/>
  <c r="R677" i="6"/>
  <c r="O678" i="6"/>
  <c r="P678" i="6"/>
  <c r="Q678" i="6"/>
  <c r="R678" i="6"/>
  <c r="O679" i="6"/>
  <c r="P679" i="6"/>
  <c r="Q679" i="6"/>
  <c r="R679" i="6"/>
  <c r="O680" i="6"/>
  <c r="P680" i="6"/>
  <c r="Q680" i="6"/>
  <c r="R680" i="6"/>
  <c r="O681" i="6"/>
  <c r="P681" i="6"/>
  <c r="Q681" i="6"/>
  <c r="R681" i="6"/>
  <c r="O682" i="6"/>
  <c r="P682" i="6"/>
  <c r="Q682" i="6"/>
  <c r="R682" i="6"/>
  <c r="O683" i="6"/>
  <c r="P683" i="6"/>
  <c r="Q683" i="6"/>
  <c r="R683" i="6"/>
  <c r="O684" i="6"/>
  <c r="P684" i="6"/>
  <c r="Q684" i="6"/>
  <c r="R684" i="6"/>
  <c r="O685" i="6"/>
  <c r="P685" i="6"/>
  <c r="Q685" i="6"/>
  <c r="R685" i="6"/>
  <c r="O686" i="6"/>
  <c r="P686" i="6"/>
  <c r="Q686" i="6"/>
  <c r="R686" i="6"/>
  <c r="O687" i="6"/>
  <c r="P687" i="6"/>
  <c r="Q687" i="6"/>
  <c r="R687" i="6"/>
  <c r="O688" i="6"/>
  <c r="P688" i="6"/>
  <c r="Q688" i="6"/>
  <c r="R688" i="6"/>
  <c r="O689" i="6"/>
  <c r="P689" i="6"/>
  <c r="Q689" i="6"/>
  <c r="R689" i="6"/>
  <c r="O690" i="6"/>
  <c r="P690" i="6"/>
  <c r="Q690" i="6"/>
  <c r="R690" i="6"/>
  <c r="O691" i="6"/>
  <c r="P691" i="6"/>
  <c r="Q691" i="6"/>
  <c r="R691" i="6"/>
  <c r="O692" i="6"/>
  <c r="P692" i="6"/>
  <c r="Q692" i="6"/>
  <c r="R692" i="6"/>
  <c r="O693" i="6"/>
  <c r="P693" i="6"/>
  <c r="Q693" i="6"/>
  <c r="R693" i="6"/>
  <c r="O694" i="6"/>
  <c r="P694" i="6"/>
  <c r="Q694" i="6"/>
  <c r="R694" i="6"/>
  <c r="O695" i="6"/>
  <c r="P695" i="6"/>
  <c r="Q695" i="6"/>
  <c r="R695" i="6"/>
  <c r="O696" i="6"/>
  <c r="P696" i="6"/>
  <c r="Q696" i="6"/>
  <c r="R696" i="6"/>
  <c r="O697" i="6"/>
  <c r="P697" i="6"/>
  <c r="Q697" i="6"/>
  <c r="R697" i="6"/>
  <c r="O698" i="6"/>
  <c r="P698" i="6"/>
  <c r="Q698" i="6"/>
  <c r="R698" i="6"/>
  <c r="O699" i="6"/>
  <c r="P699" i="6"/>
  <c r="Q699" i="6"/>
  <c r="R699" i="6"/>
  <c r="O700" i="6"/>
  <c r="P700" i="6"/>
  <c r="Q700" i="6"/>
  <c r="R700" i="6"/>
  <c r="O701" i="6"/>
  <c r="P701" i="6"/>
  <c r="Q701" i="6"/>
  <c r="R701" i="6"/>
  <c r="O702" i="6"/>
  <c r="P702" i="6"/>
  <c r="Q702" i="6"/>
  <c r="R702" i="6"/>
  <c r="O703" i="6"/>
  <c r="P703" i="6"/>
  <c r="Q703" i="6"/>
  <c r="R703" i="6"/>
  <c r="O704" i="6"/>
  <c r="P704" i="6"/>
  <c r="Q704" i="6"/>
  <c r="R704" i="6"/>
  <c r="O705" i="6"/>
  <c r="P705" i="6"/>
  <c r="Q705" i="6"/>
  <c r="R705" i="6"/>
  <c r="O706" i="6"/>
  <c r="P706" i="6"/>
  <c r="Q706" i="6"/>
  <c r="R706" i="6"/>
  <c r="O707" i="6"/>
  <c r="P707" i="6"/>
  <c r="Q707" i="6"/>
  <c r="R707" i="6"/>
  <c r="O708" i="6"/>
  <c r="P708" i="6"/>
  <c r="Q708" i="6"/>
  <c r="R708" i="6"/>
  <c r="O709" i="6"/>
  <c r="P709" i="6"/>
  <c r="Q709" i="6"/>
  <c r="R709" i="6"/>
  <c r="O710" i="6"/>
  <c r="P710" i="6"/>
  <c r="Q710" i="6"/>
  <c r="R710" i="6"/>
  <c r="O711" i="6"/>
  <c r="P711" i="6"/>
  <c r="Q711" i="6"/>
  <c r="R711" i="6"/>
  <c r="O712" i="6"/>
  <c r="P712" i="6"/>
  <c r="Q712" i="6"/>
  <c r="R712" i="6"/>
  <c r="O713" i="6"/>
  <c r="P713" i="6"/>
  <c r="Q713" i="6"/>
  <c r="R713" i="6"/>
  <c r="O714" i="6"/>
  <c r="P714" i="6"/>
  <c r="Q714" i="6"/>
  <c r="R714" i="6"/>
  <c r="O715" i="6"/>
  <c r="P715" i="6"/>
  <c r="Q715" i="6"/>
  <c r="R715" i="6"/>
  <c r="O716" i="6"/>
  <c r="P716" i="6"/>
  <c r="Q716" i="6"/>
  <c r="R716" i="6"/>
  <c r="O717" i="6"/>
  <c r="P717" i="6"/>
  <c r="Q717" i="6"/>
  <c r="R717" i="6"/>
  <c r="O718" i="6"/>
  <c r="P718" i="6"/>
  <c r="Q718" i="6"/>
  <c r="R718" i="6"/>
  <c r="O719" i="6"/>
  <c r="P719" i="6"/>
  <c r="Q719" i="6"/>
  <c r="R719" i="6"/>
  <c r="O720" i="6"/>
  <c r="P720" i="6"/>
  <c r="Q720" i="6"/>
  <c r="R720" i="6"/>
  <c r="O721" i="6"/>
  <c r="P721" i="6"/>
  <c r="Q721" i="6"/>
  <c r="R721" i="6"/>
  <c r="O722" i="6"/>
  <c r="P722" i="6"/>
  <c r="Q722" i="6"/>
  <c r="R722" i="6"/>
  <c r="O723" i="6"/>
  <c r="P723" i="6"/>
  <c r="Q723" i="6"/>
  <c r="R723" i="6"/>
  <c r="O724" i="6"/>
  <c r="P724" i="6"/>
  <c r="Q724" i="6"/>
  <c r="R724" i="6"/>
  <c r="O725" i="6"/>
  <c r="P725" i="6"/>
  <c r="Q725" i="6"/>
  <c r="R725" i="6"/>
  <c r="O726" i="6"/>
  <c r="P726" i="6"/>
  <c r="Q726" i="6"/>
  <c r="R726" i="6"/>
  <c r="O727" i="6"/>
  <c r="P727" i="6"/>
  <c r="Q727" i="6"/>
  <c r="R727" i="6"/>
  <c r="O728" i="6"/>
  <c r="P728" i="6"/>
  <c r="Q728" i="6"/>
  <c r="R728" i="6"/>
  <c r="O729" i="6"/>
  <c r="P729" i="6"/>
  <c r="Q729" i="6"/>
  <c r="R729" i="6"/>
  <c r="O730" i="6"/>
  <c r="P730" i="6"/>
  <c r="Q730" i="6"/>
  <c r="R730" i="6"/>
  <c r="O731" i="6"/>
  <c r="P731" i="6"/>
  <c r="Q731" i="6"/>
  <c r="R731" i="6"/>
  <c r="O732" i="6"/>
  <c r="P732" i="6"/>
  <c r="Q732" i="6"/>
  <c r="R732" i="6"/>
  <c r="O733" i="6"/>
  <c r="P733" i="6"/>
  <c r="Q733" i="6"/>
  <c r="R733" i="6"/>
  <c r="O734" i="6"/>
  <c r="P734" i="6"/>
  <c r="Q734" i="6"/>
  <c r="R734" i="6"/>
  <c r="O735" i="6"/>
  <c r="P735" i="6"/>
  <c r="Q735" i="6"/>
  <c r="R735" i="6"/>
  <c r="O736" i="6"/>
  <c r="P736" i="6"/>
  <c r="Q736" i="6"/>
  <c r="R736" i="6"/>
  <c r="O737" i="6"/>
  <c r="P737" i="6"/>
  <c r="Q737" i="6"/>
  <c r="R737" i="6"/>
  <c r="O738" i="6"/>
  <c r="P738" i="6"/>
  <c r="Q738" i="6"/>
  <c r="R738" i="6"/>
  <c r="O739" i="6"/>
  <c r="P739" i="6"/>
  <c r="Q739" i="6"/>
  <c r="R739" i="6"/>
  <c r="O740" i="6"/>
  <c r="P740" i="6"/>
  <c r="Q740" i="6"/>
  <c r="R740" i="6"/>
  <c r="O741" i="6"/>
  <c r="P741" i="6"/>
  <c r="Q741" i="6"/>
  <c r="R741" i="6"/>
  <c r="O742" i="6"/>
  <c r="P742" i="6"/>
  <c r="Q742" i="6"/>
  <c r="R742" i="6"/>
  <c r="O743" i="6"/>
  <c r="P743" i="6"/>
  <c r="Q743" i="6"/>
  <c r="R743" i="6"/>
  <c r="O744" i="6"/>
  <c r="P744" i="6"/>
  <c r="Q744" i="6"/>
  <c r="R744" i="6"/>
  <c r="O745" i="6"/>
  <c r="P745" i="6"/>
  <c r="Q745" i="6"/>
  <c r="R745" i="6"/>
  <c r="O746" i="6"/>
  <c r="P746" i="6"/>
  <c r="Q746" i="6"/>
  <c r="R746" i="6"/>
  <c r="O747" i="6"/>
  <c r="P747" i="6"/>
  <c r="Q747" i="6"/>
  <c r="R747" i="6"/>
  <c r="O748" i="6"/>
  <c r="P748" i="6"/>
  <c r="Q748" i="6"/>
  <c r="R748" i="6"/>
  <c r="O749" i="6"/>
  <c r="P749" i="6"/>
  <c r="Q749" i="6"/>
  <c r="R749" i="6"/>
  <c r="O750" i="6"/>
  <c r="P750" i="6"/>
  <c r="Q750" i="6"/>
  <c r="R750" i="6"/>
  <c r="O751" i="6"/>
  <c r="P751" i="6"/>
  <c r="Q751" i="6"/>
  <c r="R751" i="6"/>
  <c r="O752" i="6"/>
  <c r="P752" i="6"/>
  <c r="Q752" i="6"/>
  <c r="R752" i="6"/>
  <c r="O753" i="6"/>
  <c r="P753" i="6"/>
  <c r="Q753" i="6"/>
  <c r="R753" i="6"/>
  <c r="O754" i="6"/>
  <c r="P754" i="6"/>
  <c r="Q754" i="6"/>
  <c r="R754" i="6"/>
  <c r="O755" i="6"/>
  <c r="P755" i="6"/>
  <c r="Q755" i="6"/>
  <c r="R755" i="6"/>
  <c r="O756" i="6"/>
  <c r="P756" i="6"/>
  <c r="Q756" i="6"/>
  <c r="R756" i="6"/>
  <c r="O757" i="6"/>
  <c r="P757" i="6"/>
  <c r="Q757" i="6"/>
  <c r="R757" i="6"/>
  <c r="O758" i="6"/>
  <c r="P758" i="6"/>
  <c r="Q758" i="6"/>
  <c r="R758" i="6"/>
  <c r="O759" i="6"/>
  <c r="P759" i="6"/>
  <c r="Q759" i="6"/>
  <c r="R759" i="6"/>
  <c r="O760" i="6"/>
  <c r="P760" i="6"/>
  <c r="Q760" i="6"/>
  <c r="R760" i="6"/>
  <c r="O761" i="6"/>
  <c r="P761" i="6"/>
  <c r="Q761" i="6"/>
  <c r="R761" i="6"/>
  <c r="O762" i="6"/>
  <c r="P762" i="6"/>
  <c r="Q762" i="6"/>
  <c r="R762" i="6"/>
  <c r="O763" i="6"/>
  <c r="P763" i="6"/>
  <c r="Q763" i="6"/>
  <c r="R763" i="6"/>
  <c r="O764" i="6"/>
  <c r="P764" i="6"/>
  <c r="Q764" i="6"/>
  <c r="R764" i="6"/>
  <c r="O765" i="6"/>
  <c r="P765" i="6"/>
  <c r="Q765" i="6"/>
  <c r="R765" i="6"/>
  <c r="O766" i="6"/>
  <c r="P766" i="6"/>
  <c r="Q766" i="6"/>
  <c r="R766" i="6"/>
  <c r="O767" i="6"/>
  <c r="P767" i="6"/>
  <c r="Q767" i="6"/>
  <c r="R767" i="6"/>
  <c r="O768" i="6"/>
  <c r="P768" i="6"/>
  <c r="Q768" i="6"/>
  <c r="R768" i="6"/>
  <c r="O769" i="6"/>
  <c r="P769" i="6"/>
  <c r="Q769" i="6"/>
  <c r="R769" i="6"/>
  <c r="O770" i="6"/>
  <c r="P770" i="6"/>
  <c r="Q770" i="6"/>
  <c r="R770" i="6"/>
  <c r="O771" i="6"/>
  <c r="P771" i="6"/>
  <c r="Q771" i="6"/>
  <c r="R771" i="6"/>
  <c r="O772" i="6"/>
  <c r="P772" i="6"/>
  <c r="Q772" i="6"/>
  <c r="R772" i="6"/>
  <c r="O773" i="6"/>
  <c r="P773" i="6"/>
  <c r="Q773" i="6"/>
  <c r="R773" i="6"/>
  <c r="O774" i="6"/>
  <c r="P774" i="6"/>
  <c r="Q774" i="6"/>
  <c r="R774" i="6"/>
  <c r="O775" i="6"/>
  <c r="P775" i="6"/>
  <c r="Q775" i="6"/>
  <c r="R775" i="6"/>
  <c r="O776" i="6"/>
  <c r="P776" i="6"/>
  <c r="Q776" i="6"/>
  <c r="R776" i="6"/>
  <c r="O777" i="6"/>
  <c r="P777" i="6"/>
  <c r="Q777" i="6"/>
  <c r="R777" i="6"/>
  <c r="O778" i="6"/>
  <c r="P778" i="6"/>
  <c r="Q778" i="6"/>
  <c r="R778" i="6"/>
  <c r="O779" i="6"/>
  <c r="P779" i="6"/>
  <c r="Q779" i="6"/>
  <c r="R779" i="6"/>
  <c r="O780" i="6"/>
  <c r="P780" i="6"/>
  <c r="Q780" i="6"/>
  <c r="R780" i="6"/>
  <c r="O781" i="6"/>
  <c r="P781" i="6"/>
  <c r="Q781" i="6"/>
  <c r="R781" i="6"/>
  <c r="O782" i="6"/>
  <c r="P782" i="6"/>
  <c r="Q782" i="6"/>
  <c r="R782" i="6"/>
  <c r="O783" i="6"/>
  <c r="P783" i="6"/>
  <c r="Q783" i="6"/>
  <c r="R783" i="6"/>
  <c r="O784" i="6"/>
  <c r="P784" i="6"/>
  <c r="Q784" i="6"/>
  <c r="R784" i="6"/>
  <c r="O785" i="6"/>
  <c r="P785" i="6"/>
  <c r="Q785" i="6"/>
  <c r="R785" i="6"/>
  <c r="O786" i="6"/>
  <c r="P786" i="6"/>
  <c r="Q786" i="6"/>
  <c r="R786" i="6"/>
  <c r="O787" i="6"/>
  <c r="P787" i="6"/>
  <c r="Q787" i="6"/>
  <c r="R787" i="6"/>
  <c r="O788" i="6"/>
  <c r="P788" i="6"/>
  <c r="Q788" i="6"/>
  <c r="R788" i="6"/>
  <c r="O789" i="6"/>
  <c r="P789" i="6"/>
  <c r="Q789" i="6"/>
  <c r="R789" i="6"/>
  <c r="O790" i="6"/>
  <c r="P790" i="6"/>
  <c r="Q790" i="6"/>
  <c r="R790" i="6"/>
  <c r="O791" i="6"/>
  <c r="P791" i="6"/>
  <c r="Q791" i="6"/>
  <c r="R791" i="6"/>
  <c r="O792" i="6"/>
  <c r="P792" i="6"/>
  <c r="Q792" i="6"/>
  <c r="R792" i="6"/>
  <c r="O793" i="6"/>
  <c r="P793" i="6"/>
  <c r="Q793" i="6"/>
  <c r="R793" i="6"/>
  <c r="O794" i="6"/>
  <c r="P794" i="6"/>
  <c r="Q794" i="6"/>
  <c r="R794" i="6"/>
  <c r="O795" i="6"/>
  <c r="P795" i="6"/>
  <c r="Q795" i="6"/>
  <c r="R795" i="6"/>
  <c r="O796" i="6"/>
  <c r="P796" i="6"/>
  <c r="Q796" i="6"/>
  <c r="R796" i="6"/>
  <c r="O797" i="6"/>
  <c r="P797" i="6"/>
  <c r="Q797" i="6"/>
  <c r="R797" i="6"/>
  <c r="O798" i="6"/>
  <c r="P798" i="6"/>
  <c r="Q798" i="6"/>
  <c r="R798" i="6"/>
  <c r="O799" i="6"/>
  <c r="P799" i="6"/>
  <c r="Q799" i="6"/>
  <c r="R799" i="6"/>
  <c r="O800" i="6"/>
  <c r="P800" i="6"/>
  <c r="Q800" i="6"/>
  <c r="R800" i="6"/>
  <c r="O801" i="6"/>
  <c r="P801" i="6"/>
  <c r="Q801" i="6"/>
  <c r="R801" i="6"/>
  <c r="O802" i="6"/>
  <c r="P802" i="6"/>
  <c r="Q802" i="6"/>
  <c r="R802" i="6"/>
  <c r="O803" i="6"/>
  <c r="P803" i="6"/>
  <c r="Q803" i="6"/>
  <c r="R803" i="6"/>
  <c r="O804" i="6"/>
  <c r="P804" i="6"/>
  <c r="Q804" i="6"/>
  <c r="R804" i="6"/>
  <c r="O805" i="6"/>
  <c r="P805" i="6"/>
  <c r="Q805" i="6"/>
  <c r="R805" i="6"/>
  <c r="O806" i="6"/>
  <c r="P806" i="6"/>
  <c r="Q806" i="6"/>
  <c r="R806" i="6"/>
  <c r="O807" i="6"/>
  <c r="P807" i="6"/>
  <c r="Q807" i="6"/>
  <c r="R807" i="6"/>
  <c r="O808" i="6"/>
  <c r="P808" i="6"/>
  <c r="Q808" i="6"/>
  <c r="R808" i="6"/>
  <c r="O809" i="6"/>
  <c r="P809" i="6"/>
  <c r="Q809" i="6"/>
  <c r="R809" i="6"/>
  <c r="O810" i="6"/>
  <c r="P810" i="6"/>
  <c r="Q810" i="6"/>
  <c r="R810" i="6"/>
  <c r="O811" i="6"/>
  <c r="P811" i="6"/>
  <c r="Q811" i="6"/>
  <c r="R811" i="6"/>
  <c r="O812" i="6"/>
  <c r="P812" i="6"/>
  <c r="Q812" i="6"/>
  <c r="R812" i="6"/>
  <c r="O813" i="6"/>
  <c r="P813" i="6"/>
  <c r="Q813" i="6"/>
  <c r="R813" i="6"/>
  <c r="O814" i="6"/>
  <c r="P814" i="6"/>
  <c r="Q814" i="6"/>
  <c r="R814" i="6"/>
  <c r="O815" i="6"/>
  <c r="P815" i="6"/>
  <c r="Q815" i="6"/>
  <c r="R815" i="6"/>
  <c r="O816" i="6"/>
  <c r="P816" i="6"/>
  <c r="Q816" i="6"/>
  <c r="R816" i="6"/>
  <c r="O817" i="6"/>
  <c r="P817" i="6"/>
  <c r="Q817" i="6"/>
  <c r="R817" i="6"/>
  <c r="O818" i="6"/>
  <c r="P818" i="6"/>
  <c r="Q818" i="6"/>
  <c r="R818" i="6"/>
  <c r="O819" i="6"/>
  <c r="P819" i="6"/>
  <c r="Q819" i="6"/>
  <c r="R819" i="6"/>
  <c r="O820" i="6"/>
  <c r="P820" i="6"/>
  <c r="Q820" i="6"/>
  <c r="R820" i="6"/>
  <c r="O821" i="6"/>
  <c r="P821" i="6"/>
  <c r="Q821" i="6"/>
  <c r="R821" i="6"/>
  <c r="O822" i="6"/>
  <c r="P822" i="6"/>
  <c r="Q822" i="6"/>
  <c r="R822" i="6"/>
  <c r="O823" i="6"/>
  <c r="P823" i="6"/>
  <c r="Q823" i="6"/>
  <c r="R823" i="6"/>
  <c r="O824" i="6"/>
  <c r="P824" i="6"/>
  <c r="Q824" i="6"/>
  <c r="R824" i="6"/>
  <c r="O825" i="6"/>
  <c r="P825" i="6"/>
  <c r="Q825" i="6"/>
  <c r="R825" i="6"/>
  <c r="O826" i="6"/>
  <c r="P826" i="6"/>
  <c r="Q826" i="6"/>
  <c r="R826" i="6"/>
  <c r="O827" i="6"/>
  <c r="P827" i="6"/>
  <c r="Q827" i="6"/>
  <c r="R827" i="6"/>
  <c r="O828" i="6"/>
  <c r="P828" i="6"/>
  <c r="Q828" i="6"/>
  <c r="R828" i="6"/>
  <c r="O829" i="6"/>
  <c r="P829" i="6"/>
  <c r="Q829" i="6"/>
  <c r="R829" i="6"/>
  <c r="O830" i="6"/>
  <c r="P830" i="6"/>
  <c r="Q830" i="6"/>
  <c r="R830" i="6"/>
  <c r="O831" i="6"/>
  <c r="P831" i="6"/>
  <c r="Q831" i="6"/>
  <c r="R831" i="6"/>
  <c r="O832" i="6"/>
  <c r="P832" i="6"/>
  <c r="Q832" i="6"/>
  <c r="R832" i="6"/>
  <c r="O833" i="6"/>
  <c r="P833" i="6"/>
  <c r="Q833" i="6"/>
  <c r="R833" i="6"/>
  <c r="O834" i="6"/>
  <c r="P834" i="6"/>
  <c r="Q834" i="6"/>
  <c r="R834" i="6"/>
  <c r="O835" i="6"/>
  <c r="P835" i="6"/>
  <c r="Q835" i="6"/>
  <c r="R835" i="6"/>
  <c r="O836" i="6"/>
  <c r="P836" i="6"/>
  <c r="Q836" i="6"/>
  <c r="R836" i="6"/>
  <c r="O837" i="6"/>
  <c r="P837" i="6"/>
  <c r="Q837" i="6"/>
  <c r="R837" i="6"/>
  <c r="O838" i="6"/>
  <c r="P838" i="6"/>
  <c r="Q838" i="6"/>
  <c r="R838" i="6"/>
  <c r="O839" i="6"/>
  <c r="P839" i="6"/>
  <c r="Q839" i="6"/>
  <c r="R839" i="6"/>
  <c r="O840" i="6"/>
  <c r="P840" i="6"/>
  <c r="Q840" i="6"/>
  <c r="R840" i="6"/>
  <c r="O841" i="6"/>
  <c r="P841" i="6"/>
  <c r="Q841" i="6"/>
  <c r="R841" i="6"/>
  <c r="O842" i="6"/>
  <c r="P842" i="6"/>
  <c r="Q842" i="6"/>
  <c r="R842" i="6"/>
  <c r="O843" i="6"/>
  <c r="P843" i="6"/>
  <c r="Q843" i="6"/>
  <c r="R843" i="6"/>
  <c r="O844" i="6"/>
  <c r="P844" i="6"/>
  <c r="Q844" i="6"/>
  <c r="R844" i="6"/>
  <c r="O845" i="6"/>
  <c r="P845" i="6"/>
  <c r="Q845" i="6"/>
  <c r="R845" i="6"/>
  <c r="O846" i="6"/>
  <c r="P846" i="6"/>
  <c r="Q846" i="6"/>
  <c r="R846" i="6"/>
  <c r="O847" i="6"/>
  <c r="P847" i="6"/>
  <c r="Q847" i="6"/>
  <c r="R847" i="6"/>
  <c r="O848" i="6"/>
  <c r="P848" i="6"/>
  <c r="Q848" i="6"/>
  <c r="R848" i="6"/>
  <c r="O849" i="6"/>
  <c r="P849" i="6"/>
  <c r="Q849" i="6"/>
  <c r="R849" i="6"/>
  <c r="O850" i="6"/>
  <c r="P850" i="6"/>
  <c r="Q850" i="6"/>
  <c r="R850" i="6"/>
  <c r="O851" i="6"/>
  <c r="P851" i="6"/>
  <c r="Q851" i="6"/>
  <c r="R851" i="6"/>
  <c r="O852" i="6"/>
  <c r="P852" i="6"/>
  <c r="Q852" i="6"/>
  <c r="R852" i="6"/>
  <c r="O853" i="6"/>
  <c r="P853" i="6"/>
  <c r="Q853" i="6"/>
  <c r="R853" i="6"/>
  <c r="O854" i="6"/>
  <c r="P854" i="6"/>
  <c r="Q854" i="6"/>
  <c r="R854" i="6"/>
  <c r="O855" i="6"/>
  <c r="P855" i="6"/>
  <c r="Q855" i="6"/>
  <c r="R855" i="6"/>
  <c r="O856" i="6"/>
  <c r="P856" i="6"/>
  <c r="Q856" i="6"/>
  <c r="R856" i="6"/>
  <c r="O857" i="6"/>
  <c r="P857" i="6"/>
  <c r="Q857" i="6"/>
  <c r="R857" i="6"/>
  <c r="O858" i="6"/>
  <c r="P858" i="6"/>
  <c r="Q858" i="6"/>
  <c r="R858" i="6"/>
  <c r="O859" i="6"/>
  <c r="P859" i="6"/>
  <c r="Q859" i="6"/>
  <c r="R859" i="6"/>
  <c r="O860" i="6"/>
  <c r="P860" i="6"/>
  <c r="Q860" i="6"/>
  <c r="R860" i="6"/>
  <c r="O861" i="6"/>
  <c r="P861" i="6"/>
  <c r="Q861" i="6"/>
  <c r="R861" i="6"/>
  <c r="O862" i="6"/>
  <c r="P862" i="6"/>
  <c r="Q862" i="6"/>
  <c r="R862" i="6"/>
  <c r="O863" i="6"/>
  <c r="P863" i="6"/>
  <c r="Q863" i="6"/>
  <c r="R863" i="6"/>
  <c r="O864" i="6"/>
  <c r="P864" i="6"/>
  <c r="Q864" i="6"/>
  <c r="R864" i="6"/>
  <c r="O865" i="6"/>
  <c r="P865" i="6"/>
  <c r="Q865" i="6"/>
  <c r="R865" i="6"/>
  <c r="O866" i="6"/>
  <c r="P866" i="6"/>
  <c r="Q866" i="6"/>
  <c r="R866" i="6"/>
  <c r="O867" i="6"/>
  <c r="P867" i="6"/>
  <c r="Q867" i="6"/>
  <c r="R867" i="6"/>
  <c r="O868" i="6"/>
  <c r="P868" i="6"/>
  <c r="Q868" i="6"/>
  <c r="R868" i="6"/>
  <c r="O869" i="6"/>
  <c r="P869" i="6"/>
  <c r="Q869" i="6"/>
  <c r="R869" i="6"/>
  <c r="O870" i="6"/>
  <c r="P870" i="6"/>
  <c r="Q870" i="6"/>
  <c r="R870" i="6"/>
  <c r="O871" i="6"/>
  <c r="P871" i="6"/>
  <c r="Q871" i="6"/>
  <c r="R871" i="6"/>
  <c r="O872" i="6"/>
  <c r="P872" i="6"/>
  <c r="Q872" i="6"/>
  <c r="R872" i="6"/>
  <c r="O873" i="6"/>
  <c r="P873" i="6"/>
  <c r="Q873" i="6"/>
  <c r="R873" i="6"/>
  <c r="O874" i="6"/>
  <c r="P874" i="6"/>
  <c r="Q874" i="6"/>
  <c r="R874" i="6"/>
  <c r="O875" i="6"/>
  <c r="P875" i="6"/>
  <c r="Q875" i="6"/>
  <c r="R875" i="6"/>
  <c r="O876" i="6"/>
  <c r="P876" i="6"/>
  <c r="Q876" i="6"/>
  <c r="R876" i="6"/>
  <c r="O877" i="6"/>
  <c r="P877" i="6"/>
  <c r="Q877" i="6"/>
  <c r="R877" i="6"/>
  <c r="O878" i="6"/>
  <c r="P878" i="6"/>
  <c r="Q878" i="6"/>
  <c r="R878" i="6"/>
  <c r="O879" i="6"/>
  <c r="P879" i="6"/>
  <c r="Q879" i="6"/>
  <c r="R879" i="6"/>
  <c r="O880" i="6"/>
  <c r="P880" i="6"/>
  <c r="Q880" i="6"/>
  <c r="R880" i="6"/>
  <c r="O881" i="6"/>
  <c r="P881" i="6"/>
  <c r="Q881" i="6"/>
  <c r="R881" i="6"/>
  <c r="O882" i="6"/>
  <c r="P882" i="6"/>
  <c r="Q882" i="6"/>
  <c r="R882" i="6"/>
  <c r="O883" i="6"/>
  <c r="P883" i="6"/>
  <c r="Q883" i="6"/>
  <c r="R883" i="6"/>
  <c r="O884" i="6"/>
  <c r="P884" i="6"/>
  <c r="Q884" i="6"/>
  <c r="R884" i="6"/>
  <c r="O885" i="6"/>
  <c r="P885" i="6"/>
  <c r="Q885" i="6"/>
  <c r="R885" i="6"/>
  <c r="O886" i="6"/>
  <c r="P886" i="6"/>
  <c r="Q886" i="6"/>
  <c r="R886" i="6"/>
  <c r="O887" i="6"/>
  <c r="P887" i="6"/>
  <c r="Q887" i="6"/>
  <c r="R887" i="6"/>
  <c r="O888" i="6"/>
  <c r="P888" i="6"/>
  <c r="Q888" i="6"/>
  <c r="R888" i="6"/>
  <c r="O889" i="6"/>
  <c r="P889" i="6"/>
  <c r="Q889" i="6"/>
  <c r="R889" i="6"/>
  <c r="O890" i="6"/>
  <c r="P890" i="6"/>
  <c r="Q890" i="6"/>
  <c r="R890" i="6"/>
  <c r="O891" i="6"/>
  <c r="P891" i="6"/>
  <c r="Q891" i="6"/>
  <c r="R891" i="6"/>
  <c r="O892" i="6"/>
  <c r="P892" i="6"/>
  <c r="Q892" i="6"/>
  <c r="R892" i="6"/>
  <c r="O893" i="6"/>
  <c r="P893" i="6"/>
  <c r="Q893" i="6"/>
  <c r="R893" i="6"/>
  <c r="O894" i="6"/>
  <c r="P894" i="6"/>
  <c r="Q894" i="6"/>
  <c r="R894" i="6"/>
  <c r="O895" i="6"/>
  <c r="P895" i="6"/>
  <c r="Q895" i="6"/>
  <c r="R895" i="6"/>
  <c r="O896" i="6"/>
  <c r="P896" i="6"/>
  <c r="Q896" i="6"/>
  <c r="R896" i="6"/>
  <c r="O897" i="6"/>
  <c r="P897" i="6"/>
  <c r="Q897" i="6"/>
  <c r="R897" i="6"/>
  <c r="O898" i="6"/>
  <c r="P898" i="6"/>
  <c r="Q898" i="6"/>
  <c r="R898" i="6"/>
  <c r="O899" i="6"/>
  <c r="P899" i="6"/>
  <c r="Q899" i="6"/>
  <c r="R899" i="6"/>
  <c r="O900" i="6"/>
  <c r="P900" i="6"/>
  <c r="Q900" i="6"/>
  <c r="R900" i="6"/>
  <c r="O901" i="6"/>
  <c r="P901" i="6"/>
  <c r="Q901" i="6"/>
  <c r="R901" i="6"/>
  <c r="O902" i="6"/>
  <c r="P902" i="6"/>
  <c r="Q902" i="6"/>
  <c r="R902" i="6"/>
  <c r="O903" i="6"/>
  <c r="P903" i="6"/>
  <c r="Q903" i="6"/>
  <c r="R903" i="6"/>
  <c r="O904" i="6"/>
  <c r="P904" i="6"/>
  <c r="Q904" i="6"/>
  <c r="R904" i="6"/>
  <c r="O905" i="6"/>
  <c r="P905" i="6"/>
  <c r="Q905" i="6"/>
  <c r="R905" i="6"/>
  <c r="O906" i="6"/>
  <c r="P906" i="6"/>
  <c r="Q906" i="6"/>
  <c r="R906" i="6"/>
  <c r="O907" i="6"/>
  <c r="P907" i="6"/>
  <c r="Q907" i="6"/>
  <c r="R907" i="6"/>
  <c r="O908" i="6"/>
  <c r="P908" i="6"/>
  <c r="Q908" i="6"/>
  <c r="R908" i="6"/>
  <c r="O909" i="6"/>
  <c r="P909" i="6"/>
  <c r="Q909" i="6"/>
  <c r="R909" i="6"/>
  <c r="O910" i="6"/>
  <c r="P910" i="6"/>
  <c r="Q910" i="6"/>
  <c r="R910" i="6"/>
  <c r="O911" i="6"/>
  <c r="P911" i="6"/>
  <c r="Q911" i="6"/>
  <c r="R911" i="6"/>
  <c r="O912" i="6"/>
  <c r="P912" i="6"/>
  <c r="Q912" i="6"/>
  <c r="R912" i="6"/>
  <c r="O913" i="6"/>
  <c r="P913" i="6"/>
  <c r="Q913" i="6"/>
  <c r="R913" i="6"/>
  <c r="O914" i="6"/>
  <c r="P914" i="6"/>
  <c r="Q914" i="6"/>
  <c r="R914" i="6"/>
  <c r="O915" i="6"/>
  <c r="P915" i="6"/>
  <c r="Q915" i="6"/>
  <c r="R915" i="6"/>
  <c r="O916" i="6"/>
  <c r="P916" i="6"/>
  <c r="Q916" i="6"/>
  <c r="R916" i="6"/>
  <c r="O917" i="6"/>
  <c r="P917" i="6"/>
  <c r="Q917" i="6"/>
  <c r="R917" i="6"/>
  <c r="O918" i="6"/>
  <c r="P918" i="6"/>
  <c r="Q918" i="6"/>
  <c r="R918" i="6"/>
  <c r="O919" i="6"/>
  <c r="P919" i="6"/>
  <c r="Q919" i="6"/>
  <c r="R919" i="6"/>
  <c r="O920" i="6"/>
  <c r="P920" i="6"/>
  <c r="Q920" i="6"/>
  <c r="R920" i="6"/>
  <c r="O921" i="6"/>
  <c r="P921" i="6"/>
  <c r="Q921" i="6"/>
  <c r="R921" i="6"/>
  <c r="O922" i="6"/>
  <c r="P922" i="6"/>
  <c r="Q922" i="6"/>
  <c r="R922" i="6"/>
  <c r="O923" i="6"/>
  <c r="P923" i="6"/>
  <c r="Q923" i="6"/>
  <c r="R923" i="6"/>
  <c r="O924" i="6"/>
  <c r="P924" i="6"/>
  <c r="Q924" i="6"/>
  <c r="R924" i="6"/>
  <c r="O925" i="6"/>
  <c r="P925" i="6"/>
  <c r="Q925" i="6"/>
  <c r="R925" i="6"/>
  <c r="O926" i="6"/>
  <c r="P926" i="6"/>
  <c r="Q926" i="6"/>
  <c r="R926" i="6"/>
  <c r="O927" i="6"/>
  <c r="P927" i="6"/>
  <c r="Q927" i="6"/>
  <c r="R927" i="6"/>
  <c r="O928" i="6"/>
  <c r="P928" i="6"/>
  <c r="Q928" i="6"/>
  <c r="R928" i="6"/>
  <c r="O929" i="6"/>
  <c r="P929" i="6"/>
  <c r="Q929" i="6"/>
  <c r="R929" i="6"/>
  <c r="O930" i="6"/>
  <c r="P930" i="6"/>
  <c r="Q930" i="6"/>
  <c r="R930" i="6"/>
  <c r="O931" i="6"/>
  <c r="P931" i="6"/>
  <c r="Q931" i="6"/>
  <c r="R931" i="6"/>
  <c r="O932" i="6"/>
  <c r="P932" i="6"/>
  <c r="Q932" i="6"/>
  <c r="R932" i="6"/>
  <c r="O933" i="6"/>
  <c r="P933" i="6"/>
  <c r="Q933" i="6"/>
  <c r="R933" i="6"/>
  <c r="O934" i="6"/>
  <c r="P934" i="6"/>
  <c r="Q934" i="6"/>
  <c r="R934" i="6"/>
  <c r="O935" i="6"/>
  <c r="P935" i="6"/>
  <c r="Q935" i="6"/>
  <c r="R935" i="6"/>
  <c r="O936" i="6"/>
  <c r="P936" i="6"/>
  <c r="Q936" i="6"/>
  <c r="R936" i="6"/>
  <c r="O937" i="6"/>
  <c r="P937" i="6"/>
  <c r="Q937" i="6"/>
  <c r="R937" i="6"/>
  <c r="O938" i="6"/>
  <c r="P938" i="6"/>
  <c r="Q938" i="6"/>
  <c r="R938" i="6"/>
  <c r="O939" i="6"/>
  <c r="P939" i="6"/>
  <c r="Q939" i="6"/>
  <c r="R939" i="6"/>
  <c r="O940" i="6"/>
  <c r="P940" i="6"/>
  <c r="Q940" i="6"/>
  <c r="R940" i="6"/>
  <c r="O941" i="6"/>
  <c r="P941" i="6"/>
  <c r="Q941" i="6"/>
  <c r="R941" i="6"/>
  <c r="O942" i="6"/>
  <c r="P942" i="6"/>
  <c r="Q942" i="6"/>
  <c r="R942" i="6"/>
  <c r="O943" i="6"/>
  <c r="P943" i="6"/>
  <c r="Q943" i="6"/>
  <c r="R943" i="6"/>
  <c r="O944" i="6"/>
  <c r="P944" i="6"/>
  <c r="Q944" i="6"/>
  <c r="R944" i="6"/>
  <c r="O945" i="6"/>
  <c r="P945" i="6"/>
  <c r="Q945" i="6"/>
  <c r="R945" i="6"/>
  <c r="O946" i="6"/>
  <c r="P946" i="6"/>
  <c r="Q946" i="6"/>
  <c r="R946" i="6"/>
  <c r="O947" i="6"/>
  <c r="P947" i="6"/>
  <c r="Q947" i="6"/>
  <c r="R947" i="6"/>
  <c r="O948" i="6"/>
  <c r="P948" i="6"/>
  <c r="Q948" i="6"/>
  <c r="R948" i="6"/>
  <c r="O949" i="6"/>
  <c r="P949" i="6"/>
  <c r="Q949" i="6"/>
  <c r="R949" i="6"/>
  <c r="O950" i="6"/>
  <c r="P950" i="6"/>
  <c r="Q950" i="6"/>
  <c r="R950" i="6"/>
  <c r="O951" i="6"/>
  <c r="P951" i="6"/>
  <c r="Q951" i="6"/>
  <c r="R951" i="6"/>
  <c r="O952" i="6"/>
  <c r="P952" i="6"/>
  <c r="Q952" i="6"/>
  <c r="R952" i="6"/>
  <c r="O953" i="6"/>
  <c r="P953" i="6"/>
  <c r="Q953" i="6"/>
  <c r="R953" i="6"/>
  <c r="O954" i="6"/>
  <c r="P954" i="6"/>
  <c r="Q954" i="6"/>
  <c r="R954" i="6"/>
  <c r="O955" i="6"/>
  <c r="P955" i="6"/>
  <c r="Q955" i="6"/>
  <c r="R955" i="6"/>
  <c r="O956" i="6"/>
  <c r="P956" i="6"/>
  <c r="Q956" i="6"/>
  <c r="R956" i="6"/>
  <c r="O957" i="6"/>
  <c r="P957" i="6"/>
  <c r="Q957" i="6"/>
  <c r="R957" i="6"/>
  <c r="O958" i="6"/>
  <c r="P958" i="6"/>
  <c r="Q958" i="6"/>
  <c r="R958" i="6"/>
  <c r="O959" i="6"/>
  <c r="P959" i="6"/>
  <c r="Q959" i="6"/>
  <c r="R959" i="6"/>
  <c r="O960" i="6"/>
  <c r="P960" i="6"/>
  <c r="Q960" i="6"/>
  <c r="R960" i="6"/>
  <c r="O961" i="6"/>
  <c r="P961" i="6"/>
  <c r="Q961" i="6"/>
  <c r="R961" i="6"/>
  <c r="O962" i="6"/>
  <c r="P962" i="6"/>
  <c r="Q962" i="6"/>
  <c r="R962" i="6"/>
  <c r="O963" i="6"/>
  <c r="P963" i="6"/>
  <c r="Q963" i="6"/>
  <c r="R963" i="6"/>
  <c r="O964" i="6"/>
  <c r="P964" i="6"/>
  <c r="Q964" i="6"/>
  <c r="R964" i="6"/>
  <c r="O965" i="6"/>
  <c r="P965" i="6"/>
  <c r="Q965" i="6"/>
  <c r="R965" i="6"/>
  <c r="O966" i="6"/>
  <c r="P966" i="6"/>
  <c r="Q966" i="6"/>
  <c r="R966" i="6"/>
  <c r="O967" i="6"/>
  <c r="P967" i="6"/>
  <c r="Q967" i="6"/>
  <c r="R967" i="6"/>
  <c r="O968" i="6"/>
  <c r="P968" i="6"/>
  <c r="Q968" i="6"/>
  <c r="R968" i="6"/>
  <c r="O969" i="6"/>
  <c r="P969" i="6"/>
  <c r="Q969" i="6"/>
  <c r="R969" i="6"/>
  <c r="O970" i="6"/>
  <c r="P970" i="6"/>
  <c r="Q970" i="6"/>
  <c r="R970" i="6"/>
  <c r="O971" i="6"/>
  <c r="P971" i="6"/>
  <c r="Q971" i="6"/>
  <c r="R971" i="6"/>
  <c r="O972" i="6"/>
  <c r="P972" i="6"/>
  <c r="Q972" i="6"/>
  <c r="R972" i="6"/>
  <c r="O973" i="6"/>
  <c r="P973" i="6"/>
  <c r="Q973" i="6"/>
  <c r="R973" i="6"/>
  <c r="O974" i="6"/>
  <c r="P974" i="6"/>
  <c r="Q974" i="6"/>
  <c r="R974" i="6"/>
  <c r="O975" i="6"/>
  <c r="P975" i="6"/>
  <c r="Q975" i="6"/>
  <c r="R975" i="6"/>
  <c r="O976" i="6"/>
  <c r="P976" i="6"/>
  <c r="Q976" i="6"/>
  <c r="R976" i="6"/>
  <c r="O977" i="6"/>
  <c r="P977" i="6"/>
  <c r="Q977" i="6"/>
  <c r="R977" i="6"/>
  <c r="O978" i="6"/>
  <c r="P978" i="6"/>
  <c r="Q978" i="6"/>
  <c r="R978" i="6"/>
  <c r="O979" i="6"/>
  <c r="P979" i="6"/>
  <c r="Q979" i="6"/>
  <c r="R979" i="6"/>
  <c r="O980" i="6"/>
  <c r="P980" i="6"/>
  <c r="Q980" i="6"/>
  <c r="R980" i="6"/>
  <c r="O981" i="6"/>
  <c r="P981" i="6"/>
  <c r="Q981" i="6"/>
  <c r="R981" i="6"/>
  <c r="O982" i="6"/>
  <c r="P982" i="6"/>
  <c r="Q982" i="6"/>
  <c r="R982" i="6"/>
  <c r="O983" i="6"/>
  <c r="P983" i="6"/>
  <c r="Q983" i="6"/>
  <c r="R983" i="6"/>
  <c r="O984" i="6"/>
  <c r="P984" i="6"/>
  <c r="Q984" i="6"/>
  <c r="R984" i="6"/>
  <c r="O985" i="6"/>
  <c r="P985" i="6"/>
  <c r="Q985" i="6"/>
  <c r="R985" i="6"/>
  <c r="O986" i="6"/>
  <c r="P986" i="6"/>
  <c r="Q986" i="6"/>
  <c r="R986" i="6"/>
  <c r="O987" i="6"/>
  <c r="P987" i="6"/>
  <c r="Q987" i="6"/>
  <c r="R987" i="6"/>
  <c r="O988" i="6"/>
  <c r="P988" i="6"/>
  <c r="Q988" i="6"/>
  <c r="R988" i="6"/>
  <c r="O989" i="6"/>
  <c r="P989" i="6"/>
  <c r="Q989" i="6"/>
  <c r="R989" i="6"/>
  <c r="O990" i="6"/>
  <c r="P990" i="6"/>
  <c r="Q990" i="6"/>
  <c r="R990" i="6"/>
  <c r="O991" i="6"/>
  <c r="P991" i="6"/>
  <c r="Q991" i="6"/>
  <c r="R991" i="6"/>
  <c r="O992" i="6"/>
  <c r="P992" i="6"/>
  <c r="Q992" i="6"/>
  <c r="R992" i="6"/>
  <c r="O993" i="6"/>
  <c r="P993" i="6"/>
  <c r="Q993" i="6"/>
  <c r="R993" i="6"/>
  <c r="O994" i="6"/>
  <c r="P994" i="6"/>
  <c r="Q994" i="6"/>
  <c r="R994" i="6"/>
  <c r="O995" i="6"/>
  <c r="P995" i="6"/>
  <c r="Q995" i="6"/>
  <c r="R995" i="6"/>
  <c r="O996" i="6"/>
  <c r="P996" i="6"/>
  <c r="Q996" i="6"/>
  <c r="R996" i="6"/>
  <c r="O997" i="6"/>
  <c r="P997" i="6"/>
  <c r="Q997" i="6"/>
  <c r="R997" i="6"/>
  <c r="O998" i="6"/>
  <c r="P998" i="6"/>
  <c r="Q998" i="6"/>
  <c r="R998" i="6"/>
  <c r="O999" i="6"/>
  <c r="P999" i="6"/>
  <c r="Q999" i="6"/>
  <c r="R999" i="6"/>
  <c r="O1000" i="6"/>
  <c r="P1000" i="6"/>
  <c r="Q1000" i="6"/>
  <c r="R1000" i="6"/>
  <c r="O1001" i="6"/>
  <c r="P1001" i="6"/>
  <c r="Q1001" i="6"/>
  <c r="R1001" i="6"/>
  <c r="O1002" i="6"/>
  <c r="P1002" i="6"/>
  <c r="Q1002" i="6"/>
  <c r="R1002" i="6"/>
  <c r="O1003" i="6"/>
  <c r="P1003" i="6"/>
  <c r="Q1003" i="6"/>
  <c r="R1003" i="6"/>
  <c r="O1004" i="6"/>
  <c r="P1004" i="6"/>
  <c r="Q1004" i="6"/>
  <c r="R1004" i="6"/>
  <c r="O1005" i="6"/>
  <c r="P1005" i="6"/>
  <c r="Q1005" i="6"/>
  <c r="R1005" i="6"/>
  <c r="O1006" i="6"/>
  <c r="P1006" i="6"/>
  <c r="Q1006" i="6"/>
  <c r="R1006" i="6"/>
  <c r="O1007" i="6"/>
  <c r="P1007" i="6"/>
  <c r="Q1007" i="6"/>
  <c r="R1007" i="6"/>
  <c r="O1008" i="6"/>
  <c r="P1008" i="6"/>
  <c r="Q1008" i="6"/>
  <c r="R1008" i="6"/>
  <c r="O1009" i="6"/>
  <c r="P1009" i="6"/>
  <c r="Q1009" i="6"/>
  <c r="R1009" i="6"/>
  <c r="O1010" i="6"/>
  <c r="P1010" i="6"/>
  <c r="Q1010" i="6"/>
  <c r="R1010" i="6"/>
  <c r="O1011" i="6"/>
  <c r="P1011" i="6"/>
  <c r="Q1011" i="6"/>
  <c r="R1011" i="6"/>
  <c r="O1012" i="6"/>
  <c r="P1012" i="6"/>
  <c r="Q1012" i="6"/>
  <c r="R1012" i="6"/>
  <c r="O1013" i="6"/>
  <c r="P1013" i="6"/>
  <c r="Q1013" i="6"/>
  <c r="R1013" i="6"/>
  <c r="O1014" i="6"/>
  <c r="P1014" i="6"/>
  <c r="Q1014" i="6"/>
  <c r="R1014" i="6"/>
  <c r="O1015" i="6"/>
  <c r="P1015" i="6"/>
  <c r="Q1015" i="6"/>
  <c r="R1015" i="6"/>
  <c r="O1016" i="6"/>
  <c r="P1016" i="6"/>
  <c r="Q1016" i="6"/>
  <c r="R1016" i="6"/>
  <c r="O1017" i="6"/>
  <c r="P1017" i="6"/>
  <c r="Q1017" i="6"/>
  <c r="R1017" i="6"/>
  <c r="O1018" i="6"/>
  <c r="P1018" i="6"/>
  <c r="Q1018" i="6"/>
  <c r="R1018" i="6"/>
  <c r="O1019" i="6"/>
  <c r="P1019" i="6"/>
  <c r="Q1019" i="6"/>
  <c r="R1019" i="6"/>
  <c r="O1020" i="6"/>
  <c r="P1020" i="6"/>
  <c r="Q1020" i="6"/>
  <c r="R1020" i="6"/>
  <c r="O1021" i="6"/>
  <c r="P1021" i="6"/>
  <c r="Q1021" i="6"/>
  <c r="R1021" i="6"/>
  <c r="O1022" i="6"/>
  <c r="P1022" i="6"/>
  <c r="Q1022" i="6"/>
  <c r="R1022" i="6"/>
  <c r="O1023" i="6"/>
  <c r="P1023" i="6"/>
  <c r="Q1023" i="6"/>
  <c r="R1023" i="6"/>
  <c r="O1024" i="6"/>
  <c r="P1024" i="6"/>
  <c r="Q1024" i="6"/>
  <c r="R1024" i="6"/>
  <c r="O1025" i="6"/>
  <c r="P1025" i="6"/>
  <c r="Q1025" i="6"/>
  <c r="R1025" i="6"/>
  <c r="O1026" i="6"/>
  <c r="P1026" i="6"/>
  <c r="Q1026" i="6"/>
  <c r="R1026" i="6"/>
  <c r="O1027" i="6"/>
  <c r="P1027" i="6"/>
  <c r="Q1027" i="6"/>
  <c r="R1027" i="6"/>
  <c r="O1028" i="6"/>
  <c r="P1028" i="6"/>
  <c r="Q1028" i="6"/>
  <c r="R1028" i="6"/>
  <c r="O1029" i="6"/>
  <c r="P1029" i="6"/>
  <c r="Q1029" i="6"/>
  <c r="R1029" i="6"/>
  <c r="O1030" i="6"/>
  <c r="P1030" i="6"/>
  <c r="Q1030" i="6"/>
  <c r="R1030" i="6"/>
  <c r="O1031" i="6"/>
  <c r="P1031" i="6"/>
  <c r="Q1031" i="6"/>
  <c r="R1031" i="6"/>
  <c r="O1032" i="6"/>
  <c r="P1032" i="6"/>
  <c r="Q1032" i="6"/>
  <c r="R1032" i="6"/>
  <c r="O1033" i="6"/>
  <c r="P1033" i="6"/>
  <c r="Q1033" i="6"/>
  <c r="R1033" i="6"/>
  <c r="O1034" i="6"/>
  <c r="P1034" i="6"/>
  <c r="Q1034" i="6"/>
  <c r="R1034" i="6"/>
  <c r="O1035" i="6"/>
  <c r="P1035" i="6"/>
  <c r="Q1035" i="6"/>
  <c r="R1035" i="6"/>
  <c r="O1036" i="6"/>
  <c r="P1036" i="6"/>
  <c r="Q1036" i="6"/>
  <c r="R1036" i="6"/>
  <c r="O1037" i="6"/>
  <c r="P1037" i="6"/>
  <c r="Q1037" i="6"/>
  <c r="R1037" i="6"/>
  <c r="O1038" i="6"/>
  <c r="P1038" i="6"/>
  <c r="Q1038" i="6"/>
  <c r="R1038" i="6"/>
  <c r="O1039" i="6"/>
  <c r="P1039" i="6"/>
  <c r="Q1039" i="6"/>
  <c r="R1039" i="6"/>
  <c r="O1040" i="6"/>
  <c r="P1040" i="6"/>
  <c r="Q1040" i="6"/>
  <c r="R1040" i="6"/>
  <c r="O1041" i="6"/>
  <c r="P1041" i="6"/>
  <c r="Q1041" i="6"/>
  <c r="R1041" i="6"/>
  <c r="O1042" i="6"/>
  <c r="P1042" i="6"/>
  <c r="Q1042" i="6"/>
  <c r="R1042" i="6"/>
  <c r="O1043" i="6"/>
  <c r="P1043" i="6"/>
  <c r="Q1043" i="6"/>
  <c r="R1043" i="6"/>
  <c r="O1044" i="6"/>
  <c r="P1044" i="6"/>
  <c r="Q1044" i="6"/>
  <c r="R1044" i="6"/>
  <c r="O1045" i="6"/>
  <c r="P1045" i="6"/>
  <c r="Q1045" i="6"/>
  <c r="R1045" i="6"/>
  <c r="O1046" i="6"/>
  <c r="P1046" i="6"/>
  <c r="Q1046" i="6"/>
  <c r="R1046" i="6"/>
  <c r="O1047" i="6"/>
  <c r="P1047" i="6"/>
  <c r="Q1047" i="6"/>
  <c r="R1047" i="6"/>
  <c r="O1048" i="6"/>
  <c r="P1048" i="6"/>
  <c r="Q1048" i="6"/>
  <c r="R1048" i="6"/>
  <c r="O1049" i="6"/>
  <c r="P1049" i="6"/>
  <c r="Q1049" i="6"/>
  <c r="R1049" i="6"/>
  <c r="O1050" i="6"/>
  <c r="P1050" i="6"/>
  <c r="Q1050" i="6"/>
  <c r="R1050" i="6"/>
  <c r="O1051" i="6"/>
  <c r="P1051" i="6"/>
  <c r="Q1051" i="6"/>
  <c r="R1051" i="6"/>
  <c r="O1052" i="6"/>
  <c r="P1052" i="6"/>
  <c r="Q1052" i="6"/>
  <c r="R1052" i="6"/>
  <c r="O1053" i="6"/>
  <c r="P1053" i="6"/>
  <c r="Q1053" i="6"/>
  <c r="R1053" i="6"/>
  <c r="O1054" i="6"/>
  <c r="P1054" i="6"/>
  <c r="Q1054" i="6"/>
  <c r="R1054" i="6"/>
  <c r="O1055" i="6"/>
  <c r="P1055" i="6"/>
  <c r="Q1055" i="6"/>
  <c r="R1055" i="6"/>
  <c r="O1056" i="6"/>
  <c r="P1056" i="6"/>
  <c r="Q1056" i="6"/>
  <c r="R1056" i="6"/>
  <c r="O1057" i="6"/>
  <c r="P1057" i="6"/>
  <c r="Q1057" i="6"/>
  <c r="R1057" i="6"/>
  <c r="O1058" i="6"/>
  <c r="P1058" i="6"/>
  <c r="Q1058" i="6"/>
  <c r="R1058" i="6"/>
  <c r="O1059" i="6"/>
  <c r="P1059" i="6"/>
  <c r="Q1059" i="6"/>
  <c r="R1059" i="6"/>
  <c r="O1060" i="6"/>
  <c r="P1060" i="6"/>
  <c r="Q1060" i="6"/>
  <c r="R1060" i="6"/>
  <c r="O1061" i="6"/>
  <c r="P1061" i="6"/>
  <c r="Q1061" i="6"/>
  <c r="R1061" i="6"/>
  <c r="O1062" i="6"/>
  <c r="P1062" i="6"/>
  <c r="Q1062" i="6"/>
  <c r="R1062" i="6"/>
  <c r="O1063" i="6"/>
  <c r="P1063" i="6"/>
  <c r="Q1063" i="6"/>
  <c r="R1063" i="6"/>
  <c r="O1064" i="6"/>
  <c r="P1064" i="6"/>
  <c r="Q1064" i="6"/>
  <c r="R1064" i="6"/>
  <c r="O1065" i="6"/>
  <c r="P1065" i="6"/>
  <c r="Q1065" i="6"/>
  <c r="R1065" i="6"/>
  <c r="O1066" i="6"/>
  <c r="P1066" i="6"/>
  <c r="Q1066" i="6"/>
  <c r="R1066" i="6"/>
  <c r="O1067" i="6"/>
  <c r="P1067" i="6"/>
  <c r="Q1067" i="6"/>
  <c r="R1067" i="6"/>
  <c r="O1068" i="6"/>
  <c r="P1068" i="6"/>
  <c r="Q1068" i="6"/>
  <c r="R1068" i="6"/>
  <c r="O1069" i="6"/>
  <c r="P1069" i="6"/>
  <c r="Q1069" i="6"/>
  <c r="R1069" i="6"/>
  <c r="O1070" i="6"/>
  <c r="P1070" i="6"/>
  <c r="Q1070" i="6"/>
  <c r="R1070" i="6"/>
  <c r="O1071" i="6"/>
  <c r="P1071" i="6"/>
  <c r="Q1071" i="6"/>
  <c r="R1071" i="6"/>
  <c r="O1072" i="6"/>
  <c r="P1072" i="6"/>
  <c r="Q1072" i="6"/>
  <c r="R1072" i="6"/>
  <c r="O1073" i="6"/>
  <c r="P1073" i="6"/>
  <c r="Q1073" i="6"/>
  <c r="R1073" i="6"/>
  <c r="O1074" i="6"/>
  <c r="P1074" i="6"/>
  <c r="Q1074" i="6"/>
  <c r="R1074" i="6"/>
  <c r="O1075" i="6"/>
  <c r="P1075" i="6"/>
  <c r="Q1075" i="6"/>
  <c r="R1075" i="6"/>
  <c r="O1076" i="6"/>
  <c r="P1076" i="6"/>
  <c r="Q1076" i="6"/>
  <c r="R1076" i="6"/>
  <c r="O1077" i="6"/>
  <c r="P1077" i="6"/>
  <c r="Q1077" i="6"/>
  <c r="R1077" i="6"/>
  <c r="O1078" i="6"/>
  <c r="P1078" i="6"/>
  <c r="Q1078" i="6"/>
  <c r="R1078" i="6"/>
  <c r="O1079" i="6"/>
  <c r="P1079" i="6"/>
  <c r="Q1079" i="6"/>
  <c r="R1079" i="6"/>
  <c r="O1080" i="6"/>
  <c r="P1080" i="6"/>
  <c r="Q1080" i="6"/>
  <c r="R1080" i="6"/>
  <c r="O1081" i="6"/>
  <c r="P1081" i="6"/>
  <c r="Q1081" i="6"/>
  <c r="R1081" i="6"/>
  <c r="O1082" i="6"/>
  <c r="P1082" i="6"/>
  <c r="Q1082" i="6"/>
  <c r="R1082" i="6"/>
  <c r="O1083" i="6"/>
  <c r="P1083" i="6"/>
  <c r="Q1083" i="6"/>
  <c r="R1083" i="6"/>
  <c r="O1084" i="6"/>
  <c r="P1084" i="6"/>
  <c r="Q1084" i="6"/>
  <c r="R1084" i="6"/>
  <c r="O1085" i="6"/>
  <c r="P1085" i="6"/>
  <c r="Q1085" i="6"/>
  <c r="R1085" i="6"/>
  <c r="O1086" i="6"/>
  <c r="P1086" i="6"/>
  <c r="Q1086" i="6"/>
  <c r="R1086" i="6"/>
  <c r="O1087" i="6"/>
  <c r="P1087" i="6"/>
  <c r="Q1087" i="6"/>
  <c r="R1087" i="6"/>
  <c r="O1088" i="6"/>
  <c r="P1088" i="6"/>
  <c r="Q1088" i="6"/>
  <c r="R1088" i="6"/>
  <c r="O1089" i="6"/>
  <c r="P1089" i="6"/>
  <c r="Q1089" i="6"/>
  <c r="R1089" i="6"/>
  <c r="O1090" i="6"/>
  <c r="P1090" i="6"/>
  <c r="Q1090" i="6"/>
  <c r="R1090" i="6"/>
  <c r="O1091" i="6"/>
  <c r="P1091" i="6"/>
  <c r="Q1091" i="6"/>
  <c r="R1091" i="6"/>
  <c r="O1092" i="6"/>
  <c r="P1092" i="6"/>
  <c r="Q1092" i="6"/>
  <c r="R1092" i="6"/>
  <c r="O1093" i="6"/>
  <c r="P1093" i="6"/>
  <c r="Q1093" i="6"/>
  <c r="R1093" i="6"/>
  <c r="O1094" i="6"/>
  <c r="P1094" i="6"/>
  <c r="Q1094" i="6"/>
  <c r="R1094" i="6"/>
  <c r="O1095" i="6"/>
  <c r="P1095" i="6"/>
  <c r="Q1095" i="6"/>
  <c r="R1095" i="6"/>
  <c r="O1096" i="6"/>
  <c r="P1096" i="6"/>
  <c r="Q1096" i="6"/>
  <c r="R1096" i="6"/>
  <c r="O1097" i="6"/>
  <c r="P1097" i="6"/>
  <c r="Q1097" i="6"/>
  <c r="R1097" i="6"/>
  <c r="O1098" i="6"/>
  <c r="P1098" i="6"/>
  <c r="Q1098" i="6"/>
  <c r="R1098" i="6"/>
  <c r="O1099" i="6"/>
  <c r="P1099" i="6"/>
  <c r="Q1099" i="6"/>
  <c r="R1099" i="6"/>
  <c r="O1100" i="6"/>
  <c r="P1100" i="6"/>
  <c r="Q1100" i="6"/>
  <c r="R1100" i="6"/>
  <c r="O1101" i="6"/>
  <c r="P1101" i="6"/>
  <c r="Q1101" i="6"/>
  <c r="R1101" i="6"/>
  <c r="O1102" i="6"/>
  <c r="P1102" i="6"/>
  <c r="Q1102" i="6"/>
  <c r="R1102" i="6"/>
  <c r="O1103" i="6"/>
  <c r="P1103" i="6"/>
  <c r="Q1103" i="6"/>
  <c r="R1103" i="6"/>
  <c r="O1104" i="6"/>
  <c r="P1104" i="6"/>
  <c r="Q1104" i="6"/>
  <c r="R1104" i="6"/>
  <c r="O1105" i="6"/>
  <c r="P1105" i="6"/>
  <c r="Q1105" i="6"/>
  <c r="R1105" i="6"/>
  <c r="O1106" i="6"/>
  <c r="P1106" i="6"/>
  <c r="Q1106" i="6"/>
  <c r="R1106" i="6"/>
  <c r="O1107" i="6"/>
  <c r="P1107" i="6"/>
  <c r="Q1107" i="6"/>
  <c r="R1107" i="6"/>
  <c r="O1108" i="6"/>
  <c r="P1108" i="6"/>
  <c r="Q1108" i="6"/>
  <c r="R1108" i="6"/>
  <c r="O1109" i="6"/>
  <c r="P1109" i="6"/>
  <c r="Q1109" i="6"/>
  <c r="R1109" i="6"/>
  <c r="O1110" i="6"/>
  <c r="P1110" i="6"/>
  <c r="Q1110" i="6"/>
  <c r="R1110" i="6"/>
  <c r="O1111" i="6"/>
  <c r="P1111" i="6"/>
  <c r="Q1111" i="6"/>
  <c r="R1111" i="6"/>
  <c r="O1112" i="6"/>
  <c r="P1112" i="6"/>
  <c r="Q1112" i="6"/>
  <c r="R1112" i="6"/>
  <c r="O1113" i="6"/>
  <c r="P1113" i="6"/>
  <c r="Q1113" i="6"/>
  <c r="R1113" i="6"/>
  <c r="O1114" i="6"/>
  <c r="P1114" i="6"/>
  <c r="Q1114" i="6"/>
  <c r="R1114" i="6"/>
  <c r="O1115" i="6"/>
  <c r="P1115" i="6"/>
  <c r="Q1115" i="6"/>
  <c r="R1115" i="6"/>
  <c r="O1116" i="6"/>
  <c r="P1116" i="6"/>
  <c r="Q1116" i="6"/>
  <c r="R1116" i="6"/>
  <c r="O1117" i="6"/>
  <c r="P1117" i="6"/>
  <c r="Q1117" i="6"/>
  <c r="R1117" i="6"/>
  <c r="O1118" i="6"/>
  <c r="P1118" i="6"/>
  <c r="Q1118" i="6"/>
  <c r="R1118" i="6"/>
  <c r="O1119" i="6"/>
  <c r="P1119" i="6"/>
  <c r="Q1119" i="6"/>
  <c r="R1119" i="6"/>
  <c r="O1120" i="6"/>
  <c r="P1120" i="6"/>
  <c r="Q1120" i="6"/>
  <c r="R1120" i="6"/>
  <c r="O1121" i="6"/>
  <c r="P1121" i="6"/>
  <c r="Q1121" i="6"/>
  <c r="R1121" i="6"/>
  <c r="O1122" i="6"/>
  <c r="P1122" i="6"/>
  <c r="Q1122" i="6"/>
  <c r="R1122" i="6"/>
  <c r="O1123" i="6"/>
  <c r="P1123" i="6"/>
  <c r="Q1123" i="6"/>
  <c r="R1123" i="6"/>
  <c r="O1124" i="6"/>
  <c r="P1124" i="6"/>
  <c r="Q1124" i="6"/>
  <c r="R1124" i="6"/>
  <c r="O1125" i="6"/>
  <c r="P1125" i="6"/>
  <c r="Q1125" i="6"/>
  <c r="R1125" i="6"/>
  <c r="O1126" i="6"/>
  <c r="P1126" i="6"/>
  <c r="Q1126" i="6"/>
  <c r="R1126" i="6"/>
  <c r="O1127" i="6"/>
  <c r="P1127" i="6"/>
  <c r="Q1127" i="6"/>
  <c r="R1127" i="6"/>
  <c r="O1128" i="6"/>
  <c r="P1128" i="6"/>
  <c r="Q1128" i="6"/>
  <c r="R1128" i="6"/>
  <c r="O1129" i="6"/>
  <c r="P1129" i="6"/>
  <c r="Q1129" i="6"/>
  <c r="R1129" i="6"/>
  <c r="O1130" i="6"/>
  <c r="P1130" i="6"/>
  <c r="Q1130" i="6"/>
  <c r="R1130" i="6"/>
  <c r="O1131" i="6"/>
  <c r="P1131" i="6"/>
  <c r="Q1131" i="6"/>
  <c r="R1131" i="6"/>
  <c r="O1132" i="6"/>
  <c r="P1132" i="6"/>
  <c r="Q1132" i="6"/>
  <c r="R1132" i="6"/>
  <c r="O1133" i="6"/>
  <c r="P1133" i="6"/>
  <c r="Q1133" i="6"/>
  <c r="R1133" i="6"/>
  <c r="O1134" i="6"/>
  <c r="P1134" i="6"/>
  <c r="Q1134" i="6"/>
  <c r="R1134" i="6"/>
  <c r="O1135" i="6"/>
  <c r="P1135" i="6"/>
  <c r="Q1135" i="6"/>
  <c r="R1135" i="6"/>
  <c r="O1136" i="6"/>
  <c r="P1136" i="6"/>
  <c r="Q1136" i="6"/>
  <c r="R1136" i="6"/>
  <c r="O1137" i="6"/>
  <c r="P1137" i="6"/>
  <c r="Q1137" i="6"/>
  <c r="R1137" i="6"/>
  <c r="O1138" i="6"/>
  <c r="P1138" i="6"/>
  <c r="Q1138" i="6"/>
  <c r="R1138" i="6"/>
  <c r="O1139" i="6"/>
  <c r="P1139" i="6"/>
  <c r="Q1139" i="6"/>
  <c r="R1139" i="6"/>
  <c r="O1140" i="6"/>
  <c r="P1140" i="6"/>
  <c r="Q1140" i="6"/>
  <c r="R1140" i="6"/>
  <c r="O1141" i="6"/>
  <c r="P1141" i="6"/>
  <c r="Q1141" i="6"/>
  <c r="R1141" i="6"/>
  <c r="O1142" i="6"/>
  <c r="P1142" i="6"/>
  <c r="Q1142" i="6"/>
  <c r="R1142" i="6"/>
  <c r="O1143" i="6"/>
  <c r="P1143" i="6"/>
  <c r="Q1143" i="6"/>
  <c r="R1143" i="6"/>
  <c r="O1144" i="6"/>
  <c r="P1144" i="6"/>
  <c r="Q1144" i="6"/>
  <c r="R1144" i="6"/>
  <c r="O1145" i="6"/>
  <c r="P1145" i="6"/>
  <c r="Q1145" i="6"/>
  <c r="R1145" i="6"/>
  <c r="O1146" i="6"/>
  <c r="P1146" i="6"/>
  <c r="Q1146" i="6"/>
  <c r="R1146" i="6"/>
  <c r="O1147" i="6"/>
  <c r="P1147" i="6"/>
  <c r="Q1147" i="6"/>
  <c r="R1147" i="6"/>
  <c r="O1148" i="6"/>
  <c r="P1148" i="6"/>
  <c r="Q1148" i="6"/>
  <c r="R1148" i="6"/>
  <c r="O1149" i="6"/>
  <c r="P1149" i="6"/>
  <c r="Q1149" i="6"/>
  <c r="R1149" i="6"/>
  <c r="O1150" i="6"/>
  <c r="P1150" i="6"/>
  <c r="Q1150" i="6"/>
  <c r="R1150" i="6"/>
  <c r="O1151" i="6"/>
  <c r="P1151" i="6"/>
  <c r="Q1151" i="6"/>
  <c r="R1151" i="6"/>
  <c r="O1152" i="6"/>
  <c r="P1152" i="6"/>
  <c r="Q1152" i="6"/>
  <c r="R1152" i="6"/>
  <c r="O1153" i="6"/>
  <c r="P1153" i="6"/>
  <c r="Q1153" i="6"/>
  <c r="R1153" i="6"/>
  <c r="O1154" i="6"/>
  <c r="P1154" i="6"/>
  <c r="Q1154" i="6"/>
  <c r="R1154" i="6"/>
  <c r="O1155" i="6"/>
  <c r="P1155" i="6"/>
  <c r="Q1155" i="6"/>
  <c r="R1155" i="6"/>
  <c r="O1156" i="6"/>
  <c r="P1156" i="6"/>
  <c r="Q1156" i="6"/>
  <c r="R1156" i="6"/>
  <c r="O1157" i="6"/>
  <c r="P1157" i="6"/>
  <c r="Q1157" i="6"/>
  <c r="R1157" i="6"/>
  <c r="O1158" i="6"/>
  <c r="P1158" i="6"/>
  <c r="Q1158" i="6"/>
  <c r="R1158" i="6"/>
  <c r="O1159" i="6"/>
  <c r="P1159" i="6"/>
  <c r="Q1159" i="6"/>
  <c r="R1159" i="6"/>
  <c r="O1160" i="6"/>
  <c r="P1160" i="6"/>
  <c r="Q1160" i="6"/>
  <c r="R1160" i="6"/>
  <c r="O1161" i="6"/>
  <c r="P1161" i="6"/>
  <c r="Q1161" i="6"/>
  <c r="R1161" i="6"/>
  <c r="O1162" i="6"/>
  <c r="P1162" i="6"/>
  <c r="Q1162" i="6"/>
  <c r="R1162" i="6"/>
  <c r="O1163" i="6"/>
  <c r="P1163" i="6"/>
  <c r="Q1163" i="6"/>
  <c r="R1163" i="6"/>
  <c r="O1164" i="6"/>
  <c r="P1164" i="6"/>
  <c r="Q1164" i="6"/>
  <c r="R1164" i="6"/>
  <c r="O1165" i="6"/>
  <c r="P1165" i="6"/>
  <c r="Q1165" i="6"/>
  <c r="R1165" i="6"/>
  <c r="O1166" i="6"/>
  <c r="P1166" i="6"/>
  <c r="Q1166" i="6"/>
  <c r="R1166" i="6"/>
  <c r="O1167" i="6"/>
  <c r="P1167" i="6"/>
  <c r="Q1167" i="6"/>
  <c r="R1167" i="6"/>
  <c r="O1168" i="6"/>
  <c r="P1168" i="6"/>
  <c r="Q1168" i="6"/>
  <c r="R1168" i="6"/>
  <c r="O1169" i="6"/>
  <c r="P1169" i="6"/>
  <c r="Q1169" i="6"/>
  <c r="R1169" i="6"/>
  <c r="O1170" i="6"/>
  <c r="P1170" i="6"/>
  <c r="Q1170" i="6"/>
  <c r="R1170" i="6"/>
  <c r="O1171" i="6"/>
  <c r="P1171" i="6"/>
  <c r="Q1171" i="6"/>
  <c r="R1171" i="6"/>
  <c r="O1172" i="6"/>
  <c r="P1172" i="6"/>
  <c r="Q1172" i="6"/>
  <c r="R1172" i="6"/>
  <c r="O1173" i="6"/>
  <c r="P1173" i="6"/>
  <c r="Q1173" i="6"/>
  <c r="R1173" i="6"/>
  <c r="O1174" i="6"/>
  <c r="P1174" i="6"/>
  <c r="Q1174" i="6"/>
  <c r="R1174" i="6"/>
  <c r="O1175" i="6"/>
  <c r="P1175" i="6"/>
  <c r="Q1175" i="6"/>
  <c r="R1175" i="6"/>
  <c r="O1176" i="6"/>
  <c r="P1176" i="6"/>
  <c r="Q1176" i="6"/>
  <c r="R1176" i="6"/>
  <c r="O1177" i="6"/>
  <c r="P1177" i="6"/>
  <c r="Q1177" i="6"/>
  <c r="R1177" i="6"/>
  <c r="O1178" i="6"/>
  <c r="P1178" i="6"/>
  <c r="Q1178" i="6"/>
  <c r="R1178" i="6"/>
  <c r="O1179" i="6"/>
  <c r="P1179" i="6"/>
  <c r="Q1179" i="6"/>
  <c r="R1179" i="6"/>
  <c r="O1180" i="6"/>
  <c r="P1180" i="6"/>
  <c r="Q1180" i="6"/>
  <c r="R1180" i="6"/>
  <c r="O1181" i="6"/>
  <c r="P1181" i="6"/>
  <c r="Q1181" i="6"/>
  <c r="R1181" i="6"/>
  <c r="O1182" i="6"/>
  <c r="P1182" i="6"/>
  <c r="Q1182" i="6"/>
  <c r="R1182" i="6"/>
  <c r="O1183" i="6"/>
  <c r="P1183" i="6"/>
  <c r="Q1183" i="6"/>
  <c r="R1183" i="6"/>
  <c r="O1184" i="6"/>
  <c r="P1184" i="6"/>
  <c r="Q1184" i="6"/>
  <c r="R1184" i="6"/>
  <c r="O1185" i="6"/>
  <c r="P1185" i="6"/>
  <c r="Q1185" i="6"/>
  <c r="R1185" i="6"/>
  <c r="O1186" i="6"/>
  <c r="P1186" i="6"/>
  <c r="Q1186" i="6"/>
  <c r="R1186" i="6"/>
  <c r="O1187" i="6"/>
  <c r="P1187" i="6"/>
  <c r="Q1187" i="6"/>
  <c r="R1187" i="6"/>
  <c r="O1188" i="6"/>
  <c r="P1188" i="6"/>
  <c r="Q1188" i="6"/>
  <c r="R1188" i="6"/>
  <c r="O1189" i="6"/>
  <c r="P1189" i="6"/>
  <c r="Q1189" i="6"/>
  <c r="R1189" i="6"/>
  <c r="O1190" i="6"/>
  <c r="P1190" i="6"/>
  <c r="Q1190" i="6"/>
  <c r="R1190" i="6"/>
  <c r="O1191" i="6"/>
  <c r="P1191" i="6"/>
  <c r="Q1191" i="6"/>
  <c r="R1191" i="6"/>
  <c r="O1192" i="6"/>
  <c r="P1192" i="6"/>
  <c r="Q1192" i="6"/>
  <c r="R1192" i="6"/>
  <c r="O1193" i="6"/>
  <c r="P1193" i="6"/>
  <c r="Q1193" i="6"/>
  <c r="R1193" i="6"/>
  <c r="O1194" i="6"/>
  <c r="P1194" i="6"/>
  <c r="Q1194" i="6"/>
  <c r="R1194" i="6"/>
  <c r="O1195" i="6"/>
  <c r="P1195" i="6"/>
  <c r="Q1195" i="6"/>
  <c r="R1195" i="6"/>
  <c r="O1196" i="6"/>
  <c r="P1196" i="6"/>
  <c r="Q1196" i="6"/>
  <c r="R1196" i="6"/>
  <c r="O1197" i="6"/>
  <c r="P1197" i="6"/>
  <c r="Q1197" i="6"/>
  <c r="R1197" i="6"/>
  <c r="O1198" i="6"/>
  <c r="P1198" i="6"/>
  <c r="Q1198" i="6"/>
  <c r="R1198" i="6"/>
  <c r="O1199" i="6"/>
  <c r="P1199" i="6"/>
  <c r="Q1199" i="6"/>
  <c r="R1199" i="6"/>
  <c r="O1200" i="6"/>
  <c r="P1200" i="6"/>
  <c r="Q1200" i="6"/>
  <c r="R1200" i="6"/>
  <c r="O1201" i="6"/>
  <c r="P1201" i="6"/>
  <c r="Q1201" i="6"/>
  <c r="R1201" i="6"/>
  <c r="O1202" i="6"/>
  <c r="P1202" i="6"/>
  <c r="Q1202" i="6"/>
  <c r="R1202" i="6"/>
  <c r="O1203" i="6"/>
  <c r="P1203" i="6"/>
  <c r="Q1203" i="6"/>
  <c r="R1203" i="6"/>
  <c r="O1204" i="6"/>
  <c r="P1204" i="6"/>
  <c r="Q1204" i="6"/>
  <c r="R1204" i="6"/>
  <c r="O1205" i="6"/>
  <c r="P1205" i="6"/>
  <c r="Q1205" i="6"/>
  <c r="R1205" i="6"/>
  <c r="O1206" i="6"/>
  <c r="P1206" i="6"/>
  <c r="Q1206" i="6"/>
  <c r="R1206" i="6"/>
  <c r="O1207" i="6"/>
  <c r="P1207" i="6"/>
  <c r="Q1207" i="6"/>
  <c r="R1207" i="6"/>
  <c r="O1208" i="6"/>
  <c r="P1208" i="6"/>
  <c r="Q1208" i="6"/>
  <c r="R1208" i="6"/>
  <c r="O1209" i="6"/>
  <c r="P1209" i="6"/>
  <c r="Q1209" i="6"/>
  <c r="R1209" i="6"/>
  <c r="O1210" i="6"/>
  <c r="P1210" i="6"/>
  <c r="Q1210" i="6"/>
  <c r="R1210" i="6"/>
  <c r="O1211" i="6"/>
  <c r="P1211" i="6"/>
  <c r="Q1211" i="6"/>
  <c r="R1211" i="6"/>
  <c r="O1212" i="6"/>
  <c r="P1212" i="6"/>
  <c r="Q1212" i="6"/>
  <c r="R1212" i="6"/>
  <c r="O1213" i="6"/>
  <c r="P1213" i="6"/>
  <c r="Q1213" i="6"/>
  <c r="R1213" i="6"/>
  <c r="O1214" i="6"/>
  <c r="P1214" i="6"/>
  <c r="Q1214" i="6"/>
  <c r="R1214" i="6"/>
  <c r="O1215" i="6"/>
  <c r="P1215" i="6"/>
  <c r="Q1215" i="6"/>
  <c r="R1215" i="6"/>
  <c r="O1216" i="6"/>
  <c r="P1216" i="6"/>
  <c r="Q1216" i="6"/>
  <c r="R1216" i="6"/>
  <c r="O1217" i="6"/>
  <c r="P1217" i="6"/>
  <c r="Q1217" i="6"/>
  <c r="R1217" i="6"/>
  <c r="O1218" i="6"/>
  <c r="P1218" i="6"/>
  <c r="Q1218" i="6"/>
  <c r="R1218" i="6"/>
  <c r="O1219" i="6"/>
  <c r="P1219" i="6"/>
  <c r="Q1219" i="6"/>
  <c r="R1219" i="6"/>
  <c r="O1220" i="6"/>
  <c r="P1220" i="6"/>
  <c r="Q1220" i="6"/>
  <c r="R1220" i="6"/>
  <c r="O1221" i="6"/>
  <c r="P1221" i="6"/>
  <c r="Q1221" i="6"/>
  <c r="R1221" i="6"/>
  <c r="O1222" i="6"/>
  <c r="P1222" i="6"/>
  <c r="Q1222" i="6"/>
  <c r="R1222" i="6"/>
  <c r="O1223" i="6"/>
  <c r="P1223" i="6"/>
  <c r="Q1223" i="6"/>
  <c r="R1223" i="6"/>
  <c r="O1224" i="6"/>
  <c r="P1224" i="6"/>
  <c r="Q1224" i="6"/>
  <c r="R1224" i="6"/>
  <c r="O1225" i="6"/>
  <c r="P1225" i="6"/>
  <c r="Q1225" i="6"/>
  <c r="R1225" i="6"/>
  <c r="O1226" i="6"/>
  <c r="P1226" i="6"/>
  <c r="Q1226" i="6"/>
  <c r="R1226" i="6"/>
  <c r="O1227" i="6"/>
  <c r="P1227" i="6"/>
  <c r="Q1227" i="6"/>
  <c r="R1227" i="6"/>
  <c r="O1228" i="6"/>
  <c r="P1228" i="6"/>
  <c r="Q1228" i="6"/>
  <c r="R1228" i="6"/>
  <c r="O1229" i="6"/>
  <c r="P1229" i="6"/>
  <c r="Q1229" i="6"/>
  <c r="R1229" i="6"/>
  <c r="O1230" i="6"/>
  <c r="P1230" i="6"/>
  <c r="Q1230" i="6"/>
  <c r="R1230" i="6"/>
  <c r="O1231" i="6"/>
  <c r="P1231" i="6"/>
  <c r="Q1231" i="6"/>
  <c r="R1231" i="6"/>
  <c r="O1232" i="6"/>
  <c r="P1232" i="6"/>
  <c r="Q1232" i="6"/>
  <c r="R1232" i="6"/>
  <c r="O1233" i="6"/>
  <c r="P1233" i="6"/>
  <c r="Q1233" i="6"/>
  <c r="R1233" i="6"/>
  <c r="O1234" i="6"/>
  <c r="P1234" i="6"/>
  <c r="Q1234" i="6"/>
  <c r="R1234" i="6"/>
  <c r="O1235" i="6"/>
  <c r="P1235" i="6"/>
  <c r="Q1235" i="6"/>
  <c r="R1235" i="6"/>
  <c r="O1236" i="6"/>
  <c r="P1236" i="6"/>
  <c r="Q1236" i="6"/>
  <c r="R1236" i="6"/>
  <c r="O1237" i="6"/>
  <c r="P1237" i="6"/>
  <c r="Q1237" i="6"/>
  <c r="R1237" i="6"/>
  <c r="O1238" i="6"/>
  <c r="P1238" i="6"/>
  <c r="Q1238" i="6"/>
  <c r="R1238" i="6"/>
  <c r="O1239" i="6"/>
  <c r="P1239" i="6"/>
  <c r="Q1239" i="6"/>
  <c r="R1239" i="6"/>
  <c r="O1240" i="6"/>
  <c r="P1240" i="6"/>
  <c r="Q1240" i="6"/>
  <c r="R1240" i="6"/>
  <c r="O1241" i="6"/>
  <c r="P1241" i="6"/>
  <c r="Q1241" i="6"/>
  <c r="R1241" i="6"/>
  <c r="O1242" i="6"/>
  <c r="P1242" i="6"/>
  <c r="Q1242" i="6"/>
  <c r="R1242" i="6"/>
  <c r="O1243" i="6"/>
  <c r="P1243" i="6"/>
  <c r="Q1243" i="6"/>
  <c r="R1243" i="6"/>
  <c r="O1244" i="6"/>
  <c r="P1244" i="6"/>
  <c r="Q1244" i="6"/>
  <c r="R1244" i="6"/>
  <c r="O1245" i="6"/>
  <c r="P1245" i="6"/>
  <c r="Q1245" i="6"/>
  <c r="R1245" i="6"/>
  <c r="O1246" i="6"/>
  <c r="P1246" i="6"/>
  <c r="Q1246" i="6"/>
  <c r="R1246" i="6"/>
  <c r="O1247" i="6"/>
  <c r="P1247" i="6"/>
  <c r="Q1247" i="6"/>
  <c r="R1247" i="6"/>
  <c r="O1248" i="6"/>
  <c r="P1248" i="6"/>
  <c r="Q1248" i="6"/>
  <c r="R1248" i="6"/>
  <c r="O1249" i="6"/>
  <c r="P1249" i="6"/>
  <c r="Q1249" i="6"/>
  <c r="R1249" i="6"/>
  <c r="O1250" i="6"/>
  <c r="P1250" i="6"/>
  <c r="Q1250" i="6"/>
  <c r="R1250" i="6"/>
  <c r="O1251" i="6"/>
  <c r="P1251" i="6"/>
  <c r="Q1251" i="6"/>
  <c r="R1251" i="6"/>
  <c r="O1252" i="6"/>
  <c r="P1252" i="6"/>
  <c r="Q1252" i="6"/>
  <c r="R1252" i="6"/>
  <c r="O1253" i="6"/>
  <c r="P1253" i="6"/>
  <c r="Q1253" i="6"/>
  <c r="R1253" i="6"/>
  <c r="O1254" i="6"/>
  <c r="P1254" i="6"/>
  <c r="Q1254" i="6"/>
  <c r="R1254" i="6"/>
  <c r="O1255" i="6"/>
  <c r="P1255" i="6"/>
  <c r="Q1255" i="6"/>
  <c r="R1255" i="6"/>
  <c r="O1256" i="6"/>
  <c r="P1256" i="6"/>
  <c r="Q1256" i="6"/>
  <c r="R1256" i="6"/>
  <c r="O1257" i="6"/>
  <c r="P1257" i="6"/>
  <c r="Q1257" i="6"/>
  <c r="R1257" i="6"/>
  <c r="O1258" i="6"/>
  <c r="P1258" i="6"/>
  <c r="Q1258" i="6"/>
  <c r="R1258" i="6"/>
  <c r="O1259" i="6"/>
  <c r="P1259" i="6"/>
  <c r="Q1259" i="6"/>
  <c r="R1259" i="6"/>
  <c r="O1260" i="6"/>
  <c r="P1260" i="6"/>
  <c r="Q1260" i="6"/>
  <c r="R1260" i="6"/>
  <c r="O1261" i="6"/>
  <c r="P1261" i="6"/>
  <c r="Q1261" i="6"/>
  <c r="R1261" i="6"/>
  <c r="O1262" i="6"/>
  <c r="P1262" i="6"/>
  <c r="Q1262" i="6"/>
  <c r="R1262" i="6"/>
  <c r="O1263" i="6"/>
  <c r="P1263" i="6"/>
  <c r="Q1263" i="6"/>
  <c r="R1263" i="6"/>
  <c r="O1264" i="6"/>
  <c r="P1264" i="6"/>
  <c r="Q1264" i="6"/>
  <c r="R1264" i="6"/>
  <c r="O1265" i="6"/>
  <c r="P1265" i="6"/>
  <c r="Q1265" i="6"/>
  <c r="R1265" i="6"/>
  <c r="O1266" i="6"/>
  <c r="P1266" i="6"/>
  <c r="Q1266" i="6"/>
  <c r="R1266" i="6"/>
  <c r="O1267" i="6"/>
  <c r="P1267" i="6"/>
  <c r="Q1267" i="6"/>
  <c r="R1267" i="6"/>
  <c r="O1268" i="6"/>
  <c r="P1268" i="6"/>
  <c r="Q1268" i="6"/>
  <c r="R1268" i="6"/>
  <c r="O1269" i="6"/>
  <c r="P1269" i="6"/>
  <c r="Q1269" i="6"/>
  <c r="R1269" i="6"/>
  <c r="O1270" i="6"/>
  <c r="P1270" i="6"/>
  <c r="Q1270" i="6"/>
  <c r="R1270" i="6"/>
  <c r="O1271" i="6"/>
  <c r="P1271" i="6"/>
  <c r="Q1271" i="6"/>
  <c r="R1271" i="6"/>
  <c r="O1272" i="6"/>
  <c r="P1272" i="6"/>
  <c r="Q1272" i="6"/>
  <c r="R1272" i="6"/>
  <c r="O1273" i="6"/>
  <c r="P1273" i="6"/>
  <c r="Q1273" i="6"/>
  <c r="R1273" i="6"/>
  <c r="O1274" i="6"/>
  <c r="P1274" i="6"/>
  <c r="Q1274" i="6"/>
  <c r="R1274" i="6"/>
  <c r="O1275" i="6"/>
  <c r="P1275" i="6"/>
  <c r="Q1275" i="6"/>
  <c r="R1275" i="6"/>
  <c r="O1276" i="6"/>
  <c r="P1276" i="6"/>
  <c r="Q1276" i="6"/>
  <c r="R1276" i="6"/>
  <c r="O1277" i="6"/>
  <c r="P1277" i="6"/>
  <c r="Q1277" i="6"/>
  <c r="R1277" i="6"/>
  <c r="O1278" i="6"/>
  <c r="P1278" i="6"/>
  <c r="Q1278" i="6"/>
  <c r="R1278" i="6"/>
  <c r="O1279" i="6"/>
  <c r="P1279" i="6"/>
  <c r="Q1279" i="6"/>
  <c r="R1279" i="6"/>
  <c r="O1280" i="6"/>
  <c r="P1280" i="6"/>
  <c r="Q1280" i="6"/>
  <c r="R1280" i="6"/>
  <c r="O1281" i="6"/>
  <c r="P1281" i="6"/>
  <c r="Q1281" i="6"/>
  <c r="R1281" i="6"/>
  <c r="O1282" i="6"/>
  <c r="P1282" i="6"/>
  <c r="Q1282" i="6"/>
  <c r="R1282" i="6"/>
  <c r="O1283" i="6"/>
  <c r="P1283" i="6"/>
  <c r="Q1283" i="6"/>
  <c r="R1283" i="6"/>
  <c r="O1284" i="6"/>
  <c r="P1284" i="6"/>
  <c r="Q1284" i="6"/>
  <c r="R1284" i="6"/>
  <c r="O1285" i="6"/>
  <c r="P1285" i="6"/>
  <c r="Q1285" i="6"/>
  <c r="R1285" i="6"/>
  <c r="O1286" i="6"/>
  <c r="P1286" i="6"/>
  <c r="Q1286" i="6"/>
  <c r="R1286" i="6"/>
  <c r="O1287" i="6"/>
  <c r="P1287" i="6"/>
  <c r="Q1287" i="6"/>
  <c r="R1287" i="6"/>
  <c r="O1288" i="6"/>
  <c r="P1288" i="6"/>
  <c r="Q1288" i="6"/>
  <c r="R1288" i="6"/>
  <c r="O1289" i="6"/>
  <c r="P1289" i="6"/>
  <c r="Q1289" i="6"/>
  <c r="R1289" i="6"/>
  <c r="O1290" i="6"/>
  <c r="P1290" i="6"/>
  <c r="Q1290" i="6"/>
  <c r="R1290" i="6"/>
  <c r="O1291" i="6"/>
  <c r="P1291" i="6"/>
  <c r="Q1291" i="6"/>
  <c r="R1291" i="6"/>
  <c r="O1292" i="6"/>
  <c r="P1292" i="6"/>
  <c r="Q1292" i="6"/>
  <c r="R1292" i="6"/>
  <c r="O1293" i="6"/>
  <c r="P1293" i="6"/>
  <c r="Q1293" i="6"/>
  <c r="R1293" i="6"/>
  <c r="O1294" i="6"/>
  <c r="P1294" i="6"/>
  <c r="Q1294" i="6"/>
  <c r="R1294" i="6"/>
  <c r="O1295" i="6"/>
  <c r="P1295" i="6"/>
  <c r="Q1295" i="6"/>
  <c r="R1295" i="6"/>
  <c r="O1296" i="6"/>
  <c r="P1296" i="6"/>
  <c r="Q1296" i="6"/>
  <c r="R1296" i="6"/>
  <c r="O1297" i="6"/>
  <c r="P1297" i="6"/>
  <c r="Q1297" i="6"/>
  <c r="R1297" i="6"/>
  <c r="O1298" i="6"/>
  <c r="P1298" i="6"/>
  <c r="Q1298" i="6"/>
  <c r="R1298" i="6"/>
  <c r="O1299" i="6"/>
  <c r="P1299" i="6"/>
  <c r="Q1299" i="6"/>
  <c r="R1299" i="6"/>
  <c r="O1300" i="6"/>
  <c r="P1300" i="6"/>
  <c r="Q1300" i="6"/>
  <c r="R1300" i="6"/>
  <c r="O1301" i="6"/>
  <c r="P1301" i="6"/>
  <c r="Q1301" i="6"/>
  <c r="R1301" i="6"/>
  <c r="O1302" i="6"/>
  <c r="P1302" i="6"/>
  <c r="Q1302" i="6"/>
  <c r="R1302" i="6"/>
  <c r="O1303" i="6"/>
  <c r="P1303" i="6"/>
  <c r="Q1303" i="6"/>
  <c r="R1303" i="6"/>
  <c r="O1304" i="6"/>
  <c r="P1304" i="6"/>
  <c r="Q1304" i="6"/>
  <c r="R1304" i="6"/>
  <c r="O1305" i="6"/>
  <c r="P1305" i="6"/>
  <c r="Q1305" i="6"/>
  <c r="R1305" i="6"/>
  <c r="O1306" i="6"/>
  <c r="P1306" i="6"/>
  <c r="Q1306" i="6"/>
  <c r="R1306" i="6"/>
  <c r="O1307" i="6"/>
  <c r="P1307" i="6"/>
  <c r="Q1307" i="6"/>
  <c r="R1307" i="6"/>
  <c r="O1308" i="6"/>
  <c r="P1308" i="6"/>
  <c r="Q1308" i="6"/>
  <c r="R1308" i="6"/>
  <c r="O1309" i="6"/>
  <c r="P1309" i="6"/>
  <c r="Q1309" i="6"/>
  <c r="R1309" i="6"/>
  <c r="O1310" i="6"/>
  <c r="P1310" i="6"/>
  <c r="Q1310" i="6"/>
  <c r="R1310" i="6"/>
  <c r="O1311" i="6"/>
  <c r="P1311" i="6"/>
  <c r="Q1311" i="6"/>
  <c r="R1311" i="6"/>
  <c r="O1312" i="6"/>
  <c r="P1312" i="6"/>
  <c r="Q1312" i="6"/>
  <c r="R1312" i="6"/>
  <c r="O1313" i="6"/>
  <c r="P1313" i="6"/>
  <c r="Q1313" i="6"/>
  <c r="R1313" i="6"/>
  <c r="O1314" i="6"/>
  <c r="P1314" i="6"/>
  <c r="Q1314" i="6"/>
  <c r="R1314" i="6"/>
  <c r="O1315" i="6"/>
  <c r="P1315" i="6"/>
  <c r="Q1315" i="6"/>
  <c r="R1315" i="6"/>
  <c r="O1316" i="6"/>
  <c r="P1316" i="6"/>
  <c r="Q1316" i="6"/>
  <c r="R1316" i="6"/>
  <c r="O1317" i="6"/>
  <c r="P1317" i="6"/>
  <c r="Q1317" i="6"/>
  <c r="R1317" i="6"/>
  <c r="O1318" i="6"/>
  <c r="P1318" i="6"/>
  <c r="Q1318" i="6"/>
  <c r="R1318" i="6"/>
  <c r="O1319" i="6"/>
  <c r="P1319" i="6"/>
  <c r="Q1319" i="6"/>
  <c r="R1319" i="6"/>
  <c r="O1320" i="6"/>
  <c r="P1320" i="6"/>
  <c r="Q1320" i="6"/>
  <c r="R1320" i="6"/>
  <c r="O1321" i="6"/>
  <c r="P1321" i="6"/>
  <c r="Q1321" i="6"/>
  <c r="R1321" i="6"/>
  <c r="O1322" i="6"/>
  <c r="P1322" i="6"/>
  <c r="Q1322" i="6"/>
  <c r="R1322" i="6"/>
  <c r="O1323" i="6"/>
  <c r="P1323" i="6"/>
  <c r="Q1323" i="6"/>
  <c r="R1323" i="6"/>
  <c r="O1324" i="6"/>
  <c r="P1324" i="6"/>
  <c r="Q1324" i="6"/>
  <c r="R1324" i="6"/>
  <c r="O1325" i="6"/>
  <c r="P1325" i="6"/>
  <c r="Q1325" i="6"/>
  <c r="R1325" i="6"/>
  <c r="O1326" i="6"/>
  <c r="P1326" i="6"/>
  <c r="Q1326" i="6"/>
  <c r="R1326" i="6"/>
  <c r="O1327" i="6"/>
  <c r="P1327" i="6"/>
  <c r="Q1327" i="6"/>
  <c r="R1327" i="6"/>
  <c r="O1328" i="6"/>
  <c r="P1328" i="6"/>
  <c r="Q1328" i="6"/>
  <c r="R1328" i="6"/>
  <c r="O1329" i="6"/>
  <c r="P1329" i="6"/>
  <c r="Q1329" i="6"/>
  <c r="R1329" i="6"/>
  <c r="O1330" i="6"/>
  <c r="P1330" i="6"/>
  <c r="Q1330" i="6"/>
  <c r="R1330" i="6"/>
  <c r="O1331" i="6"/>
  <c r="P1331" i="6"/>
  <c r="Q1331" i="6"/>
  <c r="R1331" i="6"/>
  <c r="O1332" i="6"/>
  <c r="P1332" i="6"/>
  <c r="Q1332" i="6"/>
  <c r="R1332" i="6"/>
  <c r="O1333" i="6"/>
  <c r="P1333" i="6"/>
  <c r="Q1333" i="6"/>
  <c r="R1333" i="6"/>
  <c r="O1334" i="6"/>
  <c r="P1334" i="6"/>
  <c r="Q1334" i="6"/>
  <c r="R1334" i="6"/>
  <c r="O1335" i="6"/>
  <c r="P1335" i="6"/>
  <c r="Q1335" i="6"/>
  <c r="R1335" i="6"/>
  <c r="O1336" i="6"/>
  <c r="P1336" i="6"/>
  <c r="Q1336" i="6"/>
  <c r="R1336" i="6"/>
  <c r="O1337" i="6"/>
  <c r="P1337" i="6"/>
  <c r="Q1337" i="6"/>
  <c r="R1337" i="6"/>
  <c r="O1338" i="6"/>
  <c r="P1338" i="6"/>
  <c r="Q1338" i="6"/>
  <c r="R1338" i="6"/>
  <c r="O1339" i="6"/>
  <c r="P1339" i="6"/>
  <c r="Q1339" i="6"/>
  <c r="R1339" i="6"/>
  <c r="O1340" i="6"/>
  <c r="P1340" i="6"/>
  <c r="Q1340" i="6"/>
  <c r="R1340" i="6"/>
  <c r="O1341" i="6"/>
  <c r="P1341" i="6"/>
  <c r="Q1341" i="6"/>
  <c r="R1341" i="6"/>
  <c r="O1342" i="6"/>
  <c r="P1342" i="6"/>
  <c r="Q1342" i="6"/>
  <c r="R1342" i="6"/>
  <c r="O1343" i="6"/>
  <c r="P1343" i="6"/>
  <c r="Q1343" i="6"/>
  <c r="R1343" i="6"/>
  <c r="O1344" i="6"/>
  <c r="P1344" i="6"/>
  <c r="Q1344" i="6"/>
  <c r="R1344" i="6"/>
  <c r="O1345" i="6"/>
  <c r="P1345" i="6"/>
  <c r="Q1345" i="6"/>
  <c r="R1345" i="6"/>
  <c r="O1346" i="6"/>
  <c r="P1346" i="6"/>
  <c r="Q1346" i="6"/>
  <c r="R1346" i="6"/>
  <c r="O1347" i="6"/>
  <c r="P1347" i="6"/>
  <c r="Q1347" i="6"/>
  <c r="R1347" i="6"/>
  <c r="O1348" i="6"/>
  <c r="P1348" i="6"/>
  <c r="Q1348" i="6"/>
  <c r="R1348" i="6"/>
  <c r="O1349" i="6"/>
  <c r="P1349" i="6"/>
  <c r="Q1349" i="6"/>
  <c r="R1349" i="6"/>
  <c r="O1350" i="6"/>
  <c r="P1350" i="6"/>
  <c r="Q1350" i="6"/>
  <c r="R1350" i="6"/>
  <c r="O1351" i="6"/>
  <c r="P1351" i="6"/>
  <c r="Q1351" i="6"/>
  <c r="R1351" i="6"/>
  <c r="O1352" i="6"/>
  <c r="P1352" i="6"/>
  <c r="Q1352" i="6"/>
  <c r="R1352" i="6"/>
  <c r="O1353" i="6"/>
  <c r="P1353" i="6"/>
  <c r="Q1353" i="6"/>
  <c r="R1353" i="6"/>
  <c r="O1354" i="6"/>
  <c r="P1354" i="6"/>
  <c r="Q1354" i="6"/>
  <c r="R1354" i="6"/>
  <c r="O1355" i="6"/>
  <c r="P1355" i="6"/>
  <c r="Q1355" i="6"/>
  <c r="R1355" i="6"/>
  <c r="O1356" i="6"/>
  <c r="P1356" i="6"/>
  <c r="Q1356" i="6"/>
  <c r="R1356" i="6"/>
  <c r="O1357" i="6"/>
  <c r="P1357" i="6"/>
  <c r="Q1357" i="6"/>
  <c r="R1357" i="6"/>
  <c r="O1358" i="6"/>
  <c r="P1358" i="6"/>
  <c r="Q1358" i="6"/>
  <c r="R1358" i="6"/>
  <c r="O1359" i="6"/>
  <c r="P1359" i="6"/>
  <c r="Q1359" i="6"/>
  <c r="R1359" i="6"/>
  <c r="O1360" i="6"/>
  <c r="P1360" i="6"/>
  <c r="Q1360" i="6"/>
  <c r="R1360" i="6"/>
  <c r="O1361" i="6"/>
  <c r="P1361" i="6"/>
  <c r="Q1361" i="6"/>
  <c r="R1361" i="6"/>
  <c r="O1362" i="6"/>
  <c r="P1362" i="6"/>
  <c r="Q1362" i="6"/>
  <c r="R1362" i="6"/>
  <c r="O1363" i="6"/>
  <c r="P1363" i="6"/>
  <c r="Q1363" i="6"/>
  <c r="R1363" i="6"/>
  <c r="O1364" i="6"/>
  <c r="P1364" i="6"/>
  <c r="Q1364" i="6"/>
  <c r="R1364" i="6"/>
  <c r="O1365" i="6"/>
  <c r="P1365" i="6"/>
  <c r="Q1365" i="6"/>
  <c r="R1365" i="6"/>
  <c r="O1366" i="6"/>
  <c r="P1366" i="6"/>
  <c r="Q1366" i="6"/>
  <c r="R1366" i="6"/>
  <c r="O1367" i="6"/>
  <c r="P1367" i="6"/>
  <c r="Q1367" i="6"/>
  <c r="R1367" i="6"/>
  <c r="O1368" i="6"/>
  <c r="P1368" i="6"/>
  <c r="Q1368" i="6"/>
  <c r="R1368" i="6"/>
  <c r="O1369" i="6"/>
  <c r="P1369" i="6"/>
  <c r="Q1369" i="6"/>
  <c r="R1369" i="6"/>
  <c r="O1370" i="6"/>
  <c r="P1370" i="6"/>
  <c r="Q1370" i="6"/>
  <c r="R1370" i="6"/>
  <c r="O1371" i="6"/>
  <c r="P1371" i="6"/>
  <c r="Q1371" i="6"/>
  <c r="R1371" i="6"/>
  <c r="O1372" i="6"/>
  <c r="P1372" i="6"/>
  <c r="Q1372" i="6"/>
  <c r="R1372" i="6"/>
  <c r="O1373" i="6"/>
  <c r="P1373" i="6"/>
  <c r="Q1373" i="6"/>
  <c r="R1373" i="6"/>
  <c r="O1374" i="6"/>
  <c r="P1374" i="6"/>
  <c r="Q1374" i="6"/>
  <c r="R1374" i="6"/>
  <c r="O1375" i="6"/>
  <c r="P1375" i="6"/>
  <c r="Q1375" i="6"/>
  <c r="R1375" i="6"/>
  <c r="O1376" i="6"/>
  <c r="P1376" i="6"/>
  <c r="Q1376" i="6"/>
  <c r="R1376" i="6"/>
  <c r="O1377" i="6"/>
  <c r="P1377" i="6"/>
  <c r="Q1377" i="6"/>
  <c r="R1377" i="6"/>
  <c r="O1378" i="6"/>
  <c r="P1378" i="6"/>
  <c r="Q1378" i="6"/>
  <c r="R1378" i="6"/>
  <c r="O1379" i="6"/>
  <c r="P1379" i="6"/>
  <c r="Q1379" i="6"/>
  <c r="R1379" i="6"/>
  <c r="O1380" i="6"/>
  <c r="P1380" i="6"/>
  <c r="Q1380" i="6"/>
  <c r="R1380" i="6"/>
  <c r="O1381" i="6"/>
  <c r="P1381" i="6"/>
  <c r="Q1381" i="6"/>
  <c r="R1381" i="6"/>
  <c r="O1382" i="6"/>
  <c r="P1382" i="6"/>
  <c r="Q1382" i="6"/>
  <c r="R1382" i="6"/>
  <c r="O1383" i="6"/>
  <c r="P1383" i="6"/>
  <c r="Q1383" i="6"/>
  <c r="R1383" i="6"/>
  <c r="O1384" i="6"/>
  <c r="P1384" i="6"/>
  <c r="Q1384" i="6"/>
  <c r="R1384" i="6"/>
  <c r="O1385" i="6"/>
  <c r="P1385" i="6"/>
  <c r="Q1385" i="6"/>
  <c r="R1385" i="6"/>
  <c r="O1386" i="6"/>
  <c r="P1386" i="6"/>
  <c r="Q1386" i="6"/>
  <c r="R1386" i="6"/>
  <c r="O1387" i="6"/>
  <c r="P1387" i="6"/>
  <c r="Q1387" i="6"/>
  <c r="R1387" i="6"/>
  <c r="O1388" i="6"/>
  <c r="P1388" i="6"/>
  <c r="Q1388" i="6"/>
  <c r="R1388" i="6"/>
  <c r="O1389" i="6"/>
  <c r="P1389" i="6"/>
  <c r="Q1389" i="6"/>
  <c r="R1389" i="6"/>
  <c r="O1390" i="6"/>
  <c r="P1390" i="6"/>
  <c r="Q1390" i="6"/>
  <c r="R1390" i="6"/>
  <c r="O1391" i="6"/>
  <c r="P1391" i="6"/>
  <c r="Q1391" i="6"/>
  <c r="R1391" i="6"/>
  <c r="O1392" i="6"/>
  <c r="P1392" i="6"/>
  <c r="Q1392" i="6"/>
  <c r="R1392" i="6"/>
  <c r="O1393" i="6"/>
  <c r="P1393" i="6"/>
  <c r="Q1393" i="6"/>
  <c r="R1393" i="6"/>
  <c r="O1394" i="6"/>
  <c r="P1394" i="6"/>
  <c r="Q1394" i="6"/>
  <c r="R1394" i="6"/>
  <c r="O1395" i="6"/>
  <c r="P1395" i="6"/>
  <c r="Q1395" i="6"/>
  <c r="R1395" i="6"/>
  <c r="O1396" i="6"/>
  <c r="P1396" i="6"/>
  <c r="Q1396" i="6"/>
  <c r="R1396" i="6"/>
  <c r="O1397" i="6"/>
  <c r="P1397" i="6"/>
  <c r="Q1397" i="6"/>
  <c r="R1397" i="6"/>
  <c r="O1398" i="6"/>
  <c r="P1398" i="6"/>
  <c r="Q1398" i="6"/>
  <c r="R1398" i="6"/>
  <c r="O1399" i="6"/>
  <c r="P1399" i="6"/>
  <c r="Q1399" i="6"/>
  <c r="R1399" i="6"/>
  <c r="O1400" i="6"/>
  <c r="P1400" i="6"/>
  <c r="Q1400" i="6"/>
  <c r="R1400" i="6"/>
  <c r="O1401" i="6"/>
  <c r="P1401" i="6"/>
  <c r="Q1401" i="6"/>
  <c r="R1401" i="6"/>
  <c r="O1402" i="6"/>
  <c r="P1402" i="6"/>
  <c r="Q1402" i="6"/>
  <c r="R1402" i="6"/>
  <c r="O1403" i="6"/>
  <c r="P1403" i="6"/>
  <c r="Q1403" i="6"/>
  <c r="R1403" i="6"/>
  <c r="O1404" i="6"/>
  <c r="P1404" i="6"/>
  <c r="Q1404" i="6"/>
  <c r="R1404" i="6"/>
  <c r="O1405" i="6"/>
  <c r="P1405" i="6"/>
  <c r="Q1405" i="6"/>
  <c r="R1405" i="6"/>
  <c r="O1406" i="6"/>
  <c r="P1406" i="6"/>
  <c r="Q1406" i="6"/>
  <c r="R1406" i="6"/>
  <c r="O1407" i="6"/>
  <c r="P1407" i="6"/>
  <c r="Q1407" i="6"/>
  <c r="R1407" i="6"/>
  <c r="O1408" i="6"/>
  <c r="P1408" i="6"/>
  <c r="Q1408" i="6"/>
  <c r="R1408" i="6"/>
  <c r="O1409" i="6"/>
  <c r="P1409" i="6"/>
  <c r="Q1409" i="6"/>
  <c r="R1409" i="6"/>
  <c r="O1410" i="6"/>
  <c r="P1410" i="6"/>
  <c r="Q1410" i="6"/>
  <c r="R1410" i="6"/>
  <c r="O1411" i="6"/>
  <c r="P1411" i="6"/>
  <c r="Q1411" i="6"/>
  <c r="R1411" i="6"/>
  <c r="O1412" i="6"/>
  <c r="P1412" i="6"/>
  <c r="Q1412" i="6"/>
  <c r="R1412" i="6"/>
  <c r="O1413" i="6"/>
  <c r="P1413" i="6"/>
  <c r="Q1413" i="6"/>
  <c r="R1413" i="6"/>
  <c r="O1414" i="6"/>
  <c r="P1414" i="6"/>
  <c r="Q1414" i="6"/>
  <c r="R1414" i="6"/>
  <c r="O1415" i="6"/>
  <c r="P1415" i="6"/>
  <c r="Q1415" i="6"/>
  <c r="R1415" i="6"/>
  <c r="O1416" i="6"/>
  <c r="P1416" i="6"/>
  <c r="Q1416" i="6"/>
  <c r="R1416" i="6"/>
  <c r="O1417" i="6"/>
  <c r="P1417" i="6"/>
  <c r="Q1417" i="6"/>
  <c r="R1417" i="6"/>
  <c r="O1418" i="6"/>
  <c r="P1418" i="6"/>
  <c r="Q1418" i="6"/>
  <c r="R1418" i="6"/>
  <c r="O1419" i="6"/>
  <c r="P1419" i="6"/>
  <c r="Q1419" i="6"/>
  <c r="R1419" i="6"/>
  <c r="O1420" i="6"/>
  <c r="P1420" i="6"/>
  <c r="Q1420" i="6"/>
  <c r="R1420" i="6"/>
  <c r="O1421" i="6"/>
  <c r="P1421" i="6"/>
  <c r="Q1421" i="6"/>
  <c r="R1421" i="6"/>
  <c r="O1422" i="6"/>
  <c r="P1422" i="6"/>
  <c r="Q1422" i="6"/>
  <c r="R1422" i="6"/>
  <c r="O1423" i="6"/>
  <c r="P1423" i="6"/>
  <c r="Q1423" i="6"/>
  <c r="R1423" i="6"/>
  <c r="O1424" i="6"/>
  <c r="P1424" i="6"/>
  <c r="Q1424" i="6"/>
  <c r="R1424" i="6"/>
  <c r="O1425" i="6"/>
  <c r="P1425" i="6"/>
  <c r="Q1425" i="6"/>
  <c r="R1425" i="6"/>
  <c r="O1426" i="6"/>
  <c r="P1426" i="6"/>
  <c r="Q1426" i="6"/>
  <c r="R1426" i="6"/>
  <c r="O1427" i="6"/>
  <c r="P1427" i="6"/>
  <c r="Q1427" i="6"/>
  <c r="R1427" i="6"/>
  <c r="O1428" i="6"/>
  <c r="P1428" i="6"/>
  <c r="Q1428" i="6"/>
  <c r="R1428" i="6"/>
  <c r="O1429" i="6"/>
  <c r="P1429" i="6"/>
  <c r="Q1429" i="6"/>
  <c r="R1429" i="6"/>
  <c r="O1430" i="6"/>
  <c r="P1430" i="6"/>
  <c r="Q1430" i="6"/>
  <c r="R1430" i="6"/>
  <c r="O1431" i="6"/>
  <c r="P1431" i="6"/>
  <c r="Q1431" i="6"/>
  <c r="R1431" i="6"/>
  <c r="O1432" i="6"/>
  <c r="P1432" i="6"/>
  <c r="Q1432" i="6"/>
  <c r="R1432" i="6"/>
  <c r="O1433" i="6"/>
  <c r="P1433" i="6"/>
  <c r="Q1433" i="6"/>
  <c r="R1433" i="6"/>
  <c r="O1434" i="6"/>
  <c r="P1434" i="6"/>
  <c r="Q1434" i="6"/>
  <c r="R1434" i="6"/>
  <c r="O1435" i="6"/>
  <c r="P1435" i="6"/>
  <c r="Q1435" i="6"/>
  <c r="R1435" i="6"/>
  <c r="O1436" i="6"/>
  <c r="P1436" i="6"/>
  <c r="Q1436" i="6"/>
  <c r="R1436" i="6"/>
  <c r="O1437" i="6"/>
  <c r="P1437" i="6"/>
  <c r="Q1437" i="6"/>
  <c r="R1437" i="6"/>
  <c r="O1438" i="6"/>
  <c r="P1438" i="6"/>
  <c r="Q1438" i="6"/>
  <c r="R1438" i="6"/>
  <c r="O1439" i="6"/>
  <c r="P1439" i="6"/>
  <c r="Q1439" i="6"/>
  <c r="R1439" i="6"/>
  <c r="O1440" i="6"/>
  <c r="P1440" i="6"/>
  <c r="Q1440" i="6"/>
  <c r="R1440" i="6"/>
  <c r="O1441" i="6"/>
  <c r="P1441" i="6"/>
  <c r="Q1441" i="6"/>
  <c r="R1441" i="6"/>
  <c r="O1442" i="6"/>
  <c r="P1442" i="6"/>
  <c r="Q1442" i="6"/>
  <c r="R1442" i="6"/>
  <c r="O1443" i="6"/>
  <c r="P1443" i="6"/>
  <c r="Q1443" i="6"/>
  <c r="R1443" i="6"/>
  <c r="O1444" i="6"/>
  <c r="P1444" i="6"/>
  <c r="Q1444" i="6"/>
  <c r="R1444" i="6"/>
  <c r="O1445" i="6"/>
  <c r="P1445" i="6"/>
  <c r="Q1445" i="6"/>
  <c r="R1445" i="6"/>
  <c r="O1446" i="6"/>
  <c r="P1446" i="6"/>
  <c r="Q1446" i="6"/>
  <c r="R1446" i="6"/>
  <c r="O1447" i="6"/>
  <c r="P1447" i="6"/>
  <c r="Q1447" i="6"/>
  <c r="R1447" i="6"/>
  <c r="O1448" i="6"/>
  <c r="P1448" i="6"/>
  <c r="Q1448" i="6"/>
  <c r="R1448" i="6"/>
  <c r="O1449" i="6"/>
  <c r="P1449" i="6"/>
  <c r="Q1449" i="6"/>
  <c r="R1449" i="6"/>
  <c r="O1450" i="6"/>
  <c r="P1450" i="6"/>
  <c r="Q1450" i="6"/>
  <c r="R1450" i="6"/>
  <c r="O1451" i="6"/>
  <c r="P1451" i="6"/>
  <c r="Q1451" i="6"/>
  <c r="R1451" i="6"/>
  <c r="O1452" i="6"/>
  <c r="P1452" i="6"/>
  <c r="Q1452" i="6"/>
  <c r="R1452" i="6"/>
  <c r="O1453" i="6"/>
  <c r="P1453" i="6"/>
  <c r="Q1453" i="6"/>
  <c r="R1453" i="6"/>
  <c r="O1454" i="6"/>
  <c r="P1454" i="6"/>
  <c r="Q1454" i="6"/>
  <c r="R1454" i="6"/>
  <c r="O1455" i="6"/>
  <c r="P1455" i="6"/>
  <c r="Q1455" i="6"/>
  <c r="R1455" i="6"/>
  <c r="O1456" i="6"/>
  <c r="P1456" i="6"/>
  <c r="Q1456" i="6"/>
  <c r="R1456" i="6"/>
  <c r="O1457" i="6"/>
  <c r="P1457" i="6"/>
  <c r="Q1457" i="6"/>
  <c r="R1457" i="6"/>
  <c r="O1458" i="6"/>
  <c r="P1458" i="6"/>
  <c r="Q1458" i="6"/>
  <c r="R1458" i="6"/>
  <c r="O1459" i="6"/>
  <c r="P1459" i="6"/>
  <c r="Q1459" i="6"/>
  <c r="R1459" i="6"/>
  <c r="O1460" i="6"/>
  <c r="P1460" i="6"/>
  <c r="Q1460" i="6"/>
  <c r="R1460" i="6"/>
  <c r="O1461" i="6"/>
  <c r="P1461" i="6"/>
  <c r="Q1461" i="6"/>
  <c r="R1461" i="6"/>
  <c r="O1462" i="6"/>
  <c r="P1462" i="6"/>
  <c r="Q1462" i="6"/>
  <c r="R1462" i="6"/>
  <c r="O1463" i="6"/>
  <c r="P1463" i="6"/>
  <c r="Q1463" i="6"/>
  <c r="R1463" i="6"/>
  <c r="O1464" i="6"/>
  <c r="P1464" i="6"/>
  <c r="Q1464" i="6"/>
  <c r="R1464" i="6"/>
  <c r="O1465" i="6"/>
  <c r="P1465" i="6"/>
  <c r="Q1465" i="6"/>
  <c r="R1465" i="6"/>
  <c r="O1466" i="6"/>
  <c r="P1466" i="6"/>
  <c r="Q1466" i="6"/>
  <c r="R1466" i="6"/>
  <c r="O1467" i="6"/>
  <c r="P1467" i="6"/>
  <c r="Q1467" i="6"/>
  <c r="R1467" i="6"/>
  <c r="O1468" i="6"/>
  <c r="P1468" i="6"/>
  <c r="Q1468" i="6"/>
  <c r="R1468" i="6"/>
  <c r="O1469" i="6"/>
  <c r="P1469" i="6"/>
  <c r="Q1469" i="6"/>
  <c r="R1469" i="6"/>
  <c r="O1470" i="6"/>
  <c r="P1470" i="6"/>
  <c r="Q1470" i="6"/>
  <c r="R1470" i="6"/>
  <c r="O1471" i="6"/>
  <c r="P1471" i="6"/>
  <c r="Q1471" i="6"/>
  <c r="R1471" i="6"/>
  <c r="O1472" i="6"/>
  <c r="P1472" i="6"/>
  <c r="Q1472" i="6"/>
  <c r="R1472" i="6"/>
  <c r="O1473" i="6"/>
  <c r="P1473" i="6"/>
  <c r="Q1473" i="6"/>
  <c r="R1473" i="6"/>
  <c r="O1474" i="6"/>
  <c r="P1474" i="6"/>
  <c r="Q1474" i="6"/>
  <c r="R1474" i="6"/>
  <c r="O1475" i="6"/>
  <c r="P1475" i="6"/>
  <c r="Q1475" i="6"/>
  <c r="R1475" i="6"/>
  <c r="O1476" i="6"/>
  <c r="P1476" i="6"/>
  <c r="Q1476" i="6"/>
  <c r="R1476" i="6"/>
  <c r="O1477" i="6"/>
  <c r="P1477" i="6"/>
  <c r="Q1477" i="6"/>
  <c r="R1477" i="6"/>
  <c r="O1478" i="6"/>
  <c r="P1478" i="6"/>
  <c r="Q1478" i="6"/>
  <c r="R1478" i="6"/>
  <c r="O1479" i="6"/>
  <c r="P1479" i="6"/>
  <c r="Q1479" i="6"/>
  <c r="R1479" i="6"/>
  <c r="O1480" i="6"/>
  <c r="P1480" i="6"/>
  <c r="Q1480" i="6"/>
  <c r="R1480" i="6"/>
  <c r="O1481" i="6"/>
  <c r="P1481" i="6"/>
  <c r="Q1481" i="6"/>
  <c r="R1481" i="6"/>
  <c r="O1482" i="6"/>
  <c r="P1482" i="6"/>
  <c r="Q1482" i="6"/>
  <c r="R1482" i="6"/>
  <c r="O1483" i="6"/>
  <c r="P1483" i="6"/>
  <c r="Q1483" i="6"/>
  <c r="R1483" i="6"/>
  <c r="O1484" i="6"/>
  <c r="P1484" i="6"/>
  <c r="Q1484" i="6"/>
  <c r="R1484" i="6"/>
  <c r="O1485" i="6"/>
  <c r="P1485" i="6"/>
  <c r="Q1485" i="6"/>
  <c r="R1485" i="6"/>
  <c r="O1486" i="6"/>
  <c r="P1486" i="6"/>
  <c r="Q1486" i="6"/>
  <c r="R1486" i="6"/>
  <c r="O1487" i="6"/>
  <c r="P1487" i="6"/>
  <c r="Q1487" i="6"/>
  <c r="R1487" i="6"/>
  <c r="O1488" i="6"/>
  <c r="P1488" i="6"/>
  <c r="Q1488" i="6"/>
  <c r="R1488" i="6"/>
  <c r="O1489" i="6"/>
  <c r="P1489" i="6"/>
  <c r="Q1489" i="6"/>
  <c r="R1489" i="6"/>
  <c r="O1490" i="6"/>
  <c r="P1490" i="6"/>
  <c r="Q1490" i="6"/>
  <c r="R1490" i="6"/>
  <c r="O1491" i="6"/>
  <c r="P1491" i="6"/>
  <c r="Q1491" i="6"/>
  <c r="R1491" i="6"/>
  <c r="O1492" i="6"/>
  <c r="P1492" i="6"/>
  <c r="Q1492" i="6"/>
  <c r="R1492" i="6"/>
  <c r="O1493" i="6"/>
  <c r="P1493" i="6"/>
  <c r="Q1493" i="6"/>
  <c r="R1493" i="6"/>
  <c r="O1494" i="6"/>
  <c r="P1494" i="6"/>
  <c r="Q1494" i="6"/>
  <c r="R1494" i="6"/>
  <c r="O1495" i="6"/>
  <c r="P1495" i="6"/>
  <c r="Q1495" i="6"/>
  <c r="R1495" i="6"/>
  <c r="O1496" i="6"/>
  <c r="P1496" i="6"/>
  <c r="Q1496" i="6"/>
  <c r="R1496" i="6"/>
  <c r="O1497" i="6"/>
  <c r="P1497" i="6"/>
  <c r="Q1497" i="6"/>
  <c r="R1497" i="6"/>
  <c r="O1498" i="6"/>
  <c r="P1498" i="6"/>
  <c r="Q1498" i="6"/>
  <c r="R1498" i="6"/>
  <c r="O1499" i="6"/>
  <c r="P1499" i="6"/>
  <c r="Q1499" i="6"/>
  <c r="R1499" i="6"/>
  <c r="O1500" i="6"/>
  <c r="P1500" i="6"/>
  <c r="Q1500" i="6"/>
  <c r="R1500" i="6"/>
  <c r="O1501" i="6"/>
  <c r="P1501" i="6"/>
  <c r="Q1501" i="6"/>
  <c r="R1501" i="6"/>
  <c r="O1502" i="6"/>
  <c r="P1502" i="6"/>
  <c r="Q1502" i="6"/>
  <c r="R1502" i="6"/>
  <c r="O1503" i="6"/>
  <c r="P1503" i="6"/>
  <c r="Q1503" i="6"/>
  <c r="R1503" i="6"/>
  <c r="O1504" i="6"/>
  <c r="P1504" i="6"/>
  <c r="Q1504" i="6"/>
  <c r="R1504" i="6"/>
  <c r="O1505" i="6"/>
  <c r="P1505" i="6"/>
  <c r="Q1505" i="6"/>
  <c r="R1505" i="6"/>
  <c r="O1506" i="6"/>
  <c r="P1506" i="6"/>
  <c r="Q1506" i="6"/>
  <c r="R1506" i="6"/>
  <c r="O1507" i="6"/>
  <c r="P1507" i="6"/>
  <c r="Q1507" i="6"/>
  <c r="R1507" i="6"/>
  <c r="O1508" i="6"/>
  <c r="P1508" i="6"/>
  <c r="Q1508" i="6"/>
  <c r="R1508" i="6"/>
  <c r="O1509" i="6"/>
  <c r="P1509" i="6"/>
  <c r="Q1509" i="6"/>
  <c r="R1509" i="6"/>
  <c r="O1510" i="6"/>
  <c r="P1510" i="6"/>
  <c r="Q1510" i="6"/>
  <c r="R1510" i="6"/>
  <c r="O1511" i="6"/>
  <c r="P1511" i="6"/>
  <c r="Q1511" i="6"/>
  <c r="R1511" i="6"/>
  <c r="O1512" i="6"/>
  <c r="P1512" i="6"/>
  <c r="Q1512" i="6"/>
  <c r="R1512" i="6"/>
  <c r="O1513" i="6"/>
  <c r="P1513" i="6"/>
  <c r="Q1513" i="6"/>
  <c r="R1513" i="6"/>
  <c r="O1514" i="6"/>
  <c r="P1514" i="6"/>
  <c r="Q1514" i="6"/>
  <c r="R1514" i="6"/>
  <c r="O1515" i="6"/>
  <c r="P1515" i="6"/>
  <c r="Q1515" i="6"/>
  <c r="R1515" i="6"/>
  <c r="O1516" i="6"/>
  <c r="P1516" i="6"/>
  <c r="Q1516" i="6"/>
  <c r="R1516" i="6"/>
  <c r="O1517" i="6"/>
  <c r="P1517" i="6"/>
  <c r="Q1517" i="6"/>
  <c r="R1517" i="6"/>
  <c r="O1518" i="6"/>
  <c r="P1518" i="6"/>
  <c r="Q1518" i="6"/>
  <c r="R1518" i="6"/>
  <c r="O1519" i="6"/>
  <c r="P1519" i="6"/>
  <c r="Q1519" i="6"/>
  <c r="R1519" i="6"/>
  <c r="O1520" i="6"/>
  <c r="P1520" i="6"/>
  <c r="Q1520" i="6"/>
  <c r="R1520" i="6"/>
  <c r="O1521" i="6"/>
  <c r="P1521" i="6"/>
  <c r="Q1521" i="6"/>
  <c r="R1521" i="6"/>
  <c r="O1522" i="6"/>
  <c r="P1522" i="6"/>
  <c r="Q1522" i="6"/>
  <c r="R1522" i="6"/>
  <c r="O1523" i="6"/>
  <c r="P1523" i="6"/>
  <c r="Q1523" i="6"/>
  <c r="R1523" i="6"/>
  <c r="O1524" i="6"/>
  <c r="P1524" i="6"/>
  <c r="Q1524" i="6"/>
  <c r="R1524" i="6"/>
  <c r="O1525" i="6"/>
  <c r="P1525" i="6"/>
  <c r="Q1525" i="6"/>
  <c r="R1525" i="6"/>
  <c r="O1526" i="6"/>
  <c r="P1526" i="6"/>
  <c r="Q1526" i="6"/>
  <c r="R1526" i="6"/>
  <c r="O1527" i="6"/>
  <c r="P1527" i="6"/>
  <c r="Q1527" i="6"/>
  <c r="R1527" i="6"/>
  <c r="O1528" i="6"/>
  <c r="P1528" i="6"/>
  <c r="Q1528" i="6"/>
  <c r="R1528" i="6"/>
  <c r="O1529" i="6"/>
  <c r="P1529" i="6"/>
  <c r="Q1529" i="6"/>
  <c r="R1529" i="6"/>
  <c r="O1530" i="6"/>
  <c r="P1530" i="6"/>
  <c r="Q1530" i="6"/>
  <c r="R1530" i="6"/>
  <c r="O1531" i="6"/>
  <c r="P1531" i="6"/>
  <c r="Q1531" i="6"/>
  <c r="R1531" i="6"/>
  <c r="O1532" i="6"/>
  <c r="P1532" i="6"/>
  <c r="Q1532" i="6"/>
  <c r="R1532" i="6"/>
  <c r="O1533" i="6"/>
  <c r="P1533" i="6"/>
  <c r="Q1533" i="6"/>
  <c r="R1533" i="6"/>
  <c r="O1534" i="6"/>
  <c r="P1534" i="6"/>
  <c r="Q1534" i="6"/>
  <c r="R1534" i="6"/>
  <c r="O1535" i="6"/>
  <c r="P1535" i="6"/>
  <c r="Q1535" i="6"/>
  <c r="R1535" i="6"/>
  <c r="O1536" i="6"/>
  <c r="P1536" i="6"/>
  <c r="Q1536" i="6"/>
  <c r="R1536" i="6"/>
  <c r="O1537" i="6"/>
  <c r="P1537" i="6"/>
  <c r="Q1537" i="6"/>
  <c r="R1537" i="6"/>
  <c r="O1538" i="6"/>
  <c r="P1538" i="6"/>
  <c r="Q1538" i="6"/>
  <c r="R1538" i="6"/>
  <c r="O1539" i="6"/>
  <c r="P1539" i="6"/>
  <c r="Q1539" i="6"/>
  <c r="R1539" i="6"/>
  <c r="O1540" i="6"/>
  <c r="P1540" i="6"/>
  <c r="Q1540" i="6"/>
  <c r="R1540" i="6"/>
  <c r="O1541" i="6"/>
  <c r="P1541" i="6"/>
  <c r="Q1541" i="6"/>
  <c r="R1541" i="6"/>
  <c r="O1542" i="6"/>
  <c r="P1542" i="6"/>
  <c r="Q1542" i="6"/>
  <c r="R1542" i="6"/>
  <c r="O1543" i="6"/>
  <c r="P1543" i="6"/>
  <c r="Q1543" i="6"/>
  <c r="R1543" i="6"/>
  <c r="O1544" i="6"/>
  <c r="P1544" i="6"/>
  <c r="Q1544" i="6"/>
  <c r="R1544" i="6"/>
  <c r="O1545" i="6"/>
  <c r="P1545" i="6"/>
  <c r="Q1545" i="6"/>
  <c r="R1545" i="6"/>
  <c r="O1546" i="6"/>
  <c r="P1546" i="6"/>
  <c r="Q1546" i="6"/>
  <c r="R1546" i="6"/>
  <c r="O1547" i="6"/>
  <c r="P1547" i="6"/>
  <c r="Q1547" i="6"/>
  <c r="R1547" i="6"/>
  <c r="O1548" i="6"/>
  <c r="P1548" i="6"/>
  <c r="Q1548" i="6"/>
  <c r="R1548" i="6"/>
  <c r="O1549" i="6"/>
  <c r="P1549" i="6"/>
  <c r="Q1549" i="6"/>
  <c r="R1549" i="6"/>
  <c r="O1550" i="6"/>
  <c r="P1550" i="6"/>
  <c r="Q1550" i="6"/>
  <c r="R1550" i="6"/>
  <c r="O1551" i="6"/>
  <c r="P1551" i="6"/>
  <c r="Q1551" i="6"/>
  <c r="R1551" i="6"/>
  <c r="O1552" i="6"/>
  <c r="P1552" i="6"/>
  <c r="Q1552" i="6"/>
  <c r="R1552" i="6"/>
  <c r="O1553" i="6"/>
  <c r="P1553" i="6"/>
  <c r="Q1553" i="6"/>
  <c r="R1553" i="6"/>
  <c r="O1554" i="6"/>
  <c r="P1554" i="6"/>
  <c r="Q1554" i="6"/>
  <c r="R1554" i="6"/>
  <c r="O1555" i="6"/>
  <c r="P1555" i="6"/>
  <c r="Q1555" i="6"/>
  <c r="R1555" i="6"/>
  <c r="O1556" i="6"/>
  <c r="P1556" i="6"/>
  <c r="Q1556" i="6"/>
  <c r="R1556" i="6"/>
  <c r="O1557" i="6"/>
  <c r="P1557" i="6"/>
  <c r="Q1557" i="6"/>
  <c r="R1557" i="6"/>
  <c r="O1558" i="6"/>
  <c r="P1558" i="6"/>
  <c r="Q1558" i="6"/>
  <c r="R1558" i="6"/>
  <c r="O1559" i="6"/>
  <c r="P1559" i="6"/>
  <c r="Q1559" i="6"/>
  <c r="R1559" i="6"/>
  <c r="O1560" i="6"/>
  <c r="P1560" i="6"/>
  <c r="Q1560" i="6"/>
  <c r="R1560" i="6"/>
  <c r="O1561" i="6"/>
  <c r="P1561" i="6"/>
  <c r="Q1561" i="6"/>
  <c r="R1561" i="6"/>
  <c r="O1562" i="6"/>
  <c r="P1562" i="6"/>
  <c r="Q1562" i="6"/>
  <c r="R1562" i="6"/>
  <c r="O1563" i="6"/>
  <c r="P1563" i="6"/>
  <c r="Q1563" i="6"/>
  <c r="R1563" i="6"/>
  <c r="O1564" i="6"/>
  <c r="P1564" i="6"/>
  <c r="Q1564" i="6"/>
  <c r="R1564" i="6"/>
  <c r="O1565" i="6"/>
  <c r="P1565" i="6"/>
  <c r="Q1565" i="6"/>
  <c r="R1565" i="6"/>
  <c r="O1566" i="6"/>
  <c r="P1566" i="6"/>
  <c r="Q1566" i="6"/>
  <c r="R1566" i="6"/>
  <c r="O1567" i="6"/>
  <c r="P1567" i="6"/>
  <c r="Q1567" i="6"/>
  <c r="R1567" i="6"/>
  <c r="O1568" i="6"/>
  <c r="P1568" i="6"/>
  <c r="Q1568" i="6"/>
  <c r="R1568" i="6"/>
  <c r="O1569" i="6"/>
  <c r="P1569" i="6"/>
  <c r="Q1569" i="6"/>
  <c r="R1569" i="6"/>
  <c r="O1570" i="6"/>
  <c r="P1570" i="6"/>
  <c r="Q1570" i="6"/>
  <c r="R1570" i="6"/>
  <c r="O1571" i="6"/>
  <c r="P1571" i="6"/>
  <c r="Q1571" i="6"/>
  <c r="R1571" i="6"/>
  <c r="O1572" i="6"/>
  <c r="P1572" i="6"/>
  <c r="Q1572" i="6"/>
  <c r="R1572" i="6"/>
  <c r="O1573" i="6"/>
  <c r="P1573" i="6"/>
  <c r="Q1573" i="6"/>
  <c r="R1573" i="6"/>
  <c r="O1574" i="6"/>
  <c r="P1574" i="6"/>
  <c r="Q1574" i="6"/>
  <c r="R1574" i="6"/>
  <c r="O1575" i="6"/>
  <c r="P1575" i="6"/>
  <c r="Q1575" i="6"/>
  <c r="R1575" i="6"/>
  <c r="O1576" i="6"/>
  <c r="P1576" i="6"/>
  <c r="Q1576" i="6"/>
  <c r="R1576" i="6"/>
  <c r="O1577" i="6"/>
  <c r="P1577" i="6"/>
  <c r="Q1577" i="6"/>
  <c r="R1577" i="6"/>
  <c r="O1578" i="6"/>
  <c r="P1578" i="6"/>
  <c r="Q1578" i="6"/>
  <c r="R1578" i="6"/>
  <c r="O1579" i="6"/>
  <c r="P1579" i="6"/>
  <c r="Q1579" i="6"/>
  <c r="R1579" i="6"/>
  <c r="O1580" i="6"/>
  <c r="P1580" i="6"/>
  <c r="Q1580" i="6"/>
  <c r="R1580" i="6"/>
  <c r="O1581" i="6"/>
  <c r="P1581" i="6"/>
  <c r="Q1581" i="6"/>
  <c r="R1581" i="6"/>
  <c r="O1582" i="6"/>
  <c r="P1582" i="6"/>
  <c r="Q1582" i="6"/>
  <c r="R1582" i="6"/>
  <c r="O1583" i="6"/>
  <c r="P1583" i="6"/>
  <c r="Q1583" i="6"/>
  <c r="R1583" i="6"/>
  <c r="O1584" i="6"/>
  <c r="P1584" i="6"/>
  <c r="Q1584" i="6"/>
  <c r="R1584" i="6"/>
  <c r="O1585" i="6"/>
  <c r="P1585" i="6"/>
  <c r="Q1585" i="6"/>
  <c r="R1585" i="6"/>
  <c r="O1586" i="6"/>
  <c r="P1586" i="6"/>
  <c r="Q1586" i="6"/>
  <c r="R1586" i="6"/>
  <c r="O1587" i="6"/>
  <c r="P1587" i="6"/>
  <c r="Q1587" i="6"/>
  <c r="R1587" i="6"/>
  <c r="O1588" i="6"/>
  <c r="P1588" i="6"/>
  <c r="Q1588" i="6"/>
  <c r="R1588" i="6"/>
  <c r="O1589" i="6"/>
  <c r="P1589" i="6"/>
  <c r="Q1589" i="6"/>
  <c r="R1589" i="6"/>
  <c r="O1590" i="6"/>
  <c r="P1590" i="6"/>
  <c r="Q1590" i="6"/>
  <c r="R1590" i="6"/>
  <c r="O1591" i="6"/>
  <c r="P1591" i="6"/>
  <c r="Q1591" i="6"/>
  <c r="R1591" i="6"/>
  <c r="O1592" i="6"/>
  <c r="P1592" i="6"/>
  <c r="Q1592" i="6"/>
  <c r="R1592" i="6"/>
  <c r="O1593" i="6"/>
  <c r="P1593" i="6"/>
  <c r="Q1593" i="6"/>
  <c r="R1593" i="6"/>
  <c r="O1594" i="6"/>
  <c r="P1594" i="6"/>
  <c r="Q1594" i="6"/>
  <c r="R1594" i="6"/>
  <c r="O1595" i="6"/>
  <c r="P1595" i="6"/>
  <c r="Q1595" i="6"/>
  <c r="R1595" i="6"/>
  <c r="O1596" i="6"/>
  <c r="P1596" i="6"/>
  <c r="Q1596" i="6"/>
  <c r="R1596" i="6"/>
  <c r="O1597" i="6"/>
  <c r="P1597" i="6"/>
  <c r="Q1597" i="6"/>
  <c r="R1597" i="6"/>
  <c r="O1598" i="6"/>
  <c r="P1598" i="6"/>
  <c r="Q1598" i="6"/>
  <c r="R1598" i="6"/>
  <c r="O1599" i="6"/>
  <c r="P1599" i="6"/>
  <c r="Q1599" i="6"/>
  <c r="R1599" i="6"/>
  <c r="O1600" i="6"/>
  <c r="P1600" i="6"/>
  <c r="Q1600" i="6"/>
  <c r="R1600" i="6"/>
  <c r="O1601" i="6"/>
  <c r="P1601" i="6"/>
  <c r="Q1601" i="6"/>
  <c r="R1601" i="6"/>
  <c r="O1602" i="6"/>
  <c r="P1602" i="6"/>
  <c r="Q1602" i="6"/>
  <c r="R1602" i="6"/>
  <c r="O1603" i="6"/>
  <c r="P1603" i="6"/>
  <c r="Q1603" i="6"/>
  <c r="R1603" i="6"/>
  <c r="O1604" i="6"/>
  <c r="P1604" i="6"/>
  <c r="Q1604" i="6"/>
  <c r="R1604" i="6"/>
  <c r="O1605" i="6"/>
  <c r="P1605" i="6"/>
  <c r="Q1605" i="6"/>
  <c r="R1605" i="6"/>
  <c r="O1606" i="6"/>
  <c r="P1606" i="6"/>
  <c r="Q1606" i="6"/>
  <c r="R1606" i="6"/>
  <c r="O1607" i="6"/>
  <c r="P1607" i="6"/>
  <c r="Q1607" i="6"/>
  <c r="R1607" i="6"/>
  <c r="O1608" i="6"/>
  <c r="P1608" i="6"/>
  <c r="Q1608" i="6"/>
  <c r="R1608" i="6"/>
  <c r="O1609" i="6"/>
  <c r="P1609" i="6"/>
  <c r="Q1609" i="6"/>
  <c r="R1609" i="6"/>
  <c r="O1610" i="6"/>
  <c r="P1610" i="6"/>
  <c r="Q1610" i="6"/>
  <c r="R1610" i="6"/>
  <c r="O1611" i="6"/>
  <c r="P1611" i="6"/>
  <c r="Q1611" i="6"/>
  <c r="R1611" i="6"/>
  <c r="O1612" i="6"/>
  <c r="P1612" i="6"/>
  <c r="Q1612" i="6"/>
  <c r="R1612" i="6"/>
  <c r="O1613" i="6"/>
  <c r="P1613" i="6"/>
  <c r="Q1613" i="6"/>
  <c r="R1613" i="6"/>
  <c r="O1614" i="6"/>
  <c r="P1614" i="6"/>
  <c r="Q1614" i="6"/>
  <c r="R1614" i="6"/>
  <c r="O1615" i="6"/>
  <c r="P1615" i="6"/>
  <c r="Q1615" i="6"/>
  <c r="R1615" i="6"/>
  <c r="O1616" i="6"/>
  <c r="P1616" i="6"/>
  <c r="Q1616" i="6"/>
  <c r="R1616" i="6"/>
  <c r="O1617" i="6"/>
  <c r="P1617" i="6"/>
  <c r="Q1617" i="6"/>
  <c r="R1617" i="6"/>
  <c r="O1618" i="6"/>
  <c r="P1618" i="6"/>
  <c r="Q1618" i="6"/>
  <c r="R1618" i="6"/>
  <c r="O1619" i="6"/>
  <c r="P1619" i="6"/>
  <c r="Q1619" i="6"/>
  <c r="R1619" i="6"/>
  <c r="O1620" i="6"/>
  <c r="P1620" i="6"/>
  <c r="Q1620" i="6"/>
  <c r="R1620" i="6"/>
  <c r="O1621" i="6"/>
  <c r="P1621" i="6"/>
  <c r="Q1621" i="6"/>
  <c r="R1621" i="6"/>
  <c r="O1622" i="6"/>
  <c r="P1622" i="6"/>
  <c r="Q1622" i="6"/>
  <c r="R1622" i="6"/>
  <c r="O1623" i="6"/>
  <c r="P1623" i="6"/>
  <c r="Q1623" i="6"/>
  <c r="R1623" i="6"/>
  <c r="O1624" i="6"/>
  <c r="P1624" i="6"/>
  <c r="Q1624" i="6"/>
  <c r="R1624" i="6"/>
  <c r="O1625" i="6"/>
  <c r="P1625" i="6"/>
  <c r="Q1625" i="6"/>
  <c r="R1625" i="6"/>
  <c r="O1626" i="6"/>
  <c r="P1626" i="6"/>
  <c r="Q1626" i="6"/>
  <c r="R1626" i="6"/>
  <c r="O1627" i="6"/>
  <c r="P1627" i="6"/>
  <c r="Q1627" i="6"/>
  <c r="R1627" i="6"/>
  <c r="O1628" i="6"/>
  <c r="P1628" i="6"/>
  <c r="Q1628" i="6"/>
  <c r="R1628" i="6"/>
  <c r="O1629" i="6"/>
  <c r="P1629" i="6"/>
  <c r="Q1629" i="6"/>
  <c r="R1629" i="6"/>
  <c r="O1630" i="6"/>
  <c r="P1630" i="6"/>
  <c r="Q1630" i="6"/>
  <c r="R1630" i="6"/>
  <c r="O1631" i="6"/>
  <c r="P1631" i="6"/>
  <c r="Q1631" i="6"/>
  <c r="R1631" i="6"/>
  <c r="O1632" i="6"/>
  <c r="P1632" i="6"/>
  <c r="Q1632" i="6"/>
  <c r="R1632" i="6"/>
  <c r="O1633" i="6"/>
  <c r="P1633" i="6"/>
  <c r="Q1633" i="6"/>
  <c r="R1633" i="6"/>
  <c r="O1634" i="6"/>
  <c r="P1634" i="6"/>
  <c r="Q1634" i="6"/>
  <c r="R1634" i="6"/>
  <c r="O1635" i="6"/>
  <c r="P1635" i="6"/>
  <c r="Q1635" i="6"/>
  <c r="R1635" i="6"/>
  <c r="O1636" i="6"/>
  <c r="P1636" i="6"/>
  <c r="Q1636" i="6"/>
  <c r="R1636" i="6"/>
  <c r="O1637" i="6"/>
  <c r="P1637" i="6"/>
  <c r="Q1637" i="6"/>
  <c r="R1637" i="6"/>
  <c r="O1638" i="6"/>
  <c r="P1638" i="6"/>
  <c r="Q1638" i="6"/>
  <c r="R1638" i="6"/>
  <c r="O1639" i="6"/>
  <c r="P1639" i="6"/>
  <c r="Q1639" i="6"/>
  <c r="R1639" i="6"/>
  <c r="O1640" i="6"/>
  <c r="P1640" i="6"/>
  <c r="Q1640" i="6"/>
  <c r="R1640" i="6"/>
  <c r="O1641" i="6"/>
  <c r="P1641" i="6"/>
  <c r="Q1641" i="6"/>
  <c r="R1641" i="6"/>
  <c r="O1642" i="6"/>
  <c r="P1642" i="6"/>
  <c r="Q1642" i="6"/>
  <c r="R1642" i="6"/>
  <c r="O1643" i="6"/>
  <c r="P1643" i="6"/>
  <c r="Q1643" i="6"/>
  <c r="R1643" i="6"/>
  <c r="O1644" i="6"/>
  <c r="P1644" i="6"/>
  <c r="Q1644" i="6"/>
  <c r="R1644" i="6"/>
  <c r="O1645" i="6"/>
  <c r="P1645" i="6"/>
  <c r="Q1645" i="6"/>
  <c r="R1645" i="6"/>
  <c r="O1646" i="6"/>
  <c r="P1646" i="6"/>
  <c r="Q1646" i="6"/>
  <c r="R1646" i="6"/>
  <c r="O1647" i="6"/>
  <c r="P1647" i="6"/>
  <c r="Q1647" i="6"/>
  <c r="R1647" i="6"/>
  <c r="O1648" i="6"/>
  <c r="P1648" i="6"/>
  <c r="Q1648" i="6"/>
  <c r="R1648" i="6"/>
  <c r="O1649" i="6"/>
  <c r="P1649" i="6"/>
  <c r="Q1649" i="6"/>
  <c r="R1649" i="6"/>
  <c r="O1650" i="6"/>
  <c r="P1650" i="6"/>
  <c r="Q1650" i="6"/>
  <c r="R1650" i="6"/>
  <c r="O1651" i="6"/>
  <c r="P1651" i="6"/>
  <c r="Q1651" i="6"/>
  <c r="R1651" i="6"/>
  <c r="O1652" i="6"/>
  <c r="P1652" i="6"/>
  <c r="Q1652" i="6"/>
  <c r="R1652" i="6"/>
  <c r="O1653" i="6"/>
  <c r="P1653" i="6"/>
  <c r="Q1653" i="6"/>
  <c r="R1653" i="6"/>
  <c r="O1654" i="6"/>
  <c r="P1654" i="6"/>
  <c r="Q1654" i="6"/>
  <c r="R1654" i="6"/>
  <c r="O1655" i="6"/>
  <c r="P1655" i="6"/>
  <c r="Q1655" i="6"/>
  <c r="R1655" i="6"/>
  <c r="O1656" i="6"/>
  <c r="P1656" i="6"/>
  <c r="Q1656" i="6"/>
  <c r="R1656" i="6"/>
  <c r="O1657" i="6"/>
  <c r="P1657" i="6"/>
  <c r="Q1657" i="6"/>
  <c r="R1657" i="6"/>
  <c r="O1658" i="6"/>
  <c r="P1658" i="6"/>
  <c r="Q1658" i="6"/>
  <c r="R1658" i="6"/>
  <c r="O1659" i="6"/>
  <c r="P1659" i="6"/>
  <c r="Q1659" i="6"/>
  <c r="R1659" i="6"/>
  <c r="O1660" i="6"/>
  <c r="P1660" i="6"/>
  <c r="Q1660" i="6"/>
  <c r="R1660" i="6"/>
  <c r="O1661" i="6"/>
  <c r="P1661" i="6"/>
  <c r="Q1661" i="6"/>
  <c r="R1661" i="6"/>
  <c r="O1662" i="6"/>
  <c r="P1662" i="6"/>
  <c r="Q1662" i="6"/>
  <c r="R1662" i="6"/>
  <c r="O1663" i="6"/>
  <c r="P1663" i="6"/>
  <c r="Q1663" i="6"/>
  <c r="R1663" i="6"/>
  <c r="O1664" i="6"/>
  <c r="P1664" i="6"/>
  <c r="Q1664" i="6"/>
  <c r="R1664" i="6"/>
  <c r="O1665" i="6"/>
  <c r="P1665" i="6"/>
  <c r="Q1665" i="6"/>
  <c r="R1665" i="6"/>
  <c r="O1666" i="6"/>
  <c r="P1666" i="6"/>
  <c r="Q1666" i="6"/>
  <c r="R1666" i="6"/>
  <c r="O1667" i="6"/>
  <c r="P1667" i="6"/>
  <c r="Q1667" i="6"/>
  <c r="R1667" i="6"/>
  <c r="O1668" i="6"/>
  <c r="P1668" i="6"/>
  <c r="Q1668" i="6"/>
  <c r="R1668" i="6"/>
  <c r="O1669" i="6"/>
  <c r="P1669" i="6"/>
  <c r="Q1669" i="6"/>
  <c r="R1669" i="6"/>
  <c r="O1670" i="6"/>
  <c r="P1670" i="6"/>
  <c r="Q1670" i="6"/>
  <c r="R1670" i="6"/>
  <c r="O1671" i="6"/>
  <c r="P1671" i="6"/>
  <c r="Q1671" i="6"/>
  <c r="R1671" i="6"/>
  <c r="O1672" i="6"/>
  <c r="P1672" i="6"/>
  <c r="Q1672" i="6"/>
  <c r="R1672" i="6"/>
  <c r="O1673" i="6"/>
  <c r="P1673" i="6"/>
  <c r="Q1673" i="6"/>
  <c r="R1673" i="6"/>
  <c r="O1674" i="6"/>
  <c r="P1674" i="6"/>
  <c r="Q1674" i="6"/>
  <c r="R1674" i="6"/>
  <c r="O1675" i="6"/>
  <c r="P1675" i="6"/>
  <c r="Q1675" i="6"/>
  <c r="R1675" i="6"/>
  <c r="O1676" i="6"/>
  <c r="P1676" i="6"/>
  <c r="Q1676" i="6"/>
  <c r="R1676" i="6"/>
  <c r="O1677" i="6"/>
  <c r="P1677" i="6"/>
  <c r="Q1677" i="6"/>
  <c r="R1677" i="6"/>
  <c r="O1678" i="6"/>
  <c r="P1678" i="6"/>
  <c r="Q1678" i="6"/>
  <c r="R1678" i="6"/>
  <c r="O1679" i="6"/>
  <c r="P1679" i="6"/>
  <c r="Q1679" i="6"/>
  <c r="R1679" i="6"/>
  <c r="O1680" i="6"/>
  <c r="P1680" i="6"/>
  <c r="Q1680" i="6"/>
  <c r="R1680" i="6"/>
  <c r="O1681" i="6"/>
  <c r="P1681" i="6"/>
  <c r="Q1681" i="6"/>
  <c r="R1681" i="6"/>
  <c r="O1682" i="6"/>
  <c r="P1682" i="6"/>
  <c r="Q1682" i="6"/>
  <c r="R1682" i="6"/>
  <c r="O1683" i="6"/>
  <c r="P1683" i="6"/>
  <c r="Q1683" i="6"/>
  <c r="R1683" i="6"/>
  <c r="O1684" i="6"/>
  <c r="P1684" i="6"/>
  <c r="Q1684" i="6"/>
  <c r="R1684" i="6"/>
  <c r="O1685" i="6"/>
  <c r="P1685" i="6"/>
  <c r="Q1685" i="6"/>
  <c r="R1685" i="6"/>
  <c r="O1686" i="6"/>
  <c r="P1686" i="6"/>
  <c r="Q1686" i="6"/>
  <c r="R1686" i="6"/>
  <c r="O1687" i="6"/>
  <c r="P1687" i="6"/>
  <c r="Q1687" i="6"/>
  <c r="R1687" i="6"/>
  <c r="O1688" i="6"/>
  <c r="P1688" i="6"/>
  <c r="Q1688" i="6"/>
  <c r="R1688" i="6"/>
  <c r="O1689" i="6"/>
  <c r="P1689" i="6"/>
  <c r="Q1689" i="6"/>
  <c r="R1689" i="6"/>
  <c r="O1690" i="6"/>
  <c r="P1690" i="6"/>
  <c r="Q1690" i="6"/>
  <c r="R1690" i="6"/>
  <c r="O1691" i="6"/>
  <c r="P1691" i="6"/>
  <c r="Q1691" i="6"/>
  <c r="R1691" i="6"/>
  <c r="O1692" i="6"/>
  <c r="P1692" i="6"/>
  <c r="Q1692" i="6"/>
  <c r="R1692" i="6"/>
  <c r="O1693" i="6"/>
  <c r="P1693" i="6"/>
  <c r="Q1693" i="6"/>
  <c r="R1693" i="6"/>
  <c r="O1694" i="6"/>
  <c r="P1694" i="6"/>
  <c r="Q1694" i="6"/>
  <c r="R1694" i="6"/>
  <c r="O1695" i="6"/>
  <c r="P1695" i="6"/>
  <c r="Q1695" i="6"/>
  <c r="R1695" i="6"/>
  <c r="O1696" i="6"/>
  <c r="P1696" i="6"/>
  <c r="Q1696" i="6"/>
  <c r="R1696" i="6"/>
  <c r="O1697" i="6"/>
  <c r="P1697" i="6"/>
  <c r="Q1697" i="6"/>
  <c r="R1697" i="6"/>
  <c r="O1698" i="6"/>
  <c r="P1698" i="6"/>
  <c r="Q1698" i="6"/>
  <c r="R1698" i="6"/>
  <c r="O1699" i="6"/>
  <c r="P1699" i="6"/>
  <c r="Q1699" i="6"/>
  <c r="R1699" i="6"/>
  <c r="O1700" i="6"/>
  <c r="P1700" i="6"/>
  <c r="Q1700" i="6"/>
  <c r="R1700" i="6"/>
  <c r="O1701" i="6"/>
  <c r="P1701" i="6"/>
  <c r="Q1701" i="6"/>
  <c r="R1701" i="6"/>
  <c r="O1702" i="6"/>
  <c r="P1702" i="6"/>
  <c r="Q1702" i="6"/>
  <c r="R1702" i="6"/>
  <c r="O1703" i="6"/>
  <c r="P1703" i="6"/>
  <c r="Q1703" i="6"/>
  <c r="R1703" i="6"/>
  <c r="O1704" i="6"/>
  <c r="P1704" i="6"/>
  <c r="Q1704" i="6"/>
  <c r="R1704" i="6"/>
  <c r="O1705" i="6"/>
  <c r="P1705" i="6"/>
  <c r="Q1705" i="6"/>
  <c r="R1705" i="6"/>
  <c r="O1706" i="6"/>
  <c r="P1706" i="6"/>
  <c r="Q1706" i="6"/>
  <c r="R1706" i="6"/>
  <c r="O1707" i="6"/>
  <c r="P1707" i="6"/>
  <c r="Q1707" i="6"/>
  <c r="R1707" i="6"/>
  <c r="O1708" i="6"/>
  <c r="P1708" i="6"/>
  <c r="Q1708" i="6"/>
  <c r="R1708" i="6"/>
  <c r="O1709" i="6"/>
  <c r="P1709" i="6"/>
  <c r="Q1709" i="6"/>
  <c r="R1709" i="6"/>
  <c r="O1710" i="6"/>
  <c r="P1710" i="6"/>
  <c r="Q1710" i="6"/>
  <c r="R1710" i="6"/>
  <c r="O1711" i="6"/>
  <c r="P1711" i="6"/>
  <c r="Q1711" i="6"/>
  <c r="R1711" i="6"/>
  <c r="O1712" i="6"/>
  <c r="P1712" i="6"/>
  <c r="Q1712" i="6"/>
  <c r="R1712" i="6"/>
  <c r="O1713" i="6"/>
  <c r="P1713" i="6"/>
  <c r="Q1713" i="6"/>
  <c r="R1713" i="6"/>
  <c r="O1714" i="6"/>
  <c r="P1714" i="6"/>
  <c r="Q1714" i="6"/>
  <c r="R1714" i="6"/>
  <c r="O1715" i="6"/>
  <c r="P1715" i="6"/>
  <c r="Q1715" i="6"/>
  <c r="R1715" i="6"/>
  <c r="O1716" i="6"/>
  <c r="P1716" i="6"/>
  <c r="Q1716" i="6"/>
  <c r="R1716" i="6"/>
  <c r="O1717" i="6"/>
  <c r="P1717" i="6"/>
  <c r="Q1717" i="6"/>
  <c r="R1717" i="6"/>
  <c r="O1718" i="6"/>
  <c r="P1718" i="6"/>
  <c r="Q1718" i="6"/>
  <c r="R1718" i="6"/>
  <c r="O1719" i="6"/>
  <c r="P1719" i="6"/>
  <c r="Q1719" i="6"/>
  <c r="R1719" i="6"/>
  <c r="O1720" i="6"/>
  <c r="P1720" i="6"/>
  <c r="Q1720" i="6"/>
  <c r="R1720" i="6"/>
  <c r="O1721" i="6"/>
  <c r="P1721" i="6"/>
  <c r="Q1721" i="6"/>
  <c r="R1721" i="6"/>
  <c r="O1722" i="6"/>
  <c r="P1722" i="6"/>
  <c r="Q1722" i="6"/>
  <c r="R1722" i="6"/>
  <c r="O1723" i="6"/>
  <c r="P1723" i="6"/>
  <c r="Q1723" i="6"/>
  <c r="R1723" i="6"/>
  <c r="O1724" i="6"/>
  <c r="P1724" i="6"/>
  <c r="Q1724" i="6"/>
  <c r="R1724" i="6"/>
  <c r="O1725" i="6"/>
  <c r="P1725" i="6"/>
  <c r="Q1725" i="6"/>
  <c r="R1725" i="6"/>
  <c r="O1726" i="6"/>
  <c r="P1726" i="6"/>
  <c r="Q1726" i="6"/>
  <c r="R1726" i="6"/>
  <c r="O1727" i="6"/>
  <c r="P1727" i="6"/>
  <c r="Q1727" i="6"/>
  <c r="R1727" i="6"/>
  <c r="O1728" i="6"/>
  <c r="P1728" i="6"/>
  <c r="Q1728" i="6"/>
  <c r="R1728" i="6"/>
  <c r="O1729" i="6"/>
  <c r="P1729" i="6"/>
  <c r="Q1729" i="6"/>
  <c r="R1729" i="6"/>
  <c r="O1730" i="6"/>
  <c r="P1730" i="6"/>
  <c r="Q1730" i="6"/>
  <c r="R1730" i="6"/>
  <c r="O1731" i="6"/>
  <c r="P1731" i="6"/>
  <c r="Q1731" i="6"/>
  <c r="R1731" i="6"/>
  <c r="O1732" i="6"/>
  <c r="P1732" i="6"/>
  <c r="Q1732" i="6"/>
  <c r="R1732" i="6"/>
  <c r="O1733" i="6"/>
  <c r="P1733" i="6"/>
  <c r="Q1733" i="6"/>
  <c r="R1733" i="6"/>
  <c r="O1734" i="6"/>
  <c r="P1734" i="6"/>
  <c r="Q1734" i="6"/>
  <c r="R1734" i="6"/>
  <c r="O1735" i="6"/>
  <c r="P1735" i="6"/>
  <c r="Q1735" i="6"/>
  <c r="R1735" i="6"/>
  <c r="O1736" i="6"/>
  <c r="P1736" i="6"/>
  <c r="Q1736" i="6"/>
  <c r="R1736" i="6"/>
  <c r="O1737" i="6"/>
  <c r="P1737" i="6"/>
  <c r="Q1737" i="6"/>
  <c r="R1737" i="6"/>
  <c r="O1738" i="6"/>
  <c r="P1738" i="6"/>
  <c r="Q1738" i="6"/>
  <c r="R1738" i="6"/>
  <c r="O1739" i="6"/>
  <c r="P1739" i="6"/>
  <c r="Q1739" i="6"/>
  <c r="R1739" i="6"/>
  <c r="O1740" i="6"/>
  <c r="P1740" i="6"/>
  <c r="Q1740" i="6"/>
  <c r="R1740" i="6"/>
  <c r="O1741" i="6"/>
  <c r="P1741" i="6"/>
  <c r="Q1741" i="6"/>
  <c r="R1741" i="6"/>
  <c r="O1742" i="6"/>
  <c r="P1742" i="6"/>
  <c r="Q1742" i="6"/>
  <c r="R1742" i="6"/>
  <c r="O1743" i="6"/>
  <c r="P1743" i="6"/>
  <c r="Q1743" i="6"/>
  <c r="R1743" i="6"/>
  <c r="O1744" i="6"/>
  <c r="P1744" i="6"/>
  <c r="Q1744" i="6"/>
  <c r="R1744" i="6"/>
  <c r="O1745" i="6"/>
  <c r="P1745" i="6"/>
  <c r="Q1745" i="6"/>
  <c r="R1745" i="6"/>
  <c r="O1746" i="6"/>
  <c r="P1746" i="6"/>
  <c r="Q1746" i="6"/>
  <c r="R1746" i="6"/>
  <c r="O1747" i="6"/>
  <c r="P1747" i="6"/>
  <c r="Q1747" i="6"/>
  <c r="R1747" i="6"/>
  <c r="O1748" i="6"/>
  <c r="P1748" i="6"/>
  <c r="Q1748" i="6"/>
  <c r="R1748" i="6"/>
  <c r="O1749" i="6"/>
  <c r="P1749" i="6"/>
  <c r="Q1749" i="6"/>
  <c r="R1749" i="6"/>
  <c r="O1750" i="6"/>
  <c r="P1750" i="6"/>
  <c r="Q1750" i="6"/>
  <c r="R1750" i="6"/>
  <c r="O1751" i="6"/>
  <c r="P1751" i="6"/>
  <c r="Q1751" i="6"/>
  <c r="R1751" i="6"/>
  <c r="O1752" i="6"/>
  <c r="P1752" i="6"/>
  <c r="Q1752" i="6"/>
  <c r="R1752" i="6"/>
  <c r="O1753" i="6"/>
  <c r="P1753" i="6"/>
  <c r="Q1753" i="6"/>
  <c r="R1753" i="6"/>
  <c r="O1754" i="6"/>
  <c r="P1754" i="6"/>
  <c r="Q1754" i="6"/>
  <c r="R1754" i="6"/>
  <c r="O1755" i="6"/>
  <c r="P1755" i="6"/>
  <c r="Q1755" i="6"/>
  <c r="R1755" i="6"/>
  <c r="O1756" i="6"/>
  <c r="P1756" i="6"/>
  <c r="Q1756" i="6"/>
  <c r="R1756" i="6"/>
  <c r="O1757" i="6"/>
  <c r="P1757" i="6"/>
  <c r="Q1757" i="6"/>
  <c r="R1757" i="6"/>
  <c r="O1758" i="6"/>
  <c r="P1758" i="6"/>
  <c r="Q1758" i="6"/>
  <c r="R1758" i="6"/>
  <c r="O1759" i="6"/>
  <c r="P1759" i="6"/>
  <c r="Q1759" i="6"/>
  <c r="R1759" i="6"/>
  <c r="O1760" i="6"/>
  <c r="P1760" i="6"/>
  <c r="Q1760" i="6"/>
  <c r="R1760" i="6"/>
  <c r="O1761" i="6"/>
  <c r="P1761" i="6"/>
  <c r="Q1761" i="6"/>
  <c r="R1761" i="6"/>
  <c r="O1762" i="6"/>
  <c r="P1762" i="6"/>
  <c r="Q1762" i="6"/>
  <c r="R1762" i="6"/>
  <c r="O1763" i="6"/>
  <c r="P1763" i="6"/>
  <c r="Q1763" i="6"/>
  <c r="R1763" i="6"/>
  <c r="O1764" i="6"/>
  <c r="P1764" i="6"/>
  <c r="Q1764" i="6"/>
  <c r="R1764" i="6"/>
  <c r="O1765" i="6"/>
  <c r="P1765" i="6"/>
  <c r="Q1765" i="6"/>
  <c r="R1765" i="6"/>
  <c r="O1766" i="6"/>
  <c r="P1766" i="6"/>
  <c r="Q1766" i="6"/>
  <c r="R1766" i="6"/>
  <c r="O1767" i="6"/>
  <c r="P1767" i="6"/>
  <c r="Q1767" i="6"/>
  <c r="R1767" i="6"/>
  <c r="O1768" i="6"/>
  <c r="P1768" i="6"/>
  <c r="Q1768" i="6"/>
  <c r="R1768" i="6"/>
  <c r="O1769" i="6"/>
  <c r="P1769" i="6"/>
  <c r="Q1769" i="6"/>
  <c r="R1769" i="6"/>
  <c r="O1770" i="6"/>
  <c r="P1770" i="6"/>
  <c r="Q1770" i="6"/>
  <c r="R1770" i="6"/>
  <c r="O1771" i="6"/>
  <c r="P1771" i="6"/>
  <c r="Q1771" i="6"/>
  <c r="R1771" i="6"/>
  <c r="O1772" i="6"/>
  <c r="P1772" i="6"/>
  <c r="Q1772" i="6"/>
  <c r="R1772" i="6"/>
  <c r="O1773" i="6"/>
  <c r="P1773" i="6"/>
  <c r="Q1773" i="6"/>
  <c r="R1773" i="6"/>
  <c r="O1774" i="6"/>
  <c r="P1774" i="6"/>
  <c r="Q1774" i="6"/>
  <c r="R1774" i="6"/>
  <c r="O1775" i="6"/>
  <c r="P1775" i="6"/>
  <c r="Q1775" i="6"/>
  <c r="R1775" i="6"/>
  <c r="O1776" i="6"/>
  <c r="P1776" i="6"/>
  <c r="Q1776" i="6"/>
  <c r="R1776" i="6"/>
  <c r="O1777" i="6"/>
  <c r="P1777" i="6"/>
  <c r="Q1777" i="6"/>
  <c r="R1777" i="6"/>
  <c r="O1778" i="6"/>
  <c r="P1778" i="6"/>
  <c r="Q1778" i="6"/>
  <c r="R1778" i="6"/>
  <c r="O1779" i="6"/>
  <c r="P1779" i="6"/>
  <c r="Q1779" i="6"/>
  <c r="R1779" i="6"/>
  <c r="O1780" i="6"/>
  <c r="P1780" i="6"/>
  <c r="Q1780" i="6"/>
  <c r="R1780" i="6"/>
  <c r="O1781" i="6"/>
  <c r="P1781" i="6"/>
  <c r="Q1781" i="6"/>
  <c r="R1781" i="6"/>
  <c r="O1782" i="6"/>
  <c r="P1782" i="6"/>
  <c r="Q1782" i="6"/>
  <c r="R1782" i="6"/>
  <c r="O1783" i="6"/>
  <c r="P1783" i="6"/>
  <c r="Q1783" i="6"/>
  <c r="R1783" i="6"/>
  <c r="O1784" i="6"/>
  <c r="P1784" i="6"/>
  <c r="Q1784" i="6"/>
  <c r="R1784" i="6"/>
  <c r="O1785" i="6"/>
  <c r="P1785" i="6"/>
  <c r="Q1785" i="6"/>
  <c r="R1785" i="6"/>
  <c r="O1786" i="6"/>
  <c r="P1786" i="6"/>
  <c r="Q1786" i="6"/>
  <c r="R1786" i="6"/>
  <c r="O1787" i="6"/>
  <c r="P1787" i="6"/>
  <c r="Q1787" i="6"/>
  <c r="R1787" i="6"/>
  <c r="O1788" i="6"/>
  <c r="P1788" i="6"/>
  <c r="Q1788" i="6"/>
  <c r="R1788" i="6"/>
  <c r="O1789" i="6"/>
  <c r="P1789" i="6"/>
  <c r="Q1789" i="6"/>
  <c r="R1789" i="6"/>
  <c r="O1790" i="6"/>
  <c r="P1790" i="6"/>
  <c r="Q1790" i="6"/>
  <c r="R1790" i="6"/>
  <c r="O1791" i="6"/>
  <c r="P1791" i="6"/>
  <c r="Q1791" i="6"/>
  <c r="R1791" i="6"/>
  <c r="O1792" i="6"/>
  <c r="P1792" i="6"/>
  <c r="Q1792" i="6"/>
  <c r="R1792" i="6"/>
  <c r="O1793" i="6"/>
  <c r="P1793" i="6"/>
  <c r="Q1793" i="6"/>
  <c r="R1793" i="6"/>
  <c r="O1794" i="6"/>
  <c r="P1794" i="6"/>
  <c r="Q1794" i="6"/>
  <c r="R1794" i="6"/>
  <c r="O1795" i="6"/>
  <c r="P1795" i="6"/>
  <c r="Q1795" i="6"/>
  <c r="R1795" i="6"/>
  <c r="O1796" i="6"/>
  <c r="P1796" i="6"/>
  <c r="Q1796" i="6"/>
  <c r="R1796" i="6"/>
  <c r="O1797" i="6"/>
  <c r="P1797" i="6"/>
  <c r="Q1797" i="6"/>
  <c r="R1797" i="6"/>
  <c r="O1798" i="6"/>
  <c r="P1798" i="6"/>
  <c r="Q1798" i="6"/>
  <c r="R1798" i="6"/>
  <c r="O1799" i="6"/>
  <c r="P1799" i="6"/>
  <c r="Q1799" i="6"/>
  <c r="R1799" i="6"/>
  <c r="O1800" i="6"/>
  <c r="P1800" i="6"/>
  <c r="Q1800" i="6"/>
  <c r="R1800" i="6"/>
  <c r="O1801" i="6"/>
  <c r="P1801" i="6"/>
  <c r="Q1801" i="6"/>
  <c r="R1801" i="6"/>
  <c r="O1802" i="6"/>
  <c r="P1802" i="6"/>
  <c r="Q1802" i="6"/>
  <c r="R1802" i="6"/>
  <c r="O1803" i="6"/>
  <c r="P1803" i="6"/>
  <c r="Q1803" i="6"/>
  <c r="R1803" i="6"/>
  <c r="O1804" i="6"/>
  <c r="P1804" i="6"/>
  <c r="Q1804" i="6"/>
  <c r="R1804" i="6"/>
  <c r="O1805" i="6"/>
  <c r="P1805" i="6"/>
  <c r="Q1805" i="6"/>
  <c r="R1805" i="6"/>
  <c r="O1806" i="6"/>
  <c r="P1806" i="6"/>
  <c r="Q1806" i="6"/>
  <c r="R1806" i="6"/>
  <c r="O1807" i="6"/>
  <c r="P1807" i="6"/>
  <c r="Q1807" i="6"/>
  <c r="R1807" i="6"/>
  <c r="O1808" i="6"/>
  <c r="P1808" i="6"/>
  <c r="Q1808" i="6"/>
  <c r="R1808" i="6"/>
  <c r="O1809" i="6"/>
  <c r="P1809" i="6"/>
  <c r="Q1809" i="6"/>
  <c r="R1809" i="6"/>
  <c r="O1810" i="6"/>
  <c r="P1810" i="6"/>
  <c r="Q1810" i="6"/>
  <c r="R1810" i="6"/>
  <c r="O1811" i="6"/>
  <c r="P1811" i="6"/>
  <c r="Q1811" i="6"/>
  <c r="R1811" i="6"/>
  <c r="O1812" i="6"/>
  <c r="P1812" i="6"/>
  <c r="Q1812" i="6"/>
  <c r="R1812" i="6"/>
  <c r="O1813" i="6"/>
  <c r="P1813" i="6"/>
  <c r="Q1813" i="6"/>
  <c r="R1813" i="6"/>
  <c r="O1814" i="6"/>
  <c r="P1814" i="6"/>
  <c r="Q1814" i="6"/>
  <c r="R1814" i="6"/>
  <c r="O1815" i="6"/>
  <c r="P1815" i="6"/>
  <c r="Q1815" i="6"/>
  <c r="R1815" i="6"/>
  <c r="O1816" i="6"/>
  <c r="P1816" i="6"/>
  <c r="Q1816" i="6"/>
  <c r="R1816" i="6"/>
  <c r="O1817" i="6"/>
  <c r="P1817" i="6"/>
  <c r="Q1817" i="6"/>
  <c r="R1817" i="6"/>
  <c r="O1818" i="6"/>
  <c r="P1818" i="6"/>
  <c r="Q1818" i="6"/>
  <c r="R1818" i="6"/>
  <c r="O1819" i="6"/>
  <c r="P1819" i="6"/>
  <c r="Q1819" i="6"/>
  <c r="R1819" i="6"/>
  <c r="O1820" i="6"/>
  <c r="P1820" i="6"/>
  <c r="Q1820" i="6"/>
  <c r="R1820" i="6"/>
  <c r="O1821" i="6"/>
  <c r="P1821" i="6"/>
  <c r="Q1821" i="6"/>
  <c r="R1821" i="6"/>
  <c r="O1822" i="6"/>
  <c r="P1822" i="6"/>
  <c r="Q1822" i="6"/>
  <c r="R1822" i="6"/>
  <c r="O1823" i="6"/>
  <c r="P1823" i="6"/>
  <c r="Q1823" i="6"/>
  <c r="R1823" i="6"/>
  <c r="O1824" i="6"/>
  <c r="P1824" i="6"/>
  <c r="Q1824" i="6"/>
  <c r="R1824" i="6"/>
  <c r="O1825" i="6"/>
  <c r="P1825" i="6"/>
  <c r="Q1825" i="6"/>
  <c r="R1825" i="6"/>
  <c r="O1826" i="6"/>
  <c r="P1826" i="6"/>
  <c r="Q1826" i="6"/>
  <c r="R1826" i="6"/>
  <c r="O1827" i="6"/>
  <c r="P1827" i="6"/>
  <c r="Q1827" i="6"/>
  <c r="R1827" i="6"/>
  <c r="O1828" i="6"/>
  <c r="P1828" i="6"/>
  <c r="Q1828" i="6"/>
  <c r="R1828" i="6"/>
  <c r="O1829" i="6"/>
  <c r="P1829" i="6"/>
  <c r="Q1829" i="6"/>
  <c r="R1829" i="6"/>
  <c r="O1830" i="6"/>
  <c r="P1830" i="6"/>
  <c r="Q1830" i="6"/>
  <c r="R1830" i="6"/>
  <c r="O1831" i="6"/>
  <c r="P1831" i="6"/>
  <c r="Q1831" i="6"/>
  <c r="R1831" i="6"/>
  <c r="O1832" i="6"/>
  <c r="P1832" i="6"/>
  <c r="Q1832" i="6"/>
  <c r="R1832" i="6"/>
  <c r="O1833" i="6"/>
  <c r="P1833" i="6"/>
  <c r="Q1833" i="6"/>
  <c r="R1833" i="6"/>
  <c r="O1834" i="6"/>
  <c r="P1834" i="6"/>
  <c r="Q1834" i="6"/>
  <c r="R1834" i="6"/>
  <c r="O1835" i="6"/>
  <c r="P1835" i="6"/>
  <c r="Q1835" i="6"/>
  <c r="R1835" i="6"/>
  <c r="O1836" i="6"/>
  <c r="P1836" i="6"/>
  <c r="Q1836" i="6"/>
  <c r="R1836" i="6"/>
  <c r="O1837" i="6"/>
  <c r="P1837" i="6"/>
  <c r="Q1837" i="6"/>
  <c r="R1837" i="6"/>
  <c r="O1838" i="6"/>
  <c r="P1838" i="6"/>
  <c r="Q1838" i="6"/>
  <c r="R1838" i="6"/>
  <c r="O1839" i="6"/>
  <c r="P1839" i="6"/>
  <c r="Q1839" i="6"/>
  <c r="R1839" i="6"/>
  <c r="O1840" i="6"/>
  <c r="P1840" i="6"/>
  <c r="Q1840" i="6"/>
  <c r="R1840" i="6"/>
  <c r="O1841" i="6"/>
  <c r="P1841" i="6"/>
  <c r="Q1841" i="6"/>
  <c r="R1841" i="6"/>
  <c r="O1842" i="6"/>
  <c r="P1842" i="6"/>
  <c r="Q1842" i="6"/>
  <c r="R1842" i="6"/>
  <c r="O1843" i="6"/>
  <c r="P1843" i="6"/>
  <c r="Q1843" i="6"/>
  <c r="R1843" i="6"/>
  <c r="O1844" i="6"/>
  <c r="P1844" i="6"/>
  <c r="Q1844" i="6"/>
  <c r="R1844" i="6"/>
  <c r="O1845" i="6"/>
  <c r="P1845" i="6"/>
  <c r="Q1845" i="6"/>
  <c r="R1845" i="6"/>
  <c r="O1846" i="6"/>
  <c r="P1846" i="6"/>
  <c r="Q1846" i="6"/>
  <c r="R1846" i="6"/>
  <c r="O1847" i="6"/>
  <c r="P1847" i="6"/>
  <c r="Q1847" i="6"/>
  <c r="R1847" i="6"/>
  <c r="O1848" i="6"/>
  <c r="P1848" i="6"/>
  <c r="Q1848" i="6"/>
  <c r="R1848" i="6"/>
  <c r="O1849" i="6"/>
  <c r="P1849" i="6"/>
  <c r="Q1849" i="6"/>
  <c r="R1849" i="6"/>
  <c r="O1850" i="6"/>
  <c r="P1850" i="6"/>
  <c r="Q1850" i="6"/>
  <c r="R1850" i="6"/>
  <c r="O1851" i="6"/>
  <c r="P1851" i="6"/>
  <c r="Q1851" i="6"/>
  <c r="R1851" i="6"/>
  <c r="O1852" i="6"/>
  <c r="P1852" i="6"/>
  <c r="Q1852" i="6"/>
  <c r="R1852" i="6"/>
  <c r="O1853" i="6"/>
  <c r="P1853" i="6"/>
  <c r="Q1853" i="6"/>
  <c r="R1853" i="6"/>
  <c r="O1854" i="6"/>
  <c r="P1854" i="6"/>
  <c r="Q1854" i="6"/>
  <c r="R1854" i="6"/>
  <c r="O1855" i="6"/>
  <c r="P1855" i="6"/>
  <c r="Q1855" i="6"/>
  <c r="R1855" i="6"/>
  <c r="O1856" i="6"/>
  <c r="P1856" i="6"/>
  <c r="Q1856" i="6"/>
  <c r="R1856" i="6"/>
  <c r="O1857" i="6"/>
  <c r="P1857" i="6"/>
  <c r="Q1857" i="6"/>
  <c r="R1857" i="6"/>
  <c r="O1858" i="6"/>
  <c r="P1858" i="6"/>
  <c r="Q1858" i="6"/>
  <c r="R1858" i="6"/>
  <c r="O1859" i="6"/>
  <c r="P1859" i="6"/>
  <c r="Q1859" i="6"/>
  <c r="R1859" i="6"/>
  <c r="O1860" i="6"/>
  <c r="P1860" i="6"/>
  <c r="Q1860" i="6"/>
  <c r="R1860" i="6"/>
  <c r="O1861" i="6"/>
  <c r="P1861" i="6"/>
  <c r="Q1861" i="6"/>
  <c r="R1861" i="6"/>
  <c r="O1862" i="6"/>
  <c r="P1862" i="6"/>
  <c r="Q1862" i="6"/>
  <c r="R1862" i="6"/>
  <c r="O1863" i="6"/>
  <c r="P1863" i="6"/>
  <c r="Q1863" i="6"/>
  <c r="R1863" i="6"/>
  <c r="O1864" i="6"/>
  <c r="P1864" i="6"/>
  <c r="Q1864" i="6"/>
  <c r="R1864" i="6"/>
  <c r="O1865" i="6"/>
  <c r="P1865" i="6"/>
  <c r="Q1865" i="6"/>
  <c r="R1865" i="6"/>
  <c r="O1866" i="6"/>
  <c r="P1866" i="6"/>
  <c r="Q1866" i="6"/>
  <c r="R1866" i="6"/>
  <c r="O1867" i="6"/>
  <c r="P1867" i="6"/>
  <c r="Q1867" i="6"/>
  <c r="R1867" i="6"/>
  <c r="O1868" i="6"/>
  <c r="P1868" i="6"/>
  <c r="Q1868" i="6"/>
  <c r="R1868" i="6"/>
  <c r="O1869" i="6"/>
  <c r="P1869" i="6"/>
  <c r="Q1869" i="6"/>
  <c r="R1869" i="6"/>
  <c r="O1870" i="6"/>
  <c r="P1870" i="6"/>
  <c r="Q1870" i="6"/>
  <c r="R1870" i="6"/>
  <c r="O1871" i="6"/>
  <c r="P1871" i="6"/>
  <c r="Q1871" i="6"/>
  <c r="R1871" i="6"/>
  <c r="O1872" i="6"/>
  <c r="P1872" i="6"/>
  <c r="Q1872" i="6"/>
  <c r="R1872" i="6"/>
  <c r="O1873" i="6"/>
  <c r="P1873" i="6"/>
  <c r="Q1873" i="6"/>
  <c r="R1873" i="6"/>
  <c r="O1874" i="6"/>
  <c r="P1874" i="6"/>
  <c r="Q1874" i="6"/>
  <c r="R1874" i="6"/>
  <c r="O1875" i="6"/>
  <c r="P1875" i="6"/>
  <c r="Q1875" i="6"/>
  <c r="R1875" i="6"/>
  <c r="O1876" i="6"/>
  <c r="P1876" i="6"/>
  <c r="Q1876" i="6"/>
  <c r="R1876" i="6"/>
  <c r="O1877" i="6"/>
  <c r="P1877" i="6"/>
  <c r="Q1877" i="6"/>
  <c r="R1877" i="6"/>
  <c r="O1878" i="6"/>
  <c r="P1878" i="6"/>
  <c r="Q1878" i="6"/>
  <c r="R1878" i="6"/>
  <c r="O1879" i="6"/>
  <c r="P1879" i="6"/>
  <c r="Q1879" i="6"/>
  <c r="R1879" i="6"/>
  <c r="O1880" i="6"/>
  <c r="P1880" i="6"/>
  <c r="Q1880" i="6"/>
  <c r="R1880" i="6"/>
  <c r="O1881" i="6"/>
  <c r="P1881" i="6"/>
  <c r="Q1881" i="6"/>
  <c r="R1881" i="6"/>
  <c r="O1882" i="6"/>
  <c r="P1882" i="6"/>
  <c r="Q1882" i="6"/>
  <c r="R1882" i="6"/>
  <c r="O1883" i="6"/>
  <c r="P1883" i="6"/>
  <c r="Q1883" i="6"/>
  <c r="R1883" i="6"/>
  <c r="O1884" i="6"/>
  <c r="P1884" i="6"/>
  <c r="Q1884" i="6"/>
  <c r="R1884" i="6"/>
  <c r="O1885" i="6"/>
  <c r="P1885" i="6"/>
  <c r="Q1885" i="6"/>
  <c r="R1885" i="6"/>
  <c r="O1886" i="6"/>
  <c r="P1886" i="6"/>
  <c r="Q1886" i="6"/>
  <c r="R1886" i="6"/>
  <c r="O1887" i="6"/>
  <c r="P1887" i="6"/>
  <c r="Q1887" i="6"/>
  <c r="R1887" i="6"/>
  <c r="O1888" i="6"/>
  <c r="P1888" i="6"/>
  <c r="Q1888" i="6"/>
  <c r="R1888" i="6"/>
  <c r="O1889" i="6"/>
  <c r="P1889" i="6"/>
  <c r="Q1889" i="6"/>
  <c r="R1889" i="6"/>
  <c r="O1890" i="6"/>
  <c r="P1890" i="6"/>
  <c r="Q1890" i="6"/>
  <c r="R1890" i="6"/>
  <c r="O1891" i="6"/>
  <c r="P1891" i="6"/>
  <c r="Q1891" i="6"/>
  <c r="R1891" i="6"/>
  <c r="O1892" i="6"/>
  <c r="P1892" i="6"/>
  <c r="Q1892" i="6"/>
  <c r="R1892" i="6"/>
  <c r="O1893" i="6"/>
  <c r="P1893" i="6"/>
  <c r="Q1893" i="6"/>
  <c r="R1893" i="6"/>
  <c r="O1894" i="6"/>
  <c r="P1894" i="6"/>
  <c r="Q1894" i="6"/>
  <c r="R1894" i="6"/>
  <c r="O1895" i="6"/>
  <c r="P1895" i="6"/>
  <c r="Q1895" i="6"/>
  <c r="R1895" i="6"/>
  <c r="O1896" i="6"/>
  <c r="P1896" i="6"/>
  <c r="Q1896" i="6"/>
  <c r="R1896" i="6"/>
  <c r="O1897" i="6"/>
  <c r="P1897" i="6"/>
  <c r="Q1897" i="6"/>
  <c r="R1897" i="6"/>
  <c r="O1898" i="6"/>
  <c r="P1898" i="6"/>
  <c r="Q1898" i="6"/>
  <c r="R1898" i="6"/>
  <c r="O1899" i="6"/>
  <c r="P1899" i="6"/>
  <c r="Q1899" i="6"/>
  <c r="R1899" i="6"/>
  <c r="O1900" i="6"/>
  <c r="P1900" i="6"/>
  <c r="Q1900" i="6"/>
  <c r="R1900" i="6"/>
  <c r="O1901" i="6"/>
  <c r="P1901" i="6"/>
  <c r="Q1901" i="6"/>
  <c r="R1901" i="6"/>
  <c r="O1902" i="6"/>
  <c r="P1902" i="6"/>
  <c r="Q1902" i="6"/>
  <c r="R1902" i="6"/>
  <c r="O1903" i="6"/>
  <c r="P1903" i="6"/>
  <c r="Q1903" i="6"/>
  <c r="R1903" i="6"/>
  <c r="O1904" i="6"/>
  <c r="P1904" i="6"/>
  <c r="Q1904" i="6"/>
  <c r="R1904" i="6"/>
  <c r="O1905" i="6"/>
  <c r="P1905" i="6"/>
  <c r="Q1905" i="6"/>
  <c r="R1905" i="6"/>
  <c r="O1906" i="6"/>
  <c r="P1906" i="6"/>
  <c r="Q1906" i="6"/>
  <c r="R1906" i="6"/>
  <c r="O1907" i="6"/>
  <c r="P1907" i="6"/>
  <c r="Q1907" i="6"/>
  <c r="R1907" i="6"/>
  <c r="O1908" i="6"/>
  <c r="P1908" i="6"/>
  <c r="Q1908" i="6"/>
  <c r="R1908" i="6"/>
  <c r="O1909" i="6"/>
  <c r="P1909" i="6"/>
  <c r="Q1909" i="6"/>
  <c r="R1909" i="6"/>
  <c r="O1910" i="6"/>
  <c r="P1910" i="6"/>
  <c r="Q1910" i="6"/>
  <c r="R1910" i="6"/>
  <c r="O1911" i="6"/>
  <c r="P1911" i="6"/>
  <c r="Q1911" i="6"/>
  <c r="R1911" i="6"/>
  <c r="O1912" i="6"/>
  <c r="P1912" i="6"/>
  <c r="Q1912" i="6"/>
  <c r="R1912" i="6"/>
  <c r="O1913" i="6"/>
  <c r="P1913" i="6"/>
  <c r="Q1913" i="6"/>
  <c r="R1913" i="6"/>
  <c r="O1914" i="6"/>
  <c r="P1914" i="6"/>
  <c r="Q1914" i="6"/>
  <c r="R1914" i="6"/>
  <c r="O1915" i="6"/>
  <c r="P1915" i="6"/>
  <c r="Q1915" i="6"/>
  <c r="R1915" i="6"/>
  <c r="O1916" i="6"/>
  <c r="P1916" i="6"/>
  <c r="Q1916" i="6"/>
  <c r="R1916" i="6"/>
  <c r="O1917" i="6"/>
  <c r="P1917" i="6"/>
  <c r="Q1917" i="6"/>
  <c r="R1917" i="6"/>
  <c r="O1918" i="6"/>
  <c r="P1918" i="6"/>
  <c r="Q1918" i="6"/>
  <c r="R1918" i="6"/>
  <c r="O1919" i="6"/>
  <c r="P1919" i="6"/>
  <c r="Q1919" i="6"/>
  <c r="R1919" i="6"/>
  <c r="O1920" i="6"/>
  <c r="P1920" i="6"/>
  <c r="Q1920" i="6"/>
  <c r="R1920" i="6"/>
  <c r="O1921" i="6"/>
  <c r="P1921" i="6"/>
  <c r="Q1921" i="6"/>
  <c r="R1921" i="6"/>
  <c r="O1922" i="6"/>
  <c r="P1922" i="6"/>
  <c r="Q1922" i="6"/>
  <c r="R1922" i="6"/>
  <c r="O1923" i="6"/>
  <c r="P1923" i="6"/>
  <c r="Q1923" i="6"/>
  <c r="R1923" i="6"/>
  <c r="O1924" i="6"/>
  <c r="P1924" i="6"/>
  <c r="Q1924" i="6"/>
  <c r="R1924" i="6"/>
  <c r="O1925" i="6"/>
  <c r="P1925" i="6"/>
  <c r="Q1925" i="6"/>
  <c r="R1925" i="6"/>
  <c r="O1926" i="6"/>
  <c r="P1926" i="6"/>
  <c r="Q1926" i="6"/>
  <c r="R1926" i="6"/>
  <c r="O1927" i="6"/>
  <c r="P1927" i="6"/>
  <c r="Q1927" i="6"/>
  <c r="R1927" i="6"/>
  <c r="O1928" i="6"/>
  <c r="P1928" i="6"/>
  <c r="Q1928" i="6"/>
  <c r="R1928" i="6"/>
  <c r="O1929" i="6"/>
  <c r="P1929" i="6"/>
  <c r="Q1929" i="6"/>
  <c r="R1929" i="6"/>
  <c r="O1930" i="6"/>
  <c r="P1930" i="6"/>
  <c r="Q1930" i="6"/>
  <c r="R1930" i="6"/>
  <c r="O1931" i="6"/>
  <c r="P1931" i="6"/>
  <c r="Q1931" i="6"/>
  <c r="R1931" i="6"/>
  <c r="O1932" i="6"/>
  <c r="P1932" i="6"/>
  <c r="Q1932" i="6"/>
  <c r="R1932" i="6"/>
  <c r="O1933" i="6"/>
  <c r="P1933" i="6"/>
  <c r="Q1933" i="6"/>
  <c r="R1933" i="6"/>
  <c r="O1934" i="6"/>
  <c r="P1934" i="6"/>
  <c r="Q1934" i="6"/>
  <c r="R1934" i="6"/>
  <c r="O1935" i="6"/>
  <c r="P1935" i="6"/>
  <c r="Q1935" i="6"/>
  <c r="R1935" i="6"/>
  <c r="O1936" i="6"/>
  <c r="P1936" i="6"/>
  <c r="Q1936" i="6"/>
  <c r="R1936" i="6"/>
  <c r="O1937" i="6"/>
  <c r="P1937" i="6"/>
  <c r="Q1937" i="6"/>
  <c r="R1937" i="6"/>
  <c r="O1938" i="6"/>
  <c r="P1938" i="6"/>
  <c r="Q1938" i="6"/>
  <c r="R1938" i="6"/>
  <c r="O1939" i="6"/>
  <c r="P1939" i="6"/>
  <c r="Q1939" i="6"/>
  <c r="R1939" i="6"/>
  <c r="O1940" i="6"/>
  <c r="P1940" i="6"/>
  <c r="Q1940" i="6"/>
  <c r="R1940" i="6"/>
  <c r="O1941" i="6"/>
  <c r="P1941" i="6"/>
  <c r="Q1941" i="6"/>
  <c r="R1941" i="6"/>
  <c r="O1942" i="6"/>
  <c r="P1942" i="6"/>
  <c r="Q1942" i="6"/>
  <c r="R1942" i="6"/>
  <c r="O1943" i="6"/>
  <c r="P1943" i="6"/>
  <c r="Q1943" i="6"/>
  <c r="R1943" i="6"/>
  <c r="O1944" i="6"/>
  <c r="P1944" i="6"/>
  <c r="Q1944" i="6"/>
  <c r="R1944" i="6"/>
  <c r="O1945" i="6"/>
  <c r="P1945" i="6"/>
  <c r="Q1945" i="6"/>
  <c r="R1945" i="6"/>
  <c r="O1946" i="6"/>
  <c r="P1946" i="6"/>
  <c r="Q1946" i="6"/>
  <c r="R1946" i="6"/>
  <c r="O1947" i="6"/>
  <c r="P1947" i="6"/>
  <c r="Q1947" i="6"/>
  <c r="R1947" i="6"/>
  <c r="O1948" i="6"/>
  <c r="P1948" i="6"/>
  <c r="Q1948" i="6"/>
  <c r="R1948" i="6"/>
  <c r="O1949" i="6"/>
  <c r="P1949" i="6"/>
  <c r="Q1949" i="6"/>
  <c r="R1949" i="6"/>
  <c r="O1950" i="6"/>
  <c r="P1950" i="6"/>
  <c r="Q1950" i="6"/>
  <c r="R1950" i="6"/>
  <c r="O1951" i="6"/>
  <c r="P1951" i="6"/>
  <c r="Q1951" i="6"/>
  <c r="R1951" i="6"/>
  <c r="O1952" i="6"/>
  <c r="P1952" i="6"/>
  <c r="Q1952" i="6"/>
  <c r="R1952" i="6"/>
  <c r="O1953" i="6"/>
  <c r="P1953" i="6"/>
  <c r="Q1953" i="6"/>
  <c r="R1953" i="6"/>
  <c r="O1954" i="6"/>
  <c r="P1954" i="6"/>
  <c r="Q1954" i="6"/>
  <c r="R1954" i="6"/>
  <c r="O1955" i="6"/>
  <c r="P1955" i="6"/>
  <c r="Q1955" i="6"/>
  <c r="R1955" i="6"/>
  <c r="O1956" i="6"/>
  <c r="P1956" i="6"/>
  <c r="Q1956" i="6"/>
  <c r="R1956" i="6"/>
  <c r="O1957" i="6"/>
  <c r="P1957" i="6"/>
  <c r="Q1957" i="6"/>
  <c r="R1957" i="6"/>
  <c r="O1958" i="6"/>
  <c r="P1958" i="6"/>
  <c r="Q1958" i="6"/>
  <c r="R1958" i="6"/>
  <c r="O1959" i="6"/>
  <c r="P1959" i="6"/>
  <c r="Q1959" i="6"/>
  <c r="R1959" i="6"/>
  <c r="O1960" i="6"/>
  <c r="P1960" i="6"/>
  <c r="Q1960" i="6"/>
  <c r="R1960" i="6"/>
  <c r="O1961" i="6"/>
  <c r="P1961" i="6"/>
  <c r="Q1961" i="6"/>
  <c r="R1961" i="6"/>
  <c r="O1962" i="6"/>
  <c r="P1962" i="6"/>
  <c r="Q1962" i="6"/>
  <c r="R1962" i="6"/>
  <c r="O1963" i="6"/>
  <c r="P1963" i="6"/>
  <c r="Q1963" i="6"/>
  <c r="R1963" i="6"/>
  <c r="O1964" i="6"/>
  <c r="P1964" i="6"/>
  <c r="Q1964" i="6"/>
  <c r="R1964" i="6"/>
  <c r="O1965" i="6"/>
  <c r="P1965" i="6"/>
  <c r="Q1965" i="6"/>
  <c r="R1965" i="6"/>
  <c r="O1966" i="6"/>
  <c r="P1966" i="6"/>
  <c r="Q1966" i="6"/>
  <c r="R1966" i="6"/>
  <c r="O1967" i="6"/>
  <c r="P1967" i="6"/>
  <c r="Q1967" i="6"/>
  <c r="R1967" i="6"/>
  <c r="O1968" i="6"/>
  <c r="P1968" i="6"/>
  <c r="Q1968" i="6"/>
  <c r="R1968" i="6"/>
  <c r="O1969" i="6"/>
  <c r="P1969" i="6"/>
  <c r="Q1969" i="6"/>
  <c r="R1969" i="6"/>
  <c r="O1970" i="6"/>
  <c r="P1970" i="6"/>
  <c r="Q1970" i="6"/>
  <c r="R1970" i="6"/>
  <c r="O1971" i="6"/>
  <c r="P1971" i="6"/>
  <c r="Q1971" i="6"/>
  <c r="R1971" i="6"/>
  <c r="O1972" i="6"/>
  <c r="P1972" i="6"/>
  <c r="Q1972" i="6"/>
  <c r="R1972" i="6"/>
  <c r="O1973" i="6"/>
  <c r="P1973" i="6"/>
  <c r="Q1973" i="6"/>
  <c r="R1973" i="6"/>
  <c r="O1974" i="6"/>
  <c r="P1974" i="6"/>
  <c r="Q1974" i="6"/>
  <c r="R1974" i="6"/>
  <c r="O1975" i="6"/>
  <c r="P1975" i="6"/>
  <c r="Q1975" i="6"/>
  <c r="R1975" i="6"/>
  <c r="O1976" i="6"/>
  <c r="P1976" i="6"/>
  <c r="Q1976" i="6"/>
  <c r="R1976" i="6"/>
  <c r="O1977" i="6"/>
  <c r="P1977" i="6"/>
  <c r="Q1977" i="6"/>
  <c r="R1977" i="6"/>
  <c r="O1978" i="6"/>
  <c r="P1978" i="6"/>
  <c r="Q1978" i="6"/>
  <c r="R1978" i="6"/>
  <c r="O1979" i="6"/>
  <c r="P1979" i="6"/>
  <c r="Q1979" i="6"/>
  <c r="R1979" i="6"/>
  <c r="O1980" i="6"/>
  <c r="P1980" i="6"/>
  <c r="Q1980" i="6"/>
  <c r="R1980" i="6"/>
  <c r="O1981" i="6"/>
  <c r="P1981" i="6"/>
  <c r="Q1981" i="6"/>
  <c r="R1981" i="6"/>
  <c r="O1982" i="6"/>
  <c r="P1982" i="6"/>
  <c r="Q1982" i="6"/>
  <c r="R1982" i="6"/>
  <c r="O1983" i="6"/>
  <c r="P1983" i="6"/>
  <c r="Q1983" i="6"/>
  <c r="R1983" i="6"/>
  <c r="O1984" i="6"/>
  <c r="P1984" i="6"/>
  <c r="Q1984" i="6"/>
  <c r="R1984" i="6"/>
  <c r="O1985" i="6"/>
  <c r="P1985" i="6"/>
  <c r="Q1985" i="6"/>
  <c r="R1985" i="6"/>
  <c r="O1986" i="6"/>
  <c r="P1986" i="6"/>
  <c r="Q1986" i="6"/>
  <c r="R1986" i="6"/>
  <c r="O1987" i="6"/>
  <c r="P1987" i="6"/>
  <c r="Q1987" i="6"/>
  <c r="R1987" i="6"/>
  <c r="O1988" i="6"/>
  <c r="P1988" i="6"/>
  <c r="Q1988" i="6"/>
  <c r="R1988" i="6"/>
  <c r="O1989" i="6"/>
  <c r="P1989" i="6"/>
  <c r="Q1989" i="6"/>
  <c r="R1989" i="6"/>
  <c r="O1990" i="6"/>
  <c r="P1990" i="6"/>
  <c r="Q1990" i="6"/>
  <c r="R1990" i="6"/>
  <c r="O1991" i="6"/>
  <c r="P1991" i="6"/>
  <c r="Q1991" i="6"/>
  <c r="R1991" i="6"/>
  <c r="O1992" i="6"/>
  <c r="P1992" i="6"/>
  <c r="Q1992" i="6"/>
  <c r="R1992" i="6"/>
  <c r="O1993" i="6"/>
  <c r="P1993" i="6"/>
  <c r="Q1993" i="6"/>
  <c r="R1993" i="6"/>
  <c r="O1994" i="6"/>
  <c r="P1994" i="6"/>
  <c r="Q1994" i="6"/>
  <c r="R1994" i="6"/>
  <c r="O1995" i="6"/>
  <c r="P1995" i="6"/>
  <c r="Q1995" i="6"/>
  <c r="R1995" i="6"/>
  <c r="O1996" i="6"/>
  <c r="P1996" i="6"/>
  <c r="Q1996" i="6"/>
  <c r="R1996" i="6"/>
  <c r="O1997" i="6"/>
  <c r="P1997" i="6"/>
  <c r="Q1997" i="6"/>
  <c r="R1997" i="6"/>
  <c r="O1998" i="6"/>
  <c r="P1998" i="6"/>
  <c r="Q1998" i="6"/>
  <c r="R1998" i="6"/>
  <c r="O1999" i="6"/>
  <c r="P1999" i="6"/>
  <c r="Q1999" i="6"/>
  <c r="R1999" i="6"/>
  <c r="O2000" i="6"/>
  <c r="P2000" i="6"/>
  <c r="Q2000" i="6"/>
  <c r="R2000" i="6"/>
  <c r="O2001" i="6"/>
  <c r="P2001" i="6"/>
  <c r="Q2001" i="6"/>
  <c r="R2001" i="6"/>
  <c r="O2002" i="6"/>
  <c r="P2002" i="6"/>
  <c r="Q2002" i="6"/>
  <c r="R2002" i="6"/>
  <c r="O2003" i="6"/>
  <c r="P2003" i="6"/>
  <c r="Q2003" i="6"/>
  <c r="R2003" i="6"/>
  <c r="O2004" i="6"/>
  <c r="P2004" i="6"/>
  <c r="Q2004" i="6"/>
  <c r="R2004" i="6"/>
  <c r="O2005" i="6"/>
  <c r="P2005" i="6"/>
  <c r="Q2005" i="6"/>
  <c r="R2005" i="6"/>
  <c r="O2006" i="6"/>
  <c r="P2006" i="6"/>
  <c r="Q2006" i="6"/>
  <c r="R2006" i="6"/>
  <c r="O2007" i="6"/>
  <c r="P2007" i="6"/>
  <c r="Q2007" i="6"/>
  <c r="R2007" i="6"/>
  <c r="O2008" i="6"/>
  <c r="P2008" i="6"/>
  <c r="Q2008" i="6"/>
  <c r="R2008" i="6"/>
  <c r="O2009" i="6"/>
  <c r="P2009" i="6"/>
  <c r="Q2009" i="6"/>
  <c r="R2009" i="6"/>
  <c r="O2010" i="6"/>
  <c r="P2010" i="6"/>
  <c r="Q2010" i="6"/>
  <c r="R2010" i="6"/>
  <c r="O2011" i="6"/>
  <c r="P2011" i="6"/>
  <c r="Q2011" i="6"/>
  <c r="R2011" i="6"/>
  <c r="O2012" i="6"/>
  <c r="P2012" i="6"/>
  <c r="Q2012" i="6"/>
  <c r="R2012" i="6"/>
  <c r="O2013" i="6"/>
  <c r="P2013" i="6"/>
  <c r="Q2013" i="6"/>
  <c r="R2013" i="6"/>
  <c r="O2014" i="6"/>
  <c r="P2014" i="6"/>
  <c r="Q2014" i="6"/>
  <c r="R2014" i="6"/>
  <c r="O2015" i="6"/>
  <c r="P2015" i="6"/>
  <c r="Q2015" i="6"/>
  <c r="R2015" i="6"/>
  <c r="O2016" i="6"/>
  <c r="P2016" i="6"/>
  <c r="Q2016" i="6"/>
  <c r="R2016" i="6"/>
  <c r="O2017" i="6"/>
  <c r="P2017" i="6"/>
  <c r="Q2017" i="6"/>
  <c r="R2017" i="6"/>
  <c r="O2018" i="6"/>
  <c r="P2018" i="6"/>
  <c r="Q2018" i="6"/>
  <c r="R2018" i="6"/>
  <c r="O2019" i="6"/>
  <c r="P2019" i="6"/>
  <c r="Q2019" i="6"/>
  <c r="R2019" i="6"/>
  <c r="O2020" i="6"/>
  <c r="P2020" i="6"/>
  <c r="Q2020" i="6"/>
  <c r="R2020" i="6"/>
  <c r="O2021" i="6"/>
  <c r="P2021" i="6"/>
  <c r="Q2021" i="6"/>
  <c r="R2021" i="6"/>
  <c r="O2022" i="6"/>
  <c r="P2022" i="6"/>
  <c r="Q2022" i="6"/>
  <c r="R2022" i="6"/>
  <c r="O2023" i="6"/>
  <c r="P2023" i="6"/>
  <c r="Q2023" i="6"/>
  <c r="R2023" i="6"/>
  <c r="O2024" i="6"/>
  <c r="P2024" i="6"/>
  <c r="Q2024" i="6"/>
  <c r="R2024" i="6"/>
  <c r="O2025" i="6"/>
  <c r="P2025" i="6"/>
  <c r="Q2025" i="6"/>
  <c r="R2025" i="6"/>
  <c r="O2026" i="6"/>
  <c r="P2026" i="6"/>
  <c r="Q2026" i="6"/>
  <c r="R2026" i="6"/>
  <c r="O2027" i="6"/>
  <c r="P2027" i="6"/>
  <c r="Q2027" i="6"/>
  <c r="R2027" i="6"/>
  <c r="O2028" i="6"/>
  <c r="P2028" i="6"/>
  <c r="Q2028" i="6"/>
  <c r="R2028" i="6"/>
  <c r="O2029" i="6"/>
  <c r="P2029" i="6"/>
  <c r="Q2029" i="6"/>
  <c r="R2029" i="6"/>
  <c r="O2030" i="6"/>
  <c r="P2030" i="6"/>
  <c r="Q2030" i="6"/>
  <c r="R2030" i="6"/>
  <c r="O2031" i="6"/>
  <c r="P2031" i="6"/>
  <c r="Q2031" i="6"/>
  <c r="R2031" i="6"/>
  <c r="O2032" i="6"/>
  <c r="P2032" i="6"/>
  <c r="Q2032" i="6"/>
  <c r="R2032" i="6"/>
  <c r="O2033" i="6"/>
  <c r="P2033" i="6"/>
  <c r="Q2033" i="6"/>
  <c r="R2033" i="6"/>
  <c r="O2034" i="6"/>
  <c r="P2034" i="6"/>
  <c r="Q2034" i="6"/>
  <c r="R2034" i="6"/>
  <c r="O2035" i="6"/>
  <c r="P2035" i="6"/>
  <c r="Q2035" i="6"/>
  <c r="R2035" i="6"/>
  <c r="O2036" i="6"/>
  <c r="P2036" i="6"/>
  <c r="Q2036" i="6"/>
  <c r="R2036" i="6"/>
  <c r="O2037" i="6"/>
  <c r="P2037" i="6"/>
  <c r="Q2037" i="6"/>
  <c r="R2037" i="6"/>
  <c r="O2038" i="6"/>
  <c r="P2038" i="6"/>
  <c r="Q2038" i="6"/>
  <c r="R2038" i="6"/>
  <c r="O2039" i="6"/>
  <c r="P2039" i="6"/>
  <c r="Q2039" i="6"/>
  <c r="R2039" i="6"/>
  <c r="O2040" i="6"/>
  <c r="P2040" i="6"/>
  <c r="Q2040" i="6"/>
  <c r="R2040" i="6"/>
  <c r="O2041" i="6"/>
  <c r="P2041" i="6"/>
  <c r="Q2041" i="6"/>
  <c r="R2041" i="6"/>
  <c r="O2042" i="6"/>
  <c r="P2042" i="6"/>
  <c r="Q2042" i="6"/>
  <c r="R2042" i="6"/>
  <c r="O2043" i="6"/>
  <c r="P2043" i="6"/>
  <c r="Q2043" i="6"/>
  <c r="R2043" i="6"/>
  <c r="O2044" i="6"/>
  <c r="P2044" i="6"/>
  <c r="Q2044" i="6"/>
  <c r="R2044" i="6"/>
  <c r="O2045" i="6"/>
  <c r="P2045" i="6"/>
  <c r="Q2045" i="6"/>
  <c r="R2045" i="6"/>
  <c r="O2046" i="6"/>
  <c r="P2046" i="6"/>
  <c r="Q2046" i="6"/>
  <c r="R2046" i="6"/>
  <c r="O2047" i="6"/>
  <c r="P2047" i="6"/>
  <c r="Q2047" i="6"/>
  <c r="R2047" i="6"/>
  <c r="O2048" i="6"/>
  <c r="P2048" i="6"/>
  <c r="Q2048" i="6"/>
  <c r="R2048" i="6"/>
  <c r="O2049" i="6"/>
  <c r="P2049" i="6"/>
  <c r="Q2049" i="6"/>
  <c r="R2049" i="6"/>
  <c r="O2050" i="6"/>
  <c r="P2050" i="6"/>
  <c r="Q2050" i="6"/>
  <c r="R2050" i="6"/>
  <c r="O2051" i="6"/>
  <c r="P2051" i="6"/>
  <c r="Q2051" i="6"/>
  <c r="R2051" i="6"/>
  <c r="O2052" i="6"/>
  <c r="P2052" i="6"/>
  <c r="Q2052" i="6"/>
  <c r="R2052" i="6"/>
  <c r="O2053" i="6"/>
  <c r="P2053" i="6"/>
  <c r="Q2053" i="6"/>
  <c r="R2053" i="6"/>
  <c r="O2054" i="6"/>
  <c r="P2054" i="6"/>
  <c r="Q2054" i="6"/>
  <c r="R2054" i="6"/>
  <c r="O2055" i="6"/>
  <c r="P2055" i="6"/>
  <c r="Q2055" i="6"/>
  <c r="R2055" i="6"/>
  <c r="O2056" i="6"/>
  <c r="P2056" i="6"/>
  <c r="Q2056" i="6"/>
  <c r="R2056" i="6"/>
  <c r="O2057" i="6"/>
  <c r="P2057" i="6"/>
  <c r="Q2057" i="6"/>
  <c r="R2057" i="6"/>
  <c r="O2058" i="6"/>
  <c r="P2058" i="6"/>
  <c r="Q2058" i="6"/>
  <c r="R2058" i="6"/>
  <c r="O2059" i="6"/>
  <c r="P2059" i="6"/>
  <c r="Q2059" i="6"/>
  <c r="R2059" i="6"/>
  <c r="O2060" i="6"/>
  <c r="P2060" i="6"/>
  <c r="Q2060" i="6"/>
  <c r="R2060" i="6"/>
  <c r="O2061" i="6"/>
  <c r="P2061" i="6"/>
  <c r="Q2061" i="6"/>
  <c r="R2061" i="6"/>
  <c r="O2062" i="6"/>
  <c r="P2062" i="6"/>
  <c r="Q2062" i="6"/>
  <c r="R2062" i="6"/>
  <c r="O2063" i="6"/>
  <c r="P2063" i="6"/>
  <c r="Q2063" i="6"/>
  <c r="R2063" i="6"/>
  <c r="O2064" i="6"/>
  <c r="P2064" i="6"/>
  <c r="Q2064" i="6"/>
  <c r="R2064" i="6"/>
  <c r="O2065" i="6"/>
  <c r="P2065" i="6"/>
  <c r="Q2065" i="6"/>
  <c r="R2065" i="6"/>
  <c r="O2066" i="6"/>
  <c r="P2066" i="6"/>
  <c r="Q2066" i="6"/>
  <c r="R2066" i="6"/>
  <c r="O2067" i="6"/>
  <c r="P2067" i="6"/>
  <c r="Q2067" i="6"/>
  <c r="R2067" i="6"/>
  <c r="O2068" i="6"/>
  <c r="P2068" i="6"/>
  <c r="Q2068" i="6"/>
  <c r="R2068" i="6"/>
  <c r="O2069" i="6"/>
  <c r="P2069" i="6"/>
  <c r="Q2069" i="6"/>
  <c r="R2069" i="6"/>
  <c r="O2070" i="6"/>
  <c r="P2070" i="6"/>
  <c r="Q2070" i="6"/>
  <c r="R2070" i="6"/>
  <c r="O2071" i="6"/>
  <c r="P2071" i="6"/>
  <c r="Q2071" i="6"/>
  <c r="R2071" i="6"/>
  <c r="O2072" i="6"/>
  <c r="P2072" i="6"/>
  <c r="Q2072" i="6"/>
  <c r="R2072" i="6"/>
  <c r="O2073" i="6"/>
  <c r="P2073" i="6"/>
  <c r="Q2073" i="6"/>
  <c r="R2073" i="6"/>
  <c r="O2074" i="6"/>
  <c r="P2074" i="6"/>
  <c r="Q2074" i="6"/>
  <c r="R2074" i="6"/>
  <c r="O2075" i="6"/>
  <c r="P2075" i="6"/>
  <c r="Q2075" i="6"/>
  <c r="R2075" i="6"/>
  <c r="O2076" i="6"/>
  <c r="P2076" i="6"/>
  <c r="Q2076" i="6"/>
  <c r="R2076" i="6"/>
  <c r="O2077" i="6"/>
  <c r="P2077" i="6"/>
  <c r="Q2077" i="6"/>
  <c r="R2077" i="6"/>
  <c r="O2078" i="6"/>
  <c r="P2078" i="6"/>
  <c r="Q2078" i="6"/>
  <c r="R2078" i="6"/>
  <c r="O2079" i="6"/>
  <c r="P2079" i="6"/>
  <c r="Q2079" i="6"/>
  <c r="R2079" i="6"/>
  <c r="O2080" i="6"/>
  <c r="P2080" i="6"/>
  <c r="Q2080" i="6"/>
  <c r="R2080" i="6"/>
  <c r="O2081" i="6"/>
  <c r="P2081" i="6"/>
  <c r="Q2081" i="6"/>
  <c r="R2081" i="6"/>
  <c r="O2082" i="6"/>
  <c r="P2082" i="6"/>
  <c r="Q2082" i="6"/>
  <c r="R2082" i="6"/>
  <c r="O2083" i="6"/>
  <c r="P2083" i="6"/>
  <c r="Q2083" i="6"/>
  <c r="R2083" i="6"/>
  <c r="O2084" i="6"/>
  <c r="P2084" i="6"/>
  <c r="Q2084" i="6"/>
  <c r="R2084" i="6"/>
  <c r="O2085" i="6"/>
  <c r="P2085" i="6"/>
  <c r="Q2085" i="6"/>
  <c r="R2085" i="6"/>
  <c r="O2086" i="6"/>
  <c r="P2086" i="6"/>
  <c r="Q2086" i="6"/>
  <c r="R2086" i="6"/>
  <c r="O2087" i="6"/>
  <c r="P2087" i="6"/>
  <c r="Q2087" i="6"/>
  <c r="R2087" i="6"/>
  <c r="O2088" i="6"/>
  <c r="P2088" i="6"/>
  <c r="Q2088" i="6"/>
  <c r="R2088" i="6"/>
  <c r="O2089" i="6"/>
  <c r="P2089" i="6"/>
  <c r="Q2089" i="6"/>
  <c r="R2089" i="6"/>
  <c r="O2090" i="6"/>
  <c r="P2090" i="6"/>
  <c r="Q2090" i="6"/>
  <c r="R2090" i="6"/>
  <c r="O2091" i="6"/>
  <c r="P2091" i="6"/>
  <c r="Q2091" i="6"/>
  <c r="R2091" i="6"/>
  <c r="O2092" i="6"/>
  <c r="P2092" i="6"/>
  <c r="Q2092" i="6"/>
  <c r="R2092" i="6"/>
  <c r="O2093" i="6"/>
  <c r="P2093" i="6"/>
  <c r="Q2093" i="6"/>
  <c r="R2093" i="6"/>
  <c r="O2094" i="6"/>
  <c r="P2094" i="6"/>
  <c r="Q2094" i="6"/>
  <c r="R2094" i="6"/>
  <c r="O2095" i="6"/>
  <c r="P2095" i="6"/>
  <c r="Q2095" i="6"/>
  <c r="R2095" i="6"/>
  <c r="O2096" i="6"/>
  <c r="P2096" i="6"/>
  <c r="Q2096" i="6"/>
  <c r="R2096" i="6"/>
  <c r="O2097" i="6"/>
  <c r="P2097" i="6"/>
  <c r="Q2097" i="6"/>
  <c r="R2097" i="6"/>
  <c r="O2098" i="6"/>
  <c r="P2098" i="6"/>
  <c r="Q2098" i="6"/>
  <c r="R2098" i="6"/>
  <c r="O2099" i="6"/>
  <c r="P2099" i="6"/>
  <c r="Q2099" i="6"/>
  <c r="R2099" i="6"/>
  <c r="O2100" i="6"/>
  <c r="P2100" i="6"/>
  <c r="Q2100" i="6"/>
  <c r="R2100" i="6"/>
  <c r="O2101" i="6"/>
  <c r="P2101" i="6"/>
  <c r="Q2101" i="6"/>
  <c r="R2101" i="6"/>
  <c r="O2102" i="6"/>
  <c r="P2102" i="6"/>
  <c r="Q2102" i="6"/>
  <c r="R2102" i="6"/>
  <c r="O2103" i="6"/>
  <c r="P2103" i="6"/>
  <c r="Q2103" i="6"/>
  <c r="R2103" i="6"/>
  <c r="O2104" i="6"/>
  <c r="P2104" i="6"/>
  <c r="Q2104" i="6"/>
  <c r="R2104" i="6"/>
  <c r="O2105" i="6"/>
  <c r="P2105" i="6"/>
  <c r="Q2105" i="6"/>
  <c r="R2105" i="6"/>
  <c r="O2106" i="6"/>
  <c r="P2106" i="6"/>
  <c r="Q2106" i="6"/>
  <c r="R2106" i="6"/>
  <c r="O2107" i="6"/>
  <c r="P2107" i="6"/>
  <c r="Q2107" i="6"/>
  <c r="R2107" i="6"/>
  <c r="O2108" i="6"/>
  <c r="P2108" i="6"/>
  <c r="Q2108" i="6"/>
  <c r="R2108" i="6"/>
  <c r="O2109" i="6"/>
  <c r="P2109" i="6"/>
  <c r="Q2109" i="6"/>
  <c r="R2109" i="6"/>
  <c r="O2110" i="6"/>
  <c r="P2110" i="6"/>
  <c r="Q2110" i="6"/>
  <c r="R2110" i="6"/>
  <c r="O2111" i="6"/>
  <c r="P2111" i="6"/>
  <c r="Q2111" i="6"/>
  <c r="R2111" i="6"/>
  <c r="O2112" i="6"/>
  <c r="P2112" i="6"/>
  <c r="Q2112" i="6"/>
  <c r="R2112" i="6"/>
  <c r="O2113" i="6"/>
  <c r="P2113" i="6"/>
  <c r="Q2113" i="6"/>
  <c r="R2113" i="6"/>
  <c r="O2114" i="6"/>
  <c r="P2114" i="6"/>
  <c r="Q2114" i="6"/>
  <c r="R2114" i="6"/>
  <c r="O2115" i="6"/>
  <c r="P2115" i="6"/>
  <c r="Q2115" i="6"/>
  <c r="R2115" i="6"/>
  <c r="O2116" i="6"/>
  <c r="P2116" i="6"/>
  <c r="Q2116" i="6"/>
  <c r="R2116" i="6"/>
  <c r="O2117" i="6"/>
  <c r="P2117" i="6"/>
  <c r="Q2117" i="6"/>
  <c r="R2117" i="6"/>
  <c r="O2118" i="6"/>
  <c r="P2118" i="6"/>
  <c r="Q2118" i="6"/>
  <c r="R2118" i="6"/>
  <c r="O2119" i="6"/>
  <c r="P2119" i="6"/>
  <c r="Q2119" i="6"/>
  <c r="R2119" i="6"/>
  <c r="O2120" i="6"/>
  <c r="P2120" i="6"/>
  <c r="Q2120" i="6"/>
  <c r="R2120" i="6"/>
  <c r="O2121" i="6"/>
  <c r="P2121" i="6"/>
  <c r="Q2121" i="6"/>
  <c r="R2121" i="6"/>
  <c r="O2122" i="6"/>
  <c r="P2122" i="6"/>
  <c r="Q2122" i="6"/>
  <c r="R2122" i="6"/>
  <c r="O2123" i="6"/>
  <c r="P2123" i="6"/>
  <c r="Q2123" i="6"/>
  <c r="R2123" i="6"/>
  <c r="O2124" i="6"/>
  <c r="P2124" i="6"/>
  <c r="Q2124" i="6"/>
  <c r="R2124" i="6"/>
  <c r="O2125" i="6"/>
  <c r="P2125" i="6"/>
  <c r="Q2125" i="6"/>
  <c r="R2125" i="6"/>
  <c r="O2126" i="6"/>
  <c r="P2126" i="6"/>
  <c r="Q2126" i="6"/>
  <c r="R2126" i="6"/>
  <c r="O2127" i="6"/>
  <c r="P2127" i="6"/>
  <c r="Q2127" i="6"/>
  <c r="R2127" i="6"/>
  <c r="O2128" i="6"/>
  <c r="P2128" i="6"/>
  <c r="Q2128" i="6"/>
  <c r="R2128" i="6"/>
  <c r="O2129" i="6"/>
  <c r="P2129" i="6"/>
  <c r="Q2129" i="6"/>
  <c r="R2129" i="6"/>
  <c r="O2130" i="6"/>
  <c r="P2130" i="6"/>
  <c r="Q2130" i="6"/>
  <c r="R2130" i="6"/>
  <c r="O2131" i="6"/>
  <c r="P2131" i="6"/>
  <c r="Q2131" i="6"/>
  <c r="R2131" i="6"/>
  <c r="O2132" i="6"/>
  <c r="P2132" i="6"/>
  <c r="Q2132" i="6"/>
  <c r="R2132" i="6"/>
  <c r="O2133" i="6"/>
  <c r="P2133" i="6"/>
  <c r="Q2133" i="6"/>
  <c r="R2133" i="6"/>
  <c r="O2134" i="6"/>
  <c r="P2134" i="6"/>
  <c r="Q2134" i="6"/>
  <c r="R2134" i="6"/>
  <c r="O2135" i="6"/>
  <c r="P2135" i="6"/>
  <c r="Q2135" i="6"/>
  <c r="R2135" i="6"/>
  <c r="O2136" i="6"/>
  <c r="P2136" i="6"/>
  <c r="Q2136" i="6"/>
  <c r="R2136" i="6"/>
  <c r="O2137" i="6"/>
  <c r="P2137" i="6"/>
  <c r="Q2137" i="6"/>
  <c r="R2137" i="6"/>
  <c r="O2138" i="6"/>
  <c r="P2138" i="6"/>
  <c r="Q2138" i="6"/>
  <c r="R2138" i="6"/>
  <c r="O2139" i="6"/>
  <c r="P2139" i="6"/>
  <c r="Q2139" i="6"/>
  <c r="R2139" i="6"/>
  <c r="O2140" i="6"/>
  <c r="P2140" i="6"/>
  <c r="Q2140" i="6"/>
  <c r="R2140" i="6"/>
  <c r="O2141" i="6"/>
  <c r="P2141" i="6"/>
  <c r="Q2141" i="6"/>
  <c r="R2141" i="6"/>
  <c r="O2142" i="6"/>
  <c r="P2142" i="6"/>
  <c r="Q2142" i="6"/>
  <c r="R2142" i="6"/>
  <c r="O2143" i="6"/>
  <c r="P2143" i="6"/>
  <c r="Q2143" i="6"/>
  <c r="R2143" i="6"/>
  <c r="O2144" i="6"/>
  <c r="P2144" i="6"/>
  <c r="Q2144" i="6"/>
  <c r="R2144" i="6"/>
  <c r="O2145" i="6"/>
  <c r="P2145" i="6"/>
  <c r="Q2145" i="6"/>
  <c r="R2145" i="6"/>
  <c r="O2146" i="6"/>
  <c r="P2146" i="6"/>
  <c r="Q2146" i="6"/>
  <c r="R2146" i="6"/>
  <c r="O2147" i="6"/>
  <c r="P2147" i="6"/>
  <c r="Q2147" i="6"/>
  <c r="R2147" i="6"/>
  <c r="O2148" i="6"/>
  <c r="P2148" i="6"/>
  <c r="Q2148" i="6"/>
  <c r="R2148" i="6"/>
  <c r="O2149" i="6"/>
  <c r="P2149" i="6"/>
  <c r="Q2149" i="6"/>
  <c r="R2149" i="6"/>
  <c r="O2150" i="6"/>
  <c r="P2150" i="6"/>
  <c r="Q2150" i="6"/>
  <c r="R2150" i="6"/>
  <c r="O2151" i="6"/>
  <c r="P2151" i="6"/>
  <c r="Q2151" i="6"/>
  <c r="R2151" i="6"/>
  <c r="O2152" i="6"/>
  <c r="P2152" i="6"/>
  <c r="Q2152" i="6"/>
  <c r="R2152" i="6"/>
  <c r="O2153" i="6"/>
  <c r="P2153" i="6"/>
  <c r="Q2153" i="6"/>
  <c r="R2153" i="6"/>
  <c r="O2154" i="6"/>
  <c r="P2154" i="6"/>
  <c r="Q2154" i="6"/>
  <c r="R2154" i="6"/>
  <c r="O2155" i="6"/>
  <c r="P2155" i="6"/>
  <c r="Q2155" i="6"/>
  <c r="R2155" i="6"/>
  <c r="O2156" i="6"/>
  <c r="P2156" i="6"/>
  <c r="Q2156" i="6"/>
  <c r="R2156" i="6"/>
  <c r="O2157" i="6"/>
  <c r="P2157" i="6"/>
  <c r="Q2157" i="6"/>
  <c r="R2157" i="6"/>
  <c r="O2158" i="6"/>
  <c r="P2158" i="6"/>
  <c r="Q2158" i="6"/>
  <c r="R2158" i="6"/>
  <c r="O2159" i="6"/>
  <c r="P2159" i="6"/>
  <c r="Q2159" i="6"/>
  <c r="R2159" i="6"/>
  <c r="O2160" i="6"/>
  <c r="P2160" i="6"/>
  <c r="Q2160" i="6"/>
  <c r="R2160" i="6"/>
  <c r="O2161" i="6"/>
  <c r="P2161" i="6"/>
  <c r="Q2161" i="6"/>
  <c r="R2161" i="6"/>
  <c r="O2162" i="6"/>
  <c r="P2162" i="6"/>
  <c r="Q2162" i="6"/>
  <c r="R2162" i="6"/>
  <c r="O2163" i="6"/>
  <c r="P2163" i="6"/>
  <c r="Q2163" i="6"/>
  <c r="R2163" i="6"/>
  <c r="O2164" i="6"/>
  <c r="P2164" i="6"/>
  <c r="Q2164" i="6"/>
  <c r="R2164" i="6"/>
  <c r="O2165" i="6"/>
  <c r="P2165" i="6"/>
  <c r="Q2165" i="6"/>
  <c r="R2165" i="6"/>
  <c r="O2166" i="6"/>
  <c r="P2166" i="6"/>
  <c r="Q2166" i="6"/>
  <c r="R2166" i="6"/>
  <c r="O2167" i="6"/>
  <c r="P2167" i="6"/>
  <c r="Q2167" i="6"/>
  <c r="R2167" i="6"/>
  <c r="O2168" i="6"/>
  <c r="P2168" i="6"/>
  <c r="Q2168" i="6"/>
  <c r="R2168" i="6"/>
  <c r="O2169" i="6"/>
  <c r="P2169" i="6"/>
  <c r="Q2169" i="6"/>
  <c r="R2169" i="6"/>
  <c r="O2170" i="6"/>
  <c r="P2170" i="6"/>
  <c r="Q2170" i="6"/>
  <c r="R2170" i="6"/>
  <c r="O2171" i="6"/>
  <c r="P2171" i="6"/>
  <c r="Q2171" i="6"/>
  <c r="R2171" i="6"/>
  <c r="O2172" i="6"/>
  <c r="P2172" i="6"/>
  <c r="Q2172" i="6"/>
  <c r="R2172" i="6"/>
  <c r="O2173" i="6"/>
  <c r="P2173" i="6"/>
  <c r="Q2173" i="6"/>
  <c r="R2173" i="6"/>
  <c r="O2174" i="6"/>
  <c r="P2174" i="6"/>
  <c r="Q2174" i="6"/>
  <c r="R2174" i="6"/>
  <c r="O2175" i="6"/>
  <c r="P2175" i="6"/>
  <c r="Q2175" i="6"/>
  <c r="R2175" i="6"/>
  <c r="O2176" i="6"/>
  <c r="P2176" i="6"/>
  <c r="Q2176" i="6"/>
  <c r="R2176" i="6"/>
  <c r="O2177" i="6"/>
  <c r="P2177" i="6"/>
  <c r="Q2177" i="6"/>
  <c r="R2177" i="6"/>
  <c r="O2178" i="6"/>
  <c r="P2178" i="6"/>
  <c r="Q2178" i="6"/>
  <c r="R2178" i="6"/>
  <c r="O2179" i="6"/>
  <c r="P2179" i="6"/>
  <c r="Q2179" i="6"/>
  <c r="R2179" i="6"/>
  <c r="O2180" i="6"/>
  <c r="P2180" i="6"/>
  <c r="Q2180" i="6"/>
  <c r="R2180" i="6"/>
  <c r="O2181" i="6"/>
  <c r="P2181" i="6"/>
  <c r="Q2181" i="6"/>
  <c r="R2181" i="6"/>
  <c r="O2182" i="6"/>
  <c r="P2182" i="6"/>
  <c r="Q2182" i="6"/>
  <c r="R2182" i="6"/>
  <c r="O2183" i="6"/>
  <c r="P2183" i="6"/>
  <c r="Q2183" i="6"/>
  <c r="R2183" i="6"/>
  <c r="O2184" i="6"/>
  <c r="P2184" i="6"/>
  <c r="Q2184" i="6"/>
  <c r="R2184" i="6"/>
  <c r="O2185" i="6"/>
  <c r="P2185" i="6"/>
  <c r="Q2185" i="6"/>
  <c r="R2185" i="6"/>
  <c r="O2186" i="6"/>
  <c r="P2186" i="6"/>
  <c r="Q2186" i="6"/>
  <c r="R2186" i="6"/>
  <c r="O2187" i="6"/>
  <c r="P2187" i="6"/>
  <c r="Q2187" i="6"/>
  <c r="R2187" i="6"/>
  <c r="O2188" i="6"/>
  <c r="P2188" i="6"/>
  <c r="Q2188" i="6"/>
  <c r="R2188" i="6"/>
  <c r="O2189" i="6"/>
  <c r="P2189" i="6"/>
  <c r="Q2189" i="6"/>
  <c r="R2189" i="6"/>
  <c r="O2190" i="6"/>
  <c r="P2190" i="6"/>
  <c r="Q2190" i="6"/>
  <c r="R2190" i="6"/>
  <c r="O2191" i="6"/>
  <c r="P2191" i="6"/>
  <c r="Q2191" i="6"/>
  <c r="R2191" i="6"/>
  <c r="O2192" i="6"/>
  <c r="P2192" i="6"/>
  <c r="Q2192" i="6"/>
  <c r="R2192" i="6"/>
  <c r="O2193" i="6"/>
  <c r="P2193" i="6"/>
  <c r="Q2193" i="6"/>
  <c r="R2193" i="6"/>
  <c r="O2194" i="6"/>
  <c r="P2194" i="6"/>
  <c r="Q2194" i="6"/>
  <c r="R2194" i="6"/>
  <c r="O2195" i="6"/>
  <c r="P2195" i="6"/>
  <c r="Q2195" i="6"/>
  <c r="R2195" i="6"/>
  <c r="O2196" i="6"/>
  <c r="P2196" i="6"/>
  <c r="Q2196" i="6"/>
  <c r="R2196" i="6"/>
  <c r="O2197" i="6"/>
  <c r="P2197" i="6"/>
  <c r="Q2197" i="6"/>
  <c r="R2197" i="6"/>
  <c r="O2198" i="6"/>
  <c r="P2198" i="6"/>
  <c r="Q2198" i="6"/>
  <c r="R2198" i="6"/>
  <c r="O2199" i="6"/>
  <c r="P2199" i="6"/>
  <c r="Q2199" i="6"/>
  <c r="R2199" i="6"/>
  <c r="O2200" i="6"/>
  <c r="P2200" i="6"/>
  <c r="Q2200" i="6"/>
  <c r="R2200" i="6"/>
  <c r="O2201" i="6"/>
  <c r="P2201" i="6"/>
  <c r="Q2201" i="6"/>
  <c r="R2201" i="6"/>
  <c r="O2202" i="6"/>
  <c r="P2202" i="6"/>
  <c r="Q2202" i="6"/>
  <c r="R2202" i="6"/>
  <c r="O2203" i="6"/>
  <c r="P2203" i="6"/>
  <c r="Q2203" i="6"/>
  <c r="R2203" i="6"/>
  <c r="O2204" i="6"/>
  <c r="P2204" i="6"/>
  <c r="Q2204" i="6"/>
  <c r="R2204" i="6"/>
  <c r="O2205" i="6"/>
  <c r="P2205" i="6"/>
  <c r="Q2205" i="6"/>
  <c r="R2205" i="6"/>
  <c r="O2206" i="6"/>
  <c r="P2206" i="6"/>
  <c r="Q2206" i="6"/>
  <c r="R2206" i="6"/>
  <c r="O2207" i="6"/>
  <c r="P2207" i="6"/>
  <c r="Q2207" i="6"/>
  <c r="R2207" i="6"/>
  <c r="O2208" i="6"/>
  <c r="P2208" i="6"/>
  <c r="Q2208" i="6"/>
  <c r="R2208" i="6"/>
  <c r="O2209" i="6"/>
  <c r="P2209" i="6"/>
  <c r="Q2209" i="6"/>
  <c r="R2209" i="6"/>
  <c r="O2210" i="6"/>
  <c r="P2210" i="6"/>
  <c r="Q2210" i="6"/>
  <c r="R2210" i="6"/>
  <c r="O2211" i="6"/>
  <c r="P2211" i="6"/>
  <c r="Q2211" i="6"/>
  <c r="R2211" i="6"/>
  <c r="O2212" i="6"/>
  <c r="P2212" i="6"/>
  <c r="Q2212" i="6"/>
  <c r="R2212" i="6"/>
  <c r="O2213" i="6"/>
  <c r="P2213" i="6"/>
  <c r="Q2213" i="6"/>
  <c r="R2213" i="6"/>
  <c r="O2214" i="6"/>
  <c r="P2214" i="6"/>
  <c r="Q2214" i="6"/>
  <c r="R2214" i="6"/>
  <c r="O2215" i="6"/>
  <c r="P2215" i="6"/>
  <c r="Q2215" i="6"/>
  <c r="R2215" i="6"/>
  <c r="O2216" i="6"/>
  <c r="P2216" i="6"/>
  <c r="Q2216" i="6"/>
  <c r="R2216" i="6"/>
  <c r="O2217" i="6"/>
  <c r="P2217" i="6"/>
  <c r="Q2217" i="6"/>
  <c r="R2217" i="6"/>
  <c r="O2218" i="6"/>
  <c r="P2218" i="6"/>
  <c r="Q2218" i="6"/>
  <c r="R2218" i="6"/>
  <c r="O2219" i="6"/>
  <c r="P2219" i="6"/>
  <c r="Q2219" i="6"/>
  <c r="R2219" i="6"/>
  <c r="O2220" i="6"/>
  <c r="P2220" i="6"/>
  <c r="Q2220" i="6"/>
  <c r="R2220" i="6"/>
  <c r="O2221" i="6"/>
  <c r="P2221" i="6"/>
  <c r="Q2221" i="6"/>
  <c r="R2221" i="6"/>
  <c r="O2222" i="6"/>
  <c r="P2222" i="6"/>
  <c r="Q2222" i="6"/>
  <c r="R2222" i="6"/>
  <c r="O2223" i="6"/>
  <c r="P2223" i="6"/>
  <c r="Q2223" i="6"/>
  <c r="R2223" i="6"/>
  <c r="O2224" i="6"/>
  <c r="P2224" i="6"/>
  <c r="Q2224" i="6"/>
  <c r="R2224" i="6"/>
  <c r="O2225" i="6"/>
  <c r="P2225" i="6"/>
  <c r="Q2225" i="6"/>
  <c r="R2225" i="6"/>
  <c r="O2226" i="6"/>
  <c r="P2226" i="6"/>
  <c r="Q2226" i="6"/>
  <c r="R2226" i="6"/>
  <c r="O2227" i="6"/>
  <c r="P2227" i="6"/>
  <c r="Q2227" i="6"/>
  <c r="R2227" i="6"/>
  <c r="O2228" i="6"/>
  <c r="P2228" i="6"/>
  <c r="Q2228" i="6"/>
  <c r="R2228" i="6"/>
  <c r="O2229" i="6"/>
  <c r="P2229" i="6"/>
  <c r="Q2229" i="6"/>
  <c r="R2229" i="6"/>
  <c r="O2230" i="6"/>
  <c r="P2230" i="6"/>
  <c r="Q2230" i="6"/>
  <c r="R2230" i="6"/>
  <c r="O2231" i="6"/>
  <c r="P2231" i="6"/>
  <c r="Q2231" i="6"/>
  <c r="R2231" i="6"/>
  <c r="O2232" i="6"/>
  <c r="P2232" i="6"/>
  <c r="Q2232" i="6"/>
  <c r="R2232" i="6"/>
  <c r="O2233" i="6"/>
  <c r="P2233" i="6"/>
  <c r="Q2233" i="6"/>
  <c r="R2233" i="6"/>
  <c r="O2234" i="6"/>
  <c r="P2234" i="6"/>
  <c r="Q2234" i="6"/>
  <c r="R2234" i="6"/>
  <c r="O2235" i="6"/>
  <c r="P2235" i="6"/>
  <c r="Q2235" i="6"/>
  <c r="R2235" i="6"/>
  <c r="O2236" i="6"/>
  <c r="P2236" i="6"/>
  <c r="Q2236" i="6"/>
  <c r="R2236" i="6"/>
  <c r="O2237" i="6"/>
  <c r="P2237" i="6"/>
  <c r="Q2237" i="6"/>
  <c r="R2237" i="6"/>
  <c r="O2238" i="6"/>
  <c r="P2238" i="6"/>
  <c r="Q2238" i="6"/>
  <c r="R2238" i="6"/>
  <c r="O2239" i="6"/>
  <c r="P2239" i="6"/>
  <c r="Q2239" i="6"/>
  <c r="R2239" i="6"/>
  <c r="O2240" i="6"/>
  <c r="P2240" i="6"/>
  <c r="Q2240" i="6"/>
  <c r="R2240" i="6"/>
  <c r="O2241" i="6"/>
  <c r="P2241" i="6"/>
  <c r="Q2241" i="6"/>
  <c r="R2241" i="6"/>
  <c r="O2242" i="6"/>
  <c r="P2242" i="6"/>
  <c r="Q2242" i="6"/>
  <c r="R2242" i="6"/>
  <c r="O2243" i="6"/>
  <c r="P2243" i="6"/>
  <c r="Q2243" i="6"/>
  <c r="R2243" i="6"/>
  <c r="O2244" i="6"/>
  <c r="P2244" i="6"/>
  <c r="Q2244" i="6"/>
  <c r="R2244" i="6"/>
  <c r="O2245" i="6"/>
  <c r="P2245" i="6"/>
  <c r="Q2245" i="6"/>
  <c r="R2245" i="6"/>
  <c r="O2246" i="6"/>
  <c r="P2246" i="6"/>
  <c r="Q2246" i="6"/>
  <c r="R2246" i="6"/>
  <c r="O2247" i="6"/>
  <c r="P2247" i="6"/>
  <c r="Q2247" i="6"/>
  <c r="R2247" i="6"/>
  <c r="O2248" i="6"/>
  <c r="P2248" i="6"/>
  <c r="Q2248" i="6"/>
  <c r="R2248" i="6"/>
  <c r="O2249" i="6"/>
  <c r="P2249" i="6"/>
  <c r="Q2249" i="6"/>
  <c r="R2249" i="6"/>
  <c r="O2250" i="6"/>
  <c r="P2250" i="6"/>
  <c r="Q2250" i="6"/>
  <c r="R2250" i="6"/>
  <c r="O2251" i="6"/>
  <c r="P2251" i="6"/>
  <c r="Q2251" i="6"/>
  <c r="R2251" i="6"/>
  <c r="O2252" i="6"/>
  <c r="P2252" i="6"/>
  <c r="Q2252" i="6"/>
  <c r="R2252" i="6"/>
  <c r="O2253" i="6"/>
  <c r="P2253" i="6"/>
  <c r="Q2253" i="6"/>
  <c r="R2253" i="6"/>
  <c r="O2254" i="6"/>
  <c r="P2254" i="6"/>
  <c r="Q2254" i="6"/>
  <c r="R2254" i="6"/>
  <c r="O2255" i="6"/>
  <c r="P2255" i="6"/>
  <c r="Q2255" i="6"/>
  <c r="R2255" i="6"/>
  <c r="O2256" i="6"/>
  <c r="P2256" i="6"/>
  <c r="Q2256" i="6"/>
  <c r="R2256" i="6"/>
  <c r="O2257" i="6"/>
  <c r="P2257" i="6"/>
  <c r="Q2257" i="6"/>
  <c r="R2257" i="6"/>
  <c r="O2258" i="6"/>
  <c r="P2258" i="6"/>
  <c r="Q2258" i="6"/>
  <c r="R2258" i="6"/>
  <c r="O2259" i="6"/>
  <c r="P2259" i="6"/>
  <c r="Q2259" i="6"/>
  <c r="R2259" i="6"/>
  <c r="O2260" i="6"/>
  <c r="P2260" i="6"/>
  <c r="Q2260" i="6"/>
  <c r="R2260" i="6"/>
  <c r="O2261" i="6"/>
  <c r="P2261" i="6"/>
  <c r="Q2261" i="6"/>
  <c r="R2261" i="6"/>
  <c r="O2262" i="6"/>
  <c r="P2262" i="6"/>
  <c r="Q2262" i="6"/>
  <c r="R2262" i="6"/>
  <c r="O2263" i="6"/>
  <c r="P2263" i="6"/>
  <c r="Q2263" i="6"/>
  <c r="R2263" i="6"/>
  <c r="O2264" i="6"/>
  <c r="P2264" i="6"/>
  <c r="Q2264" i="6"/>
  <c r="R2264" i="6"/>
  <c r="O2265" i="6"/>
  <c r="P2265" i="6"/>
  <c r="Q2265" i="6"/>
  <c r="R2265" i="6"/>
  <c r="O2266" i="6"/>
  <c r="P2266" i="6"/>
  <c r="Q2266" i="6"/>
  <c r="R2266" i="6"/>
  <c r="O2267" i="6"/>
  <c r="P2267" i="6"/>
  <c r="Q2267" i="6"/>
  <c r="R2267" i="6"/>
  <c r="O2268" i="6"/>
  <c r="P2268" i="6"/>
  <c r="Q2268" i="6"/>
  <c r="R2268" i="6"/>
  <c r="O2269" i="6"/>
  <c r="P2269" i="6"/>
  <c r="Q2269" i="6"/>
  <c r="R2269" i="6"/>
  <c r="O2270" i="6"/>
  <c r="P2270" i="6"/>
  <c r="Q2270" i="6"/>
  <c r="R2270" i="6"/>
  <c r="O2271" i="6"/>
  <c r="P2271" i="6"/>
  <c r="Q2271" i="6"/>
  <c r="R2271" i="6"/>
  <c r="O2272" i="6"/>
  <c r="P2272" i="6"/>
  <c r="Q2272" i="6"/>
  <c r="R2272" i="6"/>
  <c r="O2273" i="6"/>
  <c r="P2273" i="6"/>
  <c r="Q2273" i="6"/>
  <c r="R2273" i="6"/>
  <c r="O2274" i="6"/>
  <c r="P2274" i="6"/>
  <c r="Q2274" i="6"/>
  <c r="R2274" i="6"/>
  <c r="O2275" i="6"/>
  <c r="P2275" i="6"/>
  <c r="Q2275" i="6"/>
  <c r="R2275" i="6"/>
  <c r="O2276" i="6"/>
  <c r="P2276" i="6"/>
  <c r="Q2276" i="6"/>
  <c r="R2276" i="6"/>
  <c r="O2277" i="6"/>
  <c r="P2277" i="6"/>
  <c r="Q2277" i="6"/>
  <c r="R2277" i="6"/>
  <c r="O2278" i="6"/>
  <c r="P2278" i="6"/>
  <c r="Q2278" i="6"/>
  <c r="R2278" i="6"/>
  <c r="O2279" i="6"/>
  <c r="P2279" i="6"/>
  <c r="Q2279" i="6"/>
  <c r="R2279" i="6"/>
  <c r="O2280" i="6"/>
  <c r="P2280" i="6"/>
  <c r="Q2280" i="6"/>
  <c r="R2280" i="6"/>
  <c r="O2281" i="6"/>
  <c r="P2281" i="6"/>
  <c r="Q2281" i="6"/>
  <c r="R2281" i="6"/>
  <c r="O2282" i="6"/>
  <c r="P2282" i="6"/>
  <c r="Q2282" i="6"/>
  <c r="R2282" i="6"/>
  <c r="O2283" i="6"/>
  <c r="P2283" i="6"/>
  <c r="Q2283" i="6"/>
  <c r="R2283" i="6"/>
  <c r="O2284" i="6"/>
  <c r="P2284" i="6"/>
  <c r="Q2284" i="6"/>
  <c r="R2284" i="6"/>
  <c r="O2285" i="6"/>
  <c r="P2285" i="6"/>
  <c r="Q2285" i="6"/>
  <c r="R2285" i="6"/>
  <c r="O2286" i="6"/>
  <c r="P2286" i="6"/>
  <c r="Q2286" i="6"/>
  <c r="R2286" i="6"/>
  <c r="O2287" i="6"/>
  <c r="P2287" i="6"/>
  <c r="Q2287" i="6"/>
  <c r="R2287" i="6"/>
  <c r="O2288" i="6"/>
  <c r="P2288" i="6"/>
  <c r="Q2288" i="6"/>
  <c r="R2288" i="6"/>
  <c r="O2289" i="6"/>
  <c r="P2289" i="6"/>
  <c r="Q2289" i="6"/>
  <c r="R2289" i="6"/>
  <c r="O2290" i="6"/>
  <c r="P2290" i="6"/>
  <c r="Q2290" i="6"/>
  <c r="R2290" i="6"/>
  <c r="O2291" i="6"/>
  <c r="P2291" i="6"/>
  <c r="Q2291" i="6"/>
  <c r="R2291" i="6"/>
  <c r="O2292" i="6"/>
  <c r="P2292" i="6"/>
  <c r="Q2292" i="6"/>
  <c r="R2292" i="6"/>
  <c r="O2293" i="6"/>
  <c r="P2293" i="6"/>
  <c r="Q2293" i="6"/>
  <c r="R2293" i="6"/>
  <c r="O2294" i="6"/>
  <c r="P2294" i="6"/>
  <c r="Q2294" i="6"/>
  <c r="R2294" i="6"/>
  <c r="O2295" i="6"/>
  <c r="P2295" i="6"/>
  <c r="Q2295" i="6"/>
  <c r="R2295" i="6"/>
  <c r="O2296" i="6"/>
  <c r="P2296" i="6"/>
  <c r="Q2296" i="6"/>
  <c r="R2296" i="6"/>
  <c r="O2297" i="6"/>
  <c r="P2297" i="6"/>
  <c r="Q2297" i="6"/>
  <c r="R2297" i="6"/>
  <c r="O2298" i="6"/>
  <c r="P2298" i="6"/>
  <c r="Q2298" i="6"/>
  <c r="R2298" i="6"/>
  <c r="O2299" i="6"/>
  <c r="P2299" i="6"/>
  <c r="Q2299" i="6"/>
  <c r="R2299" i="6"/>
  <c r="O2300" i="6"/>
  <c r="P2300" i="6"/>
  <c r="Q2300" i="6"/>
  <c r="R2300" i="6"/>
  <c r="O2301" i="6"/>
  <c r="P2301" i="6"/>
  <c r="Q2301" i="6"/>
  <c r="R2301" i="6"/>
  <c r="O2302" i="6"/>
  <c r="P2302" i="6"/>
  <c r="Q2302" i="6"/>
  <c r="R2302" i="6"/>
  <c r="O2303" i="6"/>
  <c r="P2303" i="6"/>
  <c r="Q2303" i="6"/>
  <c r="R2303" i="6"/>
  <c r="O2304" i="6"/>
  <c r="P2304" i="6"/>
  <c r="Q2304" i="6"/>
  <c r="R2304" i="6"/>
  <c r="O2305" i="6"/>
  <c r="P2305" i="6"/>
  <c r="Q2305" i="6"/>
  <c r="R2305" i="6"/>
  <c r="O2306" i="6"/>
  <c r="P2306" i="6"/>
  <c r="Q2306" i="6"/>
  <c r="R2306" i="6"/>
  <c r="O2307" i="6"/>
  <c r="P2307" i="6"/>
  <c r="Q2307" i="6"/>
  <c r="R2307" i="6"/>
  <c r="O2308" i="6"/>
  <c r="P2308" i="6"/>
  <c r="Q2308" i="6"/>
  <c r="R2308" i="6"/>
  <c r="O2309" i="6"/>
  <c r="P2309" i="6"/>
  <c r="Q2309" i="6"/>
  <c r="R2309" i="6"/>
  <c r="O2310" i="6"/>
  <c r="P2310" i="6"/>
  <c r="Q2310" i="6"/>
  <c r="R2310" i="6"/>
  <c r="O2311" i="6"/>
  <c r="P2311" i="6"/>
  <c r="Q2311" i="6"/>
  <c r="R2311" i="6"/>
  <c r="O2312" i="6"/>
  <c r="P2312" i="6"/>
  <c r="Q2312" i="6"/>
  <c r="R2312" i="6"/>
  <c r="O2313" i="6"/>
  <c r="P2313" i="6"/>
  <c r="Q2313" i="6"/>
  <c r="R2313" i="6"/>
  <c r="O2314" i="6"/>
  <c r="P2314" i="6"/>
  <c r="Q2314" i="6"/>
  <c r="R2314" i="6"/>
  <c r="O2315" i="6"/>
  <c r="P2315" i="6"/>
  <c r="Q2315" i="6"/>
  <c r="R2315" i="6"/>
  <c r="O2316" i="6"/>
  <c r="P2316" i="6"/>
  <c r="Q2316" i="6"/>
  <c r="R2316" i="6"/>
  <c r="O2317" i="6"/>
  <c r="P2317" i="6"/>
  <c r="Q2317" i="6"/>
  <c r="R2317" i="6"/>
  <c r="O2318" i="6"/>
  <c r="P2318" i="6"/>
  <c r="Q2318" i="6"/>
  <c r="R2318" i="6"/>
  <c r="O2319" i="6"/>
  <c r="P2319" i="6"/>
  <c r="Q2319" i="6"/>
  <c r="R2319" i="6"/>
  <c r="O2320" i="6"/>
  <c r="P2320" i="6"/>
  <c r="Q2320" i="6"/>
  <c r="R2320" i="6"/>
  <c r="O2321" i="6"/>
  <c r="P2321" i="6"/>
  <c r="Q2321" i="6"/>
  <c r="R2321" i="6"/>
  <c r="O2322" i="6"/>
  <c r="P2322" i="6"/>
  <c r="Q2322" i="6"/>
  <c r="R2322" i="6"/>
  <c r="O2323" i="6"/>
  <c r="P2323" i="6"/>
  <c r="Q2323" i="6"/>
  <c r="R2323" i="6"/>
  <c r="O2324" i="6"/>
  <c r="P2324" i="6"/>
  <c r="Q2324" i="6"/>
  <c r="R2324" i="6"/>
  <c r="O2325" i="6"/>
  <c r="P2325" i="6"/>
  <c r="Q2325" i="6"/>
  <c r="R2325" i="6"/>
  <c r="O2326" i="6"/>
  <c r="P2326" i="6"/>
  <c r="Q2326" i="6"/>
  <c r="R2326" i="6"/>
  <c r="O2327" i="6"/>
  <c r="P2327" i="6"/>
  <c r="Q2327" i="6"/>
  <c r="R2327" i="6"/>
  <c r="O2328" i="6"/>
  <c r="P2328" i="6"/>
  <c r="Q2328" i="6"/>
  <c r="R2328" i="6"/>
  <c r="O2329" i="6"/>
  <c r="P2329" i="6"/>
  <c r="Q2329" i="6"/>
  <c r="R2329" i="6"/>
  <c r="O2330" i="6"/>
  <c r="P2330" i="6"/>
  <c r="Q2330" i="6"/>
  <c r="R2330" i="6"/>
  <c r="O2331" i="6"/>
  <c r="P2331" i="6"/>
  <c r="Q2331" i="6"/>
  <c r="R2331" i="6"/>
  <c r="O2332" i="6"/>
  <c r="P2332" i="6"/>
  <c r="Q2332" i="6"/>
  <c r="R2332" i="6"/>
  <c r="O2333" i="6"/>
  <c r="P2333" i="6"/>
  <c r="Q2333" i="6"/>
  <c r="R2333" i="6"/>
  <c r="O2334" i="6"/>
  <c r="P2334" i="6"/>
  <c r="Q2334" i="6"/>
  <c r="R2334" i="6"/>
  <c r="O2335" i="6"/>
  <c r="P2335" i="6"/>
  <c r="Q2335" i="6"/>
  <c r="R2335" i="6"/>
  <c r="O2336" i="6"/>
  <c r="P2336" i="6"/>
  <c r="Q2336" i="6"/>
  <c r="R2336" i="6"/>
  <c r="O2337" i="6"/>
  <c r="P2337" i="6"/>
  <c r="Q2337" i="6"/>
  <c r="R2337" i="6"/>
  <c r="O2338" i="6"/>
  <c r="P2338" i="6"/>
  <c r="Q2338" i="6"/>
  <c r="R2338" i="6"/>
  <c r="O2339" i="6"/>
  <c r="P2339" i="6"/>
  <c r="Q2339" i="6"/>
  <c r="R2339" i="6"/>
  <c r="O2340" i="6"/>
  <c r="P2340" i="6"/>
  <c r="Q2340" i="6"/>
  <c r="R2340" i="6"/>
  <c r="O2341" i="6"/>
  <c r="P2341" i="6"/>
  <c r="Q2341" i="6"/>
  <c r="R2341" i="6"/>
  <c r="O2342" i="6"/>
  <c r="P2342" i="6"/>
  <c r="Q2342" i="6"/>
  <c r="R2342" i="6"/>
  <c r="O2343" i="6"/>
  <c r="P2343" i="6"/>
  <c r="Q2343" i="6"/>
  <c r="R2343" i="6"/>
  <c r="O2344" i="6"/>
  <c r="P2344" i="6"/>
  <c r="Q2344" i="6"/>
  <c r="R2344" i="6"/>
  <c r="O2345" i="6"/>
  <c r="P2345" i="6"/>
  <c r="Q2345" i="6"/>
  <c r="R2345" i="6"/>
  <c r="O2346" i="6"/>
  <c r="P2346" i="6"/>
  <c r="Q2346" i="6"/>
  <c r="R2346" i="6"/>
  <c r="O2347" i="6"/>
  <c r="P2347" i="6"/>
  <c r="Q2347" i="6"/>
  <c r="R2347" i="6"/>
  <c r="O2348" i="6"/>
  <c r="P2348" i="6"/>
  <c r="Q2348" i="6"/>
  <c r="R2348" i="6"/>
  <c r="O2349" i="6"/>
  <c r="P2349" i="6"/>
  <c r="Q2349" i="6"/>
  <c r="R2349" i="6"/>
  <c r="O2350" i="6"/>
  <c r="P2350" i="6"/>
  <c r="Q2350" i="6"/>
  <c r="R2350" i="6"/>
  <c r="O2351" i="6"/>
  <c r="P2351" i="6"/>
  <c r="Q2351" i="6"/>
  <c r="R2351" i="6"/>
  <c r="O2352" i="6"/>
  <c r="P2352" i="6"/>
  <c r="Q2352" i="6"/>
  <c r="R2352" i="6"/>
  <c r="O2353" i="6"/>
  <c r="P2353" i="6"/>
  <c r="Q2353" i="6"/>
  <c r="R2353" i="6"/>
  <c r="O2354" i="6"/>
  <c r="P2354" i="6"/>
  <c r="Q2354" i="6"/>
  <c r="R2354" i="6"/>
  <c r="O2355" i="6"/>
  <c r="P2355" i="6"/>
  <c r="Q2355" i="6"/>
  <c r="R2355" i="6"/>
  <c r="O2356" i="6"/>
  <c r="P2356" i="6"/>
  <c r="Q2356" i="6"/>
  <c r="R2356" i="6"/>
  <c r="O2357" i="6"/>
  <c r="P2357" i="6"/>
  <c r="Q2357" i="6"/>
  <c r="R2357" i="6"/>
  <c r="O2358" i="6"/>
  <c r="P2358" i="6"/>
  <c r="Q2358" i="6"/>
  <c r="R2358" i="6"/>
  <c r="O2359" i="6"/>
  <c r="P2359" i="6"/>
  <c r="Q2359" i="6"/>
  <c r="R2359" i="6"/>
  <c r="O2360" i="6"/>
  <c r="P2360" i="6"/>
  <c r="Q2360" i="6"/>
  <c r="R2360" i="6"/>
  <c r="O2361" i="6"/>
  <c r="P2361" i="6"/>
  <c r="Q2361" i="6"/>
  <c r="R2361" i="6"/>
  <c r="O2362" i="6"/>
  <c r="P2362" i="6"/>
  <c r="Q2362" i="6"/>
  <c r="R2362" i="6"/>
  <c r="O2363" i="6"/>
  <c r="P2363" i="6"/>
  <c r="Q2363" i="6"/>
  <c r="R2363" i="6"/>
  <c r="O2364" i="6"/>
  <c r="P2364" i="6"/>
  <c r="Q2364" i="6"/>
  <c r="R2364" i="6"/>
  <c r="O2365" i="6"/>
  <c r="P2365" i="6"/>
  <c r="Q2365" i="6"/>
  <c r="R2365" i="6"/>
  <c r="O2366" i="6"/>
  <c r="P2366" i="6"/>
  <c r="Q2366" i="6"/>
  <c r="R2366" i="6"/>
  <c r="O2367" i="6"/>
  <c r="P2367" i="6"/>
  <c r="Q2367" i="6"/>
  <c r="R2367" i="6"/>
  <c r="O2368" i="6"/>
  <c r="P2368" i="6"/>
  <c r="Q2368" i="6"/>
  <c r="R2368" i="6"/>
  <c r="O2369" i="6"/>
  <c r="P2369" i="6"/>
  <c r="Q2369" i="6"/>
  <c r="R2369" i="6"/>
  <c r="O2370" i="6"/>
  <c r="P2370" i="6"/>
  <c r="Q2370" i="6"/>
  <c r="R2370" i="6"/>
  <c r="O2371" i="6"/>
  <c r="P2371" i="6"/>
  <c r="Q2371" i="6"/>
  <c r="R2371" i="6"/>
  <c r="O2372" i="6"/>
  <c r="P2372" i="6"/>
  <c r="Q2372" i="6"/>
  <c r="R2372" i="6"/>
  <c r="O2373" i="6"/>
  <c r="P2373" i="6"/>
  <c r="Q2373" i="6"/>
  <c r="R2373" i="6"/>
  <c r="O2374" i="6"/>
  <c r="P2374" i="6"/>
  <c r="Q2374" i="6"/>
  <c r="R2374" i="6"/>
  <c r="O2375" i="6"/>
  <c r="P2375" i="6"/>
  <c r="Q2375" i="6"/>
  <c r="R2375" i="6"/>
  <c r="O2376" i="6"/>
  <c r="P2376" i="6"/>
  <c r="Q2376" i="6"/>
  <c r="R2376" i="6"/>
  <c r="O2377" i="6"/>
  <c r="P2377" i="6"/>
  <c r="Q2377" i="6"/>
  <c r="R2377" i="6"/>
  <c r="O2378" i="6"/>
  <c r="P2378" i="6"/>
  <c r="Q2378" i="6"/>
  <c r="R2378" i="6"/>
  <c r="O2379" i="6"/>
  <c r="P2379" i="6"/>
  <c r="Q2379" i="6"/>
  <c r="R2379" i="6"/>
  <c r="O2380" i="6"/>
  <c r="P2380" i="6"/>
  <c r="Q2380" i="6"/>
  <c r="R2380" i="6"/>
  <c r="O2381" i="6"/>
  <c r="P2381" i="6"/>
  <c r="Q2381" i="6"/>
  <c r="R2381" i="6"/>
  <c r="O2382" i="6"/>
  <c r="P2382" i="6"/>
  <c r="Q2382" i="6"/>
  <c r="R2382" i="6"/>
  <c r="O2383" i="6"/>
  <c r="P2383" i="6"/>
  <c r="Q2383" i="6"/>
  <c r="R2383" i="6"/>
  <c r="O2384" i="6"/>
  <c r="P2384" i="6"/>
  <c r="Q2384" i="6"/>
  <c r="R2384" i="6"/>
  <c r="O2385" i="6"/>
  <c r="P2385" i="6"/>
  <c r="Q2385" i="6"/>
  <c r="R2385" i="6"/>
  <c r="O2386" i="6"/>
  <c r="P2386" i="6"/>
  <c r="Q2386" i="6"/>
  <c r="R2386" i="6"/>
  <c r="O2387" i="6"/>
  <c r="P2387" i="6"/>
  <c r="Q2387" i="6"/>
  <c r="R2387" i="6"/>
  <c r="O2388" i="6"/>
  <c r="P2388" i="6"/>
  <c r="Q2388" i="6"/>
  <c r="R2388" i="6"/>
  <c r="O2389" i="6"/>
  <c r="P2389" i="6"/>
  <c r="Q2389" i="6"/>
  <c r="R2389" i="6"/>
  <c r="O2390" i="6"/>
  <c r="P2390" i="6"/>
  <c r="Q2390" i="6"/>
  <c r="R2390" i="6"/>
  <c r="O2391" i="6"/>
  <c r="P2391" i="6"/>
  <c r="Q2391" i="6"/>
  <c r="R2391" i="6"/>
  <c r="O2392" i="6"/>
  <c r="P2392" i="6"/>
  <c r="Q2392" i="6"/>
  <c r="R2392" i="6"/>
  <c r="O2393" i="6"/>
  <c r="P2393" i="6"/>
  <c r="Q2393" i="6"/>
  <c r="R2393" i="6"/>
  <c r="O2394" i="6"/>
  <c r="P2394" i="6"/>
  <c r="Q2394" i="6"/>
  <c r="R2394" i="6"/>
  <c r="O2395" i="6"/>
  <c r="P2395" i="6"/>
  <c r="Q2395" i="6"/>
  <c r="R2395" i="6"/>
  <c r="O2396" i="6"/>
  <c r="P2396" i="6"/>
  <c r="Q2396" i="6"/>
  <c r="R2396" i="6"/>
  <c r="O2397" i="6"/>
  <c r="P2397" i="6"/>
  <c r="Q2397" i="6"/>
  <c r="R2397" i="6"/>
  <c r="O2398" i="6"/>
  <c r="P2398" i="6"/>
  <c r="Q2398" i="6"/>
  <c r="R2398" i="6"/>
  <c r="O2399" i="6"/>
  <c r="P2399" i="6"/>
  <c r="Q2399" i="6"/>
  <c r="R2399" i="6"/>
  <c r="O2400" i="6"/>
  <c r="P2400" i="6"/>
  <c r="Q2400" i="6"/>
  <c r="R2400" i="6"/>
  <c r="O2401" i="6"/>
  <c r="P2401" i="6"/>
  <c r="Q2401" i="6"/>
  <c r="R2401" i="6"/>
  <c r="O2402" i="6"/>
  <c r="P2402" i="6"/>
  <c r="Q2402" i="6"/>
  <c r="R2402" i="6"/>
  <c r="O2403" i="6"/>
  <c r="P2403" i="6"/>
  <c r="Q2403" i="6"/>
  <c r="R2403" i="6"/>
  <c r="O2404" i="6"/>
  <c r="P2404" i="6"/>
  <c r="Q2404" i="6"/>
  <c r="R2404" i="6"/>
  <c r="O2405" i="6"/>
  <c r="P2405" i="6"/>
  <c r="Q2405" i="6"/>
  <c r="R2405" i="6"/>
  <c r="O2406" i="6"/>
  <c r="P2406" i="6"/>
  <c r="Q2406" i="6"/>
  <c r="R2406" i="6"/>
  <c r="O2407" i="6"/>
  <c r="P2407" i="6"/>
  <c r="Q2407" i="6"/>
  <c r="R2407" i="6"/>
  <c r="O2408" i="6"/>
  <c r="P2408" i="6"/>
  <c r="Q2408" i="6"/>
  <c r="R2408" i="6"/>
  <c r="O2409" i="6"/>
  <c r="P2409" i="6"/>
  <c r="Q2409" i="6"/>
  <c r="R2409" i="6"/>
  <c r="O2410" i="6"/>
  <c r="P2410" i="6"/>
  <c r="Q2410" i="6"/>
  <c r="R2410" i="6"/>
  <c r="O2411" i="6"/>
  <c r="P2411" i="6"/>
  <c r="Q2411" i="6"/>
  <c r="R2411" i="6"/>
  <c r="O2412" i="6"/>
  <c r="P2412" i="6"/>
  <c r="Q2412" i="6"/>
  <c r="R2412" i="6"/>
  <c r="O2413" i="6"/>
  <c r="P2413" i="6"/>
  <c r="Q2413" i="6"/>
  <c r="R2413" i="6"/>
  <c r="O2414" i="6"/>
  <c r="P2414" i="6"/>
  <c r="Q2414" i="6"/>
  <c r="R2414" i="6"/>
  <c r="O2415" i="6"/>
  <c r="P2415" i="6"/>
  <c r="Q2415" i="6"/>
  <c r="R2415" i="6"/>
  <c r="O2416" i="6"/>
  <c r="P2416" i="6"/>
  <c r="Q2416" i="6"/>
  <c r="R2416" i="6"/>
  <c r="O2417" i="6"/>
  <c r="P2417" i="6"/>
  <c r="Q2417" i="6"/>
  <c r="R2417" i="6"/>
  <c r="O2418" i="6"/>
  <c r="P2418" i="6"/>
  <c r="Q2418" i="6"/>
  <c r="R2418" i="6"/>
  <c r="O2419" i="6"/>
  <c r="P2419" i="6"/>
  <c r="Q2419" i="6"/>
  <c r="R2419" i="6"/>
  <c r="O2420" i="6"/>
  <c r="P2420" i="6"/>
  <c r="Q2420" i="6"/>
  <c r="R2420" i="6"/>
  <c r="O2421" i="6"/>
  <c r="P2421" i="6"/>
  <c r="Q2421" i="6"/>
  <c r="R2421" i="6"/>
  <c r="O2422" i="6"/>
  <c r="P2422" i="6"/>
  <c r="Q2422" i="6"/>
  <c r="R2422" i="6"/>
  <c r="O2423" i="6"/>
  <c r="P2423" i="6"/>
  <c r="Q2423" i="6"/>
  <c r="R2423" i="6"/>
  <c r="O2424" i="6"/>
  <c r="P2424" i="6"/>
  <c r="Q2424" i="6"/>
  <c r="R2424" i="6"/>
  <c r="O2425" i="6"/>
  <c r="P2425" i="6"/>
  <c r="Q2425" i="6"/>
  <c r="R2425" i="6"/>
  <c r="O2426" i="6"/>
  <c r="P2426" i="6"/>
  <c r="Q2426" i="6"/>
  <c r="R2426" i="6"/>
  <c r="O2427" i="6"/>
  <c r="P2427" i="6"/>
  <c r="Q2427" i="6"/>
  <c r="R2427" i="6"/>
  <c r="O2428" i="6"/>
  <c r="P2428" i="6"/>
  <c r="Q2428" i="6"/>
  <c r="R2428" i="6"/>
  <c r="O2429" i="6"/>
  <c r="P2429" i="6"/>
  <c r="Q2429" i="6"/>
  <c r="R2429" i="6"/>
  <c r="O2430" i="6"/>
  <c r="P2430" i="6"/>
  <c r="Q2430" i="6"/>
  <c r="R2430" i="6"/>
  <c r="O2431" i="6"/>
  <c r="P2431" i="6"/>
  <c r="Q2431" i="6"/>
  <c r="R2431" i="6"/>
  <c r="O2432" i="6"/>
  <c r="P2432" i="6"/>
  <c r="Q2432" i="6"/>
  <c r="R2432" i="6"/>
  <c r="O2433" i="6"/>
  <c r="P2433" i="6"/>
  <c r="Q2433" i="6"/>
  <c r="R2433" i="6"/>
  <c r="O2434" i="6"/>
  <c r="P2434" i="6"/>
  <c r="Q2434" i="6"/>
  <c r="R2434" i="6"/>
  <c r="O2435" i="6"/>
  <c r="P2435" i="6"/>
  <c r="Q2435" i="6"/>
  <c r="R2435" i="6"/>
  <c r="O2436" i="6"/>
  <c r="P2436" i="6"/>
  <c r="Q2436" i="6"/>
  <c r="R2436" i="6"/>
  <c r="O2437" i="6"/>
  <c r="P2437" i="6"/>
  <c r="Q2437" i="6"/>
  <c r="R2437" i="6"/>
  <c r="O2438" i="6"/>
  <c r="P2438" i="6"/>
  <c r="Q2438" i="6"/>
  <c r="R2438" i="6"/>
  <c r="O2439" i="6"/>
  <c r="P2439" i="6"/>
  <c r="Q2439" i="6"/>
  <c r="R2439" i="6"/>
  <c r="O2440" i="6"/>
  <c r="P2440" i="6"/>
  <c r="Q2440" i="6"/>
  <c r="R2440" i="6"/>
  <c r="O2441" i="6"/>
  <c r="P2441" i="6"/>
  <c r="Q2441" i="6"/>
  <c r="R2441" i="6"/>
  <c r="O2442" i="6"/>
  <c r="P2442" i="6"/>
  <c r="Q2442" i="6"/>
  <c r="R2442" i="6"/>
  <c r="O2443" i="6"/>
  <c r="P2443" i="6"/>
  <c r="Q2443" i="6"/>
  <c r="R2443" i="6"/>
  <c r="O2444" i="6"/>
  <c r="P2444" i="6"/>
  <c r="Q2444" i="6"/>
  <c r="R2444" i="6"/>
  <c r="O2445" i="6"/>
  <c r="P2445" i="6"/>
  <c r="Q2445" i="6"/>
  <c r="R2445" i="6"/>
  <c r="O2446" i="6"/>
  <c r="P2446" i="6"/>
  <c r="Q2446" i="6"/>
  <c r="R2446" i="6"/>
  <c r="O2447" i="6"/>
  <c r="P2447" i="6"/>
  <c r="Q2447" i="6"/>
  <c r="R2447" i="6"/>
  <c r="O2448" i="6"/>
  <c r="P2448" i="6"/>
  <c r="Q2448" i="6"/>
  <c r="R2448" i="6"/>
  <c r="O2449" i="6"/>
  <c r="P2449" i="6"/>
  <c r="Q2449" i="6"/>
  <c r="R2449" i="6"/>
  <c r="O2450" i="6"/>
  <c r="P2450" i="6"/>
  <c r="Q2450" i="6"/>
  <c r="R2450" i="6"/>
  <c r="O2451" i="6"/>
  <c r="P2451" i="6"/>
  <c r="Q2451" i="6"/>
  <c r="R2451" i="6"/>
  <c r="O2452" i="6"/>
  <c r="P2452" i="6"/>
  <c r="Q2452" i="6"/>
  <c r="R2452" i="6"/>
  <c r="O2453" i="6"/>
  <c r="P2453" i="6"/>
  <c r="Q2453" i="6"/>
  <c r="R2453" i="6"/>
  <c r="O2454" i="6"/>
  <c r="P2454" i="6"/>
  <c r="Q2454" i="6"/>
  <c r="R2454" i="6"/>
  <c r="O2455" i="6"/>
  <c r="P2455" i="6"/>
  <c r="Q2455" i="6"/>
  <c r="R2455" i="6"/>
  <c r="O2456" i="6"/>
  <c r="P2456" i="6"/>
  <c r="Q2456" i="6"/>
  <c r="R2456" i="6"/>
  <c r="O2457" i="6"/>
  <c r="P2457" i="6"/>
  <c r="Q2457" i="6"/>
  <c r="R2457" i="6"/>
  <c r="O2458" i="6"/>
  <c r="P2458" i="6"/>
  <c r="Q2458" i="6"/>
  <c r="R2458" i="6"/>
  <c r="O2459" i="6"/>
  <c r="P2459" i="6"/>
  <c r="Q2459" i="6"/>
  <c r="R2459" i="6"/>
  <c r="O2460" i="6"/>
  <c r="P2460" i="6"/>
  <c r="Q2460" i="6"/>
  <c r="R2460" i="6"/>
  <c r="O2461" i="6"/>
  <c r="P2461" i="6"/>
  <c r="Q2461" i="6"/>
  <c r="R2461" i="6"/>
  <c r="O2462" i="6"/>
  <c r="P2462" i="6"/>
  <c r="Q2462" i="6"/>
  <c r="R2462" i="6"/>
  <c r="O2463" i="6"/>
  <c r="P2463" i="6"/>
  <c r="Q2463" i="6"/>
  <c r="R2463" i="6"/>
  <c r="O2464" i="6"/>
  <c r="P2464" i="6"/>
  <c r="Q2464" i="6"/>
  <c r="R2464" i="6"/>
  <c r="O2465" i="6"/>
  <c r="P2465" i="6"/>
  <c r="Q2465" i="6"/>
  <c r="R2465" i="6"/>
  <c r="O2466" i="6"/>
  <c r="P2466" i="6"/>
  <c r="Q2466" i="6"/>
  <c r="R2466" i="6"/>
  <c r="O2467" i="6"/>
  <c r="P2467" i="6"/>
  <c r="Q2467" i="6"/>
  <c r="R2467" i="6"/>
  <c r="O2468" i="6"/>
  <c r="P2468" i="6"/>
  <c r="Q2468" i="6"/>
  <c r="R2468" i="6"/>
  <c r="O2469" i="6"/>
  <c r="P2469" i="6"/>
  <c r="Q2469" i="6"/>
  <c r="R2469" i="6"/>
  <c r="O2470" i="6"/>
  <c r="P2470" i="6"/>
  <c r="Q2470" i="6"/>
  <c r="R2470" i="6"/>
  <c r="O2471" i="6"/>
  <c r="P2471" i="6"/>
  <c r="Q2471" i="6"/>
  <c r="R2471" i="6"/>
  <c r="O2472" i="6"/>
  <c r="P2472" i="6"/>
  <c r="Q2472" i="6"/>
  <c r="R2472" i="6"/>
  <c r="O2473" i="6"/>
  <c r="P2473" i="6"/>
  <c r="Q2473" i="6"/>
  <c r="R2473" i="6"/>
  <c r="O2474" i="6"/>
  <c r="P2474" i="6"/>
  <c r="Q2474" i="6"/>
  <c r="R2474" i="6"/>
  <c r="O2475" i="6"/>
  <c r="P2475" i="6"/>
  <c r="Q2475" i="6"/>
  <c r="R2475" i="6"/>
  <c r="O2476" i="6"/>
  <c r="P2476" i="6"/>
  <c r="Q2476" i="6"/>
  <c r="R2476" i="6"/>
  <c r="O2477" i="6"/>
  <c r="P2477" i="6"/>
  <c r="Q2477" i="6"/>
  <c r="R2477" i="6"/>
  <c r="O2478" i="6"/>
  <c r="P2478" i="6"/>
  <c r="Q2478" i="6"/>
  <c r="R2478" i="6"/>
  <c r="O2479" i="6"/>
  <c r="P2479" i="6"/>
  <c r="Q2479" i="6"/>
  <c r="R2479" i="6"/>
  <c r="O2480" i="6"/>
  <c r="P2480" i="6"/>
  <c r="Q2480" i="6"/>
  <c r="R2480" i="6"/>
  <c r="O2481" i="6"/>
  <c r="P2481" i="6"/>
  <c r="Q2481" i="6"/>
  <c r="R2481" i="6"/>
  <c r="O2482" i="6"/>
  <c r="P2482" i="6"/>
  <c r="Q2482" i="6"/>
  <c r="R2482" i="6"/>
  <c r="O2483" i="6"/>
  <c r="P2483" i="6"/>
  <c r="Q2483" i="6"/>
  <c r="R2483" i="6"/>
  <c r="O2484" i="6"/>
  <c r="P2484" i="6"/>
  <c r="Q2484" i="6"/>
  <c r="R2484" i="6"/>
  <c r="O2485" i="6"/>
  <c r="P2485" i="6"/>
  <c r="Q2485" i="6"/>
  <c r="R2485" i="6"/>
  <c r="O2486" i="6"/>
  <c r="P2486" i="6"/>
  <c r="Q2486" i="6"/>
  <c r="R2486" i="6"/>
  <c r="O2487" i="6"/>
  <c r="P2487" i="6"/>
  <c r="Q2487" i="6"/>
  <c r="R2487" i="6"/>
  <c r="O2488" i="6"/>
  <c r="P2488" i="6"/>
  <c r="Q2488" i="6"/>
  <c r="R2488" i="6"/>
  <c r="O2489" i="6"/>
  <c r="P2489" i="6"/>
  <c r="Q2489" i="6"/>
  <c r="R2489" i="6"/>
  <c r="O2490" i="6"/>
  <c r="P2490" i="6"/>
  <c r="Q2490" i="6"/>
  <c r="R2490" i="6"/>
  <c r="O2491" i="6"/>
  <c r="P2491" i="6"/>
  <c r="Q2491" i="6"/>
  <c r="R2491" i="6"/>
  <c r="O2492" i="6"/>
  <c r="P2492" i="6"/>
  <c r="Q2492" i="6"/>
  <c r="R2492" i="6"/>
  <c r="O2493" i="6"/>
  <c r="P2493" i="6"/>
  <c r="Q2493" i="6"/>
  <c r="R2493" i="6"/>
  <c r="O2494" i="6"/>
  <c r="P2494" i="6"/>
  <c r="Q2494" i="6"/>
  <c r="R2494" i="6"/>
  <c r="O2495" i="6"/>
  <c r="P2495" i="6"/>
  <c r="Q2495" i="6"/>
  <c r="R2495" i="6"/>
  <c r="O2496" i="6"/>
  <c r="P2496" i="6"/>
  <c r="Q2496" i="6"/>
  <c r="R2496" i="6"/>
  <c r="O2497" i="6"/>
  <c r="P2497" i="6"/>
  <c r="Q2497" i="6"/>
  <c r="R2497" i="6"/>
  <c r="O2498" i="6"/>
  <c r="P2498" i="6"/>
  <c r="Q2498" i="6"/>
  <c r="R2498" i="6"/>
  <c r="O2499" i="6"/>
  <c r="P2499" i="6"/>
  <c r="Q2499" i="6"/>
  <c r="R2499" i="6"/>
  <c r="O2500" i="6"/>
  <c r="P2500" i="6"/>
  <c r="Q2500" i="6"/>
  <c r="R2500" i="6"/>
  <c r="O2501" i="6"/>
  <c r="P2501" i="6"/>
  <c r="Q2501" i="6"/>
  <c r="R2501" i="6"/>
  <c r="O2502" i="6"/>
  <c r="P2502" i="6"/>
  <c r="Q2502" i="6"/>
  <c r="R2502" i="6"/>
  <c r="O2503" i="6"/>
  <c r="P2503" i="6"/>
  <c r="Q2503" i="6"/>
  <c r="R2503" i="6"/>
  <c r="O2504" i="6"/>
  <c r="P2504" i="6"/>
  <c r="Q2504" i="6"/>
  <c r="R2504" i="6"/>
  <c r="O2505" i="6"/>
  <c r="P2505" i="6"/>
  <c r="Q2505" i="6"/>
  <c r="R2505" i="6"/>
  <c r="O2506" i="6"/>
  <c r="P2506" i="6"/>
  <c r="Q2506" i="6"/>
  <c r="R2506" i="6"/>
  <c r="O2507" i="6"/>
  <c r="P2507" i="6"/>
  <c r="Q2507" i="6"/>
  <c r="R2507" i="6"/>
  <c r="O2508" i="6"/>
  <c r="P2508" i="6"/>
  <c r="Q2508" i="6"/>
  <c r="R2508" i="6"/>
  <c r="O2509" i="6"/>
  <c r="P2509" i="6"/>
  <c r="Q2509" i="6"/>
  <c r="R2509" i="6"/>
  <c r="O2510" i="6"/>
  <c r="P2510" i="6"/>
  <c r="Q2510" i="6"/>
  <c r="R2510" i="6"/>
  <c r="O2511" i="6"/>
  <c r="P2511" i="6"/>
  <c r="Q2511" i="6"/>
  <c r="R2511" i="6"/>
  <c r="O2512" i="6"/>
  <c r="P2512" i="6"/>
  <c r="Q2512" i="6"/>
  <c r="R2512" i="6"/>
  <c r="O2513" i="6"/>
  <c r="P2513" i="6"/>
  <c r="Q2513" i="6"/>
  <c r="R2513" i="6"/>
  <c r="O2514" i="6"/>
  <c r="P2514" i="6"/>
  <c r="Q2514" i="6"/>
  <c r="R2514" i="6"/>
  <c r="O2515" i="6"/>
  <c r="P2515" i="6"/>
  <c r="Q2515" i="6"/>
  <c r="R2515" i="6"/>
  <c r="O2516" i="6"/>
  <c r="P2516" i="6"/>
  <c r="Q2516" i="6"/>
  <c r="R2516" i="6"/>
  <c r="O2517" i="6"/>
  <c r="P2517" i="6"/>
  <c r="Q2517" i="6"/>
  <c r="R2517" i="6"/>
  <c r="O2518" i="6"/>
  <c r="P2518" i="6"/>
  <c r="Q2518" i="6"/>
  <c r="R2518" i="6"/>
  <c r="O2519" i="6"/>
  <c r="P2519" i="6"/>
  <c r="Q2519" i="6"/>
  <c r="R2519" i="6"/>
  <c r="O2520" i="6"/>
  <c r="P2520" i="6"/>
  <c r="Q2520" i="6"/>
  <c r="R2520" i="6"/>
  <c r="O2521" i="6"/>
  <c r="P2521" i="6"/>
  <c r="Q2521" i="6"/>
  <c r="R2521" i="6"/>
  <c r="O2522" i="6"/>
  <c r="P2522" i="6"/>
  <c r="Q2522" i="6"/>
  <c r="R2522" i="6"/>
  <c r="O2523" i="6"/>
  <c r="P2523" i="6"/>
  <c r="Q2523" i="6"/>
  <c r="R2523" i="6"/>
  <c r="O2524" i="6"/>
  <c r="P2524" i="6"/>
  <c r="Q2524" i="6"/>
  <c r="R2524" i="6"/>
  <c r="O2525" i="6"/>
  <c r="P2525" i="6"/>
  <c r="Q2525" i="6"/>
  <c r="R2525" i="6"/>
  <c r="O2526" i="6"/>
  <c r="P2526" i="6"/>
  <c r="Q2526" i="6"/>
  <c r="R2526" i="6"/>
  <c r="O2527" i="6"/>
  <c r="P2527" i="6"/>
  <c r="Q2527" i="6"/>
  <c r="R2527" i="6"/>
  <c r="O2528" i="6"/>
  <c r="P2528" i="6"/>
  <c r="Q2528" i="6"/>
  <c r="R2528" i="6"/>
  <c r="O2529" i="6"/>
  <c r="P2529" i="6"/>
  <c r="Q2529" i="6"/>
  <c r="R2529" i="6"/>
  <c r="O2530" i="6"/>
  <c r="P2530" i="6"/>
  <c r="Q2530" i="6"/>
  <c r="R2530" i="6"/>
  <c r="O2531" i="6"/>
  <c r="P2531" i="6"/>
  <c r="Q2531" i="6"/>
  <c r="R2531" i="6"/>
  <c r="O2532" i="6"/>
  <c r="P2532" i="6"/>
  <c r="Q2532" i="6"/>
  <c r="R2532" i="6"/>
  <c r="O2533" i="6"/>
  <c r="P2533" i="6"/>
  <c r="Q2533" i="6"/>
  <c r="R2533" i="6"/>
  <c r="O2534" i="6"/>
  <c r="P2534" i="6"/>
  <c r="Q2534" i="6"/>
  <c r="R2534" i="6"/>
  <c r="O2535" i="6"/>
  <c r="P2535" i="6"/>
  <c r="Q2535" i="6"/>
  <c r="R2535" i="6"/>
  <c r="O2536" i="6"/>
  <c r="P2536" i="6"/>
  <c r="Q2536" i="6"/>
  <c r="R2536" i="6"/>
  <c r="O2537" i="6"/>
  <c r="P2537" i="6"/>
  <c r="Q2537" i="6"/>
  <c r="R2537" i="6"/>
  <c r="O2538" i="6"/>
  <c r="P2538" i="6"/>
  <c r="Q2538" i="6"/>
  <c r="R2538" i="6"/>
  <c r="O2539" i="6"/>
  <c r="P2539" i="6"/>
  <c r="Q2539" i="6"/>
  <c r="R2539" i="6"/>
  <c r="O2540" i="6"/>
  <c r="P2540" i="6"/>
  <c r="Q2540" i="6"/>
  <c r="R2540" i="6"/>
  <c r="O2541" i="6"/>
  <c r="P2541" i="6"/>
  <c r="Q2541" i="6"/>
  <c r="R2541" i="6"/>
  <c r="O2542" i="6"/>
  <c r="P2542" i="6"/>
  <c r="Q2542" i="6"/>
  <c r="R2542" i="6"/>
  <c r="O2543" i="6"/>
  <c r="P2543" i="6"/>
  <c r="Q2543" i="6"/>
  <c r="R2543" i="6"/>
  <c r="O2544" i="6"/>
  <c r="P2544" i="6"/>
  <c r="Q2544" i="6"/>
  <c r="R2544" i="6"/>
  <c r="O2545" i="6"/>
  <c r="P2545" i="6"/>
  <c r="Q2545" i="6"/>
  <c r="R2545" i="6"/>
  <c r="O2546" i="6"/>
  <c r="P2546" i="6"/>
  <c r="Q2546" i="6"/>
  <c r="R2546" i="6"/>
  <c r="O2547" i="6"/>
  <c r="P2547" i="6"/>
  <c r="Q2547" i="6"/>
  <c r="R2547" i="6"/>
  <c r="O2548" i="6"/>
  <c r="P2548" i="6"/>
  <c r="Q2548" i="6"/>
  <c r="R2548" i="6"/>
  <c r="O2549" i="6"/>
  <c r="P2549" i="6"/>
  <c r="Q2549" i="6"/>
  <c r="R2549" i="6"/>
  <c r="O2550" i="6"/>
  <c r="P2550" i="6"/>
  <c r="Q2550" i="6"/>
  <c r="R2550" i="6"/>
  <c r="O2551" i="6"/>
  <c r="P2551" i="6"/>
  <c r="Q2551" i="6"/>
  <c r="R2551" i="6"/>
  <c r="O2552" i="6"/>
  <c r="P2552" i="6"/>
  <c r="Q2552" i="6"/>
  <c r="R2552" i="6"/>
  <c r="O2553" i="6"/>
  <c r="P2553" i="6"/>
  <c r="Q2553" i="6"/>
  <c r="R2553" i="6"/>
  <c r="O2554" i="6"/>
  <c r="P2554" i="6"/>
  <c r="Q2554" i="6"/>
  <c r="R2554" i="6"/>
  <c r="O2555" i="6"/>
  <c r="P2555" i="6"/>
  <c r="Q2555" i="6"/>
  <c r="R2555" i="6"/>
  <c r="O2556" i="6"/>
  <c r="P2556" i="6"/>
  <c r="Q2556" i="6"/>
  <c r="R2556" i="6"/>
  <c r="O2557" i="6"/>
  <c r="P2557" i="6"/>
  <c r="Q2557" i="6"/>
  <c r="R2557" i="6"/>
  <c r="O2558" i="6"/>
  <c r="P2558" i="6"/>
  <c r="Q2558" i="6"/>
  <c r="R2558" i="6"/>
  <c r="O2559" i="6"/>
  <c r="P2559" i="6"/>
  <c r="Q2559" i="6"/>
  <c r="R2559" i="6"/>
  <c r="O2560" i="6"/>
  <c r="P2560" i="6"/>
  <c r="Q2560" i="6"/>
  <c r="R2560" i="6"/>
  <c r="O2561" i="6"/>
  <c r="P2561" i="6"/>
  <c r="Q2561" i="6"/>
  <c r="R2561" i="6"/>
  <c r="O2562" i="6"/>
  <c r="P2562" i="6"/>
  <c r="Q2562" i="6"/>
  <c r="R2562" i="6"/>
  <c r="O2563" i="6"/>
  <c r="P2563" i="6"/>
  <c r="Q2563" i="6"/>
  <c r="R2563" i="6"/>
  <c r="O2564" i="6"/>
  <c r="P2564" i="6"/>
  <c r="Q2564" i="6"/>
  <c r="R2564" i="6"/>
  <c r="O2565" i="6"/>
  <c r="P2565" i="6"/>
  <c r="Q2565" i="6"/>
  <c r="R2565" i="6"/>
  <c r="O2566" i="6"/>
  <c r="P2566" i="6"/>
  <c r="Q2566" i="6"/>
  <c r="R2566" i="6"/>
  <c r="O2567" i="6"/>
  <c r="P2567" i="6"/>
  <c r="Q2567" i="6"/>
  <c r="R2567" i="6"/>
  <c r="O2568" i="6"/>
  <c r="P2568" i="6"/>
  <c r="Q2568" i="6"/>
  <c r="R2568" i="6"/>
  <c r="O2569" i="6"/>
  <c r="P2569" i="6"/>
  <c r="Q2569" i="6"/>
  <c r="R2569" i="6"/>
  <c r="O2570" i="6"/>
  <c r="P2570" i="6"/>
  <c r="Q2570" i="6"/>
  <c r="R2570" i="6"/>
  <c r="O2571" i="6"/>
  <c r="P2571" i="6"/>
  <c r="Q2571" i="6"/>
  <c r="R2571" i="6"/>
  <c r="O2572" i="6"/>
  <c r="P2572" i="6"/>
  <c r="Q2572" i="6"/>
  <c r="R2572" i="6"/>
  <c r="O2573" i="6"/>
  <c r="P2573" i="6"/>
  <c r="Q2573" i="6"/>
  <c r="R2573" i="6"/>
  <c r="O2574" i="6"/>
  <c r="P2574" i="6"/>
  <c r="Q2574" i="6"/>
  <c r="R2574" i="6"/>
  <c r="O2575" i="6"/>
  <c r="P2575" i="6"/>
  <c r="Q2575" i="6"/>
  <c r="R2575" i="6"/>
  <c r="O2576" i="6"/>
  <c r="P2576" i="6"/>
  <c r="Q2576" i="6"/>
  <c r="R2576" i="6"/>
  <c r="O2577" i="6"/>
  <c r="P2577" i="6"/>
  <c r="Q2577" i="6"/>
  <c r="R2577" i="6"/>
  <c r="O2578" i="6"/>
  <c r="P2578" i="6"/>
  <c r="Q2578" i="6"/>
  <c r="R2578" i="6"/>
  <c r="O2579" i="6"/>
  <c r="P2579" i="6"/>
  <c r="Q2579" i="6"/>
  <c r="R2579" i="6"/>
  <c r="O2580" i="6"/>
  <c r="P2580" i="6"/>
  <c r="Q2580" i="6"/>
  <c r="R2580" i="6"/>
  <c r="O2581" i="6"/>
  <c r="P2581" i="6"/>
  <c r="Q2581" i="6"/>
  <c r="R2581" i="6"/>
  <c r="O2582" i="6"/>
  <c r="P2582" i="6"/>
  <c r="Q2582" i="6"/>
  <c r="R2582" i="6"/>
  <c r="O2583" i="6"/>
  <c r="P2583" i="6"/>
  <c r="Q2583" i="6"/>
  <c r="R2583" i="6"/>
  <c r="O2584" i="6"/>
  <c r="P2584" i="6"/>
  <c r="Q2584" i="6"/>
  <c r="R2584" i="6"/>
  <c r="O2585" i="6"/>
  <c r="P2585" i="6"/>
  <c r="Q2585" i="6"/>
  <c r="R2585" i="6"/>
  <c r="O2586" i="6"/>
  <c r="P2586" i="6"/>
  <c r="Q2586" i="6"/>
  <c r="R2586" i="6"/>
  <c r="O2587" i="6"/>
  <c r="P2587" i="6"/>
  <c r="Q2587" i="6"/>
  <c r="R2587" i="6"/>
  <c r="O2588" i="6"/>
  <c r="P2588" i="6"/>
  <c r="Q2588" i="6"/>
  <c r="R2588" i="6"/>
  <c r="O2589" i="6"/>
  <c r="P2589" i="6"/>
  <c r="Q2589" i="6"/>
  <c r="R2589" i="6"/>
  <c r="O2590" i="6"/>
  <c r="P2590" i="6"/>
  <c r="Q2590" i="6"/>
  <c r="R2590" i="6"/>
  <c r="O2591" i="6"/>
  <c r="P2591" i="6"/>
  <c r="Q2591" i="6"/>
  <c r="R2591" i="6"/>
  <c r="O2592" i="6"/>
  <c r="P2592" i="6"/>
  <c r="Q2592" i="6"/>
  <c r="R2592" i="6"/>
  <c r="O2593" i="6"/>
  <c r="P2593" i="6"/>
  <c r="Q2593" i="6"/>
  <c r="R2593" i="6"/>
  <c r="O2594" i="6"/>
  <c r="P2594" i="6"/>
  <c r="Q2594" i="6"/>
  <c r="R2594" i="6"/>
  <c r="O2595" i="6"/>
  <c r="P2595" i="6"/>
  <c r="Q2595" i="6"/>
  <c r="R2595" i="6"/>
  <c r="O2596" i="6"/>
  <c r="P2596" i="6"/>
  <c r="Q2596" i="6"/>
  <c r="R2596" i="6"/>
  <c r="O2597" i="6"/>
  <c r="P2597" i="6"/>
  <c r="Q2597" i="6"/>
  <c r="R2597" i="6"/>
  <c r="O2598" i="6"/>
  <c r="P2598" i="6"/>
  <c r="Q2598" i="6"/>
  <c r="R2598" i="6"/>
  <c r="O2599" i="6"/>
  <c r="P2599" i="6"/>
  <c r="Q2599" i="6"/>
  <c r="R2599" i="6"/>
  <c r="O2600" i="6"/>
  <c r="P2600" i="6"/>
  <c r="Q2600" i="6"/>
  <c r="R2600" i="6"/>
  <c r="O2601" i="6"/>
  <c r="P2601" i="6"/>
  <c r="Q2601" i="6"/>
  <c r="R2601" i="6"/>
  <c r="O2602" i="6"/>
  <c r="P2602" i="6"/>
  <c r="Q2602" i="6"/>
  <c r="R2602" i="6"/>
  <c r="O2603" i="6"/>
  <c r="P2603" i="6"/>
  <c r="Q2603" i="6"/>
  <c r="R2603" i="6"/>
  <c r="O2604" i="6"/>
  <c r="P2604" i="6"/>
  <c r="Q2604" i="6"/>
  <c r="R2604" i="6"/>
  <c r="O2605" i="6"/>
  <c r="P2605" i="6"/>
  <c r="Q2605" i="6"/>
  <c r="R2605" i="6"/>
  <c r="O2606" i="6"/>
  <c r="P2606" i="6"/>
  <c r="Q2606" i="6"/>
  <c r="R2606" i="6"/>
  <c r="O2607" i="6"/>
  <c r="P2607" i="6"/>
  <c r="Q2607" i="6"/>
  <c r="R2607" i="6"/>
  <c r="O2608" i="6"/>
  <c r="P2608" i="6"/>
  <c r="Q2608" i="6"/>
  <c r="R2608" i="6"/>
  <c r="O2609" i="6"/>
  <c r="P2609" i="6"/>
  <c r="Q2609" i="6"/>
  <c r="R2609" i="6"/>
  <c r="O2610" i="6"/>
  <c r="P2610" i="6"/>
  <c r="Q2610" i="6"/>
  <c r="R2610" i="6"/>
  <c r="O2611" i="6"/>
  <c r="P2611" i="6"/>
  <c r="Q2611" i="6"/>
  <c r="R2611" i="6"/>
  <c r="O2612" i="6"/>
  <c r="P2612" i="6"/>
  <c r="Q2612" i="6"/>
  <c r="R2612" i="6"/>
  <c r="O2613" i="6"/>
  <c r="P2613" i="6"/>
  <c r="Q2613" i="6"/>
  <c r="R2613" i="6"/>
  <c r="O2614" i="6"/>
  <c r="P2614" i="6"/>
  <c r="Q2614" i="6"/>
  <c r="R2614" i="6"/>
  <c r="O2615" i="6"/>
  <c r="P2615" i="6"/>
  <c r="Q2615" i="6"/>
  <c r="R2615" i="6"/>
  <c r="O2616" i="6"/>
  <c r="P2616" i="6"/>
  <c r="Q2616" i="6"/>
  <c r="R2616" i="6"/>
  <c r="O2617" i="6"/>
  <c r="P2617" i="6"/>
  <c r="Q2617" i="6"/>
  <c r="R2617" i="6"/>
  <c r="O2618" i="6"/>
  <c r="P2618" i="6"/>
  <c r="Q2618" i="6"/>
  <c r="R2618" i="6"/>
  <c r="O2619" i="6"/>
  <c r="P2619" i="6"/>
  <c r="Q2619" i="6"/>
  <c r="R2619" i="6"/>
  <c r="O2620" i="6"/>
  <c r="P2620" i="6"/>
  <c r="Q2620" i="6"/>
  <c r="R2620" i="6"/>
  <c r="O2621" i="6"/>
  <c r="P2621" i="6"/>
  <c r="Q2621" i="6"/>
  <c r="R2621" i="6"/>
  <c r="O2622" i="6"/>
  <c r="P2622" i="6"/>
  <c r="Q2622" i="6"/>
  <c r="R2622" i="6"/>
  <c r="O2623" i="6"/>
  <c r="P2623" i="6"/>
  <c r="Q2623" i="6"/>
  <c r="R2623" i="6"/>
  <c r="O2624" i="6"/>
  <c r="P2624" i="6"/>
  <c r="Q2624" i="6"/>
  <c r="R2624" i="6"/>
  <c r="O2625" i="6"/>
  <c r="P2625" i="6"/>
  <c r="Q2625" i="6"/>
  <c r="R2625" i="6"/>
  <c r="O2626" i="6"/>
  <c r="P2626" i="6"/>
  <c r="Q2626" i="6"/>
  <c r="R2626" i="6"/>
  <c r="O2627" i="6"/>
  <c r="P2627" i="6"/>
  <c r="Q2627" i="6"/>
  <c r="R2627" i="6"/>
  <c r="O2628" i="6"/>
  <c r="P2628" i="6"/>
  <c r="Q2628" i="6"/>
  <c r="R2628" i="6"/>
  <c r="O2629" i="6"/>
  <c r="P2629" i="6"/>
  <c r="Q2629" i="6"/>
  <c r="R2629" i="6"/>
  <c r="O2630" i="6"/>
  <c r="P2630" i="6"/>
  <c r="Q2630" i="6"/>
  <c r="R2630" i="6"/>
  <c r="O2631" i="6"/>
  <c r="P2631" i="6"/>
  <c r="Q2631" i="6"/>
  <c r="R2631" i="6"/>
  <c r="O2632" i="6"/>
  <c r="P2632" i="6"/>
  <c r="Q2632" i="6"/>
  <c r="R2632" i="6"/>
  <c r="O2633" i="6"/>
  <c r="P2633" i="6"/>
  <c r="Q2633" i="6"/>
  <c r="R2633" i="6"/>
  <c r="O2634" i="6"/>
  <c r="P2634" i="6"/>
  <c r="Q2634" i="6"/>
  <c r="R2634" i="6"/>
  <c r="O2635" i="6"/>
  <c r="P2635" i="6"/>
  <c r="Q2635" i="6"/>
  <c r="R2635" i="6"/>
  <c r="O2636" i="6"/>
  <c r="P2636" i="6"/>
  <c r="Q2636" i="6"/>
  <c r="R2636" i="6"/>
  <c r="O2637" i="6"/>
  <c r="P2637" i="6"/>
  <c r="Q2637" i="6"/>
  <c r="R2637" i="6"/>
  <c r="O2638" i="6"/>
  <c r="P2638" i="6"/>
  <c r="Q2638" i="6"/>
  <c r="R2638" i="6"/>
  <c r="O2639" i="6"/>
  <c r="P2639" i="6"/>
  <c r="Q2639" i="6"/>
  <c r="R2639" i="6"/>
  <c r="O2640" i="6"/>
  <c r="P2640" i="6"/>
  <c r="Q2640" i="6"/>
  <c r="R2640" i="6"/>
  <c r="O2641" i="6"/>
  <c r="P2641" i="6"/>
  <c r="Q2641" i="6"/>
  <c r="R2641" i="6"/>
  <c r="O2642" i="6"/>
  <c r="P2642" i="6"/>
  <c r="Q2642" i="6"/>
  <c r="R2642" i="6"/>
  <c r="O2643" i="6"/>
  <c r="P2643" i="6"/>
  <c r="Q2643" i="6"/>
  <c r="R2643" i="6"/>
  <c r="O2644" i="6"/>
  <c r="P2644" i="6"/>
  <c r="Q2644" i="6"/>
  <c r="R2644" i="6"/>
  <c r="O2645" i="6"/>
  <c r="P2645" i="6"/>
  <c r="Q2645" i="6"/>
  <c r="R2645" i="6"/>
  <c r="O2646" i="6"/>
  <c r="P2646" i="6"/>
  <c r="Q2646" i="6"/>
  <c r="R2646" i="6"/>
  <c r="O2647" i="6"/>
  <c r="P2647" i="6"/>
  <c r="Q2647" i="6"/>
  <c r="R2647" i="6"/>
  <c r="O2648" i="6"/>
  <c r="P2648" i="6"/>
  <c r="Q2648" i="6"/>
  <c r="R2648" i="6"/>
  <c r="O2649" i="6"/>
  <c r="P2649" i="6"/>
  <c r="Q2649" i="6"/>
  <c r="R2649" i="6"/>
  <c r="O2650" i="6"/>
  <c r="P2650" i="6"/>
  <c r="Q2650" i="6"/>
  <c r="R2650" i="6"/>
  <c r="O2651" i="6"/>
  <c r="P2651" i="6"/>
  <c r="Q2651" i="6"/>
  <c r="R2651" i="6"/>
  <c r="O2652" i="6"/>
  <c r="P2652" i="6"/>
  <c r="Q2652" i="6"/>
  <c r="R2652" i="6"/>
  <c r="O2653" i="6"/>
  <c r="P2653" i="6"/>
  <c r="Q2653" i="6"/>
  <c r="R2653" i="6"/>
  <c r="O2654" i="6"/>
  <c r="P2654" i="6"/>
  <c r="Q2654" i="6"/>
  <c r="R2654" i="6"/>
  <c r="O2655" i="6"/>
  <c r="P2655" i="6"/>
  <c r="Q2655" i="6"/>
  <c r="R2655" i="6"/>
  <c r="O2656" i="6"/>
  <c r="P2656" i="6"/>
  <c r="Q2656" i="6"/>
  <c r="R2656" i="6"/>
  <c r="O2657" i="6"/>
  <c r="P2657" i="6"/>
  <c r="Q2657" i="6"/>
  <c r="R2657" i="6"/>
  <c r="O2658" i="6"/>
  <c r="P2658" i="6"/>
  <c r="Q2658" i="6"/>
  <c r="R2658" i="6"/>
  <c r="O2659" i="6"/>
  <c r="P2659" i="6"/>
  <c r="Q2659" i="6"/>
  <c r="R2659" i="6"/>
  <c r="O2660" i="6"/>
  <c r="P2660" i="6"/>
  <c r="Q2660" i="6"/>
  <c r="R2660" i="6"/>
  <c r="O2661" i="6"/>
  <c r="P2661" i="6"/>
  <c r="Q2661" i="6"/>
  <c r="R2661" i="6"/>
  <c r="O2662" i="6"/>
  <c r="P2662" i="6"/>
  <c r="Q2662" i="6"/>
  <c r="R2662" i="6"/>
  <c r="O2663" i="6"/>
  <c r="P2663" i="6"/>
  <c r="Q2663" i="6"/>
  <c r="R2663" i="6"/>
  <c r="O2664" i="6"/>
  <c r="P2664" i="6"/>
  <c r="Q2664" i="6"/>
  <c r="R2664" i="6"/>
  <c r="O2665" i="6"/>
  <c r="P2665" i="6"/>
  <c r="Q2665" i="6"/>
  <c r="R2665" i="6"/>
  <c r="O2666" i="6"/>
  <c r="P2666" i="6"/>
  <c r="Q2666" i="6"/>
  <c r="R2666" i="6"/>
  <c r="O2667" i="6"/>
  <c r="P2667" i="6"/>
  <c r="Q2667" i="6"/>
  <c r="R2667" i="6"/>
  <c r="O2668" i="6"/>
  <c r="P2668" i="6"/>
  <c r="Q2668" i="6"/>
  <c r="R2668" i="6"/>
  <c r="O2669" i="6"/>
  <c r="P2669" i="6"/>
  <c r="Q2669" i="6"/>
  <c r="R2669" i="6"/>
  <c r="O2670" i="6"/>
  <c r="P2670" i="6"/>
  <c r="Q2670" i="6"/>
  <c r="R2670" i="6"/>
  <c r="O2671" i="6"/>
  <c r="P2671" i="6"/>
  <c r="Q2671" i="6"/>
  <c r="R2671" i="6"/>
  <c r="O2672" i="6"/>
  <c r="P2672" i="6"/>
  <c r="Q2672" i="6"/>
  <c r="R2672" i="6"/>
  <c r="O2673" i="6"/>
  <c r="P2673" i="6"/>
  <c r="Q2673" i="6"/>
  <c r="R2673" i="6"/>
  <c r="O2674" i="6"/>
  <c r="P2674" i="6"/>
  <c r="Q2674" i="6"/>
  <c r="R2674" i="6"/>
  <c r="O2675" i="6"/>
  <c r="P2675" i="6"/>
  <c r="Q2675" i="6"/>
  <c r="R2675" i="6"/>
  <c r="O2676" i="6"/>
  <c r="P2676" i="6"/>
  <c r="Q2676" i="6"/>
  <c r="R2676" i="6"/>
  <c r="O2677" i="6"/>
  <c r="P2677" i="6"/>
  <c r="Q2677" i="6"/>
  <c r="R2677" i="6"/>
  <c r="O2678" i="6"/>
  <c r="P2678" i="6"/>
  <c r="Q2678" i="6"/>
  <c r="R2678" i="6"/>
  <c r="O2679" i="6"/>
  <c r="P2679" i="6"/>
  <c r="Q2679" i="6"/>
  <c r="R2679" i="6"/>
  <c r="O2680" i="6"/>
  <c r="P2680" i="6"/>
  <c r="Q2680" i="6"/>
  <c r="R2680" i="6"/>
  <c r="O2681" i="6"/>
  <c r="P2681" i="6"/>
  <c r="Q2681" i="6"/>
  <c r="R2681" i="6"/>
  <c r="O2682" i="6"/>
  <c r="P2682" i="6"/>
  <c r="Q2682" i="6"/>
  <c r="R2682" i="6"/>
  <c r="O2683" i="6"/>
  <c r="P2683" i="6"/>
  <c r="Q2683" i="6"/>
  <c r="R2683" i="6"/>
  <c r="O2684" i="6"/>
  <c r="P2684" i="6"/>
  <c r="Q2684" i="6"/>
  <c r="R2684" i="6"/>
  <c r="O2685" i="6"/>
  <c r="P2685" i="6"/>
  <c r="Q2685" i="6"/>
  <c r="R2685" i="6"/>
  <c r="O2686" i="6"/>
  <c r="P2686" i="6"/>
  <c r="Q2686" i="6"/>
  <c r="R2686" i="6"/>
  <c r="O2687" i="6"/>
  <c r="P2687" i="6"/>
  <c r="Q2687" i="6"/>
  <c r="R2687" i="6"/>
  <c r="O2688" i="6"/>
  <c r="P2688" i="6"/>
  <c r="Q2688" i="6"/>
  <c r="R2688" i="6"/>
  <c r="O2689" i="6"/>
  <c r="P2689" i="6"/>
  <c r="Q2689" i="6"/>
  <c r="R2689" i="6"/>
  <c r="O2690" i="6"/>
  <c r="P2690" i="6"/>
  <c r="Q2690" i="6"/>
  <c r="R2690" i="6"/>
  <c r="O2691" i="6"/>
  <c r="P2691" i="6"/>
  <c r="Q2691" i="6"/>
  <c r="R2691" i="6"/>
  <c r="O2692" i="6"/>
  <c r="P2692" i="6"/>
  <c r="Q2692" i="6"/>
  <c r="R2692" i="6"/>
  <c r="O2693" i="6"/>
  <c r="P2693" i="6"/>
  <c r="Q2693" i="6"/>
  <c r="R2693" i="6"/>
  <c r="O2694" i="6"/>
  <c r="P2694" i="6"/>
  <c r="Q2694" i="6"/>
  <c r="R2694" i="6"/>
  <c r="O2695" i="6"/>
  <c r="P2695" i="6"/>
  <c r="Q2695" i="6"/>
  <c r="R2695" i="6"/>
  <c r="O2696" i="6"/>
  <c r="P2696" i="6"/>
  <c r="Q2696" i="6"/>
  <c r="R2696" i="6"/>
  <c r="O2697" i="6"/>
  <c r="P2697" i="6"/>
  <c r="Q2697" i="6"/>
  <c r="R2697" i="6"/>
  <c r="O2698" i="6"/>
  <c r="P2698" i="6"/>
  <c r="Q2698" i="6"/>
  <c r="R2698" i="6"/>
  <c r="O2699" i="6"/>
  <c r="P2699" i="6"/>
  <c r="Q2699" i="6"/>
  <c r="R2699" i="6"/>
  <c r="O2700" i="6"/>
  <c r="P2700" i="6"/>
  <c r="Q2700" i="6"/>
  <c r="R2700" i="6"/>
  <c r="O2701" i="6"/>
  <c r="P2701" i="6"/>
  <c r="Q2701" i="6"/>
  <c r="R2701" i="6"/>
  <c r="O2702" i="6"/>
  <c r="P2702" i="6"/>
  <c r="Q2702" i="6"/>
  <c r="R2702" i="6"/>
  <c r="O2703" i="6"/>
  <c r="P2703" i="6"/>
  <c r="Q2703" i="6"/>
  <c r="R2703" i="6"/>
  <c r="O2704" i="6"/>
  <c r="P2704" i="6"/>
  <c r="Q2704" i="6"/>
  <c r="R2704" i="6"/>
  <c r="O2705" i="6"/>
  <c r="P2705" i="6"/>
  <c r="Q2705" i="6"/>
  <c r="R2705" i="6"/>
  <c r="O2706" i="6"/>
  <c r="P2706" i="6"/>
  <c r="Q2706" i="6"/>
  <c r="R2706" i="6"/>
  <c r="O2707" i="6"/>
  <c r="P2707" i="6"/>
  <c r="Q2707" i="6"/>
  <c r="R2707" i="6"/>
  <c r="O2708" i="6"/>
  <c r="P2708" i="6"/>
  <c r="Q2708" i="6"/>
  <c r="R2708" i="6"/>
  <c r="O2709" i="6"/>
  <c r="P2709" i="6"/>
  <c r="Q2709" i="6"/>
  <c r="R2709" i="6"/>
  <c r="O2710" i="6"/>
  <c r="P2710" i="6"/>
  <c r="Q2710" i="6"/>
  <c r="R2710" i="6"/>
  <c r="O2711" i="6"/>
  <c r="P2711" i="6"/>
  <c r="Q2711" i="6"/>
  <c r="R2711" i="6"/>
  <c r="O2712" i="6"/>
  <c r="P2712" i="6"/>
  <c r="Q2712" i="6"/>
  <c r="R2712" i="6"/>
  <c r="O2713" i="6"/>
  <c r="P2713" i="6"/>
  <c r="Q2713" i="6"/>
  <c r="R2713" i="6"/>
  <c r="O2714" i="6"/>
  <c r="P2714" i="6"/>
  <c r="Q2714" i="6"/>
  <c r="R2714" i="6"/>
  <c r="O2715" i="6"/>
  <c r="P2715" i="6"/>
  <c r="Q2715" i="6"/>
  <c r="R2715" i="6"/>
  <c r="O2716" i="6"/>
  <c r="P2716" i="6"/>
  <c r="Q2716" i="6"/>
  <c r="R2716" i="6"/>
  <c r="O2717" i="6"/>
  <c r="P2717" i="6"/>
  <c r="Q2717" i="6"/>
  <c r="R2717" i="6"/>
  <c r="O2718" i="6"/>
  <c r="P2718" i="6"/>
  <c r="Q2718" i="6"/>
  <c r="R2718" i="6"/>
  <c r="O2719" i="6"/>
  <c r="P2719" i="6"/>
  <c r="Q2719" i="6"/>
  <c r="R2719" i="6"/>
  <c r="O2720" i="6"/>
  <c r="P2720" i="6"/>
  <c r="Q2720" i="6"/>
  <c r="R2720" i="6"/>
  <c r="O2721" i="6"/>
  <c r="P2721" i="6"/>
  <c r="Q2721" i="6"/>
  <c r="R2721" i="6"/>
  <c r="O2722" i="6"/>
  <c r="P2722" i="6"/>
  <c r="Q2722" i="6"/>
  <c r="R2722" i="6"/>
  <c r="O2723" i="6"/>
  <c r="P2723" i="6"/>
  <c r="Q2723" i="6"/>
  <c r="R2723" i="6"/>
  <c r="O2724" i="6"/>
  <c r="P2724" i="6"/>
  <c r="Q2724" i="6"/>
  <c r="R2724" i="6"/>
  <c r="O2725" i="6"/>
  <c r="P2725" i="6"/>
  <c r="Q2725" i="6"/>
  <c r="R2725" i="6"/>
  <c r="O2726" i="6"/>
  <c r="P2726" i="6"/>
  <c r="Q2726" i="6"/>
  <c r="R2726" i="6"/>
  <c r="O2727" i="6"/>
  <c r="P2727" i="6"/>
  <c r="Q2727" i="6"/>
  <c r="R2727" i="6"/>
  <c r="O2728" i="6"/>
  <c r="P2728" i="6"/>
  <c r="Q2728" i="6"/>
  <c r="R2728" i="6"/>
  <c r="O2729" i="6"/>
  <c r="P2729" i="6"/>
  <c r="Q2729" i="6"/>
  <c r="R2729" i="6"/>
  <c r="O2730" i="6"/>
  <c r="P2730" i="6"/>
  <c r="Q2730" i="6"/>
  <c r="R2730" i="6"/>
  <c r="O2731" i="6"/>
  <c r="P2731" i="6"/>
  <c r="Q2731" i="6"/>
  <c r="R2731" i="6"/>
  <c r="O2732" i="6"/>
  <c r="P2732" i="6"/>
  <c r="Q2732" i="6"/>
  <c r="R2732" i="6"/>
  <c r="O2733" i="6"/>
  <c r="P2733" i="6"/>
  <c r="Q2733" i="6"/>
  <c r="R2733" i="6"/>
  <c r="O2734" i="6"/>
  <c r="P2734" i="6"/>
  <c r="Q2734" i="6"/>
  <c r="R2734" i="6"/>
  <c r="O2735" i="6"/>
  <c r="P2735" i="6"/>
  <c r="Q2735" i="6"/>
  <c r="R2735" i="6"/>
  <c r="O2736" i="6"/>
  <c r="P2736" i="6"/>
  <c r="Q2736" i="6"/>
  <c r="R2736" i="6"/>
  <c r="O2737" i="6"/>
  <c r="P2737" i="6"/>
  <c r="Q2737" i="6"/>
  <c r="R2737" i="6"/>
  <c r="O2738" i="6"/>
  <c r="P2738" i="6"/>
  <c r="Q2738" i="6"/>
  <c r="R2738" i="6"/>
  <c r="O2739" i="6"/>
  <c r="P2739" i="6"/>
  <c r="Q2739" i="6"/>
  <c r="R2739" i="6"/>
  <c r="O2740" i="6"/>
  <c r="P2740" i="6"/>
  <c r="Q2740" i="6"/>
  <c r="R2740" i="6"/>
  <c r="O2741" i="6"/>
  <c r="P2741" i="6"/>
  <c r="Q2741" i="6"/>
  <c r="R2741" i="6"/>
  <c r="O2742" i="6"/>
  <c r="P2742" i="6"/>
  <c r="Q2742" i="6"/>
  <c r="R2742" i="6"/>
  <c r="O2743" i="6"/>
  <c r="P2743" i="6"/>
  <c r="Q2743" i="6"/>
  <c r="R2743" i="6"/>
  <c r="O2744" i="6"/>
  <c r="P2744" i="6"/>
  <c r="Q2744" i="6"/>
  <c r="R2744" i="6"/>
  <c r="O2745" i="6"/>
  <c r="P2745" i="6"/>
  <c r="Q2745" i="6"/>
  <c r="R2745" i="6"/>
  <c r="O2746" i="6"/>
  <c r="P2746" i="6"/>
  <c r="Q2746" i="6"/>
  <c r="R2746" i="6"/>
  <c r="O2747" i="6"/>
  <c r="P2747" i="6"/>
  <c r="Q2747" i="6"/>
  <c r="R2747" i="6"/>
  <c r="O2748" i="6"/>
  <c r="P2748" i="6"/>
  <c r="Q2748" i="6"/>
  <c r="R2748" i="6"/>
  <c r="O2749" i="6"/>
  <c r="P2749" i="6"/>
  <c r="Q2749" i="6"/>
  <c r="R2749" i="6"/>
  <c r="O2750" i="6"/>
  <c r="P2750" i="6"/>
  <c r="Q2750" i="6"/>
  <c r="R2750" i="6"/>
  <c r="O2751" i="6"/>
  <c r="P2751" i="6"/>
  <c r="Q2751" i="6"/>
  <c r="R2751" i="6"/>
  <c r="O2752" i="6"/>
  <c r="P2752" i="6"/>
  <c r="Q2752" i="6"/>
  <c r="R2752" i="6"/>
  <c r="O2753" i="6"/>
  <c r="P2753" i="6"/>
  <c r="Q2753" i="6"/>
  <c r="R2753" i="6"/>
  <c r="O2754" i="6"/>
  <c r="P2754" i="6"/>
  <c r="Q2754" i="6"/>
  <c r="R2754" i="6"/>
  <c r="O2755" i="6"/>
  <c r="P2755" i="6"/>
  <c r="Q2755" i="6"/>
  <c r="R2755" i="6"/>
  <c r="O2756" i="6"/>
  <c r="P2756" i="6"/>
  <c r="Q2756" i="6"/>
  <c r="R2756" i="6"/>
  <c r="O2757" i="6"/>
  <c r="P2757" i="6"/>
  <c r="Q2757" i="6"/>
  <c r="R2757" i="6"/>
  <c r="O2758" i="6"/>
  <c r="P2758" i="6"/>
  <c r="Q2758" i="6"/>
  <c r="R2758" i="6"/>
  <c r="O2759" i="6"/>
  <c r="P2759" i="6"/>
  <c r="Q2759" i="6"/>
  <c r="R2759" i="6"/>
  <c r="O2760" i="6"/>
  <c r="P2760" i="6"/>
  <c r="Q2760" i="6"/>
  <c r="R2760" i="6"/>
  <c r="O2761" i="6"/>
  <c r="P2761" i="6"/>
  <c r="Q2761" i="6"/>
  <c r="R2761" i="6"/>
  <c r="O2762" i="6"/>
  <c r="P2762" i="6"/>
  <c r="Q2762" i="6"/>
  <c r="R2762" i="6"/>
  <c r="O2763" i="6"/>
  <c r="P2763" i="6"/>
  <c r="Q2763" i="6"/>
  <c r="R2763" i="6"/>
  <c r="O2764" i="6"/>
  <c r="P2764" i="6"/>
  <c r="Q2764" i="6"/>
  <c r="R2764" i="6"/>
  <c r="O2765" i="6"/>
  <c r="P2765" i="6"/>
  <c r="Q2765" i="6"/>
  <c r="R2765" i="6"/>
  <c r="O2766" i="6"/>
  <c r="P2766" i="6"/>
  <c r="Q2766" i="6"/>
  <c r="R2766" i="6"/>
  <c r="O2767" i="6"/>
  <c r="P2767" i="6"/>
  <c r="Q2767" i="6"/>
  <c r="R2767" i="6"/>
  <c r="O2768" i="6"/>
  <c r="P2768" i="6"/>
  <c r="Q2768" i="6"/>
  <c r="R2768" i="6"/>
  <c r="O2769" i="6"/>
  <c r="P2769" i="6"/>
  <c r="Q2769" i="6"/>
  <c r="R2769" i="6"/>
  <c r="O2770" i="6"/>
  <c r="P2770" i="6"/>
  <c r="Q2770" i="6"/>
  <c r="R2770" i="6"/>
  <c r="O2771" i="6"/>
  <c r="P2771" i="6"/>
  <c r="Q2771" i="6"/>
  <c r="R2771" i="6"/>
  <c r="O2772" i="6"/>
  <c r="P2772" i="6"/>
  <c r="Q2772" i="6"/>
  <c r="R2772" i="6"/>
  <c r="O2773" i="6"/>
  <c r="P2773" i="6"/>
  <c r="Q2773" i="6"/>
  <c r="R2773" i="6"/>
  <c r="O2774" i="6"/>
  <c r="P2774" i="6"/>
  <c r="Q2774" i="6"/>
  <c r="R2774" i="6"/>
  <c r="O2775" i="6"/>
  <c r="P2775" i="6"/>
  <c r="Q2775" i="6"/>
  <c r="R2775" i="6"/>
  <c r="O2776" i="6"/>
  <c r="P2776" i="6"/>
  <c r="Q2776" i="6"/>
  <c r="R2776" i="6"/>
  <c r="O2777" i="6"/>
  <c r="P2777" i="6"/>
  <c r="Q2777" i="6"/>
  <c r="R2777" i="6"/>
  <c r="O2778" i="6"/>
  <c r="P2778" i="6"/>
  <c r="Q2778" i="6"/>
  <c r="R2778" i="6"/>
  <c r="O2779" i="6"/>
  <c r="P2779" i="6"/>
  <c r="Q2779" i="6"/>
  <c r="R2779" i="6"/>
  <c r="O2780" i="6"/>
  <c r="P2780" i="6"/>
  <c r="Q2780" i="6"/>
  <c r="R2780" i="6"/>
  <c r="O2781" i="6"/>
  <c r="P2781" i="6"/>
  <c r="Q2781" i="6"/>
  <c r="R2781" i="6"/>
  <c r="O2782" i="6"/>
  <c r="P2782" i="6"/>
  <c r="Q2782" i="6"/>
  <c r="R2782" i="6"/>
  <c r="O2783" i="6"/>
  <c r="P2783" i="6"/>
  <c r="Q2783" i="6"/>
  <c r="R2783" i="6"/>
  <c r="O2784" i="6"/>
  <c r="P2784" i="6"/>
  <c r="Q2784" i="6"/>
  <c r="R2784" i="6"/>
  <c r="O2785" i="6"/>
  <c r="P2785" i="6"/>
  <c r="Q2785" i="6"/>
  <c r="R2785" i="6"/>
  <c r="O2786" i="6"/>
  <c r="P2786" i="6"/>
  <c r="Q2786" i="6"/>
  <c r="R2786" i="6"/>
  <c r="O2787" i="6"/>
  <c r="P2787" i="6"/>
  <c r="Q2787" i="6"/>
  <c r="R2787" i="6"/>
  <c r="O2788" i="6"/>
  <c r="P2788" i="6"/>
  <c r="Q2788" i="6"/>
  <c r="R2788" i="6"/>
  <c r="O2789" i="6"/>
  <c r="P2789" i="6"/>
  <c r="Q2789" i="6"/>
  <c r="R2789" i="6"/>
  <c r="O2790" i="6"/>
  <c r="P2790" i="6"/>
  <c r="Q2790" i="6"/>
  <c r="R2790" i="6"/>
  <c r="O2791" i="6"/>
  <c r="P2791" i="6"/>
  <c r="Q2791" i="6"/>
  <c r="R2791" i="6"/>
  <c r="O2792" i="6"/>
  <c r="P2792" i="6"/>
  <c r="Q2792" i="6"/>
  <c r="R2792" i="6"/>
  <c r="O2793" i="6"/>
  <c r="P2793" i="6"/>
  <c r="Q2793" i="6"/>
  <c r="R2793" i="6"/>
  <c r="O2794" i="6"/>
  <c r="P2794" i="6"/>
  <c r="Q2794" i="6"/>
  <c r="R2794" i="6"/>
  <c r="O2795" i="6"/>
  <c r="P2795" i="6"/>
  <c r="Q2795" i="6"/>
  <c r="R2795" i="6"/>
  <c r="O2796" i="6"/>
  <c r="P2796" i="6"/>
  <c r="Q2796" i="6"/>
  <c r="R2796" i="6"/>
  <c r="O2797" i="6"/>
  <c r="P2797" i="6"/>
  <c r="Q2797" i="6"/>
  <c r="R2797" i="6"/>
  <c r="O2798" i="6"/>
  <c r="P2798" i="6"/>
  <c r="Q2798" i="6"/>
  <c r="R2798" i="6"/>
  <c r="O2799" i="6"/>
  <c r="P2799" i="6"/>
  <c r="Q2799" i="6"/>
  <c r="R2799" i="6"/>
  <c r="O2800" i="6"/>
  <c r="P2800" i="6"/>
  <c r="Q2800" i="6"/>
  <c r="R2800" i="6"/>
  <c r="O2801" i="6"/>
  <c r="P2801" i="6"/>
  <c r="Q2801" i="6"/>
  <c r="R2801" i="6"/>
  <c r="O2802" i="6"/>
  <c r="P2802" i="6"/>
  <c r="Q2802" i="6"/>
  <c r="R2802" i="6"/>
  <c r="O2803" i="6"/>
  <c r="P2803" i="6"/>
  <c r="Q2803" i="6"/>
  <c r="R2803" i="6"/>
  <c r="O2804" i="6"/>
  <c r="P2804" i="6"/>
  <c r="Q2804" i="6"/>
  <c r="R2804" i="6"/>
  <c r="O2805" i="6"/>
  <c r="P2805" i="6"/>
  <c r="Q2805" i="6"/>
  <c r="R2805" i="6"/>
  <c r="O2806" i="6"/>
  <c r="P2806" i="6"/>
  <c r="Q2806" i="6"/>
  <c r="R2806" i="6"/>
  <c r="O2807" i="6"/>
  <c r="P2807" i="6"/>
  <c r="Q2807" i="6"/>
  <c r="R2807" i="6"/>
  <c r="O2808" i="6"/>
  <c r="P2808" i="6"/>
  <c r="Q2808" i="6"/>
  <c r="R2808" i="6"/>
  <c r="O2809" i="6"/>
  <c r="P2809" i="6"/>
  <c r="Q2809" i="6"/>
  <c r="R2809" i="6"/>
  <c r="O2810" i="6"/>
  <c r="P2810" i="6"/>
  <c r="Q2810" i="6"/>
  <c r="R2810" i="6"/>
  <c r="O2811" i="6"/>
  <c r="P2811" i="6"/>
  <c r="Q2811" i="6"/>
  <c r="R2811" i="6"/>
  <c r="O2812" i="6"/>
  <c r="P2812" i="6"/>
  <c r="Q2812" i="6"/>
  <c r="R2812" i="6"/>
  <c r="O2813" i="6"/>
  <c r="P2813" i="6"/>
  <c r="Q2813" i="6"/>
  <c r="R2813" i="6"/>
  <c r="O2814" i="6"/>
  <c r="P2814" i="6"/>
  <c r="Q2814" i="6"/>
  <c r="R2814" i="6"/>
  <c r="O2815" i="6"/>
  <c r="P2815" i="6"/>
  <c r="Q2815" i="6"/>
  <c r="R2815" i="6"/>
  <c r="O2816" i="6"/>
  <c r="P2816" i="6"/>
  <c r="Q2816" i="6"/>
  <c r="R2816" i="6"/>
  <c r="O2817" i="6"/>
  <c r="P2817" i="6"/>
  <c r="Q2817" i="6"/>
  <c r="R2817" i="6"/>
  <c r="O2818" i="6"/>
  <c r="P2818" i="6"/>
  <c r="Q2818" i="6"/>
  <c r="R2818" i="6"/>
  <c r="O2819" i="6"/>
  <c r="P2819" i="6"/>
  <c r="Q2819" i="6"/>
  <c r="R2819" i="6"/>
  <c r="O2820" i="6"/>
  <c r="P2820" i="6"/>
  <c r="Q2820" i="6"/>
  <c r="R2820" i="6"/>
  <c r="O2821" i="6"/>
  <c r="P2821" i="6"/>
  <c r="Q2821" i="6"/>
  <c r="R2821" i="6"/>
  <c r="O2822" i="6"/>
  <c r="P2822" i="6"/>
  <c r="Q2822" i="6"/>
  <c r="R2822" i="6"/>
  <c r="O2823" i="6"/>
  <c r="P2823" i="6"/>
  <c r="Q2823" i="6"/>
  <c r="R2823" i="6"/>
  <c r="O2824" i="6"/>
  <c r="P2824" i="6"/>
  <c r="Q2824" i="6"/>
  <c r="R2824" i="6"/>
  <c r="O2825" i="6"/>
  <c r="P2825" i="6"/>
  <c r="Q2825" i="6"/>
  <c r="R2825" i="6"/>
  <c r="O2826" i="6"/>
  <c r="P2826" i="6"/>
  <c r="Q2826" i="6"/>
  <c r="R2826" i="6"/>
  <c r="O2827" i="6"/>
  <c r="P2827" i="6"/>
  <c r="Q2827" i="6"/>
  <c r="R2827" i="6"/>
  <c r="O2828" i="6"/>
  <c r="P2828" i="6"/>
  <c r="Q2828" i="6"/>
  <c r="R2828" i="6"/>
  <c r="O2829" i="6"/>
  <c r="P2829" i="6"/>
  <c r="Q2829" i="6"/>
  <c r="R2829" i="6"/>
  <c r="O2830" i="6"/>
  <c r="P2830" i="6"/>
  <c r="Q2830" i="6"/>
  <c r="R2830" i="6"/>
  <c r="O2831" i="6"/>
  <c r="P2831" i="6"/>
  <c r="Q2831" i="6"/>
  <c r="R2831" i="6"/>
  <c r="O2832" i="6"/>
  <c r="P2832" i="6"/>
  <c r="Q2832" i="6"/>
  <c r="R2832" i="6"/>
  <c r="O2833" i="6"/>
  <c r="P2833" i="6"/>
  <c r="Q2833" i="6"/>
  <c r="R2833" i="6"/>
  <c r="O2834" i="6"/>
  <c r="P2834" i="6"/>
  <c r="Q2834" i="6"/>
  <c r="R2834" i="6"/>
  <c r="O2835" i="6"/>
  <c r="P2835" i="6"/>
  <c r="Q2835" i="6"/>
  <c r="R2835" i="6"/>
  <c r="O2836" i="6"/>
  <c r="P2836" i="6"/>
  <c r="Q2836" i="6"/>
  <c r="R2836" i="6"/>
  <c r="O2837" i="6"/>
  <c r="P2837" i="6"/>
  <c r="Q2837" i="6"/>
  <c r="R2837" i="6"/>
  <c r="O2838" i="6"/>
  <c r="P2838" i="6"/>
  <c r="Q2838" i="6"/>
  <c r="R2838" i="6"/>
  <c r="O2839" i="6"/>
  <c r="P2839" i="6"/>
  <c r="Q2839" i="6"/>
  <c r="R2839" i="6"/>
  <c r="O2840" i="6"/>
  <c r="P2840" i="6"/>
  <c r="Q2840" i="6"/>
  <c r="R2840" i="6"/>
  <c r="O2841" i="6"/>
  <c r="P2841" i="6"/>
  <c r="Q2841" i="6"/>
  <c r="R2841" i="6"/>
  <c r="O2842" i="6"/>
  <c r="P2842" i="6"/>
  <c r="Q2842" i="6"/>
  <c r="R2842" i="6"/>
  <c r="O2843" i="6"/>
  <c r="P2843" i="6"/>
  <c r="Q2843" i="6"/>
  <c r="R2843" i="6"/>
  <c r="O2844" i="6"/>
  <c r="P2844" i="6"/>
  <c r="Q2844" i="6"/>
  <c r="R2844" i="6"/>
  <c r="O2845" i="6"/>
  <c r="P2845" i="6"/>
  <c r="Q2845" i="6"/>
  <c r="R2845" i="6"/>
  <c r="O2846" i="6"/>
  <c r="P2846" i="6"/>
  <c r="Q2846" i="6"/>
  <c r="R2846" i="6"/>
  <c r="O2847" i="6"/>
  <c r="P2847" i="6"/>
  <c r="Q2847" i="6"/>
  <c r="R2847" i="6"/>
  <c r="O2848" i="6"/>
  <c r="P2848" i="6"/>
  <c r="Q2848" i="6"/>
  <c r="R2848" i="6"/>
  <c r="O2849" i="6"/>
  <c r="P2849" i="6"/>
  <c r="Q2849" i="6"/>
  <c r="R2849" i="6"/>
  <c r="O2850" i="6"/>
  <c r="P2850" i="6"/>
  <c r="Q2850" i="6"/>
  <c r="R2850" i="6"/>
  <c r="O2851" i="6"/>
  <c r="P2851" i="6"/>
  <c r="Q2851" i="6"/>
  <c r="R2851" i="6"/>
  <c r="O2852" i="6"/>
  <c r="P2852" i="6"/>
  <c r="Q2852" i="6"/>
  <c r="R2852" i="6"/>
  <c r="O2853" i="6"/>
  <c r="P2853" i="6"/>
  <c r="Q2853" i="6"/>
  <c r="R2853" i="6"/>
  <c r="O2854" i="6"/>
  <c r="P2854" i="6"/>
  <c r="Q2854" i="6"/>
  <c r="R2854" i="6"/>
  <c r="O2855" i="6"/>
  <c r="P2855" i="6"/>
  <c r="Q2855" i="6"/>
  <c r="R2855" i="6"/>
  <c r="O2856" i="6"/>
  <c r="P2856" i="6"/>
  <c r="Q2856" i="6"/>
  <c r="R2856" i="6"/>
  <c r="O2857" i="6"/>
  <c r="P2857" i="6"/>
  <c r="Q2857" i="6"/>
  <c r="R2857" i="6"/>
  <c r="O2858" i="6"/>
  <c r="P2858" i="6"/>
  <c r="Q2858" i="6"/>
  <c r="R2858" i="6"/>
  <c r="O2859" i="6"/>
  <c r="P2859" i="6"/>
  <c r="Q2859" i="6"/>
  <c r="R2859" i="6"/>
  <c r="O2860" i="6"/>
  <c r="P2860" i="6"/>
  <c r="Q2860" i="6"/>
  <c r="R2860" i="6"/>
  <c r="O2861" i="6"/>
  <c r="P2861" i="6"/>
  <c r="Q2861" i="6"/>
  <c r="R2861" i="6"/>
  <c r="O2862" i="6"/>
  <c r="P2862" i="6"/>
  <c r="Q2862" i="6"/>
  <c r="R2862" i="6"/>
  <c r="O2863" i="6"/>
  <c r="P2863" i="6"/>
  <c r="Q2863" i="6"/>
  <c r="R2863" i="6"/>
  <c r="O2864" i="6"/>
  <c r="P2864" i="6"/>
  <c r="Q2864" i="6"/>
  <c r="R2864" i="6"/>
  <c r="O2865" i="6"/>
  <c r="P2865" i="6"/>
  <c r="Q2865" i="6"/>
  <c r="R2865" i="6"/>
  <c r="O2866" i="6"/>
  <c r="P2866" i="6"/>
  <c r="Q2866" i="6"/>
  <c r="R2866" i="6"/>
  <c r="O2867" i="6"/>
  <c r="P2867" i="6"/>
  <c r="Q2867" i="6"/>
  <c r="R2867" i="6"/>
  <c r="O2868" i="6"/>
  <c r="P2868" i="6"/>
  <c r="Q2868" i="6"/>
  <c r="R2868" i="6"/>
  <c r="O2869" i="6"/>
  <c r="P2869" i="6"/>
  <c r="Q2869" i="6"/>
  <c r="R2869" i="6"/>
  <c r="O2870" i="6"/>
  <c r="P2870" i="6"/>
  <c r="Q2870" i="6"/>
  <c r="R2870" i="6"/>
  <c r="O2871" i="6"/>
  <c r="P2871" i="6"/>
  <c r="Q2871" i="6"/>
  <c r="R2871" i="6"/>
  <c r="O2872" i="6"/>
  <c r="P2872" i="6"/>
  <c r="Q2872" i="6"/>
  <c r="R2872" i="6"/>
  <c r="O2873" i="6"/>
  <c r="P2873" i="6"/>
  <c r="Q2873" i="6"/>
  <c r="R2873" i="6"/>
  <c r="O2874" i="6"/>
  <c r="P2874" i="6"/>
  <c r="Q2874" i="6"/>
  <c r="R2874" i="6"/>
  <c r="O2875" i="6"/>
  <c r="P2875" i="6"/>
  <c r="Q2875" i="6"/>
  <c r="R2875" i="6"/>
  <c r="O2876" i="6"/>
  <c r="P2876" i="6"/>
  <c r="Q2876" i="6"/>
  <c r="R2876" i="6"/>
  <c r="O2877" i="6"/>
  <c r="P2877" i="6"/>
  <c r="Q2877" i="6"/>
  <c r="R2877" i="6"/>
  <c r="O2878" i="6"/>
  <c r="P2878" i="6"/>
  <c r="Q2878" i="6"/>
  <c r="R2878" i="6"/>
  <c r="O2879" i="6"/>
  <c r="P2879" i="6"/>
  <c r="Q2879" i="6"/>
  <c r="R2879" i="6"/>
  <c r="O2880" i="6"/>
  <c r="P2880" i="6"/>
  <c r="Q2880" i="6"/>
  <c r="R2880" i="6"/>
  <c r="O2881" i="6"/>
  <c r="P2881" i="6"/>
  <c r="Q2881" i="6"/>
  <c r="R2881" i="6"/>
  <c r="O2882" i="6"/>
  <c r="P2882" i="6"/>
  <c r="Q2882" i="6"/>
  <c r="R2882" i="6"/>
  <c r="O2883" i="6"/>
  <c r="P2883" i="6"/>
  <c r="Q2883" i="6"/>
  <c r="R2883" i="6"/>
  <c r="O2884" i="6"/>
  <c r="P2884" i="6"/>
  <c r="Q2884" i="6"/>
  <c r="R2884" i="6"/>
  <c r="O2885" i="6"/>
  <c r="P2885" i="6"/>
  <c r="Q2885" i="6"/>
  <c r="R2885" i="6"/>
  <c r="O2886" i="6"/>
  <c r="P2886" i="6"/>
  <c r="Q2886" i="6"/>
  <c r="R2886" i="6"/>
  <c r="O2887" i="6"/>
  <c r="P2887" i="6"/>
  <c r="Q2887" i="6"/>
  <c r="R2887" i="6"/>
  <c r="O2888" i="6"/>
  <c r="P2888" i="6"/>
  <c r="Q2888" i="6"/>
  <c r="R2888" i="6"/>
  <c r="O2889" i="6"/>
  <c r="P2889" i="6"/>
  <c r="Q2889" i="6"/>
  <c r="R2889" i="6"/>
  <c r="O2890" i="6"/>
  <c r="P2890" i="6"/>
  <c r="Q2890" i="6"/>
  <c r="R2890" i="6"/>
  <c r="O2891" i="6"/>
  <c r="P2891" i="6"/>
  <c r="Q2891" i="6"/>
  <c r="R2891" i="6"/>
  <c r="O2892" i="6"/>
  <c r="P2892" i="6"/>
  <c r="Q2892" i="6"/>
  <c r="R2892" i="6"/>
  <c r="O2893" i="6"/>
  <c r="P2893" i="6"/>
  <c r="Q2893" i="6"/>
  <c r="R2893" i="6"/>
  <c r="O2894" i="6"/>
  <c r="P2894" i="6"/>
  <c r="Q2894" i="6"/>
  <c r="R2894" i="6"/>
  <c r="O2895" i="6"/>
  <c r="P2895" i="6"/>
  <c r="Q2895" i="6"/>
  <c r="R2895" i="6"/>
  <c r="O2896" i="6"/>
  <c r="P2896" i="6"/>
  <c r="Q2896" i="6"/>
  <c r="R2896" i="6"/>
  <c r="O2897" i="6"/>
  <c r="P2897" i="6"/>
  <c r="Q2897" i="6"/>
  <c r="R2897" i="6"/>
  <c r="O2898" i="6"/>
  <c r="P2898" i="6"/>
  <c r="Q2898" i="6"/>
  <c r="R2898" i="6"/>
  <c r="O2899" i="6"/>
  <c r="P2899" i="6"/>
  <c r="Q2899" i="6"/>
  <c r="R2899" i="6"/>
  <c r="O2900" i="6"/>
  <c r="P2900" i="6"/>
  <c r="Q2900" i="6"/>
  <c r="R2900" i="6"/>
  <c r="O2901" i="6"/>
  <c r="P2901" i="6"/>
  <c r="Q2901" i="6"/>
  <c r="R2901" i="6"/>
  <c r="O2902" i="6"/>
  <c r="P2902" i="6"/>
  <c r="Q2902" i="6"/>
  <c r="R2902" i="6"/>
  <c r="O2903" i="6"/>
  <c r="P2903" i="6"/>
  <c r="Q2903" i="6"/>
  <c r="R2903" i="6"/>
  <c r="O2904" i="6"/>
  <c r="P2904" i="6"/>
  <c r="Q2904" i="6"/>
  <c r="R2904" i="6"/>
  <c r="O2905" i="6"/>
  <c r="P2905" i="6"/>
  <c r="Q2905" i="6"/>
  <c r="R2905" i="6"/>
  <c r="O2906" i="6"/>
  <c r="P2906" i="6"/>
  <c r="Q2906" i="6"/>
  <c r="R2906" i="6"/>
  <c r="O2907" i="6"/>
  <c r="P2907" i="6"/>
  <c r="Q2907" i="6"/>
  <c r="R2907" i="6"/>
  <c r="O2908" i="6"/>
  <c r="P2908" i="6"/>
  <c r="Q2908" i="6"/>
  <c r="R2908" i="6"/>
  <c r="O2909" i="6"/>
  <c r="P2909" i="6"/>
  <c r="Q2909" i="6"/>
  <c r="R2909" i="6"/>
  <c r="O2910" i="6"/>
  <c r="P2910" i="6"/>
  <c r="Q2910" i="6"/>
  <c r="R2910" i="6"/>
  <c r="O2911" i="6"/>
  <c r="P2911" i="6"/>
  <c r="Q2911" i="6"/>
  <c r="R2911" i="6"/>
  <c r="O2912" i="6"/>
  <c r="P2912" i="6"/>
  <c r="Q2912" i="6"/>
  <c r="R2912" i="6"/>
  <c r="O2913" i="6"/>
  <c r="P2913" i="6"/>
  <c r="Q2913" i="6"/>
  <c r="R2913" i="6"/>
  <c r="O2914" i="6"/>
  <c r="P2914" i="6"/>
  <c r="Q2914" i="6"/>
  <c r="R2914" i="6"/>
  <c r="O2915" i="6"/>
  <c r="P2915" i="6"/>
  <c r="Q2915" i="6"/>
  <c r="R2915" i="6"/>
  <c r="O2916" i="6"/>
  <c r="P2916" i="6"/>
  <c r="Q2916" i="6"/>
  <c r="R2916" i="6"/>
  <c r="O2917" i="6"/>
  <c r="P2917" i="6"/>
  <c r="Q2917" i="6"/>
  <c r="R2917" i="6"/>
  <c r="O2918" i="6"/>
  <c r="P2918" i="6"/>
  <c r="Q2918" i="6"/>
  <c r="R2918" i="6"/>
  <c r="O2919" i="6"/>
  <c r="P2919" i="6"/>
  <c r="Q2919" i="6"/>
  <c r="R2919" i="6"/>
  <c r="O2920" i="6"/>
  <c r="P2920" i="6"/>
  <c r="Q2920" i="6"/>
  <c r="R2920" i="6"/>
  <c r="O2921" i="6"/>
  <c r="P2921" i="6"/>
  <c r="Q2921" i="6"/>
  <c r="R2921" i="6"/>
  <c r="O2922" i="6"/>
  <c r="P2922" i="6"/>
  <c r="Q2922" i="6"/>
  <c r="R2922" i="6"/>
  <c r="O2923" i="6"/>
  <c r="P2923" i="6"/>
  <c r="Q2923" i="6"/>
  <c r="R2923" i="6"/>
  <c r="O2924" i="6"/>
  <c r="P2924" i="6"/>
  <c r="Q2924" i="6"/>
  <c r="R2924" i="6"/>
  <c r="O2925" i="6"/>
  <c r="P2925" i="6"/>
  <c r="Q2925" i="6"/>
  <c r="R2925" i="6"/>
  <c r="O2926" i="6"/>
  <c r="P2926" i="6"/>
  <c r="Q2926" i="6"/>
  <c r="R2926" i="6"/>
  <c r="O2927" i="6"/>
  <c r="P2927" i="6"/>
  <c r="Q2927" i="6"/>
  <c r="R2927" i="6"/>
  <c r="O2928" i="6"/>
  <c r="P2928" i="6"/>
  <c r="Q2928" i="6"/>
  <c r="R2928" i="6"/>
  <c r="O2929" i="6"/>
  <c r="P2929" i="6"/>
  <c r="Q2929" i="6"/>
  <c r="R2929" i="6"/>
  <c r="O2930" i="6"/>
  <c r="P2930" i="6"/>
  <c r="Q2930" i="6"/>
  <c r="R2930" i="6"/>
  <c r="O2931" i="6"/>
  <c r="P2931" i="6"/>
  <c r="Q2931" i="6"/>
  <c r="R2931" i="6"/>
  <c r="O2932" i="6"/>
  <c r="P2932" i="6"/>
  <c r="Q2932" i="6"/>
  <c r="R2932" i="6"/>
  <c r="O2933" i="6"/>
  <c r="P2933" i="6"/>
  <c r="Q2933" i="6"/>
  <c r="R2933" i="6"/>
  <c r="O2934" i="6"/>
  <c r="P2934" i="6"/>
  <c r="Q2934" i="6"/>
  <c r="R2934" i="6"/>
  <c r="O2935" i="6"/>
  <c r="P2935" i="6"/>
  <c r="Q2935" i="6"/>
  <c r="R2935" i="6"/>
  <c r="O2936" i="6"/>
  <c r="P2936" i="6"/>
  <c r="Q2936" i="6"/>
  <c r="R2936" i="6"/>
  <c r="O2937" i="6"/>
  <c r="P2937" i="6"/>
  <c r="Q2937" i="6"/>
  <c r="R2937" i="6"/>
  <c r="O2938" i="6"/>
  <c r="P2938" i="6"/>
  <c r="Q2938" i="6"/>
  <c r="R2938" i="6"/>
  <c r="O2939" i="6"/>
  <c r="P2939" i="6"/>
  <c r="Q2939" i="6"/>
  <c r="R2939" i="6"/>
  <c r="O2940" i="6"/>
  <c r="P2940" i="6"/>
  <c r="Q2940" i="6"/>
  <c r="R2940" i="6"/>
  <c r="O2941" i="6"/>
  <c r="P2941" i="6"/>
  <c r="Q2941" i="6"/>
  <c r="R2941" i="6"/>
  <c r="O2942" i="6"/>
  <c r="P2942" i="6"/>
  <c r="Q2942" i="6"/>
  <c r="R2942" i="6"/>
  <c r="O2943" i="6"/>
  <c r="P2943" i="6"/>
  <c r="Q2943" i="6"/>
  <c r="R2943" i="6"/>
  <c r="O2944" i="6"/>
  <c r="P2944" i="6"/>
  <c r="Q2944" i="6"/>
  <c r="R2944" i="6"/>
  <c r="O2945" i="6"/>
  <c r="P2945" i="6"/>
  <c r="Q2945" i="6"/>
  <c r="R2945" i="6"/>
  <c r="O2946" i="6"/>
  <c r="P2946" i="6"/>
  <c r="Q2946" i="6"/>
  <c r="R2946" i="6"/>
  <c r="O2947" i="6"/>
  <c r="P2947" i="6"/>
  <c r="Q2947" i="6"/>
  <c r="R2947" i="6"/>
  <c r="O2948" i="6"/>
  <c r="P2948" i="6"/>
  <c r="Q2948" i="6"/>
  <c r="R2948" i="6"/>
  <c r="O2949" i="6"/>
  <c r="P2949" i="6"/>
  <c r="Q2949" i="6"/>
  <c r="R2949" i="6"/>
  <c r="O2950" i="6"/>
  <c r="P2950" i="6"/>
  <c r="Q2950" i="6"/>
  <c r="R2950" i="6"/>
  <c r="O2951" i="6"/>
  <c r="P2951" i="6"/>
  <c r="Q2951" i="6"/>
  <c r="R2951" i="6"/>
  <c r="O2952" i="6"/>
  <c r="P2952" i="6"/>
  <c r="Q2952" i="6"/>
  <c r="R2952" i="6"/>
  <c r="O2953" i="6"/>
  <c r="P2953" i="6"/>
  <c r="Q2953" i="6"/>
  <c r="R2953" i="6"/>
  <c r="O2954" i="6"/>
  <c r="P2954" i="6"/>
  <c r="Q2954" i="6"/>
  <c r="R2954" i="6"/>
  <c r="O2955" i="6"/>
  <c r="P2955" i="6"/>
  <c r="Q2955" i="6"/>
  <c r="R2955" i="6"/>
  <c r="O2956" i="6"/>
  <c r="P2956" i="6"/>
  <c r="Q2956" i="6"/>
  <c r="R2956" i="6"/>
  <c r="O2957" i="6"/>
  <c r="P2957" i="6"/>
  <c r="Q2957" i="6"/>
  <c r="R2957" i="6"/>
  <c r="O2958" i="6"/>
  <c r="P2958" i="6"/>
  <c r="Q2958" i="6"/>
  <c r="R2958" i="6"/>
  <c r="O2959" i="6"/>
  <c r="P2959" i="6"/>
  <c r="Q2959" i="6"/>
  <c r="R2959" i="6"/>
  <c r="O2960" i="6"/>
  <c r="P2960" i="6"/>
  <c r="Q2960" i="6"/>
  <c r="R2960" i="6"/>
  <c r="O2961" i="6"/>
  <c r="P2961" i="6"/>
  <c r="Q2961" i="6"/>
  <c r="R2961" i="6"/>
  <c r="O2962" i="6"/>
  <c r="P2962" i="6"/>
  <c r="Q2962" i="6"/>
  <c r="R2962" i="6"/>
  <c r="O2963" i="6"/>
  <c r="P2963" i="6"/>
  <c r="Q2963" i="6"/>
  <c r="R2963" i="6"/>
  <c r="O2964" i="6"/>
  <c r="P2964" i="6"/>
  <c r="Q2964" i="6"/>
  <c r="R2964" i="6"/>
  <c r="O2965" i="6"/>
  <c r="P2965" i="6"/>
  <c r="Q2965" i="6"/>
  <c r="R2965" i="6"/>
  <c r="O2966" i="6"/>
  <c r="P2966" i="6"/>
  <c r="Q2966" i="6"/>
  <c r="R2966" i="6"/>
  <c r="O2967" i="6"/>
  <c r="P2967" i="6"/>
  <c r="Q2967" i="6"/>
  <c r="R2967" i="6"/>
  <c r="O2968" i="6"/>
  <c r="P2968" i="6"/>
  <c r="Q2968" i="6"/>
  <c r="R2968" i="6"/>
  <c r="O2969" i="6"/>
  <c r="P2969" i="6"/>
  <c r="Q2969" i="6"/>
  <c r="R2969" i="6"/>
  <c r="O2970" i="6"/>
  <c r="P2970" i="6"/>
  <c r="Q2970" i="6"/>
  <c r="R2970" i="6"/>
  <c r="O2971" i="6"/>
  <c r="P2971" i="6"/>
  <c r="Q2971" i="6"/>
  <c r="R2971" i="6"/>
  <c r="O2972" i="6"/>
  <c r="P2972" i="6"/>
  <c r="Q2972" i="6"/>
  <c r="R2972" i="6"/>
  <c r="O2973" i="6"/>
  <c r="P2973" i="6"/>
  <c r="Q2973" i="6"/>
  <c r="R2973" i="6"/>
  <c r="O2974" i="6"/>
  <c r="P2974" i="6"/>
  <c r="Q2974" i="6"/>
  <c r="R2974" i="6"/>
  <c r="O2975" i="6"/>
  <c r="P2975" i="6"/>
  <c r="Q2975" i="6"/>
  <c r="R2975" i="6"/>
  <c r="O2976" i="6"/>
  <c r="P2976" i="6"/>
  <c r="Q2976" i="6"/>
  <c r="R2976" i="6"/>
  <c r="O2977" i="6"/>
  <c r="P2977" i="6"/>
  <c r="Q2977" i="6"/>
  <c r="R2977" i="6"/>
  <c r="O2978" i="6"/>
  <c r="P2978" i="6"/>
  <c r="Q2978" i="6"/>
  <c r="R2978" i="6"/>
  <c r="O2979" i="6"/>
  <c r="P2979" i="6"/>
  <c r="Q2979" i="6"/>
  <c r="R2979" i="6"/>
  <c r="O2980" i="6"/>
  <c r="P2980" i="6"/>
  <c r="Q2980" i="6"/>
  <c r="R2980" i="6"/>
  <c r="O2981" i="6"/>
  <c r="P2981" i="6"/>
  <c r="Q2981" i="6"/>
  <c r="R2981" i="6"/>
  <c r="O2982" i="6"/>
  <c r="P2982" i="6"/>
  <c r="Q2982" i="6"/>
  <c r="R2982" i="6"/>
  <c r="O2983" i="6"/>
  <c r="P2983" i="6"/>
  <c r="Q2983" i="6"/>
  <c r="R2983" i="6"/>
  <c r="O2984" i="6"/>
  <c r="P2984" i="6"/>
  <c r="Q2984" i="6"/>
  <c r="R2984" i="6"/>
  <c r="O2985" i="6"/>
  <c r="P2985" i="6"/>
  <c r="Q2985" i="6"/>
  <c r="R2985" i="6"/>
  <c r="O2986" i="6"/>
  <c r="P2986" i="6"/>
  <c r="Q2986" i="6"/>
  <c r="R2986" i="6"/>
  <c r="O2987" i="6"/>
  <c r="P2987" i="6"/>
  <c r="Q2987" i="6"/>
  <c r="R2987" i="6"/>
  <c r="O2988" i="6"/>
  <c r="P2988" i="6"/>
  <c r="Q2988" i="6"/>
  <c r="R2988" i="6"/>
  <c r="O2989" i="6"/>
  <c r="P2989" i="6"/>
  <c r="Q2989" i="6"/>
  <c r="R2989" i="6"/>
  <c r="O2990" i="6"/>
  <c r="P2990" i="6"/>
  <c r="Q2990" i="6"/>
  <c r="R2990" i="6"/>
  <c r="O2991" i="6"/>
  <c r="P2991" i="6"/>
  <c r="Q2991" i="6"/>
  <c r="R2991" i="6"/>
  <c r="O2992" i="6"/>
  <c r="P2992" i="6"/>
  <c r="Q2992" i="6"/>
  <c r="R2992" i="6"/>
  <c r="O2993" i="6"/>
  <c r="P2993" i="6"/>
  <c r="Q2993" i="6"/>
  <c r="R2993" i="6"/>
  <c r="O2994" i="6"/>
  <c r="P2994" i="6"/>
  <c r="Q2994" i="6"/>
  <c r="R2994" i="6"/>
  <c r="O2995" i="6"/>
  <c r="P2995" i="6"/>
  <c r="Q2995" i="6"/>
  <c r="R2995" i="6"/>
  <c r="O2996" i="6"/>
  <c r="P2996" i="6"/>
  <c r="Q2996" i="6"/>
  <c r="R2996" i="6"/>
  <c r="O2997" i="6"/>
  <c r="P2997" i="6"/>
  <c r="Q2997" i="6"/>
  <c r="R2997" i="6"/>
  <c r="O2998" i="6"/>
  <c r="P2998" i="6"/>
  <c r="Q2998" i="6"/>
  <c r="R2998" i="6"/>
  <c r="O2999" i="6"/>
  <c r="P2999" i="6"/>
  <c r="Q2999" i="6"/>
  <c r="R2999" i="6"/>
  <c r="O3000" i="6"/>
  <c r="P3000" i="6"/>
  <c r="Q3000" i="6"/>
  <c r="R3000" i="6"/>
  <c r="O3001" i="6"/>
  <c r="P3001" i="6"/>
  <c r="Q3001" i="6"/>
  <c r="R3001" i="6"/>
  <c r="O2" i="5"/>
  <c r="G2" i="3" s="1"/>
  <c r="P2" i="5"/>
  <c r="B2" i="3" s="1"/>
  <c r="Q2" i="5"/>
  <c r="C2" i="3" s="1"/>
  <c r="R2" i="5"/>
  <c r="D2" i="3" s="1"/>
  <c r="O3" i="5"/>
  <c r="G3" i="3" s="1"/>
  <c r="P3" i="5"/>
  <c r="B3" i="3" s="1"/>
  <c r="Q3" i="5"/>
  <c r="C3" i="3" s="1"/>
  <c r="R3" i="5"/>
  <c r="D3" i="3" s="1"/>
  <c r="O4" i="5"/>
  <c r="G4" i="3" s="1"/>
  <c r="P4" i="5"/>
  <c r="B4" i="3" s="1"/>
  <c r="Q4" i="5"/>
  <c r="C4" i="3" s="1"/>
  <c r="R4" i="5"/>
  <c r="D4" i="3" s="1"/>
  <c r="O5" i="5"/>
  <c r="G5" i="3" s="1"/>
  <c r="P5" i="5"/>
  <c r="B5" i="3" s="1"/>
  <c r="Q5" i="5"/>
  <c r="C5" i="3" s="1"/>
  <c r="R5" i="5"/>
  <c r="D5" i="3" s="1"/>
  <c r="O6" i="5"/>
  <c r="G6" i="3" s="1"/>
  <c r="P6" i="5"/>
  <c r="B6" i="3" s="1"/>
  <c r="Q6" i="5"/>
  <c r="C6" i="3" s="1"/>
  <c r="R6" i="5"/>
  <c r="D6" i="3" s="1"/>
  <c r="O7" i="5"/>
  <c r="G7" i="3" s="1"/>
  <c r="P7" i="5"/>
  <c r="B7" i="3" s="1"/>
  <c r="Q7" i="5"/>
  <c r="C7" i="3" s="1"/>
  <c r="R7" i="5"/>
  <c r="D7" i="3" s="1"/>
  <c r="O8" i="5"/>
  <c r="G8" i="3" s="1"/>
  <c r="P8" i="5"/>
  <c r="B8" i="3" s="1"/>
  <c r="Q8" i="5"/>
  <c r="C8" i="3" s="1"/>
  <c r="R8" i="5"/>
  <c r="D8" i="3" s="1"/>
  <c r="O9" i="5"/>
  <c r="G9" i="3" s="1"/>
  <c r="P9" i="5"/>
  <c r="B9" i="3" s="1"/>
  <c r="Q9" i="5"/>
  <c r="C9" i="3" s="1"/>
  <c r="R9" i="5"/>
  <c r="D9" i="3" s="1"/>
  <c r="O10" i="5"/>
  <c r="G10" i="3" s="1"/>
  <c r="P10" i="5"/>
  <c r="B10" i="3" s="1"/>
  <c r="Q10" i="5"/>
  <c r="C10" i="3" s="1"/>
  <c r="R10" i="5"/>
  <c r="D10" i="3" s="1"/>
  <c r="O11" i="5"/>
  <c r="G11" i="3" s="1"/>
  <c r="P11" i="5"/>
  <c r="B11" i="3" s="1"/>
  <c r="Q11" i="5"/>
  <c r="C11" i="3" s="1"/>
  <c r="R11" i="5"/>
  <c r="D11" i="3" s="1"/>
  <c r="O12" i="5"/>
  <c r="P12" i="5"/>
  <c r="Q12" i="5"/>
  <c r="R12" i="5"/>
  <c r="O13" i="5"/>
  <c r="P13" i="5"/>
  <c r="Q13" i="5"/>
  <c r="R13" i="5"/>
  <c r="O14" i="5"/>
  <c r="P14" i="5"/>
  <c r="Q14" i="5"/>
  <c r="R14" i="5"/>
  <c r="O15" i="5"/>
  <c r="P15" i="5"/>
  <c r="Q15" i="5"/>
  <c r="R15" i="5"/>
  <c r="O16" i="5"/>
  <c r="P16" i="5"/>
  <c r="Q16" i="5"/>
  <c r="R16" i="5"/>
  <c r="O17" i="5"/>
  <c r="P17" i="5"/>
  <c r="Q17" i="5"/>
  <c r="R17" i="5"/>
  <c r="O18" i="5"/>
  <c r="P18" i="5"/>
  <c r="Q18" i="5"/>
  <c r="R18" i="5"/>
  <c r="O19" i="5"/>
  <c r="P19" i="5"/>
  <c r="Q19" i="5"/>
  <c r="R19" i="5"/>
  <c r="O20" i="5"/>
  <c r="P20" i="5"/>
  <c r="Q20" i="5"/>
  <c r="R20" i="5"/>
  <c r="O21" i="5"/>
  <c r="P21" i="5"/>
  <c r="Q21" i="5"/>
  <c r="R21" i="5"/>
  <c r="O22" i="5"/>
  <c r="P22" i="5"/>
  <c r="Q22" i="5"/>
  <c r="R22" i="5"/>
  <c r="O23" i="5"/>
  <c r="P23" i="5"/>
  <c r="Q23" i="5"/>
  <c r="R23" i="5"/>
  <c r="O24" i="5"/>
  <c r="P24" i="5"/>
  <c r="Q24" i="5"/>
  <c r="R24" i="5"/>
  <c r="O25" i="5"/>
  <c r="P25" i="5"/>
  <c r="Q25" i="5"/>
  <c r="R25" i="5"/>
  <c r="O26" i="5"/>
  <c r="P26" i="5"/>
  <c r="Q26" i="5"/>
  <c r="R26" i="5"/>
  <c r="O27" i="5"/>
  <c r="P27" i="5"/>
  <c r="Q27" i="5"/>
  <c r="R27" i="5"/>
  <c r="O28" i="5"/>
  <c r="P28" i="5"/>
  <c r="Q28" i="5"/>
  <c r="R28" i="5"/>
  <c r="O29" i="5"/>
  <c r="P29" i="5"/>
  <c r="Q29" i="5"/>
  <c r="R29" i="5"/>
  <c r="O30" i="5"/>
  <c r="P30" i="5"/>
  <c r="Q30" i="5"/>
  <c r="R30" i="5"/>
  <c r="O31" i="5"/>
  <c r="P31" i="5"/>
  <c r="Q31" i="5"/>
  <c r="R31" i="5"/>
  <c r="O32" i="5"/>
  <c r="P32" i="5"/>
  <c r="Q32" i="5"/>
  <c r="R32" i="5"/>
  <c r="O33" i="5"/>
  <c r="P33" i="5"/>
  <c r="Q33" i="5"/>
  <c r="R33" i="5"/>
  <c r="O34" i="5"/>
  <c r="P34" i="5"/>
  <c r="Q34" i="5"/>
  <c r="R34" i="5"/>
  <c r="O35" i="5"/>
  <c r="P35" i="5"/>
  <c r="Q35" i="5"/>
  <c r="R35" i="5"/>
  <c r="O36" i="5"/>
  <c r="P36" i="5"/>
  <c r="Q36" i="5"/>
  <c r="R36" i="5"/>
  <c r="O37" i="5"/>
  <c r="P37" i="5"/>
  <c r="Q37" i="5"/>
  <c r="R37" i="5"/>
  <c r="O38" i="5"/>
  <c r="P38" i="5"/>
  <c r="Q38" i="5"/>
  <c r="R38" i="5"/>
  <c r="O39" i="5"/>
  <c r="P39" i="5"/>
  <c r="Q39" i="5"/>
  <c r="R39" i="5"/>
  <c r="O40" i="5"/>
  <c r="P40" i="5"/>
  <c r="Q40" i="5"/>
  <c r="R40" i="5"/>
  <c r="O41" i="5"/>
  <c r="P41" i="5"/>
  <c r="Q41" i="5"/>
  <c r="R41" i="5"/>
  <c r="O42" i="5"/>
  <c r="P42" i="5"/>
  <c r="Q42" i="5"/>
  <c r="R42" i="5"/>
  <c r="O43" i="5"/>
  <c r="P43" i="5"/>
  <c r="Q43" i="5"/>
  <c r="R43" i="5"/>
  <c r="O44" i="5"/>
  <c r="P44" i="5"/>
  <c r="Q44" i="5"/>
  <c r="R44" i="5"/>
  <c r="O45" i="5"/>
  <c r="P45" i="5"/>
  <c r="Q45" i="5"/>
  <c r="R45" i="5"/>
  <c r="O46" i="5"/>
  <c r="P46" i="5"/>
  <c r="Q46" i="5"/>
  <c r="R46" i="5"/>
  <c r="O47" i="5"/>
  <c r="P47" i="5"/>
  <c r="Q47" i="5"/>
  <c r="R47" i="5"/>
  <c r="O48" i="5"/>
  <c r="P48" i="5"/>
  <c r="Q48" i="5"/>
  <c r="R48" i="5"/>
  <c r="O49" i="5"/>
  <c r="P49" i="5"/>
  <c r="Q49" i="5"/>
  <c r="R49" i="5"/>
  <c r="O50" i="5"/>
  <c r="P50" i="5"/>
  <c r="Q50" i="5"/>
  <c r="R50" i="5"/>
  <c r="O51" i="5"/>
  <c r="P51" i="5"/>
  <c r="Q51" i="5"/>
  <c r="R51" i="5"/>
  <c r="O52" i="5"/>
  <c r="P52" i="5"/>
  <c r="Q52" i="5"/>
  <c r="R52" i="5"/>
  <c r="O53" i="5"/>
  <c r="P53" i="5"/>
  <c r="Q53" i="5"/>
  <c r="R53" i="5"/>
  <c r="O54" i="5"/>
  <c r="P54" i="5"/>
  <c r="Q54" i="5"/>
  <c r="R54" i="5"/>
  <c r="O55" i="5"/>
  <c r="P55" i="5"/>
  <c r="Q55" i="5"/>
  <c r="R55" i="5"/>
  <c r="O56" i="5"/>
  <c r="P56" i="5"/>
  <c r="Q56" i="5"/>
  <c r="R56" i="5"/>
  <c r="O57" i="5"/>
  <c r="P57" i="5"/>
  <c r="Q57" i="5"/>
  <c r="R57" i="5"/>
  <c r="O58" i="5"/>
  <c r="P58" i="5"/>
  <c r="Q58" i="5"/>
  <c r="R58" i="5"/>
  <c r="O59" i="5"/>
  <c r="P59" i="5"/>
  <c r="Q59" i="5"/>
  <c r="R59" i="5"/>
  <c r="O60" i="5"/>
  <c r="P60" i="5"/>
  <c r="Q60" i="5"/>
  <c r="R60" i="5"/>
  <c r="O61" i="5"/>
  <c r="P61" i="5"/>
  <c r="Q61" i="5"/>
  <c r="R61" i="5"/>
  <c r="O62" i="5"/>
  <c r="P62" i="5"/>
  <c r="Q62" i="5"/>
  <c r="R62" i="5"/>
  <c r="O63" i="5"/>
  <c r="P63" i="5"/>
  <c r="Q63" i="5"/>
  <c r="R63" i="5"/>
  <c r="O64" i="5"/>
  <c r="P64" i="5"/>
  <c r="Q64" i="5"/>
  <c r="R64" i="5"/>
  <c r="O65" i="5"/>
  <c r="P65" i="5"/>
  <c r="Q65" i="5"/>
  <c r="R65" i="5"/>
  <c r="O66" i="5"/>
  <c r="P66" i="5"/>
  <c r="Q66" i="5"/>
  <c r="R66" i="5"/>
  <c r="O67" i="5"/>
  <c r="P67" i="5"/>
  <c r="Q67" i="5"/>
  <c r="R67" i="5"/>
  <c r="O68" i="5"/>
  <c r="P68" i="5"/>
  <c r="Q68" i="5"/>
  <c r="R68" i="5"/>
  <c r="O69" i="5"/>
  <c r="P69" i="5"/>
  <c r="Q69" i="5"/>
  <c r="R69" i="5"/>
  <c r="O70" i="5"/>
  <c r="P70" i="5"/>
  <c r="Q70" i="5"/>
  <c r="R70" i="5"/>
  <c r="O71" i="5"/>
  <c r="P71" i="5"/>
  <c r="Q71" i="5"/>
  <c r="R71" i="5"/>
  <c r="O72" i="5"/>
  <c r="P72" i="5"/>
  <c r="Q72" i="5"/>
  <c r="R72" i="5"/>
  <c r="O73" i="5"/>
  <c r="P73" i="5"/>
  <c r="Q73" i="5"/>
  <c r="R73" i="5"/>
  <c r="O74" i="5"/>
  <c r="P74" i="5"/>
  <c r="Q74" i="5"/>
  <c r="R74" i="5"/>
  <c r="O75" i="5"/>
  <c r="P75" i="5"/>
  <c r="Q75" i="5"/>
  <c r="R75" i="5"/>
  <c r="O76" i="5"/>
  <c r="P76" i="5"/>
  <c r="Q76" i="5"/>
  <c r="R76" i="5"/>
  <c r="O77" i="5"/>
  <c r="P77" i="5"/>
  <c r="Q77" i="5"/>
  <c r="R77" i="5"/>
  <c r="O78" i="5"/>
  <c r="P78" i="5"/>
  <c r="Q78" i="5"/>
  <c r="R78" i="5"/>
  <c r="O79" i="5"/>
  <c r="P79" i="5"/>
  <c r="Q79" i="5"/>
  <c r="R79" i="5"/>
  <c r="O80" i="5"/>
  <c r="P80" i="5"/>
  <c r="Q80" i="5"/>
  <c r="R80" i="5"/>
  <c r="O81" i="5"/>
  <c r="P81" i="5"/>
  <c r="Q81" i="5"/>
  <c r="R81" i="5"/>
  <c r="O82" i="5"/>
  <c r="P82" i="5"/>
  <c r="Q82" i="5"/>
  <c r="R82" i="5"/>
  <c r="O83" i="5"/>
  <c r="P83" i="5"/>
  <c r="Q83" i="5"/>
  <c r="R83" i="5"/>
  <c r="O84" i="5"/>
  <c r="P84" i="5"/>
  <c r="Q84" i="5"/>
  <c r="R84" i="5"/>
  <c r="O85" i="5"/>
  <c r="P85" i="5"/>
  <c r="Q85" i="5"/>
  <c r="R85" i="5"/>
  <c r="O86" i="5"/>
  <c r="P86" i="5"/>
  <c r="Q86" i="5"/>
  <c r="R86" i="5"/>
  <c r="O87" i="5"/>
  <c r="P87" i="5"/>
  <c r="Q87" i="5"/>
  <c r="R87" i="5"/>
  <c r="O88" i="5"/>
  <c r="P88" i="5"/>
  <c r="Q88" i="5"/>
  <c r="R88" i="5"/>
  <c r="O89" i="5"/>
  <c r="P89" i="5"/>
  <c r="Q89" i="5"/>
  <c r="R89" i="5"/>
  <c r="O90" i="5"/>
  <c r="P90" i="5"/>
  <c r="Q90" i="5"/>
  <c r="R90" i="5"/>
  <c r="O91" i="5"/>
  <c r="P91" i="5"/>
  <c r="Q91" i="5"/>
  <c r="R91" i="5"/>
  <c r="O92" i="5"/>
  <c r="P92" i="5"/>
  <c r="Q92" i="5"/>
  <c r="R92" i="5"/>
  <c r="O93" i="5"/>
  <c r="P93" i="5"/>
  <c r="Q93" i="5"/>
  <c r="R93" i="5"/>
  <c r="O94" i="5"/>
  <c r="P94" i="5"/>
  <c r="Q94" i="5"/>
  <c r="R94" i="5"/>
  <c r="O95" i="5"/>
  <c r="P95" i="5"/>
  <c r="Q95" i="5"/>
  <c r="R95" i="5"/>
  <c r="O96" i="5"/>
  <c r="P96" i="5"/>
  <c r="Q96" i="5"/>
  <c r="R96" i="5"/>
  <c r="O97" i="5"/>
  <c r="P97" i="5"/>
  <c r="Q97" i="5"/>
  <c r="R97" i="5"/>
  <c r="O98" i="5"/>
  <c r="P98" i="5"/>
  <c r="Q98" i="5"/>
  <c r="R98" i="5"/>
  <c r="O99" i="5"/>
  <c r="P99" i="5"/>
  <c r="Q99" i="5"/>
  <c r="R99" i="5"/>
  <c r="O100" i="5"/>
  <c r="P100" i="5"/>
  <c r="Q100" i="5"/>
  <c r="R100" i="5"/>
  <c r="O101" i="5"/>
  <c r="P101" i="5"/>
  <c r="Q101" i="5"/>
  <c r="R101" i="5"/>
  <c r="O102" i="5"/>
  <c r="P102" i="5"/>
  <c r="Q102" i="5"/>
  <c r="R102" i="5"/>
  <c r="O103" i="5"/>
  <c r="P103" i="5"/>
  <c r="Q103" i="5"/>
  <c r="R103" i="5"/>
  <c r="O104" i="5"/>
  <c r="P104" i="5"/>
  <c r="Q104" i="5"/>
  <c r="R104" i="5"/>
  <c r="O105" i="5"/>
  <c r="P105" i="5"/>
  <c r="Q105" i="5"/>
  <c r="R105" i="5"/>
  <c r="O106" i="5"/>
  <c r="P106" i="5"/>
  <c r="Q106" i="5"/>
  <c r="R106" i="5"/>
  <c r="O107" i="5"/>
  <c r="P107" i="5"/>
  <c r="Q107" i="5"/>
  <c r="R107" i="5"/>
  <c r="O108" i="5"/>
  <c r="P108" i="5"/>
  <c r="Q108" i="5"/>
  <c r="R108" i="5"/>
  <c r="O109" i="5"/>
  <c r="P109" i="5"/>
  <c r="Q109" i="5"/>
  <c r="R109" i="5"/>
  <c r="O110" i="5"/>
  <c r="P110" i="5"/>
  <c r="Q110" i="5"/>
  <c r="R110" i="5"/>
  <c r="O111" i="5"/>
  <c r="P111" i="5"/>
  <c r="Q111" i="5"/>
  <c r="R111" i="5"/>
  <c r="O112" i="5"/>
  <c r="P112" i="5"/>
  <c r="Q112" i="5"/>
  <c r="R112" i="5"/>
  <c r="O113" i="5"/>
  <c r="P113" i="5"/>
  <c r="Q113" i="5"/>
  <c r="R113" i="5"/>
  <c r="O114" i="5"/>
  <c r="P114" i="5"/>
  <c r="Q114" i="5"/>
  <c r="R114" i="5"/>
  <c r="O115" i="5"/>
  <c r="P115" i="5"/>
  <c r="Q115" i="5"/>
  <c r="R115" i="5"/>
  <c r="O116" i="5"/>
  <c r="P116" i="5"/>
  <c r="Q116" i="5"/>
  <c r="R116" i="5"/>
  <c r="O117" i="5"/>
  <c r="P117" i="5"/>
  <c r="Q117" i="5"/>
  <c r="R117" i="5"/>
  <c r="O118" i="5"/>
  <c r="P118" i="5"/>
  <c r="Q118" i="5"/>
  <c r="R118" i="5"/>
  <c r="O119" i="5"/>
  <c r="P119" i="5"/>
  <c r="Q119" i="5"/>
  <c r="R119" i="5"/>
  <c r="O120" i="5"/>
  <c r="P120" i="5"/>
  <c r="Q120" i="5"/>
  <c r="R120" i="5"/>
  <c r="O121" i="5"/>
  <c r="P121" i="5"/>
  <c r="Q121" i="5"/>
  <c r="R121" i="5"/>
  <c r="O122" i="5"/>
  <c r="P122" i="5"/>
  <c r="Q122" i="5"/>
  <c r="R122" i="5"/>
  <c r="O123" i="5"/>
  <c r="P123" i="5"/>
  <c r="Q123" i="5"/>
  <c r="R123" i="5"/>
  <c r="O124" i="5"/>
  <c r="P124" i="5"/>
  <c r="Q124" i="5"/>
  <c r="R124" i="5"/>
  <c r="O125" i="5"/>
  <c r="P125" i="5"/>
  <c r="Q125" i="5"/>
  <c r="R125" i="5"/>
  <c r="O126" i="5"/>
  <c r="P126" i="5"/>
  <c r="Q126" i="5"/>
  <c r="R126" i="5"/>
  <c r="O127" i="5"/>
  <c r="P127" i="5"/>
  <c r="Q127" i="5"/>
  <c r="R127" i="5"/>
  <c r="O128" i="5"/>
  <c r="P128" i="5"/>
  <c r="Q128" i="5"/>
  <c r="R128" i="5"/>
  <c r="O129" i="5"/>
  <c r="P129" i="5"/>
  <c r="Q129" i="5"/>
  <c r="R129" i="5"/>
  <c r="O130" i="5"/>
  <c r="P130" i="5"/>
  <c r="Q130" i="5"/>
  <c r="R130" i="5"/>
  <c r="O131" i="5"/>
  <c r="P131" i="5"/>
  <c r="Q131" i="5"/>
  <c r="R131" i="5"/>
  <c r="O132" i="5"/>
  <c r="P132" i="5"/>
  <c r="Q132" i="5"/>
  <c r="R132" i="5"/>
  <c r="O133" i="5"/>
  <c r="P133" i="5"/>
  <c r="Q133" i="5"/>
  <c r="R133" i="5"/>
  <c r="O134" i="5"/>
  <c r="P134" i="5"/>
  <c r="Q134" i="5"/>
  <c r="R134" i="5"/>
  <c r="O135" i="5"/>
  <c r="P135" i="5"/>
  <c r="Q135" i="5"/>
  <c r="R135" i="5"/>
  <c r="O136" i="5"/>
  <c r="P136" i="5"/>
  <c r="Q136" i="5"/>
  <c r="R136" i="5"/>
  <c r="O137" i="5"/>
  <c r="P137" i="5"/>
  <c r="Q137" i="5"/>
  <c r="R137" i="5"/>
  <c r="O138" i="5"/>
  <c r="P138" i="5"/>
  <c r="Q138" i="5"/>
  <c r="R138" i="5"/>
  <c r="O139" i="5"/>
  <c r="P139" i="5"/>
  <c r="Q139" i="5"/>
  <c r="R139" i="5"/>
  <c r="O140" i="5"/>
  <c r="P140" i="5"/>
  <c r="Q140" i="5"/>
  <c r="R140" i="5"/>
  <c r="O141" i="5"/>
  <c r="P141" i="5"/>
  <c r="Q141" i="5"/>
  <c r="R141" i="5"/>
  <c r="O142" i="5"/>
  <c r="P142" i="5"/>
  <c r="Q142" i="5"/>
  <c r="R142" i="5"/>
  <c r="O143" i="5"/>
  <c r="P143" i="5"/>
  <c r="Q143" i="5"/>
  <c r="R143" i="5"/>
  <c r="O144" i="5"/>
  <c r="P144" i="5"/>
  <c r="Q144" i="5"/>
  <c r="R144" i="5"/>
  <c r="O145" i="5"/>
  <c r="P145" i="5"/>
  <c r="Q145" i="5"/>
  <c r="R145" i="5"/>
  <c r="O146" i="5"/>
  <c r="P146" i="5"/>
  <c r="Q146" i="5"/>
  <c r="R146" i="5"/>
  <c r="O147" i="5"/>
  <c r="P147" i="5"/>
  <c r="Q147" i="5"/>
  <c r="R147" i="5"/>
  <c r="O148" i="5"/>
  <c r="P148" i="5"/>
  <c r="Q148" i="5"/>
  <c r="R148" i="5"/>
  <c r="O149" i="5"/>
  <c r="P149" i="5"/>
  <c r="Q149" i="5"/>
  <c r="R149" i="5"/>
  <c r="O150" i="5"/>
  <c r="P150" i="5"/>
  <c r="Q150" i="5"/>
  <c r="R150" i="5"/>
  <c r="O151" i="5"/>
  <c r="P151" i="5"/>
  <c r="Q151" i="5"/>
  <c r="R151" i="5"/>
  <c r="O152" i="5"/>
  <c r="P152" i="5"/>
  <c r="Q152" i="5"/>
  <c r="R152" i="5"/>
  <c r="O153" i="5"/>
  <c r="P153" i="5"/>
  <c r="Q153" i="5"/>
  <c r="R153" i="5"/>
  <c r="O154" i="5"/>
  <c r="P154" i="5"/>
  <c r="Q154" i="5"/>
  <c r="R154" i="5"/>
  <c r="O155" i="5"/>
  <c r="P155" i="5"/>
  <c r="Q155" i="5"/>
  <c r="R155" i="5"/>
  <c r="O156" i="5"/>
  <c r="P156" i="5"/>
  <c r="Q156" i="5"/>
  <c r="R156" i="5"/>
  <c r="O157" i="5"/>
  <c r="P157" i="5"/>
  <c r="Q157" i="5"/>
  <c r="R157" i="5"/>
  <c r="O158" i="5"/>
  <c r="P158" i="5"/>
  <c r="Q158" i="5"/>
  <c r="R158" i="5"/>
  <c r="O159" i="5"/>
  <c r="P159" i="5"/>
  <c r="Q159" i="5"/>
  <c r="R159" i="5"/>
  <c r="O160" i="5"/>
  <c r="P160" i="5"/>
  <c r="Q160" i="5"/>
  <c r="R160" i="5"/>
  <c r="O161" i="5"/>
  <c r="P161" i="5"/>
  <c r="Q161" i="5"/>
  <c r="R161" i="5"/>
  <c r="O162" i="5"/>
  <c r="P162" i="5"/>
  <c r="Q162" i="5"/>
  <c r="R162" i="5"/>
  <c r="O163" i="5"/>
  <c r="P163" i="5"/>
  <c r="Q163" i="5"/>
  <c r="R163" i="5"/>
  <c r="O164" i="5"/>
  <c r="P164" i="5"/>
  <c r="Q164" i="5"/>
  <c r="R164" i="5"/>
  <c r="O165" i="5"/>
  <c r="P165" i="5"/>
  <c r="Q165" i="5"/>
  <c r="R165" i="5"/>
  <c r="O166" i="5"/>
  <c r="P166" i="5"/>
  <c r="Q166" i="5"/>
  <c r="R166" i="5"/>
  <c r="O167" i="5"/>
  <c r="P167" i="5"/>
  <c r="Q167" i="5"/>
  <c r="R167" i="5"/>
  <c r="O168" i="5"/>
  <c r="P168" i="5"/>
  <c r="Q168" i="5"/>
  <c r="R168" i="5"/>
  <c r="O169" i="5"/>
  <c r="P169" i="5"/>
  <c r="Q169" i="5"/>
  <c r="R169" i="5"/>
  <c r="O170" i="5"/>
  <c r="P170" i="5"/>
  <c r="Q170" i="5"/>
  <c r="R170" i="5"/>
  <c r="O171" i="5"/>
  <c r="P171" i="5"/>
  <c r="Q171" i="5"/>
  <c r="R171" i="5"/>
  <c r="O172" i="5"/>
  <c r="P172" i="5"/>
  <c r="Q172" i="5"/>
  <c r="R172" i="5"/>
  <c r="O173" i="5"/>
  <c r="P173" i="5"/>
  <c r="Q173" i="5"/>
  <c r="R173" i="5"/>
  <c r="O174" i="5"/>
  <c r="P174" i="5"/>
  <c r="Q174" i="5"/>
  <c r="R174" i="5"/>
  <c r="O175" i="5"/>
  <c r="P175" i="5"/>
  <c r="Q175" i="5"/>
  <c r="R175" i="5"/>
  <c r="O176" i="5"/>
  <c r="P176" i="5"/>
  <c r="Q176" i="5"/>
  <c r="R176" i="5"/>
  <c r="O177" i="5"/>
  <c r="P177" i="5"/>
  <c r="Q177" i="5"/>
  <c r="R177" i="5"/>
  <c r="O178" i="5"/>
  <c r="P178" i="5"/>
  <c r="Q178" i="5"/>
  <c r="R178" i="5"/>
  <c r="O179" i="5"/>
  <c r="P179" i="5"/>
  <c r="Q179" i="5"/>
  <c r="R179" i="5"/>
  <c r="O180" i="5"/>
  <c r="P180" i="5"/>
  <c r="Q180" i="5"/>
  <c r="R180" i="5"/>
  <c r="O181" i="5"/>
  <c r="P181" i="5"/>
  <c r="Q181" i="5"/>
  <c r="R181" i="5"/>
  <c r="O182" i="5"/>
  <c r="P182" i="5"/>
  <c r="Q182" i="5"/>
  <c r="R182" i="5"/>
  <c r="O183" i="5"/>
  <c r="P183" i="5"/>
  <c r="Q183" i="5"/>
  <c r="R183" i="5"/>
  <c r="O184" i="5"/>
  <c r="P184" i="5"/>
  <c r="Q184" i="5"/>
  <c r="R184" i="5"/>
  <c r="O185" i="5"/>
  <c r="P185" i="5"/>
  <c r="Q185" i="5"/>
  <c r="R185" i="5"/>
  <c r="O186" i="5"/>
  <c r="P186" i="5"/>
  <c r="Q186" i="5"/>
  <c r="R186" i="5"/>
  <c r="O187" i="5"/>
  <c r="P187" i="5"/>
  <c r="Q187" i="5"/>
  <c r="R187" i="5"/>
  <c r="O188" i="5"/>
  <c r="P188" i="5"/>
  <c r="Q188" i="5"/>
  <c r="R188" i="5"/>
  <c r="O189" i="5"/>
  <c r="P189" i="5"/>
  <c r="Q189" i="5"/>
  <c r="R189" i="5"/>
  <c r="O190" i="5"/>
  <c r="P190" i="5"/>
  <c r="Q190" i="5"/>
  <c r="R190" i="5"/>
  <c r="O191" i="5"/>
  <c r="P191" i="5"/>
  <c r="Q191" i="5"/>
  <c r="R191" i="5"/>
  <c r="O192" i="5"/>
  <c r="P192" i="5"/>
  <c r="Q192" i="5"/>
  <c r="R192" i="5"/>
  <c r="O193" i="5"/>
  <c r="P193" i="5"/>
  <c r="Q193" i="5"/>
  <c r="R193" i="5"/>
  <c r="O194" i="5"/>
  <c r="P194" i="5"/>
  <c r="Q194" i="5"/>
  <c r="R194" i="5"/>
  <c r="O195" i="5"/>
  <c r="P195" i="5"/>
  <c r="Q195" i="5"/>
  <c r="R195" i="5"/>
  <c r="O196" i="5"/>
  <c r="P196" i="5"/>
  <c r="Q196" i="5"/>
  <c r="R196" i="5"/>
  <c r="O197" i="5"/>
  <c r="P197" i="5"/>
  <c r="Q197" i="5"/>
  <c r="R197" i="5"/>
  <c r="O198" i="5"/>
  <c r="P198" i="5"/>
  <c r="Q198" i="5"/>
  <c r="R198" i="5"/>
  <c r="O199" i="5"/>
  <c r="P199" i="5"/>
  <c r="Q199" i="5"/>
  <c r="R199" i="5"/>
  <c r="O200" i="5"/>
  <c r="P200" i="5"/>
  <c r="Q200" i="5"/>
  <c r="R200" i="5"/>
  <c r="O201" i="5"/>
  <c r="P201" i="5"/>
  <c r="Q201" i="5"/>
  <c r="R201" i="5"/>
  <c r="O202" i="5"/>
  <c r="P202" i="5"/>
  <c r="Q202" i="5"/>
  <c r="R202" i="5"/>
  <c r="O203" i="5"/>
  <c r="P203" i="5"/>
  <c r="Q203" i="5"/>
  <c r="R203" i="5"/>
  <c r="O204" i="5"/>
  <c r="P204" i="5"/>
  <c r="Q204" i="5"/>
  <c r="R204" i="5"/>
  <c r="O205" i="5"/>
  <c r="P205" i="5"/>
  <c r="Q205" i="5"/>
  <c r="R205" i="5"/>
  <c r="O206" i="5"/>
  <c r="P206" i="5"/>
  <c r="Q206" i="5"/>
  <c r="R206" i="5"/>
  <c r="O207" i="5"/>
  <c r="P207" i="5"/>
  <c r="Q207" i="5"/>
  <c r="R207" i="5"/>
  <c r="O208" i="5"/>
  <c r="P208" i="5"/>
  <c r="Q208" i="5"/>
  <c r="R208" i="5"/>
  <c r="O209" i="5"/>
  <c r="P209" i="5"/>
  <c r="Q209" i="5"/>
  <c r="R209" i="5"/>
  <c r="O210" i="5"/>
  <c r="P210" i="5"/>
  <c r="Q210" i="5"/>
  <c r="R210" i="5"/>
  <c r="O211" i="5"/>
  <c r="P211" i="5"/>
  <c r="Q211" i="5"/>
  <c r="R211" i="5"/>
  <c r="O212" i="5"/>
  <c r="P212" i="5"/>
  <c r="Q212" i="5"/>
  <c r="R212" i="5"/>
  <c r="O213" i="5"/>
  <c r="P213" i="5"/>
  <c r="Q213" i="5"/>
  <c r="R213" i="5"/>
  <c r="O214" i="5"/>
  <c r="P214" i="5"/>
  <c r="Q214" i="5"/>
  <c r="R214" i="5"/>
  <c r="O215" i="5"/>
  <c r="P215" i="5"/>
  <c r="Q215" i="5"/>
  <c r="R215" i="5"/>
  <c r="O216" i="5"/>
  <c r="P216" i="5"/>
  <c r="Q216" i="5"/>
  <c r="R216" i="5"/>
  <c r="O217" i="5"/>
  <c r="P217" i="5"/>
  <c r="Q217" i="5"/>
  <c r="R217" i="5"/>
  <c r="O218" i="5"/>
  <c r="P218" i="5"/>
  <c r="Q218" i="5"/>
  <c r="R218" i="5"/>
  <c r="O219" i="5"/>
  <c r="P219" i="5"/>
  <c r="Q219" i="5"/>
  <c r="R219" i="5"/>
  <c r="O220" i="5"/>
  <c r="P220" i="5"/>
  <c r="Q220" i="5"/>
  <c r="R220" i="5"/>
  <c r="O221" i="5"/>
  <c r="P221" i="5"/>
  <c r="Q221" i="5"/>
  <c r="R221" i="5"/>
  <c r="O222" i="5"/>
  <c r="P222" i="5"/>
  <c r="Q222" i="5"/>
  <c r="R222" i="5"/>
  <c r="O223" i="5"/>
  <c r="P223" i="5"/>
  <c r="Q223" i="5"/>
  <c r="R223" i="5"/>
  <c r="O224" i="5"/>
  <c r="P224" i="5"/>
  <c r="Q224" i="5"/>
  <c r="R224" i="5"/>
  <c r="O225" i="5"/>
  <c r="P225" i="5"/>
  <c r="Q225" i="5"/>
  <c r="R225" i="5"/>
  <c r="O226" i="5"/>
  <c r="P226" i="5"/>
  <c r="Q226" i="5"/>
  <c r="R226" i="5"/>
  <c r="O227" i="5"/>
  <c r="P227" i="5"/>
  <c r="Q227" i="5"/>
  <c r="R227" i="5"/>
  <c r="O228" i="5"/>
  <c r="P228" i="5"/>
  <c r="Q228" i="5"/>
  <c r="R228" i="5"/>
  <c r="O229" i="5"/>
  <c r="P229" i="5"/>
  <c r="Q229" i="5"/>
  <c r="R229" i="5"/>
  <c r="O230" i="5"/>
  <c r="P230" i="5"/>
  <c r="Q230" i="5"/>
  <c r="R230" i="5"/>
  <c r="O231" i="5"/>
  <c r="P231" i="5"/>
  <c r="Q231" i="5"/>
  <c r="R231" i="5"/>
  <c r="O232" i="5"/>
  <c r="P232" i="5"/>
  <c r="Q232" i="5"/>
  <c r="R232" i="5"/>
  <c r="O233" i="5"/>
  <c r="P233" i="5"/>
  <c r="Q233" i="5"/>
  <c r="R233" i="5"/>
  <c r="O234" i="5"/>
  <c r="P234" i="5"/>
  <c r="Q234" i="5"/>
  <c r="R234" i="5"/>
  <c r="O235" i="5"/>
  <c r="P235" i="5"/>
  <c r="Q235" i="5"/>
  <c r="R235" i="5"/>
  <c r="O236" i="5"/>
  <c r="P236" i="5"/>
  <c r="Q236" i="5"/>
  <c r="R236" i="5"/>
  <c r="O237" i="5"/>
  <c r="P237" i="5"/>
  <c r="Q237" i="5"/>
  <c r="R237" i="5"/>
  <c r="O238" i="5"/>
  <c r="P238" i="5"/>
  <c r="Q238" i="5"/>
  <c r="R238" i="5"/>
  <c r="O239" i="5"/>
  <c r="P239" i="5"/>
  <c r="Q239" i="5"/>
  <c r="R239" i="5"/>
  <c r="O240" i="5"/>
  <c r="P240" i="5"/>
  <c r="Q240" i="5"/>
  <c r="R240" i="5"/>
  <c r="O241" i="5"/>
  <c r="P241" i="5"/>
  <c r="Q241" i="5"/>
  <c r="R241" i="5"/>
  <c r="O242" i="5"/>
  <c r="P242" i="5"/>
  <c r="Q242" i="5"/>
  <c r="R242" i="5"/>
  <c r="O243" i="5"/>
  <c r="P243" i="5"/>
  <c r="Q243" i="5"/>
  <c r="R243" i="5"/>
  <c r="O244" i="5"/>
  <c r="P244" i="5"/>
  <c r="Q244" i="5"/>
  <c r="R244" i="5"/>
  <c r="O245" i="5"/>
  <c r="P245" i="5"/>
  <c r="Q245" i="5"/>
  <c r="R245" i="5"/>
  <c r="O246" i="5"/>
  <c r="P246" i="5"/>
  <c r="Q246" i="5"/>
  <c r="R246" i="5"/>
  <c r="O247" i="5"/>
  <c r="P247" i="5"/>
  <c r="Q247" i="5"/>
  <c r="R247" i="5"/>
  <c r="O248" i="5"/>
  <c r="P248" i="5"/>
  <c r="Q248" i="5"/>
  <c r="R248" i="5"/>
  <c r="O249" i="5"/>
  <c r="P249" i="5"/>
  <c r="Q249" i="5"/>
  <c r="R249" i="5"/>
  <c r="O250" i="5"/>
  <c r="P250" i="5"/>
  <c r="Q250" i="5"/>
  <c r="R250" i="5"/>
  <c r="O251" i="5"/>
  <c r="P251" i="5"/>
  <c r="Q251" i="5"/>
  <c r="R251" i="5"/>
  <c r="O252" i="5"/>
  <c r="P252" i="5"/>
  <c r="Q252" i="5"/>
  <c r="R252" i="5"/>
  <c r="O253" i="5"/>
  <c r="P253" i="5"/>
  <c r="Q253" i="5"/>
  <c r="R253" i="5"/>
  <c r="O254" i="5"/>
  <c r="P254" i="5"/>
  <c r="Q254" i="5"/>
  <c r="R254" i="5"/>
  <c r="O255" i="5"/>
  <c r="P255" i="5"/>
  <c r="Q255" i="5"/>
  <c r="R255" i="5"/>
  <c r="O256" i="5"/>
  <c r="P256" i="5"/>
  <c r="Q256" i="5"/>
  <c r="R256" i="5"/>
  <c r="O257" i="5"/>
  <c r="P257" i="5"/>
  <c r="Q257" i="5"/>
  <c r="R257" i="5"/>
  <c r="O258" i="5"/>
  <c r="P258" i="5"/>
  <c r="Q258" i="5"/>
  <c r="R258" i="5"/>
  <c r="O259" i="5"/>
  <c r="P259" i="5"/>
  <c r="Q259" i="5"/>
  <c r="R259" i="5"/>
  <c r="O260" i="5"/>
  <c r="P260" i="5"/>
  <c r="Q260" i="5"/>
  <c r="R260" i="5"/>
  <c r="O261" i="5"/>
  <c r="P261" i="5"/>
  <c r="Q261" i="5"/>
  <c r="R261" i="5"/>
  <c r="O262" i="5"/>
  <c r="P262" i="5"/>
  <c r="Q262" i="5"/>
  <c r="R262" i="5"/>
  <c r="O263" i="5"/>
  <c r="P263" i="5"/>
  <c r="Q263" i="5"/>
  <c r="R263" i="5"/>
  <c r="O264" i="5"/>
  <c r="P264" i="5"/>
  <c r="Q264" i="5"/>
  <c r="R264" i="5"/>
  <c r="O265" i="5"/>
  <c r="P265" i="5"/>
  <c r="Q265" i="5"/>
  <c r="R265" i="5"/>
  <c r="O266" i="5"/>
  <c r="P266" i="5"/>
  <c r="Q266" i="5"/>
  <c r="R266" i="5"/>
  <c r="O267" i="5"/>
  <c r="P267" i="5"/>
  <c r="Q267" i="5"/>
  <c r="R267" i="5"/>
  <c r="O268" i="5"/>
  <c r="P268" i="5"/>
  <c r="Q268" i="5"/>
  <c r="R268" i="5"/>
  <c r="O269" i="5"/>
  <c r="P269" i="5"/>
  <c r="Q269" i="5"/>
  <c r="R269" i="5"/>
  <c r="O270" i="5"/>
  <c r="P270" i="5"/>
  <c r="Q270" i="5"/>
  <c r="R270" i="5"/>
  <c r="O271" i="5"/>
  <c r="P271" i="5"/>
  <c r="Q271" i="5"/>
  <c r="R271" i="5"/>
  <c r="O272" i="5"/>
  <c r="P272" i="5"/>
  <c r="Q272" i="5"/>
  <c r="R272" i="5"/>
  <c r="O273" i="5"/>
  <c r="P273" i="5"/>
  <c r="Q273" i="5"/>
  <c r="R273" i="5"/>
  <c r="O274" i="5"/>
  <c r="P274" i="5"/>
  <c r="Q274" i="5"/>
  <c r="R274" i="5"/>
  <c r="O275" i="5"/>
  <c r="P275" i="5"/>
  <c r="Q275" i="5"/>
  <c r="R275" i="5"/>
  <c r="O276" i="5"/>
  <c r="P276" i="5"/>
  <c r="Q276" i="5"/>
  <c r="R276" i="5"/>
  <c r="O277" i="5"/>
  <c r="P277" i="5"/>
  <c r="Q277" i="5"/>
  <c r="R277" i="5"/>
  <c r="O278" i="5"/>
  <c r="P278" i="5"/>
  <c r="Q278" i="5"/>
  <c r="R278" i="5"/>
  <c r="O279" i="5"/>
  <c r="P279" i="5"/>
  <c r="Q279" i="5"/>
  <c r="R279" i="5"/>
  <c r="O280" i="5"/>
  <c r="P280" i="5"/>
  <c r="Q280" i="5"/>
  <c r="R280" i="5"/>
  <c r="O281" i="5"/>
  <c r="P281" i="5"/>
  <c r="Q281" i="5"/>
  <c r="R281" i="5"/>
  <c r="O282" i="5"/>
  <c r="P282" i="5"/>
  <c r="Q282" i="5"/>
  <c r="R282" i="5"/>
  <c r="O283" i="5"/>
  <c r="P283" i="5"/>
  <c r="Q283" i="5"/>
  <c r="R283" i="5"/>
  <c r="O284" i="5"/>
  <c r="P284" i="5"/>
  <c r="Q284" i="5"/>
  <c r="R284" i="5"/>
  <c r="O285" i="5"/>
  <c r="P285" i="5"/>
  <c r="Q285" i="5"/>
  <c r="R285" i="5"/>
  <c r="O286" i="5"/>
  <c r="P286" i="5"/>
  <c r="Q286" i="5"/>
  <c r="R286" i="5"/>
  <c r="O287" i="5"/>
  <c r="P287" i="5"/>
  <c r="Q287" i="5"/>
  <c r="R287" i="5"/>
  <c r="O288" i="5"/>
  <c r="P288" i="5"/>
  <c r="Q288" i="5"/>
  <c r="R288" i="5"/>
  <c r="O289" i="5"/>
  <c r="P289" i="5"/>
  <c r="Q289" i="5"/>
  <c r="R289" i="5"/>
  <c r="O290" i="5"/>
  <c r="P290" i="5"/>
  <c r="Q290" i="5"/>
  <c r="R290" i="5"/>
  <c r="O291" i="5"/>
  <c r="P291" i="5"/>
  <c r="Q291" i="5"/>
  <c r="R291" i="5"/>
  <c r="O292" i="5"/>
  <c r="P292" i="5"/>
  <c r="Q292" i="5"/>
  <c r="R292" i="5"/>
  <c r="O293" i="5"/>
  <c r="P293" i="5"/>
  <c r="Q293" i="5"/>
  <c r="R293" i="5"/>
  <c r="O294" i="5"/>
  <c r="P294" i="5"/>
  <c r="Q294" i="5"/>
  <c r="R294" i="5"/>
  <c r="O295" i="5"/>
  <c r="P295" i="5"/>
  <c r="Q295" i="5"/>
  <c r="R295" i="5"/>
  <c r="O296" i="5"/>
  <c r="P296" i="5"/>
  <c r="Q296" i="5"/>
  <c r="R296" i="5"/>
  <c r="O297" i="5"/>
  <c r="P297" i="5"/>
  <c r="Q297" i="5"/>
  <c r="R297" i="5"/>
  <c r="O298" i="5"/>
  <c r="P298" i="5"/>
  <c r="Q298" i="5"/>
  <c r="R298" i="5"/>
  <c r="O299" i="5"/>
  <c r="P299" i="5"/>
  <c r="Q299" i="5"/>
  <c r="R299" i="5"/>
  <c r="O300" i="5"/>
  <c r="P300" i="5"/>
  <c r="Q300" i="5"/>
  <c r="R300" i="5"/>
  <c r="O301" i="5"/>
  <c r="P301" i="5"/>
  <c r="Q301" i="5"/>
  <c r="R301" i="5"/>
  <c r="O302" i="5"/>
  <c r="P302" i="5"/>
  <c r="Q302" i="5"/>
  <c r="R302" i="5"/>
  <c r="O303" i="5"/>
  <c r="P303" i="5"/>
  <c r="Q303" i="5"/>
  <c r="R303" i="5"/>
  <c r="O304" i="5"/>
  <c r="P304" i="5"/>
  <c r="Q304" i="5"/>
  <c r="R304" i="5"/>
  <c r="O305" i="5"/>
  <c r="P305" i="5"/>
  <c r="Q305" i="5"/>
  <c r="R305" i="5"/>
  <c r="O306" i="5"/>
  <c r="P306" i="5"/>
  <c r="Q306" i="5"/>
  <c r="R306" i="5"/>
  <c r="O307" i="5"/>
  <c r="P307" i="5"/>
  <c r="Q307" i="5"/>
  <c r="R307" i="5"/>
  <c r="O308" i="5"/>
  <c r="P308" i="5"/>
  <c r="Q308" i="5"/>
  <c r="R308" i="5"/>
  <c r="O309" i="5"/>
  <c r="P309" i="5"/>
  <c r="Q309" i="5"/>
  <c r="R309" i="5"/>
  <c r="O310" i="5"/>
  <c r="P310" i="5"/>
  <c r="Q310" i="5"/>
  <c r="R310" i="5"/>
  <c r="O311" i="5"/>
  <c r="P311" i="5"/>
  <c r="Q311" i="5"/>
  <c r="R311" i="5"/>
  <c r="O312" i="5"/>
  <c r="P312" i="5"/>
  <c r="Q312" i="5"/>
  <c r="R312" i="5"/>
  <c r="O313" i="5"/>
  <c r="P313" i="5"/>
  <c r="Q313" i="5"/>
  <c r="R313" i="5"/>
  <c r="O314" i="5"/>
  <c r="P314" i="5"/>
  <c r="Q314" i="5"/>
  <c r="R314" i="5"/>
  <c r="O315" i="5"/>
  <c r="P315" i="5"/>
  <c r="Q315" i="5"/>
  <c r="R315" i="5"/>
  <c r="O316" i="5"/>
  <c r="P316" i="5"/>
  <c r="Q316" i="5"/>
  <c r="R316" i="5"/>
  <c r="O317" i="5"/>
  <c r="P317" i="5"/>
  <c r="Q317" i="5"/>
  <c r="R317" i="5"/>
  <c r="O318" i="5"/>
  <c r="P318" i="5"/>
  <c r="Q318" i="5"/>
  <c r="R318" i="5"/>
  <c r="O319" i="5"/>
  <c r="P319" i="5"/>
  <c r="Q319" i="5"/>
  <c r="R319" i="5"/>
  <c r="O320" i="5"/>
  <c r="P320" i="5"/>
  <c r="Q320" i="5"/>
  <c r="R320" i="5"/>
  <c r="O321" i="5"/>
  <c r="P321" i="5"/>
  <c r="Q321" i="5"/>
  <c r="R321" i="5"/>
  <c r="O322" i="5"/>
  <c r="P322" i="5"/>
  <c r="Q322" i="5"/>
  <c r="R322" i="5"/>
  <c r="O323" i="5"/>
  <c r="P323" i="5"/>
  <c r="Q323" i="5"/>
  <c r="R323" i="5"/>
  <c r="O324" i="5"/>
  <c r="P324" i="5"/>
  <c r="Q324" i="5"/>
  <c r="R324" i="5"/>
  <c r="O325" i="5"/>
  <c r="P325" i="5"/>
  <c r="Q325" i="5"/>
  <c r="R325" i="5"/>
  <c r="O326" i="5"/>
  <c r="P326" i="5"/>
  <c r="Q326" i="5"/>
  <c r="R326" i="5"/>
  <c r="O327" i="5"/>
  <c r="P327" i="5"/>
  <c r="Q327" i="5"/>
  <c r="R327" i="5"/>
  <c r="O328" i="5"/>
  <c r="P328" i="5"/>
  <c r="Q328" i="5"/>
  <c r="R328" i="5"/>
  <c r="O329" i="5"/>
  <c r="P329" i="5"/>
  <c r="Q329" i="5"/>
  <c r="R329" i="5"/>
  <c r="O330" i="5"/>
  <c r="P330" i="5"/>
  <c r="Q330" i="5"/>
  <c r="R330" i="5"/>
  <c r="O331" i="5"/>
  <c r="P331" i="5"/>
  <c r="Q331" i="5"/>
  <c r="R331" i="5"/>
  <c r="O332" i="5"/>
  <c r="P332" i="5"/>
  <c r="Q332" i="5"/>
  <c r="R332" i="5"/>
  <c r="O333" i="5"/>
  <c r="P333" i="5"/>
  <c r="Q333" i="5"/>
  <c r="R333" i="5"/>
  <c r="O334" i="5"/>
  <c r="P334" i="5"/>
  <c r="Q334" i="5"/>
  <c r="R334" i="5"/>
  <c r="O335" i="5"/>
  <c r="P335" i="5"/>
  <c r="Q335" i="5"/>
  <c r="R335" i="5"/>
  <c r="O336" i="5"/>
  <c r="P336" i="5"/>
  <c r="Q336" i="5"/>
  <c r="R336" i="5"/>
  <c r="O337" i="5"/>
  <c r="P337" i="5"/>
  <c r="Q337" i="5"/>
  <c r="R337" i="5"/>
  <c r="O338" i="5"/>
  <c r="P338" i="5"/>
  <c r="Q338" i="5"/>
  <c r="R338" i="5"/>
  <c r="O339" i="5"/>
  <c r="P339" i="5"/>
  <c r="Q339" i="5"/>
  <c r="R339" i="5"/>
  <c r="O340" i="5"/>
  <c r="P340" i="5"/>
  <c r="Q340" i="5"/>
  <c r="R340" i="5"/>
  <c r="O341" i="5"/>
  <c r="P341" i="5"/>
  <c r="Q341" i="5"/>
  <c r="R341" i="5"/>
  <c r="O342" i="5"/>
  <c r="P342" i="5"/>
  <c r="Q342" i="5"/>
  <c r="R342" i="5"/>
  <c r="O343" i="5"/>
  <c r="P343" i="5"/>
  <c r="Q343" i="5"/>
  <c r="R343" i="5"/>
  <c r="O344" i="5"/>
  <c r="P344" i="5"/>
  <c r="Q344" i="5"/>
  <c r="R344" i="5"/>
  <c r="O345" i="5"/>
  <c r="P345" i="5"/>
  <c r="Q345" i="5"/>
  <c r="R345" i="5"/>
  <c r="O346" i="5"/>
  <c r="P346" i="5"/>
  <c r="Q346" i="5"/>
  <c r="R346" i="5"/>
  <c r="O347" i="5"/>
  <c r="P347" i="5"/>
  <c r="Q347" i="5"/>
  <c r="R347" i="5"/>
  <c r="O348" i="5"/>
  <c r="P348" i="5"/>
  <c r="Q348" i="5"/>
  <c r="R348" i="5"/>
  <c r="O349" i="5"/>
  <c r="P349" i="5"/>
  <c r="Q349" i="5"/>
  <c r="R349" i="5"/>
  <c r="O350" i="5"/>
  <c r="P350" i="5"/>
  <c r="Q350" i="5"/>
  <c r="R350" i="5"/>
  <c r="O351" i="5"/>
  <c r="P351" i="5"/>
  <c r="Q351" i="5"/>
  <c r="R351" i="5"/>
  <c r="O352" i="5"/>
  <c r="P352" i="5"/>
  <c r="Q352" i="5"/>
  <c r="R352" i="5"/>
  <c r="O353" i="5"/>
  <c r="P353" i="5"/>
  <c r="Q353" i="5"/>
  <c r="R353" i="5"/>
  <c r="O354" i="5"/>
  <c r="P354" i="5"/>
  <c r="Q354" i="5"/>
  <c r="R354" i="5"/>
  <c r="O355" i="5"/>
  <c r="P355" i="5"/>
  <c r="Q355" i="5"/>
  <c r="R355" i="5"/>
  <c r="O356" i="5"/>
  <c r="P356" i="5"/>
  <c r="Q356" i="5"/>
  <c r="R356" i="5"/>
  <c r="O357" i="5"/>
  <c r="P357" i="5"/>
  <c r="Q357" i="5"/>
  <c r="R357" i="5"/>
  <c r="O358" i="5"/>
  <c r="P358" i="5"/>
  <c r="Q358" i="5"/>
  <c r="R358" i="5"/>
  <c r="O359" i="5"/>
  <c r="P359" i="5"/>
  <c r="Q359" i="5"/>
  <c r="R359" i="5"/>
  <c r="O360" i="5"/>
  <c r="P360" i="5"/>
  <c r="Q360" i="5"/>
  <c r="R360" i="5"/>
  <c r="O361" i="5"/>
  <c r="P361" i="5"/>
  <c r="Q361" i="5"/>
  <c r="R361" i="5"/>
  <c r="O362" i="5"/>
  <c r="P362" i="5"/>
  <c r="Q362" i="5"/>
  <c r="R362" i="5"/>
  <c r="O363" i="5"/>
  <c r="P363" i="5"/>
  <c r="Q363" i="5"/>
  <c r="R363" i="5"/>
  <c r="O364" i="5"/>
  <c r="P364" i="5"/>
  <c r="Q364" i="5"/>
  <c r="R364" i="5"/>
  <c r="O365" i="5"/>
  <c r="P365" i="5"/>
  <c r="Q365" i="5"/>
  <c r="R365" i="5"/>
  <c r="O366" i="5"/>
  <c r="P366" i="5"/>
  <c r="Q366" i="5"/>
  <c r="R366" i="5"/>
  <c r="O367" i="5"/>
  <c r="P367" i="5"/>
  <c r="Q367" i="5"/>
  <c r="R367" i="5"/>
  <c r="O368" i="5"/>
  <c r="P368" i="5"/>
  <c r="Q368" i="5"/>
  <c r="R368" i="5"/>
  <c r="O369" i="5"/>
  <c r="P369" i="5"/>
  <c r="Q369" i="5"/>
  <c r="R369" i="5"/>
  <c r="O370" i="5"/>
  <c r="P370" i="5"/>
  <c r="Q370" i="5"/>
  <c r="R370" i="5"/>
  <c r="O371" i="5"/>
  <c r="P371" i="5"/>
  <c r="Q371" i="5"/>
  <c r="R371" i="5"/>
  <c r="O372" i="5"/>
  <c r="P372" i="5"/>
  <c r="Q372" i="5"/>
  <c r="R372" i="5"/>
  <c r="O373" i="5"/>
  <c r="P373" i="5"/>
  <c r="Q373" i="5"/>
  <c r="R373" i="5"/>
  <c r="O374" i="5"/>
  <c r="P374" i="5"/>
  <c r="Q374" i="5"/>
  <c r="R374" i="5"/>
  <c r="O375" i="5"/>
  <c r="P375" i="5"/>
  <c r="Q375" i="5"/>
  <c r="R375" i="5"/>
  <c r="O376" i="5"/>
  <c r="P376" i="5"/>
  <c r="Q376" i="5"/>
  <c r="R376" i="5"/>
  <c r="O377" i="5"/>
  <c r="P377" i="5"/>
  <c r="Q377" i="5"/>
  <c r="R377" i="5"/>
  <c r="O378" i="5"/>
  <c r="P378" i="5"/>
  <c r="Q378" i="5"/>
  <c r="R378" i="5"/>
  <c r="O379" i="5"/>
  <c r="P379" i="5"/>
  <c r="Q379" i="5"/>
  <c r="R379" i="5"/>
  <c r="O380" i="5"/>
  <c r="P380" i="5"/>
  <c r="Q380" i="5"/>
  <c r="R380" i="5"/>
  <c r="O381" i="5"/>
  <c r="P381" i="5"/>
  <c r="Q381" i="5"/>
  <c r="R381" i="5"/>
  <c r="O382" i="5"/>
  <c r="P382" i="5"/>
  <c r="Q382" i="5"/>
  <c r="R382" i="5"/>
  <c r="O383" i="5"/>
  <c r="P383" i="5"/>
  <c r="Q383" i="5"/>
  <c r="R383" i="5"/>
  <c r="O384" i="5"/>
  <c r="P384" i="5"/>
  <c r="Q384" i="5"/>
  <c r="R384" i="5"/>
  <c r="O385" i="5"/>
  <c r="P385" i="5"/>
  <c r="Q385" i="5"/>
  <c r="R385" i="5"/>
  <c r="O386" i="5"/>
  <c r="P386" i="5"/>
  <c r="Q386" i="5"/>
  <c r="R386" i="5"/>
  <c r="O387" i="5"/>
  <c r="P387" i="5"/>
  <c r="Q387" i="5"/>
  <c r="R387" i="5"/>
  <c r="O388" i="5"/>
  <c r="P388" i="5"/>
  <c r="Q388" i="5"/>
  <c r="R388" i="5"/>
  <c r="O389" i="5"/>
  <c r="P389" i="5"/>
  <c r="Q389" i="5"/>
  <c r="R389" i="5"/>
  <c r="O390" i="5"/>
  <c r="P390" i="5"/>
  <c r="Q390" i="5"/>
  <c r="R390" i="5"/>
  <c r="O391" i="5"/>
  <c r="P391" i="5"/>
  <c r="Q391" i="5"/>
  <c r="R391" i="5"/>
  <c r="O392" i="5"/>
  <c r="P392" i="5"/>
  <c r="Q392" i="5"/>
  <c r="R392" i="5"/>
  <c r="O393" i="5"/>
  <c r="P393" i="5"/>
  <c r="Q393" i="5"/>
  <c r="R393" i="5"/>
  <c r="O394" i="5"/>
  <c r="P394" i="5"/>
  <c r="Q394" i="5"/>
  <c r="R394" i="5"/>
  <c r="O395" i="5"/>
  <c r="P395" i="5"/>
  <c r="Q395" i="5"/>
  <c r="R395" i="5"/>
  <c r="O396" i="5"/>
  <c r="P396" i="5"/>
  <c r="Q396" i="5"/>
  <c r="R396" i="5"/>
  <c r="O397" i="5"/>
  <c r="P397" i="5"/>
  <c r="Q397" i="5"/>
  <c r="R397" i="5"/>
  <c r="O398" i="5"/>
  <c r="P398" i="5"/>
  <c r="Q398" i="5"/>
  <c r="R398" i="5"/>
  <c r="O399" i="5"/>
  <c r="P399" i="5"/>
  <c r="Q399" i="5"/>
  <c r="R399" i="5"/>
  <c r="O400" i="5"/>
  <c r="P400" i="5"/>
  <c r="Q400" i="5"/>
  <c r="R400" i="5"/>
  <c r="O401" i="5"/>
  <c r="P401" i="5"/>
  <c r="Q401" i="5"/>
  <c r="R401" i="5"/>
  <c r="O402" i="5"/>
  <c r="P402" i="5"/>
  <c r="Q402" i="5"/>
  <c r="R402" i="5"/>
  <c r="O403" i="5"/>
  <c r="P403" i="5"/>
  <c r="Q403" i="5"/>
  <c r="R403" i="5"/>
  <c r="O404" i="5"/>
  <c r="P404" i="5"/>
  <c r="Q404" i="5"/>
  <c r="R404" i="5"/>
  <c r="O405" i="5"/>
  <c r="P405" i="5"/>
  <c r="Q405" i="5"/>
  <c r="R405" i="5"/>
  <c r="O406" i="5"/>
  <c r="P406" i="5"/>
  <c r="Q406" i="5"/>
  <c r="R406" i="5"/>
  <c r="O407" i="5"/>
  <c r="P407" i="5"/>
  <c r="Q407" i="5"/>
  <c r="R407" i="5"/>
  <c r="O408" i="5"/>
  <c r="P408" i="5"/>
  <c r="Q408" i="5"/>
  <c r="R408" i="5"/>
  <c r="O409" i="5"/>
  <c r="P409" i="5"/>
  <c r="Q409" i="5"/>
  <c r="R409" i="5"/>
  <c r="O410" i="5"/>
  <c r="P410" i="5"/>
  <c r="Q410" i="5"/>
  <c r="R410" i="5"/>
  <c r="O411" i="5"/>
  <c r="P411" i="5"/>
  <c r="Q411" i="5"/>
  <c r="R411" i="5"/>
  <c r="O412" i="5"/>
  <c r="P412" i="5"/>
  <c r="Q412" i="5"/>
  <c r="R412" i="5"/>
  <c r="O413" i="5"/>
  <c r="P413" i="5"/>
  <c r="Q413" i="5"/>
  <c r="R413" i="5"/>
  <c r="O414" i="5"/>
  <c r="P414" i="5"/>
  <c r="Q414" i="5"/>
  <c r="R414" i="5"/>
  <c r="O415" i="5"/>
  <c r="P415" i="5"/>
  <c r="Q415" i="5"/>
  <c r="R415" i="5"/>
  <c r="O416" i="5"/>
  <c r="P416" i="5"/>
  <c r="Q416" i="5"/>
  <c r="R416" i="5"/>
  <c r="O417" i="5"/>
  <c r="P417" i="5"/>
  <c r="Q417" i="5"/>
  <c r="R417" i="5"/>
  <c r="O418" i="5"/>
  <c r="P418" i="5"/>
  <c r="Q418" i="5"/>
  <c r="R418" i="5"/>
  <c r="O419" i="5"/>
  <c r="P419" i="5"/>
  <c r="Q419" i="5"/>
  <c r="R419" i="5"/>
  <c r="O420" i="5"/>
  <c r="P420" i="5"/>
  <c r="Q420" i="5"/>
  <c r="R420" i="5"/>
  <c r="O421" i="5"/>
  <c r="P421" i="5"/>
  <c r="Q421" i="5"/>
  <c r="R421" i="5"/>
  <c r="O422" i="5"/>
  <c r="P422" i="5"/>
  <c r="Q422" i="5"/>
  <c r="R422" i="5"/>
  <c r="O423" i="5"/>
  <c r="P423" i="5"/>
  <c r="Q423" i="5"/>
  <c r="R423" i="5"/>
  <c r="O424" i="5"/>
  <c r="P424" i="5"/>
  <c r="Q424" i="5"/>
  <c r="R424" i="5"/>
  <c r="O425" i="5"/>
  <c r="P425" i="5"/>
  <c r="Q425" i="5"/>
  <c r="R425" i="5"/>
  <c r="O426" i="5"/>
  <c r="P426" i="5"/>
  <c r="Q426" i="5"/>
  <c r="R426" i="5"/>
  <c r="O427" i="5"/>
  <c r="P427" i="5"/>
  <c r="Q427" i="5"/>
  <c r="R427" i="5"/>
  <c r="O428" i="5"/>
  <c r="P428" i="5"/>
  <c r="Q428" i="5"/>
  <c r="R428" i="5"/>
  <c r="O429" i="5"/>
  <c r="P429" i="5"/>
  <c r="Q429" i="5"/>
  <c r="R429" i="5"/>
  <c r="O430" i="5"/>
  <c r="P430" i="5"/>
  <c r="Q430" i="5"/>
  <c r="R430" i="5"/>
  <c r="O431" i="5"/>
  <c r="P431" i="5"/>
  <c r="Q431" i="5"/>
  <c r="R431" i="5"/>
  <c r="O432" i="5"/>
  <c r="P432" i="5"/>
  <c r="Q432" i="5"/>
  <c r="R432" i="5"/>
  <c r="O433" i="5"/>
  <c r="P433" i="5"/>
  <c r="Q433" i="5"/>
  <c r="R433" i="5"/>
  <c r="O434" i="5"/>
  <c r="P434" i="5"/>
  <c r="Q434" i="5"/>
  <c r="R434" i="5"/>
  <c r="O435" i="5"/>
  <c r="P435" i="5"/>
  <c r="Q435" i="5"/>
  <c r="R435" i="5"/>
  <c r="O436" i="5"/>
  <c r="P436" i="5"/>
  <c r="Q436" i="5"/>
  <c r="R436" i="5"/>
  <c r="O437" i="5"/>
  <c r="P437" i="5"/>
  <c r="Q437" i="5"/>
  <c r="R437" i="5"/>
  <c r="O438" i="5"/>
  <c r="P438" i="5"/>
  <c r="Q438" i="5"/>
  <c r="R438" i="5"/>
  <c r="O439" i="5"/>
  <c r="P439" i="5"/>
  <c r="Q439" i="5"/>
  <c r="R439" i="5"/>
  <c r="O440" i="5"/>
  <c r="P440" i="5"/>
  <c r="Q440" i="5"/>
  <c r="R440" i="5"/>
  <c r="O441" i="5"/>
  <c r="P441" i="5"/>
  <c r="Q441" i="5"/>
  <c r="R441" i="5"/>
  <c r="O442" i="5"/>
  <c r="P442" i="5"/>
  <c r="Q442" i="5"/>
  <c r="R442" i="5"/>
  <c r="O443" i="5"/>
  <c r="P443" i="5"/>
  <c r="Q443" i="5"/>
  <c r="R443" i="5"/>
  <c r="O444" i="5"/>
  <c r="P444" i="5"/>
  <c r="Q444" i="5"/>
  <c r="R444" i="5"/>
  <c r="O445" i="5"/>
  <c r="P445" i="5"/>
  <c r="Q445" i="5"/>
  <c r="R445" i="5"/>
  <c r="O446" i="5"/>
  <c r="P446" i="5"/>
  <c r="Q446" i="5"/>
  <c r="R446" i="5"/>
  <c r="O447" i="5"/>
  <c r="P447" i="5"/>
  <c r="Q447" i="5"/>
  <c r="R447" i="5"/>
  <c r="O448" i="5"/>
  <c r="P448" i="5"/>
  <c r="Q448" i="5"/>
  <c r="R448" i="5"/>
  <c r="O449" i="5"/>
  <c r="P449" i="5"/>
  <c r="Q449" i="5"/>
  <c r="R449" i="5"/>
  <c r="O450" i="5"/>
  <c r="P450" i="5"/>
  <c r="Q450" i="5"/>
  <c r="R450" i="5"/>
  <c r="O451" i="5"/>
  <c r="P451" i="5"/>
  <c r="Q451" i="5"/>
  <c r="R451" i="5"/>
  <c r="O452" i="5"/>
  <c r="P452" i="5"/>
  <c r="Q452" i="5"/>
  <c r="R452" i="5"/>
  <c r="O453" i="5"/>
  <c r="P453" i="5"/>
  <c r="Q453" i="5"/>
  <c r="R453" i="5"/>
  <c r="O454" i="5"/>
  <c r="P454" i="5"/>
  <c r="Q454" i="5"/>
  <c r="R454" i="5"/>
  <c r="O455" i="5"/>
  <c r="P455" i="5"/>
  <c r="Q455" i="5"/>
  <c r="R455" i="5"/>
  <c r="O456" i="5"/>
  <c r="P456" i="5"/>
  <c r="Q456" i="5"/>
  <c r="R456" i="5"/>
  <c r="O457" i="5"/>
  <c r="P457" i="5"/>
  <c r="Q457" i="5"/>
  <c r="R457" i="5"/>
  <c r="O458" i="5"/>
  <c r="P458" i="5"/>
  <c r="Q458" i="5"/>
  <c r="R458" i="5"/>
  <c r="O459" i="5"/>
  <c r="P459" i="5"/>
  <c r="Q459" i="5"/>
  <c r="R459" i="5"/>
  <c r="O460" i="5"/>
  <c r="P460" i="5"/>
  <c r="Q460" i="5"/>
  <c r="R460" i="5"/>
  <c r="O461" i="5"/>
  <c r="P461" i="5"/>
  <c r="Q461" i="5"/>
  <c r="R461" i="5"/>
  <c r="O462" i="5"/>
  <c r="P462" i="5"/>
  <c r="Q462" i="5"/>
  <c r="R462" i="5"/>
  <c r="O463" i="5"/>
  <c r="P463" i="5"/>
  <c r="Q463" i="5"/>
  <c r="R463" i="5"/>
  <c r="O464" i="5"/>
  <c r="P464" i="5"/>
  <c r="Q464" i="5"/>
  <c r="R464" i="5"/>
  <c r="O465" i="5"/>
  <c r="P465" i="5"/>
  <c r="Q465" i="5"/>
  <c r="R465" i="5"/>
  <c r="O466" i="5"/>
  <c r="P466" i="5"/>
  <c r="Q466" i="5"/>
  <c r="R466" i="5"/>
  <c r="O467" i="5"/>
  <c r="P467" i="5"/>
  <c r="Q467" i="5"/>
  <c r="R467" i="5"/>
  <c r="O468" i="5"/>
  <c r="P468" i="5"/>
  <c r="Q468" i="5"/>
  <c r="R468" i="5"/>
  <c r="O469" i="5"/>
  <c r="P469" i="5"/>
  <c r="Q469" i="5"/>
  <c r="R469" i="5"/>
  <c r="O470" i="5"/>
  <c r="P470" i="5"/>
  <c r="Q470" i="5"/>
  <c r="R470" i="5"/>
  <c r="O471" i="5"/>
  <c r="P471" i="5"/>
  <c r="Q471" i="5"/>
  <c r="R471" i="5"/>
  <c r="O472" i="5"/>
  <c r="P472" i="5"/>
  <c r="Q472" i="5"/>
  <c r="R472" i="5"/>
  <c r="O473" i="5"/>
  <c r="P473" i="5"/>
  <c r="Q473" i="5"/>
  <c r="R473" i="5"/>
  <c r="O474" i="5"/>
  <c r="P474" i="5"/>
  <c r="Q474" i="5"/>
  <c r="R474" i="5"/>
  <c r="O475" i="5"/>
  <c r="P475" i="5"/>
  <c r="Q475" i="5"/>
  <c r="R475" i="5"/>
  <c r="O476" i="5"/>
  <c r="P476" i="5"/>
  <c r="Q476" i="5"/>
  <c r="R476" i="5"/>
  <c r="O477" i="5"/>
  <c r="P477" i="5"/>
  <c r="Q477" i="5"/>
  <c r="R477" i="5"/>
  <c r="O478" i="5"/>
  <c r="P478" i="5"/>
  <c r="Q478" i="5"/>
  <c r="R478" i="5"/>
  <c r="O479" i="5"/>
  <c r="P479" i="5"/>
  <c r="Q479" i="5"/>
  <c r="R479" i="5"/>
  <c r="O480" i="5"/>
  <c r="P480" i="5"/>
  <c r="Q480" i="5"/>
  <c r="R480" i="5"/>
  <c r="O481" i="5"/>
  <c r="P481" i="5"/>
  <c r="Q481" i="5"/>
  <c r="R481" i="5"/>
  <c r="O482" i="5"/>
  <c r="P482" i="5"/>
  <c r="Q482" i="5"/>
  <c r="R482" i="5"/>
  <c r="O483" i="5"/>
  <c r="P483" i="5"/>
  <c r="Q483" i="5"/>
  <c r="R483" i="5"/>
  <c r="O484" i="5"/>
  <c r="P484" i="5"/>
  <c r="Q484" i="5"/>
  <c r="R484" i="5"/>
  <c r="O485" i="5"/>
  <c r="P485" i="5"/>
  <c r="Q485" i="5"/>
  <c r="R485" i="5"/>
  <c r="O486" i="5"/>
  <c r="P486" i="5"/>
  <c r="Q486" i="5"/>
  <c r="R486" i="5"/>
  <c r="O487" i="5"/>
  <c r="P487" i="5"/>
  <c r="Q487" i="5"/>
  <c r="R487" i="5"/>
  <c r="O488" i="5"/>
  <c r="P488" i="5"/>
  <c r="Q488" i="5"/>
  <c r="R488" i="5"/>
  <c r="O489" i="5"/>
  <c r="P489" i="5"/>
  <c r="Q489" i="5"/>
  <c r="R489" i="5"/>
  <c r="O490" i="5"/>
  <c r="P490" i="5"/>
  <c r="Q490" i="5"/>
  <c r="R490" i="5"/>
  <c r="O491" i="5"/>
  <c r="P491" i="5"/>
  <c r="Q491" i="5"/>
  <c r="R491" i="5"/>
  <c r="O492" i="5"/>
  <c r="P492" i="5"/>
  <c r="Q492" i="5"/>
  <c r="R492" i="5"/>
  <c r="O493" i="5"/>
  <c r="P493" i="5"/>
  <c r="Q493" i="5"/>
  <c r="R493" i="5"/>
  <c r="O494" i="5"/>
  <c r="P494" i="5"/>
  <c r="Q494" i="5"/>
  <c r="R494" i="5"/>
  <c r="O495" i="5"/>
  <c r="P495" i="5"/>
  <c r="Q495" i="5"/>
  <c r="R495" i="5"/>
  <c r="O496" i="5"/>
  <c r="P496" i="5"/>
  <c r="Q496" i="5"/>
  <c r="R496" i="5"/>
  <c r="O497" i="5"/>
  <c r="P497" i="5"/>
  <c r="Q497" i="5"/>
  <c r="R497" i="5"/>
  <c r="O498" i="5"/>
  <c r="P498" i="5"/>
  <c r="Q498" i="5"/>
  <c r="R498" i="5"/>
  <c r="O499" i="5"/>
  <c r="P499" i="5"/>
  <c r="Q499" i="5"/>
  <c r="R499" i="5"/>
  <c r="O500" i="5"/>
  <c r="P500" i="5"/>
  <c r="Q500" i="5"/>
  <c r="R500" i="5"/>
  <c r="O501" i="5"/>
  <c r="P501" i="5"/>
  <c r="Q501" i="5"/>
  <c r="R501" i="5"/>
  <c r="O502" i="5"/>
  <c r="P502" i="5"/>
  <c r="Q502" i="5"/>
  <c r="R502" i="5"/>
  <c r="O503" i="5"/>
  <c r="P503" i="5"/>
  <c r="Q503" i="5"/>
  <c r="R503" i="5"/>
  <c r="O504" i="5"/>
  <c r="P504" i="5"/>
  <c r="Q504" i="5"/>
  <c r="R504" i="5"/>
  <c r="O505" i="5"/>
  <c r="P505" i="5"/>
  <c r="Q505" i="5"/>
  <c r="R505" i="5"/>
  <c r="O506" i="5"/>
  <c r="P506" i="5"/>
  <c r="Q506" i="5"/>
  <c r="R506" i="5"/>
  <c r="O507" i="5"/>
  <c r="P507" i="5"/>
  <c r="Q507" i="5"/>
  <c r="R507" i="5"/>
  <c r="O508" i="5"/>
  <c r="P508" i="5"/>
  <c r="Q508" i="5"/>
  <c r="R508" i="5"/>
  <c r="O509" i="5"/>
  <c r="P509" i="5"/>
  <c r="Q509" i="5"/>
  <c r="R509" i="5"/>
  <c r="O510" i="5"/>
  <c r="P510" i="5"/>
  <c r="Q510" i="5"/>
  <c r="R510" i="5"/>
  <c r="O511" i="5"/>
  <c r="P511" i="5"/>
  <c r="Q511" i="5"/>
  <c r="R511" i="5"/>
  <c r="O512" i="5"/>
  <c r="P512" i="5"/>
  <c r="Q512" i="5"/>
  <c r="R512" i="5"/>
  <c r="O513" i="5"/>
  <c r="P513" i="5"/>
  <c r="Q513" i="5"/>
  <c r="R513" i="5"/>
  <c r="O514" i="5"/>
  <c r="P514" i="5"/>
  <c r="Q514" i="5"/>
  <c r="R514" i="5"/>
  <c r="O515" i="5"/>
  <c r="P515" i="5"/>
  <c r="Q515" i="5"/>
  <c r="R515" i="5"/>
  <c r="O516" i="5"/>
  <c r="P516" i="5"/>
  <c r="Q516" i="5"/>
  <c r="R516" i="5"/>
  <c r="O517" i="5"/>
  <c r="P517" i="5"/>
  <c r="Q517" i="5"/>
  <c r="R517" i="5"/>
  <c r="O518" i="5"/>
  <c r="P518" i="5"/>
  <c r="Q518" i="5"/>
  <c r="R518" i="5"/>
  <c r="O519" i="5"/>
  <c r="P519" i="5"/>
  <c r="Q519" i="5"/>
  <c r="R519" i="5"/>
  <c r="O520" i="5"/>
  <c r="P520" i="5"/>
  <c r="Q520" i="5"/>
  <c r="R520" i="5"/>
  <c r="O521" i="5"/>
  <c r="P521" i="5"/>
  <c r="Q521" i="5"/>
  <c r="R521" i="5"/>
  <c r="O522" i="5"/>
  <c r="P522" i="5"/>
  <c r="Q522" i="5"/>
  <c r="R522" i="5"/>
  <c r="O523" i="5"/>
  <c r="P523" i="5"/>
  <c r="Q523" i="5"/>
  <c r="R523" i="5"/>
  <c r="O524" i="5"/>
  <c r="P524" i="5"/>
  <c r="Q524" i="5"/>
  <c r="R524" i="5"/>
  <c r="O525" i="5"/>
  <c r="P525" i="5"/>
  <c r="Q525" i="5"/>
  <c r="R525" i="5"/>
  <c r="O526" i="5"/>
  <c r="P526" i="5"/>
  <c r="Q526" i="5"/>
  <c r="R526" i="5"/>
  <c r="O527" i="5"/>
  <c r="P527" i="5"/>
  <c r="Q527" i="5"/>
  <c r="R527" i="5"/>
  <c r="O528" i="5"/>
  <c r="P528" i="5"/>
  <c r="Q528" i="5"/>
  <c r="R528" i="5"/>
  <c r="O529" i="5"/>
  <c r="P529" i="5"/>
  <c r="Q529" i="5"/>
  <c r="R529" i="5"/>
  <c r="O530" i="5"/>
  <c r="P530" i="5"/>
  <c r="Q530" i="5"/>
  <c r="R530" i="5"/>
  <c r="O531" i="5"/>
  <c r="P531" i="5"/>
  <c r="Q531" i="5"/>
  <c r="R531" i="5"/>
  <c r="O532" i="5"/>
  <c r="P532" i="5"/>
  <c r="Q532" i="5"/>
  <c r="R532" i="5"/>
  <c r="O533" i="5"/>
  <c r="P533" i="5"/>
  <c r="Q533" i="5"/>
  <c r="R533" i="5"/>
  <c r="O534" i="5"/>
  <c r="P534" i="5"/>
  <c r="Q534" i="5"/>
  <c r="R534" i="5"/>
  <c r="O535" i="5"/>
  <c r="P535" i="5"/>
  <c r="Q535" i="5"/>
  <c r="R535" i="5"/>
  <c r="O536" i="5"/>
  <c r="P536" i="5"/>
  <c r="Q536" i="5"/>
  <c r="R536" i="5"/>
  <c r="O537" i="5"/>
  <c r="P537" i="5"/>
  <c r="Q537" i="5"/>
  <c r="R537" i="5"/>
  <c r="O538" i="5"/>
  <c r="P538" i="5"/>
  <c r="Q538" i="5"/>
  <c r="R538" i="5"/>
  <c r="O539" i="5"/>
  <c r="P539" i="5"/>
  <c r="Q539" i="5"/>
  <c r="R539" i="5"/>
  <c r="O540" i="5"/>
  <c r="P540" i="5"/>
  <c r="Q540" i="5"/>
  <c r="R540" i="5"/>
  <c r="O541" i="5"/>
  <c r="P541" i="5"/>
  <c r="Q541" i="5"/>
  <c r="R541" i="5"/>
  <c r="O542" i="5"/>
  <c r="P542" i="5"/>
  <c r="Q542" i="5"/>
  <c r="R542" i="5"/>
  <c r="O543" i="5"/>
  <c r="P543" i="5"/>
  <c r="Q543" i="5"/>
  <c r="R543" i="5"/>
  <c r="O544" i="5"/>
  <c r="P544" i="5"/>
  <c r="Q544" i="5"/>
  <c r="R544" i="5"/>
  <c r="O545" i="5"/>
  <c r="P545" i="5"/>
  <c r="Q545" i="5"/>
  <c r="R545" i="5"/>
  <c r="O546" i="5"/>
  <c r="P546" i="5"/>
  <c r="Q546" i="5"/>
  <c r="R546" i="5"/>
  <c r="O547" i="5"/>
  <c r="P547" i="5"/>
  <c r="Q547" i="5"/>
  <c r="R547" i="5"/>
  <c r="O548" i="5"/>
  <c r="P548" i="5"/>
  <c r="Q548" i="5"/>
  <c r="R548" i="5"/>
  <c r="O549" i="5"/>
  <c r="P549" i="5"/>
  <c r="Q549" i="5"/>
  <c r="R549" i="5"/>
  <c r="O550" i="5"/>
  <c r="P550" i="5"/>
  <c r="Q550" i="5"/>
  <c r="R550" i="5"/>
  <c r="O551" i="5"/>
  <c r="P551" i="5"/>
  <c r="Q551" i="5"/>
  <c r="R551" i="5"/>
  <c r="O552" i="5"/>
  <c r="P552" i="5"/>
  <c r="Q552" i="5"/>
  <c r="R552" i="5"/>
  <c r="O553" i="5"/>
  <c r="P553" i="5"/>
  <c r="Q553" i="5"/>
  <c r="R553" i="5"/>
  <c r="O554" i="5"/>
  <c r="P554" i="5"/>
  <c r="Q554" i="5"/>
  <c r="R554" i="5"/>
  <c r="O555" i="5"/>
  <c r="P555" i="5"/>
  <c r="Q555" i="5"/>
  <c r="R555" i="5"/>
  <c r="O556" i="5"/>
  <c r="P556" i="5"/>
  <c r="Q556" i="5"/>
  <c r="R556" i="5"/>
  <c r="O557" i="5"/>
  <c r="P557" i="5"/>
  <c r="Q557" i="5"/>
  <c r="R557" i="5"/>
  <c r="O558" i="5"/>
  <c r="P558" i="5"/>
  <c r="Q558" i="5"/>
  <c r="R558" i="5"/>
  <c r="O559" i="5"/>
  <c r="P559" i="5"/>
  <c r="Q559" i="5"/>
  <c r="R559" i="5"/>
  <c r="O560" i="5"/>
  <c r="P560" i="5"/>
  <c r="Q560" i="5"/>
  <c r="R560" i="5"/>
  <c r="O561" i="5"/>
  <c r="P561" i="5"/>
  <c r="Q561" i="5"/>
  <c r="R561" i="5"/>
  <c r="O562" i="5"/>
  <c r="P562" i="5"/>
  <c r="Q562" i="5"/>
  <c r="R562" i="5"/>
  <c r="O563" i="5"/>
  <c r="P563" i="5"/>
  <c r="Q563" i="5"/>
  <c r="R563" i="5"/>
  <c r="O564" i="5"/>
  <c r="P564" i="5"/>
  <c r="Q564" i="5"/>
  <c r="R564" i="5"/>
  <c r="O565" i="5"/>
  <c r="P565" i="5"/>
  <c r="Q565" i="5"/>
  <c r="R565" i="5"/>
  <c r="O566" i="5"/>
  <c r="P566" i="5"/>
  <c r="Q566" i="5"/>
  <c r="R566" i="5"/>
  <c r="O567" i="5"/>
  <c r="P567" i="5"/>
  <c r="Q567" i="5"/>
  <c r="R567" i="5"/>
  <c r="O568" i="5"/>
  <c r="P568" i="5"/>
  <c r="Q568" i="5"/>
  <c r="R568" i="5"/>
  <c r="O569" i="5"/>
  <c r="P569" i="5"/>
  <c r="Q569" i="5"/>
  <c r="R569" i="5"/>
  <c r="O570" i="5"/>
  <c r="P570" i="5"/>
  <c r="Q570" i="5"/>
  <c r="R570" i="5"/>
  <c r="O571" i="5"/>
  <c r="P571" i="5"/>
  <c r="Q571" i="5"/>
  <c r="R571" i="5"/>
  <c r="O572" i="5"/>
  <c r="P572" i="5"/>
  <c r="Q572" i="5"/>
  <c r="R572" i="5"/>
  <c r="O573" i="5"/>
  <c r="P573" i="5"/>
  <c r="Q573" i="5"/>
  <c r="R573" i="5"/>
  <c r="O574" i="5"/>
  <c r="P574" i="5"/>
  <c r="Q574" i="5"/>
  <c r="R574" i="5"/>
  <c r="O575" i="5"/>
  <c r="P575" i="5"/>
  <c r="Q575" i="5"/>
  <c r="R575" i="5"/>
  <c r="O576" i="5"/>
  <c r="P576" i="5"/>
  <c r="Q576" i="5"/>
  <c r="R576" i="5"/>
  <c r="O577" i="5"/>
  <c r="P577" i="5"/>
  <c r="Q577" i="5"/>
  <c r="R577" i="5"/>
  <c r="O578" i="5"/>
  <c r="P578" i="5"/>
  <c r="Q578" i="5"/>
  <c r="R578" i="5"/>
  <c r="O579" i="5"/>
  <c r="P579" i="5"/>
  <c r="Q579" i="5"/>
  <c r="R579" i="5"/>
  <c r="O580" i="5"/>
  <c r="P580" i="5"/>
  <c r="Q580" i="5"/>
  <c r="R580" i="5"/>
  <c r="O581" i="5"/>
  <c r="P581" i="5"/>
  <c r="Q581" i="5"/>
  <c r="R581" i="5"/>
  <c r="O582" i="5"/>
  <c r="P582" i="5"/>
  <c r="Q582" i="5"/>
  <c r="R582" i="5"/>
  <c r="O583" i="5"/>
  <c r="P583" i="5"/>
  <c r="Q583" i="5"/>
  <c r="R583" i="5"/>
  <c r="O584" i="5"/>
  <c r="P584" i="5"/>
  <c r="Q584" i="5"/>
  <c r="R584" i="5"/>
  <c r="O585" i="5"/>
  <c r="P585" i="5"/>
  <c r="Q585" i="5"/>
  <c r="R585" i="5"/>
  <c r="O586" i="5"/>
  <c r="P586" i="5"/>
  <c r="Q586" i="5"/>
  <c r="R586" i="5"/>
  <c r="O587" i="5"/>
  <c r="P587" i="5"/>
  <c r="Q587" i="5"/>
  <c r="R587" i="5"/>
  <c r="O588" i="5"/>
  <c r="P588" i="5"/>
  <c r="Q588" i="5"/>
  <c r="R588" i="5"/>
  <c r="O589" i="5"/>
  <c r="P589" i="5"/>
  <c r="Q589" i="5"/>
  <c r="R589" i="5"/>
  <c r="O590" i="5"/>
  <c r="P590" i="5"/>
  <c r="Q590" i="5"/>
  <c r="R590" i="5"/>
  <c r="O591" i="5"/>
  <c r="P591" i="5"/>
  <c r="Q591" i="5"/>
  <c r="R591" i="5"/>
  <c r="O592" i="5"/>
  <c r="P592" i="5"/>
  <c r="Q592" i="5"/>
  <c r="R592" i="5"/>
  <c r="O593" i="5"/>
  <c r="P593" i="5"/>
  <c r="Q593" i="5"/>
  <c r="R593" i="5"/>
  <c r="O594" i="5"/>
  <c r="P594" i="5"/>
  <c r="Q594" i="5"/>
  <c r="R594" i="5"/>
  <c r="O595" i="5"/>
  <c r="P595" i="5"/>
  <c r="Q595" i="5"/>
  <c r="R595" i="5"/>
  <c r="O596" i="5"/>
  <c r="P596" i="5"/>
  <c r="Q596" i="5"/>
  <c r="R596" i="5"/>
  <c r="O597" i="5"/>
  <c r="P597" i="5"/>
  <c r="Q597" i="5"/>
  <c r="R597" i="5"/>
  <c r="O598" i="5"/>
  <c r="P598" i="5"/>
  <c r="Q598" i="5"/>
  <c r="R598" i="5"/>
  <c r="O599" i="5"/>
  <c r="P599" i="5"/>
  <c r="Q599" i="5"/>
  <c r="R599" i="5"/>
  <c r="O600" i="5"/>
  <c r="P600" i="5"/>
  <c r="Q600" i="5"/>
  <c r="R600" i="5"/>
  <c r="O601" i="5"/>
  <c r="P601" i="5"/>
  <c r="Q601" i="5"/>
  <c r="R601" i="5"/>
  <c r="O602" i="5"/>
  <c r="P602" i="5"/>
  <c r="Q602" i="5"/>
  <c r="R602" i="5"/>
  <c r="O603" i="5"/>
  <c r="P603" i="5"/>
  <c r="Q603" i="5"/>
  <c r="R603" i="5"/>
  <c r="O604" i="5"/>
  <c r="P604" i="5"/>
  <c r="Q604" i="5"/>
  <c r="R604" i="5"/>
  <c r="O605" i="5"/>
  <c r="P605" i="5"/>
  <c r="Q605" i="5"/>
  <c r="R605" i="5"/>
  <c r="O606" i="5"/>
  <c r="P606" i="5"/>
  <c r="Q606" i="5"/>
  <c r="R606" i="5"/>
  <c r="O607" i="5"/>
  <c r="P607" i="5"/>
  <c r="Q607" i="5"/>
  <c r="R607" i="5"/>
  <c r="O608" i="5"/>
  <c r="P608" i="5"/>
  <c r="Q608" i="5"/>
  <c r="R608" i="5"/>
  <c r="O609" i="5"/>
  <c r="P609" i="5"/>
  <c r="Q609" i="5"/>
  <c r="R609" i="5"/>
  <c r="O610" i="5"/>
  <c r="P610" i="5"/>
  <c r="Q610" i="5"/>
  <c r="R610" i="5"/>
  <c r="O611" i="5"/>
  <c r="P611" i="5"/>
  <c r="Q611" i="5"/>
  <c r="R611" i="5"/>
  <c r="O612" i="5"/>
  <c r="P612" i="5"/>
  <c r="Q612" i="5"/>
  <c r="R612" i="5"/>
  <c r="O613" i="5"/>
  <c r="P613" i="5"/>
  <c r="Q613" i="5"/>
  <c r="R613" i="5"/>
  <c r="O614" i="5"/>
  <c r="P614" i="5"/>
  <c r="Q614" i="5"/>
  <c r="R614" i="5"/>
  <c r="O615" i="5"/>
  <c r="P615" i="5"/>
  <c r="Q615" i="5"/>
  <c r="R615" i="5"/>
  <c r="O616" i="5"/>
  <c r="P616" i="5"/>
  <c r="Q616" i="5"/>
  <c r="R616" i="5"/>
  <c r="O617" i="5"/>
  <c r="P617" i="5"/>
  <c r="Q617" i="5"/>
  <c r="R617" i="5"/>
  <c r="O618" i="5"/>
  <c r="P618" i="5"/>
  <c r="Q618" i="5"/>
  <c r="R618" i="5"/>
  <c r="O619" i="5"/>
  <c r="P619" i="5"/>
  <c r="Q619" i="5"/>
  <c r="R619" i="5"/>
  <c r="O620" i="5"/>
  <c r="P620" i="5"/>
  <c r="Q620" i="5"/>
  <c r="R620" i="5"/>
  <c r="O621" i="5"/>
  <c r="P621" i="5"/>
  <c r="Q621" i="5"/>
  <c r="R621" i="5"/>
  <c r="O622" i="5"/>
  <c r="P622" i="5"/>
  <c r="Q622" i="5"/>
  <c r="R622" i="5"/>
  <c r="O623" i="5"/>
  <c r="P623" i="5"/>
  <c r="Q623" i="5"/>
  <c r="R623" i="5"/>
  <c r="O624" i="5"/>
  <c r="P624" i="5"/>
  <c r="Q624" i="5"/>
  <c r="R624" i="5"/>
  <c r="O625" i="5"/>
  <c r="P625" i="5"/>
  <c r="Q625" i="5"/>
  <c r="R625" i="5"/>
  <c r="O626" i="5"/>
  <c r="P626" i="5"/>
  <c r="Q626" i="5"/>
  <c r="R626" i="5"/>
  <c r="O627" i="5"/>
  <c r="P627" i="5"/>
  <c r="Q627" i="5"/>
  <c r="R627" i="5"/>
  <c r="O628" i="5"/>
  <c r="P628" i="5"/>
  <c r="Q628" i="5"/>
  <c r="R628" i="5"/>
  <c r="O629" i="5"/>
  <c r="P629" i="5"/>
  <c r="Q629" i="5"/>
  <c r="R629" i="5"/>
  <c r="O630" i="5"/>
  <c r="P630" i="5"/>
  <c r="Q630" i="5"/>
  <c r="R630" i="5"/>
  <c r="O631" i="5"/>
  <c r="P631" i="5"/>
  <c r="Q631" i="5"/>
  <c r="R631" i="5"/>
  <c r="O632" i="5"/>
  <c r="P632" i="5"/>
  <c r="Q632" i="5"/>
  <c r="R632" i="5"/>
  <c r="O633" i="5"/>
  <c r="P633" i="5"/>
  <c r="Q633" i="5"/>
  <c r="R633" i="5"/>
  <c r="O634" i="5"/>
  <c r="P634" i="5"/>
  <c r="Q634" i="5"/>
  <c r="R634" i="5"/>
  <c r="O635" i="5"/>
  <c r="P635" i="5"/>
  <c r="Q635" i="5"/>
  <c r="R635" i="5"/>
  <c r="O636" i="5"/>
  <c r="P636" i="5"/>
  <c r="Q636" i="5"/>
  <c r="R636" i="5"/>
  <c r="O637" i="5"/>
  <c r="P637" i="5"/>
  <c r="Q637" i="5"/>
  <c r="R637" i="5"/>
  <c r="O638" i="5"/>
  <c r="P638" i="5"/>
  <c r="Q638" i="5"/>
  <c r="R638" i="5"/>
  <c r="O639" i="5"/>
  <c r="P639" i="5"/>
  <c r="Q639" i="5"/>
  <c r="R639" i="5"/>
  <c r="O640" i="5"/>
  <c r="P640" i="5"/>
  <c r="Q640" i="5"/>
  <c r="R640" i="5"/>
  <c r="O641" i="5"/>
  <c r="P641" i="5"/>
  <c r="Q641" i="5"/>
  <c r="R641" i="5"/>
  <c r="O642" i="5"/>
  <c r="P642" i="5"/>
  <c r="Q642" i="5"/>
  <c r="R642" i="5"/>
  <c r="O643" i="5"/>
  <c r="P643" i="5"/>
  <c r="Q643" i="5"/>
  <c r="R643" i="5"/>
  <c r="O644" i="5"/>
  <c r="P644" i="5"/>
  <c r="Q644" i="5"/>
  <c r="R644" i="5"/>
  <c r="O645" i="5"/>
  <c r="P645" i="5"/>
  <c r="Q645" i="5"/>
  <c r="R645" i="5"/>
  <c r="O646" i="5"/>
  <c r="P646" i="5"/>
  <c r="Q646" i="5"/>
  <c r="R646" i="5"/>
  <c r="O647" i="5"/>
  <c r="P647" i="5"/>
  <c r="Q647" i="5"/>
  <c r="R647" i="5"/>
  <c r="O648" i="5"/>
  <c r="P648" i="5"/>
  <c r="Q648" i="5"/>
  <c r="R648" i="5"/>
  <c r="O649" i="5"/>
  <c r="P649" i="5"/>
  <c r="Q649" i="5"/>
  <c r="R649" i="5"/>
  <c r="O650" i="5"/>
  <c r="P650" i="5"/>
  <c r="Q650" i="5"/>
  <c r="R650" i="5"/>
  <c r="O651" i="5"/>
  <c r="P651" i="5"/>
  <c r="Q651" i="5"/>
  <c r="R651" i="5"/>
  <c r="O652" i="5"/>
  <c r="P652" i="5"/>
  <c r="Q652" i="5"/>
  <c r="R652" i="5"/>
  <c r="O653" i="5"/>
  <c r="P653" i="5"/>
  <c r="Q653" i="5"/>
  <c r="R653" i="5"/>
  <c r="O654" i="5"/>
  <c r="P654" i="5"/>
  <c r="Q654" i="5"/>
  <c r="R654" i="5"/>
  <c r="O655" i="5"/>
  <c r="P655" i="5"/>
  <c r="Q655" i="5"/>
  <c r="R655" i="5"/>
  <c r="O656" i="5"/>
  <c r="P656" i="5"/>
  <c r="Q656" i="5"/>
  <c r="R656" i="5"/>
  <c r="O657" i="5"/>
  <c r="P657" i="5"/>
  <c r="Q657" i="5"/>
  <c r="R657" i="5"/>
  <c r="O658" i="5"/>
  <c r="P658" i="5"/>
  <c r="Q658" i="5"/>
  <c r="R658" i="5"/>
  <c r="O659" i="5"/>
  <c r="P659" i="5"/>
  <c r="Q659" i="5"/>
  <c r="R659" i="5"/>
  <c r="O660" i="5"/>
  <c r="P660" i="5"/>
  <c r="Q660" i="5"/>
  <c r="R660" i="5"/>
  <c r="O661" i="5"/>
  <c r="P661" i="5"/>
  <c r="Q661" i="5"/>
  <c r="R661" i="5"/>
  <c r="O662" i="5"/>
  <c r="P662" i="5"/>
  <c r="Q662" i="5"/>
  <c r="R662" i="5"/>
  <c r="O663" i="5"/>
  <c r="P663" i="5"/>
  <c r="Q663" i="5"/>
  <c r="R663" i="5"/>
  <c r="O664" i="5"/>
  <c r="P664" i="5"/>
  <c r="Q664" i="5"/>
  <c r="R664" i="5"/>
  <c r="O665" i="5"/>
  <c r="P665" i="5"/>
  <c r="Q665" i="5"/>
  <c r="R665" i="5"/>
  <c r="O666" i="5"/>
  <c r="P666" i="5"/>
  <c r="Q666" i="5"/>
  <c r="R666" i="5"/>
  <c r="O667" i="5"/>
  <c r="P667" i="5"/>
  <c r="Q667" i="5"/>
  <c r="R667" i="5"/>
  <c r="O668" i="5"/>
  <c r="P668" i="5"/>
  <c r="Q668" i="5"/>
  <c r="R668" i="5"/>
  <c r="O669" i="5"/>
  <c r="P669" i="5"/>
  <c r="Q669" i="5"/>
  <c r="R669" i="5"/>
  <c r="O670" i="5"/>
  <c r="P670" i="5"/>
  <c r="Q670" i="5"/>
  <c r="R670" i="5"/>
  <c r="O671" i="5"/>
  <c r="P671" i="5"/>
  <c r="Q671" i="5"/>
  <c r="R671" i="5"/>
  <c r="O672" i="5"/>
  <c r="P672" i="5"/>
  <c r="Q672" i="5"/>
  <c r="R672" i="5"/>
  <c r="O673" i="5"/>
  <c r="P673" i="5"/>
  <c r="Q673" i="5"/>
  <c r="R673" i="5"/>
  <c r="O674" i="5"/>
  <c r="P674" i="5"/>
  <c r="Q674" i="5"/>
  <c r="R674" i="5"/>
  <c r="O675" i="5"/>
  <c r="P675" i="5"/>
  <c r="Q675" i="5"/>
  <c r="R675" i="5"/>
  <c r="O676" i="5"/>
  <c r="P676" i="5"/>
  <c r="Q676" i="5"/>
  <c r="R676" i="5"/>
  <c r="O677" i="5"/>
  <c r="P677" i="5"/>
  <c r="Q677" i="5"/>
  <c r="R677" i="5"/>
  <c r="O678" i="5"/>
  <c r="P678" i="5"/>
  <c r="Q678" i="5"/>
  <c r="R678" i="5"/>
  <c r="O679" i="5"/>
  <c r="P679" i="5"/>
  <c r="Q679" i="5"/>
  <c r="R679" i="5"/>
  <c r="O680" i="5"/>
  <c r="P680" i="5"/>
  <c r="Q680" i="5"/>
  <c r="R680" i="5"/>
  <c r="O681" i="5"/>
  <c r="P681" i="5"/>
  <c r="Q681" i="5"/>
  <c r="R681" i="5"/>
  <c r="O682" i="5"/>
  <c r="P682" i="5"/>
  <c r="Q682" i="5"/>
  <c r="R682" i="5"/>
  <c r="O683" i="5"/>
  <c r="P683" i="5"/>
  <c r="Q683" i="5"/>
  <c r="R683" i="5"/>
  <c r="O684" i="5"/>
  <c r="P684" i="5"/>
  <c r="Q684" i="5"/>
  <c r="R684" i="5"/>
  <c r="O685" i="5"/>
  <c r="P685" i="5"/>
  <c r="Q685" i="5"/>
  <c r="R685" i="5"/>
  <c r="O686" i="5"/>
  <c r="P686" i="5"/>
  <c r="Q686" i="5"/>
  <c r="R686" i="5"/>
  <c r="O687" i="5"/>
  <c r="P687" i="5"/>
  <c r="Q687" i="5"/>
  <c r="R687" i="5"/>
  <c r="O688" i="5"/>
  <c r="P688" i="5"/>
  <c r="Q688" i="5"/>
  <c r="R688" i="5"/>
  <c r="O689" i="5"/>
  <c r="P689" i="5"/>
  <c r="Q689" i="5"/>
  <c r="R689" i="5"/>
  <c r="O690" i="5"/>
  <c r="P690" i="5"/>
  <c r="Q690" i="5"/>
  <c r="R690" i="5"/>
  <c r="O691" i="5"/>
  <c r="P691" i="5"/>
  <c r="Q691" i="5"/>
  <c r="R691" i="5"/>
  <c r="O692" i="5"/>
  <c r="P692" i="5"/>
  <c r="Q692" i="5"/>
  <c r="R692" i="5"/>
  <c r="O693" i="5"/>
  <c r="P693" i="5"/>
  <c r="Q693" i="5"/>
  <c r="R693" i="5"/>
  <c r="O694" i="5"/>
  <c r="P694" i="5"/>
  <c r="Q694" i="5"/>
  <c r="R694" i="5"/>
  <c r="O695" i="5"/>
  <c r="P695" i="5"/>
  <c r="Q695" i="5"/>
  <c r="R695" i="5"/>
  <c r="O696" i="5"/>
  <c r="P696" i="5"/>
  <c r="Q696" i="5"/>
  <c r="R696" i="5"/>
  <c r="O697" i="5"/>
  <c r="P697" i="5"/>
  <c r="Q697" i="5"/>
  <c r="R697" i="5"/>
  <c r="O698" i="5"/>
  <c r="P698" i="5"/>
  <c r="Q698" i="5"/>
  <c r="R698" i="5"/>
  <c r="O699" i="5"/>
  <c r="P699" i="5"/>
  <c r="Q699" i="5"/>
  <c r="R699" i="5"/>
  <c r="O700" i="5"/>
  <c r="P700" i="5"/>
  <c r="Q700" i="5"/>
  <c r="R700" i="5"/>
  <c r="O701" i="5"/>
  <c r="P701" i="5"/>
  <c r="Q701" i="5"/>
  <c r="R701" i="5"/>
  <c r="O702" i="5"/>
  <c r="P702" i="5"/>
  <c r="Q702" i="5"/>
  <c r="R702" i="5"/>
  <c r="O703" i="5"/>
  <c r="P703" i="5"/>
  <c r="Q703" i="5"/>
  <c r="R703" i="5"/>
  <c r="O704" i="5"/>
  <c r="P704" i="5"/>
  <c r="Q704" i="5"/>
  <c r="R704" i="5"/>
  <c r="O705" i="5"/>
  <c r="P705" i="5"/>
  <c r="Q705" i="5"/>
  <c r="R705" i="5"/>
  <c r="O706" i="5"/>
  <c r="P706" i="5"/>
  <c r="Q706" i="5"/>
  <c r="R706" i="5"/>
  <c r="O707" i="5"/>
  <c r="P707" i="5"/>
  <c r="Q707" i="5"/>
  <c r="R707" i="5"/>
  <c r="O708" i="5"/>
  <c r="P708" i="5"/>
  <c r="Q708" i="5"/>
  <c r="R708" i="5"/>
  <c r="O709" i="5"/>
  <c r="P709" i="5"/>
  <c r="Q709" i="5"/>
  <c r="R709" i="5"/>
  <c r="O710" i="5"/>
  <c r="P710" i="5"/>
  <c r="Q710" i="5"/>
  <c r="R710" i="5"/>
  <c r="O711" i="5"/>
  <c r="P711" i="5"/>
  <c r="Q711" i="5"/>
  <c r="R711" i="5"/>
  <c r="O712" i="5"/>
  <c r="P712" i="5"/>
  <c r="Q712" i="5"/>
  <c r="R712" i="5"/>
  <c r="O713" i="5"/>
  <c r="P713" i="5"/>
  <c r="Q713" i="5"/>
  <c r="R713" i="5"/>
  <c r="O714" i="5"/>
  <c r="P714" i="5"/>
  <c r="Q714" i="5"/>
  <c r="R714" i="5"/>
  <c r="O715" i="5"/>
  <c r="P715" i="5"/>
  <c r="Q715" i="5"/>
  <c r="R715" i="5"/>
  <c r="O716" i="5"/>
  <c r="P716" i="5"/>
  <c r="Q716" i="5"/>
  <c r="R716" i="5"/>
  <c r="O717" i="5"/>
  <c r="P717" i="5"/>
  <c r="Q717" i="5"/>
  <c r="R717" i="5"/>
  <c r="O718" i="5"/>
  <c r="P718" i="5"/>
  <c r="Q718" i="5"/>
  <c r="R718" i="5"/>
  <c r="O719" i="5"/>
  <c r="P719" i="5"/>
  <c r="Q719" i="5"/>
  <c r="R719" i="5"/>
  <c r="O720" i="5"/>
  <c r="P720" i="5"/>
  <c r="Q720" i="5"/>
  <c r="R720" i="5"/>
  <c r="O721" i="5"/>
  <c r="P721" i="5"/>
  <c r="Q721" i="5"/>
  <c r="R721" i="5"/>
  <c r="O722" i="5"/>
  <c r="P722" i="5"/>
  <c r="Q722" i="5"/>
  <c r="R722" i="5"/>
  <c r="O723" i="5"/>
  <c r="P723" i="5"/>
  <c r="Q723" i="5"/>
  <c r="R723" i="5"/>
  <c r="O724" i="5"/>
  <c r="P724" i="5"/>
  <c r="Q724" i="5"/>
  <c r="R724" i="5"/>
  <c r="O725" i="5"/>
  <c r="P725" i="5"/>
  <c r="Q725" i="5"/>
  <c r="R725" i="5"/>
  <c r="O726" i="5"/>
  <c r="P726" i="5"/>
  <c r="Q726" i="5"/>
  <c r="R726" i="5"/>
  <c r="O727" i="5"/>
  <c r="P727" i="5"/>
  <c r="Q727" i="5"/>
  <c r="R727" i="5"/>
  <c r="O728" i="5"/>
  <c r="P728" i="5"/>
  <c r="Q728" i="5"/>
  <c r="R728" i="5"/>
  <c r="O729" i="5"/>
  <c r="P729" i="5"/>
  <c r="Q729" i="5"/>
  <c r="R729" i="5"/>
  <c r="O730" i="5"/>
  <c r="P730" i="5"/>
  <c r="Q730" i="5"/>
  <c r="R730" i="5"/>
  <c r="O731" i="5"/>
  <c r="P731" i="5"/>
  <c r="Q731" i="5"/>
  <c r="R731" i="5"/>
  <c r="O732" i="5"/>
  <c r="P732" i="5"/>
  <c r="Q732" i="5"/>
  <c r="R732" i="5"/>
  <c r="O733" i="5"/>
  <c r="P733" i="5"/>
  <c r="Q733" i="5"/>
  <c r="R733" i="5"/>
  <c r="O734" i="5"/>
  <c r="P734" i="5"/>
  <c r="Q734" i="5"/>
  <c r="R734" i="5"/>
  <c r="O735" i="5"/>
  <c r="P735" i="5"/>
  <c r="Q735" i="5"/>
  <c r="R735" i="5"/>
  <c r="O736" i="5"/>
  <c r="P736" i="5"/>
  <c r="Q736" i="5"/>
  <c r="R736" i="5"/>
  <c r="O737" i="5"/>
  <c r="P737" i="5"/>
  <c r="Q737" i="5"/>
  <c r="R737" i="5"/>
  <c r="O738" i="5"/>
  <c r="P738" i="5"/>
  <c r="Q738" i="5"/>
  <c r="R738" i="5"/>
  <c r="O739" i="5"/>
  <c r="P739" i="5"/>
  <c r="Q739" i="5"/>
  <c r="R739" i="5"/>
  <c r="O740" i="5"/>
  <c r="P740" i="5"/>
  <c r="Q740" i="5"/>
  <c r="R740" i="5"/>
  <c r="O741" i="5"/>
  <c r="P741" i="5"/>
  <c r="Q741" i="5"/>
  <c r="R741" i="5"/>
  <c r="O742" i="5"/>
  <c r="P742" i="5"/>
  <c r="Q742" i="5"/>
  <c r="R742" i="5"/>
  <c r="O743" i="5"/>
  <c r="P743" i="5"/>
  <c r="Q743" i="5"/>
  <c r="R743" i="5"/>
  <c r="O744" i="5"/>
  <c r="P744" i="5"/>
  <c r="Q744" i="5"/>
  <c r="R744" i="5"/>
  <c r="O745" i="5"/>
  <c r="P745" i="5"/>
  <c r="Q745" i="5"/>
  <c r="R745" i="5"/>
  <c r="O746" i="5"/>
  <c r="P746" i="5"/>
  <c r="Q746" i="5"/>
  <c r="R746" i="5"/>
  <c r="O747" i="5"/>
  <c r="P747" i="5"/>
  <c r="Q747" i="5"/>
  <c r="R747" i="5"/>
  <c r="O748" i="5"/>
  <c r="P748" i="5"/>
  <c r="Q748" i="5"/>
  <c r="R748" i="5"/>
  <c r="O749" i="5"/>
  <c r="P749" i="5"/>
  <c r="Q749" i="5"/>
  <c r="R749" i="5"/>
  <c r="O750" i="5"/>
  <c r="P750" i="5"/>
  <c r="Q750" i="5"/>
  <c r="R750" i="5"/>
  <c r="O751" i="5"/>
  <c r="P751" i="5"/>
  <c r="Q751" i="5"/>
  <c r="R751" i="5"/>
  <c r="O752" i="5"/>
  <c r="P752" i="5"/>
  <c r="Q752" i="5"/>
  <c r="R752" i="5"/>
  <c r="O753" i="5"/>
  <c r="P753" i="5"/>
  <c r="Q753" i="5"/>
  <c r="R753" i="5"/>
  <c r="O754" i="5"/>
  <c r="P754" i="5"/>
  <c r="Q754" i="5"/>
  <c r="R754" i="5"/>
  <c r="O755" i="5"/>
  <c r="P755" i="5"/>
  <c r="Q755" i="5"/>
  <c r="R755" i="5"/>
  <c r="O756" i="5"/>
  <c r="P756" i="5"/>
  <c r="Q756" i="5"/>
  <c r="R756" i="5"/>
  <c r="O757" i="5"/>
  <c r="P757" i="5"/>
  <c r="Q757" i="5"/>
  <c r="R757" i="5"/>
  <c r="O758" i="5"/>
  <c r="P758" i="5"/>
  <c r="Q758" i="5"/>
  <c r="R758" i="5"/>
  <c r="O759" i="5"/>
  <c r="P759" i="5"/>
  <c r="Q759" i="5"/>
  <c r="R759" i="5"/>
  <c r="O760" i="5"/>
  <c r="P760" i="5"/>
  <c r="Q760" i="5"/>
  <c r="R760" i="5"/>
  <c r="O761" i="5"/>
  <c r="P761" i="5"/>
  <c r="Q761" i="5"/>
  <c r="R761" i="5"/>
  <c r="O762" i="5"/>
  <c r="P762" i="5"/>
  <c r="Q762" i="5"/>
  <c r="R762" i="5"/>
  <c r="O763" i="5"/>
  <c r="P763" i="5"/>
  <c r="Q763" i="5"/>
  <c r="R763" i="5"/>
  <c r="O764" i="5"/>
  <c r="P764" i="5"/>
  <c r="Q764" i="5"/>
  <c r="R764" i="5"/>
  <c r="O765" i="5"/>
  <c r="P765" i="5"/>
  <c r="Q765" i="5"/>
  <c r="R765" i="5"/>
  <c r="O766" i="5"/>
  <c r="P766" i="5"/>
  <c r="Q766" i="5"/>
  <c r="R766" i="5"/>
  <c r="O767" i="5"/>
  <c r="P767" i="5"/>
  <c r="Q767" i="5"/>
  <c r="R767" i="5"/>
  <c r="O768" i="5"/>
  <c r="P768" i="5"/>
  <c r="Q768" i="5"/>
  <c r="R768" i="5"/>
  <c r="O769" i="5"/>
  <c r="P769" i="5"/>
  <c r="Q769" i="5"/>
  <c r="R769" i="5"/>
  <c r="O770" i="5"/>
  <c r="P770" i="5"/>
  <c r="Q770" i="5"/>
  <c r="R770" i="5"/>
  <c r="O771" i="5"/>
  <c r="P771" i="5"/>
  <c r="Q771" i="5"/>
  <c r="R771" i="5"/>
  <c r="O772" i="5"/>
  <c r="P772" i="5"/>
  <c r="Q772" i="5"/>
  <c r="R772" i="5"/>
  <c r="O773" i="5"/>
  <c r="P773" i="5"/>
  <c r="Q773" i="5"/>
  <c r="R773" i="5"/>
  <c r="O774" i="5"/>
  <c r="P774" i="5"/>
  <c r="Q774" i="5"/>
  <c r="R774" i="5"/>
  <c r="O775" i="5"/>
  <c r="P775" i="5"/>
  <c r="Q775" i="5"/>
  <c r="R775" i="5"/>
  <c r="O776" i="5"/>
  <c r="P776" i="5"/>
  <c r="Q776" i="5"/>
  <c r="R776" i="5"/>
  <c r="O777" i="5"/>
  <c r="P777" i="5"/>
  <c r="Q777" i="5"/>
  <c r="R777" i="5"/>
  <c r="O778" i="5"/>
  <c r="P778" i="5"/>
  <c r="Q778" i="5"/>
  <c r="R778" i="5"/>
  <c r="O779" i="5"/>
  <c r="P779" i="5"/>
  <c r="Q779" i="5"/>
  <c r="R779" i="5"/>
  <c r="O780" i="5"/>
  <c r="P780" i="5"/>
  <c r="Q780" i="5"/>
  <c r="R780" i="5"/>
  <c r="O781" i="5"/>
  <c r="P781" i="5"/>
  <c r="Q781" i="5"/>
  <c r="R781" i="5"/>
  <c r="O782" i="5"/>
  <c r="P782" i="5"/>
  <c r="Q782" i="5"/>
  <c r="R782" i="5"/>
  <c r="O783" i="5"/>
  <c r="P783" i="5"/>
  <c r="Q783" i="5"/>
  <c r="R783" i="5"/>
  <c r="O784" i="5"/>
  <c r="P784" i="5"/>
  <c r="Q784" i="5"/>
  <c r="R784" i="5"/>
  <c r="O785" i="5"/>
  <c r="P785" i="5"/>
  <c r="Q785" i="5"/>
  <c r="R785" i="5"/>
  <c r="O786" i="5"/>
  <c r="P786" i="5"/>
  <c r="Q786" i="5"/>
  <c r="R786" i="5"/>
  <c r="O787" i="5"/>
  <c r="P787" i="5"/>
  <c r="Q787" i="5"/>
  <c r="R787" i="5"/>
  <c r="O788" i="5"/>
  <c r="P788" i="5"/>
  <c r="Q788" i="5"/>
  <c r="R788" i="5"/>
  <c r="O789" i="5"/>
  <c r="P789" i="5"/>
  <c r="Q789" i="5"/>
  <c r="R789" i="5"/>
  <c r="O790" i="5"/>
  <c r="P790" i="5"/>
  <c r="Q790" i="5"/>
  <c r="R790" i="5"/>
  <c r="O791" i="5"/>
  <c r="P791" i="5"/>
  <c r="Q791" i="5"/>
  <c r="R791" i="5"/>
  <c r="O792" i="5"/>
  <c r="P792" i="5"/>
  <c r="Q792" i="5"/>
  <c r="R792" i="5"/>
  <c r="O793" i="5"/>
  <c r="P793" i="5"/>
  <c r="Q793" i="5"/>
  <c r="R793" i="5"/>
  <c r="O794" i="5"/>
  <c r="P794" i="5"/>
  <c r="Q794" i="5"/>
  <c r="R794" i="5"/>
  <c r="O795" i="5"/>
  <c r="P795" i="5"/>
  <c r="Q795" i="5"/>
  <c r="R795" i="5"/>
  <c r="O796" i="5"/>
  <c r="P796" i="5"/>
  <c r="Q796" i="5"/>
  <c r="R796" i="5"/>
  <c r="O797" i="5"/>
  <c r="P797" i="5"/>
  <c r="Q797" i="5"/>
  <c r="R797" i="5"/>
  <c r="O798" i="5"/>
  <c r="P798" i="5"/>
  <c r="Q798" i="5"/>
  <c r="R798" i="5"/>
  <c r="O799" i="5"/>
  <c r="P799" i="5"/>
  <c r="Q799" i="5"/>
  <c r="R799" i="5"/>
  <c r="O800" i="5"/>
  <c r="P800" i="5"/>
  <c r="Q800" i="5"/>
  <c r="R800" i="5"/>
  <c r="O801" i="5"/>
  <c r="P801" i="5"/>
  <c r="Q801" i="5"/>
  <c r="R801" i="5"/>
  <c r="O802" i="5"/>
  <c r="P802" i="5"/>
  <c r="Q802" i="5"/>
  <c r="R802" i="5"/>
  <c r="O803" i="5"/>
  <c r="P803" i="5"/>
  <c r="Q803" i="5"/>
  <c r="R803" i="5"/>
  <c r="O804" i="5"/>
  <c r="P804" i="5"/>
  <c r="Q804" i="5"/>
  <c r="R804" i="5"/>
  <c r="O805" i="5"/>
  <c r="P805" i="5"/>
  <c r="Q805" i="5"/>
  <c r="R805" i="5"/>
  <c r="O806" i="5"/>
  <c r="P806" i="5"/>
  <c r="Q806" i="5"/>
  <c r="R806" i="5"/>
  <c r="O807" i="5"/>
  <c r="P807" i="5"/>
  <c r="Q807" i="5"/>
  <c r="R807" i="5"/>
  <c r="O808" i="5"/>
  <c r="P808" i="5"/>
  <c r="Q808" i="5"/>
  <c r="R808" i="5"/>
  <c r="O809" i="5"/>
  <c r="P809" i="5"/>
  <c r="Q809" i="5"/>
  <c r="R809" i="5"/>
  <c r="O810" i="5"/>
  <c r="P810" i="5"/>
  <c r="Q810" i="5"/>
  <c r="R810" i="5"/>
  <c r="O811" i="5"/>
  <c r="P811" i="5"/>
  <c r="Q811" i="5"/>
  <c r="R811" i="5"/>
  <c r="O812" i="5"/>
  <c r="P812" i="5"/>
  <c r="Q812" i="5"/>
  <c r="R812" i="5"/>
  <c r="O813" i="5"/>
  <c r="P813" i="5"/>
  <c r="Q813" i="5"/>
  <c r="R813" i="5"/>
  <c r="O814" i="5"/>
  <c r="P814" i="5"/>
  <c r="Q814" i="5"/>
  <c r="R814" i="5"/>
  <c r="O815" i="5"/>
  <c r="P815" i="5"/>
  <c r="Q815" i="5"/>
  <c r="R815" i="5"/>
  <c r="O816" i="5"/>
  <c r="P816" i="5"/>
  <c r="Q816" i="5"/>
  <c r="R816" i="5"/>
  <c r="O817" i="5"/>
  <c r="P817" i="5"/>
  <c r="Q817" i="5"/>
  <c r="R817" i="5"/>
  <c r="O818" i="5"/>
  <c r="P818" i="5"/>
  <c r="Q818" i="5"/>
  <c r="R818" i="5"/>
  <c r="O819" i="5"/>
  <c r="P819" i="5"/>
  <c r="Q819" i="5"/>
  <c r="R819" i="5"/>
  <c r="O820" i="5"/>
  <c r="P820" i="5"/>
  <c r="Q820" i="5"/>
  <c r="R820" i="5"/>
  <c r="O821" i="5"/>
  <c r="P821" i="5"/>
  <c r="Q821" i="5"/>
  <c r="R821" i="5"/>
  <c r="O822" i="5"/>
  <c r="P822" i="5"/>
  <c r="Q822" i="5"/>
  <c r="R822" i="5"/>
  <c r="O823" i="5"/>
  <c r="P823" i="5"/>
  <c r="Q823" i="5"/>
  <c r="R823" i="5"/>
  <c r="O824" i="5"/>
  <c r="P824" i="5"/>
  <c r="Q824" i="5"/>
  <c r="R824" i="5"/>
  <c r="O825" i="5"/>
  <c r="P825" i="5"/>
  <c r="Q825" i="5"/>
  <c r="R825" i="5"/>
  <c r="O826" i="5"/>
  <c r="P826" i="5"/>
  <c r="Q826" i="5"/>
  <c r="R826" i="5"/>
  <c r="O827" i="5"/>
  <c r="P827" i="5"/>
  <c r="Q827" i="5"/>
  <c r="R827" i="5"/>
  <c r="O828" i="5"/>
  <c r="P828" i="5"/>
  <c r="Q828" i="5"/>
  <c r="R828" i="5"/>
  <c r="O829" i="5"/>
  <c r="P829" i="5"/>
  <c r="Q829" i="5"/>
  <c r="R829" i="5"/>
  <c r="O830" i="5"/>
  <c r="P830" i="5"/>
  <c r="Q830" i="5"/>
  <c r="R830" i="5"/>
  <c r="O831" i="5"/>
  <c r="P831" i="5"/>
  <c r="Q831" i="5"/>
  <c r="R831" i="5"/>
  <c r="O832" i="5"/>
  <c r="P832" i="5"/>
  <c r="Q832" i="5"/>
  <c r="R832" i="5"/>
  <c r="O833" i="5"/>
  <c r="P833" i="5"/>
  <c r="Q833" i="5"/>
  <c r="R833" i="5"/>
  <c r="O834" i="5"/>
  <c r="P834" i="5"/>
  <c r="Q834" i="5"/>
  <c r="R834" i="5"/>
  <c r="O835" i="5"/>
  <c r="P835" i="5"/>
  <c r="Q835" i="5"/>
  <c r="R835" i="5"/>
  <c r="O836" i="5"/>
  <c r="P836" i="5"/>
  <c r="Q836" i="5"/>
  <c r="R836" i="5"/>
  <c r="O837" i="5"/>
  <c r="P837" i="5"/>
  <c r="Q837" i="5"/>
  <c r="R837" i="5"/>
  <c r="O838" i="5"/>
  <c r="P838" i="5"/>
  <c r="Q838" i="5"/>
  <c r="R838" i="5"/>
  <c r="O839" i="5"/>
  <c r="P839" i="5"/>
  <c r="Q839" i="5"/>
  <c r="R839" i="5"/>
  <c r="O840" i="5"/>
  <c r="P840" i="5"/>
  <c r="Q840" i="5"/>
  <c r="R840" i="5"/>
  <c r="O841" i="5"/>
  <c r="P841" i="5"/>
  <c r="Q841" i="5"/>
  <c r="R841" i="5"/>
  <c r="O842" i="5"/>
  <c r="P842" i="5"/>
  <c r="Q842" i="5"/>
  <c r="R842" i="5"/>
  <c r="O843" i="5"/>
  <c r="P843" i="5"/>
  <c r="Q843" i="5"/>
  <c r="R843" i="5"/>
  <c r="O844" i="5"/>
  <c r="P844" i="5"/>
  <c r="Q844" i="5"/>
  <c r="R844" i="5"/>
  <c r="O845" i="5"/>
  <c r="P845" i="5"/>
  <c r="Q845" i="5"/>
  <c r="R845" i="5"/>
  <c r="O846" i="5"/>
  <c r="P846" i="5"/>
  <c r="Q846" i="5"/>
  <c r="R846" i="5"/>
  <c r="O847" i="5"/>
  <c r="P847" i="5"/>
  <c r="Q847" i="5"/>
  <c r="R847" i="5"/>
  <c r="O848" i="5"/>
  <c r="P848" i="5"/>
  <c r="Q848" i="5"/>
  <c r="R848" i="5"/>
  <c r="O849" i="5"/>
  <c r="P849" i="5"/>
  <c r="Q849" i="5"/>
  <c r="R849" i="5"/>
  <c r="O850" i="5"/>
  <c r="P850" i="5"/>
  <c r="Q850" i="5"/>
  <c r="R850" i="5"/>
  <c r="O851" i="5"/>
  <c r="P851" i="5"/>
  <c r="Q851" i="5"/>
  <c r="R851" i="5"/>
  <c r="O852" i="5"/>
  <c r="P852" i="5"/>
  <c r="Q852" i="5"/>
  <c r="R852" i="5"/>
  <c r="O853" i="5"/>
  <c r="P853" i="5"/>
  <c r="Q853" i="5"/>
  <c r="R853" i="5"/>
  <c r="O854" i="5"/>
  <c r="P854" i="5"/>
  <c r="Q854" i="5"/>
  <c r="R854" i="5"/>
  <c r="O855" i="5"/>
  <c r="P855" i="5"/>
  <c r="Q855" i="5"/>
  <c r="R855" i="5"/>
  <c r="O856" i="5"/>
  <c r="P856" i="5"/>
  <c r="Q856" i="5"/>
  <c r="R856" i="5"/>
  <c r="O857" i="5"/>
  <c r="P857" i="5"/>
  <c r="Q857" i="5"/>
  <c r="R857" i="5"/>
  <c r="O858" i="5"/>
  <c r="P858" i="5"/>
  <c r="Q858" i="5"/>
  <c r="R858" i="5"/>
  <c r="O859" i="5"/>
  <c r="P859" i="5"/>
  <c r="Q859" i="5"/>
  <c r="R859" i="5"/>
  <c r="O860" i="5"/>
  <c r="P860" i="5"/>
  <c r="Q860" i="5"/>
  <c r="R860" i="5"/>
  <c r="O861" i="5"/>
  <c r="P861" i="5"/>
  <c r="Q861" i="5"/>
  <c r="R861" i="5"/>
  <c r="O862" i="5"/>
  <c r="P862" i="5"/>
  <c r="Q862" i="5"/>
  <c r="R862" i="5"/>
  <c r="O863" i="5"/>
  <c r="P863" i="5"/>
  <c r="Q863" i="5"/>
  <c r="R863" i="5"/>
  <c r="O864" i="5"/>
  <c r="P864" i="5"/>
  <c r="Q864" i="5"/>
  <c r="R864" i="5"/>
  <c r="O865" i="5"/>
  <c r="P865" i="5"/>
  <c r="Q865" i="5"/>
  <c r="R865" i="5"/>
  <c r="O866" i="5"/>
  <c r="P866" i="5"/>
  <c r="Q866" i="5"/>
  <c r="R866" i="5"/>
  <c r="O867" i="5"/>
  <c r="P867" i="5"/>
  <c r="Q867" i="5"/>
  <c r="R867" i="5"/>
  <c r="O868" i="5"/>
  <c r="P868" i="5"/>
  <c r="Q868" i="5"/>
  <c r="R868" i="5"/>
  <c r="O869" i="5"/>
  <c r="P869" i="5"/>
  <c r="Q869" i="5"/>
  <c r="R869" i="5"/>
  <c r="O870" i="5"/>
  <c r="P870" i="5"/>
  <c r="Q870" i="5"/>
  <c r="R870" i="5"/>
  <c r="O871" i="5"/>
  <c r="P871" i="5"/>
  <c r="Q871" i="5"/>
  <c r="R871" i="5"/>
  <c r="O872" i="5"/>
  <c r="P872" i="5"/>
  <c r="Q872" i="5"/>
  <c r="R872" i="5"/>
  <c r="O873" i="5"/>
  <c r="P873" i="5"/>
  <c r="Q873" i="5"/>
  <c r="R873" i="5"/>
  <c r="O874" i="5"/>
  <c r="P874" i="5"/>
  <c r="Q874" i="5"/>
  <c r="R874" i="5"/>
  <c r="O875" i="5"/>
  <c r="P875" i="5"/>
  <c r="Q875" i="5"/>
  <c r="R875" i="5"/>
  <c r="O876" i="5"/>
  <c r="P876" i="5"/>
  <c r="Q876" i="5"/>
  <c r="R876" i="5"/>
  <c r="O877" i="5"/>
  <c r="P877" i="5"/>
  <c r="Q877" i="5"/>
  <c r="R877" i="5"/>
  <c r="O878" i="5"/>
  <c r="P878" i="5"/>
  <c r="Q878" i="5"/>
  <c r="R878" i="5"/>
  <c r="O879" i="5"/>
  <c r="P879" i="5"/>
  <c r="Q879" i="5"/>
  <c r="R879" i="5"/>
  <c r="O880" i="5"/>
  <c r="P880" i="5"/>
  <c r="Q880" i="5"/>
  <c r="R880" i="5"/>
  <c r="O881" i="5"/>
  <c r="P881" i="5"/>
  <c r="Q881" i="5"/>
  <c r="R881" i="5"/>
  <c r="O882" i="5"/>
  <c r="P882" i="5"/>
  <c r="Q882" i="5"/>
  <c r="R882" i="5"/>
  <c r="O883" i="5"/>
  <c r="P883" i="5"/>
  <c r="Q883" i="5"/>
  <c r="R883" i="5"/>
  <c r="O884" i="5"/>
  <c r="P884" i="5"/>
  <c r="Q884" i="5"/>
  <c r="R884" i="5"/>
  <c r="O885" i="5"/>
  <c r="P885" i="5"/>
  <c r="Q885" i="5"/>
  <c r="R885" i="5"/>
  <c r="O886" i="5"/>
  <c r="P886" i="5"/>
  <c r="Q886" i="5"/>
  <c r="R886" i="5"/>
  <c r="O887" i="5"/>
  <c r="P887" i="5"/>
  <c r="Q887" i="5"/>
  <c r="R887" i="5"/>
  <c r="O888" i="5"/>
  <c r="P888" i="5"/>
  <c r="Q888" i="5"/>
  <c r="R888" i="5"/>
  <c r="O889" i="5"/>
  <c r="P889" i="5"/>
  <c r="Q889" i="5"/>
  <c r="R889" i="5"/>
  <c r="O890" i="5"/>
  <c r="P890" i="5"/>
  <c r="Q890" i="5"/>
  <c r="R890" i="5"/>
  <c r="O891" i="5"/>
  <c r="P891" i="5"/>
  <c r="Q891" i="5"/>
  <c r="R891" i="5"/>
  <c r="O892" i="5"/>
  <c r="P892" i="5"/>
  <c r="Q892" i="5"/>
  <c r="R892" i="5"/>
  <c r="O893" i="5"/>
  <c r="P893" i="5"/>
  <c r="Q893" i="5"/>
  <c r="R893" i="5"/>
  <c r="O894" i="5"/>
  <c r="P894" i="5"/>
  <c r="Q894" i="5"/>
  <c r="R894" i="5"/>
  <c r="O895" i="5"/>
  <c r="P895" i="5"/>
  <c r="Q895" i="5"/>
  <c r="R895" i="5"/>
  <c r="O896" i="5"/>
  <c r="P896" i="5"/>
  <c r="Q896" i="5"/>
  <c r="R896" i="5"/>
  <c r="O897" i="5"/>
  <c r="P897" i="5"/>
  <c r="Q897" i="5"/>
  <c r="R897" i="5"/>
  <c r="O898" i="5"/>
  <c r="P898" i="5"/>
  <c r="Q898" i="5"/>
  <c r="R898" i="5"/>
  <c r="O899" i="5"/>
  <c r="P899" i="5"/>
  <c r="Q899" i="5"/>
  <c r="R899" i="5"/>
  <c r="O900" i="5"/>
  <c r="P900" i="5"/>
  <c r="Q900" i="5"/>
  <c r="R900" i="5"/>
  <c r="O901" i="5"/>
  <c r="P901" i="5"/>
  <c r="Q901" i="5"/>
  <c r="R901" i="5"/>
  <c r="O902" i="5"/>
  <c r="P902" i="5"/>
  <c r="Q902" i="5"/>
  <c r="R902" i="5"/>
  <c r="O903" i="5"/>
  <c r="P903" i="5"/>
  <c r="Q903" i="5"/>
  <c r="R903" i="5"/>
  <c r="O904" i="5"/>
  <c r="P904" i="5"/>
  <c r="Q904" i="5"/>
  <c r="R904" i="5"/>
  <c r="O905" i="5"/>
  <c r="P905" i="5"/>
  <c r="Q905" i="5"/>
  <c r="R905" i="5"/>
  <c r="O906" i="5"/>
  <c r="P906" i="5"/>
  <c r="Q906" i="5"/>
  <c r="R906" i="5"/>
  <c r="O907" i="5"/>
  <c r="P907" i="5"/>
  <c r="Q907" i="5"/>
  <c r="R907" i="5"/>
  <c r="O908" i="5"/>
  <c r="P908" i="5"/>
  <c r="Q908" i="5"/>
  <c r="R908" i="5"/>
  <c r="O909" i="5"/>
  <c r="P909" i="5"/>
  <c r="Q909" i="5"/>
  <c r="R909" i="5"/>
  <c r="O910" i="5"/>
  <c r="P910" i="5"/>
  <c r="Q910" i="5"/>
  <c r="R910" i="5"/>
  <c r="O911" i="5"/>
  <c r="P911" i="5"/>
  <c r="Q911" i="5"/>
  <c r="R911" i="5"/>
  <c r="O912" i="5"/>
  <c r="P912" i="5"/>
  <c r="Q912" i="5"/>
  <c r="R912" i="5"/>
  <c r="O913" i="5"/>
  <c r="P913" i="5"/>
  <c r="Q913" i="5"/>
  <c r="R913" i="5"/>
  <c r="O914" i="5"/>
  <c r="P914" i="5"/>
  <c r="Q914" i="5"/>
  <c r="R914" i="5"/>
  <c r="O915" i="5"/>
  <c r="P915" i="5"/>
  <c r="Q915" i="5"/>
  <c r="R915" i="5"/>
  <c r="O916" i="5"/>
  <c r="P916" i="5"/>
  <c r="Q916" i="5"/>
  <c r="R916" i="5"/>
  <c r="O917" i="5"/>
  <c r="P917" i="5"/>
  <c r="Q917" i="5"/>
  <c r="R917" i="5"/>
  <c r="O918" i="5"/>
  <c r="P918" i="5"/>
  <c r="Q918" i="5"/>
  <c r="R918" i="5"/>
  <c r="O919" i="5"/>
  <c r="P919" i="5"/>
  <c r="Q919" i="5"/>
  <c r="R919" i="5"/>
  <c r="O920" i="5"/>
  <c r="P920" i="5"/>
  <c r="Q920" i="5"/>
  <c r="R920" i="5"/>
  <c r="O921" i="5"/>
  <c r="P921" i="5"/>
  <c r="Q921" i="5"/>
  <c r="R921" i="5"/>
  <c r="O922" i="5"/>
  <c r="P922" i="5"/>
  <c r="Q922" i="5"/>
  <c r="R922" i="5"/>
  <c r="O923" i="5"/>
  <c r="P923" i="5"/>
  <c r="Q923" i="5"/>
  <c r="R923" i="5"/>
  <c r="O924" i="5"/>
  <c r="P924" i="5"/>
  <c r="Q924" i="5"/>
  <c r="R924" i="5"/>
  <c r="O925" i="5"/>
  <c r="P925" i="5"/>
  <c r="Q925" i="5"/>
  <c r="R925" i="5"/>
  <c r="O926" i="5"/>
  <c r="P926" i="5"/>
  <c r="Q926" i="5"/>
  <c r="R926" i="5"/>
  <c r="O927" i="5"/>
  <c r="P927" i="5"/>
  <c r="Q927" i="5"/>
  <c r="R927" i="5"/>
  <c r="O928" i="5"/>
  <c r="P928" i="5"/>
  <c r="Q928" i="5"/>
  <c r="R928" i="5"/>
  <c r="O929" i="5"/>
  <c r="P929" i="5"/>
  <c r="Q929" i="5"/>
  <c r="R929" i="5"/>
  <c r="O930" i="5"/>
  <c r="P930" i="5"/>
  <c r="Q930" i="5"/>
  <c r="R930" i="5"/>
  <c r="O931" i="5"/>
  <c r="P931" i="5"/>
  <c r="Q931" i="5"/>
  <c r="R931" i="5"/>
  <c r="O932" i="5"/>
  <c r="P932" i="5"/>
  <c r="Q932" i="5"/>
  <c r="R932" i="5"/>
  <c r="O933" i="5"/>
  <c r="P933" i="5"/>
  <c r="Q933" i="5"/>
  <c r="R933" i="5"/>
  <c r="O934" i="5"/>
  <c r="P934" i="5"/>
  <c r="Q934" i="5"/>
  <c r="R934" i="5"/>
  <c r="O935" i="5"/>
  <c r="P935" i="5"/>
  <c r="Q935" i="5"/>
  <c r="R935" i="5"/>
  <c r="O936" i="5"/>
  <c r="P936" i="5"/>
  <c r="Q936" i="5"/>
  <c r="R936" i="5"/>
  <c r="O937" i="5"/>
  <c r="P937" i="5"/>
  <c r="Q937" i="5"/>
  <c r="R937" i="5"/>
  <c r="O938" i="5"/>
  <c r="P938" i="5"/>
  <c r="Q938" i="5"/>
  <c r="R938" i="5"/>
  <c r="O939" i="5"/>
  <c r="P939" i="5"/>
  <c r="Q939" i="5"/>
  <c r="R939" i="5"/>
  <c r="O940" i="5"/>
  <c r="P940" i="5"/>
  <c r="Q940" i="5"/>
  <c r="R940" i="5"/>
  <c r="O941" i="5"/>
  <c r="P941" i="5"/>
  <c r="Q941" i="5"/>
  <c r="R941" i="5"/>
  <c r="O942" i="5"/>
  <c r="P942" i="5"/>
  <c r="Q942" i="5"/>
  <c r="R942" i="5"/>
  <c r="O943" i="5"/>
  <c r="P943" i="5"/>
  <c r="Q943" i="5"/>
  <c r="R943" i="5"/>
  <c r="O944" i="5"/>
  <c r="P944" i="5"/>
  <c r="Q944" i="5"/>
  <c r="R944" i="5"/>
  <c r="O945" i="5"/>
  <c r="P945" i="5"/>
  <c r="Q945" i="5"/>
  <c r="R945" i="5"/>
  <c r="O946" i="5"/>
  <c r="P946" i="5"/>
  <c r="Q946" i="5"/>
  <c r="R946" i="5"/>
  <c r="O947" i="5"/>
  <c r="P947" i="5"/>
  <c r="Q947" i="5"/>
  <c r="R947" i="5"/>
  <c r="O948" i="5"/>
  <c r="P948" i="5"/>
  <c r="Q948" i="5"/>
  <c r="R948" i="5"/>
  <c r="O949" i="5"/>
  <c r="P949" i="5"/>
  <c r="Q949" i="5"/>
  <c r="R949" i="5"/>
  <c r="O950" i="5"/>
  <c r="P950" i="5"/>
  <c r="Q950" i="5"/>
  <c r="R950" i="5"/>
  <c r="O951" i="5"/>
  <c r="P951" i="5"/>
  <c r="Q951" i="5"/>
  <c r="R951" i="5"/>
  <c r="O952" i="5"/>
  <c r="P952" i="5"/>
  <c r="Q952" i="5"/>
  <c r="R952" i="5"/>
  <c r="O953" i="5"/>
  <c r="P953" i="5"/>
  <c r="Q953" i="5"/>
  <c r="R953" i="5"/>
  <c r="O954" i="5"/>
  <c r="P954" i="5"/>
  <c r="Q954" i="5"/>
  <c r="R954" i="5"/>
  <c r="O955" i="5"/>
  <c r="P955" i="5"/>
  <c r="Q955" i="5"/>
  <c r="R955" i="5"/>
  <c r="O956" i="5"/>
  <c r="P956" i="5"/>
  <c r="Q956" i="5"/>
  <c r="R956" i="5"/>
  <c r="O957" i="5"/>
  <c r="P957" i="5"/>
  <c r="Q957" i="5"/>
  <c r="R957" i="5"/>
  <c r="O958" i="5"/>
  <c r="P958" i="5"/>
  <c r="Q958" i="5"/>
  <c r="R958" i="5"/>
  <c r="O959" i="5"/>
  <c r="P959" i="5"/>
  <c r="Q959" i="5"/>
  <c r="R959" i="5"/>
  <c r="O960" i="5"/>
  <c r="P960" i="5"/>
  <c r="Q960" i="5"/>
  <c r="R960" i="5"/>
  <c r="O961" i="5"/>
  <c r="P961" i="5"/>
  <c r="Q961" i="5"/>
  <c r="R961" i="5"/>
  <c r="O962" i="5"/>
  <c r="P962" i="5"/>
  <c r="Q962" i="5"/>
  <c r="R962" i="5"/>
  <c r="O963" i="5"/>
  <c r="P963" i="5"/>
  <c r="Q963" i="5"/>
  <c r="R963" i="5"/>
  <c r="O964" i="5"/>
  <c r="P964" i="5"/>
  <c r="Q964" i="5"/>
  <c r="R964" i="5"/>
  <c r="O965" i="5"/>
  <c r="P965" i="5"/>
  <c r="Q965" i="5"/>
  <c r="R965" i="5"/>
  <c r="O966" i="5"/>
  <c r="P966" i="5"/>
  <c r="Q966" i="5"/>
  <c r="R966" i="5"/>
  <c r="O967" i="5"/>
  <c r="P967" i="5"/>
  <c r="Q967" i="5"/>
  <c r="R967" i="5"/>
  <c r="O968" i="5"/>
  <c r="P968" i="5"/>
  <c r="Q968" i="5"/>
  <c r="R968" i="5"/>
  <c r="O969" i="5"/>
  <c r="P969" i="5"/>
  <c r="Q969" i="5"/>
  <c r="R969" i="5"/>
  <c r="O970" i="5"/>
  <c r="P970" i="5"/>
  <c r="Q970" i="5"/>
  <c r="R970" i="5"/>
  <c r="O971" i="5"/>
  <c r="P971" i="5"/>
  <c r="Q971" i="5"/>
  <c r="R971" i="5"/>
  <c r="O972" i="5"/>
  <c r="P972" i="5"/>
  <c r="Q972" i="5"/>
  <c r="R972" i="5"/>
  <c r="O973" i="5"/>
  <c r="P973" i="5"/>
  <c r="Q973" i="5"/>
  <c r="R973" i="5"/>
  <c r="O974" i="5"/>
  <c r="P974" i="5"/>
  <c r="Q974" i="5"/>
  <c r="R974" i="5"/>
  <c r="O975" i="5"/>
  <c r="P975" i="5"/>
  <c r="Q975" i="5"/>
  <c r="R975" i="5"/>
  <c r="O976" i="5"/>
  <c r="P976" i="5"/>
  <c r="Q976" i="5"/>
  <c r="R976" i="5"/>
  <c r="O977" i="5"/>
  <c r="P977" i="5"/>
  <c r="Q977" i="5"/>
  <c r="R977" i="5"/>
  <c r="O978" i="5"/>
  <c r="P978" i="5"/>
  <c r="Q978" i="5"/>
  <c r="R978" i="5"/>
  <c r="O979" i="5"/>
  <c r="P979" i="5"/>
  <c r="Q979" i="5"/>
  <c r="R979" i="5"/>
  <c r="O980" i="5"/>
  <c r="P980" i="5"/>
  <c r="Q980" i="5"/>
  <c r="R980" i="5"/>
  <c r="O981" i="5"/>
  <c r="P981" i="5"/>
  <c r="Q981" i="5"/>
  <c r="R981" i="5"/>
  <c r="O982" i="5"/>
  <c r="P982" i="5"/>
  <c r="Q982" i="5"/>
  <c r="R982" i="5"/>
  <c r="O983" i="5"/>
  <c r="P983" i="5"/>
  <c r="Q983" i="5"/>
  <c r="R983" i="5"/>
  <c r="O984" i="5"/>
  <c r="P984" i="5"/>
  <c r="Q984" i="5"/>
  <c r="R984" i="5"/>
  <c r="O985" i="5"/>
  <c r="P985" i="5"/>
  <c r="Q985" i="5"/>
  <c r="R985" i="5"/>
  <c r="O986" i="5"/>
  <c r="P986" i="5"/>
  <c r="Q986" i="5"/>
  <c r="R986" i="5"/>
  <c r="O987" i="5"/>
  <c r="P987" i="5"/>
  <c r="Q987" i="5"/>
  <c r="R987" i="5"/>
  <c r="O988" i="5"/>
  <c r="P988" i="5"/>
  <c r="Q988" i="5"/>
  <c r="R988" i="5"/>
  <c r="O989" i="5"/>
  <c r="P989" i="5"/>
  <c r="Q989" i="5"/>
  <c r="R989" i="5"/>
  <c r="O990" i="5"/>
  <c r="P990" i="5"/>
  <c r="Q990" i="5"/>
  <c r="R990" i="5"/>
  <c r="O991" i="5"/>
  <c r="P991" i="5"/>
  <c r="Q991" i="5"/>
  <c r="R991" i="5"/>
  <c r="O992" i="5"/>
  <c r="P992" i="5"/>
  <c r="Q992" i="5"/>
  <c r="R992" i="5"/>
  <c r="O993" i="5"/>
  <c r="P993" i="5"/>
  <c r="Q993" i="5"/>
  <c r="R993" i="5"/>
  <c r="O994" i="5"/>
  <c r="P994" i="5"/>
  <c r="Q994" i="5"/>
  <c r="R994" i="5"/>
  <c r="O995" i="5"/>
  <c r="P995" i="5"/>
  <c r="Q995" i="5"/>
  <c r="R995" i="5"/>
  <c r="O996" i="5"/>
  <c r="P996" i="5"/>
  <c r="Q996" i="5"/>
  <c r="R996" i="5"/>
  <c r="O997" i="5"/>
  <c r="P997" i="5"/>
  <c r="Q997" i="5"/>
  <c r="R997" i="5"/>
  <c r="O998" i="5"/>
  <c r="P998" i="5"/>
  <c r="Q998" i="5"/>
  <c r="R998" i="5"/>
  <c r="O999" i="5"/>
  <c r="P999" i="5"/>
  <c r="Q999" i="5"/>
  <c r="R999" i="5"/>
  <c r="O1000" i="5"/>
  <c r="P1000" i="5"/>
  <c r="Q1000" i="5"/>
  <c r="R1000" i="5"/>
  <c r="O1001" i="5"/>
  <c r="P1001" i="5"/>
  <c r="Q1001" i="5"/>
  <c r="R1001" i="5"/>
  <c r="O1002" i="5"/>
  <c r="P1002" i="5"/>
  <c r="Q1002" i="5"/>
  <c r="R1002" i="5"/>
  <c r="O1003" i="5"/>
  <c r="P1003" i="5"/>
  <c r="Q1003" i="5"/>
  <c r="R1003" i="5"/>
  <c r="O1004" i="5"/>
  <c r="P1004" i="5"/>
  <c r="Q1004" i="5"/>
  <c r="R1004" i="5"/>
  <c r="O1005" i="5"/>
  <c r="P1005" i="5"/>
  <c r="Q1005" i="5"/>
  <c r="R1005" i="5"/>
  <c r="O1006" i="5"/>
  <c r="P1006" i="5"/>
  <c r="Q1006" i="5"/>
  <c r="R1006" i="5"/>
  <c r="O1007" i="5"/>
  <c r="P1007" i="5"/>
  <c r="Q1007" i="5"/>
  <c r="R1007" i="5"/>
  <c r="O1008" i="5"/>
  <c r="P1008" i="5"/>
  <c r="Q1008" i="5"/>
  <c r="R1008" i="5"/>
  <c r="O1009" i="5"/>
  <c r="P1009" i="5"/>
  <c r="Q1009" i="5"/>
  <c r="R1009" i="5"/>
  <c r="O1010" i="5"/>
  <c r="P1010" i="5"/>
  <c r="Q1010" i="5"/>
  <c r="R1010" i="5"/>
  <c r="O1011" i="5"/>
  <c r="P1011" i="5"/>
  <c r="Q1011" i="5"/>
  <c r="R1011" i="5"/>
  <c r="O1012" i="5"/>
  <c r="P1012" i="5"/>
  <c r="Q1012" i="5"/>
  <c r="R1012" i="5"/>
  <c r="O1013" i="5"/>
  <c r="P1013" i="5"/>
  <c r="Q1013" i="5"/>
  <c r="R1013" i="5"/>
  <c r="O1014" i="5"/>
  <c r="P1014" i="5"/>
  <c r="Q1014" i="5"/>
  <c r="R1014" i="5"/>
  <c r="O1015" i="5"/>
  <c r="P1015" i="5"/>
  <c r="Q1015" i="5"/>
  <c r="R1015" i="5"/>
  <c r="O1016" i="5"/>
  <c r="P1016" i="5"/>
  <c r="Q1016" i="5"/>
  <c r="R1016" i="5"/>
  <c r="O1017" i="5"/>
  <c r="P1017" i="5"/>
  <c r="Q1017" i="5"/>
  <c r="R1017" i="5"/>
  <c r="O1018" i="5"/>
  <c r="P1018" i="5"/>
  <c r="Q1018" i="5"/>
  <c r="R1018" i="5"/>
  <c r="O1019" i="5"/>
  <c r="P1019" i="5"/>
  <c r="Q1019" i="5"/>
  <c r="R1019" i="5"/>
  <c r="O1020" i="5"/>
  <c r="P1020" i="5"/>
  <c r="Q1020" i="5"/>
  <c r="R1020" i="5"/>
  <c r="O1021" i="5"/>
  <c r="P1021" i="5"/>
  <c r="Q1021" i="5"/>
  <c r="R1021" i="5"/>
  <c r="O1022" i="5"/>
  <c r="P1022" i="5"/>
  <c r="Q1022" i="5"/>
  <c r="R1022" i="5"/>
  <c r="O1023" i="5"/>
  <c r="P1023" i="5"/>
  <c r="Q1023" i="5"/>
  <c r="R1023" i="5"/>
  <c r="O1024" i="5"/>
  <c r="P1024" i="5"/>
  <c r="Q1024" i="5"/>
  <c r="R1024" i="5"/>
  <c r="O1025" i="5"/>
  <c r="P1025" i="5"/>
  <c r="Q1025" i="5"/>
  <c r="R1025" i="5"/>
  <c r="O1026" i="5"/>
  <c r="P1026" i="5"/>
  <c r="Q1026" i="5"/>
  <c r="R1026" i="5"/>
  <c r="O1027" i="5"/>
  <c r="P1027" i="5"/>
  <c r="Q1027" i="5"/>
  <c r="R1027" i="5"/>
  <c r="O1028" i="5"/>
  <c r="P1028" i="5"/>
  <c r="Q1028" i="5"/>
  <c r="R1028" i="5"/>
  <c r="O1029" i="5"/>
  <c r="P1029" i="5"/>
  <c r="Q1029" i="5"/>
  <c r="R1029" i="5"/>
  <c r="O1030" i="5"/>
  <c r="P1030" i="5"/>
  <c r="Q1030" i="5"/>
  <c r="R1030" i="5"/>
  <c r="O1031" i="5"/>
  <c r="P1031" i="5"/>
  <c r="Q1031" i="5"/>
  <c r="R1031" i="5"/>
  <c r="O1032" i="5"/>
  <c r="P1032" i="5"/>
  <c r="Q1032" i="5"/>
  <c r="R1032" i="5"/>
  <c r="O1033" i="5"/>
  <c r="P1033" i="5"/>
  <c r="Q1033" i="5"/>
  <c r="R1033" i="5"/>
  <c r="O1034" i="5"/>
  <c r="P1034" i="5"/>
  <c r="Q1034" i="5"/>
  <c r="R1034" i="5"/>
  <c r="O1035" i="5"/>
  <c r="P1035" i="5"/>
  <c r="Q1035" i="5"/>
  <c r="R1035" i="5"/>
  <c r="O1036" i="5"/>
  <c r="P1036" i="5"/>
  <c r="Q1036" i="5"/>
  <c r="R1036" i="5"/>
  <c r="O1037" i="5"/>
  <c r="P1037" i="5"/>
  <c r="Q1037" i="5"/>
  <c r="R1037" i="5"/>
  <c r="O1038" i="5"/>
  <c r="P1038" i="5"/>
  <c r="Q1038" i="5"/>
  <c r="R1038" i="5"/>
  <c r="O1039" i="5"/>
  <c r="P1039" i="5"/>
  <c r="Q1039" i="5"/>
  <c r="R1039" i="5"/>
  <c r="O1040" i="5"/>
  <c r="P1040" i="5"/>
  <c r="Q1040" i="5"/>
  <c r="R1040" i="5"/>
  <c r="O1041" i="5"/>
  <c r="P1041" i="5"/>
  <c r="Q1041" i="5"/>
  <c r="R1041" i="5"/>
  <c r="O1042" i="5"/>
  <c r="P1042" i="5"/>
  <c r="Q1042" i="5"/>
  <c r="R1042" i="5"/>
  <c r="O1043" i="5"/>
  <c r="P1043" i="5"/>
  <c r="Q1043" i="5"/>
  <c r="R1043" i="5"/>
  <c r="O1044" i="5"/>
  <c r="P1044" i="5"/>
  <c r="Q1044" i="5"/>
  <c r="R1044" i="5"/>
  <c r="O1045" i="5"/>
  <c r="P1045" i="5"/>
  <c r="Q1045" i="5"/>
  <c r="R1045" i="5"/>
  <c r="O1046" i="5"/>
  <c r="P1046" i="5"/>
  <c r="Q1046" i="5"/>
  <c r="R1046" i="5"/>
  <c r="O1047" i="5"/>
  <c r="P1047" i="5"/>
  <c r="Q1047" i="5"/>
  <c r="R1047" i="5"/>
  <c r="O1048" i="5"/>
  <c r="P1048" i="5"/>
  <c r="Q1048" i="5"/>
  <c r="R1048" i="5"/>
  <c r="O1049" i="5"/>
  <c r="P1049" i="5"/>
  <c r="Q1049" i="5"/>
  <c r="R1049" i="5"/>
  <c r="O1050" i="5"/>
  <c r="P1050" i="5"/>
  <c r="Q1050" i="5"/>
  <c r="R1050" i="5"/>
  <c r="O1051" i="5"/>
  <c r="P1051" i="5"/>
  <c r="Q1051" i="5"/>
  <c r="R1051" i="5"/>
  <c r="O1052" i="5"/>
  <c r="P1052" i="5"/>
  <c r="Q1052" i="5"/>
  <c r="R1052" i="5"/>
  <c r="O1053" i="5"/>
  <c r="P1053" i="5"/>
  <c r="Q1053" i="5"/>
  <c r="R1053" i="5"/>
  <c r="O1054" i="5"/>
  <c r="P1054" i="5"/>
  <c r="Q1054" i="5"/>
  <c r="R1054" i="5"/>
  <c r="O1055" i="5"/>
  <c r="P1055" i="5"/>
  <c r="Q1055" i="5"/>
  <c r="R1055" i="5"/>
  <c r="O1056" i="5"/>
  <c r="P1056" i="5"/>
  <c r="Q1056" i="5"/>
  <c r="R1056" i="5"/>
  <c r="O1057" i="5"/>
  <c r="P1057" i="5"/>
  <c r="Q1057" i="5"/>
  <c r="R1057" i="5"/>
  <c r="O1058" i="5"/>
  <c r="P1058" i="5"/>
  <c r="Q1058" i="5"/>
  <c r="R1058" i="5"/>
  <c r="O1059" i="5"/>
  <c r="P1059" i="5"/>
  <c r="Q1059" i="5"/>
  <c r="R1059" i="5"/>
  <c r="O1060" i="5"/>
  <c r="P1060" i="5"/>
  <c r="Q1060" i="5"/>
  <c r="R1060" i="5"/>
  <c r="O1061" i="5"/>
  <c r="P1061" i="5"/>
  <c r="Q1061" i="5"/>
  <c r="R1061" i="5"/>
  <c r="O1062" i="5"/>
  <c r="P1062" i="5"/>
  <c r="Q1062" i="5"/>
  <c r="R1062" i="5"/>
  <c r="O1063" i="5"/>
  <c r="P1063" i="5"/>
  <c r="Q1063" i="5"/>
  <c r="R1063" i="5"/>
  <c r="O1064" i="5"/>
  <c r="P1064" i="5"/>
  <c r="Q1064" i="5"/>
  <c r="R1064" i="5"/>
  <c r="O1065" i="5"/>
  <c r="P1065" i="5"/>
  <c r="Q1065" i="5"/>
  <c r="R1065" i="5"/>
  <c r="O1066" i="5"/>
  <c r="P1066" i="5"/>
  <c r="Q1066" i="5"/>
  <c r="R1066" i="5"/>
  <c r="O1067" i="5"/>
  <c r="P1067" i="5"/>
  <c r="Q1067" i="5"/>
  <c r="R1067" i="5"/>
  <c r="O1068" i="5"/>
  <c r="P1068" i="5"/>
  <c r="Q1068" i="5"/>
  <c r="R1068" i="5"/>
  <c r="O1069" i="5"/>
  <c r="P1069" i="5"/>
  <c r="Q1069" i="5"/>
  <c r="R1069" i="5"/>
  <c r="O1070" i="5"/>
  <c r="P1070" i="5"/>
  <c r="Q1070" i="5"/>
  <c r="R1070" i="5"/>
  <c r="O1071" i="5"/>
  <c r="P1071" i="5"/>
  <c r="Q1071" i="5"/>
  <c r="R1071" i="5"/>
  <c r="O1072" i="5"/>
  <c r="P1072" i="5"/>
  <c r="Q1072" i="5"/>
  <c r="R1072" i="5"/>
  <c r="O1073" i="5"/>
  <c r="P1073" i="5"/>
  <c r="Q1073" i="5"/>
  <c r="R1073" i="5"/>
  <c r="O1074" i="5"/>
  <c r="P1074" i="5"/>
  <c r="Q1074" i="5"/>
  <c r="R1074" i="5"/>
  <c r="O1075" i="5"/>
  <c r="P1075" i="5"/>
  <c r="Q1075" i="5"/>
  <c r="R1075" i="5"/>
  <c r="O1076" i="5"/>
  <c r="P1076" i="5"/>
  <c r="Q1076" i="5"/>
  <c r="R1076" i="5"/>
  <c r="O1077" i="5"/>
  <c r="P1077" i="5"/>
  <c r="Q1077" i="5"/>
  <c r="R1077" i="5"/>
  <c r="O1078" i="5"/>
  <c r="P1078" i="5"/>
  <c r="Q1078" i="5"/>
  <c r="R1078" i="5"/>
  <c r="O1079" i="5"/>
  <c r="P1079" i="5"/>
  <c r="Q1079" i="5"/>
  <c r="R1079" i="5"/>
  <c r="O1080" i="5"/>
  <c r="P1080" i="5"/>
  <c r="Q1080" i="5"/>
  <c r="R1080" i="5"/>
  <c r="O1081" i="5"/>
  <c r="P1081" i="5"/>
  <c r="Q1081" i="5"/>
  <c r="R1081" i="5"/>
  <c r="O1082" i="5"/>
  <c r="P1082" i="5"/>
  <c r="Q1082" i="5"/>
  <c r="R1082" i="5"/>
  <c r="O1083" i="5"/>
  <c r="P1083" i="5"/>
  <c r="Q1083" i="5"/>
  <c r="R1083" i="5"/>
  <c r="O1084" i="5"/>
  <c r="P1084" i="5"/>
  <c r="Q1084" i="5"/>
  <c r="R1084" i="5"/>
  <c r="O1085" i="5"/>
  <c r="P1085" i="5"/>
  <c r="Q1085" i="5"/>
  <c r="R1085" i="5"/>
  <c r="O1086" i="5"/>
  <c r="P1086" i="5"/>
  <c r="Q1086" i="5"/>
  <c r="R1086" i="5"/>
  <c r="O1087" i="5"/>
  <c r="P1087" i="5"/>
  <c r="Q1087" i="5"/>
  <c r="R1087" i="5"/>
  <c r="O1088" i="5"/>
  <c r="P1088" i="5"/>
  <c r="Q1088" i="5"/>
  <c r="R1088" i="5"/>
  <c r="O1089" i="5"/>
  <c r="P1089" i="5"/>
  <c r="Q1089" i="5"/>
  <c r="R1089" i="5"/>
  <c r="O1090" i="5"/>
  <c r="P1090" i="5"/>
  <c r="Q1090" i="5"/>
  <c r="R1090" i="5"/>
  <c r="O1091" i="5"/>
  <c r="P1091" i="5"/>
  <c r="Q1091" i="5"/>
  <c r="R1091" i="5"/>
  <c r="O1092" i="5"/>
  <c r="P1092" i="5"/>
  <c r="Q1092" i="5"/>
  <c r="R1092" i="5"/>
  <c r="O1093" i="5"/>
  <c r="P1093" i="5"/>
  <c r="Q1093" i="5"/>
  <c r="R1093" i="5"/>
  <c r="O1094" i="5"/>
  <c r="P1094" i="5"/>
  <c r="Q1094" i="5"/>
  <c r="R1094" i="5"/>
  <c r="O1095" i="5"/>
  <c r="P1095" i="5"/>
  <c r="Q1095" i="5"/>
  <c r="R1095" i="5"/>
  <c r="O1096" i="5"/>
  <c r="P1096" i="5"/>
  <c r="Q1096" i="5"/>
  <c r="R1096" i="5"/>
  <c r="O1097" i="5"/>
  <c r="P1097" i="5"/>
  <c r="Q1097" i="5"/>
  <c r="R1097" i="5"/>
  <c r="O1098" i="5"/>
  <c r="P1098" i="5"/>
  <c r="Q1098" i="5"/>
  <c r="R1098" i="5"/>
  <c r="O1099" i="5"/>
  <c r="P1099" i="5"/>
  <c r="Q1099" i="5"/>
  <c r="R1099" i="5"/>
  <c r="O1100" i="5"/>
  <c r="P1100" i="5"/>
  <c r="Q1100" i="5"/>
  <c r="R1100" i="5"/>
  <c r="O1101" i="5"/>
  <c r="P1101" i="5"/>
  <c r="Q1101" i="5"/>
  <c r="R1101" i="5"/>
  <c r="O1102" i="5"/>
  <c r="P1102" i="5"/>
  <c r="Q1102" i="5"/>
  <c r="R1102" i="5"/>
  <c r="O1103" i="5"/>
  <c r="P1103" i="5"/>
  <c r="Q1103" i="5"/>
  <c r="R1103" i="5"/>
  <c r="O1104" i="5"/>
  <c r="P1104" i="5"/>
  <c r="Q1104" i="5"/>
  <c r="R1104" i="5"/>
  <c r="O1105" i="5"/>
  <c r="P1105" i="5"/>
  <c r="Q1105" i="5"/>
  <c r="R1105" i="5"/>
  <c r="O1106" i="5"/>
  <c r="P1106" i="5"/>
  <c r="Q1106" i="5"/>
  <c r="R1106" i="5"/>
  <c r="O1107" i="5"/>
  <c r="P1107" i="5"/>
  <c r="Q1107" i="5"/>
  <c r="R1107" i="5"/>
  <c r="O1108" i="5"/>
  <c r="P1108" i="5"/>
  <c r="Q1108" i="5"/>
  <c r="R1108" i="5"/>
  <c r="O1109" i="5"/>
  <c r="P1109" i="5"/>
  <c r="Q1109" i="5"/>
  <c r="R1109" i="5"/>
  <c r="O1110" i="5"/>
  <c r="P1110" i="5"/>
  <c r="Q1110" i="5"/>
  <c r="R1110" i="5"/>
  <c r="O1111" i="5"/>
  <c r="P1111" i="5"/>
  <c r="Q1111" i="5"/>
  <c r="R1111" i="5"/>
  <c r="O1112" i="5"/>
  <c r="P1112" i="5"/>
  <c r="Q1112" i="5"/>
  <c r="R1112" i="5"/>
  <c r="O1113" i="5"/>
  <c r="P1113" i="5"/>
  <c r="Q1113" i="5"/>
  <c r="R1113" i="5"/>
  <c r="O1114" i="5"/>
  <c r="P1114" i="5"/>
  <c r="Q1114" i="5"/>
  <c r="R1114" i="5"/>
  <c r="O1115" i="5"/>
  <c r="P1115" i="5"/>
  <c r="Q1115" i="5"/>
  <c r="R1115" i="5"/>
  <c r="O1116" i="5"/>
  <c r="P1116" i="5"/>
  <c r="Q1116" i="5"/>
  <c r="R1116" i="5"/>
  <c r="O1117" i="5"/>
  <c r="P1117" i="5"/>
  <c r="Q1117" i="5"/>
  <c r="R1117" i="5"/>
  <c r="O1118" i="5"/>
  <c r="P1118" i="5"/>
  <c r="Q1118" i="5"/>
  <c r="R1118" i="5"/>
  <c r="O1119" i="5"/>
  <c r="P1119" i="5"/>
  <c r="Q1119" i="5"/>
  <c r="R1119" i="5"/>
  <c r="O1120" i="5"/>
  <c r="P1120" i="5"/>
  <c r="Q1120" i="5"/>
  <c r="R1120" i="5"/>
  <c r="O1121" i="5"/>
  <c r="P1121" i="5"/>
  <c r="Q1121" i="5"/>
  <c r="R1121" i="5"/>
  <c r="O1122" i="5"/>
  <c r="P1122" i="5"/>
  <c r="Q1122" i="5"/>
  <c r="R1122" i="5"/>
  <c r="O1123" i="5"/>
  <c r="P1123" i="5"/>
  <c r="Q1123" i="5"/>
  <c r="R1123" i="5"/>
  <c r="O1124" i="5"/>
  <c r="P1124" i="5"/>
  <c r="Q1124" i="5"/>
  <c r="R1124" i="5"/>
  <c r="O1125" i="5"/>
  <c r="P1125" i="5"/>
  <c r="Q1125" i="5"/>
  <c r="R1125" i="5"/>
  <c r="O1126" i="5"/>
  <c r="P1126" i="5"/>
  <c r="Q1126" i="5"/>
  <c r="R1126" i="5"/>
  <c r="O1127" i="5"/>
  <c r="P1127" i="5"/>
  <c r="Q1127" i="5"/>
  <c r="R1127" i="5"/>
  <c r="O1128" i="5"/>
  <c r="P1128" i="5"/>
  <c r="Q1128" i="5"/>
  <c r="R1128" i="5"/>
  <c r="O1129" i="5"/>
  <c r="P1129" i="5"/>
  <c r="Q1129" i="5"/>
  <c r="R1129" i="5"/>
  <c r="O1130" i="5"/>
  <c r="P1130" i="5"/>
  <c r="Q1130" i="5"/>
  <c r="R1130" i="5"/>
  <c r="O1131" i="5"/>
  <c r="P1131" i="5"/>
  <c r="Q1131" i="5"/>
  <c r="R1131" i="5"/>
  <c r="O1132" i="5"/>
  <c r="P1132" i="5"/>
  <c r="Q1132" i="5"/>
  <c r="R1132" i="5"/>
  <c r="O1133" i="5"/>
  <c r="P1133" i="5"/>
  <c r="Q1133" i="5"/>
  <c r="R1133" i="5"/>
  <c r="O1134" i="5"/>
  <c r="P1134" i="5"/>
  <c r="Q1134" i="5"/>
  <c r="R1134" i="5"/>
  <c r="O1135" i="5"/>
  <c r="P1135" i="5"/>
  <c r="Q1135" i="5"/>
  <c r="R1135" i="5"/>
  <c r="O1136" i="5"/>
  <c r="P1136" i="5"/>
  <c r="Q1136" i="5"/>
  <c r="R1136" i="5"/>
  <c r="O1137" i="5"/>
  <c r="P1137" i="5"/>
  <c r="Q1137" i="5"/>
  <c r="R1137" i="5"/>
  <c r="O1138" i="5"/>
  <c r="P1138" i="5"/>
  <c r="Q1138" i="5"/>
  <c r="R1138" i="5"/>
  <c r="O1139" i="5"/>
  <c r="P1139" i="5"/>
  <c r="Q1139" i="5"/>
  <c r="R1139" i="5"/>
  <c r="O1140" i="5"/>
  <c r="P1140" i="5"/>
  <c r="Q1140" i="5"/>
  <c r="R1140" i="5"/>
  <c r="O1141" i="5"/>
  <c r="P1141" i="5"/>
  <c r="Q1141" i="5"/>
  <c r="R1141" i="5"/>
  <c r="O1142" i="5"/>
  <c r="P1142" i="5"/>
  <c r="Q1142" i="5"/>
  <c r="R1142" i="5"/>
  <c r="O1143" i="5"/>
  <c r="P1143" i="5"/>
  <c r="Q1143" i="5"/>
  <c r="R1143" i="5"/>
  <c r="O1144" i="5"/>
  <c r="P1144" i="5"/>
  <c r="Q1144" i="5"/>
  <c r="R1144" i="5"/>
  <c r="O1145" i="5"/>
  <c r="P1145" i="5"/>
  <c r="Q1145" i="5"/>
  <c r="R1145" i="5"/>
  <c r="O1146" i="5"/>
  <c r="P1146" i="5"/>
  <c r="Q1146" i="5"/>
  <c r="R1146" i="5"/>
  <c r="O1147" i="5"/>
  <c r="P1147" i="5"/>
  <c r="Q1147" i="5"/>
  <c r="R1147" i="5"/>
  <c r="O1148" i="5"/>
  <c r="P1148" i="5"/>
  <c r="Q1148" i="5"/>
  <c r="R1148" i="5"/>
  <c r="O1149" i="5"/>
  <c r="P1149" i="5"/>
  <c r="Q1149" i="5"/>
  <c r="R1149" i="5"/>
  <c r="O1150" i="5"/>
  <c r="P1150" i="5"/>
  <c r="Q1150" i="5"/>
  <c r="R1150" i="5"/>
  <c r="O1151" i="5"/>
  <c r="P1151" i="5"/>
  <c r="Q1151" i="5"/>
  <c r="R1151" i="5"/>
  <c r="O1152" i="5"/>
  <c r="P1152" i="5"/>
  <c r="Q1152" i="5"/>
  <c r="R1152" i="5"/>
  <c r="O1153" i="5"/>
  <c r="P1153" i="5"/>
  <c r="Q1153" i="5"/>
  <c r="R1153" i="5"/>
  <c r="O1154" i="5"/>
  <c r="P1154" i="5"/>
  <c r="Q1154" i="5"/>
  <c r="R1154" i="5"/>
  <c r="O1155" i="5"/>
  <c r="P1155" i="5"/>
  <c r="Q1155" i="5"/>
  <c r="R1155" i="5"/>
  <c r="O1156" i="5"/>
  <c r="P1156" i="5"/>
  <c r="Q1156" i="5"/>
  <c r="R1156" i="5"/>
  <c r="O1157" i="5"/>
  <c r="P1157" i="5"/>
  <c r="Q1157" i="5"/>
  <c r="R1157" i="5"/>
  <c r="O1158" i="5"/>
  <c r="P1158" i="5"/>
  <c r="Q1158" i="5"/>
  <c r="R1158" i="5"/>
  <c r="O1159" i="5"/>
  <c r="P1159" i="5"/>
  <c r="Q1159" i="5"/>
  <c r="R1159" i="5"/>
  <c r="O1160" i="5"/>
  <c r="P1160" i="5"/>
  <c r="Q1160" i="5"/>
  <c r="R1160" i="5"/>
  <c r="O1161" i="5"/>
  <c r="P1161" i="5"/>
  <c r="Q1161" i="5"/>
  <c r="R1161" i="5"/>
  <c r="O1162" i="5"/>
  <c r="P1162" i="5"/>
  <c r="Q1162" i="5"/>
  <c r="R1162" i="5"/>
  <c r="O1163" i="5"/>
  <c r="P1163" i="5"/>
  <c r="Q1163" i="5"/>
  <c r="R1163" i="5"/>
  <c r="O1164" i="5"/>
  <c r="P1164" i="5"/>
  <c r="Q1164" i="5"/>
  <c r="R1164" i="5"/>
  <c r="O1165" i="5"/>
  <c r="P1165" i="5"/>
  <c r="Q1165" i="5"/>
  <c r="R1165" i="5"/>
  <c r="O1166" i="5"/>
  <c r="P1166" i="5"/>
  <c r="Q1166" i="5"/>
  <c r="R1166" i="5"/>
  <c r="O1167" i="5"/>
  <c r="P1167" i="5"/>
  <c r="Q1167" i="5"/>
  <c r="R1167" i="5"/>
  <c r="O1168" i="5"/>
  <c r="P1168" i="5"/>
  <c r="Q1168" i="5"/>
  <c r="R1168" i="5"/>
  <c r="O1169" i="5"/>
  <c r="P1169" i="5"/>
  <c r="Q1169" i="5"/>
  <c r="R1169" i="5"/>
  <c r="O1170" i="5"/>
  <c r="P1170" i="5"/>
  <c r="Q1170" i="5"/>
  <c r="R1170" i="5"/>
  <c r="O1171" i="5"/>
  <c r="P1171" i="5"/>
  <c r="Q1171" i="5"/>
  <c r="R1171" i="5"/>
  <c r="O1172" i="5"/>
  <c r="P1172" i="5"/>
  <c r="Q1172" i="5"/>
  <c r="R1172" i="5"/>
  <c r="O1173" i="5"/>
  <c r="P1173" i="5"/>
  <c r="Q1173" i="5"/>
  <c r="R1173" i="5"/>
  <c r="O1174" i="5"/>
  <c r="P1174" i="5"/>
  <c r="Q1174" i="5"/>
  <c r="R1174" i="5"/>
  <c r="O1175" i="5"/>
  <c r="P1175" i="5"/>
  <c r="Q1175" i="5"/>
  <c r="R1175" i="5"/>
  <c r="O1176" i="5"/>
  <c r="P1176" i="5"/>
  <c r="Q1176" i="5"/>
  <c r="R1176" i="5"/>
  <c r="O1177" i="5"/>
  <c r="P1177" i="5"/>
  <c r="Q1177" i="5"/>
  <c r="R1177" i="5"/>
  <c r="O1178" i="5"/>
  <c r="P1178" i="5"/>
  <c r="Q1178" i="5"/>
  <c r="R1178" i="5"/>
  <c r="O1179" i="5"/>
  <c r="P1179" i="5"/>
  <c r="Q1179" i="5"/>
  <c r="R1179" i="5"/>
  <c r="O1180" i="5"/>
  <c r="P1180" i="5"/>
  <c r="Q1180" i="5"/>
  <c r="R1180" i="5"/>
  <c r="O1181" i="5"/>
  <c r="P1181" i="5"/>
  <c r="Q1181" i="5"/>
  <c r="R1181" i="5"/>
  <c r="O1182" i="5"/>
  <c r="P1182" i="5"/>
  <c r="Q1182" i="5"/>
  <c r="R1182" i="5"/>
  <c r="O1183" i="5"/>
  <c r="P1183" i="5"/>
  <c r="Q1183" i="5"/>
  <c r="R1183" i="5"/>
  <c r="O1184" i="5"/>
  <c r="P1184" i="5"/>
  <c r="Q1184" i="5"/>
  <c r="R1184" i="5"/>
  <c r="O1185" i="5"/>
  <c r="P1185" i="5"/>
  <c r="Q1185" i="5"/>
  <c r="R1185" i="5"/>
  <c r="O1186" i="5"/>
  <c r="P1186" i="5"/>
  <c r="Q1186" i="5"/>
  <c r="R1186" i="5"/>
  <c r="O1187" i="5"/>
  <c r="P1187" i="5"/>
  <c r="Q1187" i="5"/>
  <c r="R1187" i="5"/>
  <c r="O1188" i="5"/>
  <c r="P1188" i="5"/>
  <c r="Q1188" i="5"/>
  <c r="R1188" i="5"/>
  <c r="O1189" i="5"/>
  <c r="P1189" i="5"/>
  <c r="Q1189" i="5"/>
  <c r="R1189" i="5"/>
  <c r="O1190" i="5"/>
  <c r="P1190" i="5"/>
  <c r="Q1190" i="5"/>
  <c r="R1190" i="5"/>
  <c r="O1191" i="5"/>
  <c r="P1191" i="5"/>
  <c r="Q1191" i="5"/>
  <c r="R1191" i="5"/>
  <c r="O1192" i="5"/>
  <c r="P1192" i="5"/>
  <c r="Q1192" i="5"/>
  <c r="R1192" i="5"/>
  <c r="O1193" i="5"/>
  <c r="P1193" i="5"/>
  <c r="Q1193" i="5"/>
  <c r="R1193" i="5"/>
  <c r="O1194" i="5"/>
  <c r="P1194" i="5"/>
  <c r="Q1194" i="5"/>
  <c r="R1194" i="5"/>
  <c r="O1195" i="5"/>
  <c r="P1195" i="5"/>
  <c r="Q1195" i="5"/>
  <c r="R1195" i="5"/>
  <c r="O1196" i="5"/>
  <c r="P1196" i="5"/>
  <c r="Q1196" i="5"/>
  <c r="R1196" i="5"/>
  <c r="O1197" i="5"/>
  <c r="P1197" i="5"/>
  <c r="Q1197" i="5"/>
  <c r="R1197" i="5"/>
  <c r="O1198" i="5"/>
  <c r="P1198" i="5"/>
  <c r="Q1198" i="5"/>
  <c r="R1198" i="5"/>
  <c r="O1199" i="5"/>
  <c r="P1199" i="5"/>
  <c r="Q1199" i="5"/>
  <c r="R1199" i="5"/>
  <c r="O1200" i="5"/>
  <c r="P1200" i="5"/>
  <c r="Q1200" i="5"/>
  <c r="R1200" i="5"/>
  <c r="O1201" i="5"/>
  <c r="P1201" i="5"/>
  <c r="Q1201" i="5"/>
  <c r="R1201" i="5"/>
  <c r="O1202" i="5"/>
  <c r="P1202" i="5"/>
  <c r="Q1202" i="5"/>
  <c r="R1202" i="5"/>
  <c r="O1203" i="5"/>
  <c r="P1203" i="5"/>
  <c r="Q1203" i="5"/>
  <c r="R1203" i="5"/>
  <c r="O1204" i="5"/>
  <c r="P1204" i="5"/>
  <c r="Q1204" i="5"/>
  <c r="R1204" i="5"/>
  <c r="O1205" i="5"/>
  <c r="P1205" i="5"/>
  <c r="Q1205" i="5"/>
  <c r="R1205" i="5"/>
  <c r="O1206" i="5"/>
  <c r="P1206" i="5"/>
  <c r="Q1206" i="5"/>
  <c r="R1206" i="5"/>
  <c r="O1207" i="5"/>
  <c r="P1207" i="5"/>
  <c r="Q1207" i="5"/>
  <c r="R1207" i="5"/>
  <c r="O1208" i="5"/>
  <c r="P1208" i="5"/>
  <c r="Q1208" i="5"/>
  <c r="R1208" i="5"/>
  <c r="O1209" i="5"/>
  <c r="P1209" i="5"/>
  <c r="Q1209" i="5"/>
  <c r="R1209" i="5"/>
  <c r="O1210" i="5"/>
  <c r="P1210" i="5"/>
  <c r="Q1210" i="5"/>
  <c r="R1210" i="5"/>
  <c r="O1211" i="5"/>
  <c r="P1211" i="5"/>
  <c r="Q1211" i="5"/>
  <c r="R1211" i="5"/>
  <c r="O1212" i="5"/>
  <c r="P1212" i="5"/>
  <c r="Q1212" i="5"/>
  <c r="R1212" i="5"/>
  <c r="O1213" i="5"/>
  <c r="P1213" i="5"/>
  <c r="Q1213" i="5"/>
  <c r="R1213" i="5"/>
  <c r="O1214" i="5"/>
  <c r="P1214" i="5"/>
  <c r="Q1214" i="5"/>
  <c r="R1214" i="5"/>
  <c r="O1215" i="5"/>
  <c r="P1215" i="5"/>
  <c r="Q1215" i="5"/>
  <c r="R1215" i="5"/>
  <c r="O1216" i="5"/>
  <c r="P1216" i="5"/>
  <c r="Q1216" i="5"/>
  <c r="R1216" i="5"/>
  <c r="O1217" i="5"/>
  <c r="P1217" i="5"/>
  <c r="Q1217" i="5"/>
  <c r="R1217" i="5"/>
  <c r="O1218" i="5"/>
  <c r="P1218" i="5"/>
  <c r="Q1218" i="5"/>
  <c r="R1218" i="5"/>
  <c r="O1219" i="5"/>
  <c r="P1219" i="5"/>
  <c r="Q1219" i="5"/>
  <c r="R1219" i="5"/>
  <c r="O1220" i="5"/>
  <c r="P1220" i="5"/>
  <c r="Q1220" i="5"/>
  <c r="R1220" i="5"/>
  <c r="O1221" i="5"/>
  <c r="P1221" i="5"/>
  <c r="Q1221" i="5"/>
  <c r="R1221" i="5"/>
  <c r="O1222" i="5"/>
  <c r="P1222" i="5"/>
  <c r="Q1222" i="5"/>
  <c r="R1222" i="5"/>
  <c r="O1223" i="5"/>
  <c r="P1223" i="5"/>
  <c r="Q1223" i="5"/>
  <c r="R1223" i="5"/>
  <c r="O1224" i="5"/>
  <c r="P1224" i="5"/>
  <c r="Q1224" i="5"/>
  <c r="R1224" i="5"/>
  <c r="O1225" i="5"/>
  <c r="P1225" i="5"/>
  <c r="Q1225" i="5"/>
  <c r="R1225" i="5"/>
  <c r="O1226" i="5"/>
  <c r="P1226" i="5"/>
  <c r="Q1226" i="5"/>
  <c r="R1226" i="5"/>
  <c r="O1227" i="5"/>
  <c r="P1227" i="5"/>
  <c r="Q1227" i="5"/>
  <c r="R1227" i="5"/>
  <c r="O1228" i="5"/>
  <c r="P1228" i="5"/>
  <c r="Q1228" i="5"/>
  <c r="R1228" i="5"/>
  <c r="O1229" i="5"/>
  <c r="P1229" i="5"/>
  <c r="Q1229" i="5"/>
  <c r="R1229" i="5"/>
  <c r="O1230" i="5"/>
  <c r="P1230" i="5"/>
  <c r="Q1230" i="5"/>
  <c r="R1230" i="5"/>
  <c r="O1231" i="5"/>
  <c r="P1231" i="5"/>
  <c r="Q1231" i="5"/>
  <c r="R1231" i="5"/>
  <c r="O1232" i="5"/>
  <c r="P1232" i="5"/>
  <c r="Q1232" i="5"/>
  <c r="R1232" i="5"/>
  <c r="O1233" i="5"/>
  <c r="P1233" i="5"/>
  <c r="Q1233" i="5"/>
  <c r="R1233" i="5"/>
  <c r="O1234" i="5"/>
  <c r="P1234" i="5"/>
  <c r="Q1234" i="5"/>
  <c r="R1234" i="5"/>
  <c r="O1235" i="5"/>
  <c r="P1235" i="5"/>
  <c r="Q1235" i="5"/>
  <c r="R1235" i="5"/>
  <c r="O1236" i="5"/>
  <c r="P1236" i="5"/>
  <c r="Q1236" i="5"/>
  <c r="R1236" i="5"/>
  <c r="O1237" i="5"/>
  <c r="P1237" i="5"/>
  <c r="Q1237" i="5"/>
  <c r="R1237" i="5"/>
  <c r="O1238" i="5"/>
  <c r="P1238" i="5"/>
  <c r="Q1238" i="5"/>
  <c r="R1238" i="5"/>
  <c r="O1239" i="5"/>
  <c r="P1239" i="5"/>
  <c r="Q1239" i="5"/>
  <c r="R1239" i="5"/>
  <c r="O1240" i="5"/>
  <c r="P1240" i="5"/>
  <c r="Q1240" i="5"/>
  <c r="R1240" i="5"/>
  <c r="O1241" i="5"/>
  <c r="P1241" i="5"/>
  <c r="Q1241" i="5"/>
  <c r="R1241" i="5"/>
  <c r="O1242" i="5"/>
  <c r="P1242" i="5"/>
  <c r="Q1242" i="5"/>
  <c r="R1242" i="5"/>
  <c r="O1243" i="5"/>
  <c r="P1243" i="5"/>
  <c r="Q1243" i="5"/>
  <c r="R1243" i="5"/>
  <c r="O1244" i="5"/>
  <c r="P1244" i="5"/>
  <c r="Q1244" i="5"/>
  <c r="R1244" i="5"/>
  <c r="O1245" i="5"/>
  <c r="P1245" i="5"/>
  <c r="Q1245" i="5"/>
  <c r="R1245" i="5"/>
  <c r="O1246" i="5"/>
  <c r="P1246" i="5"/>
  <c r="Q1246" i="5"/>
  <c r="R1246" i="5"/>
  <c r="O1247" i="5"/>
  <c r="P1247" i="5"/>
  <c r="Q1247" i="5"/>
  <c r="R1247" i="5"/>
  <c r="O1248" i="5"/>
  <c r="P1248" i="5"/>
  <c r="Q1248" i="5"/>
  <c r="R1248" i="5"/>
  <c r="O1249" i="5"/>
  <c r="P1249" i="5"/>
  <c r="Q1249" i="5"/>
  <c r="R1249" i="5"/>
  <c r="O1250" i="5"/>
  <c r="P1250" i="5"/>
  <c r="Q1250" i="5"/>
  <c r="R1250" i="5"/>
  <c r="O1251" i="5"/>
  <c r="P1251" i="5"/>
  <c r="Q1251" i="5"/>
  <c r="R1251" i="5"/>
  <c r="O1252" i="5"/>
  <c r="P1252" i="5"/>
  <c r="Q1252" i="5"/>
  <c r="R1252" i="5"/>
  <c r="O1253" i="5"/>
  <c r="P1253" i="5"/>
  <c r="Q1253" i="5"/>
  <c r="R1253" i="5"/>
  <c r="O1254" i="5"/>
  <c r="P1254" i="5"/>
  <c r="Q1254" i="5"/>
  <c r="R1254" i="5"/>
  <c r="O1255" i="5"/>
  <c r="P1255" i="5"/>
  <c r="Q1255" i="5"/>
  <c r="R1255" i="5"/>
  <c r="O1256" i="5"/>
  <c r="P1256" i="5"/>
  <c r="Q1256" i="5"/>
  <c r="R1256" i="5"/>
  <c r="O1257" i="5"/>
  <c r="P1257" i="5"/>
  <c r="Q1257" i="5"/>
  <c r="R1257" i="5"/>
  <c r="O1258" i="5"/>
  <c r="P1258" i="5"/>
  <c r="Q1258" i="5"/>
  <c r="R1258" i="5"/>
  <c r="O1259" i="5"/>
  <c r="P1259" i="5"/>
  <c r="Q1259" i="5"/>
  <c r="R1259" i="5"/>
  <c r="O1260" i="5"/>
  <c r="P1260" i="5"/>
  <c r="Q1260" i="5"/>
  <c r="R1260" i="5"/>
  <c r="O1261" i="5"/>
  <c r="P1261" i="5"/>
  <c r="Q1261" i="5"/>
  <c r="R1261" i="5"/>
  <c r="O1262" i="5"/>
  <c r="P1262" i="5"/>
  <c r="Q1262" i="5"/>
  <c r="R1262" i="5"/>
  <c r="O1263" i="5"/>
  <c r="P1263" i="5"/>
  <c r="Q1263" i="5"/>
  <c r="R1263" i="5"/>
  <c r="O1264" i="5"/>
  <c r="P1264" i="5"/>
  <c r="Q1264" i="5"/>
  <c r="R1264" i="5"/>
  <c r="O1265" i="5"/>
  <c r="P1265" i="5"/>
  <c r="Q1265" i="5"/>
  <c r="R1265" i="5"/>
  <c r="O1266" i="5"/>
  <c r="P1266" i="5"/>
  <c r="Q1266" i="5"/>
  <c r="R1266" i="5"/>
  <c r="O1267" i="5"/>
  <c r="P1267" i="5"/>
  <c r="Q1267" i="5"/>
  <c r="R1267" i="5"/>
  <c r="O1268" i="5"/>
  <c r="P1268" i="5"/>
  <c r="Q1268" i="5"/>
  <c r="R1268" i="5"/>
  <c r="O1269" i="5"/>
  <c r="P1269" i="5"/>
  <c r="Q1269" i="5"/>
  <c r="R1269" i="5"/>
  <c r="O1270" i="5"/>
  <c r="P1270" i="5"/>
  <c r="Q1270" i="5"/>
  <c r="R1270" i="5"/>
  <c r="O1271" i="5"/>
  <c r="P1271" i="5"/>
  <c r="Q1271" i="5"/>
  <c r="R1271" i="5"/>
  <c r="O1272" i="5"/>
  <c r="P1272" i="5"/>
  <c r="Q1272" i="5"/>
  <c r="R1272" i="5"/>
  <c r="O1273" i="5"/>
  <c r="P1273" i="5"/>
  <c r="Q1273" i="5"/>
  <c r="R1273" i="5"/>
  <c r="O1274" i="5"/>
  <c r="P1274" i="5"/>
  <c r="Q1274" i="5"/>
  <c r="R1274" i="5"/>
  <c r="O1275" i="5"/>
  <c r="P1275" i="5"/>
  <c r="Q1275" i="5"/>
  <c r="R1275" i="5"/>
  <c r="O1276" i="5"/>
  <c r="P1276" i="5"/>
  <c r="Q1276" i="5"/>
  <c r="R1276" i="5"/>
  <c r="O1277" i="5"/>
  <c r="P1277" i="5"/>
  <c r="Q1277" i="5"/>
  <c r="R1277" i="5"/>
  <c r="O1278" i="5"/>
  <c r="P1278" i="5"/>
  <c r="Q1278" i="5"/>
  <c r="R1278" i="5"/>
  <c r="O1279" i="5"/>
  <c r="P1279" i="5"/>
  <c r="Q1279" i="5"/>
  <c r="R1279" i="5"/>
  <c r="O1280" i="5"/>
  <c r="P1280" i="5"/>
  <c r="Q1280" i="5"/>
  <c r="R1280" i="5"/>
  <c r="O1281" i="5"/>
  <c r="P1281" i="5"/>
  <c r="Q1281" i="5"/>
  <c r="R1281" i="5"/>
  <c r="O1282" i="5"/>
  <c r="P1282" i="5"/>
  <c r="Q1282" i="5"/>
  <c r="R1282" i="5"/>
  <c r="O1283" i="5"/>
  <c r="P1283" i="5"/>
  <c r="Q1283" i="5"/>
  <c r="R1283" i="5"/>
  <c r="O1284" i="5"/>
  <c r="P1284" i="5"/>
  <c r="Q1284" i="5"/>
  <c r="R1284" i="5"/>
  <c r="O1285" i="5"/>
  <c r="P1285" i="5"/>
  <c r="Q1285" i="5"/>
  <c r="R1285" i="5"/>
  <c r="O1286" i="5"/>
  <c r="P1286" i="5"/>
  <c r="Q1286" i="5"/>
  <c r="R1286" i="5"/>
  <c r="O1287" i="5"/>
  <c r="P1287" i="5"/>
  <c r="Q1287" i="5"/>
  <c r="R1287" i="5"/>
  <c r="O1288" i="5"/>
  <c r="P1288" i="5"/>
  <c r="Q1288" i="5"/>
  <c r="R1288" i="5"/>
  <c r="O1289" i="5"/>
  <c r="P1289" i="5"/>
  <c r="Q1289" i="5"/>
  <c r="R1289" i="5"/>
  <c r="O1290" i="5"/>
  <c r="P1290" i="5"/>
  <c r="Q1290" i="5"/>
  <c r="R1290" i="5"/>
  <c r="O1291" i="5"/>
  <c r="P1291" i="5"/>
  <c r="Q1291" i="5"/>
  <c r="R1291" i="5"/>
  <c r="O1292" i="5"/>
  <c r="P1292" i="5"/>
  <c r="Q1292" i="5"/>
  <c r="R1292" i="5"/>
  <c r="O1293" i="5"/>
  <c r="P1293" i="5"/>
  <c r="Q1293" i="5"/>
  <c r="R1293" i="5"/>
  <c r="O1294" i="5"/>
  <c r="P1294" i="5"/>
  <c r="Q1294" i="5"/>
  <c r="R1294" i="5"/>
  <c r="O1295" i="5"/>
  <c r="P1295" i="5"/>
  <c r="Q1295" i="5"/>
  <c r="R1295" i="5"/>
  <c r="O1296" i="5"/>
  <c r="P1296" i="5"/>
  <c r="Q1296" i="5"/>
  <c r="R1296" i="5"/>
  <c r="O1297" i="5"/>
  <c r="P1297" i="5"/>
  <c r="Q1297" i="5"/>
  <c r="R1297" i="5"/>
  <c r="O1298" i="5"/>
  <c r="P1298" i="5"/>
  <c r="Q1298" i="5"/>
  <c r="R1298" i="5"/>
  <c r="O1299" i="5"/>
  <c r="P1299" i="5"/>
  <c r="Q1299" i="5"/>
  <c r="R1299" i="5"/>
  <c r="O1300" i="5"/>
  <c r="P1300" i="5"/>
  <c r="Q1300" i="5"/>
  <c r="R1300" i="5"/>
  <c r="O1301" i="5"/>
  <c r="P1301" i="5"/>
  <c r="Q1301" i="5"/>
  <c r="R1301" i="5"/>
  <c r="O1302" i="5"/>
  <c r="P1302" i="5"/>
  <c r="Q1302" i="5"/>
  <c r="R1302" i="5"/>
  <c r="O1303" i="5"/>
  <c r="P1303" i="5"/>
  <c r="Q1303" i="5"/>
  <c r="R1303" i="5"/>
  <c r="O1304" i="5"/>
  <c r="P1304" i="5"/>
  <c r="Q1304" i="5"/>
  <c r="R1304" i="5"/>
  <c r="O1305" i="5"/>
  <c r="P1305" i="5"/>
  <c r="Q1305" i="5"/>
  <c r="R1305" i="5"/>
  <c r="O1306" i="5"/>
  <c r="P1306" i="5"/>
  <c r="Q1306" i="5"/>
  <c r="R1306" i="5"/>
  <c r="O1307" i="5"/>
  <c r="P1307" i="5"/>
  <c r="Q1307" i="5"/>
  <c r="R1307" i="5"/>
  <c r="O1308" i="5"/>
  <c r="P1308" i="5"/>
  <c r="Q1308" i="5"/>
  <c r="R1308" i="5"/>
  <c r="O1309" i="5"/>
  <c r="P1309" i="5"/>
  <c r="Q1309" i="5"/>
  <c r="R1309" i="5"/>
  <c r="O1310" i="5"/>
  <c r="P1310" i="5"/>
  <c r="Q1310" i="5"/>
  <c r="R1310" i="5"/>
  <c r="O1311" i="5"/>
  <c r="P1311" i="5"/>
  <c r="Q1311" i="5"/>
  <c r="R1311" i="5"/>
  <c r="O1312" i="5"/>
  <c r="P1312" i="5"/>
  <c r="Q1312" i="5"/>
  <c r="R1312" i="5"/>
  <c r="O1313" i="5"/>
  <c r="P1313" i="5"/>
  <c r="Q1313" i="5"/>
  <c r="R1313" i="5"/>
  <c r="O1314" i="5"/>
  <c r="P1314" i="5"/>
  <c r="Q1314" i="5"/>
  <c r="R1314" i="5"/>
  <c r="O1315" i="5"/>
  <c r="P1315" i="5"/>
  <c r="Q1315" i="5"/>
  <c r="R1315" i="5"/>
  <c r="O1316" i="5"/>
  <c r="P1316" i="5"/>
  <c r="Q1316" i="5"/>
  <c r="R1316" i="5"/>
  <c r="O1317" i="5"/>
  <c r="P1317" i="5"/>
  <c r="Q1317" i="5"/>
  <c r="R1317" i="5"/>
  <c r="O1318" i="5"/>
  <c r="P1318" i="5"/>
  <c r="Q1318" i="5"/>
  <c r="R1318" i="5"/>
  <c r="O1319" i="5"/>
  <c r="P1319" i="5"/>
  <c r="Q1319" i="5"/>
  <c r="R1319" i="5"/>
  <c r="O1320" i="5"/>
  <c r="P1320" i="5"/>
  <c r="Q1320" i="5"/>
  <c r="R1320" i="5"/>
  <c r="O1321" i="5"/>
  <c r="P1321" i="5"/>
  <c r="Q1321" i="5"/>
  <c r="R1321" i="5"/>
  <c r="O1322" i="5"/>
  <c r="P1322" i="5"/>
  <c r="Q1322" i="5"/>
  <c r="R1322" i="5"/>
  <c r="O1323" i="5"/>
  <c r="P1323" i="5"/>
  <c r="Q1323" i="5"/>
  <c r="R1323" i="5"/>
  <c r="O1324" i="5"/>
  <c r="P1324" i="5"/>
  <c r="Q1324" i="5"/>
  <c r="R1324" i="5"/>
  <c r="O1325" i="5"/>
  <c r="P1325" i="5"/>
  <c r="Q1325" i="5"/>
  <c r="R1325" i="5"/>
  <c r="O1326" i="5"/>
  <c r="P1326" i="5"/>
  <c r="Q1326" i="5"/>
  <c r="R1326" i="5"/>
  <c r="O1327" i="5"/>
  <c r="P1327" i="5"/>
  <c r="Q1327" i="5"/>
  <c r="R1327" i="5"/>
  <c r="O1328" i="5"/>
  <c r="P1328" i="5"/>
  <c r="Q1328" i="5"/>
  <c r="R1328" i="5"/>
  <c r="O1329" i="5"/>
  <c r="P1329" i="5"/>
  <c r="Q1329" i="5"/>
  <c r="R1329" i="5"/>
  <c r="O1330" i="5"/>
  <c r="P1330" i="5"/>
  <c r="Q1330" i="5"/>
  <c r="R1330" i="5"/>
  <c r="O1331" i="5"/>
  <c r="P1331" i="5"/>
  <c r="Q1331" i="5"/>
  <c r="R1331" i="5"/>
  <c r="O1332" i="5"/>
  <c r="P1332" i="5"/>
  <c r="Q1332" i="5"/>
  <c r="R1332" i="5"/>
  <c r="O1333" i="5"/>
  <c r="P1333" i="5"/>
  <c r="Q1333" i="5"/>
  <c r="R1333" i="5"/>
  <c r="O1334" i="5"/>
  <c r="P1334" i="5"/>
  <c r="Q1334" i="5"/>
  <c r="R1334" i="5"/>
  <c r="O1335" i="5"/>
  <c r="P1335" i="5"/>
  <c r="Q1335" i="5"/>
  <c r="R1335" i="5"/>
  <c r="O1336" i="5"/>
  <c r="P1336" i="5"/>
  <c r="Q1336" i="5"/>
  <c r="R1336" i="5"/>
  <c r="O1337" i="5"/>
  <c r="P1337" i="5"/>
  <c r="Q1337" i="5"/>
  <c r="R1337" i="5"/>
  <c r="O1338" i="5"/>
  <c r="P1338" i="5"/>
  <c r="Q1338" i="5"/>
  <c r="R1338" i="5"/>
  <c r="O1339" i="5"/>
  <c r="P1339" i="5"/>
  <c r="Q1339" i="5"/>
  <c r="R1339" i="5"/>
  <c r="O1340" i="5"/>
  <c r="P1340" i="5"/>
  <c r="Q1340" i="5"/>
  <c r="R1340" i="5"/>
  <c r="O1341" i="5"/>
  <c r="P1341" i="5"/>
  <c r="Q1341" i="5"/>
  <c r="R1341" i="5"/>
  <c r="O1342" i="5"/>
  <c r="P1342" i="5"/>
  <c r="Q1342" i="5"/>
  <c r="R1342" i="5"/>
  <c r="O1343" i="5"/>
  <c r="P1343" i="5"/>
  <c r="Q1343" i="5"/>
  <c r="R1343" i="5"/>
  <c r="O1344" i="5"/>
  <c r="P1344" i="5"/>
  <c r="Q1344" i="5"/>
  <c r="R1344" i="5"/>
  <c r="O1345" i="5"/>
  <c r="P1345" i="5"/>
  <c r="Q1345" i="5"/>
  <c r="R1345" i="5"/>
  <c r="O1346" i="5"/>
  <c r="P1346" i="5"/>
  <c r="Q1346" i="5"/>
  <c r="R1346" i="5"/>
  <c r="O1347" i="5"/>
  <c r="P1347" i="5"/>
  <c r="Q1347" i="5"/>
  <c r="R1347" i="5"/>
  <c r="O1348" i="5"/>
  <c r="P1348" i="5"/>
  <c r="Q1348" i="5"/>
  <c r="R1348" i="5"/>
  <c r="O1349" i="5"/>
  <c r="P1349" i="5"/>
  <c r="Q1349" i="5"/>
  <c r="R1349" i="5"/>
  <c r="O1350" i="5"/>
  <c r="P1350" i="5"/>
  <c r="Q1350" i="5"/>
  <c r="R1350" i="5"/>
  <c r="O1351" i="5"/>
  <c r="P1351" i="5"/>
  <c r="Q1351" i="5"/>
  <c r="R1351" i="5"/>
  <c r="O1352" i="5"/>
  <c r="P1352" i="5"/>
  <c r="Q1352" i="5"/>
  <c r="R1352" i="5"/>
  <c r="O1353" i="5"/>
  <c r="P1353" i="5"/>
  <c r="Q1353" i="5"/>
  <c r="R1353" i="5"/>
  <c r="O1354" i="5"/>
  <c r="P1354" i="5"/>
  <c r="Q1354" i="5"/>
  <c r="R1354" i="5"/>
  <c r="O1355" i="5"/>
  <c r="P1355" i="5"/>
  <c r="Q1355" i="5"/>
  <c r="R1355" i="5"/>
  <c r="O1356" i="5"/>
  <c r="P1356" i="5"/>
  <c r="Q1356" i="5"/>
  <c r="R1356" i="5"/>
  <c r="O1357" i="5"/>
  <c r="P1357" i="5"/>
  <c r="Q1357" i="5"/>
  <c r="R1357" i="5"/>
  <c r="O1358" i="5"/>
  <c r="P1358" i="5"/>
  <c r="Q1358" i="5"/>
  <c r="R1358" i="5"/>
  <c r="O1359" i="5"/>
  <c r="P1359" i="5"/>
  <c r="Q1359" i="5"/>
  <c r="R1359" i="5"/>
  <c r="O1360" i="5"/>
  <c r="P1360" i="5"/>
  <c r="Q1360" i="5"/>
  <c r="R1360" i="5"/>
  <c r="O1361" i="5"/>
  <c r="P1361" i="5"/>
  <c r="Q1361" i="5"/>
  <c r="R1361" i="5"/>
  <c r="O1362" i="5"/>
  <c r="P1362" i="5"/>
  <c r="Q1362" i="5"/>
  <c r="R1362" i="5"/>
  <c r="O1363" i="5"/>
  <c r="P1363" i="5"/>
  <c r="Q1363" i="5"/>
  <c r="R1363" i="5"/>
  <c r="O1364" i="5"/>
  <c r="P1364" i="5"/>
  <c r="Q1364" i="5"/>
  <c r="R1364" i="5"/>
  <c r="O1365" i="5"/>
  <c r="P1365" i="5"/>
  <c r="Q1365" i="5"/>
  <c r="R1365" i="5"/>
  <c r="O1366" i="5"/>
  <c r="P1366" i="5"/>
  <c r="Q1366" i="5"/>
  <c r="R1366" i="5"/>
  <c r="O1367" i="5"/>
  <c r="P1367" i="5"/>
  <c r="Q1367" i="5"/>
  <c r="R1367" i="5"/>
  <c r="O1368" i="5"/>
  <c r="P1368" i="5"/>
  <c r="Q1368" i="5"/>
  <c r="R1368" i="5"/>
  <c r="O1369" i="5"/>
  <c r="P1369" i="5"/>
  <c r="Q1369" i="5"/>
  <c r="R1369" i="5"/>
  <c r="O1370" i="5"/>
  <c r="P1370" i="5"/>
  <c r="Q1370" i="5"/>
  <c r="R1370" i="5"/>
  <c r="O1371" i="5"/>
  <c r="P1371" i="5"/>
  <c r="Q1371" i="5"/>
  <c r="R1371" i="5"/>
  <c r="O1372" i="5"/>
  <c r="P1372" i="5"/>
  <c r="Q1372" i="5"/>
  <c r="R1372" i="5"/>
  <c r="O1373" i="5"/>
  <c r="P1373" i="5"/>
  <c r="Q1373" i="5"/>
  <c r="R1373" i="5"/>
  <c r="O1374" i="5"/>
  <c r="P1374" i="5"/>
  <c r="Q1374" i="5"/>
  <c r="R1374" i="5"/>
  <c r="O1375" i="5"/>
  <c r="P1375" i="5"/>
  <c r="Q1375" i="5"/>
  <c r="R1375" i="5"/>
  <c r="O1376" i="5"/>
  <c r="P1376" i="5"/>
  <c r="Q1376" i="5"/>
  <c r="R1376" i="5"/>
  <c r="O1377" i="5"/>
  <c r="P1377" i="5"/>
  <c r="Q1377" i="5"/>
  <c r="R1377" i="5"/>
  <c r="O1378" i="5"/>
  <c r="P1378" i="5"/>
  <c r="Q1378" i="5"/>
  <c r="R1378" i="5"/>
  <c r="O1379" i="5"/>
  <c r="P1379" i="5"/>
  <c r="Q1379" i="5"/>
  <c r="R1379" i="5"/>
  <c r="O1380" i="5"/>
  <c r="P1380" i="5"/>
  <c r="Q1380" i="5"/>
  <c r="R1380" i="5"/>
  <c r="O1381" i="5"/>
  <c r="P1381" i="5"/>
  <c r="Q1381" i="5"/>
  <c r="R1381" i="5"/>
  <c r="O1382" i="5"/>
  <c r="P1382" i="5"/>
  <c r="Q1382" i="5"/>
  <c r="R1382" i="5"/>
  <c r="O1383" i="5"/>
  <c r="P1383" i="5"/>
  <c r="Q1383" i="5"/>
  <c r="R1383" i="5"/>
  <c r="O1384" i="5"/>
  <c r="P1384" i="5"/>
  <c r="Q1384" i="5"/>
  <c r="R1384" i="5"/>
  <c r="O1385" i="5"/>
  <c r="P1385" i="5"/>
  <c r="Q1385" i="5"/>
  <c r="R1385" i="5"/>
  <c r="O1386" i="5"/>
  <c r="P1386" i="5"/>
  <c r="Q1386" i="5"/>
  <c r="R1386" i="5"/>
  <c r="O1387" i="5"/>
  <c r="P1387" i="5"/>
  <c r="Q1387" i="5"/>
  <c r="R1387" i="5"/>
  <c r="O1388" i="5"/>
  <c r="P1388" i="5"/>
  <c r="Q1388" i="5"/>
  <c r="R1388" i="5"/>
  <c r="O1389" i="5"/>
  <c r="P1389" i="5"/>
  <c r="Q1389" i="5"/>
  <c r="R1389" i="5"/>
  <c r="O1390" i="5"/>
  <c r="P1390" i="5"/>
  <c r="Q1390" i="5"/>
  <c r="R1390" i="5"/>
  <c r="O1391" i="5"/>
  <c r="P1391" i="5"/>
  <c r="Q1391" i="5"/>
  <c r="R1391" i="5"/>
  <c r="O1392" i="5"/>
  <c r="P1392" i="5"/>
  <c r="Q1392" i="5"/>
  <c r="R1392" i="5"/>
  <c r="O1393" i="5"/>
  <c r="P1393" i="5"/>
  <c r="Q1393" i="5"/>
  <c r="R1393" i="5"/>
  <c r="O1394" i="5"/>
  <c r="P1394" i="5"/>
  <c r="Q1394" i="5"/>
  <c r="R1394" i="5"/>
  <c r="O1395" i="5"/>
  <c r="P1395" i="5"/>
  <c r="Q1395" i="5"/>
  <c r="R1395" i="5"/>
  <c r="O1396" i="5"/>
  <c r="P1396" i="5"/>
  <c r="Q1396" i="5"/>
  <c r="R1396" i="5"/>
  <c r="O1397" i="5"/>
  <c r="P1397" i="5"/>
  <c r="Q1397" i="5"/>
  <c r="R1397" i="5"/>
  <c r="O1398" i="5"/>
  <c r="P1398" i="5"/>
  <c r="Q1398" i="5"/>
  <c r="R1398" i="5"/>
  <c r="O1399" i="5"/>
  <c r="P1399" i="5"/>
  <c r="Q1399" i="5"/>
  <c r="R1399" i="5"/>
  <c r="O1400" i="5"/>
  <c r="P1400" i="5"/>
  <c r="Q1400" i="5"/>
  <c r="R1400" i="5"/>
  <c r="O1401" i="5"/>
  <c r="P1401" i="5"/>
  <c r="Q1401" i="5"/>
  <c r="R1401" i="5"/>
  <c r="O1402" i="5"/>
  <c r="P1402" i="5"/>
  <c r="Q1402" i="5"/>
  <c r="R1402" i="5"/>
  <c r="O1403" i="5"/>
  <c r="P1403" i="5"/>
  <c r="Q1403" i="5"/>
  <c r="R1403" i="5"/>
  <c r="O1404" i="5"/>
  <c r="P1404" i="5"/>
  <c r="Q1404" i="5"/>
  <c r="R1404" i="5"/>
  <c r="O1405" i="5"/>
  <c r="P1405" i="5"/>
  <c r="Q1405" i="5"/>
  <c r="R1405" i="5"/>
  <c r="O1406" i="5"/>
  <c r="P1406" i="5"/>
  <c r="Q1406" i="5"/>
  <c r="R1406" i="5"/>
  <c r="O1407" i="5"/>
  <c r="P1407" i="5"/>
  <c r="Q1407" i="5"/>
  <c r="R1407" i="5"/>
  <c r="O1408" i="5"/>
  <c r="P1408" i="5"/>
  <c r="Q1408" i="5"/>
  <c r="R1408" i="5"/>
  <c r="O1409" i="5"/>
  <c r="P1409" i="5"/>
  <c r="Q1409" i="5"/>
  <c r="R1409" i="5"/>
  <c r="O1410" i="5"/>
  <c r="P1410" i="5"/>
  <c r="Q1410" i="5"/>
  <c r="R1410" i="5"/>
  <c r="O1411" i="5"/>
  <c r="P1411" i="5"/>
  <c r="Q1411" i="5"/>
  <c r="R1411" i="5"/>
  <c r="O1412" i="5"/>
  <c r="P1412" i="5"/>
  <c r="Q1412" i="5"/>
  <c r="R1412" i="5"/>
  <c r="O1413" i="5"/>
  <c r="P1413" i="5"/>
  <c r="Q1413" i="5"/>
  <c r="R1413" i="5"/>
  <c r="O1414" i="5"/>
  <c r="P1414" i="5"/>
  <c r="Q1414" i="5"/>
  <c r="R1414" i="5"/>
  <c r="O1415" i="5"/>
  <c r="P1415" i="5"/>
  <c r="Q1415" i="5"/>
  <c r="R1415" i="5"/>
  <c r="O1416" i="5"/>
  <c r="P1416" i="5"/>
  <c r="Q1416" i="5"/>
  <c r="R1416" i="5"/>
  <c r="O1417" i="5"/>
  <c r="P1417" i="5"/>
  <c r="Q1417" i="5"/>
  <c r="R1417" i="5"/>
  <c r="O1418" i="5"/>
  <c r="P1418" i="5"/>
  <c r="Q1418" i="5"/>
  <c r="R1418" i="5"/>
  <c r="O1419" i="5"/>
  <c r="P1419" i="5"/>
  <c r="Q1419" i="5"/>
  <c r="R1419" i="5"/>
  <c r="O1420" i="5"/>
  <c r="P1420" i="5"/>
  <c r="Q1420" i="5"/>
  <c r="R1420" i="5"/>
  <c r="O1421" i="5"/>
  <c r="P1421" i="5"/>
  <c r="Q1421" i="5"/>
  <c r="R1421" i="5"/>
  <c r="O1422" i="5"/>
  <c r="P1422" i="5"/>
  <c r="Q1422" i="5"/>
  <c r="R1422" i="5"/>
  <c r="O1423" i="5"/>
  <c r="P1423" i="5"/>
  <c r="Q1423" i="5"/>
  <c r="R1423" i="5"/>
  <c r="O1424" i="5"/>
  <c r="P1424" i="5"/>
  <c r="Q1424" i="5"/>
  <c r="R1424" i="5"/>
  <c r="O1425" i="5"/>
  <c r="P1425" i="5"/>
  <c r="Q1425" i="5"/>
  <c r="R1425" i="5"/>
  <c r="O1426" i="5"/>
  <c r="P1426" i="5"/>
  <c r="Q1426" i="5"/>
  <c r="R1426" i="5"/>
  <c r="O1427" i="5"/>
  <c r="P1427" i="5"/>
  <c r="Q1427" i="5"/>
  <c r="R1427" i="5"/>
  <c r="O1428" i="5"/>
  <c r="P1428" i="5"/>
  <c r="Q1428" i="5"/>
  <c r="R1428" i="5"/>
  <c r="O1429" i="5"/>
  <c r="P1429" i="5"/>
  <c r="Q1429" i="5"/>
  <c r="R1429" i="5"/>
  <c r="O1430" i="5"/>
  <c r="P1430" i="5"/>
  <c r="Q1430" i="5"/>
  <c r="R1430" i="5"/>
  <c r="O1431" i="5"/>
  <c r="P1431" i="5"/>
  <c r="Q1431" i="5"/>
  <c r="R1431" i="5"/>
  <c r="O1432" i="5"/>
  <c r="P1432" i="5"/>
  <c r="Q1432" i="5"/>
  <c r="R1432" i="5"/>
  <c r="O1433" i="5"/>
  <c r="P1433" i="5"/>
  <c r="Q1433" i="5"/>
  <c r="R1433" i="5"/>
  <c r="O1434" i="5"/>
  <c r="P1434" i="5"/>
  <c r="Q1434" i="5"/>
  <c r="R1434" i="5"/>
  <c r="O1435" i="5"/>
  <c r="P1435" i="5"/>
  <c r="Q1435" i="5"/>
  <c r="R1435" i="5"/>
  <c r="O1436" i="5"/>
  <c r="P1436" i="5"/>
  <c r="Q1436" i="5"/>
  <c r="R1436" i="5"/>
  <c r="O1437" i="5"/>
  <c r="P1437" i="5"/>
  <c r="Q1437" i="5"/>
  <c r="R1437" i="5"/>
  <c r="O1438" i="5"/>
  <c r="P1438" i="5"/>
  <c r="Q1438" i="5"/>
  <c r="R1438" i="5"/>
  <c r="O1439" i="5"/>
  <c r="P1439" i="5"/>
  <c r="Q1439" i="5"/>
  <c r="R1439" i="5"/>
  <c r="O1440" i="5"/>
  <c r="P1440" i="5"/>
  <c r="Q1440" i="5"/>
  <c r="R1440" i="5"/>
  <c r="O1441" i="5"/>
  <c r="P1441" i="5"/>
  <c r="Q1441" i="5"/>
  <c r="R1441" i="5"/>
  <c r="O1442" i="5"/>
  <c r="P1442" i="5"/>
  <c r="Q1442" i="5"/>
  <c r="R1442" i="5"/>
  <c r="O1443" i="5"/>
  <c r="P1443" i="5"/>
  <c r="Q1443" i="5"/>
  <c r="R1443" i="5"/>
  <c r="O1444" i="5"/>
  <c r="P1444" i="5"/>
  <c r="Q1444" i="5"/>
  <c r="R1444" i="5"/>
  <c r="O1445" i="5"/>
  <c r="P1445" i="5"/>
  <c r="Q1445" i="5"/>
  <c r="R1445" i="5"/>
  <c r="O1446" i="5"/>
  <c r="P1446" i="5"/>
  <c r="Q1446" i="5"/>
  <c r="R1446" i="5"/>
  <c r="O1447" i="5"/>
  <c r="P1447" i="5"/>
  <c r="Q1447" i="5"/>
  <c r="R1447" i="5"/>
  <c r="O1448" i="5"/>
  <c r="P1448" i="5"/>
  <c r="Q1448" i="5"/>
  <c r="R1448" i="5"/>
  <c r="O1449" i="5"/>
  <c r="P1449" i="5"/>
  <c r="Q1449" i="5"/>
  <c r="R1449" i="5"/>
  <c r="O1450" i="5"/>
  <c r="P1450" i="5"/>
  <c r="Q1450" i="5"/>
  <c r="R1450" i="5"/>
  <c r="O1451" i="5"/>
  <c r="P1451" i="5"/>
  <c r="Q1451" i="5"/>
  <c r="R1451" i="5"/>
  <c r="O1452" i="5"/>
  <c r="P1452" i="5"/>
  <c r="Q1452" i="5"/>
  <c r="R1452" i="5"/>
  <c r="O1453" i="5"/>
  <c r="P1453" i="5"/>
  <c r="Q1453" i="5"/>
  <c r="R1453" i="5"/>
  <c r="O1454" i="5"/>
  <c r="P1454" i="5"/>
  <c r="Q1454" i="5"/>
  <c r="R1454" i="5"/>
  <c r="O1455" i="5"/>
  <c r="P1455" i="5"/>
  <c r="Q1455" i="5"/>
  <c r="R1455" i="5"/>
  <c r="O1456" i="5"/>
  <c r="P1456" i="5"/>
  <c r="Q1456" i="5"/>
  <c r="R1456" i="5"/>
  <c r="O1457" i="5"/>
  <c r="P1457" i="5"/>
  <c r="Q1457" i="5"/>
  <c r="R1457" i="5"/>
  <c r="O1458" i="5"/>
  <c r="P1458" i="5"/>
  <c r="Q1458" i="5"/>
  <c r="R1458" i="5"/>
  <c r="O1459" i="5"/>
  <c r="P1459" i="5"/>
  <c r="Q1459" i="5"/>
  <c r="R1459" i="5"/>
  <c r="O1460" i="5"/>
  <c r="P1460" i="5"/>
  <c r="Q1460" i="5"/>
  <c r="R1460" i="5"/>
  <c r="O1461" i="5"/>
  <c r="P1461" i="5"/>
  <c r="Q1461" i="5"/>
  <c r="R1461" i="5"/>
  <c r="O1462" i="5"/>
  <c r="P1462" i="5"/>
  <c r="Q1462" i="5"/>
  <c r="R1462" i="5"/>
  <c r="O1463" i="5"/>
  <c r="P1463" i="5"/>
  <c r="Q1463" i="5"/>
  <c r="R1463" i="5"/>
  <c r="O1464" i="5"/>
  <c r="P1464" i="5"/>
  <c r="Q1464" i="5"/>
  <c r="R1464" i="5"/>
  <c r="O1465" i="5"/>
  <c r="P1465" i="5"/>
  <c r="Q1465" i="5"/>
  <c r="R1465" i="5"/>
  <c r="O1466" i="5"/>
  <c r="P1466" i="5"/>
  <c r="Q1466" i="5"/>
  <c r="R1466" i="5"/>
  <c r="O1467" i="5"/>
  <c r="P1467" i="5"/>
  <c r="Q1467" i="5"/>
  <c r="R1467" i="5"/>
  <c r="O1468" i="5"/>
  <c r="P1468" i="5"/>
  <c r="Q1468" i="5"/>
  <c r="R1468" i="5"/>
  <c r="O1469" i="5"/>
  <c r="P1469" i="5"/>
  <c r="Q1469" i="5"/>
  <c r="R1469" i="5"/>
  <c r="O1470" i="5"/>
  <c r="P1470" i="5"/>
  <c r="Q1470" i="5"/>
  <c r="R1470" i="5"/>
  <c r="O1471" i="5"/>
  <c r="P1471" i="5"/>
  <c r="Q1471" i="5"/>
  <c r="R1471" i="5"/>
  <c r="O1472" i="5"/>
  <c r="P1472" i="5"/>
  <c r="Q1472" i="5"/>
  <c r="R1472" i="5"/>
  <c r="O1473" i="5"/>
  <c r="P1473" i="5"/>
  <c r="Q1473" i="5"/>
  <c r="R1473" i="5"/>
  <c r="O1474" i="5"/>
  <c r="P1474" i="5"/>
  <c r="Q1474" i="5"/>
  <c r="R1474" i="5"/>
  <c r="O1475" i="5"/>
  <c r="P1475" i="5"/>
  <c r="Q1475" i="5"/>
  <c r="R1475" i="5"/>
  <c r="O1476" i="5"/>
  <c r="P1476" i="5"/>
  <c r="Q1476" i="5"/>
  <c r="R1476" i="5"/>
  <c r="O1477" i="5"/>
  <c r="P1477" i="5"/>
  <c r="Q1477" i="5"/>
  <c r="R1477" i="5"/>
  <c r="O1478" i="5"/>
  <c r="P1478" i="5"/>
  <c r="Q1478" i="5"/>
  <c r="R1478" i="5"/>
  <c r="O1479" i="5"/>
  <c r="P1479" i="5"/>
  <c r="Q1479" i="5"/>
  <c r="R1479" i="5"/>
  <c r="O1480" i="5"/>
  <c r="P1480" i="5"/>
  <c r="Q1480" i="5"/>
  <c r="R1480" i="5"/>
  <c r="O1481" i="5"/>
  <c r="P1481" i="5"/>
  <c r="Q1481" i="5"/>
  <c r="R1481" i="5"/>
  <c r="O1482" i="5"/>
  <c r="P1482" i="5"/>
  <c r="Q1482" i="5"/>
  <c r="R1482" i="5"/>
  <c r="O1483" i="5"/>
  <c r="P1483" i="5"/>
  <c r="Q1483" i="5"/>
  <c r="R1483" i="5"/>
  <c r="O1484" i="5"/>
  <c r="P1484" i="5"/>
  <c r="Q1484" i="5"/>
  <c r="R1484" i="5"/>
  <c r="O1485" i="5"/>
  <c r="P1485" i="5"/>
  <c r="Q1485" i="5"/>
  <c r="R1485" i="5"/>
  <c r="O1486" i="5"/>
  <c r="P1486" i="5"/>
  <c r="Q1486" i="5"/>
  <c r="R1486" i="5"/>
  <c r="O1487" i="5"/>
  <c r="P1487" i="5"/>
  <c r="Q1487" i="5"/>
  <c r="R1487" i="5"/>
  <c r="O1488" i="5"/>
  <c r="P1488" i="5"/>
  <c r="Q1488" i="5"/>
  <c r="R1488" i="5"/>
  <c r="O1489" i="5"/>
  <c r="P1489" i="5"/>
  <c r="Q1489" i="5"/>
  <c r="R1489" i="5"/>
  <c r="O1490" i="5"/>
  <c r="P1490" i="5"/>
  <c r="Q1490" i="5"/>
  <c r="R1490" i="5"/>
  <c r="O1491" i="5"/>
  <c r="P1491" i="5"/>
  <c r="Q1491" i="5"/>
  <c r="R1491" i="5"/>
  <c r="O1492" i="5"/>
  <c r="P1492" i="5"/>
  <c r="Q1492" i="5"/>
  <c r="R1492" i="5"/>
  <c r="O1493" i="5"/>
  <c r="P1493" i="5"/>
  <c r="Q1493" i="5"/>
  <c r="R1493" i="5"/>
  <c r="O1494" i="5"/>
  <c r="P1494" i="5"/>
  <c r="Q1494" i="5"/>
  <c r="R1494" i="5"/>
  <c r="O1495" i="5"/>
  <c r="P1495" i="5"/>
  <c r="Q1495" i="5"/>
  <c r="R1495" i="5"/>
  <c r="O1496" i="5"/>
  <c r="P1496" i="5"/>
  <c r="Q1496" i="5"/>
  <c r="R1496" i="5"/>
  <c r="O1497" i="5"/>
  <c r="P1497" i="5"/>
  <c r="Q1497" i="5"/>
  <c r="R1497" i="5"/>
  <c r="O1498" i="5"/>
  <c r="P1498" i="5"/>
  <c r="Q1498" i="5"/>
  <c r="R1498" i="5"/>
  <c r="O1499" i="5"/>
  <c r="P1499" i="5"/>
  <c r="Q1499" i="5"/>
  <c r="R1499" i="5"/>
  <c r="O1500" i="5"/>
  <c r="P1500" i="5"/>
  <c r="Q1500" i="5"/>
  <c r="R1500" i="5"/>
  <c r="O1501" i="5"/>
  <c r="P1501" i="5"/>
  <c r="Q1501" i="5"/>
  <c r="R1501" i="5"/>
  <c r="O1502" i="5"/>
  <c r="P1502" i="5"/>
  <c r="Q1502" i="5"/>
  <c r="R1502" i="5"/>
  <c r="O1503" i="5"/>
  <c r="P1503" i="5"/>
  <c r="Q1503" i="5"/>
  <c r="R1503" i="5"/>
  <c r="O1504" i="5"/>
  <c r="P1504" i="5"/>
  <c r="Q1504" i="5"/>
  <c r="R1504" i="5"/>
  <c r="O1505" i="5"/>
  <c r="P1505" i="5"/>
  <c r="Q1505" i="5"/>
  <c r="R1505" i="5"/>
  <c r="O1506" i="5"/>
  <c r="P1506" i="5"/>
  <c r="Q1506" i="5"/>
  <c r="R1506" i="5"/>
  <c r="O1507" i="5"/>
  <c r="P1507" i="5"/>
  <c r="Q1507" i="5"/>
  <c r="R1507" i="5"/>
  <c r="O1508" i="5"/>
  <c r="P1508" i="5"/>
  <c r="Q1508" i="5"/>
  <c r="R1508" i="5"/>
  <c r="O1509" i="5"/>
  <c r="P1509" i="5"/>
  <c r="Q1509" i="5"/>
  <c r="R1509" i="5"/>
  <c r="O1510" i="5"/>
  <c r="P1510" i="5"/>
  <c r="Q1510" i="5"/>
  <c r="R1510" i="5"/>
  <c r="O1511" i="5"/>
  <c r="P1511" i="5"/>
  <c r="Q1511" i="5"/>
  <c r="R1511" i="5"/>
  <c r="O1512" i="5"/>
  <c r="P1512" i="5"/>
  <c r="Q1512" i="5"/>
  <c r="R1512" i="5"/>
  <c r="O1513" i="5"/>
  <c r="P1513" i="5"/>
  <c r="Q1513" i="5"/>
  <c r="R1513" i="5"/>
  <c r="O1514" i="5"/>
  <c r="P1514" i="5"/>
  <c r="Q1514" i="5"/>
  <c r="R1514" i="5"/>
  <c r="O1515" i="5"/>
  <c r="P1515" i="5"/>
  <c r="Q1515" i="5"/>
  <c r="R1515" i="5"/>
  <c r="O1516" i="5"/>
  <c r="P1516" i="5"/>
  <c r="Q1516" i="5"/>
  <c r="R1516" i="5"/>
  <c r="O1517" i="5"/>
  <c r="P1517" i="5"/>
  <c r="Q1517" i="5"/>
  <c r="R1517" i="5"/>
  <c r="O1518" i="5"/>
  <c r="P1518" i="5"/>
  <c r="Q1518" i="5"/>
  <c r="R1518" i="5"/>
  <c r="O1519" i="5"/>
  <c r="P1519" i="5"/>
  <c r="Q1519" i="5"/>
  <c r="R1519" i="5"/>
  <c r="O1520" i="5"/>
  <c r="P1520" i="5"/>
  <c r="Q1520" i="5"/>
  <c r="R1520" i="5"/>
  <c r="O1521" i="5"/>
  <c r="P1521" i="5"/>
  <c r="Q1521" i="5"/>
  <c r="R1521" i="5"/>
  <c r="O1522" i="5"/>
  <c r="P1522" i="5"/>
  <c r="Q1522" i="5"/>
  <c r="R1522" i="5"/>
  <c r="O1523" i="5"/>
  <c r="P1523" i="5"/>
  <c r="Q1523" i="5"/>
  <c r="R1523" i="5"/>
  <c r="O1524" i="5"/>
  <c r="P1524" i="5"/>
  <c r="Q1524" i="5"/>
  <c r="R1524" i="5"/>
  <c r="O1525" i="5"/>
  <c r="P1525" i="5"/>
  <c r="Q1525" i="5"/>
  <c r="R1525" i="5"/>
  <c r="O1526" i="5"/>
  <c r="P1526" i="5"/>
  <c r="Q1526" i="5"/>
  <c r="R1526" i="5"/>
  <c r="O1527" i="5"/>
  <c r="P1527" i="5"/>
  <c r="Q1527" i="5"/>
  <c r="R1527" i="5"/>
  <c r="O1528" i="5"/>
  <c r="P1528" i="5"/>
  <c r="Q1528" i="5"/>
  <c r="R1528" i="5"/>
  <c r="O1529" i="5"/>
  <c r="P1529" i="5"/>
  <c r="Q1529" i="5"/>
  <c r="R1529" i="5"/>
  <c r="O1530" i="5"/>
  <c r="P1530" i="5"/>
  <c r="Q1530" i="5"/>
  <c r="R1530" i="5"/>
  <c r="O1531" i="5"/>
  <c r="P1531" i="5"/>
  <c r="Q1531" i="5"/>
  <c r="R1531" i="5"/>
  <c r="O1532" i="5"/>
  <c r="P1532" i="5"/>
  <c r="Q1532" i="5"/>
  <c r="R1532" i="5"/>
  <c r="O1533" i="5"/>
  <c r="P1533" i="5"/>
  <c r="Q1533" i="5"/>
  <c r="R1533" i="5"/>
  <c r="O1534" i="5"/>
  <c r="P1534" i="5"/>
  <c r="Q1534" i="5"/>
  <c r="R1534" i="5"/>
  <c r="O1535" i="5"/>
  <c r="P1535" i="5"/>
  <c r="Q1535" i="5"/>
  <c r="R1535" i="5"/>
  <c r="O1536" i="5"/>
  <c r="P1536" i="5"/>
  <c r="Q1536" i="5"/>
  <c r="R1536" i="5"/>
  <c r="O1537" i="5"/>
  <c r="P1537" i="5"/>
  <c r="Q1537" i="5"/>
  <c r="R1537" i="5"/>
  <c r="O1538" i="5"/>
  <c r="P1538" i="5"/>
  <c r="Q1538" i="5"/>
  <c r="R1538" i="5"/>
  <c r="O1539" i="5"/>
  <c r="P1539" i="5"/>
  <c r="Q1539" i="5"/>
  <c r="R1539" i="5"/>
  <c r="O1540" i="5"/>
  <c r="P1540" i="5"/>
  <c r="Q1540" i="5"/>
  <c r="R1540" i="5"/>
  <c r="O1541" i="5"/>
  <c r="P1541" i="5"/>
  <c r="Q1541" i="5"/>
  <c r="R1541" i="5"/>
  <c r="O1542" i="5"/>
  <c r="P1542" i="5"/>
  <c r="Q1542" i="5"/>
  <c r="R1542" i="5"/>
  <c r="O1543" i="5"/>
  <c r="P1543" i="5"/>
  <c r="Q1543" i="5"/>
  <c r="R1543" i="5"/>
  <c r="O1544" i="5"/>
  <c r="P1544" i="5"/>
  <c r="Q1544" i="5"/>
  <c r="R1544" i="5"/>
  <c r="O1545" i="5"/>
  <c r="P1545" i="5"/>
  <c r="Q1545" i="5"/>
  <c r="R1545" i="5"/>
  <c r="O1546" i="5"/>
  <c r="P1546" i="5"/>
  <c r="Q1546" i="5"/>
  <c r="R1546" i="5"/>
  <c r="O1547" i="5"/>
  <c r="P1547" i="5"/>
  <c r="Q1547" i="5"/>
  <c r="R1547" i="5"/>
  <c r="O1548" i="5"/>
  <c r="P1548" i="5"/>
  <c r="Q1548" i="5"/>
  <c r="R1548" i="5"/>
  <c r="O1549" i="5"/>
  <c r="P1549" i="5"/>
  <c r="Q1549" i="5"/>
  <c r="R1549" i="5"/>
  <c r="O1550" i="5"/>
  <c r="P1550" i="5"/>
  <c r="Q1550" i="5"/>
  <c r="R1550" i="5"/>
  <c r="O1551" i="5"/>
  <c r="P1551" i="5"/>
  <c r="Q1551" i="5"/>
  <c r="R1551" i="5"/>
  <c r="O1552" i="5"/>
  <c r="P1552" i="5"/>
  <c r="Q1552" i="5"/>
  <c r="R1552" i="5"/>
  <c r="O1553" i="5"/>
  <c r="P1553" i="5"/>
  <c r="Q1553" i="5"/>
  <c r="R1553" i="5"/>
  <c r="O1554" i="5"/>
  <c r="P1554" i="5"/>
  <c r="Q1554" i="5"/>
  <c r="R1554" i="5"/>
  <c r="O1555" i="5"/>
  <c r="P1555" i="5"/>
  <c r="Q1555" i="5"/>
  <c r="R1555" i="5"/>
  <c r="O1556" i="5"/>
  <c r="P1556" i="5"/>
  <c r="Q1556" i="5"/>
  <c r="R1556" i="5"/>
  <c r="O1557" i="5"/>
  <c r="P1557" i="5"/>
  <c r="Q1557" i="5"/>
  <c r="R1557" i="5"/>
  <c r="O1558" i="5"/>
  <c r="P1558" i="5"/>
  <c r="Q1558" i="5"/>
  <c r="R1558" i="5"/>
  <c r="O1559" i="5"/>
  <c r="P1559" i="5"/>
  <c r="Q1559" i="5"/>
  <c r="R1559" i="5"/>
  <c r="O1560" i="5"/>
  <c r="P1560" i="5"/>
  <c r="Q1560" i="5"/>
  <c r="R1560" i="5"/>
  <c r="O1561" i="5"/>
  <c r="P1561" i="5"/>
  <c r="Q1561" i="5"/>
  <c r="R1561" i="5"/>
  <c r="O1562" i="5"/>
  <c r="P1562" i="5"/>
  <c r="Q1562" i="5"/>
  <c r="R1562" i="5"/>
  <c r="O1563" i="5"/>
  <c r="P1563" i="5"/>
  <c r="Q1563" i="5"/>
  <c r="R1563" i="5"/>
  <c r="O1564" i="5"/>
  <c r="P1564" i="5"/>
  <c r="Q1564" i="5"/>
  <c r="R1564" i="5"/>
  <c r="O1565" i="5"/>
  <c r="P1565" i="5"/>
  <c r="Q1565" i="5"/>
  <c r="R1565" i="5"/>
  <c r="O1566" i="5"/>
  <c r="P1566" i="5"/>
  <c r="Q1566" i="5"/>
  <c r="R1566" i="5"/>
  <c r="O1567" i="5"/>
  <c r="P1567" i="5"/>
  <c r="Q1567" i="5"/>
  <c r="R1567" i="5"/>
  <c r="O1568" i="5"/>
  <c r="P1568" i="5"/>
  <c r="Q1568" i="5"/>
  <c r="R1568" i="5"/>
  <c r="O1569" i="5"/>
  <c r="P1569" i="5"/>
  <c r="Q1569" i="5"/>
  <c r="R1569" i="5"/>
  <c r="O1570" i="5"/>
  <c r="P1570" i="5"/>
  <c r="Q1570" i="5"/>
  <c r="R1570" i="5"/>
  <c r="O1571" i="5"/>
  <c r="P1571" i="5"/>
  <c r="Q1571" i="5"/>
  <c r="R1571" i="5"/>
  <c r="O1572" i="5"/>
  <c r="P1572" i="5"/>
  <c r="Q1572" i="5"/>
  <c r="R1572" i="5"/>
  <c r="O1573" i="5"/>
  <c r="P1573" i="5"/>
  <c r="Q1573" i="5"/>
  <c r="R1573" i="5"/>
  <c r="O1574" i="5"/>
  <c r="P1574" i="5"/>
  <c r="Q1574" i="5"/>
  <c r="R1574" i="5"/>
  <c r="O1575" i="5"/>
  <c r="P1575" i="5"/>
  <c r="Q1575" i="5"/>
  <c r="R1575" i="5"/>
  <c r="O1576" i="5"/>
  <c r="P1576" i="5"/>
  <c r="Q1576" i="5"/>
  <c r="R1576" i="5"/>
  <c r="O1577" i="5"/>
  <c r="P1577" i="5"/>
  <c r="Q1577" i="5"/>
  <c r="R1577" i="5"/>
  <c r="O1578" i="5"/>
  <c r="P1578" i="5"/>
  <c r="Q1578" i="5"/>
  <c r="R1578" i="5"/>
  <c r="O1579" i="5"/>
  <c r="P1579" i="5"/>
  <c r="Q1579" i="5"/>
  <c r="R1579" i="5"/>
  <c r="O1580" i="5"/>
  <c r="P1580" i="5"/>
  <c r="Q1580" i="5"/>
  <c r="R1580" i="5"/>
  <c r="O1581" i="5"/>
  <c r="P1581" i="5"/>
  <c r="Q1581" i="5"/>
  <c r="R1581" i="5"/>
  <c r="O1582" i="5"/>
  <c r="P1582" i="5"/>
  <c r="Q1582" i="5"/>
  <c r="R1582" i="5"/>
  <c r="O1583" i="5"/>
  <c r="P1583" i="5"/>
  <c r="Q1583" i="5"/>
  <c r="R1583" i="5"/>
  <c r="O1584" i="5"/>
  <c r="P1584" i="5"/>
  <c r="Q1584" i="5"/>
  <c r="R1584" i="5"/>
  <c r="O1585" i="5"/>
  <c r="P1585" i="5"/>
  <c r="Q1585" i="5"/>
  <c r="R1585" i="5"/>
  <c r="O1586" i="5"/>
  <c r="P1586" i="5"/>
  <c r="Q1586" i="5"/>
  <c r="R1586" i="5"/>
  <c r="O1587" i="5"/>
  <c r="P1587" i="5"/>
  <c r="Q1587" i="5"/>
  <c r="R1587" i="5"/>
  <c r="O1588" i="5"/>
  <c r="P1588" i="5"/>
  <c r="Q1588" i="5"/>
  <c r="R1588" i="5"/>
  <c r="O1589" i="5"/>
  <c r="P1589" i="5"/>
  <c r="Q1589" i="5"/>
  <c r="R1589" i="5"/>
  <c r="O1590" i="5"/>
  <c r="P1590" i="5"/>
  <c r="Q1590" i="5"/>
  <c r="R1590" i="5"/>
  <c r="O1591" i="5"/>
  <c r="P1591" i="5"/>
  <c r="Q1591" i="5"/>
  <c r="R1591" i="5"/>
  <c r="O1592" i="5"/>
  <c r="P1592" i="5"/>
  <c r="Q1592" i="5"/>
  <c r="R1592" i="5"/>
  <c r="O1593" i="5"/>
  <c r="P1593" i="5"/>
  <c r="Q1593" i="5"/>
  <c r="R1593" i="5"/>
  <c r="O1594" i="5"/>
  <c r="P1594" i="5"/>
  <c r="Q1594" i="5"/>
  <c r="R1594" i="5"/>
  <c r="O1595" i="5"/>
  <c r="P1595" i="5"/>
  <c r="Q1595" i="5"/>
  <c r="R1595" i="5"/>
  <c r="O1596" i="5"/>
  <c r="P1596" i="5"/>
  <c r="Q1596" i="5"/>
  <c r="R1596" i="5"/>
  <c r="O1597" i="5"/>
  <c r="P1597" i="5"/>
  <c r="Q1597" i="5"/>
  <c r="R1597" i="5"/>
  <c r="O1598" i="5"/>
  <c r="P1598" i="5"/>
  <c r="Q1598" i="5"/>
  <c r="R1598" i="5"/>
  <c r="O1599" i="5"/>
  <c r="P1599" i="5"/>
  <c r="Q1599" i="5"/>
  <c r="R1599" i="5"/>
  <c r="O1600" i="5"/>
  <c r="P1600" i="5"/>
  <c r="Q1600" i="5"/>
  <c r="R1600" i="5"/>
  <c r="O1601" i="5"/>
  <c r="P1601" i="5"/>
  <c r="Q1601" i="5"/>
  <c r="R1601" i="5"/>
  <c r="O1602" i="5"/>
  <c r="P1602" i="5"/>
  <c r="Q1602" i="5"/>
  <c r="R1602" i="5"/>
  <c r="O1603" i="5"/>
  <c r="P1603" i="5"/>
  <c r="Q1603" i="5"/>
  <c r="R1603" i="5"/>
  <c r="O1604" i="5"/>
  <c r="P1604" i="5"/>
  <c r="Q1604" i="5"/>
  <c r="R1604" i="5"/>
  <c r="O1605" i="5"/>
  <c r="P1605" i="5"/>
  <c r="Q1605" i="5"/>
  <c r="R1605" i="5"/>
  <c r="O1606" i="5"/>
  <c r="P1606" i="5"/>
  <c r="Q1606" i="5"/>
  <c r="R1606" i="5"/>
  <c r="O1607" i="5"/>
  <c r="P1607" i="5"/>
  <c r="Q1607" i="5"/>
  <c r="R1607" i="5"/>
  <c r="O1608" i="5"/>
  <c r="P1608" i="5"/>
  <c r="Q1608" i="5"/>
  <c r="R1608" i="5"/>
  <c r="O1609" i="5"/>
  <c r="P1609" i="5"/>
  <c r="Q1609" i="5"/>
  <c r="R1609" i="5"/>
  <c r="O1610" i="5"/>
  <c r="P1610" i="5"/>
  <c r="Q1610" i="5"/>
  <c r="R1610" i="5"/>
  <c r="O1611" i="5"/>
  <c r="P1611" i="5"/>
  <c r="Q1611" i="5"/>
  <c r="R1611" i="5"/>
  <c r="O1612" i="5"/>
  <c r="P1612" i="5"/>
  <c r="Q1612" i="5"/>
  <c r="R1612" i="5"/>
  <c r="O1613" i="5"/>
  <c r="P1613" i="5"/>
  <c r="Q1613" i="5"/>
  <c r="R1613" i="5"/>
  <c r="O1614" i="5"/>
  <c r="P1614" i="5"/>
  <c r="Q1614" i="5"/>
  <c r="R1614" i="5"/>
  <c r="O1615" i="5"/>
  <c r="P1615" i="5"/>
  <c r="Q1615" i="5"/>
  <c r="R1615" i="5"/>
  <c r="O1616" i="5"/>
  <c r="P1616" i="5"/>
  <c r="Q1616" i="5"/>
  <c r="R1616" i="5"/>
  <c r="O1617" i="5"/>
  <c r="P1617" i="5"/>
  <c r="Q1617" i="5"/>
  <c r="R1617" i="5"/>
  <c r="O1618" i="5"/>
  <c r="P1618" i="5"/>
  <c r="Q1618" i="5"/>
  <c r="R1618" i="5"/>
  <c r="O1619" i="5"/>
  <c r="P1619" i="5"/>
  <c r="Q1619" i="5"/>
  <c r="R1619" i="5"/>
  <c r="O1620" i="5"/>
  <c r="P1620" i="5"/>
  <c r="Q1620" i="5"/>
  <c r="R1620" i="5"/>
  <c r="O1621" i="5"/>
  <c r="P1621" i="5"/>
  <c r="Q1621" i="5"/>
  <c r="R1621" i="5"/>
  <c r="O1622" i="5"/>
  <c r="P1622" i="5"/>
  <c r="Q1622" i="5"/>
  <c r="R1622" i="5"/>
  <c r="O1623" i="5"/>
  <c r="P1623" i="5"/>
  <c r="Q1623" i="5"/>
  <c r="R1623" i="5"/>
  <c r="O1624" i="5"/>
  <c r="P1624" i="5"/>
  <c r="Q1624" i="5"/>
  <c r="R1624" i="5"/>
  <c r="O1625" i="5"/>
  <c r="P1625" i="5"/>
  <c r="Q1625" i="5"/>
  <c r="R1625" i="5"/>
  <c r="O1626" i="5"/>
  <c r="P1626" i="5"/>
  <c r="Q1626" i="5"/>
  <c r="R1626" i="5"/>
  <c r="O1627" i="5"/>
  <c r="P1627" i="5"/>
  <c r="Q1627" i="5"/>
  <c r="R1627" i="5"/>
  <c r="O1628" i="5"/>
  <c r="P1628" i="5"/>
  <c r="Q1628" i="5"/>
  <c r="R1628" i="5"/>
  <c r="O1629" i="5"/>
  <c r="P1629" i="5"/>
  <c r="Q1629" i="5"/>
  <c r="R1629" i="5"/>
  <c r="O1630" i="5"/>
  <c r="P1630" i="5"/>
  <c r="Q1630" i="5"/>
  <c r="R1630" i="5"/>
  <c r="O1631" i="5"/>
  <c r="P1631" i="5"/>
  <c r="Q1631" i="5"/>
  <c r="R1631" i="5"/>
  <c r="O1632" i="5"/>
  <c r="P1632" i="5"/>
  <c r="Q1632" i="5"/>
  <c r="R1632" i="5"/>
  <c r="O1633" i="5"/>
  <c r="P1633" i="5"/>
  <c r="Q1633" i="5"/>
  <c r="R1633" i="5"/>
  <c r="O1634" i="5"/>
  <c r="P1634" i="5"/>
  <c r="Q1634" i="5"/>
  <c r="R1634" i="5"/>
  <c r="O1635" i="5"/>
  <c r="P1635" i="5"/>
  <c r="Q1635" i="5"/>
  <c r="R1635" i="5"/>
  <c r="O1636" i="5"/>
  <c r="P1636" i="5"/>
  <c r="Q1636" i="5"/>
  <c r="R1636" i="5"/>
  <c r="O1637" i="5"/>
  <c r="P1637" i="5"/>
  <c r="Q1637" i="5"/>
  <c r="R1637" i="5"/>
  <c r="O1638" i="5"/>
  <c r="P1638" i="5"/>
  <c r="Q1638" i="5"/>
  <c r="R1638" i="5"/>
  <c r="O1639" i="5"/>
  <c r="P1639" i="5"/>
  <c r="Q1639" i="5"/>
  <c r="R1639" i="5"/>
  <c r="O1640" i="5"/>
  <c r="P1640" i="5"/>
  <c r="Q1640" i="5"/>
  <c r="R1640" i="5"/>
  <c r="O1641" i="5"/>
  <c r="P1641" i="5"/>
  <c r="Q1641" i="5"/>
  <c r="R1641" i="5"/>
  <c r="O1642" i="5"/>
  <c r="P1642" i="5"/>
  <c r="Q1642" i="5"/>
  <c r="R1642" i="5"/>
  <c r="O1643" i="5"/>
  <c r="P1643" i="5"/>
  <c r="Q1643" i="5"/>
  <c r="R1643" i="5"/>
  <c r="O1644" i="5"/>
  <c r="P1644" i="5"/>
  <c r="Q1644" i="5"/>
  <c r="R1644" i="5"/>
  <c r="O1645" i="5"/>
  <c r="P1645" i="5"/>
  <c r="Q1645" i="5"/>
  <c r="R1645" i="5"/>
  <c r="O1646" i="5"/>
  <c r="P1646" i="5"/>
  <c r="Q1646" i="5"/>
  <c r="R1646" i="5"/>
  <c r="O1647" i="5"/>
  <c r="P1647" i="5"/>
  <c r="Q1647" i="5"/>
  <c r="R1647" i="5"/>
  <c r="O1648" i="5"/>
  <c r="P1648" i="5"/>
  <c r="Q1648" i="5"/>
  <c r="R1648" i="5"/>
  <c r="O1649" i="5"/>
  <c r="P1649" i="5"/>
  <c r="Q1649" i="5"/>
  <c r="R1649" i="5"/>
  <c r="O1650" i="5"/>
  <c r="P1650" i="5"/>
  <c r="Q1650" i="5"/>
  <c r="R1650" i="5"/>
  <c r="O1651" i="5"/>
  <c r="P1651" i="5"/>
  <c r="Q1651" i="5"/>
  <c r="R1651" i="5"/>
  <c r="O1652" i="5"/>
  <c r="P1652" i="5"/>
  <c r="Q1652" i="5"/>
  <c r="R1652" i="5"/>
  <c r="O1653" i="5"/>
  <c r="P1653" i="5"/>
  <c r="Q1653" i="5"/>
  <c r="R1653" i="5"/>
  <c r="O1654" i="5"/>
  <c r="P1654" i="5"/>
  <c r="Q1654" i="5"/>
  <c r="R1654" i="5"/>
  <c r="O1655" i="5"/>
  <c r="P1655" i="5"/>
  <c r="Q1655" i="5"/>
  <c r="R1655" i="5"/>
  <c r="O1656" i="5"/>
  <c r="P1656" i="5"/>
  <c r="Q1656" i="5"/>
  <c r="R1656" i="5"/>
  <c r="O1657" i="5"/>
  <c r="P1657" i="5"/>
  <c r="Q1657" i="5"/>
  <c r="R1657" i="5"/>
  <c r="O1658" i="5"/>
  <c r="P1658" i="5"/>
  <c r="Q1658" i="5"/>
  <c r="R1658" i="5"/>
  <c r="O1659" i="5"/>
  <c r="P1659" i="5"/>
  <c r="Q1659" i="5"/>
  <c r="R1659" i="5"/>
  <c r="O1660" i="5"/>
  <c r="P1660" i="5"/>
  <c r="Q1660" i="5"/>
  <c r="R1660" i="5"/>
  <c r="O1661" i="5"/>
  <c r="P1661" i="5"/>
  <c r="Q1661" i="5"/>
  <c r="R1661" i="5"/>
  <c r="O1662" i="5"/>
  <c r="P1662" i="5"/>
  <c r="Q1662" i="5"/>
  <c r="R1662" i="5"/>
  <c r="O1663" i="5"/>
  <c r="P1663" i="5"/>
  <c r="Q1663" i="5"/>
  <c r="R1663" i="5"/>
  <c r="O1664" i="5"/>
  <c r="P1664" i="5"/>
  <c r="Q1664" i="5"/>
  <c r="R1664" i="5"/>
  <c r="O1665" i="5"/>
  <c r="P1665" i="5"/>
  <c r="Q1665" i="5"/>
  <c r="R1665" i="5"/>
  <c r="O1666" i="5"/>
  <c r="P1666" i="5"/>
  <c r="Q1666" i="5"/>
  <c r="R1666" i="5"/>
  <c r="O1667" i="5"/>
  <c r="P1667" i="5"/>
  <c r="Q1667" i="5"/>
  <c r="R1667" i="5"/>
  <c r="O1668" i="5"/>
  <c r="P1668" i="5"/>
  <c r="Q1668" i="5"/>
  <c r="R1668" i="5"/>
  <c r="O1669" i="5"/>
  <c r="P1669" i="5"/>
  <c r="Q1669" i="5"/>
  <c r="R1669" i="5"/>
  <c r="O1670" i="5"/>
  <c r="P1670" i="5"/>
  <c r="Q1670" i="5"/>
  <c r="R1670" i="5"/>
  <c r="O1671" i="5"/>
  <c r="P1671" i="5"/>
  <c r="Q1671" i="5"/>
  <c r="R1671" i="5"/>
  <c r="O1672" i="5"/>
  <c r="P1672" i="5"/>
  <c r="Q1672" i="5"/>
  <c r="R1672" i="5"/>
  <c r="O1673" i="5"/>
  <c r="P1673" i="5"/>
  <c r="Q1673" i="5"/>
  <c r="R1673" i="5"/>
  <c r="O1674" i="5"/>
  <c r="P1674" i="5"/>
  <c r="Q1674" i="5"/>
  <c r="R1674" i="5"/>
  <c r="O1675" i="5"/>
  <c r="P1675" i="5"/>
  <c r="Q1675" i="5"/>
  <c r="R1675" i="5"/>
  <c r="O1676" i="5"/>
  <c r="P1676" i="5"/>
  <c r="Q1676" i="5"/>
  <c r="R1676" i="5"/>
  <c r="O1677" i="5"/>
  <c r="P1677" i="5"/>
  <c r="Q1677" i="5"/>
  <c r="R1677" i="5"/>
  <c r="O1678" i="5"/>
  <c r="P1678" i="5"/>
  <c r="Q1678" i="5"/>
  <c r="R1678" i="5"/>
  <c r="O1679" i="5"/>
  <c r="P1679" i="5"/>
  <c r="Q1679" i="5"/>
  <c r="R1679" i="5"/>
  <c r="O1680" i="5"/>
  <c r="P1680" i="5"/>
  <c r="Q1680" i="5"/>
  <c r="R1680" i="5"/>
  <c r="O1681" i="5"/>
  <c r="P1681" i="5"/>
  <c r="Q1681" i="5"/>
  <c r="R1681" i="5"/>
  <c r="O1682" i="5"/>
  <c r="P1682" i="5"/>
  <c r="Q1682" i="5"/>
  <c r="R1682" i="5"/>
  <c r="O1683" i="5"/>
  <c r="P1683" i="5"/>
  <c r="Q1683" i="5"/>
  <c r="R1683" i="5"/>
  <c r="O1684" i="5"/>
  <c r="P1684" i="5"/>
  <c r="Q1684" i="5"/>
  <c r="R1684" i="5"/>
  <c r="O1685" i="5"/>
  <c r="P1685" i="5"/>
  <c r="Q1685" i="5"/>
  <c r="R1685" i="5"/>
  <c r="O1686" i="5"/>
  <c r="P1686" i="5"/>
  <c r="Q1686" i="5"/>
  <c r="R1686" i="5"/>
  <c r="O1687" i="5"/>
  <c r="P1687" i="5"/>
  <c r="Q1687" i="5"/>
  <c r="R1687" i="5"/>
  <c r="O1688" i="5"/>
  <c r="P1688" i="5"/>
  <c r="Q1688" i="5"/>
  <c r="R1688" i="5"/>
  <c r="O1689" i="5"/>
  <c r="P1689" i="5"/>
  <c r="Q1689" i="5"/>
  <c r="R1689" i="5"/>
  <c r="O1690" i="5"/>
  <c r="P1690" i="5"/>
  <c r="Q1690" i="5"/>
  <c r="R1690" i="5"/>
  <c r="O1691" i="5"/>
  <c r="P1691" i="5"/>
  <c r="Q1691" i="5"/>
  <c r="R1691" i="5"/>
  <c r="O1692" i="5"/>
  <c r="P1692" i="5"/>
  <c r="Q1692" i="5"/>
  <c r="R1692" i="5"/>
  <c r="O1693" i="5"/>
  <c r="P1693" i="5"/>
  <c r="Q1693" i="5"/>
  <c r="R1693" i="5"/>
  <c r="O1694" i="5"/>
  <c r="P1694" i="5"/>
  <c r="Q1694" i="5"/>
  <c r="R1694" i="5"/>
  <c r="O1695" i="5"/>
  <c r="P1695" i="5"/>
  <c r="Q1695" i="5"/>
  <c r="R1695" i="5"/>
  <c r="O1696" i="5"/>
  <c r="P1696" i="5"/>
  <c r="Q1696" i="5"/>
  <c r="R1696" i="5"/>
  <c r="O1697" i="5"/>
  <c r="P1697" i="5"/>
  <c r="Q1697" i="5"/>
  <c r="R1697" i="5"/>
  <c r="O1698" i="5"/>
  <c r="P1698" i="5"/>
  <c r="Q1698" i="5"/>
  <c r="R1698" i="5"/>
  <c r="O1699" i="5"/>
  <c r="P1699" i="5"/>
  <c r="Q1699" i="5"/>
  <c r="R1699" i="5"/>
  <c r="O1700" i="5"/>
  <c r="P1700" i="5"/>
  <c r="Q1700" i="5"/>
  <c r="R1700" i="5"/>
  <c r="O1701" i="5"/>
  <c r="P1701" i="5"/>
  <c r="Q1701" i="5"/>
  <c r="R1701" i="5"/>
  <c r="O1702" i="5"/>
  <c r="P1702" i="5"/>
  <c r="Q1702" i="5"/>
  <c r="R1702" i="5"/>
  <c r="O1703" i="5"/>
  <c r="P1703" i="5"/>
  <c r="Q1703" i="5"/>
  <c r="R1703" i="5"/>
  <c r="O1704" i="5"/>
  <c r="P1704" i="5"/>
  <c r="Q1704" i="5"/>
  <c r="R1704" i="5"/>
  <c r="O1705" i="5"/>
  <c r="P1705" i="5"/>
  <c r="Q1705" i="5"/>
  <c r="R1705" i="5"/>
  <c r="O1706" i="5"/>
  <c r="P1706" i="5"/>
  <c r="Q1706" i="5"/>
  <c r="R1706" i="5"/>
  <c r="O1707" i="5"/>
  <c r="P1707" i="5"/>
  <c r="Q1707" i="5"/>
  <c r="R1707" i="5"/>
  <c r="O1708" i="5"/>
  <c r="P1708" i="5"/>
  <c r="Q1708" i="5"/>
  <c r="R1708" i="5"/>
  <c r="O1709" i="5"/>
  <c r="P1709" i="5"/>
  <c r="Q1709" i="5"/>
  <c r="R1709" i="5"/>
  <c r="O1710" i="5"/>
  <c r="P1710" i="5"/>
  <c r="Q1710" i="5"/>
  <c r="R1710" i="5"/>
  <c r="O1711" i="5"/>
  <c r="P1711" i="5"/>
  <c r="Q1711" i="5"/>
  <c r="R1711" i="5"/>
  <c r="O1712" i="5"/>
  <c r="P1712" i="5"/>
  <c r="Q1712" i="5"/>
  <c r="R1712" i="5"/>
  <c r="O1713" i="5"/>
  <c r="P1713" i="5"/>
  <c r="Q1713" i="5"/>
  <c r="R1713" i="5"/>
  <c r="O1714" i="5"/>
  <c r="P1714" i="5"/>
  <c r="Q1714" i="5"/>
  <c r="R1714" i="5"/>
  <c r="O1715" i="5"/>
  <c r="P1715" i="5"/>
  <c r="Q1715" i="5"/>
  <c r="R1715" i="5"/>
  <c r="O1716" i="5"/>
  <c r="P1716" i="5"/>
  <c r="Q1716" i="5"/>
  <c r="R1716" i="5"/>
  <c r="O1717" i="5"/>
  <c r="P1717" i="5"/>
  <c r="Q1717" i="5"/>
  <c r="R1717" i="5"/>
  <c r="O1718" i="5"/>
  <c r="P1718" i="5"/>
  <c r="Q1718" i="5"/>
  <c r="R1718" i="5"/>
  <c r="O1719" i="5"/>
  <c r="P1719" i="5"/>
  <c r="Q1719" i="5"/>
  <c r="R1719" i="5"/>
  <c r="O1720" i="5"/>
  <c r="P1720" i="5"/>
  <c r="Q1720" i="5"/>
  <c r="R1720" i="5"/>
  <c r="O1721" i="5"/>
  <c r="P1721" i="5"/>
  <c r="Q1721" i="5"/>
  <c r="R1721" i="5"/>
  <c r="O1722" i="5"/>
  <c r="P1722" i="5"/>
  <c r="Q1722" i="5"/>
  <c r="R1722" i="5"/>
  <c r="O1723" i="5"/>
  <c r="P1723" i="5"/>
  <c r="Q1723" i="5"/>
  <c r="R1723" i="5"/>
  <c r="O1724" i="5"/>
  <c r="P1724" i="5"/>
  <c r="Q1724" i="5"/>
  <c r="R1724" i="5"/>
  <c r="O1725" i="5"/>
  <c r="P1725" i="5"/>
  <c r="Q1725" i="5"/>
  <c r="R1725" i="5"/>
  <c r="O1726" i="5"/>
  <c r="P1726" i="5"/>
  <c r="Q1726" i="5"/>
  <c r="R1726" i="5"/>
  <c r="O1727" i="5"/>
  <c r="P1727" i="5"/>
  <c r="Q1727" i="5"/>
  <c r="R1727" i="5"/>
  <c r="O1728" i="5"/>
  <c r="P1728" i="5"/>
  <c r="Q1728" i="5"/>
  <c r="R1728" i="5"/>
  <c r="O1729" i="5"/>
  <c r="P1729" i="5"/>
  <c r="Q1729" i="5"/>
  <c r="R1729" i="5"/>
  <c r="O1730" i="5"/>
  <c r="P1730" i="5"/>
  <c r="Q1730" i="5"/>
  <c r="R1730" i="5"/>
  <c r="O1731" i="5"/>
  <c r="P1731" i="5"/>
  <c r="Q1731" i="5"/>
  <c r="R1731" i="5"/>
  <c r="O1732" i="5"/>
  <c r="P1732" i="5"/>
  <c r="Q1732" i="5"/>
  <c r="R1732" i="5"/>
  <c r="O1733" i="5"/>
  <c r="P1733" i="5"/>
  <c r="Q1733" i="5"/>
  <c r="R1733" i="5"/>
  <c r="O1734" i="5"/>
  <c r="P1734" i="5"/>
  <c r="Q1734" i="5"/>
  <c r="R1734" i="5"/>
  <c r="O1735" i="5"/>
  <c r="P1735" i="5"/>
  <c r="Q1735" i="5"/>
  <c r="R1735" i="5"/>
  <c r="O1736" i="5"/>
  <c r="P1736" i="5"/>
  <c r="Q1736" i="5"/>
  <c r="R1736" i="5"/>
  <c r="O1737" i="5"/>
  <c r="P1737" i="5"/>
  <c r="Q1737" i="5"/>
  <c r="R1737" i="5"/>
  <c r="O1738" i="5"/>
  <c r="P1738" i="5"/>
  <c r="Q1738" i="5"/>
  <c r="R1738" i="5"/>
  <c r="O1739" i="5"/>
  <c r="P1739" i="5"/>
  <c r="Q1739" i="5"/>
  <c r="R1739" i="5"/>
  <c r="O1740" i="5"/>
  <c r="P1740" i="5"/>
  <c r="Q1740" i="5"/>
  <c r="R1740" i="5"/>
  <c r="O1741" i="5"/>
  <c r="P1741" i="5"/>
  <c r="Q1741" i="5"/>
  <c r="R1741" i="5"/>
  <c r="O1742" i="5"/>
  <c r="P1742" i="5"/>
  <c r="Q1742" i="5"/>
  <c r="R1742" i="5"/>
  <c r="O1743" i="5"/>
  <c r="P1743" i="5"/>
  <c r="Q1743" i="5"/>
  <c r="R1743" i="5"/>
  <c r="O1744" i="5"/>
  <c r="P1744" i="5"/>
  <c r="Q1744" i="5"/>
  <c r="R1744" i="5"/>
  <c r="O1745" i="5"/>
  <c r="P1745" i="5"/>
  <c r="Q1745" i="5"/>
  <c r="R1745" i="5"/>
  <c r="O1746" i="5"/>
  <c r="P1746" i="5"/>
  <c r="Q1746" i="5"/>
  <c r="R1746" i="5"/>
  <c r="O1747" i="5"/>
  <c r="P1747" i="5"/>
  <c r="Q1747" i="5"/>
  <c r="R1747" i="5"/>
  <c r="O1748" i="5"/>
  <c r="P1748" i="5"/>
  <c r="Q1748" i="5"/>
  <c r="R1748" i="5"/>
  <c r="O1749" i="5"/>
  <c r="P1749" i="5"/>
  <c r="Q1749" i="5"/>
  <c r="R1749" i="5"/>
  <c r="O1750" i="5"/>
  <c r="P1750" i="5"/>
  <c r="Q1750" i="5"/>
  <c r="R1750" i="5"/>
  <c r="O1751" i="5"/>
  <c r="P1751" i="5"/>
  <c r="Q1751" i="5"/>
  <c r="R1751" i="5"/>
  <c r="O1752" i="5"/>
  <c r="P1752" i="5"/>
  <c r="Q1752" i="5"/>
  <c r="R1752" i="5"/>
  <c r="O1753" i="5"/>
  <c r="P1753" i="5"/>
  <c r="Q1753" i="5"/>
  <c r="R1753" i="5"/>
  <c r="O1754" i="5"/>
  <c r="P1754" i="5"/>
  <c r="Q1754" i="5"/>
  <c r="R1754" i="5"/>
  <c r="O1755" i="5"/>
  <c r="P1755" i="5"/>
  <c r="Q1755" i="5"/>
  <c r="R1755" i="5"/>
  <c r="O1756" i="5"/>
  <c r="P1756" i="5"/>
  <c r="Q1756" i="5"/>
  <c r="R1756" i="5"/>
  <c r="O1757" i="5"/>
  <c r="P1757" i="5"/>
  <c r="Q1757" i="5"/>
  <c r="R1757" i="5"/>
  <c r="O1758" i="5"/>
  <c r="P1758" i="5"/>
  <c r="Q1758" i="5"/>
  <c r="R1758" i="5"/>
  <c r="O1759" i="5"/>
  <c r="P1759" i="5"/>
  <c r="Q1759" i="5"/>
  <c r="R1759" i="5"/>
  <c r="O1760" i="5"/>
  <c r="P1760" i="5"/>
  <c r="Q1760" i="5"/>
  <c r="R1760" i="5"/>
  <c r="O1761" i="5"/>
  <c r="P1761" i="5"/>
  <c r="Q1761" i="5"/>
  <c r="R1761" i="5"/>
  <c r="O1762" i="5"/>
  <c r="P1762" i="5"/>
  <c r="Q1762" i="5"/>
  <c r="R1762" i="5"/>
  <c r="O1763" i="5"/>
  <c r="P1763" i="5"/>
  <c r="Q1763" i="5"/>
  <c r="R1763" i="5"/>
  <c r="O1764" i="5"/>
  <c r="P1764" i="5"/>
  <c r="Q1764" i="5"/>
  <c r="R1764" i="5"/>
  <c r="O1765" i="5"/>
  <c r="P1765" i="5"/>
  <c r="Q1765" i="5"/>
  <c r="R1765" i="5"/>
  <c r="O1766" i="5"/>
  <c r="P1766" i="5"/>
  <c r="Q1766" i="5"/>
  <c r="R1766" i="5"/>
  <c r="O1767" i="5"/>
  <c r="P1767" i="5"/>
  <c r="Q1767" i="5"/>
  <c r="R1767" i="5"/>
  <c r="O1768" i="5"/>
  <c r="P1768" i="5"/>
  <c r="Q1768" i="5"/>
  <c r="R1768" i="5"/>
  <c r="O1769" i="5"/>
  <c r="P1769" i="5"/>
  <c r="Q1769" i="5"/>
  <c r="R1769" i="5"/>
  <c r="O1770" i="5"/>
  <c r="P1770" i="5"/>
  <c r="Q1770" i="5"/>
  <c r="R1770" i="5"/>
  <c r="O1771" i="5"/>
  <c r="P1771" i="5"/>
  <c r="Q1771" i="5"/>
  <c r="R1771" i="5"/>
  <c r="O1772" i="5"/>
  <c r="P1772" i="5"/>
  <c r="Q1772" i="5"/>
  <c r="R1772" i="5"/>
  <c r="O1773" i="5"/>
  <c r="P1773" i="5"/>
  <c r="Q1773" i="5"/>
  <c r="R1773" i="5"/>
  <c r="O1774" i="5"/>
  <c r="P1774" i="5"/>
  <c r="Q1774" i="5"/>
  <c r="R1774" i="5"/>
  <c r="O1775" i="5"/>
  <c r="P1775" i="5"/>
  <c r="Q1775" i="5"/>
  <c r="R1775" i="5"/>
  <c r="O1776" i="5"/>
  <c r="P1776" i="5"/>
  <c r="Q1776" i="5"/>
  <c r="R1776" i="5"/>
  <c r="O1777" i="5"/>
  <c r="P1777" i="5"/>
  <c r="Q1777" i="5"/>
  <c r="R1777" i="5"/>
  <c r="O1778" i="5"/>
  <c r="P1778" i="5"/>
  <c r="Q1778" i="5"/>
  <c r="R1778" i="5"/>
  <c r="O1779" i="5"/>
  <c r="P1779" i="5"/>
  <c r="Q1779" i="5"/>
  <c r="R1779" i="5"/>
  <c r="O1780" i="5"/>
  <c r="P1780" i="5"/>
  <c r="Q1780" i="5"/>
  <c r="R1780" i="5"/>
  <c r="O1781" i="5"/>
  <c r="P1781" i="5"/>
  <c r="Q1781" i="5"/>
  <c r="R1781" i="5"/>
  <c r="O1782" i="5"/>
  <c r="P1782" i="5"/>
  <c r="Q1782" i="5"/>
  <c r="R1782" i="5"/>
  <c r="O1783" i="5"/>
  <c r="P1783" i="5"/>
  <c r="Q1783" i="5"/>
  <c r="R1783" i="5"/>
  <c r="O1784" i="5"/>
  <c r="P1784" i="5"/>
  <c r="Q1784" i="5"/>
  <c r="R1784" i="5"/>
  <c r="O1785" i="5"/>
  <c r="P1785" i="5"/>
  <c r="Q1785" i="5"/>
  <c r="R1785" i="5"/>
  <c r="O1786" i="5"/>
  <c r="P1786" i="5"/>
  <c r="Q1786" i="5"/>
  <c r="R1786" i="5"/>
  <c r="O1787" i="5"/>
  <c r="P1787" i="5"/>
  <c r="Q1787" i="5"/>
  <c r="R1787" i="5"/>
  <c r="O1788" i="5"/>
  <c r="P1788" i="5"/>
  <c r="Q1788" i="5"/>
  <c r="R1788" i="5"/>
  <c r="O1789" i="5"/>
  <c r="P1789" i="5"/>
  <c r="Q1789" i="5"/>
  <c r="R1789" i="5"/>
  <c r="O1790" i="5"/>
  <c r="P1790" i="5"/>
  <c r="Q1790" i="5"/>
  <c r="R1790" i="5"/>
  <c r="O1791" i="5"/>
  <c r="P1791" i="5"/>
  <c r="Q1791" i="5"/>
  <c r="R1791" i="5"/>
  <c r="O1792" i="5"/>
  <c r="P1792" i="5"/>
  <c r="Q1792" i="5"/>
  <c r="R1792" i="5"/>
  <c r="O1793" i="5"/>
  <c r="P1793" i="5"/>
  <c r="Q1793" i="5"/>
  <c r="R1793" i="5"/>
  <c r="O1794" i="5"/>
  <c r="P1794" i="5"/>
  <c r="Q1794" i="5"/>
  <c r="R1794" i="5"/>
  <c r="O1795" i="5"/>
  <c r="P1795" i="5"/>
  <c r="Q1795" i="5"/>
  <c r="R1795" i="5"/>
  <c r="O1796" i="5"/>
  <c r="P1796" i="5"/>
  <c r="Q1796" i="5"/>
  <c r="R1796" i="5"/>
  <c r="O1797" i="5"/>
  <c r="P1797" i="5"/>
  <c r="Q1797" i="5"/>
  <c r="R1797" i="5"/>
  <c r="O1798" i="5"/>
  <c r="P1798" i="5"/>
  <c r="Q1798" i="5"/>
  <c r="R1798" i="5"/>
  <c r="O1799" i="5"/>
  <c r="P1799" i="5"/>
  <c r="Q1799" i="5"/>
  <c r="R1799" i="5"/>
  <c r="O1800" i="5"/>
  <c r="P1800" i="5"/>
  <c r="Q1800" i="5"/>
  <c r="R1800" i="5"/>
  <c r="O1801" i="5"/>
  <c r="P1801" i="5"/>
  <c r="Q1801" i="5"/>
  <c r="R1801" i="5"/>
  <c r="O1802" i="5"/>
  <c r="P1802" i="5"/>
  <c r="Q1802" i="5"/>
  <c r="R1802" i="5"/>
  <c r="O1803" i="5"/>
  <c r="P1803" i="5"/>
  <c r="Q1803" i="5"/>
  <c r="R1803" i="5"/>
  <c r="O1804" i="5"/>
  <c r="P1804" i="5"/>
  <c r="Q1804" i="5"/>
  <c r="R1804" i="5"/>
  <c r="O1805" i="5"/>
  <c r="P1805" i="5"/>
  <c r="Q1805" i="5"/>
  <c r="R1805" i="5"/>
  <c r="O1806" i="5"/>
  <c r="P1806" i="5"/>
  <c r="Q1806" i="5"/>
  <c r="R1806" i="5"/>
  <c r="O1807" i="5"/>
  <c r="P1807" i="5"/>
  <c r="Q1807" i="5"/>
  <c r="R1807" i="5"/>
  <c r="O1808" i="5"/>
  <c r="P1808" i="5"/>
  <c r="Q1808" i="5"/>
  <c r="R1808" i="5"/>
  <c r="O1809" i="5"/>
  <c r="P1809" i="5"/>
  <c r="Q1809" i="5"/>
  <c r="R1809" i="5"/>
  <c r="O1810" i="5"/>
  <c r="P1810" i="5"/>
  <c r="Q1810" i="5"/>
  <c r="R1810" i="5"/>
  <c r="O1811" i="5"/>
  <c r="P1811" i="5"/>
  <c r="Q1811" i="5"/>
  <c r="R1811" i="5"/>
  <c r="O1812" i="5"/>
  <c r="P1812" i="5"/>
  <c r="Q1812" i="5"/>
  <c r="R1812" i="5"/>
  <c r="O1813" i="5"/>
  <c r="P1813" i="5"/>
  <c r="Q1813" i="5"/>
  <c r="R1813" i="5"/>
  <c r="O1814" i="5"/>
  <c r="P1814" i="5"/>
  <c r="Q1814" i="5"/>
  <c r="R1814" i="5"/>
  <c r="O1815" i="5"/>
  <c r="P1815" i="5"/>
  <c r="Q1815" i="5"/>
  <c r="R1815" i="5"/>
  <c r="O1816" i="5"/>
  <c r="P1816" i="5"/>
  <c r="Q1816" i="5"/>
  <c r="R1816" i="5"/>
  <c r="O1817" i="5"/>
  <c r="P1817" i="5"/>
  <c r="Q1817" i="5"/>
  <c r="R1817" i="5"/>
  <c r="O1818" i="5"/>
  <c r="P1818" i="5"/>
  <c r="Q1818" i="5"/>
  <c r="R1818" i="5"/>
  <c r="O1819" i="5"/>
  <c r="P1819" i="5"/>
  <c r="Q1819" i="5"/>
  <c r="R1819" i="5"/>
  <c r="O1820" i="5"/>
  <c r="P1820" i="5"/>
  <c r="Q1820" i="5"/>
  <c r="R1820" i="5"/>
  <c r="O1821" i="5"/>
  <c r="P1821" i="5"/>
  <c r="Q1821" i="5"/>
  <c r="R1821" i="5"/>
  <c r="O1822" i="5"/>
  <c r="P1822" i="5"/>
  <c r="Q1822" i="5"/>
  <c r="R1822" i="5"/>
  <c r="O1823" i="5"/>
  <c r="P1823" i="5"/>
  <c r="Q1823" i="5"/>
  <c r="R1823" i="5"/>
  <c r="O1824" i="5"/>
  <c r="P1824" i="5"/>
  <c r="Q1824" i="5"/>
  <c r="R1824" i="5"/>
  <c r="O1825" i="5"/>
  <c r="P1825" i="5"/>
  <c r="Q1825" i="5"/>
  <c r="R1825" i="5"/>
  <c r="O1826" i="5"/>
  <c r="P1826" i="5"/>
  <c r="Q1826" i="5"/>
  <c r="R1826" i="5"/>
  <c r="O1827" i="5"/>
  <c r="P1827" i="5"/>
  <c r="Q1827" i="5"/>
  <c r="R1827" i="5"/>
  <c r="O1828" i="5"/>
  <c r="P1828" i="5"/>
  <c r="Q1828" i="5"/>
  <c r="R1828" i="5"/>
  <c r="O1829" i="5"/>
  <c r="P1829" i="5"/>
  <c r="Q1829" i="5"/>
  <c r="R1829" i="5"/>
  <c r="O1830" i="5"/>
  <c r="P1830" i="5"/>
  <c r="Q1830" i="5"/>
  <c r="R1830" i="5"/>
  <c r="O1831" i="5"/>
  <c r="P1831" i="5"/>
  <c r="Q1831" i="5"/>
  <c r="R1831" i="5"/>
  <c r="O1832" i="5"/>
  <c r="P1832" i="5"/>
  <c r="Q1832" i="5"/>
  <c r="R1832" i="5"/>
  <c r="O1833" i="5"/>
  <c r="P1833" i="5"/>
  <c r="Q1833" i="5"/>
  <c r="R1833" i="5"/>
  <c r="O1834" i="5"/>
  <c r="P1834" i="5"/>
  <c r="Q1834" i="5"/>
  <c r="R1834" i="5"/>
  <c r="O1835" i="5"/>
  <c r="P1835" i="5"/>
  <c r="Q1835" i="5"/>
  <c r="R1835" i="5"/>
  <c r="O1836" i="5"/>
  <c r="P1836" i="5"/>
  <c r="Q1836" i="5"/>
  <c r="R1836" i="5"/>
  <c r="O1837" i="5"/>
  <c r="P1837" i="5"/>
  <c r="Q1837" i="5"/>
  <c r="R1837" i="5"/>
  <c r="O1838" i="5"/>
  <c r="P1838" i="5"/>
  <c r="Q1838" i="5"/>
  <c r="R1838" i="5"/>
  <c r="O1839" i="5"/>
  <c r="P1839" i="5"/>
  <c r="Q1839" i="5"/>
  <c r="R1839" i="5"/>
  <c r="O1840" i="5"/>
  <c r="P1840" i="5"/>
  <c r="Q1840" i="5"/>
  <c r="R1840" i="5"/>
  <c r="O1841" i="5"/>
  <c r="P1841" i="5"/>
  <c r="Q1841" i="5"/>
  <c r="R1841" i="5"/>
  <c r="O1842" i="5"/>
  <c r="P1842" i="5"/>
  <c r="Q1842" i="5"/>
  <c r="R1842" i="5"/>
  <c r="O1843" i="5"/>
  <c r="P1843" i="5"/>
  <c r="Q1843" i="5"/>
  <c r="R1843" i="5"/>
  <c r="O1844" i="5"/>
  <c r="P1844" i="5"/>
  <c r="Q1844" i="5"/>
  <c r="R1844" i="5"/>
  <c r="O1845" i="5"/>
  <c r="P1845" i="5"/>
  <c r="Q1845" i="5"/>
  <c r="R1845" i="5"/>
  <c r="O1846" i="5"/>
  <c r="P1846" i="5"/>
  <c r="Q1846" i="5"/>
  <c r="R1846" i="5"/>
  <c r="O1847" i="5"/>
  <c r="P1847" i="5"/>
  <c r="Q1847" i="5"/>
  <c r="R1847" i="5"/>
  <c r="O1848" i="5"/>
  <c r="P1848" i="5"/>
  <c r="Q1848" i="5"/>
  <c r="R1848" i="5"/>
  <c r="O1849" i="5"/>
  <c r="P1849" i="5"/>
  <c r="Q1849" i="5"/>
  <c r="R1849" i="5"/>
  <c r="O1850" i="5"/>
  <c r="P1850" i="5"/>
  <c r="Q1850" i="5"/>
  <c r="R1850" i="5"/>
  <c r="O1851" i="5"/>
  <c r="P1851" i="5"/>
  <c r="Q1851" i="5"/>
  <c r="R1851" i="5"/>
  <c r="O1852" i="5"/>
  <c r="P1852" i="5"/>
  <c r="Q1852" i="5"/>
  <c r="R1852" i="5"/>
  <c r="O1853" i="5"/>
  <c r="P1853" i="5"/>
  <c r="Q1853" i="5"/>
  <c r="R1853" i="5"/>
  <c r="O1854" i="5"/>
  <c r="P1854" i="5"/>
  <c r="Q1854" i="5"/>
  <c r="R1854" i="5"/>
  <c r="O1855" i="5"/>
  <c r="P1855" i="5"/>
  <c r="Q1855" i="5"/>
  <c r="R1855" i="5"/>
  <c r="O1856" i="5"/>
  <c r="P1856" i="5"/>
  <c r="Q1856" i="5"/>
  <c r="R1856" i="5"/>
  <c r="O1857" i="5"/>
  <c r="P1857" i="5"/>
  <c r="Q1857" i="5"/>
  <c r="R1857" i="5"/>
  <c r="O1858" i="5"/>
  <c r="P1858" i="5"/>
  <c r="Q1858" i="5"/>
  <c r="R1858" i="5"/>
  <c r="O1859" i="5"/>
  <c r="P1859" i="5"/>
  <c r="Q1859" i="5"/>
  <c r="R1859" i="5"/>
  <c r="O1860" i="5"/>
  <c r="P1860" i="5"/>
  <c r="Q1860" i="5"/>
  <c r="R1860" i="5"/>
  <c r="O1861" i="5"/>
  <c r="P1861" i="5"/>
  <c r="Q1861" i="5"/>
  <c r="R1861" i="5"/>
  <c r="O1862" i="5"/>
  <c r="P1862" i="5"/>
  <c r="Q1862" i="5"/>
  <c r="R1862" i="5"/>
  <c r="O1863" i="5"/>
  <c r="P1863" i="5"/>
  <c r="Q1863" i="5"/>
  <c r="R1863" i="5"/>
  <c r="O1864" i="5"/>
  <c r="P1864" i="5"/>
  <c r="Q1864" i="5"/>
  <c r="R1864" i="5"/>
  <c r="O1865" i="5"/>
  <c r="P1865" i="5"/>
  <c r="Q1865" i="5"/>
  <c r="R1865" i="5"/>
  <c r="O1866" i="5"/>
  <c r="P1866" i="5"/>
  <c r="Q1866" i="5"/>
  <c r="R1866" i="5"/>
  <c r="O1867" i="5"/>
  <c r="P1867" i="5"/>
  <c r="Q1867" i="5"/>
  <c r="R1867" i="5"/>
  <c r="O1868" i="5"/>
  <c r="P1868" i="5"/>
  <c r="Q1868" i="5"/>
  <c r="R1868" i="5"/>
  <c r="O1869" i="5"/>
  <c r="P1869" i="5"/>
  <c r="Q1869" i="5"/>
  <c r="R1869" i="5"/>
  <c r="O1870" i="5"/>
  <c r="P1870" i="5"/>
  <c r="Q1870" i="5"/>
  <c r="R1870" i="5"/>
  <c r="O1871" i="5"/>
  <c r="P1871" i="5"/>
  <c r="Q1871" i="5"/>
  <c r="R1871" i="5"/>
  <c r="O1872" i="5"/>
  <c r="P1872" i="5"/>
  <c r="Q1872" i="5"/>
  <c r="R1872" i="5"/>
  <c r="O1873" i="5"/>
  <c r="P1873" i="5"/>
  <c r="Q1873" i="5"/>
  <c r="R1873" i="5"/>
  <c r="O1874" i="5"/>
  <c r="P1874" i="5"/>
  <c r="Q1874" i="5"/>
  <c r="R1874" i="5"/>
  <c r="O1875" i="5"/>
  <c r="P1875" i="5"/>
  <c r="Q1875" i="5"/>
  <c r="R1875" i="5"/>
  <c r="O1876" i="5"/>
  <c r="P1876" i="5"/>
  <c r="Q1876" i="5"/>
  <c r="R1876" i="5"/>
  <c r="O1877" i="5"/>
  <c r="P1877" i="5"/>
  <c r="Q1877" i="5"/>
  <c r="R1877" i="5"/>
  <c r="O1878" i="5"/>
  <c r="P1878" i="5"/>
  <c r="Q1878" i="5"/>
  <c r="R1878" i="5"/>
  <c r="O1879" i="5"/>
  <c r="P1879" i="5"/>
  <c r="Q1879" i="5"/>
  <c r="R1879" i="5"/>
  <c r="O1880" i="5"/>
  <c r="P1880" i="5"/>
  <c r="Q1880" i="5"/>
  <c r="R1880" i="5"/>
  <c r="O1881" i="5"/>
  <c r="P1881" i="5"/>
  <c r="Q1881" i="5"/>
  <c r="R1881" i="5"/>
  <c r="O1882" i="5"/>
  <c r="P1882" i="5"/>
  <c r="Q1882" i="5"/>
  <c r="R1882" i="5"/>
  <c r="O1883" i="5"/>
  <c r="P1883" i="5"/>
  <c r="Q1883" i="5"/>
  <c r="R1883" i="5"/>
  <c r="O1884" i="5"/>
  <c r="P1884" i="5"/>
  <c r="Q1884" i="5"/>
  <c r="R1884" i="5"/>
  <c r="O1885" i="5"/>
  <c r="P1885" i="5"/>
  <c r="Q1885" i="5"/>
  <c r="R1885" i="5"/>
  <c r="O1886" i="5"/>
  <c r="P1886" i="5"/>
  <c r="Q1886" i="5"/>
  <c r="R1886" i="5"/>
  <c r="O1887" i="5"/>
  <c r="P1887" i="5"/>
  <c r="Q1887" i="5"/>
  <c r="R1887" i="5"/>
  <c r="O1888" i="5"/>
  <c r="P1888" i="5"/>
  <c r="Q1888" i="5"/>
  <c r="R1888" i="5"/>
  <c r="O1889" i="5"/>
  <c r="P1889" i="5"/>
  <c r="Q1889" i="5"/>
  <c r="R1889" i="5"/>
  <c r="O1890" i="5"/>
  <c r="P1890" i="5"/>
  <c r="Q1890" i="5"/>
  <c r="R1890" i="5"/>
  <c r="O1891" i="5"/>
  <c r="P1891" i="5"/>
  <c r="Q1891" i="5"/>
  <c r="R1891" i="5"/>
  <c r="O1892" i="5"/>
  <c r="P1892" i="5"/>
  <c r="Q1892" i="5"/>
  <c r="R1892" i="5"/>
  <c r="O1893" i="5"/>
  <c r="P1893" i="5"/>
  <c r="Q1893" i="5"/>
  <c r="R1893" i="5"/>
  <c r="O1894" i="5"/>
  <c r="P1894" i="5"/>
  <c r="Q1894" i="5"/>
  <c r="R1894" i="5"/>
  <c r="O1895" i="5"/>
  <c r="P1895" i="5"/>
  <c r="Q1895" i="5"/>
  <c r="R1895" i="5"/>
  <c r="O1896" i="5"/>
  <c r="P1896" i="5"/>
  <c r="Q1896" i="5"/>
  <c r="R1896" i="5"/>
  <c r="O1897" i="5"/>
  <c r="P1897" i="5"/>
  <c r="Q1897" i="5"/>
  <c r="R1897" i="5"/>
  <c r="O1898" i="5"/>
  <c r="P1898" i="5"/>
  <c r="Q1898" i="5"/>
  <c r="R1898" i="5"/>
  <c r="O1899" i="5"/>
  <c r="P1899" i="5"/>
  <c r="Q1899" i="5"/>
  <c r="R1899" i="5"/>
  <c r="O1900" i="5"/>
  <c r="P1900" i="5"/>
  <c r="Q1900" i="5"/>
  <c r="R1900" i="5"/>
  <c r="O1901" i="5"/>
  <c r="P1901" i="5"/>
  <c r="Q1901" i="5"/>
  <c r="R1901" i="5"/>
  <c r="O1902" i="5"/>
  <c r="P1902" i="5"/>
  <c r="Q1902" i="5"/>
  <c r="R1902" i="5"/>
  <c r="O1903" i="5"/>
  <c r="P1903" i="5"/>
  <c r="Q1903" i="5"/>
  <c r="R1903" i="5"/>
  <c r="O1904" i="5"/>
  <c r="P1904" i="5"/>
  <c r="Q1904" i="5"/>
  <c r="R1904" i="5"/>
  <c r="O1905" i="5"/>
  <c r="P1905" i="5"/>
  <c r="Q1905" i="5"/>
  <c r="R1905" i="5"/>
  <c r="O1906" i="5"/>
  <c r="P1906" i="5"/>
  <c r="Q1906" i="5"/>
  <c r="R1906" i="5"/>
  <c r="O1907" i="5"/>
  <c r="P1907" i="5"/>
  <c r="Q1907" i="5"/>
  <c r="R1907" i="5"/>
  <c r="O1908" i="5"/>
  <c r="P1908" i="5"/>
  <c r="Q1908" i="5"/>
  <c r="R1908" i="5"/>
  <c r="O1909" i="5"/>
  <c r="P1909" i="5"/>
  <c r="Q1909" i="5"/>
  <c r="R1909" i="5"/>
  <c r="O1910" i="5"/>
  <c r="P1910" i="5"/>
  <c r="Q1910" i="5"/>
  <c r="R1910" i="5"/>
  <c r="O1911" i="5"/>
  <c r="P1911" i="5"/>
  <c r="Q1911" i="5"/>
  <c r="R1911" i="5"/>
  <c r="O1912" i="5"/>
  <c r="P1912" i="5"/>
  <c r="Q1912" i="5"/>
  <c r="R1912" i="5"/>
  <c r="O1913" i="5"/>
  <c r="P1913" i="5"/>
  <c r="Q1913" i="5"/>
  <c r="R1913" i="5"/>
  <c r="O1914" i="5"/>
  <c r="P1914" i="5"/>
  <c r="Q1914" i="5"/>
  <c r="R1914" i="5"/>
  <c r="O1915" i="5"/>
  <c r="P1915" i="5"/>
  <c r="Q1915" i="5"/>
  <c r="R1915" i="5"/>
  <c r="O1916" i="5"/>
  <c r="P1916" i="5"/>
  <c r="Q1916" i="5"/>
  <c r="R1916" i="5"/>
  <c r="O1917" i="5"/>
  <c r="P1917" i="5"/>
  <c r="Q1917" i="5"/>
  <c r="R1917" i="5"/>
  <c r="O1918" i="5"/>
  <c r="P1918" i="5"/>
  <c r="Q1918" i="5"/>
  <c r="R1918" i="5"/>
  <c r="O1919" i="5"/>
  <c r="P1919" i="5"/>
  <c r="Q1919" i="5"/>
  <c r="R1919" i="5"/>
  <c r="O1920" i="5"/>
  <c r="P1920" i="5"/>
  <c r="Q1920" i="5"/>
  <c r="R1920" i="5"/>
  <c r="O1921" i="5"/>
  <c r="P1921" i="5"/>
  <c r="Q1921" i="5"/>
  <c r="R1921" i="5"/>
  <c r="O1922" i="5"/>
  <c r="P1922" i="5"/>
  <c r="Q1922" i="5"/>
  <c r="R1922" i="5"/>
  <c r="O1923" i="5"/>
  <c r="P1923" i="5"/>
  <c r="Q1923" i="5"/>
  <c r="R1923" i="5"/>
  <c r="O1924" i="5"/>
  <c r="P1924" i="5"/>
  <c r="Q1924" i="5"/>
  <c r="R1924" i="5"/>
  <c r="O1925" i="5"/>
  <c r="P1925" i="5"/>
  <c r="Q1925" i="5"/>
  <c r="R1925" i="5"/>
  <c r="O1926" i="5"/>
  <c r="P1926" i="5"/>
  <c r="Q1926" i="5"/>
  <c r="R1926" i="5"/>
  <c r="O1927" i="5"/>
  <c r="P1927" i="5"/>
  <c r="Q1927" i="5"/>
  <c r="R1927" i="5"/>
  <c r="O1928" i="5"/>
  <c r="P1928" i="5"/>
  <c r="Q1928" i="5"/>
  <c r="R1928" i="5"/>
  <c r="O1929" i="5"/>
  <c r="P1929" i="5"/>
  <c r="Q1929" i="5"/>
  <c r="R1929" i="5"/>
  <c r="O1930" i="5"/>
  <c r="P1930" i="5"/>
  <c r="Q1930" i="5"/>
  <c r="R1930" i="5"/>
  <c r="O1931" i="5"/>
  <c r="P1931" i="5"/>
  <c r="Q1931" i="5"/>
  <c r="R1931" i="5"/>
  <c r="O1932" i="5"/>
  <c r="P1932" i="5"/>
  <c r="Q1932" i="5"/>
  <c r="R1932" i="5"/>
  <c r="O1933" i="5"/>
  <c r="P1933" i="5"/>
  <c r="Q1933" i="5"/>
  <c r="R1933" i="5"/>
  <c r="O1934" i="5"/>
  <c r="P1934" i="5"/>
  <c r="Q1934" i="5"/>
  <c r="R1934" i="5"/>
  <c r="O1935" i="5"/>
  <c r="P1935" i="5"/>
  <c r="Q1935" i="5"/>
  <c r="R1935" i="5"/>
  <c r="O1936" i="5"/>
  <c r="P1936" i="5"/>
  <c r="Q1936" i="5"/>
  <c r="R1936" i="5"/>
  <c r="O1937" i="5"/>
  <c r="P1937" i="5"/>
  <c r="Q1937" i="5"/>
  <c r="R1937" i="5"/>
  <c r="O1938" i="5"/>
  <c r="P1938" i="5"/>
  <c r="Q1938" i="5"/>
  <c r="R1938" i="5"/>
  <c r="O1939" i="5"/>
  <c r="P1939" i="5"/>
  <c r="Q1939" i="5"/>
  <c r="R1939" i="5"/>
  <c r="O1940" i="5"/>
  <c r="P1940" i="5"/>
  <c r="Q1940" i="5"/>
  <c r="R1940" i="5"/>
  <c r="O1941" i="5"/>
  <c r="P1941" i="5"/>
  <c r="Q1941" i="5"/>
  <c r="R1941" i="5"/>
  <c r="O1942" i="5"/>
  <c r="P1942" i="5"/>
  <c r="Q1942" i="5"/>
  <c r="R1942" i="5"/>
  <c r="O1943" i="5"/>
  <c r="P1943" i="5"/>
  <c r="Q1943" i="5"/>
  <c r="R1943" i="5"/>
  <c r="O1944" i="5"/>
  <c r="P1944" i="5"/>
  <c r="Q1944" i="5"/>
  <c r="R1944" i="5"/>
  <c r="O1945" i="5"/>
  <c r="P1945" i="5"/>
  <c r="Q1945" i="5"/>
  <c r="R1945" i="5"/>
  <c r="O1946" i="5"/>
  <c r="P1946" i="5"/>
  <c r="Q1946" i="5"/>
  <c r="R1946" i="5"/>
  <c r="O1947" i="5"/>
  <c r="P1947" i="5"/>
  <c r="Q1947" i="5"/>
  <c r="R1947" i="5"/>
  <c r="O1948" i="5"/>
  <c r="P1948" i="5"/>
  <c r="Q1948" i="5"/>
  <c r="R1948" i="5"/>
  <c r="O1949" i="5"/>
  <c r="P1949" i="5"/>
  <c r="Q1949" i="5"/>
  <c r="R1949" i="5"/>
  <c r="O1950" i="5"/>
  <c r="P1950" i="5"/>
  <c r="Q1950" i="5"/>
  <c r="R1950" i="5"/>
  <c r="O1951" i="5"/>
  <c r="P1951" i="5"/>
  <c r="Q1951" i="5"/>
  <c r="R1951" i="5"/>
  <c r="O1952" i="5"/>
  <c r="P1952" i="5"/>
  <c r="Q1952" i="5"/>
  <c r="R1952" i="5"/>
  <c r="O1953" i="5"/>
  <c r="P1953" i="5"/>
  <c r="Q1953" i="5"/>
  <c r="R1953" i="5"/>
  <c r="O1954" i="5"/>
  <c r="P1954" i="5"/>
  <c r="Q1954" i="5"/>
  <c r="R1954" i="5"/>
  <c r="O1955" i="5"/>
  <c r="P1955" i="5"/>
  <c r="Q1955" i="5"/>
  <c r="R1955" i="5"/>
  <c r="O1956" i="5"/>
  <c r="P1956" i="5"/>
  <c r="Q1956" i="5"/>
  <c r="R1956" i="5"/>
  <c r="O1957" i="5"/>
  <c r="P1957" i="5"/>
  <c r="Q1957" i="5"/>
  <c r="R1957" i="5"/>
  <c r="O1958" i="5"/>
  <c r="P1958" i="5"/>
  <c r="Q1958" i="5"/>
  <c r="R1958" i="5"/>
  <c r="O1959" i="5"/>
  <c r="P1959" i="5"/>
  <c r="Q1959" i="5"/>
  <c r="R1959" i="5"/>
  <c r="O1960" i="5"/>
  <c r="P1960" i="5"/>
  <c r="Q1960" i="5"/>
  <c r="R1960" i="5"/>
  <c r="O1961" i="5"/>
  <c r="P1961" i="5"/>
  <c r="Q1961" i="5"/>
  <c r="R1961" i="5"/>
  <c r="O1962" i="5"/>
  <c r="P1962" i="5"/>
  <c r="Q1962" i="5"/>
  <c r="R1962" i="5"/>
  <c r="O1963" i="5"/>
  <c r="P1963" i="5"/>
  <c r="Q1963" i="5"/>
  <c r="R1963" i="5"/>
  <c r="O1964" i="5"/>
  <c r="P1964" i="5"/>
  <c r="Q1964" i="5"/>
  <c r="R1964" i="5"/>
  <c r="O1965" i="5"/>
  <c r="P1965" i="5"/>
  <c r="Q1965" i="5"/>
  <c r="R1965" i="5"/>
  <c r="O1966" i="5"/>
  <c r="P1966" i="5"/>
  <c r="Q1966" i="5"/>
  <c r="R1966" i="5"/>
  <c r="O1967" i="5"/>
  <c r="P1967" i="5"/>
  <c r="Q1967" i="5"/>
  <c r="R1967" i="5"/>
  <c r="O1968" i="5"/>
  <c r="P1968" i="5"/>
  <c r="Q1968" i="5"/>
  <c r="R1968" i="5"/>
  <c r="O1969" i="5"/>
  <c r="P1969" i="5"/>
  <c r="Q1969" i="5"/>
  <c r="R1969" i="5"/>
  <c r="O1970" i="5"/>
  <c r="P1970" i="5"/>
  <c r="Q1970" i="5"/>
  <c r="R1970" i="5"/>
  <c r="O1971" i="5"/>
  <c r="P1971" i="5"/>
  <c r="Q1971" i="5"/>
  <c r="R1971" i="5"/>
  <c r="O1972" i="5"/>
  <c r="P1972" i="5"/>
  <c r="Q1972" i="5"/>
  <c r="R1972" i="5"/>
  <c r="O1973" i="5"/>
  <c r="P1973" i="5"/>
  <c r="Q1973" i="5"/>
  <c r="R1973" i="5"/>
  <c r="O1974" i="5"/>
  <c r="P1974" i="5"/>
  <c r="Q1974" i="5"/>
  <c r="R1974" i="5"/>
  <c r="O1975" i="5"/>
  <c r="P1975" i="5"/>
  <c r="Q1975" i="5"/>
  <c r="R1975" i="5"/>
  <c r="O1976" i="5"/>
  <c r="P1976" i="5"/>
  <c r="Q1976" i="5"/>
  <c r="R1976" i="5"/>
  <c r="O1977" i="5"/>
  <c r="P1977" i="5"/>
  <c r="Q1977" i="5"/>
  <c r="R1977" i="5"/>
  <c r="O1978" i="5"/>
  <c r="P1978" i="5"/>
  <c r="Q1978" i="5"/>
  <c r="R1978" i="5"/>
  <c r="O1979" i="5"/>
  <c r="P1979" i="5"/>
  <c r="Q1979" i="5"/>
  <c r="R1979" i="5"/>
  <c r="O1980" i="5"/>
  <c r="P1980" i="5"/>
  <c r="Q1980" i="5"/>
  <c r="R1980" i="5"/>
  <c r="O1981" i="5"/>
  <c r="P1981" i="5"/>
  <c r="Q1981" i="5"/>
  <c r="R1981" i="5"/>
  <c r="O1982" i="5"/>
  <c r="P1982" i="5"/>
  <c r="Q1982" i="5"/>
  <c r="R1982" i="5"/>
  <c r="O1983" i="5"/>
  <c r="P1983" i="5"/>
  <c r="Q1983" i="5"/>
  <c r="R1983" i="5"/>
  <c r="O1984" i="5"/>
  <c r="P1984" i="5"/>
  <c r="Q1984" i="5"/>
  <c r="R1984" i="5"/>
  <c r="O1985" i="5"/>
  <c r="P1985" i="5"/>
  <c r="Q1985" i="5"/>
  <c r="R1985" i="5"/>
  <c r="O1986" i="5"/>
  <c r="P1986" i="5"/>
  <c r="Q1986" i="5"/>
  <c r="R1986" i="5"/>
  <c r="O1987" i="5"/>
  <c r="P1987" i="5"/>
  <c r="Q1987" i="5"/>
  <c r="R1987" i="5"/>
  <c r="O1988" i="5"/>
  <c r="P1988" i="5"/>
  <c r="Q1988" i="5"/>
  <c r="R1988" i="5"/>
  <c r="O1989" i="5"/>
  <c r="P1989" i="5"/>
  <c r="Q1989" i="5"/>
  <c r="R1989" i="5"/>
  <c r="O1990" i="5"/>
  <c r="P1990" i="5"/>
  <c r="Q1990" i="5"/>
  <c r="R1990" i="5"/>
  <c r="O1991" i="5"/>
  <c r="P1991" i="5"/>
  <c r="Q1991" i="5"/>
  <c r="R1991" i="5"/>
  <c r="O1992" i="5"/>
  <c r="P1992" i="5"/>
  <c r="Q1992" i="5"/>
  <c r="R1992" i="5"/>
  <c r="O1993" i="5"/>
  <c r="P1993" i="5"/>
  <c r="Q1993" i="5"/>
  <c r="R1993" i="5"/>
  <c r="O1994" i="5"/>
  <c r="P1994" i="5"/>
  <c r="Q1994" i="5"/>
  <c r="R1994" i="5"/>
  <c r="O1995" i="5"/>
  <c r="P1995" i="5"/>
  <c r="Q1995" i="5"/>
  <c r="R1995" i="5"/>
  <c r="O1996" i="5"/>
  <c r="P1996" i="5"/>
  <c r="Q1996" i="5"/>
  <c r="R1996" i="5"/>
  <c r="O1997" i="5"/>
  <c r="P1997" i="5"/>
  <c r="Q1997" i="5"/>
  <c r="R1997" i="5"/>
  <c r="O1998" i="5"/>
  <c r="P1998" i="5"/>
  <c r="Q1998" i="5"/>
  <c r="R1998" i="5"/>
  <c r="O1999" i="5"/>
  <c r="P1999" i="5"/>
  <c r="Q1999" i="5"/>
  <c r="R1999" i="5"/>
  <c r="O2000" i="5"/>
  <c r="P2000" i="5"/>
  <c r="Q2000" i="5"/>
  <c r="R2000" i="5"/>
  <c r="O2001" i="5"/>
  <c r="P2001" i="5"/>
  <c r="Q2001" i="5"/>
  <c r="R2001" i="5"/>
  <c r="O2002" i="5"/>
  <c r="P2002" i="5"/>
  <c r="Q2002" i="5"/>
  <c r="R2002" i="5"/>
  <c r="O2003" i="5"/>
  <c r="P2003" i="5"/>
  <c r="Q2003" i="5"/>
  <c r="R2003" i="5"/>
  <c r="O2004" i="5"/>
  <c r="P2004" i="5"/>
  <c r="Q2004" i="5"/>
  <c r="R2004" i="5"/>
  <c r="O2005" i="5"/>
  <c r="P2005" i="5"/>
  <c r="Q2005" i="5"/>
  <c r="R2005" i="5"/>
  <c r="O2006" i="5"/>
  <c r="P2006" i="5"/>
  <c r="Q2006" i="5"/>
  <c r="R2006" i="5"/>
  <c r="O2007" i="5"/>
  <c r="P2007" i="5"/>
  <c r="Q2007" i="5"/>
  <c r="R2007" i="5"/>
  <c r="O2008" i="5"/>
  <c r="P2008" i="5"/>
  <c r="Q2008" i="5"/>
  <c r="R2008" i="5"/>
  <c r="O2009" i="5"/>
  <c r="P2009" i="5"/>
  <c r="Q2009" i="5"/>
  <c r="R2009" i="5"/>
  <c r="O2010" i="5"/>
  <c r="P2010" i="5"/>
  <c r="Q2010" i="5"/>
  <c r="R2010" i="5"/>
  <c r="O2011" i="5"/>
  <c r="P2011" i="5"/>
  <c r="Q2011" i="5"/>
  <c r="R2011" i="5"/>
  <c r="O2012" i="5"/>
  <c r="P2012" i="5"/>
  <c r="Q2012" i="5"/>
  <c r="R2012" i="5"/>
  <c r="O2013" i="5"/>
  <c r="P2013" i="5"/>
  <c r="Q2013" i="5"/>
  <c r="R2013" i="5"/>
  <c r="O2014" i="5"/>
  <c r="P2014" i="5"/>
  <c r="Q2014" i="5"/>
  <c r="R2014" i="5"/>
  <c r="O2015" i="5"/>
  <c r="P2015" i="5"/>
  <c r="Q2015" i="5"/>
  <c r="R2015" i="5"/>
  <c r="O2016" i="5"/>
  <c r="P2016" i="5"/>
  <c r="Q2016" i="5"/>
  <c r="R2016" i="5"/>
  <c r="O2017" i="5"/>
  <c r="P2017" i="5"/>
  <c r="Q2017" i="5"/>
  <c r="R2017" i="5"/>
  <c r="O2018" i="5"/>
  <c r="P2018" i="5"/>
  <c r="Q2018" i="5"/>
  <c r="R2018" i="5"/>
  <c r="O2019" i="5"/>
  <c r="P2019" i="5"/>
  <c r="Q2019" i="5"/>
  <c r="R2019" i="5"/>
  <c r="O2020" i="5"/>
  <c r="P2020" i="5"/>
  <c r="Q2020" i="5"/>
  <c r="R2020" i="5"/>
  <c r="O2021" i="5"/>
  <c r="P2021" i="5"/>
  <c r="Q2021" i="5"/>
  <c r="R2021" i="5"/>
  <c r="O2022" i="5"/>
  <c r="P2022" i="5"/>
  <c r="Q2022" i="5"/>
  <c r="R2022" i="5"/>
  <c r="O2023" i="5"/>
  <c r="P2023" i="5"/>
  <c r="Q2023" i="5"/>
  <c r="R2023" i="5"/>
  <c r="O2024" i="5"/>
  <c r="P2024" i="5"/>
  <c r="Q2024" i="5"/>
  <c r="R2024" i="5"/>
  <c r="O2025" i="5"/>
  <c r="P2025" i="5"/>
  <c r="Q2025" i="5"/>
  <c r="R2025" i="5"/>
  <c r="O2026" i="5"/>
  <c r="P2026" i="5"/>
  <c r="Q2026" i="5"/>
  <c r="R2026" i="5"/>
  <c r="O2027" i="5"/>
  <c r="P2027" i="5"/>
  <c r="Q2027" i="5"/>
  <c r="R2027" i="5"/>
  <c r="O2028" i="5"/>
  <c r="P2028" i="5"/>
  <c r="Q2028" i="5"/>
  <c r="R2028" i="5"/>
  <c r="O2029" i="5"/>
  <c r="P2029" i="5"/>
  <c r="Q2029" i="5"/>
  <c r="R2029" i="5"/>
  <c r="O2030" i="5"/>
  <c r="P2030" i="5"/>
  <c r="Q2030" i="5"/>
  <c r="R2030" i="5"/>
  <c r="O2031" i="5"/>
  <c r="P2031" i="5"/>
  <c r="Q2031" i="5"/>
  <c r="R2031" i="5"/>
  <c r="O2032" i="5"/>
  <c r="P2032" i="5"/>
  <c r="Q2032" i="5"/>
  <c r="R2032" i="5"/>
  <c r="O2033" i="5"/>
  <c r="P2033" i="5"/>
  <c r="Q2033" i="5"/>
  <c r="R2033" i="5"/>
  <c r="O2034" i="5"/>
  <c r="P2034" i="5"/>
  <c r="Q2034" i="5"/>
  <c r="R2034" i="5"/>
  <c r="O2035" i="5"/>
  <c r="P2035" i="5"/>
  <c r="Q2035" i="5"/>
  <c r="R2035" i="5"/>
  <c r="O2036" i="5"/>
  <c r="P2036" i="5"/>
  <c r="Q2036" i="5"/>
  <c r="R2036" i="5"/>
  <c r="O2037" i="5"/>
  <c r="P2037" i="5"/>
  <c r="Q2037" i="5"/>
  <c r="R2037" i="5"/>
  <c r="O2038" i="5"/>
  <c r="P2038" i="5"/>
  <c r="Q2038" i="5"/>
  <c r="R2038" i="5"/>
  <c r="O2039" i="5"/>
  <c r="P2039" i="5"/>
  <c r="Q2039" i="5"/>
  <c r="R2039" i="5"/>
  <c r="O2040" i="5"/>
  <c r="P2040" i="5"/>
  <c r="Q2040" i="5"/>
  <c r="R2040" i="5"/>
  <c r="O2041" i="5"/>
  <c r="P2041" i="5"/>
  <c r="Q2041" i="5"/>
  <c r="R2041" i="5"/>
  <c r="O2042" i="5"/>
  <c r="P2042" i="5"/>
  <c r="Q2042" i="5"/>
  <c r="R2042" i="5"/>
  <c r="O2043" i="5"/>
  <c r="P2043" i="5"/>
  <c r="Q2043" i="5"/>
  <c r="R2043" i="5"/>
  <c r="O2044" i="5"/>
  <c r="P2044" i="5"/>
  <c r="Q2044" i="5"/>
  <c r="R2044" i="5"/>
  <c r="O2045" i="5"/>
  <c r="P2045" i="5"/>
  <c r="Q2045" i="5"/>
  <c r="R2045" i="5"/>
  <c r="O2046" i="5"/>
  <c r="P2046" i="5"/>
  <c r="Q2046" i="5"/>
  <c r="R2046" i="5"/>
  <c r="O2047" i="5"/>
  <c r="P2047" i="5"/>
  <c r="Q2047" i="5"/>
  <c r="R2047" i="5"/>
  <c r="O2048" i="5"/>
  <c r="P2048" i="5"/>
  <c r="Q2048" i="5"/>
  <c r="R2048" i="5"/>
  <c r="O2049" i="5"/>
  <c r="P2049" i="5"/>
  <c r="Q2049" i="5"/>
  <c r="R2049" i="5"/>
  <c r="O2050" i="5"/>
  <c r="P2050" i="5"/>
  <c r="Q2050" i="5"/>
  <c r="R2050" i="5"/>
  <c r="O2051" i="5"/>
  <c r="P2051" i="5"/>
  <c r="Q2051" i="5"/>
  <c r="R2051" i="5"/>
  <c r="O2052" i="5"/>
  <c r="P2052" i="5"/>
  <c r="Q2052" i="5"/>
  <c r="R2052" i="5"/>
  <c r="O2053" i="5"/>
  <c r="P2053" i="5"/>
  <c r="Q2053" i="5"/>
  <c r="R2053" i="5"/>
  <c r="O2054" i="5"/>
  <c r="P2054" i="5"/>
  <c r="Q2054" i="5"/>
  <c r="R2054" i="5"/>
  <c r="O2055" i="5"/>
  <c r="P2055" i="5"/>
  <c r="Q2055" i="5"/>
  <c r="R2055" i="5"/>
  <c r="O2056" i="5"/>
  <c r="P2056" i="5"/>
  <c r="Q2056" i="5"/>
  <c r="R2056" i="5"/>
  <c r="O2057" i="5"/>
  <c r="P2057" i="5"/>
  <c r="Q2057" i="5"/>
  <c r="R2057" i="5"/>
  <c r="O2058" i="5"/>
  <c r="P2058" i="5"/>
  <c r="Q2058" i="5"/>
  <c r="R2058" i="5"/>
  <c r="O2059" i="5"/>
  <c r="P2059" i="5"/>
  <c r="Q2059" i="5"/>
  <c r="R2059" i="5"/>
  <c r="O2060" i="5"/>
  <c r="P2060" i="5"/>
  <c r="Q2060" i="5"/>
  <c r="R2060" i="5"/>
  <c r="O2061" i="5"/>
  <c r="P2061" i="5"/>
  <c r="Q2061" i="5"/>
  <c r="R2061" i="5"/>
  <c r="O2062" i="5"/>
  <c r="P2062" i="5"/>
  <c r="Q2062" i="5"/>
  <c r="R2062" i="5"/>
  <c r="O2063" i="5"/>
  <c r="P2063" i="5"/>
  <c r="Q2063" i="5"/>
  <c r="R2063" i="5"/>
  <c r="O2064" i="5"/>
  <c r="P2064" i="5"/>
  <c r="Q2064" i="5"/>
  <c r="R2064" i="5"/>
  <c r="O2065" i="5"/>
  <c r="P2065" i="5"/>
  <c r="Q2065" i="5"/>
  <c r="R2065" i="5"/>
  <c r="O2066" i="5"/>
  <c r="P2066" i="5"/>
  <c r="Q2066" i="5"/>
  <c r="R2066" i="5"/>
  <c r="O2067" i="5"/>
  <c r="P2067" i="5"/>
  <c r="Q2067" i="5"/>
  <c r="R2067" i="5"/>
  <c r="O2068" i="5"/>
  <c r="P2068" i="5"/>
  <c r="Q2068" i="5"/>
  <c r="R2068" i="5"/>
  <c r="O2069" i="5"/>
  <c r="P2069" i="5"/>
  <c r="Q2069" i="5"/>
  <c r="R2069" i="5"/>
  <c r="O2070" i="5"/>
  <c r="P2070" i="5"/>
  <c r="Q2070" i="5"/>
  <c r="R2070" i="5"/>
  <c r="O2071" i="5"/>
  <c r="P2071" i="5"/>
  <c r="Q2071" i="5"/>
  <c r="R2071" i="5"/>
  <c r="O2072" i="5"/>
  <c r="P2072" i="5"/>
  <c r="Q2072" i="5"/>
  <c r="R2072" i="5"/>
  <c r="O2073" i="5"/>
  <c r="P2073" i="5"/>
  <c r="Q2073" i="5"/>
  <c r="R2073" i="5"/>
  <c r="O2074" i="5"/>
  <c r="P2074" i="5"/>
  <c r="Q2074" i="5"/>
  <c r="R2074" i="5"/>
  <c r="O2075" i="5"/>
  <c r="P2075" i="5"/>
  <c r="Q2075" i="5"/>
  <c r="R2075" i="5"/>
  <c r="O2076" i="5"/>
  <c r="P2076" i="5"/>
  <c r="Q2076" i="5"/>
  <c r="R2076" i="5"/>
  <c r="O2077" i="5"/>
  <c r="P2077" i="5"/>
  <c r="Q2077" i="5"/>
  <c r="R2077" i="5"/>
  <c r="O2078" i="5"/>
  <c r="P2078" i="5"/>
  <c r="Q2078" i="5"/>
  <c r="R2078" i="5"/>
  <c r="O2079" i="5"/>
  <c r="P2079" i="5"/>
  <c r="Q2079" i="5"/>
  <c r="R2079" i="5"/>
  <c r="O2080" i="5"/>
  <c r="P2080" i="5"/>
  <c r="Q2080" i="5"/>
  <c r="R2080" i="5"/>
  <c r="O2081" i="5"/>
  <c r="P2081" i="5"/>
  <c r="Q2081" i="5"/>
  <c r="R2081" i="5"/>
  <c r="O2082" i="5"/>
  <c r="P2082" i="5"/>
  <c r="Q2082" i="5"/>
  <c r="R2082" i="5"/>
  <c r="O2083" i="5"/>
  <c r="P2083" i="5"/>
  <c r="Q2083" i="5"/>
  <c r="R2083" i="5"/>
  <c r="O2084" i="5"/>
  <c r="P2084" i="5"/>
  <c r="Q2084" i="5"/>
  <c r="R2084" i="5"/>
  <c r="O2085" i="5"/>
  <c r="P2085" i="5"/>
  <c r="Q2085" i="5"/>
  <c r="R2085" i="5"/>
  <c r="O2086" i="5"/>
  <c r="P2086" i="5"/>
  <c r="Q2086" i="5"/>
  <c r="R2086" i="5"/>
  <c r="O2087" i="5"/>
  <c r="P2087" i="5"/>
  <c r="Q2087" i="5"/>
  <c r="R2087" i="5"/>
  <c r="O2088" i="5"/>
  <c r="P2088" i="5"/>
  <c r="Q2088" i="5"/>
  <c r="R2088" i="5"/>
  <c r="O2089" i="5"/>
  <c r="P2089" i="5"/>
  <c r="Q2089" i="5"/>
  <c r="R2089" i="5"/>
  <c r="O2090" i="5"/>
  <c r="P2090" i="5"/>
  <c r="Q2090" i="5"/>
  <c r="R2090" i="5"/>
  <c r="O2091" i="5"/>
  <c r="P2091" i="5"/>
  <c r="Q2091" i="5"/>
  <c r="R2091" i="5"/>
  <c r="O2092" i="5"/>
  <c r="P2092" i="5"/>
  <c r="Q2092" i="5"/>
  <c r="R2092" i="5"/>
  <c r="O2093" i="5"/>
  <c r="P2093" i="5"/>
  <c r="Q2093" i="5"/>
  <c r="R2093" i="5"/>
  <c r="O2094" i="5"/>
  <c r="P2094" i="5"/>
  <c r="Q2094" i="5"/>
  <c r="R2094" i="5"/>
  <c r="O2095" i="5"/>
  <c r="P2095" i="5"/>
  <c r="Q2095" i="5"/>
  <c r="R2095" i="5"/>
  <c r="O2096" i="5"/>
  <c r="P2096" i="5"/>
  <c r="Q2096" i="5"/>
  <c r="R2096" i="5"/>
  <c r="O2097" i="5"/>
  <c r="P2097" i="5"/>
  <c r="Q2097" i="5"/>
  <c r="R2097" i="5"/>
  <c r="O2098" i="5"/>
  <c r="P2098" i="5"/>
  <c r="Q2098" i="5"/>
  <c r="R2098" i="5"/>
  <c r="O2099" i="5"/>
  <c r="P2099" i="5"/>
  <c r="Q2099" i="5"/>
  <c r="R2099" i="5"/>
  <c r="O2100" i="5"/>
  <c r="P2100" i="5"/>
  <c r="Q2100" i="5"/>
  <c r="R2100" i="5"/>
  <c r="O2101" i="5"/>
  <c r="P2101" i="5"/>
  <c r="Q2101" i="5"/>
  <c r="R2101" i="5"/>
  <c r="O2102" i="5"/>
  <c r="P2102" i="5"/>
  <c r="Q2102" i="5"/>
  <c r="R2102" i="5"/>
  <c r="O2103" i="5"/>
  <c r="P2103" i="5"/>
  <c r="Q2103" i="5"/>
  <c r="R2103" i="5"/>
  <c r="O2104" i="5"/>
  <c r="P2104" i="5"/>
  <c r="Q2104" i="5"/>
  <c r="R2104" i="5"/>
  <c r="O2105" i="5"/>
  <c r="P2105" i="5"/>
  <c r="Q2105" i="5"/>
  <c r="R2105" i="5"/>
  <c r="O2106" i="5"/>
  <c r="P2106" i="5"/>
  <c r="Q2106" i="5"/>
  <c r="R2106" i="5"/>
  <c r="O2107" i="5"/>
  <c r="P2107" i="5"/>
  <c r="Q2107" i="5"/>
  <c r="R2107" i="5"/>
  <c r="O2108" i="5"/>
  <c r="P2108" i="5"/>
  <c r="Q2108" i="5"/>
  <c r="R2108" i="5"/>
  <c r="O2109" i="5"/>
  <c r="P2109" i="5"/>
  <c r="Q2109" i="5"/>
  <c r="R2109" i="5"/>
  <c r="O2110" i="5"/>
  <c r="P2110" i="5"/>
  <c r="Q2110" i="5"/>
  <c r="R2110" i="5"/>
  <c r="O2111" i="5"/>
  <c r="P2111" i="5"/>
  <c r="Q2111" i="5"/>
  <c r="R2111" i="5"/>
  <c r="O2112" i="5"/>
  <c r="P2112" i="5"/>
  <c r="Q2112" i="5"/>
  <c r="R2112" i="5"/>
  <c r="O2113" i="5"/>
  <c r="P2113" i="5"/>
  <c r="Q2113" i="5"/>
  <c r="R2113" i="5"/>
  <c r="O2114" i="5"/>
  <c r="P2114" i="5"/>
  <c r="Q2114" i="5"/>
  <c r="R2114" i="5"/>
  <c r="O2115" i="5"/>
  <c r="P2115" i="5"/>
  <c r="Q2115" i="5"/>
  <c r="R2115" i="5"/>
  <c r="O2116" i="5"/>
  <c r="P2116" i="5"/>
  <c r="Q2116" i="5"/>
  <c r="R2116" i="5"/>
  <c r="O2117" i="5"/>
  <c r="P2117" i="5"/>
  <c r="Q2117" i="5"/>
  <c r="R2117" i="5"/>
  <c r="O2118" i="5"/>
  <c r="P2118" i="5"/>
  <c r="Q2118" i="5"/>
  <c r="R2118" i="5"/>
  <c r="O2119" i="5"/>
  <c r="P2119" i="5"/>
  <c r="Q2119" i="5"/>
  <c r="R2119" i="5"/>
  <c r="O2120" i="5"/>
  <c r="P2120" i="5"/>
  <c r="Q2120" i="5"/>
  <c r="R2120" i="5"/>
  <c r="O2121" i="5"/>
  <c r="P2121" i="5"/>
  <c r="Q2121" i="5"/>
  <c r="R2121" i="5"/>
  <c r="O2122" i="5"/>
  <c r="P2122" i="5"/>
  <c r="Q2122" i="5"/>
  <c r="R2122" i="5"/>
  <c r="O2123" i="5"/>
  <c r="P2123" i="5"/>
  <c r="Q2123" i="5"/>
  <c r="R2123" i="5"/>
  <c r="O2124" i="5"/>
  <c r="P2124" i="5"/>
  <c r="Q2124" i="5"/>
  <c r="R2124" i="5"/>
  <c r="O2125" i="5"/>
  <c r="P2125" i="5"/>
  <c r="Q2125" i="5"/>
  <c r="R2125" i="5"/>
  <c r="O2126" i="5"/>
  <c r="P2126" i="5"/>
  <c r="Q2126" i="5"/>
  <c r="R2126" i="5"/>
  <c r="O2127" i="5"/>
  <c r="P2127" i="5"/>
  <c r="Q2127" i="5"/>
  <c r="R2127" i="5"/>
  <c r="O2128" i="5"/>
  <c r="P2128" i="5"/>
  <c r="Q2128" i="5"/>
  <c r="R2128" i="5"/>
  <c r="O2129" i="5"/>
  <c r="P2129" i="5"/>
  <c r="Q2129" i="5"/>
  <c r="R2129" i="5"/>
  <c r="O2130" i="5"/>
  <c r="P2130" i="5"/>
  <c r="Q2130" i="5"/>
  <c r="R2130" i="5"/>
  <c r="O2131" i="5"/>
  <c r="P2131" i="5"/>
  <c r="Q2131" i="5"/>
  <c r="R2131" i="5"/>
  <c r="O2132" i="5"/>
  <c r="P2132" i="5"/>
  <c r="Q2132" i="5"/>
  <c r="R2132" i="5"/>
  <c r="O2133" i="5"/>
  <c r="P2133" i="5"/>
  <c r="Q2133" i="5"/>
  <c r="R2133" i="5"/>
  <c r="O2134" i="5"/>
  <c r="P2134" i="5"/>
  <c r="Q2134" i="5"/>
  <c r="R2134" i="5"/>
  <c r="O2135" i="5"/>
  <c r="P2135" i="5"/>
  <c r="Q2135" i="5"/>
  <c r="R2135" i="5"/>
  <c r="O2136" i="5"/>
  <c r="P2136" i="5"/>
  <c r="Q2136" i="5"/>
  <c r="R2136" i="5"/>
  <c r="O2137" i="5"/>
  <c r="P2137" i="5"/>
  <c r="Q2137" i="5"/>
  <c r="R2137" i="5"/>
  <c r="O2138" i="5"/>
  <c r="P2138" i="5"/>
  <c r="Q2138" i="5"/>
  <c r="R2138" i="5"/>
  <c r="O2139" i="5"/>
  <c r="P2139" i="5"/>
  <c r="Q2139" i="5"/>
  <c r="R2139" i="5"/>
  <c r="O2140" i="5"/>
  <c r="P2140" i="5"/>
  <c r="Q2140" i="5"/>
  <c r="R2140" i="5"/>
  <c r="O2141" i="5"/>
  <c r="P2141" i="5"/>
  <c r="Q2141" i="5"/>
  <c r="R2141" i="5"/>
  <c r="O2142" i="5"/>
  <c r="P2142" i="5"/>
  <c r="Q2142" i="5"/>
  <c r="R2142" i="5"/>
  <c r="O2143" i="5"/>
  <c r="P2143" i="5"/>
  <c r="Q2143" i="5"/>
  <c r="R2143" i="5"/>
  <c r="O2144" i="5"/>
  <c r="P2144" i="5"/>
  <c r="Q2144" i="5"/>
  <c r="R2144" i="5"/>
  <c r="O2145" i="5"/>
  <c r="P2145" i="5"/>
  <c r="Q2145" i="5"/>
  <c r="R2145" i="5"/>
  <c r="O2146" i="5"/>
  <c r="P2146" i="5"/>
  <c r="Q2146" i="5"/>
  <c r="R2146" i="5"/>
  <c r="O2147" i="5"/>
  <c r="P2147" i="5"/>
  <c r="Q2147" i="5"/>
  <c r="R2147" i="5"/>
  <c r="O2148" i="5"/>
  <c r="P2148" i="5"/>
  <c r="Q2148" i="5"/>
  <c r="R2148" i="5"/>
  <c r="O2149" i="5"/>
  <c r="P2149" i="5"/>
  <c r="Q2149" i="5"/>
  <c r="R2149" i="5"/>
  <c r="O2150" i="5"/>
  <c r="P2150" i="5"/>
  <c r="Q2150" i="5"/>
  <c r="R2150" i="5"/>
  <c r="O2151" i="5"/>
  <c r="P2151" i="5"/>
  <c r="Q2151" i="5"/>
  <c r="R2151" i="5"/>
  <c r="O2152" i="5"/>
  <c r="P2152" i="5"/>
  <c r="Q2152" i="5"/>
  <c r="R2152" i="5"/>
  <c r="O2153" i="5"/>
  <c r="P2153" i="5"/>
  <c r="Q2153" i="5"/>
  <c r="R2153" i="5"/>
  <c r="O2154" i="5"/>
  <c r="P2154" i="5"/>
  <c r="Q2154" i="5"/>
  <c r="R2154" i="5"/>
  <c r="O2155" i="5"/>
  <c r="P2155" i="5"/>
  <c r="Q2155" i="5"/>
  <c r="R2155" i="5"/>
  <c r="O2156" i="5"/>
  <c r="P2156" i="5"/>
  <c r="Q2156" i="5"/>
  <c r="R2156" i="5"/>
  <c r="O2157" i="5"/>
  <c r="P2157" i="5"/>
  <c r="Q2157" i="5"/>
  <c r="R2157" i="5"/>
  <c r="O2158" i="5"/>
  <c r="P2158" i="5"/>
  <c r="Q2158" i="5"/>
  <c r="R2158" i="5"/>
  <c r="O2159" i="5"/>
  <c r="P2159" i="5"/>
  <c r="Q2159" i="5"/>
  <c r="R2159" i="5"/>
  <c r="O2160" i="5"/>
  <c r="P2160" i="5"/>
  <c r="Q2160" i="5"/>
  <c r="R2160" i="5"/>
  <c r="O2161" i="5"/>
  <c r="P2161" i="5"/>
  <c r="Q2161" i="5"/>
  <c r="R2161" i="5"/>
  <c r="O2162" i="5"/>
  <c r="P2162" i="5"/>
  <c r="Q2162" i="5"/>
  <c r="R2162" i="5"/>
  <c r="O2163" i="5"/>
  <c r="P2163" i="5"/>
  <c r="Q2163" i="5"/>
  <c r="R2163" i="5"/>
  <c r="O2164" i="5"/>
  <c r="P2164" i="5"/>
  <c r="Q2164" i="5"/>
  <c r="R2164" i="5"/>
  <c r="O2165" i="5"/>
  <c r="P2165" i="5"/>
  <c r="Q2165" i="5"/>
  <c r="R2165" i="5"/>
  <c r="O2166" i="5"/>
  <c r="P2166" i="5"/>
  <c r="Q2166" i="5"/>
  <c r="R2166" i="5"/>
  <c r="O2167" i="5"/>
  <c r="P2167" i="5"/>
  <c r="Q2167" i="5"/>
  <c r="R2167" i="5"/>
  <c r="O2168" i="5"/>
  <c r="P2168" i="5"/>
  <c r="Q2168" i="5"/>
  <c r="R2168" i="5"/>
  <c r="O2169" i="5"/>
  <c r="P2169" i="5"/>
  <c r="Q2169" i="5"/>
  <c r="R2169" i="5"/>
  <c r="O2170" i="5"/>
  <c r="P2170" i="5"/>
  <c r="Q2170" i="5"/>
  <c r="R2170" i="5"/>
  <c r="O2171" i="5"/>
  <c r="P2171" i="5"/>
  <c r="Q2171" i="5"/>
  <c r="R2171" i="5"/>
  <c r="O2172" i="5"/>
  <c r="P2172" i="5"/>
  <c r="Q2172" i="5"/>
  <c r="R2172" i="5"/>
  <c r="O2173" i="5"/>
  <c r="P2173" i="5"/>
  <c r="Q2173" i="5"/>
  <c r="R2173" i="5"/>
  <c r="O2174" i="5"/>
  <c r="P2174" i="5"/>
  <c r="Q2174" i="5"/>
  <c r="R2174" i="5"/>
  <c r="O2175" i="5"/>
  <c r="P2175" i="5"/>
  <c r="Q2175" i="5"/>
  <c r="R2175" i="5"/>
  <c r="O2176" i="5"/>
  <c r="P2176" i="5"/>
  <c r="Q2176" i="5"/>
  <c r="R2176" i="5"/>
  <c r="O2177" i="5"/>
  <c r="P2177" i="5"/>
  <c r="Q2177" i="5"/>
  <c r="R2177" i="5"/>
  <c r="O2178" i="5"/>
  <c r="P2178" i="5"/>
  <c r="Q2178" i="5"/>
  <c r="R2178" i="5"/>
  <c r="O2179" i="5"/>
  <c r="P2179" i="5"/>
  <c r="Q2179" i="5"/>
  <c r="R2179" i="5"/>
  <c r="O2180" i="5"/>
  <c r="P2180" i="5"/>
  <c r="Q2180" i="5"/>
  <c r="R2180" i="5"/>
  <c r="O2181" i="5"/>
  <c r="P2181" i="5"/>
  <c r="Q2181" i="5"/>
  <c r="R2181" i="5"/>
  <c r="O2182" i="5"/>
  <c r="P2182" i="5"/>
  <c r="Q2182" i="5"/>
  <c r="R2182" i="5"/>
  <c r="O2183" i="5"/>
  <c r="P2183" i="5"/>
  <c r="Q2183" i="5"/>
  <c r="R2183" i="5"/>
  <c r="O2184" i="5"/>
  <c r="P2184" i="5"/>
  <c r="Q2184" i="5"/>
  <c r="R2184" i="5"/>
  <c r="O2185" i="5"/>
  <c r="P2185" i="5"/>
  <c r="Q2185" i="5"/>
  <c r="R2185" i="5"/>
  <c r="O2186" i="5"/>
  <c r="P2186" i="5"/>
  <c r="Q2186" i="5"/>
  <c r="R2186" i="5"/>
  <c r="O2187" i="5"/>
  <c r="P2187" i="5"/>
  <c r="Q2187" i="5"/>
  <c r="R2187" i="5"/>
  <c r="O2188" i="5"/>
  <c r="P2188" i="5"/>
  <c r="Q2188" i="5"/>
  <c r="R2188" i="5"/>
  <c r="O2189" i="5"/>
  <c r="P2189" i="5"/>
  <c r="Q2189" i="5"/>
  <c r="R2189" i="5"/>
  <c r="O2190" i="5"/>
  <c r="P2190" i="5"/>
  <c r="Q2190" i="5"/>
  <c r="R2190" i="5"/>
  <c r="O2191" i="5"/>
  <c r="P2191" i="5"/>
  <c r="Q2191" i="5"/>
  <c r="R2191" i="5"/>
  <c r="O2192" i="5"/>
  <c r="P2192" i="5"/>
  <c r="Q2192" i="5"/>
  <c r="R2192" i="5"/>
  <c r="O2193" i="5"/>
  <c r="P2193" i="5"/>
  <c r="Q2193" i="5"/>
  <c r="R2193" i="5"/>
  <c r="O2194" i="5"/>
  <c r="P2194" i="5"/>
  <c r="Q2194" i="5"/>
  <c r="R2194" i="5"/>
  <c r="O2195" i="5"/>
  <c r="P2195" i="5"/>
  <c r="Q2195" i="5"/>
  <c r="R2195" i="5"/>
  <c r="O2196" i="5"/>
  <c r="P2196" i="5"/>
  <c r="Q2196" i="5"/>
  <c r="R2196" i="5"/>
  <c r="O2197" i="5"/>
  <c r="P2197" i="5"/>
  <c r="Q2197" i="5"/>
  <c r="R2197" i="5"/>
  <c r="O2198" i="5"/>
  <c r="P2198" i="5"/>
  <c r="Q2198" i="5"/>
  <c r="R2198" i="5"/>
  <c r="O2199" i="5"/>
  <c r="P2199" i="5"/>
  <c r="Q2199" i="5"/>
  <c r="R2199" i="5"/>
  <c r="O2200" i="5"/>
  <c r="P2200" i="5"/>
  <c r="Q2200" i="5"/>
  <c r="R2200" i="5"/>
  <c r="O2201" i="5"/>
  <c r="P2201" i="5"/>
  <c r="Q2201" i="5"/>
  <c r="R2201" i="5"/>
  <c r="O2202" i="5"/>
  <c r="P2202" i="5"/>
  <c r="Q2202" i="5"/>
  <c r="R2202" i="5"/>
  <c r="O2203" i="5"/>
  <c r="P2203" i="5"/>
  <c r="Q2203" i="5"/>
  <c r="R2203" i="5"/>
  <c r="O2204" i="5"/>
  <c r="P2204" i="5"/>
  <c r="Q2204" i="5"/>
  <c r="R2204" i="5"/>
  <c r="O2205" i="5"/>
  <c r="P2205" i="5"/>
  <c r="Q2205" i="5"/>
  <c r="R2205" i="5"/>
  <c r="O2206" i="5"/>
  <c r="P2206" i="5"/>
  <c r="Q2206" i="5"/>
  <c r="R2206" i="5"/>
  <c r="O2207" i="5"/>
  <c r="P2207" i="5"/>
  <c r="Q2207" i="5"/>
  <c r="R2207" i="5"/>
  <c r="O2208" i="5"/>
  <c r="P2208" i="5"/>
  <c r="Q2208" i="5"/>
  <c r="R2208" i="5"/>
  <c r="O2209" i="5"/>
  <c r="P2209" i="5"/>
  <c r="Q2209" i="5"/>
  <c r="R2209" i="5"/>
  <c r="O2210" i="5"/>
  <c r="P2210" i="5"/>
  <c r="Q2210" i="5"/>
  <c r="R2210" i="5"/>
  <c r="O2211" i="5"/>
  <c r="P2211" i="5"/>
  <c r="Q2211" i="5"/>
  <c r="R2211" i="5"/>
  <c r="O2212" i="5"/>
  <c r="P2212" i="5"/>
  <c r="Q2212" i="5"/>
  <c r="R2212" i="5"/>
  <c r="O2213" i="5"/>
  <c r="P2213" i="5"/>
  <c r="Q2213" i="5"/>
  <c r="R2213" i="5"/>
  <c r="O2214" i="5"/>
  <c r="P2214" i="5"/>
  <c r="Q2214" i="5"/>
  <c r="R2214" i="5"/>
  <c r="O2215" i="5"/>
  <c r="P2215" i="5"/>
  <c r="Q2215" i="5"/>
  <c r="R2215" i="5"/>
  <c r="O2216" i="5"/>
  <c r="P2216" i="5"/>
  <c r="Q2216" i="5"/>
  <c r="R2216" i="5"/>
  <c r="O2217" i="5"/>
  <c r="P2217" i="5"/>
  <c r="Q2217" i="5"/>
  <c r="R2217" i="5"/>
  <c r="O2218" i="5"/>
  <c r="P2218" i="5"/>
  <c r="Q2218" i="5"/>
  <c r="R2218" i="5"/>
  <c r="O2219" i="5"/>
  <c r="P2219" i="5"/>
  <c r="Q2219" i="5"/>
  <c r="R2219" i="5"/>
  <c r="O2220" i="5"/>
  <c r="P2220" i="5"/>
  <c r="Q2220" i="5"/>
  <c r="R2220" i="5"/>
  <c r="O2221" i="5"/>
  <c r="P2221" i="5"/>
  <c r="Q2221" i="5"/>
  <c r="R2221" i="5"/>
  <c r="O2222" i="5"/>
  <c r="P2222" i="5"/>
  <c r="Q2222" i="5"/>
  <c r="R2222" i="5"/>
  <c r="O2223" i="5"/>
  <c r="P2223" i="5"/>
  <c r="Q2223" i="5"/>
  <c r="R2223" i="5"/>
  <c r="O2224" i="5"/>
  <c r="P2224" i="5"/>
  <c r="Q2224" i="5"/>
  <c r="R2224" i="5"/>
  <c r="O2225" i="5"/>
  <c r="P2225" i="5"/>
  <c r="Q2225" i="5"/>
  <c r="R2225" i="5"/>
  <c r="O2226" i="5"/>
  <c r="P2226" i="5"/>
  <c r="Q2226" i="5"/>
  <c r="R2226" i="5"/>
  <c r="O2227" i="5"/>
  <c r="P2227" i="5"/>
  <c r="Q2227" i="5"/>
  <c r="R2227" i="5"/>
  <c r="O2228" i="5"/>
  <c r="P2228" i="5"/>
  <c r="Q2228" i="5"/>
  <c r="R2228" i="5"/>
  <c r="O2229" i="5"/>
  <c r="P2229" i="5"/>
  <c r="Q2229" i="5"/>
  <c r="R2229" i="5"/>
  <c r="O2230" i="5"/>
  <c r="P2230" i="5"/>
  <c r="Q2230" i="5"/>
  <c r="R2230" i="5"/>
  <c r="O2231" i="5"/>
  <c r="P2231" i="5"/>
  <c r="Q2231" i="5"/>
  <c r="R2231" i="5"/>
  <c r="O2232" i="5"/>
  <c r="P2232" i="5"/>
  <c r="Q2232" i="5"/>
  <c r="R2232" i="5"/>
  <c r="O2233" i="5"/>
  <c r="P2233" i="5"/>
  <c r="Q2233" i="5"/>
  <c r="R2233" i="5"/>
  <c r="O2234" i="5"/>
  <c r="P2234" i="5"/>
  <c r="Q2234" i="5"/>
  <c r="R2234" i="5"/>
  <c r="O2235" i="5"/>
  <c r="P2235" i="5"/>
  <c r="Q2235" i="5"/>
  <c r="R2235" i="5"/>
  <c r="O2236" i="5"/>
  <c r="P2236" i="5"/>
  <c r="Q2236" i="5"/>
  <c r="R2236" i="5"/>
  <c r="O2237" i="5"/>
  <c r="P2237" i="5"/>
  <c r="Q2237" i="5"/>
  <c r="R2237" i="5"/>
  <c r="O2238" i="5"/>
  <c r="P2238" i="5"/>
  <c r="Q2238" i="5"/>
  <c r="R2238" i="5"/>
  <c r="O2239" i="5"/>
  <c r="P2239" i="5"/>
  <c r="Q2239" i="5"/>
  <c r="R2239" i="5"/>
  <c r="O2240" i="5"/>
  <c r="P2240" i="5"/>
  <c r="Q2240" i="5"/>
  <c r="R2240" i="5"/>
  <c r="O2241" i="5"/>
  <c r="P2241" i="5"/>
  <c r="Q2241" i="5"/>
  <c r="R2241" i="5"/>
  <c r="O2242" i="5"/>
  <c r="P2242" i="5"/>
  <c r="Q2242" i="5"/>
  <c r="R2242" i="5"/>
  <c r="O2243" i="5"/>
  <c r="P2243" i="5"/>
  <c r="Q2243" i="5"/>
  <c r="R2243" i="5"/>
  <c r="O2244" i="5"/>
  <c r="P2244" i="5"/>
  <c r="Q2244" i="5"/>
  <c r="R2244" i="5"/>
  <c r="O2245" i="5"/>
  <c r="P2245" i="5"/>
  <c r="Q2245" i="5"/>
  <c r="R2245" i="5"/>
  <c r="O2246" i="5"/>
  <c r="P2246" i="5"/>
  <c r="Q2246" i="5"/>
  <c r="R2246" i="5"/>
  <c r="O2247" i="5"/>
  <c r="P2247" i="5"/>
  <c r="Q2247" i="5"/>
  <c r="R2247" i="5"/>
  <c r="O2248" i="5"/>
  <c r="P2248" i="5"/>
  <c r="Q2248" i="5"/>
  <c r="R2248" i="5"/>
  <c r="O2249" i="5"/>
  <c r="P2249" i="5"/>
  <c r="Q2249" i="5"/>
  <c r="R2249" i="5"/>
  <c r="O2250" i="5"/>
  <c r="P2250" i="5"/>
  <c r="Q2250" i="5"/>
  <c r="R2250" i="5"/>
  <c r="O2251" i="5"/>
  <c r="P2251" i="5"/>
  <c r="Q2251" i="5"/>
  <c r="R2251" i="5"/>
  <c r="O2252" i="5"/>
  <c r="P2252" i="5"/>
  <c r="Q2252" i="5"/>
  <c r="R2252" i="5"/>
  <c r="O2253" i="5"/>
  <c r="P2253" i="5"/>
  <c r="Q2253" i="5"/>
  <c r="R2253" i="5"/>
  <c r="O2254" i="5"/>
  <c r="P2254" i="5"/>
  <c r="Q2254" i="5"/>
  <c r="R2254" i="5"/>
  <c r="O2255" i="5"/>
  <c r="P2255" i="5"/>
  <c r="Q2255" i="5"/>
  <c r="R2255" i="5"/>
  <c r="O2256" i="5"/>
  <c r="P2256" i="5"/>
  <c r="Q2256" i="5"/>
  <c r="R2256" i="5"/>
  <c r="O2257" i="5"/>
  <c r="P2257" i="5"/>
  <c r="Q2257" i="5"/>
  <c r="R2257" i="5"/>
  <c r="O2258" i="5"/>
  <c r="P2258" i="5"/>
  <c r="Q2258" i="5"/>
  <c r="R2258" i="5"/>
  <c r="O2259" i="5"/>
  <c r="P2259" i="5"/>
  <c r="Q2259" i="5"/>
  <c r="R2259" i="5"/>
  <c r="O2260" i="5"/>
  <c r="P2260" i="5"/>
  <c r="Q2260" i="5"/>
  <c r="R2260" i="5"/>
  <c r="O2261" i="5"/>
  <c r="P2261" i="5"/>
  <c r="Q2261" i="5"/>
  <c r="R2261" i="5"/>
  <c r="O2262" i="5"/>
  <c r="P2262" i="5"/>
  <c r="Q2262" i="5"/>
  <c r="R2262" i="5"/>
  <c r="O2263" i="5"/>
  <c r="P2263" i="5"/>
  <c r="Q2263" i="5"/>
  <c r="R2263" i="5"/>
  <c r="O2264" i="5"/>
  <c r="P2264" i="5"/>
  <c r="Q2264" i="5"/>
  <c r="R2264" i="5"/>
  <c r="O2265" i="5"/>
  <c r="P2265" i="5"/>
  <c r="Q2265" i="5"/>
  <c r="R2265" i="5"/>
  <c r="O2266" i="5"/>
  <c r="P2266" i="5"/>
  <c r="Q2266" i="5"/>
  <c r="R2266" i="5"/>
  <c r="O2267" i="5"/>
  <c r="P2267" i="5"/>
  <c r="Q2267" i="5"/>
  <c r="R2267" i="5"/>
  <c r="O2268" i="5"/>
  <c r="P2268" i="5"/>
  <c r="Q2268" i="5"/>
  <c r="R2268" i="5"/>
  <c r="O2269" i="5"/>
  <c r="P2269" i="5"/>
  <c r="Q2269" i="5"/>
  <c r="R2269" i="5"/>
  <c r="O2270" i="5"/>
  <c r="P2270" i="5"/>
  <c r="Q2270" i="5"/>
  <c r="R2270" i="5"/>
  <c r="O2271" i="5"/>
  <c r="P2271" i="5"/>
  <c r="Q2271" i="5"/>
  <c r="R2271" i="5"/>
  <c r="O2272" i="5"/>
  <c r="P2272" i="5"/>
  <c r="Q2272" i="5"/>
  <c r="R2272" i="5"/>
  <c r="O2273" i="5"/>
  <c r="P2273" i="5"/>
  <c r="Q2273" i="5"/>
  <c r="R2273" i="5"/>
  <c r="O2274" i="5"/>
  <c r="P2274" i="5"/>
  <c r="Q2274" i="5"/>
  <c r="R2274" i="5"/>
  <c r="O2275" i="5"/>
  <c r="P2275" i="5"/>
  <c r="Q2275" i="5"/>
  <c r="R2275" i="5"/>
  <c r="O2276" i="5"/>
  <c r="P2276" i="5"/>
  <c r="Q2276" i="5"/>
  <c r="R2276" i="5"/>
  <c r="O2277" i="5"/>
  <c r="P2277" i="5"/>
  <c r="Q2277" i="5"/>
  <c r="R2277" i="5"/>
  <c r="O2278" i="5"/>
  <c r="P2278" i="5"/>
  <c r="Q2278" i="5"/>
  <c r="R2278" i="5"/>
  <c r="O2279" i="5"/>
  <c r="P2279" i="5"/>
  <c r="Q2279" i="5"/>
  <c r="R2279" i="5"/>
  <c r="O2280" i="5"/>
  <c r="P2280" i="5"/>
  <c r="Q2280" i="5"/>
  <c r="R2280" i="5"/>
  <c r="O2281" i="5"/>
  <c r="P2281" i="5"/>
  <c r="Q2281" i="5"/>
  <c r="R2281" i="5"/>
  <c r="O2282" i="5"/>
  <c r="P2282" i="5"/>
  <c r="Q2282" i="5"/>
  <c r="R2282" i="5"/>
  <c r="O2283" i="5"/>
  <c r="P2283" i="5"/>
  <c r="Q2283" i="5"/>
  <c r="R2283" i="5"/>
  <c r="O2284" i="5"/>
  <c r="P2284" i="5"/>
  <c r="Q2284" i="5"/>
  <c r="R2284" i="5"/>
  <c r="O2285" i="5"/>
  <c r="P2285" i="5"/>
  <c r="Q2285" i="5"/>
  <c r="R2285" i="5"/>
  <c r="O2286" i="5"/>
  <c r="P2286" i="5"/>
  <c r="Q2286" i="5"/>
  <c r="R2286" i="5"/>
  <c r="O2287" i="5"/>
  <c r="P2287" i="5"/>
  <c r="Q2287" i="5"/>
  <c r="R2287" i="5"/>
  <c r="O2288" i="5"/>
  <c r="P2288" i="5"/>
  <c r="Q2288" i="5"/>
  <c r="R2288" i="5"/>
  <c r="O2289" i="5"/>
  <c r="P2289" i="5"/>
  <c r="Q2289" i="5"/>
  <c r="R2289" i="5"/>
  <c r="O2290" i="5"/>
  <c r="P2290" i="5"/>
  <c r="Q2290" i="5"/>
  <c r="R2290" i="5"/>
  <c r="O2291" i="5"/>
  <c r="P2291" i="5"/>
  <c r="Q2291" i="5"/>
  <c r="R2291" i="5"/>
  <c r="O2292" i="5"/>
  <c r="P2292" i="5"/>
  <c r="Q2292" i="5"/>
  <c r="R2292" i="5"/>
  <c r="O2293" i="5"/>
  <c r="P2293" i="5"/>
  <c r="Q2293" i="5"/>
  <c r="R2293" i="5"/>
  <c r="O2294" i="5"/>
  <c r="P2294" i="5"/>
  <c r="Q2294" i="5"/>
  <c r="R2294" i="5"/>
  <c r="O2295" i="5"/>
  <c r="P2295" i="5"/>
  <c r="Q2295" i="5"/>
  <c r="R2295" i="5"/>
  <c r="O2296" i="5"/>
  <c r="P2296" i="5"/>
  <c r="Q2296" i="5"/>
  <c r="R2296" i="5"/>
  <c r="O2297" i="5"/>
  <c r="P2297" i="5"/>
  <c r="Q2297" i="5"/>
  <c r="R2297" i="5"/>
  <c r="O2298" i="5"/>
  <c r="P2298" i="5"/>
  <c r="Q2298" i="5"/>
  <c r="R2298" i="5"/>
  <c r="O2299" i="5"/>
  <c r="P2299" i="5"/>
  <c r="Q2299" i="5"/>
  <c r="R2299" i="5"/>
  <c r="O2300" i="5"/>
  <c r="P2300" i="5"/>
  <c r="Q2300" i="5"/>
  <c r="R2300" i="5"/>
  <c r="O2301" i="5"/>
  <c r="P2301" i="5"/>
  <c r="Q2301" i="5"/>
  <c r="R2301" i="5"/>
  <c r="O2302" i="5"/>
  <c r="P2302" i="5"/>
  <c r="Q2302" i="5"/>
  <c r="R2302" i="5"/>
  <c r="O2303" i="5"/>
  <c r="P2303" i="5"/>
  <c r="Q2303" i="5"/>
  <c r="R2303" i="5"/>
  <c r="O2304" i="5"/>
  <c r="P2304" i="5"/>
  <c r="Q2304" i="5"/>
  <c r="R2304" i="5"/>
  <c r="O2305" i="5"/>
  <c r="P2305" i="5"/>
  <c r="Q2305" i="5"/>
  <c r="R2305" i="5"/>
  <c r="O2306" i="5"/>
  <c r="P2306" i="5"/>
  <c r="Q2306" i="5"/>
  <c r="R2306" i="5"/>
  <c r="O2307" i="5"/>
  <c r="P2307" i="5"/>
  <c r="Q2307" i="5"/>
  <c r="R2307" i="5"/>
  <c r="O2308" i="5"/>
  <c r="P2308" i="5"/>
  <c r="Q2308" i="5"/>
  <c r="R2308" i="5"/>
  <c r="O2309" i="5"/>
  <c r="P2309" i="5"/>
  <c r="Q2309" i="5"/>
  <c r="R2309" i="5"/>
  <c r="O2310" i="5"/>
  <c r="P2310" i="5"/>
  <c r="Q2310" i="5"/>
  <c r="R2310" i="5"/>
  <c r="O2311" i="5"/>
  <c r="P2311" i="5"/>
  <c r="Q2311" i="5"/>
  <c r="R2311" i="5"/>
  <c r="O2312" i="5"/>
  <c r="P2312" i="5"/>
  <c r="Q2312" i="5"/>
  <c r="R2312" i="5"/>
  <c r="O2313" i="5"/>
  <c r="P2313" i="5"/>
  <c r="Q2313" i="5"/>
  <c r="R2313" i="5"/>
  <c r="O2314" i="5"/>
  <c r="P2314" i="5"/>
  <c r="Q2314" i="5"/>
  <c r="R2314" i="5"/>
  <c r="O2315" i="5"/>
  <c r="P2315" i="5"/>
  <c r="Q2315" i="5"/>
  <c r="R2315" i="5"/>
  <c r="O2316" i="5"/>
  <c r="P2316" i="5"/>
  <c r="Q2316" i="5"/>
  <c r="R2316" i="5"/>
  <c r="O2317" i="5"/>
  <c r="P2317" i="5"/>
  <c r="Q2317" i="5"/>
  <c r="R2317" i="5"/>
  <c r="O2318" i="5"/>
  <c r="P2318" i="5"/>
  <c r="Q2318" i="5"/>
  <c r="R2318" i="5"/>
  <c r="O2319" i="5"/>
  <c r="P2319" i="5"/>
  <c r="Q2319" i="5"/>
  <c r="R2319" i="5"/>
  <c r="O2320" i="5"/>
  <c r="P2320" i="5"/>
  <c r="Q2320" i="5"/>
  <c r="R2320" i="5"/>
  <c r="O2321" i="5"/>
  <c r="P2321" i="5"/>
  <c r="Q2321" i="5"/>
  <c r="R2321" i="5"/>
  <c r="O2322" i="5"/>
  <c r="P2322" i="5"/>
  <c r="Q2322" i="5"/>
  <c r="R2322" i="5"/>
  <c r="O2323" i="5"/>
  <c r="P2323" i="5"/>
  <c r="Q2323" i="5"/>
  <c r="R2323" i="5"/>
  <c r="O2324" i="5"/>
  <c r="P2324" i="5"/>
  <c r="Q2324" i="5"/>
  <c r="R2324" i="5"/>
  <c r="O2325" i="5"/>
  <c r="P2325" i="5"/>
  <c r="Q2325" i="5"/>
  <c r="R2325" i="5"/>
  <c r="O2326" i="5"/>
  <c r="P2326" i="5"/>
  <c r="Q2326" i="5"/>
  <c r="R2326" i="5"/>
  <c r="O2327" i="5"/>
  <c r="P2327" i="5"/>
  <c r="Q2327" i="5"/>
  <c r="R2327" i="5"/>
  <c r="O2328" i="5"/>
  <c r="P2328" i="5"/>
  <c r="Q2328" i="5"/>
  <c r="R2328" i="5"/>
  <c r="O2329" i="5"/>
  <c r="P2329" i="5"/>
  <c r="Q2329" i="5"/>
  <c r="R2329" i="5"/>
  <c r="O2330" i="5"/>
  <c r="P2330" i="5"/>
  <c r="Q2330" i="5"/>
  <c r="R2330" i="5"/>
  <c r="O2331" i="5"/>
  <c r="P2331" i="5"/>
  <c r="Q2331" i="5"/>
  <c r="R2331" i="5"/>
  <c r="O2332" i="5"/>
  <c r="P2332" i="5"/>
  <c r="Q2332" i="5"/>
  <c r="R2332" i="5"/>
  <c r="O2333" i="5"/>
  <c r="P2333" i="5"/>
  <c r="Q2333" i="5"/>
  <c r="R2333" i="5"/>
  <c r="O2334" i="5"/>
  <c r="P2334" i="5"/>
  <c r="Q2334" i="5"/>
  <c r="R2334" i="5"/>
  <c r="O2335" i="5"/>
  <c r="P2335" i="5"/>
  <c r="Q2335" i="5"/>
  <c r="R2335" i="5"/>
  <c r="O2336" i="5"/>
  <c r="P2336" i="5"/>
  <c r="Q2336" i="5"/>
  <c r="R2336" i="5"/>
  <c r="O2337" i="5"/>
  <c r="P2337" i="5"/>
  <c r="Q2337" i="5"/>
  <c r="R2337" i="5"/>
  <c r="O2338" i="5"/>
  <c r="P2338" i="5"/>
  <c r="Q2338" i="5"/>
  <c r="R2338" i="5"/>
  <c r="O2339" i="5"/>
  <c r="P2339" i="5"/>
  <c r="Q2339" i="5"/>
  <c r="R2339" i="5"/>
  <c r="O2340" i="5"/>
  <c r="P2340" i="5"/>
  <c r="Q2340" i="5"/>
  <c r="R2340" i="5"/>
  <c r="O2341" i="5"/>
  <c r="P2341" i="5"/>
  <c r="Q2341" i="5"/>
  <c r="R2341" i="5"/>
  <c r="O2342" i="5"/>
  <c r="P2342" i="5"/>
  <c r="Q2342" i="5"/>
  <c r="R2342" i="5"/>
  <c r="O2343" i="5"/>
  <c r="P2343" i="5"/>
  <c r="Q2343" i="5"/>
  <c r="R2343" i="5"/>
  <c r="O2344" i="5"/>
  <c r="P2344" i="5"/>
  <c r="Q2344" i="5"/>
  <c r="R2344" i="5"/>
  <c r="O2345" i="5"/>
  <c r="P2345" i="5"/>
  <c r="Q2345" i="5"/>
  <c r="R2345" i="5"/>
  <c r="O2346" i="5"/>
  <c r="P2346" i="5"/>
  <c r="Q2346" i="5"/>
  <c r="R2346" i="5"/>
  <c r="O2347" i="5"/>
  <c r="P2347" i="5"/>
  <c r="Q2347" i="5"/>
  <c r="R2347" i="5"/>
  <c r="O2348" i="5"/>
  <c r="P2348" i="5"/>
  <c r="Q2348" i="5"/>
  <c r="R2348" i="5"/>
  <c r="O2349" i="5"/>
  <c r="P2349" i="5"/>
  <c r="Q2349" i="5"/>
  <c r="R2349" i="5"/>
  <c r="O2350" i="5"/>
  <c r="P2350" i="5"/>
  <c r="Q2350" i="5"/>
  <c r="R2350" i="5"/>
  <c r="O2351" i="5"/>
  <c r="P2351" i="5"/>
  <c r="Q2351" i="5"/>
  <c r="R2351" i="5"/>
  <c r="O2352" i="5"/>
  <c r="P2352" i="5"/>
  <c r="Q2352" i="5"/>
  <c r="R2352" i="5"/>
  <c r="O2353" i="5"/>
  <c r="P2353" i="5"/>
  <c r="Q2353" i="5"/>
  <c r="R2353" i="5"/>
  <c r="O2354" i="5"/>
  <c r="P2354" i="5"/>
  <c r="Q2354" i="5"/>
  <c r="R2354" i="5"/>
  <c r="O2355" i="5"/>
  <c r="P2355" i="5"/>
  <c r="Q2355" i="5"/>
  <c r="R2355" i="5"/>
  <c r="O2356" i="5"/>
  <c r="P2356" i="5"/>
  <c r="Q2356" i="5"/>
  <c r="R2356" i="5"/>
  <c r="O2357" i="5"/>
  <c r="P2357" i="5"/>
  <c r="Q2357" i="5"/>
  <c r="R2357" i="5"/>
  <c r="O2358" i="5"/>
  <c r="P2358" i="5"/>
  <c r="Q2358" i="5"/>
  <c r="R2358" i="5"/>
  <c r="O2359" i="5"/>
  <c r="P2359" i="5"/>
  <c r="Q2359" i="5"/>
  <c r="R2359" i="5"/>
  <c r="O2360" i="5"/>
  <c r="P2360" i="5"/>
  <c r="Q2360" i="5"/>
  <c r="R2360" i="5"/>
  <c r="O2361" i="5"/>
  <c r="P2361" i="5"/>
  <c r="Q2361" i="5"/>
  <c r="R2361" i="5"/>
  <c r="O2362" i="5"/>
  <c r="P2362" i="5"/>
  <c r="Q2362" i="5"/>
  <c r="R2362" i="5"/>
  <c r="O2363" i="5"/>
  <c r="P2363" i="5"/>
  <c r="Q2363" i="5"/>
  <c r="R2363" i="5"/>
  <c r="O2364" i="5"/>
  <c r="P2364" i="5"/>
  <c r="Q2364" i="5"/>
  <c r="R2364" i="5"/>
  <c r="O2365" i="5"/>
  <c r="P2365" i="5"/>
  <c r="Q2365" i="5"/>
  <c r="R2365" i="5"/>
  <c r="O2366" i="5"/>
  <c r="P2366" i="5"/>
  <c r="Q2366" i="5"/>
  <c r="R2366" i="5"/>
  <c r="O2367" i="5"/>
  <c r="P2367" i="5"/>
  <c r="Q2367" i="5"/>
  <c r="R2367" i="5"/>
  <c r="O2368" i="5"/>
  <c r="P2368" i="5"/>
  <c r="Q2368" i="5"/>
  <c r="R2368" i="5"/>
  <c r="O2369" i="5"/>
  <c r="P2369" i="5"/>
  <c r="Q2369" i="5"/>
  <c r="R2369" i="5"/>
  <c r="O2370" i="5"/>
  <c r="P2370" i="5"/>
  <c r="Q2370" i="5"/>
  <c r="R2370" i="5"/>
  <c r="O2371" i="5"/>
  <c r="P2371" i="5"/>
  <c r="Q2371" i="5"/>
  <c r="R2371" i="5"/>
  <c r="O2372" i="5"/>
  <c r="P2372" i="5"/>
  <c r="Q2372" i="5"/>
  <c r="R2372" i="5"/>
  <c r="O2373" i="5"/>
  <c r="P2373" i="5"/>
  <c r="Q2373" i="5"/>
  <c r="R2373" i="5"/>
  <c r="O2374" i="5"/>
  <c r="P2374" i="5"/>
  <c r="Q2374" i="5"/>
  <c r="R2374" i="5"/>
  <c r="O2375" i="5"/>
  <c r="P2375" i="5"/>
  <c r="Q2375" i="5"/>
  <c r="R2375" i="5"/>
  <c r="O2376" i="5"/>
  <c r="P2376" i="5"/>
  <c r="Q2376" i="5"/>
  <c r="R2376" i="5"/>
  <c r="O2377" i="5"/>
  <c r="P2377" i="5"/>
  <c r="Q2377" i="5"/>
  <c r="R2377" i="5"/>
  <c r="O2378" i="5"/>
  <c r="P2378" i="5"/>
  <c r="Q2378" i="5"/>
  <c r="R2378" i="5"/>
  <c r="O2379" i="5"/>
  <c r="P2379" i="5"/>
  <c r="Q2379" i="5"/>
  <c r="R2379" i="5"/>
  <c r="O2380" i="5"/>
  <c r="P2380" i="5"/>
  <c r="Q2380" i="5"/>
  <c r="R2380" i="5"/>
  <c r="O2381" i="5"/>
  <c r="P2381" i="5"/>
  <c r="Q2381" i="5"/>
  <c r="R2381" i="5"/>
  <c r="O2382" i="5"/>
  <c r="P2382" i="5"/>
  <c r="Q2382" i="5"/>
  <c r="R2382" i="5"/>
  <c r="O2383" i="5"/>
  <c r="P2383" i="5"/>
  <c r="Q2383" i="5"/>
  <c r="R2383" i="5"/>
  <c r="O2384" i="5"/>
  <c r="P2384" i="5"/>
  <c r="Q2384" i="5"/>
  <c r="R2384" i="5"/>
  <c r="O2385" i="5"/>
  <c r="P2385" i="5"/>
  <c r="Q2385" i="5"/>
  <c r="R2385" i="5"/>
  <c r="O2386" i="5"/>
  <c r="P2386" i="5"/>
  <c r="Q2386" i="5"/>
  <c r="R2386" i="5"/>
  <c r="O2387" i="5"/>
  <c r="P2387" i="5"/>
  <c r="Q2387" i="5"/>
  <c r="R2387" i="5"/>
  <c r="O2388" i="5"/>
  <c r="P2388" i="5"/>
  <c r="Q2388" i="5"/>
  <c r="R2388" i="5"/>
  <c r="O2389" i="5"/>
  <c r="P2389" i="5"/>
  <c r="Q2389" i="5"/>
  <c r="R2389" i="5"/>
  <c r="O2390" i="5"/>
  <c r="P2390" i="5"/>
  <c r="Q2390" i="5"/>
  <c r="R2390" i="5"/>
  <c r="O2391" i="5"/>
  <c r="P2391" i="5"/>
  <c r="Q2391" i="5"/>
  <c r="R2391" i="5"/>
  <c r="O2392" i="5"/>
  <c r="P2392" i="5"/>
  <c r="Q2392" i="5"/>
  <c r="R2392" i="5"/>
  <c r="O2393" i="5"/>
  <c r="P2393" i="5"/>
  <c r="Q2393" i="5"/>
  <c r="R2393" i="5"/>
  <c r="O2394" i="5"/>
  <c r="P2394" i="5"/>
  <c r="Q2394" i="5"/>
  <c r="R2394" i="5"/>
  <c r="O2395" i="5"/>
  <c r="P2395" i="5"/>
  <c r="Q2395" i="5"/>
  <c r="R2395" i="5"/>
  <c r="O2396" i="5"/>
  <c r="P2396" i="5"/>
  <c r="Q2396" i="5"/>
  <c r="R2396" i="5"/>
  <c r="O2397" i="5"/>
  <c r="P2397" i="5"/>
  <c r="Q2397" i="5"/>
  <c r="R2397" i="5"/>
  <c r="O2398" i="5"/>
  <c r="P2398" i="5"/>
  <c r="Q2398" i="5"/>
  <c r="R2398" i="5"/>
  <c r="O2399" i="5"/>
  <c r="P2399" i="5"/>
  <c r="Q2399" i="5"/>
  <c r="R2399" i="5"/>
  <c r="O2400" i="5"/>
  <c r="P2400" i="5"/>
  <c r="Q2400" i="5"/>
  <c r="R2400" i="5"/>
  <c r="O2401" i="5"/>
  <c r="P2401" i="5"/>
  <c r="Q2401" i="5"/>
  <c r="R2401" i="5"/>
  <c r="O2402" i="5"/>
  <c r="P2402" i="5"/>
  <c r="Q2402" i="5"/>
  <c r="R2402" i="5"/>
  <c r="O2403" i="5"/>
  <c r="P2403" i="5"/>
  <c r="Q2403" i="5"/>
  <c r="R2403" i="5"/>
  <c r="O2404" i="5"/>
  <c r="P2404" i="5"/>
  <c r="Q2404" i="5"/>
  <c r="R2404" i="5"/>
  <c r="O2405" i="5"/>
  <c r="P2405" i="5"/>
  <c r="Q2405" i="5"/>
  <c r="R2405" i="5"/>
  <c r="O2406" i="5"/>
  <c r="P2406" i="5"/>
  <c r="Q2406" i="5"/>
  <c r="R2406" i="5"/>
  <c r="O2407" i="5"/>
  <c r="P2407" i="5"/>
  <c r="Q2407" i="5"/>
  <c r="R2407" i="5"/>
  <c r="O2408" i="5"/>
  <c r="P2408" i="5"/>
  <c r="Q2408" i="5"/>
  <c r="R2408" i="5"/>
  <c r="O2409" i="5"/>
  <c r="P2409" i="5"/>
  <c r="Q2409" i="5"/>
  <c r="R2409" i="5"/>
  <c r="O2410" i="5"/>
  <c r="P2410" i="5"/>
  <c r="Q2410" i="5"/>
  <c r="R2410" i="5"/>
  <c r="O2411" i="5"/>
  <c r="P2411" i="5"/>
  <c r="Q2411" i="5"/>
  <c r="R2411" i="5"/>
  <c r="O2412" i="5"/>
  <c r="P2412" i="5"/>
  <c r="Q2412" i="5"/>
  <c r="R2412" i="5"/>
  <c r="O2413" i="5"/>
  <c r="P2413" i="5"/>
  <c r="Q2413" i="5"/>
  <c r="R2413" i="5"/>
  <c r="O2414" i="5"/>
  <c r="P2414" i="5"/>
  <c r="Q2414" i="5"/>
  <c r="R2414" i="5"/>
  <c r="O2415" i="5"/>
  <c r="P2415" i="5"/>
  <c r="Q2415" i="5"/>
  <c r="R2415" i="5"/>
  <c r="O2416" i="5"/>
  <c r="P2416" i="5"/>
  <c r="Q2416" i="5"/>
  <c r="R2416" i="5"/>
  <c r="O2417" i="5"/>
  <c r="P2417" i="5"/>
  <c r="Q2417" i="5"/>
  <c r="R2417" i="5"/>
  <c r="O2418" i="5"/>
  <c r="P2418" i="5"/>
  <c r="Q2418" i="5"/>
  <c r="R2418" i="5"/>
  <c r="O2419" i="5"/>
  <c r="P2419" i="5"/>
  <c r="Q2419" i="5"/>
  <c r="R2419" i="5"/>
  <c r="O2420" i="5"/>
  <c r="P2420" i="5"/>
  <c r="Q2420" i="5"/>
  <c r="R2420" i="5"/>
  <c r="O2421" i="5"/>
  <c r="P2421" i="5"/>
  <c r="Q2421" i="5"/>
  <c r="R2421" i="5"/>
  <c r="O2422" i="5"/>
  <c r="P2422" i="5"/>
  <c r="Q2422" i="5"/>
  <c r="R2422" i="5"/>
  <c r="O2423" i="5"/>
  <c r="P2423" i="5"/>
  <c r="Q2423" i="5"/>
  <c r="R2423" i="5"/>
  <c r="O2424" i="5"/>
  <c r="P2424" i="5"/>
  <c r="Q2424" i="5"/>
  <c r="R2424" i="5"/>
  <c r="O2425" i="5"/>
  <c r="P2425" i="5"/>
  <c r="Q2425" i="5"/>
  <c r="R2425" i="5"/>
  <c r="O2426" i="5"/>
  <c r="P2426" i="5"/>
  <c r="Q2426" i="5"/>
  <c r="R2426" i="5"/>
  <c r="O2427" i="5"/>
  <c r="P2427" i="5"/>
  <c r="Q2427" i="5"/>
  <c r="R2427" i="5"/>
  <c r="O2428" i="5"/>
  <c r="P2428" i="5"/>
  <c r="Q2428" i="5"/>
  <c r="R2428" i="5"/>
  <c r="O2429" i="5"/>
  <c r="P2429" i="5"/>
  <c r="Q2429" i="5"/>
  <c r="R2429" i="5"/>
  <c r="O2430" i="5"/>
  <c r="P2430" i="5"/>
  <c r="Q2430" i="5"/>
  <c r="R2430" i="5"/>
  <c r="O2431" i="5"/>
  <c r="P2431" i="5"/>
  <c r="Q2431" i="5"/>
  <c r="R2431" i="5"/>
  <c r="O2432" i="5"/>
  <c r="P2432" i="5"/>
  <c r="Q2432" i="5"/>
  <c r="R2432" i="5"/>
  <c r="O2433" i="5"/>
  <c r="P2433" i="5"/>
  <c r="Q2433" i="5"/>
  <c r="R2433" i="5"/>
  <c r="O2434" i="5"/>
  <c r="P2434" i="5"/>
  <c r="Q2434" i="5"/>
  <c r="R2434" i="5"/>
  <c r="O2435" i="5"/>
  <c r="P2435" i="5"/>
  <c r="Q2435" i="5"/>
  <c r="R2435" i="5"/>
  <c r="O2436" i="5"/>
  <c r="P2436" i="5"/>
  <c r="Q2436" i="5"/>
  <c r="R2436" i="5"/>
  <c r="O2437" i="5"/>
  <c r="P2437" i="5"/>
  <c r="Q2437" i="5"/>
  <c r="R2437" i="5"/>
  <c r="O2438" i="5"/>
  <c r="P2438" i="5"/>
  <c r="Q2438" i="5"/>
  <c r="R2438" i="5"/>
  <c r="O2439" i="5"/>
  <c r="P2439" i="5"/>
  <c r="Q2439" i="5"/>
  <c r="R2439" i="5"/>
  <c r="O2440" i="5"/>
  <c r="P2440" i="5"/>
  <c r="Q2440" i="5"/>
  <c r="R2440" i="5"/>
  <c r="O2441" i="5"/>
  <c r="P2441" i="5"/>
  <c r="Q2441" i="5"/>
  <c r="R2441" i="5"/>
  <c r="O2442" i="5"/>
  <c r="P2442" i="5"/>
  <c r="Q2442" i="5"/>
  <c r="R2442" i="5"/>
  <c r="O2443" i="5"/>
  <c r="P2443" i="5"/>
  <c r="Q2443" i="5"/>
  <c r="R2443" i="5"/>
  <c r="O2444" i="5"/>
  <c r="P2444" i="5"/>
  <c r="Q2444" i="5"/>
  <c r="R2444" i="5"/>
  <c r="O2445" i="5"/>
  <c r="P2445" i="5"/>
  <c r="Q2445" i="5"/>
  <c r="R2445" i="5"/>
  <c r="O2446" i="5"/>
  <c r="P2446" i="5"/>
  <c r="Q2446" i="5"/>
  <c r="R2446" i="5"/>
  <c r="O2447" i="5"/>
  <c r="P2447" i="5"/>
  <c r="Q2447" i="5"/>
  <c r="R2447" i="5"/>
  <c r="O2448" i="5"/>
  <c r="P2448" i="5"/>
  <c r="Q2448" i="5"/>
  <c r="R2448" i="5"/>
  <c r="O2449" i="5"/>
  <c r="P2449" i="5"/>
  <c r="Q2449" i="5"/>
  <c r="R2449" i="5"/>
  <c r="O2450" i="5"/>
  <c r="P2450" i="5"/>
  <c r="Q2450" i="5"/>
  <c r="R2450" i="5"/>
  <c r="O2451" i="5"/>
  <c r="P2451" i="5"/>
  <c r="Q2451" i="5"/>
  <c r="R2451" i="5"/>
  <c r="O2452" i="5"/>
  <c r="P2452" i="5"/>
  <c r="Q2452" i="5"/>
  <c r="R2452" i="5"/>
  <c r="O2453" i="5"/>
  <c r="P2453" i="5"/>
  <c r="Q2453" i="5"/>
  <c r="R2453" i="5"/>
  <c r="O2454" i="5"/>
  <c r="P2454" i="5"/>
  <c r="Q2454" i="5"/>
  <c r="R2454" i="5"/>
  <c r="O2455" i="5"/>
  <c r="P2455" i="5"/>
  <c r="Q2455" i="5"/>
  <c r="R2455" i="5"/>
  <c r="O2456" i="5"/>
  <c r="P2456" i="5"/>
  <c r="Q2456" i="5"/>
  <c r="R2456" i="5"/>
  <c r="O2457" i="5"/>
  <c r="P2457" i="5"/>
  <c r="Q2457" i="5"/>
  <c r="R2457" i="5"/>
  <c r="O2458" i="5"/>
  <c r="P2458" i="5"/>
  <c r="Q2458" i="5"/>
  <c r="R2458" i="5"/>
  <c r="O2459" i="5"/>
  <c r="P2459" i="5"/>
  <c r="Q2459" i="5"/>
  <c r="R2459" i="5"/>
  <c r="O2460" i="5"/>
  <c r="P2460" i="5"/>
  <c r="Q2460" i="5"/>
  <c r="R2460" i="5"/>
  <c r="O2461" i="5"/>
  <c r="P2461" i="5"/>
  <c r="Q2461" i="5"/>
  <c r="R2461" i="5"/>
  <c r="O2462" i="5"/>
  <c r="P2462" i="5"/>
  <c r="Q2462" i="5"/>
  <c r="R2462" i="5"/>
  <c r="O2463" i="5"/>
  <c r="P2463" i="5"/>
  <c r="Q2463" i="5"/>
  <c r="R2463" i="5"/>
  <c r="O2464" i="5"/>
  <c r="P2464" i="5"/>
  <c r="Q2464" i="5"/>
  <c r="R2464" i="5"/>
  <c r="O2465" i="5"/>
  <c r="P2465" i="5"/>
  <c r="Q2465" i="5"/>
  <c r="R2465" i="5"/>
  <c r="O2466" i="5"/>
  <c r="P2466" i="5"/>
  <c r="Q2466" i="5"/>
  <c r="R2466" i="5"/>
  <c r="O2467" i="5"/>
  <c r="P2467" i="5"/>
  <c r="Q2467" i="5"/>
  <c r="R2467" i="5"/>
  <c r="O2468" i="5"/>
  <c r="P2468" i="5"/>
  <c r="Q2468" i="5"/>
  <c r="R2468" i="5"/>
  <c r="O2469" i="5"/>
  <c r="P2469" i="5"/>
  <c r="Q2469" i="5"/>
  <c r="R2469" i="5"/>
  <c r="O2470" i="5"/>
  <c r="P2470" i="5"/>
  <c r="Q2470" i="5"/>
  <c r="R2470" i="5"/>
  <c r="O2471" i="5"/>
  <c r="P2471" i="5"/>
  <c r="Q2471" i="5"/>
  <c r="R2471" i="5"/>
  <c r="O2472" i="5"/>
  <c r="P2472" i="5"/>
  <c r="Q2472" i="5"/>
  <c r="R2472" i="5"/>
  <c r="O2473" i="5"/>
  <c r="P2473" i="5"/>
  <c r="Q2473" i="5"/>
  <c r="R2473" i="5"/>
  <c r="O2474" i="5"/>
  <c r="P2474" i="5"/>
  <c r="Q2474" i="5"/>
  <c r="R2474" i="5"/>
  <c r="O2475" i="5"/>
  <c r="P2475" i="5"/>
  <c r="Q2475" i="5"/>
  <c r="R2475" i="5"/>
  <c r="O2476" i="5"/>
  <c r="P2476" i="5"/>
  <c r="Q2476" i="5"/>
  <c r="R2476" i="5"/>
  <c r="O2477" i="5"/>
  <c r="P2477" i="5"/>
  <c r="Q2477" i="5"/>
  <c r="R2477" i="5"/>
  <c r="O2478" i="5"/>
  <c r="P2478" i="5"/>
  <c r="Q2478" i="5"/>
  <c r="R2478" i="5"/>
  <c r="O2479" i="5"/>
  <c r="P2479" i="5"/>
  <c r="Q2479" i="5"/>
  <c r="R2479" i="5"/>
  <c r="O2480" i="5"/>
  <c r="P2480" i="5"/>
  <c r="Q2480" i="5"/>
  <c r="R2480" i="5"/>
  <c r="O2481" i="5"/>
  <c r="P2481" i="5"/>
  <c r="Q2481" i="5"/>
  <c r="R2481" i="5"/>
  <c r="O2482" i="5"/>
  <c r="P2482" i="5"/>
  <c r="Q2482" i="5"/>
  <c r="R2482" i="5"/>
  <c r="O2483" i="5"/>
  <c r="P2483" i="5"/>
  <c r="Q2483" i="5"/>
  <c r="R2483" i="5"/>
  <c r="O2484" i="5"/>
  <c r="P2484" i="5"/>
  <c r="Q2484" i="5"/>
  <c r="R2484" i="5"/>
  <c r="O2485" i="5"/>
  <c r="P2485" i="5"/>
  <c r="Q2485" i="5"/>
  <c r="R2485" i="5"/>
  <c r="O2486" i="5"/>
  <c r="P2486" i="5"/>
  <c r="Q2486" i="5"/>
  <c r="R2486" i="5"/>
  <c r="O2487" i="5"/>
  <c r="P2487" i="5"/>
  <c r="Q2487" i="5"/>
  <c r="R2487" i="5"/>
  <c r="O2488" i="5"/>
  <c r="P2488" i="5"/>
  <c r="Q2488" i="5"/>
  <c r="R2488" i="5"/>
  <c r="O2489" i="5"/>
  <c r="P2489" i="5"/>
  <c r="Q2489" i="5"/>
  <c r="R2489" i="5"/>
  <c r="O2490" i="5"/>
  <c r="P2490" i="5"/>
  <c r="Q2490" i="5"/>
  <c r="R2490" i="5"/>
  <c r="O2491" i="5"/>
  <c r="P2491" i="5"/>
  <c r="Q2491" i="5"/>
  <c r="R2491" i="5"/>
  <c r="O2492" i="5"/>
  <c r="P2492" i="5"/>
  <c r="Q2492" i="5"/>
  <c r="R2492" i="5"/>
  <c r="O2493" i="5"/>
  <c r="P2493" i="5"/>
  <c r="Q2493" i="5"/>
  <c r="R2493" i="5"/>
  <c r="O2494" i="5"/>
  <c r="P2494" i="5"/>
  <c r="Q2494" i="5"/>
  <c r="R2494" i="5"/>
  <c r="O2495" i="5"/>
  <c r="P2495" i="5"/>
  <c r="Q2495" i="5"/>
  <c r="R2495" i="5"/>
  <c r="O2496" i="5"/>
  <c r="P2496" i="5"/>
  <c r="Q2496" i="5"/>
  <c r="R2496" i="5"/>
  <c r="O2497" i="5"/>
  <c r="P2497" i="5"/>
  <c r="Q2497" i="5"/>
  <c r="R2497" i="5"/>
  <c r="O2498" i="5"/>
  <c r="P2498" i="5"/>
  <c r="Q2498" i="5"/>
  <c r="R2498" i="5"/>
  <c r="O2499" i="5"/>
  <c r="P2499" i="5"/>
  <c r="Q2499" i="5"/>
  <c r="R2499" i="5"/>
  <c r="O2500" i="5"/>
  <c r="P2500" i="5"/>
  <c r="Q2500" i="5"/>
  <c r="R2500" i="5"/>
  <c r="O2501" i="5"/>
  <c r="P2501" i="5"/>
  <c r="Q2501" i="5"/>
  <c r="R2501" i="5"/>
  <c r="O2502" i="5"/>
  <c r="P2502" i="5"/>
  <c r="Q2502" i="5"/>
  <c r="R2502" i="5"/>
  <c r="O2503" i="5"/>
  <c r="P2503" i="5"/>
  <c r="Q2503" i="5"/>
  <c r="R2503" i="5"/>
  <c r="O2504" i="5"/>
  <c r="P2504" i="5"/>
  <c r="Q2504" i="5"/>
  <c r="R2504" i="5"/>
  <c r="O2505" i="5"/>
  <c r="P2505" i="5"/>
  <c r="Q2505" i="5"/>
  <c r="R2505" i="5"/>
  <c r="O2506" i="5"/>
  <c r="P2506" i="5"/>
  <c r="Q2506" i="5"/>
  <c r="R2506" i="5"/>
  <c r="O2507" i="5"/>
  <c r="P2507" i="5"/>
  <c r="Q2507" i="5"/>
  <c r="R2507" i="5"/>
  <c r="O2508" i="5"/>
  <c r="P2508" i="5"/>
  <c r="Q2508" i="5"/>
  <c r="R2508" i="5"/>
  <c r="O2509" i="5"/>
  <c r="P2509" i="5"/>
  <c r="Q2509" i="5"/>
  <c r="R2509" i="5"/>
  <c r="O2510" i="5"/>
  <c r="P2510" i="5"/>
  <c r="Q2510" i="5"/>
  <c r="R2510" i="5"/>
  <c r="O2511" i="5"/>
  <c r="P2511" i="5"/>
  <c r="Q2511" i="5"/>
  <c r="R2511" i="5"/>
  <c r="O2512" i="5"/>
  <c r="P2512" i="5"/>
  <c r="Q2512" i="5"/>
  <c r="R2512" i="5"/>
  <c r="O2513" i="5"/>
  <c r="P2513" i="5"/>
  <c r="Q2513" i="5"/>
  <c r="R2513" i="5"/>
  <c r="O2514" i="5"/>
  <c r="P2514" i="5"/>
  <c r="Q2514" i="5"/>
  <c r="R2514" i="5"/>
  <c r="O2515" i="5"/>
  <c r="P2515" i="5"/>
  <c r="Q2515" i="5"/>
  <c r="R2515" i="5"/>
  <c r="O2516" i="5"/>
  <c r="P2516" i="5"/>
  <c r="Q2516" i="5"/>
  <c r="R2516" i="5"/>
  <c r="O2517" i="5"/>
  <c r="P2517" i="5"/>
  <c r="Q2517" i="5"/>
  <c r="R2517" i="5"/>
  <c r="O2518" i="5"/>
  <c r="P2518" i="5"/>
  <c r="Q2518" i="5"/>
  <c r="R2518" i="5"/>
  <c r="O2519" i="5"/>
  <c r="P2519" i="5"/>
  <c r="Q2519" i="5"/>
  <c r="R2519" i="5"/>
  <c r="O2520" i="5"/>
  <c r="P2520" i="5"/>
  <c r="Q2520" i="5"/>
  <c r="R2520" i="5"/>
  <c r="O2521" i="5"/>
  <c r="P2521" i="5"/>
  <c r="Q2521" i="5"/>
  <c r="R2521" i="5"/>
  <c r="O2522" i="5"/>
  <c r="P2522" i="5"/>
  <c r="Q2522" i="5"/>
  <c r="R2522" i="5"/>
  <c r="O2523" i="5"/>
  <c r="P2523" i="5"/>
  <c r="Q2523" i="5"/>
  <c r="R2523" i="5"/>
  <c r="O2524" i="5"/>
  <c r="P2524" i="5"/>
  <c r="Q2524" i="5"/>
  <c r="R2524" i="5"/>
  <c r="O2525" i="5"/>
  <c r="P2525" i="5"/>
  <c r="Q2525" i="5"/>
  <c r="R2525" i="5"/>
  <c r="O2526" i="5"/>
  <c r="P2526" i="5"/>
  <c r="Q2526" i="5"/>
  <c r="R2526" i="5"/>
  <c r="O2527" i="5"/>
  <c r="P2527" i="5"/>
  <c r="Q2527" i="5"/>
  <c r="R2527" i="5"/>
  <c r="O2528" i="5"/>
  <c r="P2528" i="5"/>
  <c r="Q2528" i="5"/>
  <c r="R2528" i="5"/>
  <c r="O2529" i="5"/>
  <c r="P2529" i="5"/>
  <c r="Q2529" i="5"/>
  <c r="R2529" i="5"/>
  <c r="O2530" i="5"/>
  <c r="P2530" i="5"/>
  <c r="Q2530" i="5"/>
  <c r="R2530" i="5"/>
  <c r="O2531" i="5"/>
  <c r="P2531" i="5"/>
  <c r="Q2531" i="5"/>
  <c r="R2531" i="5"/>
  <c r="O2532" i="5"/>
  <c r="P2532" i="5"/>
  <c r="Q2532" i="5"/>
  <c r="R2532" i="5"/>
  <c r="O2533" i="5"/>
  <c r="P2533" i="5"/>
  <c r="Q2533" i="5"/>
  <c r="R2533" i="5"/>
  <c r="O2534" i="5"/>
  <c r="P2534" i="5"/>
  <c r="Q2534" i="5"/>
  <c r="R2534" i="5"/>
  <c r="O2535" i="5"/>
  <c r="P2535" i="5"/>
  <c r="Q2535" i="5"/>
  <c r="R2535" i="5"/>
  <c r="O2536" i="5"/>
  <c r="P2536" i="5"/>
  <c r="Q2536" i="5"/>
  <c r="R2536" i="5"/>
  <c r="O2537" i="5"/>
  <c r="P2537" i="5"/>
  <c r="Q2537" i="5"/>
  <c r="R2537" i="5"/>
  <c r="O2538" i="5"/>
  <c r="P2538" i="5"/>
  <c r="Q2538" i="5"/>
  <c r="R2538" i="5"/>
  <c r="O2539" i="5"/>
  <c r="P2539" i="5"/>
  <c r="Q2539" i="5"/>
  <c r="R2539" i="5"/>
  <c r="O2540" i="5"/>
  <c r="P2540" i="5"/>
  <c r="Q2540" i="5"/>
  <c r="R2540" i="5"/>
  <c r="O2541" i="5"/>
  <c r="P2541" i="5"/>
  <c r="Q2541" i="5"/>
  <c r="R2541" i="5"/>
  <c r="O2542" i="5"/>
  <c r="P2542" i="5"/>
  <c r="Q2542" i="5"/>
  <c r="R2542" i="5"/>
  <c r="O2543" i="5"/>
  <c r="P2543" i="5"/>
  <c r="Q2543" i="5"/>
  <c r="R2543" i="5"/>
  <c r="O2544" i="5"/>
  <c r="P2544" i="5"/>
  <c r="Q2544" i="5"/>
  <c r="R2544" i="5"/>
  <c r="O2545" i="5"/>
  <c r="P2545" i="5"/>
  <c r="Q2545" i="5"/>
  <c r="R2545" i="5"/>
  <c r="O2546" i="5"/>
  <c r="P2546" i="5"/>
  <c r="Q2546" i="5"/>
  <c r="R2546" i="5"/>
  <c r="O2547" i="5"/>
  <c r="P2547" i="5"/>
  <c r="Q2547" i="5"/>
  <c r="R2547" i="5"/>
  <c r="O2548" i="5"/>
  <c r="P2548" i="5"/>
  <c r="Q2548" i="5"/>
  <c r="R2548" i="5"/>
  <c r="O2549" i="5"/>
  <c r="P2549" i="5"/>
  <c r="Q2549" i="5"/>
  <c r="R2549" i="5"/>
  <c r="O2550" i="5"/>
  <c r="P2550" i="5"/>
  <c r="Q2550" i="5"/>
  <c r="R2550" i="5"/>
  <c r="O2551" i="5"/>
  <c r="P2551" i="5"/>
  <c r="Q2551" i="5"/>
  <c r="R2551" i="5"/>
  <c r="O2552" i="5"/>
  <c r="P2552" i="5"/>
  <c r="Q2552" i="5"/>
  <c r="R2552" i="5"/>
  <c r="O2553" i="5"/>
  <c r="P2553" i="5"/>
  <c r="Q2553" i="5"/>
  <c r="R2553" i="5"/>
  <c r="O2554" i="5"/>
  <c r="P2554" i="5"/>
  <c r="Q2554" i="5"/>
  <c r="R2554" i="5"/>
  <c r="O2555" i="5"/>
  <c r="P2555" i="5"/>
  <c r="Q2555" i="5"/>
  <c r="R2555" i="5"/>
  <c r="O2556" i="5"/>
  <c r="P2556" i="5"/>
  <c r="Q2556" i="5"/>
  <c r="R2556" i="5"/>
  <c r="O2557" i="5"/>
  <c r="P2557" i="5"/>
  <c r="Q2557" i="5"/>
  <c r="R2557" i="5"/>
  <c r="O2558" i="5"/>
  <c r="P2558" i="5"/>
  <c r="Q2558" i="5"/>
  <c r="R2558" i="5"/>
  <c r="O2559" i="5"/>
  <c r="P2559" i="5"/>
  <c r="Q2559" i="5"/>
  <c r="R2559" i="5"/>
  <c r="O2560" i="5"/>
  <c r="P2560" i="5"/>
  <c r="Q2560" i="5"/>
  <c r="R2560" i="5"/>
  <c r="O2561" i="5"/>
  <c r="P2561" i="5"/>
  <c r="Q2561" i="5"/>
  <c r="R2561" i="5"/>
  <c r="O2562" i="5"/>
  <c r="P2562" i="5"/>
  <c r="Q2562" i="5"/>
  <c r="R2562" i="5"/>
  <c r="O2563" i="5"/>
  <c r="P2563" i="5"/>
  <c r="Q2563" i="5"/>
  <c r="R2563" i="5"/>
  <c r="O2564" i="5"/>
  <c r="P2564" i="5"/>
  <c r="Q2564" i="5"/>
  <c r="R2564" i="5"/>
  <c r="O2565" i="5"/>
  <c r="P2565" i="5"/>
  <c r="Q2565" i="5"/>
  <c r="R2565" i="5"/>
  <c r="O2566" i="5"/>
  <c r="P2566" i="5"/>
  <c r="Q2566" i="5"/>
  <c r="R2566" i="5"/>
  <c r="O2567" i="5"/>
  <c r="P2567" i="5"/>
  <c r="Q2567" i="5"/>
  <c r="R2567" i="5"/>
  <c r="O2568" i="5"/>
  <c r="P2568" i="5"/>
  <c r="Q2568" i="5"/>
  <c r="R2568" i="5"/>
  <c r="O2569" i="5"/>
  <c r="P2569" i="5"/>
  <c r="Q2569" i="5"/>
  <c r="R2569" i="5"/>
  <c r="O2570" i="5"/>
  <c r="P2570" i="5"/>
  <c r="Q2570" i="5"/>
  <c r="R2570" i="5"/>
  <c r="O2571" i="5"/>
  <c r="P2571" i="5"/>
  <c r="Q2571" i="5"/>
  <c r="R2571" i="5"/>
  <c r="O2572" i="5"/>
  <c r="P2572" i="5"/>
  <c r="Q2572" i="5"/>
  <c r="R2572" i="5"/>
  <c r="O2573" i="5"/>
  <c r="P2573" i="5"/>
  <c r="Q2573" i="5"/>
  <c r="R2573" i="5"/>
  <c r="O2574" i="5"/>
  <c r="P2574" i="5"/>
  <c r="Q2574" i="5"/>
  <c r="R2574" i="5"/>
  <c r="O2575" i="5"/>
  <c r="P2575" i="5"/>
  <c r="Q2575" i="5"/>
  <c r="R2575" i="5"/>
  <c r="O2576" i="5"/>
  <c r="P2576" i="5"/>
  <c r="Q2576" i="5"/>
  <c r="R2576" i="5"/>
  <c r="O2577" i="5"/>
  <c r="P2577" i="5"/>
  <c r="Q2577" i="5"/>
  <c r="R2577" i="5"/>
  <c r="O2578" i="5"/>
  <c r="P2578" i="5"/>
  <c r="Q2578" i="5"/>
  <c r="R2578" i="5"/>
  <c r="O2579" i="5"/>
  <c r="P2579" i="5"/>
  <c r="Q2579" i="5"/>
  <c r="R2579" i="5"/>
  <c r="O2580" i="5"/>
  <c r="P2580" i="5"/>
  <c r="Q2580" i="5"/>
  <c r="R2580" i="5"/>
  <c r="O2581" i="5"/>
  <c r="P2581" i="5"/>
  <c r="Q2581" i="5"/>
  <c r="R2581" i="5"/>
  <c r="O2582" i="5"/>
  <c r="P2582" i="5"/>
  <c r="Q2582" i="5"/>
  <c r="R2582" i="5"/>
  <c r="O2583" i="5"/>
  <c r="P2583" i="5"/>
  <c r="Q2583" i="5"/>
  <c r="R2583" i="5"/>
  <c r="O2584" i="5"/>
  <c r="P2584" i="5"/>
  <c r="Q2584" i="5"/>
  <c r="R2584" i="5"/>
  <c r="O2585" i="5"/>
  <c r="P2585" i="5"/>
  <c r="Q2585" i="5"/>
  <c r="R2585" i="5"/>
  <c r="O2586" i="5"/>
  <c r="P2586" i="5"/>
  <c r="Q2586" i="5"/>
  <c r="R2586" i="5"/>
  <c r="O2587" i="5"/>
  <c r="P2587" i="5"/>
  <c r="Q2587" i="5"/>
  <c r="R2587" i="5"/>
  <c r="O2588" i="5"/>
  <c r="P2588" i="5"/>
  <c r="Q2588" i="5"/>
  <c r="R2588" i="5"/>
  <c r="O2589" i="5"/>
  <c r="P2589" i="5"/>
  <c r="Q2589" i="5"/>
  <c r="R2589" i="5"/>
  <c r="O2590" i="5"/>
  <c r="P2590" i="5"/>
  <c r="Q2590" i="5"/>
  <c r="R2590" i="5"/>
  <c r="O2591" i="5"/>
  <c r="P2591" i="5"/>
  <c r="Q2591" i="5"/>
  <c r="R2591" i="5"/>
  <c r="O2592" i="5"/>
  <c r="P2592" i="5"/>
  <c r="Q2592" i="5"/>
  <c r="R2592" i="5"/>
  <c r="O2593" i="5"/>
  <c r="P2593" i="5"/>
  <c r="Q2593" i="5"/>
  <c r="R2593" i="5"/>
  <c r="O2594" i="5"/>
  <c r="P2594" i="5"/>
  <c r="Q2594" i="5"/>
  <c r="R2594" i="5"/>
  <c r="O2595" i="5"/>
  <c r="P2595" i="5"/>
  <c r="Q2595" i="5"/>
  <c r="R2595" i="5"/>
  <c r="O2596" i="5"/>
  <c r="P2596" i="5"/>
  <c r="Q2596" i="5"/>
  <c r="R2596" i="5"/>
  <c r="O2597" i="5"/>
  <c r="P2597" i="5"/>
  <c r="Q2597" i="5"/>
  <c r="R2597" i="5"/>
  <c r="O2598" i="5"/>
  <c r="P2598" i="5"/>
  <c r="Q2598" i="5"/>
  <c r="R2598" i="5"/>
  <c r="O2599" i="5"/>
  <c r="P2599" i="5"/>
  <c r="Q2599" i="5"/>
  <c r="R2599" i="5"/>
  <c r="O2600" i="5"/>
  <c r="P2600" i="5"/>
  <c r="Q2600" i="5"/>
  <c r="R2600" i="5"/>
  <c r="O2601" i="5"/>
  <c r="P2601" i="5"/>
  <c r="Q2601" i="5"/>
  <c r="R2601" i="5"/>
  <c r="O2602" i="5"/>
  <c r="P2602" i="5"/>
  <c r="Q2602" i="5"/>
  <c r="R2602" i="5"/>
  <c r="O2603" i="5"/>
  <c r="P2603" i="5"/>
  <c r="Q2603" i="5"/>
  <c r="R2603" i="5"/>
  <c r="O2604" i="5"/>
  <c r="P2604" i="5"/>
  <c r="Q2604" i="5"/>
  <c r="R2604" i="5"/>
  <c r="O2605" i="5"/>
  <c r="P2605" i="5"/>
  <c r="Q2605" i="5"/>
  <c r="R2605" i="5"/>
  <c r="O2606" i="5"/>
  <c r="P2606" i="5"/>
  <c r="Q2606" i="5"/>
  <c r="R2606" i="5"/>
  <c r="O2607" i="5"/>
  <c r="P2607" i="5"/>
  <c r="Q2607" i="5"/>
  <c r="R2607" i="5"/>
  <c r="O2608" i="5"/>
  <c r="P2608" i="5"/>
  <c r="Q2608" i="5"/>
  <c r="R2608" i="5"/>
  <c r="O2609" i="5"/>
  <c r="P2609" i="5"/>
  <c r="Q2609" i="5"/>
  <c r="R2609" i="5"/>
  <c r="O2610" i="5"/>
  <c r="P2610" i="5"/>
  <c r="Q2610" i="5"/>
  <c r="R2610" i="5"/>
  <c r="O2611" i="5"/>
  <c r="P2611" i="5"/>
  <c r="Q2611" i="5"/>
  <c r="R2611" i="5"/>
  <c r="O2612" i="5"/>
  <c r="P2612" i="5"/>
  <c r="Q2612" i="5"/>
  <c r="R2612" i="5"/>
  <c r="O2613" i="5"/>
  <c r="P2613" i="5"/>
  <c r="Q2613" i="5"/>
  <c r="R2613" i="5"/>
  <c r="O2614" i="5"/>
  <c r="P2614" i="5"/>
  <c r="Q2614" i="5"/>
  <c r="R2614" i="5"/>
  <c r="O2615" i="5"/>
  <c r="P2615" i="5"/>
  <c r="Q2615" i="5"/>
  <c r="R2615" i="5"/>
  <c r="O2616" i="5"/>
  <c r="P2616" i="5"/>
  <c r="Q2616" i="5"/>
  <c r="R2616" i="5"/>
  <c r="O2617" i="5"/>
  <c r="P2617" i="5"/>
  <c r="Q2617" i="5"/>
  <c r="R2617" i="5"/>
  <c r="O2618" i="5"/>
  <c r="P2618" i="5"/>
  <c r="Q2618" i="5"/>
  <c r="R2618" i="5"/>
  <c r="O2619" i="5"/>
  <c r="P2619" i="5"/>
  <c r="Q2619" i="5"/>
  <c r="R2619" i="5"/>
  <c r="O2620" i="5"/>
  <c r="P2620" i="5"/>
  <c r="Q2620" i="5"/>
  <c r="R2620" i="5"/>
  <c r="O2621" i="5"/>
  <c r="P2621" i="5"/>
  <c r="Q2621" i="5"/>
  <c r="R2621" i="5"/>
  <c r="O2622" i="5"/>
  <c r="P2622" i="5"/>
  <c r="Q2622" i="5"/>
  <c r="R2622" i="5"/>
  <c r="O2623" i="5"/>
  <c r="P2623" i="5"/>
  <c r="Q2623" i="5"/>
  <c r="R2623" i="5"/>
  <c r="O2624" i="5"/>
  <c r="P2624" i="5"/>
  <c r="Q2624" i="5"/>
  <c r="R2624" i="5"/>
  <c r="O2625" i="5"/>
  <c r="P2625" i="5"/>
  <c r="Q2625" i="5"/>
  <c r="R2625" i="5"/>
  <c r="O2626" i="5"/>
  <c r="P2626" i="5"/>
  <c r="Q2626" i="5"/>
  <c r="R2626" i="5"/>
  <c r="O2627" i="5"/>
  <c r="P2627" i="5"/>
  <c r="Q2627" i="5"/>
  <c r="R2627" i="5"/>
  <c r="O2628" i="5"/>
  <c r="P2628" i="5"/>
  <c r="Q2628" i="5"/>
  <c r="R2628" i="5"/>
  <c r="O2629" i="5"/>
  <c r="P2629" i="5"/>
  <c r="Q2629" i="5"/>
  <c r="R2629" i="5"/>
  <c r="O2630" i="5"/>
  <c r="P2630" i="5"/>
  <c r="Q2630" i="5"/>
  <c r="R2630" i="5"/>
  <c r="O2631" i="5"/>
  <c r="P2631" i="5"/>
  <c r="Q2631" i="5"/>
  <c r="R2631" i="5"/>
  <c r="O2632" i="5"/>
  <c r="P2632" i="5"/>
  <c r="Q2632" i="5"/>
  <c r="R2632" i="5"/>
  <c r="O2633" i="5"/>
  <c r="P2633" i="5"/>
  <c r="Q2633" i="5"/>
  <c r="R2633" i="5"/>
  <c r="O2634" i="5"/>
  <c r="P2634" i="5"/>
  <c r="Q2634" i="5"/>
  <c r="R2634" i="5"/>
  <c r="O2635" i="5"/>
  <c r="P2635" i="5"/>
  <c r="Q2635" i="5"/>
  <c r="R2635" i="5"/>
  <c r="O2636" i="5"/>
  <c r="P2636" i="5"/>
  <c r="Q2636" i="5"/>
  <c r="R2636" i="5"/>
  <c r="O2637" i="5"/>
  <c r="P2637" i="5"/>
  <c r="Q2637" i="5"/>
  <c r="R2637" i="5"/>
  <c r="O2638" i="5"/>
  <c r="P2638" i="5"/>
  <c r="Q2638" i="5"/>
  <c r="R2638" i="5"/>
  <c r="O2639" i="5"/>
  <c r="P2639" i="5"/>
  <c r="Q2639" i="5"/>
  <c r="R2639" i="5"/>
  <c r="O2640" i="5"/>
  <c r="P2640" i="5"/>
  <c r="Q2640" i="5"/>
  <c r="R2640" i="5"/>
  <c r="O2641" i="5"/>
  <c r="P2641" i="5"/>
  <c r="Q2641" i="5"/>
  <c r="R2641" i="5"/>
  <c r="O2642" i="5"/>
  <c r="P2642" i="5"/>
  <c r="Q2642" i="5"/>
  <c r="R2642" i="5"/>
  <c r="O2643" i="5"/>
  <c r="P2643" i="5"/>
  <c r="Q2643" i="5"/>
  <c r="R2643" i="5"/>
  <c r="O2644" i="5"/>
  <c r="P2644" i="5"/>
  <c r="Q2644" i="5"/>
  <c r="R2644" i="5"/>
  <c r="O2645" i="5"/>
  <c r="P2645" i="5"/>
  <c r="Q2645" i="5"/>
  <c r="R2645" i="5"/>
  <c r="O2646" i="5"/>
  <c r="P2646" i="5"/>
  <c r="Q2646" i="5"/>
  <c r="R2646" i="5"/>
  <c r="O2647" i="5"/>
  <c r="P2647" i="5"/>
  <c r="Q2647" i="5"/>
  <c r="R2647" i="5"/>
  <c r="O2648" i="5"/>
  <c r="P2648" i="5"/>
  <c r="Q2648" i="5"/>
  <c r="R2648" i="5"/>
  <c r="O2649" i="5"/>
  <c r="P2649" i="5"/>
  <c r="Q2649" i="5"/>
  <c r="R2649" i="5"/>
  <c r="O2650" i="5"/>
  <c r="P2650" i="5"/>
  <c r="Q2650" i="5"/>
  <c r="R2650" i="5"/>
  <c r="O2651" i="5"/>
  <c r="P2651" i="5"/>
  <c r="Q2651" i="5"/>
  <c r="R2651" i="5"/>
  <c r="O2652" i="5"/>
  <c r="P2652" i="5"/>
  <c r="Q2652" i="5"/>
  <c r="R2652" i="5"/>
  <c r="O2653" i="5"/>
  <c r="P2653" i="5"/>
  <c r="Q2653" i="5"/>
  <c r="R2653" i="5"/>
  <c r="O2654" i="5"/>
  <c r="P2654" i="5"/>
  <c r="Q2654" i="5"/>
  <c r="R2654" i="5"/>
  <c r="O2655" i="5"/>
  <c r="P2655" i="5"/>
  <c r="Q2655" i="5"/>
  <c r="R2655" i="5"/>
  <c r="O2656" i="5"/>
  <c r="P2656" i="5"/>
  <c r="Q2656" i="5"/>
  <c r="R2656" i="5"/>
  <c r="O2657" i="5"/>
  <c r="P2657" i="5"/>
  <c r="Q2657" i="5"/>
  <c r="R2657" i="5"/>
  <c r="O2658" i="5"/>
  <c r="P2658" i="5"/>
  <c r="Q2658" i="5"/>
  <c r="R2658" i="5"/>
  <c r="O2659" i="5"/>
  <c r="P2659" i="5"/>
  <c r="Q2659" i="5"/>
  <c r="R2659" i="5"/>
  <c r="O2660" i="5"/>
  <c r="P2660" i="5"/>
  <c r="Q2660" i="5"/>
  <c r="R2660" i="5"/>
  <c r="O2661" i="5"/>
  <c r="P2661" i="5"/>
  <c r="Q2661" i="5"/>
  <c r="R2661" i="5"/>
  <c r="O2662" i="5"/>
  <c r="P2662" i="5"/>
  <c r="Q2662" i="5"/>
  <c r="R2662" i="5"/>
  <c r="O2663" i="5"/>
  <c r="P2663" i="5"/>
  <c r="Q2663" i="5"/>
  <c r="R2663" i="5"/>
  <c r="O2664" i="5"/>
  <c r="P2664" i="5"/>
  <c r="Q2664" i="5"/>
  <c r="R2664" i="5"/>
  <c r="O2665" i="5"/>
  <c r="P2665" i="5"/>
  <c r="Q2665" i="5"/>
  <c r="R2665" i="5"/>
  <c r="O2666" i="5"/>
  <c r="P2666" i="5"/>
  <c r="Q2666" i="5"/>
  <c r="R2666" i="5"/>
  <c r="O2667" i="5"/>
  <c r="P2667" i="5"/>
  <c r="Q2667" i="5"/>
  <c r="R2667" i="5"/>
  <c r="O2668" i="5"/>
  <c r="P2668" i="5"/>
  <c r="Q2668" i="5"/>
  <c r="R2668" i="5"/>
  <c r="O2669" i="5"/>
  <c r="P2669" i="5"/>
  <c r="Q2669" i="5"/>
  <c r="R2669" i="5"/>
  <c r="O2670" i="5"/>
  <c r="P2670" i="5"/>
  <c r="Q2670" i="5"/>
  <c r="R2670" i="5"/>
  <c r="O2671" i="5"/>
  <c r="P2671" i="5"/>
  <c r="Q2671" i="5"/>
  <c r="R2671" i="5"/>
  <c r="O2672" i="5"/>
  <c r="P2672" i="5"/>
  <c r="Q2672" i="5"/>
  <c r="R2672" i="5"/>
  <c r="O2673" i="5"/>
  <c r="P2673" i="5"/>
  <c r="Q2673" i="5"/>
  <c r="R2673" i="5"/>
  <c r="O2674" i="5"/>
  <c r="P2674" i="5"/>
  <c r="Q2674" i="5"/>
  <c r="R2674" i="5"/>
  <c r="O2675" i="5"/>
  <c r="P2675" i="5"/>
  <c r="Q2675" i="5"/>
  <c r="R2675" i="5"/>
  <c r="O2676" i="5"/>
  <c r="P2676" i="5"/>
  <c r="Q2676" i="5"/>
  <c r="R2676" i="5"/>
  <c r="O2677" i="5"/>
  <c r="P2677" i="5"/>
  <c r="Q2677" i="5"/>
  <c r="R2677" i="5"/>
  <c r="O2678" i="5"/>
  <c r="P2678" i="5"/>
  <c r="Q2678" i="5"/>
  <c r="R2678" i="5"/>
  <c r="O2679" i="5"/>
  <c r="P2679" i="5"/>
  <c r="Q2679" i="5"/>
  <c r="R2679" i="5"/>
  <c r="O2680" i="5"/>
  <c r="P2680" i="5"/>
  <c r="Q2680" i="5"/>
  <c r="R2680" i="5"/>
  <c r="O2681" i="5"/>
  <c r="P2681" i="5"/>
  <c r="Q2681" i="5"/>
  <c r="R2681" i="5"/>
  <c r="O2682" i="5"/>
  <c r="P2682" i="5"/>
  <c r="Q2682" i="5"/>
  <c r="R2682" i="5"/>
  <c r="O2683" i="5"/>
  <c r="P2683" i="5"/>
  <c r="Q2683" i="5"/>
  <c r="R2683" i="5"/>
  <c r="O2684" i="5"/>
  <c r="P2684" i="5"/>
  <c r="Q2684" i="5"/>
  <c r="R2684" i="5"/>
  <c r="O2685" i="5"/>
  <c r="P2685" i="5"/>
  <c r="Q2685" i="5"/>
  <c r="R2685" i="5"/>
  <c r="O2686" i="5"/>
  <c r="P2686" i="5"/>
  <c r="Q2686" i="5"/>
  <c r="R2686" i="5"/>
  <c r="O2687" i="5"/>
  <c r="P2687" i="5"/>
  <c r="Q2687" i="5"/>
  <c r="R2687" i="5"/>
  <c r="O2688" i="5"/>
  <c r="P2688" i="5"/>
  <c r="Q2688" i="5"/>
  <c r="R2688" i="5"/>
  <c r="O2689" i="5"/>
  <c r="P2689" i="5"/>
  <c r="Q2689" i="5"/>
  <c r="R2689" i="5"/>
  <c r="O2690" i="5"/>
  <c r="P2690" i="5"/>
  <c r="Q2690" i="5"/>
  <c r="R2690" i="5"/>
  <c r="O2691" i="5"/>
  <c r="P2691" i="5"/>
  <c r="Q2691" i="5"/>
  <c r="R2691" i="5"/>
  <c r="O2692" i="5"/>
  <c r="P2692" i="5"/>
  <c r="Q2692" i="5"/>
  <c r="R2692" i="5"/>
  <c r="O2693" i="5"/>
  <c r="P2693" i="5"/>
  <c r="Q2693" i="5"/>
  <c r="R2693" i="5"/>
  <c r="O2694" i="5"/>
  <c r="P2694" i="5"/>
  <c r="Q2694" i="5"/>
  <c r="R2694" i="5"/>
  <c r="O2695" i="5"/>
  <c r="P2695" i="5"/>
  <c r="Q2695" i="5"/>
  <c r="R2695" i="5"/>
  <c r="O2696" i="5"/>
  <c r="P2696" i="5"/>
  <c r="Q2696" i="5"/>
  <c r="R2696" i="5"/>
  <c r="O2697" i="5"/>
  <c r="P2697" i="5"/>
  <c r="Q2697" i="5"/>
  <c r="R2697" i="5"/>
  <c r="O2698" i="5"/>
  <c r="P2698" i="5"/>
  <c r="Q2698" i="5"/>
  <c r="R2698" i="5"/>
  <c r="O2699" i="5"/>
  <c r="P2699" i="5"/>
  <c r="Q2699" i="5"/>
  <c r="R2699" i="5"/>
  <c r="O2700" i="5"/>
  <c r="P2700" i="5"/>
  <c r="Q2700" i="5"/>
  <c r="R2700" i="5"/>
  <c r="O2701" i="5"/>
  <c r="P2701" i="5"/>
  <c r="Q2701" i="5"/>
  <c r="R2701" i="5"/>
  <c r="O2702" i="5"/>
  <c r="P2702" i="5"/>
  <c r="Q2702" i="5"/>
  <c r="R2702" i="5"/>
  <c r="O2703" i="5"/>
  <c r="P2703" i="5"/>
  <c r="Q2703" i="5"/>
  <c r="R2703" i="5"/>
  <c r="O2704" i="5"/>
  <c r="P2704" i="5"/>
  <c r="Q2704" i="5"/>
  <c r="R2704" i="5"/>
  <c r="O2705" i="5"/>
  <c r="P2705" i="5"/>
  <c r="Q2705" i="5"/>
  <c r="R2705" i="5"/>
  <c r="O2706" i="5"/>
  <c r="P2706" i="5"/>
  <c r="Q2706" i="5"/>
  <c r="R2706" i="5"/>
  <c r="O2707" i="5"/>
  <c r="P2707" i="5"/>
  <c r="Q2707" i="5"/>
  <c r="R2707" i="5"/>
  <c r="O2708" i="5"/>
  <c r="P2708" i="5"/>
  <c r="Q2708" i="5"/>
  <c r="R2708" i="5"/>
  <c r="O2709" i="5"/>
  <c r="P2709" i="5"/>
  <c r="Q2709" i="5"/>
  <c r="R2709" i="5"/>
  <c r="O2710" i="5"/>
  <c r="P2710" i="5"/>
  <c r="Q2710" i="5"/>
  <c r="R2710" i="5"/>
  <c r="O2711" i="5"/>
  <c r="P2711" i="5"/>
  <c r="Q2711" i="5"/>
  <c r="R2711" i="5"/>
  <c r="O2712" i="5"/>
  <c r="P2712" i="5"/>
  <c r="Q2712" i="5"/>
  <c r="R2712" i="5"/>
  <c r="O2713" i="5"/>
  <c r="P2713" i="5"/>
  <c r="Q2713" i="5"/>
  <c r="R2713" i="5"/>
  <c r="O2714" i="5"/>
  <c r="P2714" i="5"/>
  <c r="Q2714" i="5"/>
  <c r="R2714" i="5"/>
  <c r="O2715" i="5"/>
  <c r="P2715" i="5"/>
  <c r="Q2715" i="5"/>
  <c r="R2715" i="5"/>
  <c r="O2716" i="5"/>
  <c r="P2716" i="5"/>
  <c r="Q2716" i="5"/>
  <c r="R2716" i="5"/>
  <c r="O2717" i="5"/>
  <c r="P2717" i="5"/>
  <c r="Q2717" i="5"/>
  <c r="R2717" i="5"/>
  <c r="O2718" i="5"/>
  <c r="P2718" i="5"/>
  <c r="Q2718" i="5"/>
  <c r="R2718" i="5"/>
  <c r="O2719" i="5"/>
  <c r="P2719" i="5"/>
  <c r="Q2719" i="5"/>
  <c r="R2719" i="5"/>
  <c r="O2720" i="5"/>
  <c r="P2720" i="5"/>
  <c r="Q2720" i="5"/>
  <c r="R2720" i="5"/>
  <c r="O2721" i="5"/>
  <c r="P2721" i="5"/>
  <c r="Q2721" i="5"/>
  <c r="R2721" i="5"/>
  <c r="O2722" i="5"/>
  <c r="P2722" i="5"/>
  <c r="Q2722" i="5"/>
  <c r="R2722" i="5"/>
  <c r="O2723" i="5"/>
  <c r="P2723" i="5"/>
  <c r="Q2723" i="5"/>
  <c r="R2723" i="5"/>
  <c r="O2724" i="5"/>
  <c r="P2724" i="5"/>
  <c r="Q2724" i="5"/>
  <c r="R2724" i="5"/>
  <c r="O2725" i="5"/>
  <c r="P2725" i="5"/>
  <c r="Q2725" i="5"/>
  <c r="R2725" i="5"/>
  <c r="O2726" i="5"/>
  <c r="P2726" i="5"/>
  <c r="Q2726" i="5"/>
  <c r="R2726" i="5"/>
  <c r="O2727" i="5"/>
  <c r="P2727" i="5"/>
  <c r="Q2727" i="5"/>
  <c r="R2727" i="5"/>
  <c r="O2728" i="5"/>
  <c r="P2728" i="5"/>
  <c r="Q2728" i="5"/>
  <c r="R2728" i="5"/>
  <c r="O2729" i="5"/>
  <c r="P2729" i="5"/>
  <c r="Q2729" i="5"/>
  <c r="R2729" i="5"/>
  <c r="O2730" i="5"/>
  <c r="P2730" i="5"/>
  <c r="Q2730" i="5"/>
  <c r="R2730" i="5"/>
  <c r="O2731" i="5"/>
  <c r="P2731" i="5"/>
  <c r="Q2731" i="5"/>
  <c r="R2731" i="5"/>
  <c r="O2732" i="5"/>
  <c r="P2732" i="5"/>
  <c r="Q2732" i="5"/>
  <c r="R2732" i="5"/>
  <c r="O2733" i="5"/>
  <c r="P2733" i="5"/>
  <c r="Q2733" i="5"/>
  <c r="R2733" i="5"/>
  <c r="O2734" i="5"/>
  <c r="P2734" i="5"/>
  <c r="Q2734" i="5"/>
  <c r="R2734" i="5"/>
  <c r="O2735" i="5"/>
  <c r="P2735" i="5"/>
  <c r="Q2735" i="5"/>
  <c r="R2735" i="5"/>
  <c r="O2736" i="5"/>
  <c r="P2736" i="5"/>
  <c r="Q2736" i="5"/>
  <c r="R2736" i="5"/>
  <c r="O2737" i="5"/>
  <c r="P2737" i="5"/>
  <c r="Q2737" i="5"/>
  <c r="R2737" i="5"/>
  <c r="O2738" i="5"/>
  <c r="P2738" i="5"/>
  <c r="Q2738" i="5"/>
  <c r="R2738" i="5"/>
  <c r="O2739" i="5"/>
  <c r="P2739" i="5"/>
  <c r="Q2739" i="5"/>
  <c r="R2739" i="5"/>
  <c r="O2740" i="5"/>
  <c r="P2740" i="5"/>
  <c r="Q2740" i="5"/>
  <c r="R2740" i="5"/>
  <c r="O2741" i="5"/>
  <c r="P2741" i="5"/>
  <c r="Q2741" i="5"/>
  <c r="R2741" i="5"/>
  <c r="O2742" i="5"/>
  <c r="P2742" i="5"/>
  <c r="Q2742" i="5"/>
  <c r="R2742" i="5"/>
  <c r="O2743" i="5"/>
  <c r="P2743" i="5"/>
  <c r="Q2743" i="5"/>
  <c r="R2743" i="5"/>
  <c r="O2744" i="5"/>
  <c r="P2744" i="5"/>
  <c r="Q2744" i="5"/>
  <c r="R2744" i="5"/>
  <c r="O2745" i="5"/>
  <c r="P2745" i="5"/>
  <c r="Q2745" i="5"/>
  <c r="R2745" i="5"/>
  <c r="O2746" i="5"/>
  <c r="P2746" i="5"/>
  <c r="Q2746" i="5"/>
  <c r="R2746" i="5"/>
  <c r="O2747" i="5"/>
  <c r="P2747" i="5"/>
  <c r="Q2747" i="5"/>
  <c r="R2747" i="5"/>
  <c r="O2748" i="5"/>
  <c r="P2748" i="5"/>
  <c r="Q2748" i="5"/>
  <c r="R2748" i="5"/>
  <c r="O2749" i="5"/>
  <c r="P2749" i="5"/>
  <c r="Q2749" i="5"/>
  <c r="R2749" i="5"/>
  <c r="O2750" i="5"/>
  <c r="P2750" i="5"/>
  <c r="Q2750" i="5"/>
  <c r="R2750" i="5"/>
  <c r="O2751" i="5"/>
  <c r="P2751" i="5"/>
  <c r="Q2751" i="5"/>
  <c r="R2751" i="5"/>
  <c r="O2752" i="5"/>
  <c r="P2752" i="5"/>
  <c r="Q2752" i="5"/>
  <c r="R2752" i="5"/>
  <c r="O2753" i="5"/>
  <c r="P2753" i="5"/>
  <c r="Q2753" i="5"/>
  <c r="R2753" i="5"/>
  <c r="O2754" i="5"/>
  <c r="P2754" i="5"/>
  <c r="Q2754" i="5"/>
  <c r="R2754" i="5"/>
  <c r="O2755" i="5"/>
  <c r="P2755" i="5"/>
  <c r="Q2755" i="5"/>
  <c r="R2755" i="5"/>
  <c r="O2756" i="5"/>
  <c r="P2756" i="5"/>
  <c r="Q2756" i="5"/>
  <c r="R2756" i="5"/>
  <c r="O2757" i="5"/>
  <c r="P2757" i="5"/>
  <c r="Q2757" i="5"/>
  <c r="R2757" i="5"/>
  <c r="O2758" i="5"/>
  <c r="P2758" i="5"/>
  <c r="Q2758" i="5"/>
  <c r="R2758" i="5"/>
  <c r="O2759" i="5"/>
  <c r="P2759" i="5"/>
  <c r="Q2759" i="5"/>
  <c r="R2759" i="5"/>
  <c r="O2760" i="5"/>
  <c r="P2760" i="5"/>
  <c r="Q2760" i="5"/>
  <c r="R2760" i="5"/>
  <c r="O2761" i="5"/>
  <c r="P2761" i="5"/>
  <c r="Q2761" i="5"/>
  <c r="R2761" i="5"/>
  <c r="O2762" i="5"/>
  <c r="P2762" i="5"/>
  <c r="Q2762" i="5"/>
  <c r="R2762" i="5"/>
  <c r="O2763" i="5"/>
  <c r="P2763" i="5"/>
  <c r="Q2763" i="5"/>
  <c r="R2763" i="5"/>
  <c r="O2764" i="5"/>
  <c r="P2764" i="5"/>
  <c r="Q2764" i="5"/>
  <c r="R2764" i="5"/>
  <c r="O2765" i="5"/>
  <c r="P2765" i="5"/>
  <c r="Q2765" i="5"/>
  <c r="R2765" i="5"/>
  <c r="O2766" i="5"/>
  <c r="P2766" i="5"/>
  <c r="Q2766" i="5"/>
  <c r="R2766" i="5"/>
  <c r="O2767" i="5"/>
  <c r="P2767" i="5"/>
  <c r="Q2767" i="5"/>
  <c r="R2767" i="5"/>
  <c r="O2768" i="5"/>
  <c r="P2768" i="5"/>
  <c r="Q2768" i="5"/>
  <c r="R2768" i="5"/>
  <c r="O2769" i="5"/>
  <c r="P2769" i="5"/>
  <c r="Q2769" i="5"/>
  <c r="R2769" i="5"/>
  <c r="O2770" i="5"/>
  <c r="P2770" i="5"/>
  <c r="Q2770" i="5"/>
  <c r="R2770" i="5"/>
  <c r="O2771" i="5"/>
  <c r="P2771" i="5"/>
  <c r="Q2771" i="5"/>
  <c r="R2771" i="5"/>
  <c r="O2772" i="5"/>
  <c r="P2772" i="5"/>
  <c r="Q2772" i="5"/>
  <c r="R2772" i="5"/>
  <c r="O2773" i="5"/>
  <c r="P2773" i="5"/>
  <c r="Q2773" i="5"/>
  <c r="R2773" i="5"/>
  <c r="O2774" i="5"/>
  <c r="P2774" i="5"/>
  <c r="Q2774" i="5"/>
  <c r="R2774" i="5"/>
  <c r="O2775" i="5"/>
  <c r="P2775" i="5"/>
  <c r="Q2775" i="5"/>
  <c r="R2775" i="5"/>
  <c r="O2776" i="5"/>
  <c r="P2776" i="5"/>
  <c r="Q2776" i="5"/>
  <c r="R2776" i="5"/>
  <c r="O2777" i="5"/>
  <c r="P2777" i="5"/>
  <c r="Q2777" i="5"/>
  <c r="R2777" i="5"/>
  <c r="O2778" i="5"/>
  <c r="P2778" i="5"/>
  <c r="Q2778" i="5"/>
  <c r="R2778" i="5"/>
  <c r="O2779" i="5"/>
  <c r="P2779" i="5"/>
  <c r="Q2779" i="5"/>
  <c r="R2779" i="5"/>
  <c r="O2780" i="5"/>
  <c r="P2780" i="5"/>
  <c r="Q2780" i="5"/>
  <c r="R2780" i="5"/>
  <c r="O2781" i="5"/>
  <c r="P2781" i="5"/>
  <c r="Q2781" i="5"/>
  <c r="R2781" i="5"/>
  <c r="O2782" i="5"/>
  <c r="P2782" i="5"/>
  <c r="Q2782" i="5"/>
  <c r="R2782" i="5"/>
  <c r="O2783" i="5"/>
  <c r="P2783" i="5"/>
  <c r="Q2783" i="5"/>
  <c r="R2783" i="5"/>
  <c r="O2784" i="5"/>
  <c r="P2784" i="5"/>
  <c r="Q2784" i="5"/>
  <c r="R2784" i="5"/>
  <c r="O2785" i="5"/>
  <c r="P2785" i="5"/>
  <c r="Q2785" i="5"/>
  <c r="R2785" i="5"/>
  <c r="O2786" i="5"/>
  <c r="P2786" i="5"/>
  <c r="Q2786" i="5"/>
  <c r="R2786" i="5"/>
  <c r="O2787" i="5"/>
  <c r="P2787" i="5"/>
  <c r="Q2787" i="5"/>
  <c r="R2787" i="5"/>
  <c r="O2788" i="5"/>
  <c r="P2788" i="5"/>
  <c r="Q2788" i="5"/>
  <c r="R2788" i="5"/>
  <c r="O2789" i="5"/>
  <c r="P2789" i="5"/>
  <c r="Q2789" i="5"/>
  <c r="R2789" i="5"/>
  <c r="O2790" i="5"/>
  <c r="P2790" i="5"/>
  <c r="Q2790" i="5"/>
  <c r="R2790" i="5"/>
  <c r="O2791" i="5"/>
  <c r="P2791" i="5"/>
  <c r="Q2791" i="5"/>
  <c r="R2791" i="5"/>
  <c r="O2792" i="5"/>
  <c r="P2792" i="5"/>
  <c r="Q2792" i="5"/>
  <c r="R2792" i="5"/>
  <c r="O2793" i="5"/>
  <c r="P2793" i="5"/>
  <c r="Q2793" i="5"/>
  <c r="R2793" i="5"/>
  <c r="O2794" i="5"/>
  <c r="P2794" i="5"/>
  <c r="Q2794" i="5"/>
  <c r="R2794" i="5"/>
  <c r="O2795" i="5"/>
  <c r="P2795" i="5"/>
  <c r="Q2795" i="5"/>
  <c r="R2795" i="5"/>
  <c r="O2796" i="5"/>
  <c r="P2796" i="5"/>
  <c r="Q2796" i="5"/>
  <c r="R2796" i="5"/>
  <c r="O2797" i="5"/>
  <c r="P2797" i="5"/>
  <c r="Q2797" i="5"/>
  <c r="R2797" i="5"/>
  <c r="O2798" i="5"/>
  <c r="P2798" i="5"/>
  <c r="Q2798" i="5"/>
  <c r="R2798" i="5"/>
  <c r="O2799" i="5"/>
  <c r="P2799" i="5"/>
  <c r="Q2799" i="5"/>
  <c r="R2799" i="5"/>
  <c r="O2800" i="5"/>
  <c r="P2800" i="5"/>
  <c r="Q2800" i="5"/>
  <c r="R2800" i="5"/>
  <c r="O2801" i="5"/>
  <c r="P2801" i="5"/>
  <c r="Q2801" i="5"/>
  <c r="R2801" i="5"/>
  <c r="O2802" i="5"/>
  <c r="P2802" i="5"/>
  <c r="Q2802" i="5"/>
  <c r="R2802" i="5"/>
  <c r="O2803" i="5"/>
  <c r="P2803" i="5"/>
  <c r="Q2803" i="5"/>
  <c r="R2803" i="5"/>
  <c r="O2804" i="5"/>
  <c r="P2804" i="5"/>
  <c r="Q2804" i="5"/>
  <c r="R2804" i="5"/>
  <c r="O2805" i="5"/>
  <c r="P2805" i="5"/>
  <c r="Q2805" i="5"/>
  <c r="R2805" i="5"/>
  <c r="O2806" i="5"/>
  <c r="P2806" i="5"/>
  <c r="Q2806" i="5"/>
  <c r="R2806" i="5"/>
  <c r="O2807" i="5"/>
  <c r="P2807" i="5"/>
  <c r="Q2807" i="5"/>
  <c r="R2807" i="5"/>
  <c r="O2808" i="5"/>
  <c r="P2808" i="5"/>
  <c r="Q2808" i="5"/>
  <c r="R2808" i="5"/>
  <c r="O2809" i="5"/>
  <c r="P2809" i="5"/>
  <c r="Q2809" i="5"/>
  <c r="R2809" i="5"/>
  <c r="O2810" i="5"/>
  <c r="P2810" i="5"/>
  <c r="Q2810" i="5"/>
  <c r="R2810" i="5"/>
  <c r="O2811" i="5"/>
  <c r="P2811" i="5"/>
  <c r="Q2811" i="5"/>
  <c r="R2811" i="5"/>
  <c r="O2812" i="5"/>
  <c r="P2812" i="5"/>
  <c r="Q2812" i="5"/>
  <c r="R2812" i="5"/>
  <c r="O2813" i="5"/>
  <c r="P2813" i="5"/>
  <c r="Q2813" i="5"/>
  <c r="R2813" i="5"/>
  <c r="O2814" i="5"/>
  <c r="P2814" i="5"/>
  <c r="Q2814" i="5"/>
  <c r="R2814" i="5"/>
  <c r="O2815" i="5"/>
  <c r="P2815" i="5"/>
  <c r="Q2815" i="5"/>
  <c r="R2815" i="5"/>
  <c r="O2816" i="5"/>
  <c r="P2816" i="5"/>
  <c r="Q2816" i="5"/>
  <c r="R2816" i="5"/>
  <c r="O2817" i="5"/>
  <c r="P2817" i="5"/>
  <c r="Q2817" i="5"/>
  <c r="R2817" i="5"/>
  <c r="O2818" i="5"/>
  <c r="P2818" i="5"/>
  <c r="Q2818" i="5"/>
  <c r="R2818" i="5"/>
  <c r="O2819" i="5"/>
  <c r="P2819" i="5"/>
  <c r="Q2819" i="5"/>
  <c r="R2819" i="5"/>
  <c r="O2820" i="5"/>
  <c r="P2820" i="5"/>
  <c r="Q2820" i="5"/>
  <c r="R2820" i="5"/>
  <c r="O2821" i="5"/>
  <c r="P2821" i="5"/>
  <c r="Q2821" i="5"/>
  <c r="R2821" i="5"/>
  <c r="O2822" i="5"/>
  <c r="P2822" i="5"/>
  <c r="Q2822" i="5"/>
  <c r="R2822" i="5"/>
  <c r="O2823" i="5"/>
  <c r="P2823" i="5"/>
  <c r="Q2823" i="5"/>
  <c r="R2823" i="5"/>
  <c r="O2824" i="5"/>
  <c r="P2824" i="5"/>
  <c r="Q2824" i="5"/>
  <c r="R2824" i="5"/>
  <c r="O2825" i="5"/>
  <c r="P2825" i="5"/>
  <c r="Q2825" i="5"/>
  <c r="R2825" i="5"/>
  <c r="O2826" i="5"/>
  <c r="P2826" i="5"/>
  <c r="Q2826" i="5"/>
  <c r="R2826" i="5"/>
  <c r="O2827" i="5"/>
  <c r="P2827" i="5"/>
  <c r="Q2827" i="5"/>
  <c r="R2827" i="5"/>
  <c r="O2828" i="5"/>
  <c r="P2828" i="5"/>
  <c r="Q2828" i="5"/>
  <c r="R2828" i="5"/>
  <c r="O2829" i="5"/>
  <c r="P2829" i="5"/>
  <c r="Q2829" i="5"/>
  <c r="R2829" i="5"/>
  <c r="O2830" i="5"/>
  <c r="P2830" i="5"/>
  <c r="Q2830" i="5"/>
  <c r="R2830" i="5"/>
  <c r="O2831" i="5"/>
  <c r="P2831" i="5"/>
  <c r="Q2831" i="5"/>
  <c r="R2831" i="5"/>
  <c r="O2832" i="5"/>
  <c r="P2832" i="5"/>
  <c r="Q2832" i="5"/>
  <c r="R2832" i="5"/>
  <c r="O2833" i="5"/>
  <c r="P2833" i="5"/>
  <c r="Q2833" i="5"/>
  <c r="R2833" i="5"/>
  <c r="O2834" i="5"/>
  <c r="P2834" i="5"/>
  <c r="Q2834" i="5"/>
  <c r="R2834" i="5"/>
  <c r="O2835" i="5"/>
  <c r="P2835" i="5"/>
  <c r="Q2835" i="5"/>
  <c r="R2835" i="5"/>
  <c r="O2836" i="5"/>
  <c r="P2836" i="5"/>
  <c r="Q2836" i="5"/>
  <c r="R2836" i="5"/>
  <c r="O2837" i="5"/>
  <c r="P2837" i="5"/>
  <c r="Q2837" i="5"/>
  <c r="R2837" i="5"/>
  <c r="O2838" i="5"/>
  <c r="P2838" i="5"/>
  <c r="Q2838" i="5"/>
  <c r="R2838" i="5"/>
  <c r="O2839" i="5"/>
  <c r="P2839" i="5"/>
  <c r="Q2839" i="5"/>
  <c r="R2839" i="5"/>
  <c r="O2840" i="5"/>
  <c r="P2840" i="5"/>
  <c r="Q2840" i="5"/>
  <c r="R2840" i="5"/>
  <c r="O2841" i="5"/>
  <c r="P2841" i="5"/>
  <c r="Q2841" i="5"/>
  <c r="R2841" i="5"/>
  <c r="O2842" i="5"/>
  <c r="P2842" i="5"/>
  <c r="Q2842" i="5"/>
  <c r="R2842" i="5"/>
  <c r="O2843" i="5"/>
  <c r="P2843" i="5"/>
  <c r="Q2843" i="5"/>
  <c r="R2843" i="5"/>
  <c r="O2844" i="5"/>
  <c r="P2844" i="5"/>
  <c r="Q2844" i="5"/>
  <c r="R2844" i="5"/>
  <c r="O2845" i="5"/>
  <c r="P2845" i="5"/>
  <c r="Q2845" i="5"/>
  <c r="R2845" i="5"/>
  <c r="O2846" i="5"/>
  <c r="P2846" i="5"/>
  <c r="Q2846" i="5"/>
  <c r="R2846" i="5"/>
  <c r="O2847" i="5"/>
  <c r="P2847" i="5"/>
  <c r="Q2847" i="5"/>
  <c r="R2847" i="5"/>
  <c r="O2848" i="5"/>
  <c r="P2848" i="5"/>
  <c r="Q2848" i="5"/>
  <c r="R2848" i="5"/>
  <c r="O2849" i="5"/>
  <c r="P2849" i="5"/>
  <c r="Q2849" i="5"/>
  <c r="R2849" i="5"/>
  <c r="O2850" i="5"/>
  <c r="P2850" i="5"/>
  <c r="Q2850" i="5"/>
  <c r="R2850" i="5"/>
  <c r="O2851" i="5"/>
  <c r="P2851" i="5"/>
  <c r="Q2851" i="5"/>
  <c r="R2851" i="5"/>
  <c r="O2852" i="5"/>
  <c r="P2852" i="5"/>
  <c r="Q2852" i="5"/>
  <c r="R2852" i="5"/>
  <c r="O2853" i="5"/>
  <c r="P2853" i="5"/>
  <c r="Q2853" i="5"/>
  <c r="R2853" i="5"/>
  <c r="O2854" i="5"/>
  <c r="P2854" i="5"/>
  <c r="Q2854" i="5"/>
  <c r="R2854" i="5"/>
  <c r="O2855" i="5"/>
  <c r="P2855" i="5"/>
  <c r="Q2855" i="5"/>
  <c r="R2855" i="5"/>
  <c r="O2856" i="5"/>
  <c r="P2856" i="5"/>
  <c r="Q2856" i="5"/>
  <c r="R2856" i="5"/>
  <c r="O2857" i="5"/>
  <c r="P2857" i="5"/>
  <c r="Q2857" i="5"/>
  <c r="R2857" i="5"/>
  <c r="O2858" i="5"/>
  <c r="P2858" i="5"/>
  <c r="Q2858" i="5"/>
  <c r="R2858" i="5"/>
  <c r="O2859" i="5"/>
  <c r="P2859" i="5"/>
  <c r="Q2859" i="5"/>
  <c r="R2859" i="5"/>
  <c r="O2860" i="5"/>
  <c r="P2860" i="5"/>
  <c r="Q2860" i="5"/>
  <c r="R2860" i="5"/>
  <c r="O2861" i="5"/>
  <c r="P2861" i="5"/>
  <c r="Q2861" i="5"/>
  <c r="R2861" i="5"/>
  <c r="O2862" i="5"/>
  <c r="P2862" i="5"/>
  <c r="Q2862" i="5"/>
  <c r="R2862" i="5"/>
  <c r="O2863" i="5"/>
  <c r="P2863" i="5"/>
  <c r="Q2863" i="5"/>
  <c r="R2863" i="5"/>
  <c r="O2864" i="5"/>
  <c r="P2864" i="5"/>
  <c r="Q2864" i="5"/>
  <c r="R2864" i="5"/>
  <c r="O2865" i="5"/>
  <c r="P2865" i="5"/>
  <c r="Q2865" i="5"/>
  <c r="R2865" i="5"/>
  <c r="O2866" i="5"/>
  <c r="P2866" i="5"/>
  <c r="Q2866" i="5"/>
  <c r="R2866" i="5"/>
  <c r="O2867" i="5"/>
  <c r="P2867" i="5"/>
  <c r="Q2867" i="5"/>
  <c r="R2867" i="5"/>
  <c r="O2868" i="5"/>
  <c r="P2868" i="5"/>
  <c r="Q2868" i="5"/>
  <c r="R2868" i="5"/>
  <c r="O2869" i="5"/>
  <c r="P2869" i="5"/>
  <c r="Q2869" i="5"/>
  <c r="R2869" i="5"/>
  <c r="O2870" i="5"/>
  <c r="P2870" i="5"/>
  <c r="Q2870" i="5"/>
  <c r="R2870" i="5"/>
  <c r="O2871" i="5"/>
  <c r="P2871" i="5"/>
  <c r="Q2871" i="5"/>
  <c r="R2871" i="5"/>
  <c r="O2872" i="5"/>
  <c r="P2872" i="5"/>
  <c r="Q2872" i="5"/>
  <c r="R2872" i="5"/>
  <c r="O2873" i="5"/>
  <c r="P2873" i="5"/>
  <c r="Q2873" i="5"/>
  <c r="R2873" i="5"/>
  <c r="O2874" i="5"/>
  <c r="P2874" i="5"/>
  <c r="Q2874" i="5"/>
  <c r="R2874" i="5"/>
  <c r="O2875" i="5"/>
  <c r="P2875" i="5"/>
  <c r="Q2875" i="5"/>
  <c r="R2875" i="5"/>
  <c r="O2876" i="5"/>
  <c r="P2876" i="5"/>
  <c r="Q2876" i="5"/>
  <c r="R2876" i="5"/>
  <c r="O2877" i="5"/>
  <c r="P2877" i="5"/>
  <c r="Q2877" i="5"/>
  <c r="R2877" i="5"/>
  <c r="O2878" i="5"/>
  <c r="P2878" i="5"/>
  <c r="Q2878" i="5"/>
  <c r="R2878" i="5"/>
  <c r="O2879" i="5"/>
  <c r="P2879" i="5"/>
  <c r="Q2879" i="5"/>
  <c r="R2879" i="5"/>
  <c r="O2880" i="5"/>
  <c r="P2880" i="5"/>
  <c r="Q2880" i="5"/>
  <c r="R2880" i="5"/>
  <c r="O2881" i="5"/>
  <c r="P2881" i="5"/>
  <c r="Q2881" i="5"/>
  <c r="R2881" i="5"/>
  <c r="O2882" i="5"/>
  <c r="P2882" i="5"/>
  <c r="Q2882" i="5"/>
  <c r="R2882" i="5"/>
  <c r="O2883" i="5"/>
  <c r="P2883" i="5"/>
  <c r="Q2883" i="5"/>
  <c r="R2883" i="5"/>
  <c r="O2884" i="5"/>
  <c r="P2884" i="5"/>
  <c r="Q2884" i="5"/>
  <c r="R2884" i="5"/>
  <c r="O2885" i="5"/>
  <c r="P2885" i="5"/>
  <c r="Q2885" i="5"/>
  <c r="R2885" i="5"/>
  <c r="O2886" i="5"/>
  <c r="P2886" i="5"/>
  <c r="Q2886" i="5"/>
  <c r="R2886" i="5"/>
  <c r="O2887" i="5"/>
  <c r="P2887" i="5"/>
  <c r="Q2887" i="5"/>
  <c r="R2887" i="5"/>
  <c r="O2888" i="5"/>
  <c r="P2888" i="5"/>
  <c r="Q2888" i="5"/>
  <c r="R2888" i="5"/>
  <c r="O2889" i="5"/>
  <c r="P2889" i="5"/>
  <c r="Q2889" i="5"/>
  <c r="R2889" i="5"/>
  <c r="O2890" i="5"/>
  <c r="P2890" i="5"/>
  <c r="Q2890" i="5"/>
  <c r="R2890" i="5"/>
  <c r="O2891" i="5"/>
  <c r="P2891" i="5"/>
  <c r="Q2891" i="5"/>
  <c r="R2891" i="5"/>
  <c r="O2892" i="5"/>
  <c r="P2892" i="5"/>
  <c r="Q2892" i="5"/>
  <c r="R2892" i="5"/>
  <c r="O2893" i="5"/>
  <c r="P2893" i="5"/>
  <c r="Q2893" i="5"/>
  <c r="R2893" i="5"/>
  <c r="O2894" i="5"/>
  <c r="P2894" i="5"/>
  <c r="Q2894" i="5"/>
  <c r="R2894" i="5"/>
  <c r="O2895" i="5"/>
  <c r="P2895" i="5"/>
  <c r="Q2895" i="5"/>
  <c r="R2895" i="5"/>
  <c r="O2896" i="5"/>
  <c r="P2896" i="5"/>
  <c r="Q2896" i="5"/>
  <c r="R2896" i="5"/>
  <c r="O2897" i="5"/>
  <c r="P2897" i="5"/>
  <c r="Q2897" i="5"/>
  <c r="R2897" i="5"/>
  <c r="O2898" i="5"/>
  <c r="P2898" i="5"/>
  <c r="Q2898" i="5"/>
  <c r="R2898" i="5"/>
  <c r="O2899" i="5"/>
  <c r="P2899" i="5"/>
  <c r="Q2899" i="5"/>
  <c r="R2899" i="5"/>
  <c r="O2900" i="5"/>
  <c r="P2900" i="5"/>
  <c r="Q2900" i="5"/>
  <c r="R2900" i="5"/>
  <c r="O2901" i="5"/>
  <c r="P2901" i="5"/>
  <c r="Q2901" i="5"/>
  <c r="R2901" i="5"/>
  <c r="O2902" i="5"/>
  <c r="P2902" i="5"/>
  <c r="Q2902" i="5"/>
  <c r="R2902" i="5"/>
  <c r="O2903" i="5"/>
  <c r="P2903" i="5"/>
  <c r="Q2903" i="5"/>
  <c r="R2903" i="5"/>
  <c r="O2904" i="5"/>
  <c r="P2904" i="5"/>
  <c r="Q2904" i="5"/>
  <c r="R2904" i="5"/>
  <c r="O2905" i="5"/>
  <c r="P2905" i="5"/>
  <c r="Q2905" i="5"/>
  <c r="R2905" i="5"/>
  <c r="O2906" i="5"/>
  <c r="P2906" i="5"/>
  <c r="Q2906" i="5"/>
  <c r="R2906" i="5"/>
  <c r="O2907" i="5"/>
  <c r="P2907" i="5"/>
  <c r="Q2907" i="5"/>
  <c r="R2907" i="5"/>
  <c r="O2908" i="5"/>
  <c r="P2908" i="5"/>
  <c r="Q2908" i="5"/>
  <c r="R2908" i="5"/>
  <c r="O2909" i="5"/>
  <c r="P2909" i="5"/>
  <c r="Q2909" i="5"/>
  <c r="R2909" i="5"/>
  <c r="O2910" i="5"/>
  <c r="P2910" i="5"/>
  <c r="Q2910" i="5"/>
  <c r="R2910" i="5"/>
  <c r="O2911" i="5"/>
  <c r="P2911" i="5"/>
  <c r="Q2911" i="5"/>
  <c r="R2911" i="5"/>
  <c r="O2912" i="5"/>
  <c r="P2912" i="5"/>
  <c r="Q2912" i="5"/>
  <c r="R2912" i="5"/>
  <c r="O2913" i="5"/>
  <c r="P2913" i="5"/>
  <c r="Q2913" i="5"/>
  <c r="R2913" i="5"/>
  <c r="O2914" i="5"/>
  <c r="P2914" i="5"/>
  <c r="Q2914" i="5"/>
  <c r="R2914" i="5"/>
  <c r="O2915" i="5"/>
  <c r="P2915" i="5"/>
  <c r="Q2915" i="5"/>
  <c r="R2915" i="5"/>
  <c r="O2916" i="5"/>
  <c r="P2916" i="5"/>
  <c r="Q2916" i="5"/>
  <c r="R2916" i="5"/>
  <c r="O2917" i="5"/>
  <c r="P2917" i="5"/>
  <c r="Q2917" i="5"/>
  <c r="R2917" i="5"/>
  <c r="O2918" i="5"/>
  <c r="P2918" i="5"/>
  <c r="Q2918" i="5"/>
  <c r="R2918" i="5"/>
  <c r="O2919" i="5"/>
  <c r="P2919" i="5"/>
  <c r="Q2919" i="5"/>
  <c r="R2919" i="5"/>
  <c r="O2920" i="5"/>
  <c r="P2920" i="5"/>
  <c r="Q2920" i="5"/>
  <c r="R2920" i="5"/>
  <c r="O2921" i="5"/>
  <c r="P2921" i="5"/>
  <c r="Q2921" i="5"/>
  <c r="R2921" i="5"/>
  <c r="O2922" i="5"/>
  <c r="P2922" i="5"/>
  <c r="Q2922" i="5"/>
  <c r="R2922" i="5"/>
  <c r="O2923" i="5"/>
  <c r="P2923" i="5"/>
  <c r="Q2923" i="5"/>
  <c r="R2923" i="5"/>
  <c r="O2924" i="5"/>
  <c r="P2924" i="5"/>
  <c r="Q2924" i="5"/>
  <c r="R2924" i="5"/>
  <c r="O2925" i="5"/>
  <c r="P2925" i="5"/>
  <c r="Q2925" i="5"/>
  <c r="R2925" i="5"/>
  <c r="O2926" i="5"/>
  <c r="P2926" i="5"/>
  <c r="Q2926" i="5"/>
  <c r="R2926" i="5"/>
  <c r="O2927" i="5"/>
  <c r="P2927" i="5"/>
  <c r="Q2927" i="5"/>
  <c r="R2927" i="5"/>
  <c r="O2928" i="5"/>
  <c r="P2928" i="5"/>
  <c r="Q2928" i="5"/>
  <c r="R2928" i="5"/>
  <c r="O2929" i="5"/>
  <c r="P2929" i="5"/>
  <c r="Q2929" i="5"/>
  <c r="R2929" i="5"/>
  <c r="O2930" i="5"/>
  <c r="P2930" i="5"/>
  <c r="Q2930" i="5"/>
  <c r="R2930" i="5"/>
  <c r="O2931" i="5"/>
  <c r="P2931" i="5"/>
  <c r="Q2931" i="5"/>
  <c r="R2931" i="5"/>
  <c r="O2932" i="5"/>
  <c r="P2932" i="5"/>
  <c r="Q2932" i="5"/>
  <c r="R2932" i="5"/>
  <c r="O2933" i="5"/>
  <c r="P2933" i="5"/>
  <c r="Q2933" i="5"/>
  <c r="R2933" i="5"/>
  <c r="O2934" i="5"/>
  <c r="P2934" i="5"/>
  <c r="Q2934" i="5"/>
  <c r="R2934" i="5"/>
  <c r="O2935" i="5"/>
  <c r="P2935" i="5"/>
  <c r="Q2935" i="5"/>
  <c r="R2935" i="5"/>
  <c r="O2936" i="5"/>
  <c r="P2936" i="5"/>
  <c r="Q2936" i="5"/>
  <c r="R2936" i="5"/>
  <c r="O2937" i="5"/>
  <c r="P2937" i="5"/>
  <c r="Q2937" i="5"/>
  <c r="R2937" i="5"/>
  <c r="O2938" i="5"/>
  <c r="P2938" i="5"/>
  <c r="Q2938" i="5"/>
  <c r="R2938" i="5"/>
  <c r="O2939" i="5"/>
  <c r="P2939" i="5"/>
  <c r="Q2939" i="5"/>
  <c r="R2939" i="5"/>
  <c r="O2940" i="5"/>
  <c r="P2940" i="5"/>
  <c r="Q2940" i="5"/>
  <c r="R2940" i="5"/>
  <c r="O2941" i="5"/>
  <c r="P2941" i="5"/>
  <c r="Q2941" i="5"/>
  <c r="R2941" i="5"/>
  <c r="O2942" i="5"/>
  <c r="P2942" i="5"/>
  <c r="Q2942" i="5"/>
  <c r="R2942" i="5"/>
  <c r="O2943" i="5"/>
  <c r="P2943" i="5"/>
  <c r="Q2943" i="5"/>
  <c r="R2943" i="5"/>
  <c r="O2944" i="5"/>
  <c r="P2944" i="5"/>
  <c r="Q2944" i="5"/>
  <c r="R2944" i="5"/>
  <c r="O2945" i="5"/>
  <c r="P2945" i="5"/>
  <c r="Q2945" i="5"/>
  <c r="R2945" i="5"/>
  <c r="O2946" i="5"/>
  <c r="P2946" i="5"/>
  <c r="Q2946" i="5"/>
  <c r="R2946" i="5"/>
  <c r="O2947" i="5"/>
  <c r="P2947" i="5"/>
  <c r="Q2947" i="5"/>
  <c r="R2947" i="5"/>
  <c r="O2948" i="5"/>
  <c r="P2948" i="5"/>
  <c r="Q2948" i="5"/>
  <c r="R2948" i="5"/>
  <c r="O2949" i="5"/>
  <c r="P2949" i="5"/>
  <c r="Q2949" i="5"/>
  <c r="R2949" i="5"/>
  <c r="O2950" i="5"/>
  <c r="P2950" i="5"/>
  <c r="Q2950" i="5"/>
  <c r="R2950" i="5"/>
  <c r="O2951" i="5"/>
  <c r="P2951" i="5"/>
  <c r="Q2951" i="5"/>
  <c r="R2951" i="5"/>
  <c r="O2952" i="5"/>
  <c r="P2952" i="5"/>
  <c r="Q2952" i="5"/>
  <c r="R2952" i="5"/>
  <c r="O2953" i="5"/>
  <c r="P2953" i="5"/>
  <c r="Q2953" i="5"/>
  <c r="R2953" i="5"/>
  <c r="O2954" i="5"/>
  <c r="P2954" i="5"/>
  <c r="Q2954" i="5"/>
  <c r="R2954" i="5"/>
  <c r="O2955" i="5"/>
  <c r="P2955" i="5"/>
  <c r="Q2955" i="5"/>
  <c r="R2955" i="5"/>
  <c r="O2956" i="5"/>
  <c r="P2956" i="5"/>
  <c r="Q2956" i="5"/>
  <c r="R2956" i="5"/>
  <c r="O2957" i="5"/>
  <c r="P2957" i="5"/>
  <c r="Q2957" i="5"/>
  <c r="R2957" i="5"/>
  <c r="O2958" i="5"/>
  <c r="P2958" i="5"/>
  <c r="Q2958" i="5"/>
  <c r="R2958" i="5"/>
  <c r="O2959" i="5"/>
  <c r="P2959" i="5"/>
  <c r="Q2959" i="5"/>
  <c r="R2959" i="5"/>
  <c r="O2960" i="5"/>
  <c r="P2960" i="5"/>
  <c r="Q2960" i="5"/>
  <c r="R2960" i="5"/>
  <c r="O2961" i="5"/>
  <c r="P2961" i="5"/>
  <c r="Q2961" i="5"/>
  <c r="R2961" i="5"/>
  <c r="O2962" i="5"/>
  <c r="P2962" i="5"/>
  <c r="Q2962" i="5"/>
  <c r="R2962" i="5"/>
  <c r="O2963" i="5"/>
  <c r="P2963" i="5"/>
  <c r="Q2963" i="5"/>
  <c r="R2963" i="5"/>
  <c r="O2964" i="5"/>
  <c r="P2964" i="5"/>
  <c r="Q2964" i="5"/>
  <c r="R2964" i="5"/>
  <c r="O2965" i="5"/>
  <c r="P2965" i="5"/>
  <c r="Q2965" i="5"/>
  <c r="R2965" i="5"/>
  <c r="O2966" i="5"/>
  <c r="P2966" i="5"/>
  <c r="Q2966" i="5"/>
  <c r="R2966" i="5"/>
  <c r="O2967" i="5"/>
  <c r="P2967" i="5"/>
  <c r="Q2967" i="5"/>
  <c r="R2967" i="5"/>
  <c r="O2968" i="5"/>
  <c r="P2968" i="5"/>
  <c r="Q2968" i="5"/>
  <c r="R2968" i="5"/>
  <c r="O2969" i="5"/>
  <c r="P2969" i="5"/>
  <c r="Q2969" i="5"/>
  <c r="R2969" i="5"/>
  <c r="O2970" i="5"/>
  <c r="P2970" i="5"/>
  <c r="Q2970" i="5"/>
  <c r="R2970" i="5"/>
  <c r="O2971" i="5"/>
  <c r="P2971" i="5"/>
  <c r="Q2971" i="5"/>
  <c r="R2971" i="5"/>
  <c r="O2972" i="5"/>
  <c r="P2972" i="5"/>
  <c r="Q2972" i="5"/>
  <c r="R2972" i="5"/>
  <c r="O2973" i="5"/>
  <c r="P2973" i="5"/>
  <c r="Q2973" i="5"/>
  <c r="R2973" i="5"/>
  <c r="O2974" i="5"/>
  <c r="P2974" i="5"/>
  <c r="Q2974" i="5"/>
  <c r="R2974" i="5"/>
  <c r="O2975" i="5"/>
  <c r="P2975" i="5"/>
  <c r="Q2975" i="5"/>
  <c r="R2975" i="5"/>
  <c r="O2976" i="5"/>
  <c r="P2976" i="5"/>
  <c r="Q2976" i="5"/>
  <c r="R2976" i="5"/>
  <c r="O2977" i="5"/>
  <c r="P2977" i="5"/>
  <c r="Q2977" i="5"/>
  <c r="R2977" i="5"/>
  <c r="O2978" i="5"/>
  <c r="P2978" i="5"/>
  <c r="Q2978" i="5"/>
  <c r="R2978" i="5"/>
  <c r="O2979" i="5"/>
  <c r="P2979" i="5"/>
  <c r="Q2979" i="5"/>
  <c r="R2979" i="5"/>
  <c r="O2980" i="5"/>
  <c r="P2980" i="5"/>
  <c r="Q2980" i="5"/>
  <c r="R2980" i="5"/>
  <c r="O2981" i="5"/>
  <c r="P2981" i="5"/>
  <c r="Q2981" i="5"/>
  <c r="R2981" i="5"/>
  <c r="O2982" i="5"/>
  <c r="P2982" i="5"/>
  <c r="Q2982" i="5"/>
  <c r="R2982" i="5"/>
  <c r="O2983" i="5"/>
  <c r="P2983" i="5"/>
  <c r="Q2983" i="5"/>
  <c r="R2983" i="5"/>
  <c r="O2984" i="5"/>
  <c r="P2984" i="5"/>
  <c r="Q2984" i="5"/>
  <c r="R2984" i="5"/>
  <c r="O2985" i="5"/>
  <c r="P2985" i="5"/>
  <c r="Q2985" i="5"/>
  <c r="R2985" i="5"/>
  <c r="O2986" i="5"/>
  <c r="P2986" i="5"/>
  <c r="Q2986" i="5"/>
  <c r="R2986" i="5"/>
  <c r="O2987" i="5"/>
  <c r="P2987" i="5"/>
  <c r="Q2987" i="5"/>
  <c r="R2987" i="5"/>
  <c r="O2988" i="5"/>
  <c r="P2988" i="5"/>
  <c r="Q2988" i="5"/>
  <c r="R2988" i="5"/>
  <c r="O2989" i="5"/>
  <c r="P2989" i="5"/>
  <c r="Q2989" i="5"/>
  <c r="R2989" i="5"/>
  <c r="O2990" i="5"/>
  <c r="P2990" i="5"/>
  <c r="Q2990" i="5"/>
  <c r="R2990" i="5"/>
  <c r="O2991" i="5"/>
  <c r="P2991" i="5"/>
  <c r="Q2991" i="5"/>
  <c r="R2991" i="5"/>
  <c r="O2992" i="5"/>
  <c r="P2992" i="5"/>
  <c r="Q2992" i="5"/>
  <c r="R2992" i="5"/>
  <c r="O2993" i="5"/>
  <c r="P2993" i="5"/>
  <c r="Q2993" i="5"/>
  <c r="R2993" i="5"/>
  <c r="O2994" i="5"/>
  <c r="P2994" i="5"/>
  <c r="Q2994" i="5"/>
  <c r="R2994" i="5"/>
  <c r="O2995" i="5"/>
  <c r="P2995" i="5"/>
  <c r="Q2995" i="5"/>
  <c r="R2995" i="5"/>
  <c r="O2996" i="5"/>
  <c r="P2996" i="5"/>
  <c r="Q2996" i="5"/>
  <c r="R2996" i="5"/>
  <c r="O2997" i="5"/>
  <c r="P2997" i="5"/>
  <c r="Q2997" i="5"/>
  <c r="R2997" i="5"/>
  <c r="O2998" i="5"/>
  <c r="P2998" i="5"/>
  <c r="Q2998" i="5"/>
  <c r="R2998" i="5"/>
  <c r="O2999" i="5"/>
  <c r="P2999" i="5"/>
  <c r="Q2999" i="5"/>
  <c r="R2999" i="5"/>
  <c r="O3000" i="5"/>
  <c r="P3000" i="5"/>
  <c r="Q3000" i="5"/>
  <c r="R3000" i="5"/>
  <c r="R2" i="6"/>
  <c r="Q2" i="6"/>
  <c r="P2" i="6"/>
  <c r="O2" i="6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<sst xmlns="http://schemas.openxmlformats.org/spreadsheetml/2006/main" count="27956" uniqueCount="12009">
  <si>
    <t>所属団体名</t>
    <rPh sb="0" eb="5">
      <t>ショゾクダンタイメイ</t>
    </rPh>
    <phoneticPr fontId="5"/>
  </si>
  <si>
    <t>所属団体名</t>
    <rPh sb="0" eb="2">
      <t>ショゾク</t>
    </rPh>
    <rPh sb="2" eb="5">
      <t>ダンタイメイ</t>
    </rPh>
    <phoneticPr fontId="2"/>
  </si>
  <si>
    <t>団体名略称</t>
    <rPh sb="0" eb="3">
      <t>ダンタイメイ</t>
    </rPh>
    <rPh sb="3" eb="5">
      <t>リャクショウ</t>
    </rPh>
    <phoneticPr fontId="2"/>
  </si>
  <si>
    <t>団体名ｶﾅ</t>
    <rPh sb="0" eb="3">
      <t>ダンタイメイ</t>
    </rPh>
    <phoneticPr fontId="2"/>
  </si>
  <si>
    <t>団体名英字</t>
    <rPh sb="0" eb="3">
      <t>ダンタイメイ</t>
    </rPh>
    <rPh sb="3" eb="5">
      <t>エイジ</t>
    </rPh>
    <phoneticPr fontId="2"/>
  </si>
  <si>
    <t>団体コード</t>
    <rPh sb="0" eb="2">
      <t>ダンタイ</t>
    </rPh>
    <phoneticPr fontId="2"/>
  </si>
  <si>
    <t>プログラムNo.</t>
  </si>
  <si>
    <t>DB</t>
  </si>
  <si>
    <t>N1</t>
  </si>
  <si>
    <t>N2</t>
  </si>
  <si>
    <t>N3</t>
  </si>
  <si>
    <t>SX</t>
  </si>
  <si>
    <t>KC</t>
  </si>
  <si>
    <t>MC</t>
  </si>
  <si>
    <t>NT</t>
  </si>
  <si>
    <t>TL</t>
  </si>
  <si>
    <t>WT</t>
  </si>
  <si>
    <t>ZK</t>
  </si>
  <si>
    <t>S1</t>
  </si>
  <si>
    <t>団体名</t>
  </si>
  <si>
    <t>登録番号</t>
  </si>
  <si>
    <t>氏名</t>
  </si>
  <si>
    <t>カナ氏名</t>
  </si>
  <si>
    <t>学年</t>
  </si>
  <si>
    <t>登録陸協</t>
  </si>
  <si>
    <t>生年月日</t>
  </si>
  <si>
    <t>JAAFID</t>
  </si>
  <si>
    <t>ｱﾙﾌｧﾍﾞｯﾄ(姓)</t>
  </si>
  <si>
    <t>ｱﾙﾌｧﾍﾞｯﾄ(名)</t>
  </si>
  <si>
    <t>国籍</t>
  </si>
  <si>
    <t>高校所在地</t>
    <rPh sb="0" eb="2">
      <t>コウコウ</t>
    </rPh>
    <rPh sb="2" eb="5">
      <t>ショザイチ</t>
    </rPh>
    <phoneticPr fontId="4"/>
  </si>
  <si>
    <t>出身高校</t>
    <rPh sb="0" eb="4">
      <t>シュッシンコウコウ</t>
    </rPh>
    <phoneticPr fontId="4"/>
  </si>
  <si>
    <t>漢字(学年)</t>
    <rPh sb="0" eb="2">
      <t>カンジ</t>
    </rPh>
    <rPh sb="3" eb="5">
      <t>ガクネン</t>
    </rPh>
    <phoneticPr fontId="3"/>
  </si>
  <si>
    <t>ｶﾅ氏名</t>
    <rPh sb="2" eb="4">
      <t>シメイ</t>
    </rPh>
    <phoneticPr fontId="2"/>
  </si>
  <si>
    <t>アルファベット(生年)</t>
    <rPh sb="8" eb="9">
      <t>ネン</t>
    </rPh>
    <phoneticPr fontId="3"/>
  </si>
  <si>
    <t>陸協コード</t>
    <rPh sb="0" eb="2">
      <t>リクキョウ</t>
    </rPh>
    <phoneticPr fontId="2"/>
  </si>
  <si>
    <t>国籍(3レター)</t>
    <rPh sb="0" eb="2">
      <t>コクセキ</t>
    </rPh>
    <phoneticPr fontId="2"/>
  </si>
  <si>
    <t>都道府県</t>
    <rPh sb="0" eb="4">
      <t>トドウフケン</t>
    </rPh>
    <phoneticPr fontId="1"/>
  </si>
  <si>
    <t>コード</t>
  </si>
  <si>
    <t>学連</t>
    <rPh sb="0" eb="1">
      <t>ガク</t>
    </rPh>
    <rPh sb="1" eb="2">
      <t>レン</t>
    </rPh>
    <phoneticPr fontId="2"/>
  </si>
  <si>
    <t>49</t>
  </si>
  <si>
    <t>北海道</t>
  </si>
  <si>
    <t>01</t>
  </si>
  <si>
    <t>青森県</t>
  </si>
  <si>
    <t>02</t>
  </si>
  <si>
    <t>岩手県</t>
  </si>
  <si>
    <t>03</t>
  </si>
  <si>
    <t>宮城県</t>
  </si>
  <si>
    <t>04</t>
  </si>
  <si>
    <t>秋田県</t>
  </si>
  <si>
    <t>05</t>
  </si>
  <si>
    <t>山形県</t>
  </si>
  <si>
    <t>06</t>
  </si>
  <si>
    <t>福島県</t>
  </si>
  <si>
    <t>07</t>
  </si>
  <si>
    <t>茨城県</t>
  </si>
  <si>
    <t>08</t>
  </si>
  <si>
    <t>栃木県</t>
  </si>
  <si>
    <t>09</t>
  </si>
  <si>
    <t>群馬県</t>
  </si>
  <si>
    <t>10</t>
  </si>
  <si>
    <t>埼玉県</t>
  </si>
  <si>
    <t>11</t>
  </si>
  <si>
    <t>千葉県</t>
  </si>
  <si>
    <t>12</t>
  </si>
  <si>
    <t>東京都</t>
  </si>
  <si>
    <t>13</t>
  </si>
  <si>
    <t>神奈川県</t>
  </si>
  <si>
    <t>14</t>
  </si>
  <si>
    <t>新潟県</t>
  </si>
  <si>
    <t>15</t>
  </si>
  <si>
    <t>富山県</t>
  </si>
  <si>
    <t>16</t>
  </si>
  <si>
    <t>石川県</t>
  </si>
  <si>
    <t>17</t>
  </si>
  <si>
    <t>福井県</t>
  </si>
  <si>
    <t>18</t>
  </si>
  <si>
    <t>山梨県</t>
  </si>
  <si>
    <t>19</t>
  </si>
  <si>
    <t>長野県</t>
  </si>
  <si>
    <t>20</t>
  </si>
  <si>
    <t>岐阜県</t>
  </si>
  <si>
    <t>21</t>
  </si>
  <si>
    <t>静岡県</t>
  </si>
  <si>
    <t>22</t>
  </si>
  <si>
    <t>愛知県</t>
  </si>
  <si>
    <t>23</t>
  </si>
  <si>
    <t>三重県</t>
  </si>
  <si>
    <t>24</t>
  </si>
  <si>
    <t>滋賀県</t>
  </si>
  <si>
    <t>25</t>
  </si>
  <si>
    <t>京都府</t>
  </si>
  <si>
    <t>26</t>
  </si>
  <si>
    <t>大阪府</t>
  </si>
  <si>
    <t>27</t>
  </si>
  <si>
    <t>兵庫県</t>
  </si>
  <si>
    <t>28</t>
  </si>
  <si>
    <t>奈良県</t>
  </si>
  <si>
    <t>29</t>
  </si>
  <si>
    <t>和歌山県</t>
  </si>
  <si>
    <t>30</t>
  </si>
  <si>
    <t>鳥取県</t>
  </si>
  <si>
    <t>31</t>
  </si>
  <si>
    <t>島根県</t>
  </si>
  <si>
    <t>32</t>
  </si>
  <si>
    <t>岡山県</t>
  </si>
  <si>
    <t>33</t>
  </si>
  <si>
    <t>広島県</t>
  </si>
  <si>
    <t>34</t>
  </si>
  <si>
    <t>山口県</t>
  </si>
  <si>
    <t>35</t>
  </si>
  <si>
    <t>徳島県</t>
  </si>
  <si>
    <t>36</t>
  </si>
  <si>
    <t>香川県</t>
  </si>
  <si>
    <t>37</t>
  </si>
  <si>
    <t>愛媛県</t>
  </si>
  <si>
    <t>38</t>
  </si>
  <si>
    <t>高知県</t>
  </si>
  <si>
    <t>39</t>
  </si>
  <si>
    <t>福岡県</t>
  </si>
  <si>
    <t>40</t>
  </si>
  <si>
    <t>佐賀県</t>
  </si>
  <si>
    <t>41</t>
  </si>
  <si>
    <t>長崎県</t>
  </si>
  <si>
    <t>42</t>
  </si>
  <si>
    <t>熊本県</t>
  </si>
  <si>
    <t>43</t>
  </si>
  <si>
    <t>大分県</t>
  </si>
  <si>
    <t>44</t>
  </si>
  <si>
    <t>宮崎県</t>
  </si>
  <si>
    <t>45</t>
  </si>
  <si>
    <t>鹿児島県</t>
  </si>
  <si>
    <t>46</t>
  </si>
  <si>
    <t>沖縄県</t>
  </si>
  <si>
    <t>47</t>
  </si>
  <si>
    <t>招待</t>
    <rPh sb="0" eb="1">
      <t>ショウ</t>
    </rPh>
    <rPh sb="1" eb="2">
      <t>タイ</t>
    </rPh>
    <phoneticPr fontId="2"/>
  </si>
  <si>
    <t>48</t>
  </si>
  <si>
    <t>なし</t>
  </si>
  <si>
    <t>00</t>
  </si>
  <si>
    <t>国籍</t>
    <rPh sb="0" eb="2">
      <t>コクセキ</t>
    </rPh>
    <phoneticPr fontId="1"/>
  </si>
  <si>
    <t>3レター</t>
  </si>
  <si>
    <t>日本</t>
  </si>
  <si>
    <t>JPN</t>
  </si>
  <si>
    <t>アイスランド</t>
  </si>
  <si>
    <t>ISL</t>
  </si>
  <si>
    <t>アイルランド</t>
  </si>
  <si>
    <t>IRL</t>
  </si>
  <si>
    <t>アゼルバイジャン</t>
  </si>
  <si>
    <t>AZE</t>
  </si>
  <si>
    <t>アフガニスタン</t>
  </si>
  <si>
    <t>AFG</t>
  </si>
  <si>
    <t>アメリカ</t>
  </si>
  <si>
    <t>USA</t>
  </si>
  <si>
    <t>アラブ首長国連邦</t>
  </si>
  <si>
    <t>UAE</t>
  </si>
  <si>
    <t>アルジェリア</t>
  </si>
  <si>
    <t>ALG</t>
  </si>
  <si>
    <t>アルゼンチン</t>
  </si>
  <si>
    <t>ARG</t>
  </si>
  <si>
    <t>アルバ</t>
  </si>
  <si>
    <t>ARM</t>
  </si>
  <si>
    <t>アルバニア</t>
  </si>
  <si>
    <t>ALB</t>
  </si>
  <si>
    <t>アルメニア</t>
  </si>
  <si>
    <t>アンギラ</t>
  </si>
  <si>
    <t>AIA</t>
  </si>
  <si>
    <t>アンゴラ</t>
  </si>
  <si>
    <t>ANG</t>
  </si>
  <si>
    <t>アンティグア・バーブータ</t>
  </si>
  <si>
    <t>ANT</t>
  </si>
  <si>
    <t>アンドラ</t>
  </si>
  <si>
    <t>AND</t>
  </si>
  <si>
    <t>イエメン</t>
  </si>
  <si>
    <t>YEM</t>
  </si>
  <si>
    <t>イスラエル</t>
  </si>
  <si>
    <t>ISR</t>
  </si>
  <si>
    <t>イタリア</t>
  </si>
  <si>
    <t>ITA</t>
  </si>
  <si>
    <t>イラク</t>
  </si>
  <si>
    <t>IRQ</t>
  </si>
  <si>
    <t>イラン</t>
  </si>
  <si>
    <t>IRI</t>
  </si>
  <si>
    <t>インド</t>
  </si>
  <si>
    <t>IND</t>
  </si>
  <si>
    <t>インドネシア</t>
  </si>
  <si>
    <t>INA</t>
  </si>
  <si>
    <t>ウガンダ</t>
  </si>
  <si>
    <t>UGA</t>
  </si>
  <si>
    <t>ウクライナ</t>
  </si>
  <si>
    <t>UKR</t>
  </si>
  <si>
    <t>ウズベキスタン</t>
  </si>
  <si>
    <t>UZB</t>
  </si>
  <si>
    <t>ウルグアイ</t>
  </si>
  <si>
    <t>URU</t>
  </si>
  <si>
    <t>英領バージン諸島</t>
  </si>
  <si>
    <t>IVB</t>
  </si>
  <si>
    <t>エクアドル</t>
  </si>
  <si>
    <t>ECU</t>
  </si>
  <si>
    <t>エジプト</t>
  </si>
  <si>
    <t>EGY</t>
  </si>
  <si>
    <t>エストニア</t>
  </si>
  <si>
    <t>EST</t>
  </si>
  <si>
    <t>エチオピア</t>
  </si>
  <si>
    <t>ETH</t>
  </si>
  <si>
    <t>エントリア</t>
  </si>
  <si>
    <t>ERI</t>
  </si>
  <si>
    <t>オーストラリア</t>
  </si>
  <si>
    <t>AUS</t>
  </si>
  <si>
    <t>オーストリア</t>
  </si>
  <si>
    <t>AUT</t>
  </si>
  <si>
    <t>オマーン</t>
  </si>
  <si>
    <t>OMA</t>
  </si>
  <si>
    <t>オランダ</t>
  </si>
  <si>
    <t>NED</t>
  </si>
  <si>
    <t>ガーナ</t>
  </si>
  <si>
    <t>GHA</t>
  </si>
  <si>
    <t>カボベルデ</t>
  </si>
  <si>
    <t>CPV</t>
  </si>
  <si>
    <t>ガイアナ</t>
  </si>
  <si>
    <t>GUY</t>
  </si>
  <si>
    <t>カザフスタン</t>
  </si>
  <si>
    <t>KAZ</t>
  </si>
  <si>
    <t>カタール</t>
  </si>
  <si>
    <t>QAT</t>
  </si>
  <si>
    <t>カナダ</t>
  </si>
  <si>
    <t>CAN</t>
  </si>
  <si>
    <t>ガボン</t>
  </si>
  <si>
    <t>GAB</t>
  </si>
  <si>
    <t>カメルーン</t>
  </si>
  <si>
    <t>CMR</t>
  </si>
  <si>
    <t>ガンビア</t>
  </si>
  <si>
    <t>GAM</t>
  </si>
  <si>
    <t>カンボジア</t>
  </si>
  <si>
    <t>CAM</t>
  </si>
  <si>
    <t>朝鮮民主主義人民共和国</t>
  </si>
  <si>
    <t>PRK</t>
  </si>
  <si>
    <t>北マリアナ諸島</t>
  </si>
  <si>
    <t>NMI</t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</si>
  <si>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</si>
  <si>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</si>
  <si>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</si>
  <si>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</si>
  <si>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</si>
  <si>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</si>
  <si>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</si>
  <si>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</si>
  <si>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</si>
  <si>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</si>
  <si>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</si>
  <si>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</si>
  <si>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</si>
  <si>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</si>
  <si>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</si>
  <si>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</si>
  <si>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</si>
  <si>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</si>
  <si>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</si>
  <si>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</si>
  <si>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</si>
  <si>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</si>
  <si>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</si>
  <si>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</si>
  <si>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</si>
  <si>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</si>
  <si>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</si>
  <si>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</si>
  <si>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</si>
  <si>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</si>
  <si>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</si>
  <si>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</si>
  <si>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</si>
  <si>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</si>
  <si>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</si>
  <si>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</si>
  <si>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</si>
  <si>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</si>
  <si>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コートジボアール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</si>
  <si>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</si>
  <si>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</si>
  <si>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</si>
  <si>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</si>
  <si>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</si>
  <si>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</si>
  <si>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</si>
  <si>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</si>
  <si>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</si>
  <si>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</si>
  <si>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</si>
  <si>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</si>
  <si>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</si>
  <si>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</si>
  <si>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</si>
  <si>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</si>
  <si>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</si>
  <si>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</si>
  <si>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</si>
  <si>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</si>
  <si>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</si>
  <si>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</si>
  <si>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</si>
  <si>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</si>
  <si>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</si>
  <si>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</si>
  <si>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</si>
  <si>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</si>
  <si>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</si>
  <si>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</si>
  <si>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</si>
  <si>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</si>
  <si>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</si>
  <si>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</si>
  <si>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</si>
  <si>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</si>
  <si>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</si>
  <si>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</si>
  <si>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</si>
  <si>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</si>
  <si>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</si>
  <si>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</si>
  <si>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</si>
  <si>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</si>
  <si>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</si>
  <si>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</si>
  <si>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</si>
  <si>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</si>
  <si>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</si>
  <si>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</si>
  <si>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</si>
  <si>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</si>
  <si>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</si>
  <si>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</si>
  <si>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</si>
  <si>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</si>
  <si>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</si>
  <si>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</si>
  <si>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</si>
  <si>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</si>
  <si>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</si>
  <si>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</si>
  <si>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</si>
  <si>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</si>
  <si>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</si>
  <si>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</si>
  <si>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</si>
  <si>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</si>
  <si>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</si>
  <si>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</si>
  <si>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</si>
  <si>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</si>
  <si>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</si>
  <si>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</si>
  <si>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</si>
  <si>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</si>
  <si>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</si>
  <si>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</si>
  <si>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</si>
  <si>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</si>
  <si>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</si>
  <si>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</si>
  <si>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</si>
  <si>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</si>
  <si>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TAN</t>
  </si>
  <si>
    <t>チェコ</t>
  </si>
  <si>
    <t>CZE</t>
  </si>
  <si>
    <t>チャド</t>
  </si>
  <si>
    <t>CHA</t>
  </si>
  <si>
    <t>中央アフリカ</t>
  </si>
  <si>
    <t>CAF</t>
  </si>
  <si>
    <t>中国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</si>
  <si>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</si>
  <si>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</si>
  <si>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</si>
  <si>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</si>
  <si>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</si>
  <si>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</si>
  <si>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</si>
  <si>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</si>
  <si>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DEN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</si>
  <si>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</si>
  <si>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</si>
  <si>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</si>
  <si>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</si>
  <si>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</si>
  <si>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</si>
  <si>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</si>
  <si>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</si>
  <si>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</si>
  <si>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</si>
  <si>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</si>
  <si>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</si>
  <si>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</si>
  <si>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</si>
  <si>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</si>
  <si>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</si>
  <si>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</si>
  <si>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</si>
  <si>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</si>
  <si>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</si>
  <si>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</si>
  <si>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</si>
  <si>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</si>
  <si>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</si>
  <si>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</si>
  <si>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</si>
  <si>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</si>
  <si>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</si>
  <si>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</si>
  <si>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</si>
  <si>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</si>
  <si>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</si>
  <si>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</si>
  <si>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</si>
  <si>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</si>
  <si>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</si>
  <si>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</si>
  <si>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</si>
  <si>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</si>
  <si>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</si>
  <si>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</si>
  <si>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</si>
  <si>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</si>
  <si>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</si>
  <si>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</si>
  <si>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</si>
  <si>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</si>
  <si>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</si>
  <si>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</si>
  <si>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</si>
  <si>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</si>
  <si>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</si>
  <si>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</si>
  <si>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</si>
  <si>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</si>
  <si>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</si>
  <si>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</si>
  <si>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</si>
  <si>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</si>
  <si>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</si>
  <si>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</si>
  <si>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</si>
  <si>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</si>
  <si>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BAN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</si>
  <si>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</si>
  <si>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</si>
  <si>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</si>
  <si>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</si>
  <si>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</si>
  <si>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</si>
  <si>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</si>
  <si>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</si>
  <si>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</si>
  <si>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</si>
  <si>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</si>
  <si>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</si>
  <si>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</si>
  <si>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</si>
  <si>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</si>
  <si>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</si>
  <si>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</si>
  <si>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</si>
  <si>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</si>
  <si>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</si>
  <si>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</si>
  <si>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</si>
  <si>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</si>
  <si>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</si>
  <si>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</si>
  <si>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</si>
  <si>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</si>
  <si>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</si>
  <si>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</si>
  <si>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</si>
  <si>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</si>
  <si>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</si>
  <si>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</si>
  <si>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</si>
  <si>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</si>
  <si>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</si>
  <si>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</si>
  <si>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</si>
  <si>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</si>
  <si>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</si>
  <si>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</si>
  <si>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</si>
  <si>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</si>
  <si>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</si>
  <si>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</si>
  <si>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</si>
  <si>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</si>
  <si>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</si>
  <si>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</si>
  <si>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</si>
  <si>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</si>
  <si>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</si>
  <si>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</si>
  <si>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</si>
  <si>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中国・香港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</si>
  <si>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</si>
  <si>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</si>
  <si>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</si>
  <si>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</si>
  <si>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</si>
  <si>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</si>
  <si>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</si>
  <si>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</si>
  <si>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</si>
  <si>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</si>
  <si>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</si>
  <si>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</si>
  <si>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</si>
  <si>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</si>
  <si>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</si>
  <si>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</si>
  <si>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</si>
  <si>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</si>
  <si>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</si>
  <si>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</si>
  <si>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</si>
  <si>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</si>
  <si>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</si>
  <si>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</si>
  <si>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</si>
  <si>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</si>
  <si>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</si>
  <si>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</si>
  <si>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</si>
  <si>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</si>
  <si>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</si>
  <si>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</si>
  <si>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</si>
  <si>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</si>
  <si>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</si>
  <si>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</si>
  <si>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</si>
  <si>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</si>
  <si>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</si>
  <si>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</si>
  <si>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</si>
  <si>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</si>
  <si>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</si>
  <si>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</si>
  <si>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</si>
  <si>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</si>
  <si>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</si>
  <si>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</si>
  <si>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</si>
  <si>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</si>
  <si>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</si>
  <si>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</si>
  <si>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</si>
  <si>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</si>
  <si>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</si>
  <si>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</si>
  <si>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</si>
  <si>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</si>
  <si>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</si>
  <si>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</si>
  <si>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</si>
  <si>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</si>
  <si>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</si>
  <si>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</si>
  <si>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</si>
  <si>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</si>
  <si>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</si>
  <si>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</si>
  <si>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</si>
  <si>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</si>
  <si>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</si>
  <si>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</si>
  <si>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</si>
  <si>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</si>
  <si>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</si>
  <si>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</si>
  <si>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</si>
  <si>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競技会名</t>
    <rPh sb="0" eb="4">
      <t>キョウギカイメイ</t>
    </rPh>
    <phoneticPr fontId="5"/>
  </si>
  <si>
    <t>申込責任者</t>
    <rPh sb="0" eb="2">
      <t>モウシコミ</t>
    </rPh>
    <rPh sb="2" eb="5">
      <t>セキニンシャ</t>
    </rPh>
    <phoneticPr fontId="5"/>
  </si>
  <si>
    <t>ﾌﾘｶﾞﾅ</t>
    <phoneticPr fontId="5"/>
  </si>
  <si>
    <t>氏名</t>
    <rPh sb="0" eb="2">
      <t>シメイ</t>
    </rPh>
    <phoneticPr fontId="5"/>
  </si>
  <si>
    <t>連絡先</t>
    <rPh sb="0" eb="3">
      <t>レンラクサキ</t>
    </rPh>
    <phoneticPr fontId="5"/>
  </si>
  <si>
    <t>郵便番号</t>
    <rPh sb="0" eb="4">
      <t>ユウビンバンゴウ</t>
    </rPh>
    <phoneticPr fontId="5"/>
  </si>
  <si>
    <t>住所</t>
    <rPh sb="0" eb="2">
      <t>ジュウショ</t>
    </rPh>
    <phoneticPr fontId="5"/>
  </si>
  <si>
    <t>メールアドレス</t>
    <phoneticPr fontId="5"/>
  </si>
  <si>
    <t>電話番号</t>
    <rPh sb="0" eb="4">
      <t>デンワバンゴウ</t>
    </rPh>
    <phoneticPr fontId="5"/>
  </si>
  <si>
    <t>チーム名</t>
    <rPh sb="3" eb="4">
      <t>メイ</t>
    </rPh>
    <phoneticPr fontId="5"/>
  </si>
  <si>
    <t>No.</t>
    <phoneticPr fontId="5"/>
  </si>
  <si>
    <t>学年</t>
    <rPh sb="0" eb="2">
      <t>ガクネン</t>
    </rPh>
    <phoneticPr fontId="5"/>
  </si>
  <si>
    <t>所属</t>
    <rPh sb="0" eb="2">
      <t>ショゾク</t>
    </rPh>
    <phoneticPr fontId="5"/>
  </si>
  <si>
    <t>登録陸協</t>
    <rPh sb="0" eb="4">
      <t>トウロクリクキョウ</t>
    </rPh>
    <phoneticPr fontId="5"/>
  </si>
  <si>
    <t>出身校</t>
    <rPh sb="0" eb="3">
      <t>シュッシンコウ</t>
    </rPh>
    <phoneticPr fontId="5"/>
  </si>
  <si>
    <t>種目</t>
    <rPh sb="0" eb="2">
      <t>シュモク</t>
    </rPh>
    <phoneticPr fontId="5"/>
  </si>
  <si>
    <t>その他</t>
    <rPh sb="2" eb="3">
      <t>タ</t>
    </rPh>
    <phoneticPr fontId="5"/>
  </si>
  <si>
    <t>記録</t>
    <rPh sb="0" eb="2">
      <t>キロク</t>
    </rPh>
    <phoneticPr fontId="5"/>
  </si>
  <si>
    <t>登録
番号</t>
    <rPh sb="0" eb="2">
      <t>トウロク</t>
    </rPh>
    <rPh sb="3" eb="5">
      <t>バンゴウ</t>
    </rPh>
    <phoneticPr fontId="5"/>
  </si>
  <si>
    <t>申込責任者氏名</t>
    <rPh sb="0" eb="5">
      <t>モウシコミセキニンシャ</t>
    </rPh>
    <rPh sb="5" eb="7">
      <t>シメイ</t>
    </rPh>
    <phoneticPr fontId="5"/>
  </si>
  <si>
    <t>チーム名略称</t>
    <rPh sb="3" eb="4">
      <t>メイ</t>
    </rPh>
    <rPh sb="4" eb="6">
      <t>リャクショウ</t>
    </rPh>
    <phoneticPr fontId="5"/>
  </si>
  <si>
    <t>チーム属性</t>
    <rPh sb="3" eb="5">
      <t>ゾクセイ</t>
    </rPh>
    <phoneticPr fontId="5"/>
  </si>
  <si>
    <t>監督者氏名</t>
    <rPh sb="0" eb="3">
      <t>カントクシャ</t>
    </rPh>
    <rPh sb="3" eb="5">
      <t>シメイ</t>
    </rPh>
    <phoneticPr fontId="5"/>
  </si>
  <si>
    <t>申込最大人数</t>
    <rPh sb="0" eb="2">
      <t>モウシコミ</t>
    </rPh>
    <rPh sb="2" eb="4">
      <t>サイダイ</t>
    </rPh>
    <rPh sb="4" eb="6">
      <t>ニンズウ</t>
    </rPh>
    <phoneticPr fontId="5"/>
  </si>
  <si>
    <t>入力人数</t>
    <rPh sb="0" eb="2">
      <t>ニュウリョク</t>
    </rPh>
    <rPh sb="2" eb="4">
      <t>ニンズウ</t>
    </rPh>
    <phoneticPr fontId="5"/>
  </si>
  <si>
    <t>連絡先電話番号</t>
    <rPh sb="0" eb="3">
      <t>レンラクサキ</t>
    </rPh>
    <rPh sb="3" eb="7">
      <t>デンワバンゴウ</t>
    </rPh>
    <phoneticPr fontId="5"/>
  </si>
  <si>
    <t>印</t>
    <rPh sb="0" eb="1">
      <t>イン</t>
    </rPh>
    <phoneticPr fontId="5"/>
  </si>
  <si>
    <t>種目1</t>
    <rPh sb="0" eb="2">
      <t>シュモク</t>
    </rPh>
    <phoneticPr fontId="5"/>
  </si>
  <si>
    <t>種目2</t>
    <rPh sb="0" eb="2">
      <t>シュモク</t>
    </rPh>
    <phoneticPr fontId="5"/>
  </si>
  <si>
    <t>800m</t>
  </si>
  <si>
    <t>1000m</t>
  </si>
  <si>
    <t>1500m</t>
  </si>
  <si>
    <t>3000m</t>
  </si>
  <si>
    <t>5000m</t>
  </si>
  <si>
    <t>10000m</t>
  </si>
  <si>
    <t>ﾊｰﾌﾏﾗｿﾝ</t>
  </si>
  <si>
    <t>マラソン</t>
    <phoneticPr fontId="5"/>
  </si>
  <si>
    <t>⑤各種料金</t>
    <rPh sb="1" eb="3">
      <t>カクシュ</t>
    </rPh>
    <rPh sb="3" eb="5">
      <t>リョウキン</t>
    </rPh>
    <phoneticPr fontId="5"/>
  </si>
  <si>
    <t>正規</t>
    <rPh sb="0" eb="2">
      <t>セイキ</t>
    </rPh>
    <phoneticPr fontId="5"/>
  </si>
  <si>
    <t>オープン</t>
    <phoneticPr fontId="5"/>
  </si>
  <si>
    <t>種目3(その他)</t>
    <rPh sb="0" eb="2">
      <t>シュモク</t>
    </rPh>
    <rPh sb="6" eb="7">
      <t>タ</t>
    </rPh>
    <phoneticPr fontId="5"/>
  </si>
  <si>
    <t>広告費</t>
    <rPh sb="0" eb="2">
      <t>コウコク</t>
    </rPh>
    <rPh sb="2" eb="3">
      <t>ヒ</t>
    </rPh>
    <phoneticPr fontId="5"/>
  </si>
  <si>
    <t>⑥オプション</t>
    <phoneticPr fontId="5"/>
  </si>
  <si>
    <t>チーム名/略称の入力を許可</t>
    <rPh sb="3" eb="4">
      <t>メイ</t>
    </rPh>
    <rPh sb="5" eb="7">
      <t>リャクショウ</t>
    </rPh>
    <rPh sb="8" eb="10">
      <t>ニュウリョク</t>
    </rPh>
    <rPh sb="11" eb="13">
      <t>キョカ</t>
    </rPh>
    <phoneticPr fontId="5"/>
  </si>
  <si>
    <t>オープンチームの出場を許可</t>
    <rPh sb="8" eb="10">
      <t>シュツジョウ</t>
    </rPh>
    <rPh sb="11" eb="13">
      <t>キョカ</t>
    </rPh>
    <phoneticPr fontId="5"/>
  </si>
  <si>
    <t>入力種目</t>
    <rPh sb="0" eb="4">
      <t>ニュウリョクシュモク</t>
    </rPh>
    <phoneticPr fontId="5"/>
  </si>
  <si>
    <t>リスト</t>
    <phoneticPr fontId="5"/>
  </si>
  <si>
    <t>種目3</t>
    <rPh sb="0" eb="2">
      <t>シュモク</t>
    </rPh>
    <phoneticPr fontId="5"/>
  </si>
  <si>
    <t>監督者氏名の入力を許可</t>
    <rPh sb="0" eb="3">
      <t>カントクシャ</t>
    </rPh>
    <rPh sb="3" eb="5">
      <t>シメイ</t>
    </rPh>
    <rPh sb="6" eb="8">
      <t>ニュウリョク</t>
    </rPh>
    <rPh sb="9" eb="11">
      <t>キョカ</t>
    </rPh>
    <phoneticPr fontId="5"/>
  </si>
  <si>
    <t>有効期間</t>
    <rPh sb="0" eb="2">
      <t>ユウコウ</t>
    </rPh>
    <rPh sb="2" eb="4">
      <t>キカン</t>
    </rPh>
    <phoneticPr fontId="5"/>
  </si>
  <si>
    <t>性別</t>
    <rPh sb="0" eb="2">
      <t>セイベツ</t>
    </rPh>
    <phoneticPr fontId="5"/>
  </si>
  <si>
    <t>男子</t>
    <rPh sb="0" eb="2">
      <t>ダンシ</t>
    </rPh>
    <phoneticPr fontId="5"/>
  </si>
  <si>
    <t>女子</t>
    <rPh sb="0" eb="2">
      <t>ジョシ</t>
    </rPh>
    <phoneticPr fontId="5"/>
  </si>
  <si>
    <t>属性</t>
    <rPh sb="0" eb="2">
      <t>ゾクセイ</t>
    </rPh>
    <phoneticPr fontId="5"/>
  </si>
  <si>
    <t>3000mSC</t>
    <phoneticPr fontId="5"/>
  </si>
  <si>
    <t>5000mW</t>
    <phoneticPr fontId="5"/>
  </si>
  <si>
    <t>10000mW</t>
    <phoneticPr fontId="5"/>
  </si>
  <si>
    <t>申込人数</t>
    <rPh sb="0" eb="2">
      <t>モウシコミ</t>
    </rPh>
    <rPh sb="2" eb="4">
      <t>ニンズウ</t>
    </rPh>
    <phoneticPr fontId="5"/>
  </si>
  <si>
    <t>略　　称</t>
    <rPh sb="0" eb="1">
      <t>リャク</t>
    </rPh>
    <rPh sb="3" eb="4">
      <t>ショウ</t>
    </rPh>
    <phoneticPr fontId="5"/>
  </si>
  <si>
    <t>属　　性</t>
    <rPh sb="0" eb="1">
      <t>ゾク</t>
    </rPh>
    <rPh sb="3" eb="4">
      <t>セイ</t>
    </rPh>
    <phoneticPr fontId="5"/>
  </si>
  <si>
    <t>合　　計</t>
    <rPh sb="0" eb="1">
      <t>ア</t>
    </rPh>
    <rPh sb="3" eb="4">
      <t>ケイ</t>
    </rPh>
    <phoneticPr fontId="5"/>
  </si>
  <si>
    <t>エントリー料</t>
    <rPh sb="5" eb="6">
      <t>リョウ</t>
    </rPh>
    <phoneticPr fontId="5"/>
  </si>
  <si>
    <t>出身校表記(所:所在地/名:高校名)</t>
    <rPh sb="0" eb="3">
      <t>シュッシンコウ</t>
    </rPh>
    <rPh sb="3" eb="5">
      <t>ヒョウキ</t>
    </rPh>
    <rPh sb="6" eb="7">
      <t>ショ</t>
    </rPh>
    <rPh sb="8" eb="11">
      <t>ショザイチ</t>
    </rPh>
    <rPh sb="12" eb="13">
      <t>メイ</t>
    </rPh>
    <rPh sb="14" eb="17">
      <t>コウコウメイ</t>
    </rPh>
    <phoneticPr fontId="5"/>
  </si>
  <si>
    <t>出身高校(プロ)</t>
    <rPh sb="0" eb="4">
      <t>シュッシンコウコウ</t>
    </rPh>
    <phoneticPr fontId="5"/>
  </si>
  <si>
    <t>青　森</t>
    <phoneticPr fontId="5"/>
  </si>
  <si>
    <t>岩　手</t>
    <phoneticPr fontId="5"/>
  </si>
  <si>
    <t>宮　城</t>
    <phoneticPr fontId="5"/>
  </si>
  <si>
    <t>秋　田</t>
    <phoneticPr fontId="5"/>
  </si>
  <si>
    <t>山　形</t>
    <phoneticPr fontId="5"/>
  </si>
  <si>
    <t>福　島</t>
    <phoneticPr fontId="5"/>
  </si>
  <si>
    <t>茨　城</t>
    <phoneticPr fontId="5"/>
  </si>
  <si>
    <t>栃　木</t>
    <phoneticPr fontId="5"/>
  </si>
  <si>
    <t>群　馬</t>
    <phoneticPr fontId="5"/>
  </si>
  <si>
    <t>埼　玉</t>
    <phoneticPr fontId="5"/>
  </si>
  <si>
    <t>千　葉</t>
    <phoneticPr fontId="5"/>
  </si>
  <si>
    <t>東　京</t>
    <phoneticPr fontId="5"/>
  </si>
  <si>
    <t>神奈川</t>
    <phoneticPr fontId="5"/>
  </si>
  <si>
    <t>新　潟</t>
    <phoneticPr fontId="5"/>
  </si>
  <si>
    <t>富　山</t>
    <phoneticPr fontId="5"/>
  </si>
  <si>
    <t>石　川</t>
    <phoneticPr fontId="5"/>
  </si>
  <si>
    <t>福　井</t>
    <phoneticPr fontId="5"/>
  </si>
  <si>
    <t>山　梨</t>
    <phoneticPr fontId="5"/>
  </si>
  <si>
    <t>長　野</t>
    <phoneticPr fontId="5"/>
  </si>
  <si>
    <t>岐　阜</t>
    <phoneticPr fontId="5"/>
  </si>
  <si>
    <t>静　岡</t>
    <phoneticPr fontId="5"/>
  </si>
  <si>
    <t>愛　知</t>
    <phoneticPr fontId="5"/>
  </si>
  <si>
    <t>三　重</t>
    <phoneticPr fontId="5"/>
  </si>
  <si>
    <t>滋　賀</t>
    <phoneticPr fontId="5"/>
  </si>
  <si>
    <t>京　都</t>
    <phoneticPr fontId="5"/>
  </si>
  <si>
    <t>大　阪</t>
    <phoneticPr fontId="5"/>
  </si>
  <si>
    <t>兵　庫</t>
    <phoneticPr fontId="5"/>
  </si>
  <si>
    <t>奈　良</t>
    <phoneticPr fontId="5"/>
  </si>
  <si>
    <t>和歌山</t>
    <phoneticPr fontId="5"/>
  </si>
  <si>
    <t>鳥　取</t>
    <phoneticPr fontId="5"/>
  </si>
  <si>
    <t>島　根</t>
    <phoneticPr fontId="5"/>
  </si>
  <si>
    <t>岡　山</t>
    <phoneticPr fontId="5"/>
  </si>
  <si>
    <t>広　島</t>
    <phoneticPr fontId="5"/>
  </si>
  <si>
    <t>山　口</t>
    <phoneticPr fontId="5"/>
  </si>
  <si>
    <t>徳　島</t>
    <phoneticPr fontId="5"/>
  </si>
  <si>
    <t>香　川</t>
    <phoneticPr fontId="5"/>
  </si>
  <si>
    <t>愛　媛</t>
    <phoneticPr fontId="5"/>
  </si>
  <si>
    <t>高　知</t>
    <phoneticPr fontId="5"/>
  </si>
  <si>
    <t>福　岡</t>
    <phoneticPr fontId="5"/>
  </si>
  <si>
    <t>佐　賀</t>
    <phoneticPr fontId="5"/>
  </si>
  <si>
    <t>長　崎</t>
    <phoneticPr fontId="5"/>
  </si>
  <si>
    <t>熊　本</t>
    <phoneticPr fontId="5"/>
  </si>
  <si>
    <t>大　分</t>
    <phoneticPr fontId="5"/>
  </si>
  <si>
    <t>宮　崎</t>
    <phoneticPr fontId="5"/>
  </si>
  <si>
    <t>鹿児島</t>
    <phoneticPr fontId="5"/>
  </si>
  <si>
    <t>沖　縄</t>
    <phoneticPr fontId="5"/>
  </si>
  <si>
    <t>北海道</t>
    <phoneticPr fontId="5"/>
  </si>
  <si>
    <t>都道府県</t>
    <rPh sb="0" eb="4">
      <t>トドウフケン</t>
    </rPh>
    <phoneticPr fontId="5"/>
  </si>
  <si>
    <t>プロ用</t>
    <rPh sb="2" eb="3">
      <t>ヨウ</t>
    </rPh>
    <phoneticPr fontId="5"/>
  </si>
  <si>
    <t>TM</t>
    <phoneticPr fontId="5"/>
  </si>
  <si>
    <t>DB</t>
    <phoneticPr fontId="5"/>
  </si>
  <si>
    <t>④入力種目</t>
    <rPh sb="1" eb="3">
      <t>ニュウリョク</t>
    </rPh>
    <rPh sb="3" eb="5">
      <t>シュモク</t>
    </rPh>
    <phoneticPr fontId="5"/>
  </si>
  <si>
    <r>
      <t>①競技会名</t>
    </r>
    <r>
      <rPr>
        <b/>
        <sz val="11"/>
        <color rgb="FFFF0000"/>
        <rFont val="游ゴシック"/>
        <family val="3"/>
        <charset val="128"/>
        <scheme val="minor"/>
      </rPr>
      <t>*</t>
    </r>
    <rPh sb="1" eb="5">
      <t>キョウギカイメイ</t>
    </rPh>
    <phoneticPr fontId="5"/>
  </si>
  <si>
    <r>
      <t>②性別</t>
    </r>
    <r>
      <rPr>
        <b/>
        <sz val="11"/>
        <color rgb="FFFF0000"/>
        <rFont val="游ゴシック"/>
        <family val="3"/>
        <charset val="128"/>
        <scheme val="minor"/>
      </rPr>
      <t>*</t>
    </r>
    <rPh sb="1" eb="3">
      <t>セイベツ</t>
    </rPh>
    <phoneticPr fontId="5"/>
  </si>
  <si>
    <r>
      <t>③申込最大人数</t>
    </r>
    <r>
      <rPr>
        <b/>
        <sz val="11"/>
        <color rgb="FFFF0000"/>
        <rFont val="游ゴシック"/>
        <family val="3"/>
        <charset val="128"/>
        <scheme val="minor"/>
      </rPr>
      <t>*</t>
    </r>
    <rPh sb="1" eb="3">
      <t>モウシコミ</t>
    </rPh>
    <rPh sb="3" eb="5">
      <t>サイダイ</t>
    </rPh>
    <rPh sb="5" eb="7">
      <t>ニンズウ</t>
    </rPh>
    <phoneticPr fontId="5"/>
  </si>
  <si>
    <t>氏　名</t>
    <phoneticPr fontId="5"/>
  </si>
  <si>
    <t>学年</t>
    <rPh sb="0" eb="2">
      <t>ガクネン</t>
    </rPh>
    <phoneticPr fontId="4"/>
  </si>
  <si>
    <t>出身校</t>
    <rPh sb="0" eb="3">
      <t>シュッシンコウ</t>
    </rPh>
    <phoneticPr fontId="4"/>
  </si>
  <si>
    <t>その他</t>
    <rPh sb="2" eb="3">
      <t>タ</t>
    </rPh>
    <phoneticPr fontId="4"/>
  </si>
  <si>
    <t>男子</t>
    <phoneticPr fontId="5"/>
  </si>
  <si>
    <t>参加料</t>
    <rPh sb="0" eb="2">
      <t>サンカ</t>
    </rPh>
    <rPh sb="2" eb="3">
      <t>リョウ</t>
    </rPh>
    <phoneticPr fontId="5"/>
  </si>
  <si>
    <t>許可する</t>
  </si>
  <si>
    <t>過去1年</t>
  </si>
  <si>
    <t>第91回京都学生駅伝競走大会</t>
    <phoneticPr fontId="5"/>
  </si>
  <si>
    <t>関西大学</t>
  </si>
  <si>
    <t>立命館大学</t>
  </si>
  <si>
    <t>関西学院大学</t>
  </si>
  <si>
    <t>京都産業大学</t>
  </si>
  <si>
    <t>びわこ成蹊スポーツ大学</t>
  </si>
  <si>
    <t>大阪体育大学</t>
  </si>
  <si>
    <t>同志社大学</t>
  </si>
  <si>
    <t>京都大学</t>
  </si>
  <si>
    <t>近畿大学</t>
  </si>
  <si>
    <t>大阪大学</t>
  </si>
  <si>
    <t>大阪教育大学</t>
  </si>
  <si>
    <t>神戸大学</t>
  </si>
  <si>
    <t>龍谷大学</t>
  </si>
  <si>
    <t>天理大学</t>
  </si>
  <si>
    <t>摂南大学</t>
  </si>
  <si>
    <t>明治国際医療大学</t>
  </si>
  <si>
    <t>大阪国際大学</t>
  </si>
  <si>
    <t>びわこ学院大学</t>
  </si>
  <si>
    <t>大阪経済大学</t>
  </si>
  <si>
    <t>大阪公立大学</t>
  </si>
  <si>
    <t>関西福祉大学</t>
  </si>
  <si>
    <t>東大阪大学</t>
  </si>
  <si>
    <t>和歌山大学</t>
  </si>
  <si>
    <t>甲南大学</t>
  </si>
  <si>
    <t>京都教育大学</t>
  </si>
  <si>
    <t>桃山学院大学</t>
  </si>
  <si>
    <t>神戸学院大学</t>
  </si>
  <si>
    <t>大阪学院大学</t>
  </si>
  <si>
    <t>大阪成蹊大学</t>
  </si>
  <si>
    <t>京都工芸繊維大学</t>
  </si>
  <si>
    <t>大阪産業大学</t>
  </si>
  <si>
    <t>兵庫県立大学</t>
  </si>
  <si>
    <t>京都府立大学</t>
  </si>
  <si>
    <t>滋賀県立大学</t>
  </si>
  <si>
    <t>関西外国語大学</t>
  </si>
  <si>
    <t>流通科学大学</t>
  </si>
  <si>
    <t>関西医科大学</t>
  </si>
  <si>
    <t>京都外国語大学</t>
  </si>
  <si>
    <t>京都橘大学</t>
  </si>
  <si>
    <t>京都府立医科大学</t>
  </si>
  <si>
    <t>京都薬科大学</t>
  </si>
  <si>
    <t>滋賀医科大学</t>
  </si>
  <si>
    <t>滋賀大学</t>
  </si>
  <si>
    <t>森ノ宮医療大学</t>
  </si>
  <si>
    <t>神戸国際大学</t>
  </si>
  <si>
    <t>神戸親和大学</t>
  </si>
  <si>
    <t>神戸薬科大学</t>
  </si>
  <si>
    <t>大阪医科薬科大学</t>
  </si>
  <si>
    <t>大阪経済法科大学</t>
  </si>
  <si>
    <t>大阪工業大学</t>
  </si>
  <si>
    <t>大阪商業大学</t>
  </si>
  <si>
    <t>大阪大谷大学</t>
  </si>
  <si>
    <t>大谷大学</t>
  </si>
  <si>
    <t>大和大学</t>
  </si>
  <si>
    <t>追手門学院大学</t>
  </si>
  <si>
    <t>帝塚山大学</t>
  </si>
  <si>
    <t>奈良教育大学</t>
  </si>
  <si>
    <t>奈良県立医科大学</t>
  </si>
  <si>
    <t>奈良大学</t>
  </si>
  <si>
    <t>兵庫大学</t>
  </si>
  <si>
    <t>佛教大学</t>
  </si>
  <si>
    <t>兵庫教育大学</t>
  </si>
  <si>
    <t>明治国際医療大学</t>
    <rPh sb="0" eb="8">
      <t>メイジコクサイイリョウダイガク</t>
    </rPh>
    <phoneticPr fontId="5"/>
  </si>
  <si>
    <t>桃山学院教育大学</t>
  </si>
  <si>
    <t>和歌山県立医科大学</t>
  </si>
  <si>
    <t>関西学院大学</t>
    <rPh sb="0" eb="2">
      <t>カンセイ</t>
    </rPh>
    <rPh sb="2" eb="4">
      <t>ガクイン</t>
    </rPh>
    <rPh sb="4" eb="6">
      <t>ダイガク</t>
    </rPh>
    <phoneticPr fontId="5"/>
  </si>
  <si>
    <t>阪南大学</t>
  </si>
  <si>
    <t>奈良県立大学</t>
  </si>
  <si>
    <t>関西学院大学</t>
    <rPh sb="0" eb="6">
      <t>カンセイガクインダイガク</t>
    </rPh>
    <phoneticPr fontId="5"/>
  </si>
  <si>
    <t>大阪電気通信大学</t>
  </si>
  <si>
    <t>関西医療大学</t>
  </si>
  <si>
    <t>角田　龍</t>
  </si>
  <si>
    <t>ｶｸﾀﾞ ﾘｮｳ</t>
  </si>
  <si>
    <t>M2</t>
  </si>
  <si>
    <t>84103622*</t>
  </si>
  <si>
    <t>KAKUDA</t>
  </si>
  <si>
    <t>Ryo</t>
  </si>
  <si>
    <t>奈良育英</t>
  </si>
  <si>
    <t>山本　義達</t>
  </si>
  <si>
    <t>ﾔﾏﾓﾄ ﾖｼﾀﾂ</t>
  </si>
  <si>
    <t>97253935*</t>
  </si>
  <si>
    <t>YAMAMOTO</t>
  </si>
  <si>
    <t>Yoshitatsu</t>
  </si>
  <si>
    <t>東海大大阪仰星</t>
  </si>
  <si>
    <t>池村　剛志</t>
  </si>
  <si>
    <t>ｲｹﾑﾗ ﾂﾖｼ</t>
  </si>
  <si>
    <t>89189035*</t>
  </si>
  <si>
    <t>IKEMURA</t>
  </si>
  <si>
    <t>Tsuyoshi</t>
  </si>
  <si>
    <t>報徳学園</t>
  </si>
  <si>
    <t>坂本　亘生</t>
  </si>
  <si>
    <t>ｻｶﾓﾄ ｺｳｾｲ</t>
  </si>
  <si>
    <t>88109228*</t>
  </si>
  <si>
    <t>SAKAMOTO</t>
  </si>
  <si>
    <t>Kosei</t>
  </si>
  <si>
    <t>滝川</t>
  </si>
  <si>
    <t>高梨　有仁</t>
  </si>
  <si>
    <t>ﾀｶﾅｼ ｱﾙﾋﾄ</t>
  </si>
  <si>
    <t>95962132*</t>
  </si>
  <si>
    <t>TAKANASHI</t>
  </si>
  <si>
    <t>Aruhito</t>
  </si>
  <si>
    <t>利府</t>
  </si>
  <si>
    <t>濱田　澪</t>
  </si>
  <si>
    <t>ﾊﾏﾀﾞ ﾚｲ</t>
  </si>
  <si>
    <t>121591524*</t>
  </si>
  <si>
    <t>HAMADA</t>
  </si>
  <si>
    <t>Rei</t>
  </si>
  <si>
    <t>枚方</t>
  </si>
  <si>
    <t>松井　健斗</t>
  </si>
  <si>
    <t>ﾏﾂｲ ｹﾝﾄ</t>
  </si>
  <si>
    <t>88049534*</t>
  </si>
  <si>
    <t>MATSUI</t>
  </si>
  <si>
    <t>Kento</t>
  </si>
  <si>
    <t>関西大北陽</t>
  </si>
  <si>
    <t>岡田　寛人</t>
  </si>
  <si>
    <t>ｵｶﾀﾞ ﾋﾛﾄ</t>
  </si>
  <si>
    <t>107394024*</t>
  </si>
  <si>
    <t>OKADA</t>
  </si>
  <si>
    <t>Hiroto</t>
  </si>
  <si>
    <t>崇徳</t>
  </si>
  <si>
    <t>梅野　真生</t>
  </si>
  <si>
    <t>ｳﾒﾉ ﾏｻｷ</t>
  </si>
  <si>
    <t>121697026*</t>
  </si>
  <si>
    <t>UMENO</t>
  </si>
  <si>
    <t>Masaki</t>
  </si>
  <si>
    <t>社</t>
  </si>
  <si>
    <t>坂東　壮琉</t>
  </si>
  <si>
    <t>ﾊﾞﾝﾄﾞｳ ﾀｹﾙ</t>
  </si>
  <si>
    <t>126493227*</t>
  </si>
  <si>
    <t>BANDO</t>
  </si>
  <si>
    <t>Takeru</t>
  </si>
  <si>
    <t>岸和田</t>
  </si>
  <si>
    <t>深井　翔太郎</t>
  </si>
  <si>
    <t>ﾌｶｲ ｼｮｳﾀﾛｳ</t>
  </si>
  <si>
    <t>126385934*</t>
  </si>
  <si>
    <t>FUKAI</t>
  </si>
  <si>
    <t>Shotaro</t>
  </si>
  <si>
    <t>安芸南</t>
  </si>
  <si>
    <t>坂部　海太</t>
  </si>
  <si>
    <t>ｻｶﾍﾞ ｶｲﾀ</t>
  </si>
  <si>
    <t>94080425*</t>
  </si>
  <si>
    <t>SAKABE</t>
  </si>
  <si>
    <t>Kaita</t>
  </si>
  <si>
    <t>桐蔭</t>
  </si>
  <si>
    <t>磯田　敬幸</t>
  </si>
  <si>
    <t>ｲｿﾀﾞ ﾀｶﾕｷ</t>
  </si>
  <si>
    <t>121287122*</t>
  </si>
  <si>
    <t>ISODA</t>
  </si>
  <si>
    <t>Takayuki</t>
  </si>
  <si>
    <t>桜宮</t>
  </si>
  <si>
    <t>北脇　涼也</t>
  </si>
  <si>
    <t>ｷﾀﾜｷ ﾘｮｳﾔ</t>
  </si>
  <si>
    <t>91902021*</t>
  </si>
  <si>
    <t>KITAWAKI</t>
  </si>
  <si>
    <t>Ryoya</t>
  </si>
  <si>
    <t>東大津</t>
  </si>
  <si>
    <t>吉本　達矢</t>
  </si>
  <si>
    <t>ﾖｼﾓﾄ ﾀﾂﾔ</t>
  </si>
  <si>
    <t>107768837*</t>
  </si>
  <si>
    <t>YOSHIMOTO</t>
  </si>
  <si>
    <t>Tatsuya</t>
  </si>
  <si>
    <t>鳥羽</t>
  </si>
  <si>
    <t>高岡　秀次</t>
  </si>
  <si>
    <t>ﾀｶｵｶ ｼｭｳｼﾞ</t>
  </si>
  <si>
    <t>97718133*</t>
  </si>
  <si>
    <t>TAKAOKA</t>
  </si>
  <si>
    <t>Shuji</t>
  </si>
  <si>
    <t>大阪体育大浪商</t>
  </si>
  <si>
    <t>都倉　青</t>
  </si>
  <si>
    <t>ﾄｸﾗ ﾊﾙ</t>
  </si>
  <si>
    <t>88306328*</t>
  </si>
  <si>
    <t>TOKURA</t>
  </si>
  <si>
    <t>Haru</t>
  </si>
  <si>
    <t>姫路南</t>
  </si>
  <si>
    <t>五島　亜飛夢</t>
  </si>
  <si>
    <t>ｺﾞﾄｳ ｱﾄﾑ</t>
  </si>
  <si>
    <t>129664836*</t>
  </si>
  <si>
    <t>GOTO</t>
  </si>
  <si>
    <t>Atomu</t>
  </si>
  <si>
    <t>金光八尾</t>
  </si>
  <si>
    <t>古市　禅</t>
  </si>
  <si>
    <t>ﾌﾙｲﾁ ｾﾞﾝ</t>
  </si>
  <si>
    <t>89095738*</t>
  </si>
  <si>
    <t>FURUICHI</t>
  </si>
  <si>
    <t>Zen</t>
  </si>
  <si>
    <t>高松桜井</t>
  </si>
  <si>
    <t>英　唯明</t>
  </si>
  <si>
    <t>ﾊﾅﾌｻ ﾀﾀﾞｱｷ</t>
  </si>
  <si>
    <t>88388540*</t>
  </si>
  <si>
    <t>HANAFUSA</t>
  </si>
  <si>
    <t>Tadaaki</t>
  </si>
  <si>
    <t>尼崎稲園</t>
  </si>
  <si>
    <t>吉岡　翼</t>
  </si>
  <si>
    <t>ﾖｼｵｶ ﾂﾊﾞｻ</t>
  </si>
  <si>
    <t>89944640*</t>
  </si>
  <si>
    <t>YOSHIOKA</t>
  </si>
  <si>
    <t>Tsubasa</t>
  </si>
  <si>
    <t>金山　拓矢</t>
  </si>
  <si>
    <t>ｶﾅﾔﾏ ﾀｸﾔ</t>
  </si>
  <si>
    <t>88863639*</t>
  </si>
  <si>
    <t>KANAYAMA</t>
  </si>
  <si>
    <t>Takuya</t>
  </si>
  <si>
    <t>市立尼崎</t>
  </si>
  <si>
    <t>辺見　俊輝</t>
  </si>
  <si>
    <t>ﾍﾝﾐ ﾄｼｷ</t>
  </si>
  <si>
    <t>96611023*</t>
  </si>
  <si>
    <t>HEMMI</t>
  </si>
  <si>
    <t>Toshiki</t>
  </si>
  <si>
    <t>北陸</t>
  </si>
  <si>
    <t>秋山　翔太朗</t>
  </si>
  <si>
    <t>ｱｷﾔﾏ ｼｮｳﾀﾛｳ</t>
  </si>
  <si>
    <t>103537423*</t>
  </si>
  <si>
    <t>AKIYAMA</t>
  </si>
  <si>
    <t>芝　秀介</t>
  </si>
  <si>
    <t>ｼﾊﾞ ｼｭｳｽｹ</t>
  </si>
  <si>
    <t>104185423*</t>
  </si>
  <si>
    <t>SHIBA</t>
  </si>
  <si>
    <t>Shusuke</t>
  </si>
  <si>
    <t>谷村　恒晟</t>
  </si>
  <si>
    <t>ﾀﾆﾑﾗ ｺｳｾｲ</t>
  </si>
  <si>
    <t>105975532*</t>
  </si>
  <si>
    <t>TANIMURA</t>
  </si>
  <si>
    <t>愛知</t>
  </si>
  <si>
    <t>嶋田　匠海</t>
  </si>
  <si>
    <t>ｼﾏﾀﾞ ﾀｸﾐ</t>
  </si>
  <si>
    <t>100925623*</t>
  </si>
  <si>
    <t>SHIMADA</t>
  </si>
  <si>
    <t>Takumi</t>
  </si>
  <si>
    <t>市川　侑生</t>
  </si>
  <si>
    <t>ｲﾁｶﾜ ﾕｳｾｲ</t>
  </si>
  <si>
    <t>102727322*</t>
  </si>
  <si>
    <t>ICHIKAWA</t>
  </si>
  <si>
    <t>Yusei</t>
  </si>
  <si>
    <t>藤井　蓮也</t>
  </si>
  <si>
    <t>ﾌｼﾞｲ ﾚﾝﾔ</t>
  </si>
  <si>
    <t>100904923*</t>
  </si>
  <si>
    <t>FUJII</t>
  </si>
  <si>
    <t>Renya</t>
  </si>
  <si>
    <t>垣内　慶紀</t>
  </si>
  <si>
    <t>ｶｷｳﾁ ﾖｼｷ</t>
  </si>
  <si>
    <t>132538426*</t>
  </si>
  <si>
    <t>KAKIUCHI</t>
  </si>
  <si>
    <t>Yoshiki</t>
  </si>
  <si>
    <t>大塚</t>
  </si>
  <si>
    <t>山田　雄大</t>
  </si>
  <si>
    <t>ﾔﾏﾀﾞ ﾕｳﾀﾞｲ</t>
  </si>
  <si>
    <t>103551722*</t>
  </si>
  <si>
    <t>YAMADA</t>
  </si>
  <si>
    <t>Yudai</t>
  </si>
  <si>
    <t>大阪</t>
  </si>
  <si>
    <t>京竹　泰雅</t>
  </si>
  <si>
    <t>ｷｮｳﾀｹ ﾀｲｶﾞ</t>
  </si>
  <si>
    <t>100971220*</t>
  </si>
  <si>
    <t>KYOTAKE</t>
  </si>
  <si>
    <t>Taiga</t>
  </si>
  <si>
    <t>摂津</t>
  </si>
  <si>
    <t>菅沼　慶斗</t>
  </si>
  <si>
    <t>ｽｶﾞﾇﾏ ｹｲﾄ</t>
  </si>
  <si>
    <t>1331667324*</t>
  </si>
  <si>
    <t>SUGANUMA</t>
  </si>
  <si>
    <t>Keito</t>
  </si>
  <si>
    <t>咲くやこの花</t>
  </si>
  <si>
    <t>森原　蓮斗</t>
  </si>
  <si>
    <t>ﾓﾘﾊﾗ ﾚﾝﾄ</t>
  </si>
  <si>
    <t>132509323*</t>
  </si>
  <si>
    <t>MORIHARA</t>
  </si>
  <si>
    <t>Rento</t>
  </si>
  <si>
    <t>近畿大附属</t>
  </si>
  <si>
    <t>桑水流　颯大</t>
  </si>
  <si>
    <t>ｸﾜｽﾞﾙ ｿｳﾀ</t>
  </si>
  <si>
    <t>102979331*</t>
  </si>
  <si>
    <t>KUWAZURU</t>
  </si>
  <si>
    <t>Sota</t>
  </si>
  <si>
    <t>関西大第一</t>
  </si>
  <si>
    <t>迫田　祥太</t>
  </si>
  <si>
    <t>ｻｺﾀﾞ ｼｮｳﾀ</t>
  </si>
  <si>
    <t>101878732*</t>
  </si>
  <si>
    <t>SAKODA</t>
  </si>
  <si>
    <t>Shota</t>
  </si>
  <si>
    <t>大阪青凌</t>
  </si>
  <si>
    <t>登尾　元哉</t>
  </si>
  <si>
    <t>ﾉﾎﾞﾘｵ ﾓﾄﾔ</t>
  </si>
  <si>
    <t>106474022*</t>
  </si>
  <si>
    <t>NOBORIO</t>
  </si>
  <si>
    <t>Motoya</t>
  </si>
  <si>
    <t>星林</t>
  </si>
  <si>
    <t>中瀬　駿介</t>
  </si>
  <si>
    <t>ﾅｶｾ ｼｭﾝｽｹ</t>
  </si>
  <si>
    <t>129971433*</t>
  </si>
  <si>
    <t>NAKASE</t>
  </si>
  <si>
    <t>Shunsuke</t>
  </si>
  <si>
    <t>帝塚山学院</t>
  </si>
  <si>
    <t>西岡　貴星翔</t>
  </si>
  <si>
    <t>ﾆｼｵｶ ｷﾗﾄ</t>
  </si>
  <si>
    <t>133270218*</t>
  </si>
  <si>
    <t>NISHIOKA</t>
  </si>
  <si>
    <t>Kirato</t>
  </si>
  <si>
    <t>泉北</t>
  </si>
  <si>
    <t>蓮　陽向</t>
  </si>
  <si>
    <t>ﾊｽ ﾋﾅﾀ</t>
  </si>
  <si>
    <t>135250319*</t>
  </si>
  <si>
    <t>HASU</t>
  </si>
  <si>
    <t>Hinata</t>
  </si>
  <si>
    <t>光泉カトリック</t>
  </si>
  <si>
    <t>池田　晃成</t>
  </si>
  <si>
    <t>ｲｹﾀﾞ ｺｳｾｲ</t>
  </si>
  <si>
    <t>99817337*</t>
  </si>
  <si>
    <t>IKEDA</t>
  </si>
  <si>
    <t>吉村　直仁</t>
  </si>
  <si>
    <t>ﾖｼﾑﾗ ﾅｵﾋﾄ</t>
  </si>
  <si>
    <t>134080521*</t>
  </si>
  <si>
    <t>YOSHIMURA</t>
  </si>
  <si>
    <t>Naohito</t>
  </si>
  <si>
    <t>宝塚北</t>
  </si>
  <si>
    <t>鈴木　歩夢</t>
  </si>
  <si>
    <t>ｽｽﾞｷ ｱﾕﾑ</t>
  </si>
  <si>
    <t>100550314*</t>
  </si>
  <si>
    <t>SUZUKI</t>
  </si>
  <si>
    <t>Ayumu</t>
  </si>
  <si>
    <t>滝川第二</t>
  </si>
  <si>
    <t>伊藤　大雅</t>
  </si>
  <si>
    <t>ｲﾄｳ ﾀｲｶﾞ</t>
  </si>
  <si>
    <t>99417131*</t>
  </si>
  <si>
    <t>ITO</t>
  </si>
  <si>
    <t>寝屋川</t>
  </si>
  <si>
    <t>杉山　慧</t>
  </si>
  <si>
    <t>ｽｷﾞﾔﾏ ｻﾄﾙ</t>
  </si>
  <si>
    <t>101792929*</t>
  </si>
  <si>
    <t>SUGIYAMA</t>
  </si>
  <si>
    <t>Satoru</t>
  </si>
  <si>
    <t>三島</t>
  </si>
  <si>
    <t>中戸　大樹</t>
  </si>
  <si>
    <t>ﾅｶﾄ ﾀﾞｲｷ</t>
  </si>
  <si>
    <t>80378026*</t>
  </si>
  <si>
    <t>NAKATO</t>
  </si>
  <si>
    <t>Daiki</t>
  </si>
  <si>
    <t>明石南</t>
  </si>
  <si>
    <t>西中　達哉</t>
  </si>
  <si>
    <t>ﾆｼﾅｶ ﾀﾂﾔ</t>
  </si>
  <si>
    <t>118548633*</t>
  </si>
  <si>
    <t>NISHINAKA</t>
  </si>
  <si>
    <t>山村　瞭太</t>
  </si>
  <si>
    <t>ﾔﾏﾑﾗ ﾘｮｳﾀ</t>
  </si>
  <si>
    <t>99606434*</t>
  </si>
  <si>
    <t>YAMAMURA</t>
  </si>
  <si>
    <t>Ryota</t>
  </si>
  <si>
    <t>東住吉</t>
  </si>
  <si>
    <t>遠藤　瑞季</t>
    <rPh sb="4" eb="5">
      <t>キ</t>
    </rPh>
    <phoneticPr fontId="5"/>
  </si>
  <si>
    <t>ｴﾝﾄﾞｳ ﾐｽﾞｷ</t>
  </si>
  <si>
    <t>102796530*</t>
  </si>
  <si>
    <t>ENDO</t>
  </si>
  <si>
    <t>Mizuki</t>
  </si>
  <si>
    <t>佐野</t>
  </si>
  <si>
    <t>山本　郁斗</t>
  </si>
  <si>
    <t>ﾔﾏﾓﾄ ｲｸﾄ</t>
  </si>
  <si>
    <t>100008918*</t>
  </si>
  <si>
    <t>Ikuto</t>
  </si>
  <si>
    <t>槻の木</t>
  </si>
  <si>
    <t>南川　祐也</t>
  </si>
  <si>
    <t>ﾐﾅﾐｶﾞﾜ ﾕｳﾔ</t>
  </si>
  <si>
    <t>133303922*</t>
  </si>
  <si>
    <t>MINAMIGAWA</t>
  </si>
  <si>
    <t>Yuya</t>
  </si>
  <si>
    <t>金岡</t>
  </si>
  <si>
    <t>小郷　翼</t>
  </si>
  <si>
    <t>ｵｺﾞｳ ﾂﾊﾞｻ</t>
  </si>
  <si>
    <t>105444725*</t>
  </si>
  <si>
    <t>OGO</t>
  </si>
  <si>
    <t>神戸鈴蘭台</t>
  </si>
  <si>
    <t>金谷　拓弥</t>
  </si>
  <si>
    <t>ｶﾅﾀﾆ ﾀｸﾐ</t>
  </si>
  <si>
    <t>100259623*</t>
  </si>
  <si>
    <t>KANATANI</t>
  </si>
  <si>
    <t>村上　将成</t>
  </si>
  <si>
    <t>ﾑﾗｶﾐ ﾏｻﾅﾘ</t>
  </si>
  <si>
    <t>88463029*</t>
  </si>
  <si>
    <t>MURAKAMI</t>
  </si>
  <si>
    <t>Masanari</t>
  </si>
  <si>
    <t>日根野</t>
  </si>
  <si>
    <t>木村　駿太</t>
  </si>
  <si>
    <t>ｷﾑﾗ ｼｭﾝﾀ</t>
  </si>
  <si>
    <t>173223119*</t>
  </si>
  <si>
    <t>KIMURA</t>
  </si>
  <si>
    <t>Shunta</t>
  </si>
  <si>
    <t>一条</t>
  </si>
  <si>
    <t>芹澤　柊飛</t>
  </si>
  <si>
    <t>ｾﾘｻﾞﾜ ｼｭｳﾄ</t>
  </si>
  <si>
    <t>1048211016*</t>
  </si>
  <si>
    <t>SERIZAWA</t>
  </si>
  <si>
    <t>Shuto</t>
  </si>
  <si>
    <t>森　亮太朗</t>
  </si>
  <si>
    <t>ﾓﾘ ﾘｮｳﾀﾛｳ</t>
  </si>
  <si>
    <t>200004231*</t>
  </si>
  <si>
    <t>MORI</t>
  </si>
  <si>
    <t>Ryotaro</t>
  </si>
  <si>
    <t>岩野　史弥</t>
  </si>
  <si>
    <t>ｲﾜﾉ ﾌﾐﾔ</t>
  </si>
  <si>
    <t>130023918*</t>
  </si>
  <si>
    <t>IWANO</t>
  </si>
  <si>
    <t>Fumiya</t>
  </si>
  <si>
    <t>履正社</t>
  </si>
  <si>
    <t>中田　透羽</t>
  </si>
  <si>
    <t>ﾅｶﾀ ﾄﾜ</t>
  </si>
  <si>
    <t>110461215*</t>
  </si>
  <si>
    <t>NAKATA</t>
  </si>
  <si>
    <t>Towa</t>
  </si>
  <si>
    <t>世羅</t>
  </si>
  <si>
    <t>森玉　鳳雅</t>
  </si>
  <si>
    <t>ﾓﾘﾀﾏ ﾌｳｶﾞ</t>
  </si>
  <si>
    <t>114911825*</t>
  </si>
  <si>
    <t>MORITAMA</t>
  </si>
  <si>
    <t>Fuga</t>
  </si>
  <si>
    <t>三田西陵</t>
  </si>
  <si>
    <t>森岡　篤史</t>
  </si>
  <si>
    <t>ﾓﾘｵｶ ｱﾂｼ</t>
  </si>
  <si>
    <t>144563023*</t>
  </si>
  <si>
    <t>MORIOKA</t>
  </si>
  <si>
    <t>Atsushi</t>
  </si>
  <si>
    <t>智辯学園和歌山</t>
  </si>
  <si>
    <t>池内　優史</t>
  </si>
  <si>
    <t>ｲｹｳﾁ ﾕｳｼ</t>
  </si>
  <si>
    <t>118639735*</t>
  </si>
  <si>
    <t>IKEUCHI</t>
  </si>
  <si>
    <t>Yushi</t>
  </si>
  <si>
    <t>藤井寺</t>
  </si>
  <si>
    <t>川又　碧仁</t>
  </si>
  <si>
    <t>ｶﾜﾏﾀ ｱｵﾄ</t>
  </si>
  <si>
    <t>111902115*</t>
  </si>
  <si>
    <t>KAWAMATA</t>
  </si>
  <si>
    <t>Aoto</t>
  </si>
  <si>
    <t>磯本　楓太</t>
  </si>
  <si>
    <t>ｲｿﾓﾄ ﾌｳﾀ</t>
  </si>
  <si>
    <t>116035319*</t>
  </si>
  <si>
    <t>ISOMOTO</t>
  </si>
  <si>
    <t>Futa</t>
  </si>
  <si>
    <t>吉田　陸哉</t>
  </si>
  <si>
    <t>ﾖｼﾀﾞ ﾘｸﾔ</t>
  </si>
  <si>
    <t>117329326*</t>
  </si>
  <si>
    <t>YOSHIDA</t>
  </si>
  <si>
    <t>Rikuya</t>
  </si>
  <si>
    <t>王寺工業</t>
  </si>
  <si>
    <t>平野　圭人</t>
  </si>
  <si>
    <t>ﾋﾗﾉ ｹｲﾄ</t>
  </si>
  <si>
    <t>117421723*</t>
  </si>
  <si>
    <t>HIRANO</t>
  </si>
  <si>
    <t>岡村　和真</t>
  </si>
  <si>
    <t>ｵｶﾑﾗ ﾜｼﾝ</t>
  </si>
  <si>
    <t>115971125*</t>
  </si>
  <si>
    <t>OKAMURA</t>
  </si>
  <si>
    <t>Washin</t>
  </si>
  <si>
    <t>東播磨</t>
  </si>
  <si>
    <t>大槻　涼人</t>
  </si>
  <si>
    <t>ｵｵﾂｷ ﾘｮｳﾄ</t>
  </si>
  <si>
    <t>111226417*</t>
  </si>
  <si>
    <t>OTSUKI</t>
  </si>
  <si>
    <t>Ryoto</t>
  </si>
  <si>
    <t>森川　葉月</t>
  </si>
  <si>
    <t>ﾓﾘｶﾜ ﾊﾂﾞｷ</t>
  </si>
  <si>
    <t>118883231*</t>
  </si>
  <si>
    <t>MORIKAWA</t>
  </si>
  <si>
    <t>Hazuki</t>
  </si>
  <si>
    <t>玉野光南</t>
  </si>
  <si>
    <t>水野　翔太</t>
  </si>
  <si>
    <t>ﾐｽﾞﾉ ｼｮｳﾀ</t>
  </si>
  <si>
    <t>112583121*</t>
  </si>
  <si>
    <t>MIZUNO</t>
  </si>
  <si>
    <t>今岡　誠道</t>
  </si>
  <si>
    <t>ｲﾏｵｶ ﾏｻﾐﾁ</t>
  </si>
  <si>
    <t>200006761*</t>
  </si>
  <si>
    <t>IMAOKA</t>
  </si>
  <si>
    <t>Masamichi</t>
  </si>
  <si>
    <t>小池　竣也</t>
  </si>
  <si>
    <t>ｺｲｹ ｼｭﾝﾔ</t>
  </si>
  <si>
    <t>200011988*</t>
  </si>
  <si>
    <t>KOIKE</t>
  </si>
  <si>
    <t>Shunya</t>
  </si>
  <si>
    <t>東　陸翔</t>
  </si>
  <si>
    <t>ﾋｶﾞｼ ﾘｸﾄ</t>
  </si>
  <si>
    <t>200011993*</t>
  </si>
  <si>
    <t>HIGASHI</t>
  </si>
  <si>
    <t>Rikuto</t>
  </si>
  <si>
    <t>千里青雲</t>
  </si>
  <si>
    <t>西脇　駿</t>
  </si>
  <si>
    <t>ﾆｼﾜｷ ｼｭﾝ</t>
  </si>
  <si>
    <t>200012000*</t>
  </si>
  <si>
    <t>NISHIWAKI</t>
  </si>
  <si>
    <t>Shun</t>
  </si>
  <si>
    <t>須磨学園</t>
  </si>
  <si>
    <t>岡花　洸輝</t>
  </si>
  <si>
    <t>ｵｶﾊﾅ ｺｳｷ</t>
  </si>
  <si>
    <t>200092446*</t>
  </si>
  <si>
    <t>OKAHANA</t>
  </si>
  <si>
    <t>Koki</t>
  </si>
  <si>
    <t>綾部</t>
  </si>
  <si>
    <t>カーン　勇斗</t>
  </si>
  <si>
    <t>ｶｰﾝ ﾊﾔﾄ</t>
  </si>
  <si>
    <t>200092565*</t>
  </si>
  <si>
    <t>KHAN</t>
  </si>
  <si>
    <t>Hayato</t>
  </si>
  <si>
    <t>杉浦　智希</t>
  </si>
  <si>
    <t>ｽｷﾞｳﾗ ﾄﾓｷ</t>
  </si>
  <si>
    <t>200092582*</t>
  </si>
  <si>
    <t>SUGIURA</t>
  </si>
  <si>
    <t>Tomoki</t>
  </si>
  <si>
    <t>高松　大樹</t>
  </si>
  <si>
    <t>ﾀｶﾏﾂ ﾀﾞｲｷ</t>
  </si>
  <si>
    <t>200092594*</t>
  </si>
  <si>
    <t>TAKAMATSU</t>
  </si>
  <si>
    <t>檀野　友希</t>
  </si>
  <si>
    <t>ﾀﾞﾝﾉ ﾄﾓｷ</t>
  </si>
  <si>
    <t>200092607*</t>
  </si>
  <si>
    <t>DANNO</t>
  </si>
  <si>
    <t>廣瀬　創大</t>
  </si>
  <si>
    <t>ﾋﾛｾ ｿｳﾀ</t>
  </si>
  <si>
    <t>200099093*</t>
  </si>
  <si>
    <t>HIROSE</t>
  </si>
  <si>
    <t>八鹿</t>
  </si>
  <si>
    <t>正井　遥希</t>
  </si>
  <si>
    <t>ﾏｻｲ ﾊﾙｷ</t>
  </si>
  <si>
    <t>200099096*</t>
  </si>
  <si>
    <t>MASAI</t>
  </si>
  <si>
    <t>Haruki</t>
  </si>
  <si>
    <t>桜　崚輔</t>
  </si>
  <si>
    <t>ｻｸﾗ ﾘｮｳｽｹ</t>
  </si>
  <si>
    <t>200099101*</t>
  </si>
  <si>
    <t>SAKURA</t>
  </si>
  <si>
    <t>Ryosuke</t>
  </si>
  <si>
    <t>土葛　晃久</t>
  </si>
  <si>
    <t>ﾄｸｽﾞ ｱｷﾋｻ</t>
  </si>
  <si>
    <t>200099107*</t>
  </si>
  <si>
    <t>TOKUZU</t>
  </si>
  <si>
    <t>Akihisa</t>
  </si>
  <si>
    <t>初芝立命館</t>
  </si>
  <si>
    <t>巻埜　壱朗</t>
  </si>
  <si>
    <t>ﾏｷﾉ ｲﾁﾛｳ</t>
  </si>
  <si>
    <t>200099129*</t>
  </si>
  <si>
    <t>MAKINO</t>
  </si>
  <si>
    <t>Ichiro</t>
  </si>
  <si>
    <t>花園</t>
  </si>
  <si>
    <t>吉田　悠真</t>
  </si>
  <si>
    <t>ﾖｼﾀﾞ ﾕｳﾏ</t>
  </si>
  <si>
    <t>200099142*</t>
  </si>
  <si>
    <t>Yuma</t>
  </si>
  <si>
    <t>澤田　匡孝</t>
  </si>
  <si>
    <t>ｻﾜﾀﾞ ﾏｻﾀｶ</t>
  </si>
  <si>
    <t>200099151*</t>
  </si>
  <si>
    <t>SAWADA</t>
  </si>
  <si>
    <t>Masataka</t>
  </si>
  <si>
    <t>久保田　凌平</t>
  </si>
  <si>
    <t>ｸﾎﾞﾀ ﾘｮｳﾍｲ</t>
  </si>
  <si>
    <t>200099159*</t>
  </si>
  <si>
    <t>KUBOTA</t>
  </si>
  <si>
    <t>Ryohei</t>
  </si>
  <si>
    <t>豊岡</t>
  </si>
  <si>
    <t>細川　亮</t>
  </si>
  <si>
    <t>ﾎｿｶﾜ ﾘｮｳ</t>
  </si>
  <si>
    <t>200099165*</t>
  </si>
  <si>
    <t>HOSOKAWA</t>
  </si>
  <si>
    <t>山口　旺雅</t>
  </si>
  <si>
    <t>ﾔﾏｸﾞﾁ ｵｳｶﾞ</t>
  </si>
  <si>
    <t>200099176*</t>
  </si>
  <si>
    <t>YAMAGUCHI</t>
  </si>
  <si>
    <t>Oga</t>
  </si>
  <si>
    <t>井手　蒼人</t>
  </si>
  <si>
    <t>ｲﾃﾞ ｱｵﾄ</t>
  </si>
  <si>
    <t>200099187*</t>
  </si>
  <si>
    <t>IDE</t>
  </si>
  <si>
    <t>藤原　凛太朗</t>
  </si>
  <si>
    <t>ﾌｼﾞﾜﾗ ﾘﾝﾀﾛｳ</t>
  </si>
  <si>
    <t>200099207*</t>
  </si>
  <si>
    <t>FUJIWARA</t>
  </si>
  <si>
    <t>Rintaro</t>
  </si>
  <si>
    <t>山本　寛大</t>
  </si>
  <si>
    <t>ﾔﾏﾓﾄ ｶﾝﾀ</t>
  </si>
  <si>
    <t>200099224*</t>
  </si>
  <si>
    <t>Kanta</t>
  </si>
  <si>
    <t>川越</t>
  </si>
  <si>
    <t>大野　祐介</t>
  </si>
  <si>
    <t>ｵｵﾉ ﾕｳｽｹ</t>
  </si>
  <si>
    <t>学連</t>
  </si>
  <si>
    <t>143616223*</t>
  </si>
  <si>
    <t>ONO</t>
  </si>
  <si>
    <t>Yusuke</t>
  </si>
  <si>
    <t>岡本　幸樹</t>
  </si>
  <si>
    <t>ｵｶﾓﾄ ｺｳｷ</t>
  </si>
  <si>
    <t>148140927*</t>
  </si>
  <si>
    <t>OKAMOTO</t>
  </si>
  <si>
    <t>小林　歩稜</t>
  </si>
  <si>
    <t>ｺﾊﾞﾔｼ ﾎﾀﾞｶ</t>
  </si>
  <si>
    <t>118474328*</t>
  </si>
  <si>
    <t>KOBAYASHI</t>
  </si>
  <si>
    <t>Hodaka</t>
  </si>
  <si>
    <t>高田　敦史</t>
  </si>
  <si>
    <t>ﾀｶﾀﾞ ｱﾂｼ</t>
  </si>
  <si>
    <t>140974631*</t>
  </si>
  <si>
    <t>TAKADA</t>
  </si>
  <si>
    <t>生野</t>
  </si>
  <si>
    <t>小島　勇人</t>
  </si>
  <si>
    <t>ｺｼﾞﾏ ﾕｳﾄ</t>
  </si>
  <si>
    <t>104243620*</t>
  </si>
  <si>
    <t>KOJIMA</t>
  </si>
  <si>
    <t>Yuto</t>
  </si>
  <si>
    <t>立命館</t>
  </si>
  <si>
    <t>福字　涼太郎</t>
  </si>
  <si>
    <t>ﾌｸｼﾞ ﾘｮｳﾀﾛｳ</t>
  </si>
  <si>
    <t>M1</t>
  </si>
  <si>
    <t>95173934*</t>
  </si>
  <si>
    <t>FUKUJI</t>
  </si>
  <si>
    <t>光</t>
  </si>
  <si>
    <t>山崎　公士</t>
  </si>
  <si>
    <t>ﾔﾏｻﾞｷ ｺｳｼ</t>
  </si>
  <si>
    <t>85287333*</t>
  </si>
  <si>
    <t>YAMAZAKI</t>
  </si>
  <si>
    <t>Koshi</t>
  </si>
  <si>
    <t>仙台育英学園</t>
  </si>
  <si>
    <t>岩井　星澄</t>
  </si>
  <si>
    <t>ｲﾜｲ ｾｲﾄ</t>
  </si>
  <si>
    <t>84129125*</t>
  </si>
  <si>
    <t>IWAI</t>
  </si>
  <si>
    <t>Seito</t>
  </si>
  <si>
    <t>水口東</t>
  </si>
  <si>
    <t>清水　優輝</t>
  </si>
  <si>
    <t>ｼﾐｽﾞ ﾕｳｷ</t>
  </si>
  <si>
    <t>76954031*</t>
  </si>
  <si>
    <t>SHIMIZU</t>
  </si>
  <si>
    <t>Yuki</t>
  </si>
  <si>
    <t>星陵</t>
  </si>
  <si>
    <t>西山　在喜</t>
  </si>
  <si>
    <t>ﾆｼﾔﾏ ｱﾘｷ</t>
  </si>
  <si>
    <t>110064820*</t>
  </si>
  <si>
    <t>NISHIYAMA</t>
  </si>
  <si>
    <t>Ariki</t>
  </si>
  <si>
    <t>倉敷</t>
  </si>
  <si>
    <t>小島　健誠</t>
  </si>
  <si>
    <t>ｺｼﾞﾏ ｹﾝｾｲ</t>
  </si>
  <si>
    <t>109355023*</t>
  </si>
  <si>
    <t>Kensei</t>
  </si>
  <si>
    <t>名古屋大谷</t>
  </si>
  <si>
    <t>西村　晟太朗</t>
  </si>
  <si>
    <t>ﾆｼﾑﾗ ｾｲﾀﾛｳ</t>
  </si>
  <si>
    <t>92144020*</t>
  </si>
  <si>
    <t>NISHIMURA</t>
  </si>
  <si>
    <t>Seitaro</t>
  </si>
  <si>
    <t>彦根翔西館</t>
  </si>
  <si>
    <t>松田　慎太郎</t>
  </si>
  <si>
    <t>ﾏﾂﾀﾞ ｼﾝﾀﾛｳ</t>
  </si>
  <si>
    <t>115367932*</t>
  </si>
  <si>
    <t>MATSUDA</t>
  </si>
  <si>
    <t>Shintaro</t>
  </si>
  <si>
    <t>大森　駿斗</t>
  </si>
  <si>
    <t>ｵｵﾓﾘ ﾊﾔﾄ</t>
  </si>
  <si>
    <t>108116421*</t>
  </si>
  <si>
    <t>OMORI</t>
  </si>
  <si>
    <t>智辯学園奈良カレッジ</t>
  </si>
  <si>
    <t>山﨑　皓太</t>
  </si>
  <si>
    <t>ﾔﾏｻｷ ｺｳﾀ</t>
  </si>
  <si>
    <t>107986637*</t>
  </si>
  <si>
    <t>YAMASAKI</t>
  </si>
  <si>
    <t>Kota</t>
  </si>
  <si>
    <t>洛南</t>
  </si>
  <si>
    <t>榎本　隆之介</t>
  </si>
  <si>
    <t>ｴﾉﾓﾄ ﾘｭｳﾉｽｹ</t>
  </si>
  <si>
    <t>99760031*</t>
  </si>
  <si>
    <t>ENOMOTO</t>
  </si>
  <si>
    <t>Ryunosuke</t>
  </si>
  <si>
    <t>中田　千太郎</t>
  </si>
  <si>
    <t>ﾅｶﾀ ｾﾝﾀﾛｳ</t>
  </si>
  <si>
    <t>91818229*</t>
  </si>
  <si>
    <t>Sentaro</t>
  </si>
  <si>
    <t>山田　いづる</t>
  </si>
  <si>
    <t>ﾔﾏﾀﾞ ｲﾂﾞﾙ</t>
  </si>
  <si>
    <t>122761423*</t>
  </si>
  <si>
    <t>Izuru</t>
  </si>
  <si>
    <t>金沢</t>
  </si>
  <si>
    <t>村島　佑樹</t>
  </si>
  <si>
    <t>ﾑﾗｼﾏ ﾕｳｷ</t>
  </si>
  <si>
    <t>93174428*</t>
  </si>
  <si>
    <t>MURASHIMA</t>
  </si>
  <si>
    <t>高田</t>
  </si>
  <si>
    <t>山本　智丈</t>
  </si>
  <si>
    <t>ﾔﾏﾓﾄ ﾄﾓﾋﾛ</t>
  </si>
  <si>
    <t>87099033*</t>
  </si>
  <si>
    <t>Tomohiro</t>
  </si>
  <si>
    <t>文京</t>
  </si>
  <si>
    <t>山田　優斗</t>
  </si>
  <si>
    <t>ﾔﾏﾀﾞ ﾕｳﾄ</t>
  </si>
  <si>
    <t>104259021*</t>
  </si>
  <si>
    <t>細江　友暉</t>
  </si>
  <si>
    <t>ﾎｿｴ ﾕｳｷ</t>
  </si>
  <si>
    <t>115570726*</t>
  </si>
  <si>
    <t>HOSOE</t>
  </si>
  <si>
    <t>福岡大大濠</t>
  </si>
  <si>
    <t>菅沼　玲央</t>
  </si>
  <si>
    <t>ｽｶﾞﾇﾏ ﾚｵ</t>
  </si>
  <si>
    <t>89117228*</t>
  </si>
  <si>
    <t>Reo</t>
  </si>
  <si>
    <t>豊橋東</t>
  </si>
  <si>
    <t>橋本　慶太</t>
  </si>
  <si>
    <t>ﾊｼﾓﾄ ｹｲﾀ</t>
  </si>
  <si>
    <t>107784532*</t>
  </si>
  <si>
    <t>HASHIMOTO</t>
  </si>
  <si>
    <t>Keita</t>
  </si>
  <si>
    <t>桃山</t>
  </si>
  <si>
    <t>尾﨑　颯太</t>
  </si>
  <si>
    <t>ｵｻﾞｷ ｿｳﾀ</t>
  </si>
  <si>
    <t>87476537*</t>
  </si>
  <si>
    <t>OZAKI</t>
  </si>
  <si>
    <t>関　晃太朗</t>
  </si>
  <si>
    <t>ｾｷ ｺｳﾀﾛｳ</t>
  </si>
  <si>
    <t>107623928*</t>
  </si>
  <si>
    <t>SEKI</t>
  </si>
  <si>
    <t>Kotaro</t>
  </si>
  <si>
    <t>嵯峨野</t>
  </si>
  <si>
    <t>中村　一貴</t>
  </si>
  <si>
    <t>ﾅｶﾑﾗ ｶｽﾞﾀｶ</t>
  </si>
  <si>
    <t>76773333*</t>
  </si>
  <si>
    <t>NAKAMURA</t>
  </si>
  <si>
    <t>Kazutaka</t>
  </si>
  <si>
    <t>高槻北</t>
  </si>
  <si>
    <t>石原　誠</t>
  </si>
  <si>
    <t>ｲｼﾊﾗ ｾｲ</t>
  </si>
  <si>
    <t>89501528*</t>
  </si>
  <si>
    <t>ISHIHARA</t>
  </si>
  <si>
    <t>Sei</t>
  </si>
  <si>
    <t>須磨東</t>
  </si>
  <si>
    <t>米澤　僚祐</t>
  </si>
  <si>
    <t>ﾖﾈｻﾞﾜ ﾘｮｳｽｹ</t>
  </si>
  <si>
    <t>107729733*</t>
  </si>
  <si>
    <t>YONEZAWA</t>
  </si>
  <si>
    <t>玉置　悠太</t>
  </si>
  <si>
    <t>ﾀﾏｷ ﾕｳﾀ</t>
  </si>
  <si>
    <t>106958332*</t>
  </si>
  <si>
    <t>TAMAKI</t>
  </si>
  <si>
    <t>Yuta</t>
  </si>
  <si>
    <t>向陽台</t>
  </si>
  <si>
    <t>矢野　迅人</t>
  </si>
  <si>
    <t>ﾔﾉ ﾊﾔﾄ</t>
  </si>
  <si>
    <t>110882525*</t>
  </si>
  <si>
    <t>YANO</t>
  </si>
  <si>
    <t>筑前</t>
  </si>
  <si>
    <t>栗本　遥生</t>
  </si>
  <si>
    <t>ｸﾘﾓﾄ ﾊﾙｷ</t>
  </si>
  <si>
    <t>125551120*</t>
  </si>
  <si>
    <t>KURIMOTO</t>
  </si>
  <si>
    <t>斐太</t>
  </si>
  <si>
    <t>渡邊　泰生</t>
  </si>
  <si>
    <t>ﾜﾀﾅﾍﾞ ﾀｲｷ</t>
  </si>
  <si>
    <t>133049828*</t>
  </si>
  <si>
    <t>WATANABE</t>
  </si>
  <si>
    <t>Taiki</t>
  </si>
  <si>
    <t>尾林　恒星</t>
  </si>
  <si>
    <t>ｵﾊﾞﾔｼ ｺｳｾｲ</t>
  </si>
  <si>
    <t>99975645*</t>
  </si>
  <si>
    <t>OBAYASHI</t>
  </si>
  <si>
    <t>平田</t>
  </si>
  <si>
    <t>坂口　賢太朗</t>
  </si>
  <si>
    <t>ｻｶｸﾞﾁ ｹﾝﾀﾛｳ</t>
  </si>
  <si>
    <t>144440623*</t>
  </si>
  <si>
    <t>SAKAGUCHI</t>
  </si>
  <si>
    <t>Kentaro</t>
  </si>
  <si>
    <t>田部　央</t>
  </si>
  <si>
    <t>ﾀﾅﾍﾞ ｵｳ</t>
  </si>
  <si>
    <t>107101919*</t>
  </si>
  <si>
    <t>TANABE</t>
  </si>
  <si>
    <t>富山商業</t>
  </si>
  <si>
    <t>井上　龍太</t>
  </si>
  <si>
    <t>ｲﾉｳｴ ﾘｭｳﾀ</t>
  </si>
  <si>
    <t>137984638*</t>
  </si>
  <si>
    <t>INOUE</t>
  </si>
  <si>
    <t>Ryuta</t>
  </si>
  <si>
    <t>京都外大西</t>
  </si>
  <si>
    <t>金高　哲哉</t>
  </si>
  <si>
    <t>ｷﾝﾀｶ ﾃﾂﾔ</t>
  </si>
  <si>
    <t>107458631*</t>
  </si>
  <si>
    <t>KINTAKA</t>
  </si>
  <si>
    <t>Tetsuya</t>
  </si>
  <si>
    <t>土屋　温希</t>
  </si>
  <si>
    <t>ﾂﾁﾔ ｱﾂｷ</t>
  </si>
  <si>
    <t>109129123*</t>
  </si>
  <si>
    <t>TSUCHIYA</t>
  </si>
  <si>
    <t>Atsuki</t>
  </si>
  <si>
    <t>八木　丞太郎</t>
  </si>
  <si>
    <t>ﾔｷﾞ ｼｮｳﾀﾛｳ</t>
  </si>
  <si>
    <t>107474225*</t>
  </si>
  <si>
    <t>YAGI</t>
  </si>
  <si>
    <t>福谷　苑樹</t>
  </si>
  <si>
    <t>ﾌｸﾀﾆ ｴﾝｼﾞｭ</t>
  </si>
  <si>
    <t>100343920*</t>
  </si>
  <si>
    <t>FUKUTANI</t>
  </si>
  <si>
    <t>Enju</t>
  </si>
  <si>
    <t>玉川</t>
  </si>
  <si>
    <t>倉橋　慶</t>
  </si>
  <si>
    <t>ｸﾗﾊｼ ｹｲ</t>
  </si>
  <si>
    <t>119696840*</t>
  </si>
  <si>
    <t>KURAHASHI</t>
  </si>
  <si>
    <t>Kei</t>
  </si>
  <si>
    <t>長澤　悠太</t>
  </si>
  <si>
    <t>ﾅｶﾞｻﾜ ﾕｳﾀ</t>
  </si>
  <si>
    <t>101193318*</t>
  </si>
  <si>
    <t>NAGASAWA</t>
  </si>
  <si>
    <t>立命館守山</t>
  </si>
  <si>
    <t>茶木　涼介</t>
  </si>
  <si>
    <t>ﾁｬｷ ﾘｮｳｽｹ</t>
  </si>
  <si>
    <t>107706425*</t>
  </si>
  <si>
    <t>CHAKI</t>
  </si>
  <si>
    <t>高　蓮太郎</t>
  </si>
  <si>
    <t>ｺｳ ﾚﾝﾀﾛｳ</t>
  </si>
  <si>
    <t>104874327*</t>
  </si>
  <si>
    <t>KO</t>
  </si>
  <si>
    <t>Rentaro</t>
  </si>
  <si>
    <t>小林　生承</t>
  </si>
  <si>
    <t>ｺﾊﾞﾔｼ ｷｼｮｳ</t>
  </si>
  <si>
    <t>105228220*</t>
  </si>
  <si>
    <t>Kisho</t>
  </si>
  <si>
    <t>立命館慶祥</t>
  </si>
  <si>
    <t>上田　瑞樹</t>
  </si>
  <si>
    <t>ｳｴﾀ ﾐｽﾞｷ</t>
  </si>
  <si>
    <t>164670933*</t>
  </si>
  <si>
    <t>UETA</t>
  </si>
  <si>
    <t>鳥取城北</t>
  </si>
  <si>
    <t>木下　凌輔</t>
  </si>
  <si>
    <t>ｷﾉｼﾀ ﾘｮｳｽｹ</t>
  </si>
  <si>
    <t>134811523*</t>
  </si>
  <si>
    <t>KINOSHITA</t>
  </si>
  <si>
    <t>松蔭</t>
  </si>
  <si>
    <t>松井　聰</t>
  </si>
  <si>
    <t>ﾏﾂｲ ﾊｼﾞﾒ</t>
  </si>
  <si>
    <t>101962423*</t>
  </si>
  <si>
    <t>Hajime</t>
  </si>
  <si>
    <t>田原　佳悟</t>
  </si>
  <si>
    <t>ﾀﾊﾗ ｹｲｺﾞ</t>
  </si>
  <si>
    <t>96684336*</t>
  </si>
  <si>
    <t>TAHARA</t>
  </si>
  <si>
    <t>Keigo</t>
  </si>
  <si>
    <t>名古屋西</t>
  </si>
  <si>
    <t>西山　慧</t>
  </si>
  <si>
    <t>ﾆｼﾔﾏ ｹｲ</t>
  </si>
  <si>
    <t>105525624*</t>
  </si>
  <si>
    <t>横田　紘季</t>
  </si>
  <si>
    <t>ﾖｺﾀ ｺｳｷ</t>
  </si>
  <si>
    <t>100903316*</t>
  </si>
  <si>
    <t>YOKOTA</t>
  </si>
  <si>
    <t>北川　広大</t>
  </si>
  <si>
    <t>ｷﾀｶﾞﾜ ｺｳﾀﾞｲ</t>
  </si>
  <si>
    <t>104411617*</t>
  </si>
  <si>
    <t>KITAGAWA</t>
  </si>
  <si>
    <t>Kodai</t>
  </si>
  <si>
    <t>清水　慎太郎</t>
  </si>
  <si>
    <t>ｼﾐｽﾞ ｼﾝﾀﾛｳ</t>
  </si>
  <si>
    <t>98916841*</t>
  </si>
  <si>
    <t>山下　諒</t>
  </si>
  <si>
    <t>ﾔﾏｼﾀ ﾘｮｳ</t>
  </si>
  <si>
    <t>101808119*</t>
  </si>
  <si>
    <t>YAMASHITA</t>
  </si>
  <si>
    <t>依田　巧磨</t>
  </si>
  <si>
    <t>ﾖﾀﾞ ﾀｸﾏ</t>
  </si>
  <si>
    <t>99669443*</t>
  </si>
  <si>
    <t>YODA</t>
  </si>
  <si>
    <t>Takuma</t>
  </si>
  <si>
    <t>八千代松陰</t>
  </si>
  <si>
    <t>檀上　亜里</t>
  </si>
  <si>
    <t>ﾀﾞﾝｼﾞｮｳ ｱｻﾄ</t>
  </si>
  <si>
    <t>97971033*</t>
  </si>
  <si>
    <t>DANJO</t>
  </si>
  <si>
    <t>Asato</t>
  </si>
  <si>
    <t>倉敷青陵</t>
  </si>
  <si>
    <t>山口　達也</t>
  </si>
  <si>
    <t>ﾔﾏｸﾞﾁ ﾀﾂﾔ</t>
  </si>
  <si>
    <t>131657427*</t>
  </si>
  <si>
    <t>横須賀</t>
  </si>
  <si>
    <t>清水　隼人</t>
  </si>
  <si>
    <t>ｼﾐｽﾞ ﾊﾔﾄ</t>
  </si>
  <si>
    <t>107317019*</t>
  </si>
  <si>
    <t>西京</t>
  </si>
  <si>
    <t>恵南　優貴</t>
  </si>
  <si>
    <t>ｴﾅﾐ ﾕｳｷ</t>
  </si>
  <si>
    <t>96804633*</t>
  </si>
  <si>
    <t>ENAMI</t>
  </si>
  <si>
    <t>広島皆実</t>
  </si>
  <si>
    <t>渡邉　拓</t>
  </si>
  <si>
    <t>ﾜﾀﾅﾍﾞ ﾀｸ</t>
  </si>
  <si>
    <t>136137425*</t>
  </si>
  <si>
    <t>Taku</t>
  </si>
  <si>
    <t>熊本学園大付属</t>
  </si>
  <si>
    <t>門脇　優</t>
  </si>
  <si>
    <t>ｶﾄﾞﾜｷ ﾕｳ</t>
  </si>
  <si>
    <t>102876832*</t>
  </si>
  <si>
    <t>KADOWAKI</t>
  </si>
  <si>
    <t>Yu</t>
  </si>
  <si>
    <t>高知追手前</t>
  </si>
  <si>
    <t>黒瀬　涼大</t>
  </si>
  <si>
    <t>ｸﾛｾ ﾘｮｳﾀ</t>
  </si>
  <si>
    <t>166880635*</t>
  </si>
  <si>
    <t>KUROSE</t>
  </si>
  <si>
    <t>早稲田摂陵</t>
  </si>
  <si>
    <t>中野　峻作</t>
  </si>
  <si>
    <t>ﾅｶﾉ ｼｭﾝｻｸ</t>
  </si>
  <si>
    <t>101878833*</t>
  </si>
  <si>
    <t>NAKANO</t>
  </si>
  <si>
    <t>Shunsaku</t>
  </si>
  <si>
    <t>北千里</t>
  </si>
  <si>
    <t>橋本　翔太</t>
  </si>
  <si>
    <t>ﾊｼﾓﾄ ｼｮｳﾀ</t>
  </si>
  <si>
    <t>102362620*</t>
  </si>
  <si>
    <t>市立川崎</t>
  </si>
  <si>
    <t>中島　慶大</t>
  </si>
  <si>
    <t>ﾅｶｼﾏ ｹｲﾀ</t>
  </si>
  <si>
    <t>133906527*</t>
  </si>
  <si>
    <t>NAKASHIMA</t>
  </si>
  <si>
    <t>加納</t>
  </si>
  <si>
    <t>宿野　咲太</t>
  </si>
  <si>
    <t>ｼｭｸﾉ ｻｸﾀ</t>
  </si>
  <si>
    <t>138846737*</t>
  </si>
  <si>
    <t>SHUKUNO</t>
  </si>
  <si>
    <t>Sakuta</t>
  </si>
  <si>
    <t>宝塚</t>
  </si>
  <si>
    <t>福谷　知紀</t>
  </si>
  <si>
    <t>ﾌｸﾀﾆ ﾄﾓｷ</t>
  </si>
  <si>
    <t>98735133*</t>
  </si>
  <si>
    <t>久留宮　圭祐</t>
  </si>
  <si>
    <t>ｸﾙﾐﾔ ｹｲｽｹ</t>
  </si>
  <si>
    <t>102507116*</t>
  </si>
  <si>
    <t>KURUMIYA</t>
  </si>
  <si>
    <t>Keisuke</t>
  </si>
  <si>
    <t>津島</t>
  </si>
  <si>
    <t>増田　涼</t>
  </si>
  <si>
    <t>ﾏｽﾀﾞ ﾘｮｳ</t>
  </si>
  <si>
    <t>107501014*</t>
  </si>
  <si>
    <t>MASUDA</t>
  </si>
  <si>
    <t>山上　海斗</t>
  </si>
  <si>
    <t>ﾔﾏｶﾞﾐ ｶｲﾄ</t>
  </si>
  <si>
    <t>101099929*</t>
  </si>
  <si>
    <t>YAMAGAMI</t>
  </si>
  <si>
    <t>Kaito</t>
  </si>
  <si>
    <t>宇野　京弥</t>
  </si>
  <si>
    <t>ｳﾉ ｷｮｳﾔ</t>
  </si>
  <si>
    <t>101596628*</t>
  </si>
  <si>
    <t>UNO</t>
  </si>
  <si>
    <t>Kyoya</t>
  </si>
  <si>
    <t>岡山一宮</t>
  </si>
  <si>
    <t>福井　大斗</t>
  </si>
  <si>
    <t>ﾌｸｲ ﾀﾞｲﾄ</t>
  </si>
  <si>
    <t>98266435*</t>
  </si>
  <si>
    <t>FUKUI</t>
  </si>
  <si>
    <t>Daito</t>
  </si>
  <si>
    <t>登美丘</t>
  </si>
  <si>
    <t>澤田　潤</t>
  </si>
  <si>
    <t>ｻﾜﾀﾞ ｼﾞｭﾝ</t>
  </si>
  <si>
    <t>101840317*</t>
  </si>
  <si>
    <t>Jun</t>
  </si>
  <si>
    <t>比叡山</t>
  </si>
  <si>
    <t>尾上　陽人</t>
  </si>
  <si>
    <t>ｵﾉｳｴ ﾊﾙﾄ</t>
  </si>
  <si>
    <t>105896736*</t>
  </si>
  <si>
    <t>ONOUE</t>
  </si>
  <si>
    <t>Haruto</t>
  </si>
  <si>
    <t>旭野</t>
  </si>
  <si>
    <t>児玉　航洋</t>
  </si>
  <si>
    <t>ｺﾀﾞﾏ ｺｳﾖｳ</t>
  </si>
  <si>
    <t>132206923*</t>
  </si>
  <si>
    <t>KODAMA</t>
  </si>
  <si>
    <t>Koyo</t>
  </si>
  <si>
    <t>吉田　正道</t>
  </si>
  <si>
    <t>ﾖｼﾀﾞ ﾏｻﾐﾁ</t>
  </si>
  <si>
    <t>113024920*</t>
  </si>
  <si>
    <t>姫路商業</t>
  </si>
  <si>
    <t>堀　航太朗</t>
  </si>
  <si>
    <t>ﾎﾘ ｺｳﾀﾛｳ</t>
  </si>
  <si>
    <t>120049420*</t>
  </si>
  <si>
    <t>HORI</t>
  </si>
  <si>
    <t>今岡　遥仁</t>
  </si>
  <si>
    <t>ｲﾏｵｶ ﾊﾙﾄ</t>
  </si>
  <si>
    <t>113739933*</t>
  </si>
  <si>
    <t>宮坂　侑汰</t>
  </si>
  <si>
    <t>ﾐﾔｻｶ ﾕｳﾀ</t>
  </si>
  <si>
    <t>117013619*</t>
  </si>
  <si>
    <t>MIYASAKA</t>
  </si>
  <si>
    <t>中山　柊太</t>
  </si>
  <si>
    <t>ﾅｶﾔﾏ ｼｭｳﾀ</t>
  </si>
  <si>
    <t>116477632*</t>
  </si>
  <si>
    <t>NAKAYAMA</t>
  </si>
  <si>
    <t>Shuta</t>
  </si>
  <si>
    <t>髙木　大翔</t>
  </si>
  <si>
    <t>ﾀｶｷﾞ ﾀｲﾄ</t>
  </si>
  <si>
    <t>115538528*</t>
  </si>
  <si>
    <t>TAKAGI</t>
  </si>
  <si>
    <t>Taito</t>
  </si>
  <si>
    <t>小倉南</t>
  </si>
  <si>
    <t>中井　翔太</t>
  </si>
  <si>
    <t>ﾅｶｲ ｼｮｳﾀ</t>
  </si>
  <si>
    <t>112046014*</t>
  </si>
  <si>
    <t>NAKAI</t>
  </si>
  <si>
    <t>村田　真一朗</t>
  </si>
  <si>
    <t>ﾑﾗﾀ ｼﾝｲﾁﾛｳ</t>
  </si>
  <si>
    <t>113327118*</t>
  </si>
  <si>
    <t>MURATA</t>
  </si>
  <si>
    <t>Shinichiro</t>
  </si>
  <si>
    <t>鳴門渦潮</t>
  </si>
  <si>
    <t>藪田　虎志朗</t>
  </si>
  <si>
    <t>ﾔﾌﾞﾀ ｺｼﾞﾛｳ</t>
  </si>
  <si>
    <t>117590124*</t>
  </si>
  <si>
    <t>YABUTA</t>
  </si>
  <si>
    <t>Kojiro</t>
  </si>
  <si>
    <t>豊川</t>
  </si>
  <si>
    <t>久永　健太</t>
  </si>
  <si>
    <t>ﾋｻﾅｶﾞ ｹﾝﾀ</t>
  </si>
  <si>
    <t>200009546*</t>
  </si>
  <si>
    <t>HISANAGA</t>
  </si>
  <si>
    <t>Kenta</t>
  </si>
  <si>
    <t>宮崎大宮</t>
  </si>
  <si>
    <t>望月　大生</t>
  </si>
  <si>
    <t>ﾓﾁﾂﾞｷ ﾀｲｾｲ</t>
  </si>
  <si>
    <t>144987841*</t>
  </si>
  <si>
    <t>MOCHIZUKI</t>
  </si>
  <si>
    <t>Taisei</t>
  </si>
  <si>
    <t>磐田東</t>
  </si>
  <si>
    <t>橋本　和希</t>
  </si>
  <si>
    <t>ﾊｼﾓﾄ ｶｽﾞｷ</t>
  </si>
  <si>
    <t>113407622*</t>
  </si>
  <si>
    <t>Kazuki</t>
  </si>
  <si>
    <t>神戸商業</t>
  </si>
  <si>
    <t>髙橋　早大</t>
  </si>
  <si>
    <t>ﾀｶﾊｼ ﾊﾔﾄ</t>
  </si>
  <si>
    <t>118501420*</t>
  </si>
  <si>
    <t>TAKAHASHI</t>
  </si>
  <si>
    <t>西武学園文理</t>
  </si>
  <si>
    <t>今井　颯太</t>
  </si>
  <si>
    <t>ｲﾏｲ ｿｳﾀ</t>
  </si>
  <si>
    <t>119287836*</t>
  </si>
  <si>
    <t>IMAI</t>
  </si>
  <si>
    <t>乙訓</t>
  </si>
  <si>
    <t>吉川　大洋</t>
  </si>
  <si>
    <t>ﾖｼｶﾜ ﾀｲﾖｳ</t>
  </si>
  <si>
    <t>112698633*</t>
  </si>
  <si>
    <t>YOSHIKAWA</t>
  </si>
  <si>
    <t>Taiyo</t>
  </si>
  <si>
    <t>吉田　蒼</t>
  </si>
  <si>
    <t>ﾖｼﾀﾞ ｿｳ</t>
  </si>
  <si>
    <t>111617118*</t>
  </si>
  <si>
    <t>So</t>
  </si>
  <si>
    <t>水戸桜ノ牧</t>
  </si>
  <si>
    <t>渡邉　壮大</t>
  </si>
  <si>
    <t>ﾜﾀﾅﾍﾞ ｿｳﾀ</t>
  </si>
  <si>
    <t>116931425*</t>
  </si>
  <si>
    <t>山形市立商業</t>
  </si>
  <si>
    <t>井田　想</t>
  </si>
  <si>
    <t>ｲﾀﾞ ｺｺﾛ</t>
  </si>
  <si>
    <t>119868033*</t>
  </si>
  <si>
    <t>IDA</t>
  </si>
  <si>
    <t>Kokoro</t>
  </si>
  <si>
    <t>小穴　陽哉</t>
  </si>
  <si>
    <t>ｵｱﾅ ﾊﾙﾔ</t>
  </si>
  <si>
    <t>112307923*</t>
  </si>
  <si>
    <t>OANA</t>
  </si>
  <si>
    <t>Haruya</t>
  </si>
  <si>
    <t>富士宮西</t>
  </si>
  <si>
    <t>川路　竜平</t>
  </si>
  <si>
    <t>ｶﾜｼﾞ ﾘｭｳﾍｲ</t>
  </si>
  <si>
    <t>113320010*</t>
  </si>
  <si>
    <t>KAWAJI</t>
  </si>
  <si>
    <t>Ryuhei</t>
  </si>
  <si>
    <t>草津東</t>
  </si>
  <si>
    <t>安木　康太</t>
  </si>
  <si>
    <t>ﾔｽｷ ｺｳﾀ</t>
  </si>
  <si>
    <t>120049016*</t>
  </si>
  <si>
    <t>YASUKI</t>
  </si>
  <si>
    <t>洛西</t>
  </si>
  <si>
    <t>髙橋　侑聖</t>
  </si>
  <si>
    <t>ﾀｶﾊｼ ﾕｳﾏ</t>
  </si>
  <si>
    <t>113444219*</t>
  </si>
  <si>
    <t>仲谷　颯真</t>
  </si>
  <si>
    <t>ﾅｶﾀﾆ ｿｳﾏ</t>
  </si>
  <si>
    <t>119529936*</t>
  </si>
  <si>
    <t>NAKATANI</t>
  </si>
  <si>
    <t>Soma</t>
  </si>
  <si>
    <t>金近　東悟</t>
  </si>
  <si>
    <t>ｶﾈﾁｶ ﾄｳｺﾞ</t>
  </si>
  <si>
    <t>111811922*</t>
  </si>
  <si>
    <t>KANECHIKA</t>
  </si>
  <si>
    <t>Togo</t>
  </si>
  <si>
    <t>畑中　常似</t>
  </si>
  <si>
    <t>ﾊﾀﾅｶ ｼﾞｮｳｼﾞ</t>
  </si>
  <si>
    <t>144385126*</t>
  </si>
  <si>
    <t>HATANAKA</t>
  </si>
  <si>
    <t>Joji</t>
  </si>
  <si>
    <t>三本木</t>
  </si>
  <si>
    <t>柴田　怜人</t>
  </si>
  <si>
    <t>ｼﾊﾞﾀ ﾚｲﾄ</t>
  </si>
  <si>
    <t>114214619*</t>
  </si>
  <si>
    <t>SHIBATA</t>
  </si>
  <si>
    <t>Reito</t>
  </si>
  <si>
    <t>齋藤　幹斗</t>
  </si>
  <si>
    <t>ｻｲﾄｳ ﾐｷﾄ</t>
  </si>
  <si>
    <t>114979839*</t>
  </si>
  <si>
    <t>SAITO</t>
  </si>
  <si>
    <t>Mikito</t>
  </si>
  <si>
    <t>八女学院</t>
  </si>
  <si>
    <t>秋山　柊二</t>
  </si>
  <si>
    <t>ｱｷﾔﾏ ｼｭｳｼﾞ</t>
  </si>
  <si>
    <t>118362425*</t>
  </si>
  <si>
    <t>田中　裕人</t>
  </si>
  <si>
    <t>ﾀﾅｶ ﾕｳﾄ</t>
  </si>
  <si>
    <t>200091008*</t>
  </si>
  <si>
    <t>TANAKA</t>
  </si>
  <si>
    <t>熊本</t>
  </si>
  <si>
    <t>高屋　天海</t>
  </si>
  <si>
    <t>ﾀｶﾔ ﾃﾝｶ</t>
  </si>
  <si>
    <t>119332120*</t>
  </si>
  <si>
    <t>TAKAYA</t>
  </si>
  <si>
    <t>Tenka</t>
  </si>
  <si>
    <t>鈴木　陽太</t>
  </si>
  <si>
    <t>ｽｽﾞｷ ﾋﾅﾀ</t>
  </si>
  <si>
    <t>118512220*</t>
  </si>
  <si>
    <t>浦﨑　倖碧</t>
  </si>
  <si>
    <t>ｳﾗｻｷ ｺｳﾍｷ</t>
  </si>
  <si>
    <t>200018466*</t>
  </si>
  <si>
    <t>URASAKI</t>
  </si>
  <si>
    <t>Koheki</t>
  </si>
  <si>
    <t>伊勢</t>
  </si>
  <si>
    <t>落合　駿介</t>
  </si>
  <si>
    <t>ｵﾁｱｲ ｼｭﾝｽｹ</t>
  </si>
  <si>
    <t>112494021*</t>
  </si>
  <si>
    <t>OCHIAI</t>
  </si>
  <si>
    <t>藤枝明誠</t>
  </si>
  <si>
    <t>東　誠樹</t>
  </si>
  <si>
    <t>ﾋｶﾞｼ ﾅﾙｷ</t>
  </si>
  <si>
    <t>96747841*</t>
  </si>
  <si>
    <t>Naruki</t>
  </si>
  <si>
    <t>小西　篤史</t>
  </si>
  <si>
    <t>ｺﾆｼ ｱﾂｼ</t>
  </si>
  <si>
    <t>200091014*</t>
  </si>
  <si>
    <t>KONISHI</t>
  </si>
  <si>
    <t>富岡東</t>
  </si>
  <si>
    <t>鈴江　優人</t>
  </si>
  <si>
    <t>ｽｽﾞｴ ﾕｳﾄ</t>
  </si>
  <si>
    <t>200091022*</t>
  </si>
  <si>
    <t>SUZUE</t>
  </si>
  <si>
    <t>山田</t>
  </si>
  <si>
    <t>今在家　直暉</t>
  </si>
  <si>
    <t>ｲﾏｻﾞｲｹ ﾅｵｷ</t>
  </si>
  <si>
    <t>112394323*</t>
  </si>
  <si>
    <t>IMAZAIKE</t>
  </si>
  <si>
    <t>Naoki</t>
  </si>
  <si>
    <t>織田　誠也</t>
  </si>
  <si>
    <t>ｵﾀﾞ ｾｲﾔ</t>
  </si>
  <si>
    <t>115643929*</t>
  </si>
  <si>
    <t>ODA</t>
  </si>
  <si>
    <t>Seiya</t>
  </si>
  <si>
    <t>北須磨</t>
  </si>
  <si>
    <t>岩本　嵩己</t>
  </si>
  <si>
    <t>ｲﾜﾓﾄ ｺｳｷ</t>
  </si>
  <si>
    <t>114941828*</t>
  </si>
  <si>
    <t>IWAMOTO</t>
  </si>
  <si>
    <t>五十嵐　滉太</t>
  </si>
  <si>
    <t>ｲｶﾞﾗｼ ｺｳﾀ</t>
  </si>
  <si>
    <t>112122110*</t>
  </si>
  <si>
    <t>IGARASHI</t>
  </si>
  <si>
    <t>静岡東</t>
  </si>
  <si>
    <t>鋲賀　一駿</t>
  </si>
  <si>
    <t>ﾋﾞｮｳｶﾞ ｶｽﾞﾄｼ</t>
  </si>
  <si>
    <t>165136022*</t>
  </si>
  <si>
    <t>BYOGA</t>
  </si>
  <si>
    <t>Kazutoshi</t>
  </si>
  <si>
    <t>東筑紫学園</t>
  </si>
  <si>
    <t>中道　勇翔</t>
  </si>
  <si>
    <t>ﾅｶﾐﾁ ﾕｳﾄ</t>
  </si>
  <si>
    <t>200159135*</t>
  </si>
  <si>
    <t>NAKAMICHI</t>
  </si>
  <si>
    <t>清風</t>
  </si>
  <si>
    <t>三永　大輔</t>
  </si>
  <si>
    <t>ﾐﾅｶﾞ ﾀﾞｲｽｹ</t>
  </si>
  <si>
    <t>MINAGA</t>
  </si>
  <si>
    <t>Daisuke</t>
  </si>
  <si>
    <t>吉尾　康一</t>
  </si>
  <si>
    <t>ﾖｼｵ ｺｳｲﾁ</t>
  </si>
  <si>
    <t>YOSHIO</t>
  </si>
  <si>
    <t>Koichi</t>
  </si>
  <si>
    <t>津西</t>
  </si>
  <si>
    <t>齋藤　輝</t>
  </si>
  <si>
    <t>ｻｲﾄｳ ﾋｶﾙ</t>
  </si>
  <si>
    <t>Hikaru</t>
  </si>
  <si>
    <t>柏木　優希</t>
  </si>
  <si>
    <t>ｶｼﾜｷﾞ ﾕｳｷ</t>
  </si>
  <si>
    <t>KASHIWAGI</t>
  </si>
  <si>
    <t>智辯学園奈良カレッジ</t>
    <rPh sb="4" eb="6">
      <t>ナラ</t>
    </rPh>
    <phoneticPr fontId="5"/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</si>
  <si>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</si>
  <si>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</si>
  <si>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</si>
  <si>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</si>
  <si>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</si>
  <si>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</si>
  <si>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大分東明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</si>
  <si>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</si>
  <si>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</si>
  <si>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</si>
  <si>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</si>
  <si>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</si>
  <si>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</si>
  <si>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</si>
  <si>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Gaku</t>
  </si>
  <si>
    <t>瓊浦</t>
  </si>
  <si>
    <t>高田　智生</t>
  </si>
  <si>
    <t>ﾀｶﾀﾞ ﾄﾓｷ</t>
  </si>
  <si>
    <t>131107922*</t>
  </si>
  <si>
    <t>ﾊﾏ ﾘｮｳﾀ</t>
  </si>
  <si>
    <t>HAMA</t>
  </si>
  <si>
    <t>石川　智基</t>
  </si>
  <si>
    <t>ｲｼｶﾜ ｻﾄｷ</t>
  </si>
  <si>
    <t>Satoki</t>
  </si>
  <si>
    <t>愛知工業大名電</t>
  </si>
  <si>
    <t>鈴木　哉汰</t>
  </si>
  <si>
    <t>ｽｽﾞｷ ｶﾅﾀ</t>
  </si>
  <si>
    <t>Kanata</t>
  </si>
  <si>
    <t>中谷　賢太朗</t>
  </si>
  <si>
    <t>ﾅｶﾀﾆ ｹﾝﾀﾛｳ</t>
  </si>
  <si>
    <t>98383031*</t>
  </si>
  <si>
    <t>星稜</t>
  </si>
  <si>
    <t>首藤　大</t>
  </si>
  <si>
    <t>ｽﾄｳ ﾀﾞｲ</t>
  </si>
  <si>
    <t>88666337*</t>
  </si>
  <si>
    <t>SUTO</t>
  </si>
  <si>
    <t>Dai</t>
  </si>
  <si>
    <t>鶴崎　誠</t>
  </si>
  <si>
    <t>ﾂﾙｻｷ ﾏｺﾄ</t>
  </si>
  <si>
    <t>115411114*</t>
  </si>
  <si>
    <t>TSURUSAKI</t>
  </si>
  <si>
    <t>Makoto</t>
  </si>
  <si>
    <t>宝塚東</t>
  </si>
  <si>
    <t>岡田　晃成</t>
  </si>
  <si>
    <t>ｵｶﾀﾞ ｺｳｾｲ</t>
  </si>
  <si>
    <t>108082827*</t>
  </si>
  <si>
    <t>田辺</t>
  </si>
  <si>
    <t>大村　一斗</t>
  </si>
  <si>
    <t>ｵｵﾑﾗ ｶｽﾞﾄ</t>
  </si>
  <si>
    <t>89259437*</t>
  </si>
  <si>
    <t>OMURA</t>
  </si>
  <si>
    <t>Kazuto</t>
  </si>
  <si>
    <t>佐藤　颯</t>
  </si>
  <si>
    <t>ｻﾄｳ ｿｳ</t>
  </si>
  <si>
    <t>93925028*</t>
  </si>
  <si>
    <t>SATO</t>
  </si>
  <si>
    <t>横井　友基</t>
  </si>
  <si>
    <t>ﾖｺｲ ﾄﾓｷ</t>
  </si>
  <si>
    <t>107592428*</t>
  </si>
  <si>
    <t>YOKOI</t>
  </si>
  <si>
    <t>桂</t>
  </si>
  <si>
    <t>安藤　正紀</t>
  </si>
  <si>
    <t>ｱﾝﾄﾞｳ ﾏｻｷ</t>
  </si>
  <si>
    <t>85879643*</t>
  </si>
  <si>
    <t>ANDO</t>
  </si>
  <si>
    <t>観音寺第一</t>
  </si>
  <si>
    <t>牧　蒼太</t>
  </si>
  <si>
    <t>ﾏｷ ｿｳﾀ</t>
  </si>
  <si>
    <t>88047936*</t>
  </si>
  <si>
    <t>MAKI</t>
  </si>
  <si>
    <t>鹿児島玉龍</t>
  </si>
  <si>
    <t>金原　淳晟</t>
  </si>
  <si>
    <t>ｶﾈﾊﾗ ｼﾞｭﾝｾｲ</t>
  </si>
  <si>
    <t>88028531*</t>
  </si>
  <si>
    <t>KANEHARA</t>
  </si>
  <si>
    <t>Junsei</t>
  </si>
  <si>
    <t>中尾　心哉</t>
  </si>
  <si>
    <t>ﾅｶｵ ｼﾝﾔ</t>
  </si>
  <si>
    <t>87258939*</t>
  </si>
  <si>
    <t>NAKAO</t>
  </si>
  <si>
    <t>Shinya</t>
  </si>
  <si>
    <t>八木　悠晟</t>
  </si>
  <si>
    <t>ﾔｷﾞ ﾕｳｾｲ</t>
  </si>
  <si>
    <t>90086629*</t>
  </si>
  <si>
    <t>野呂　仁人</t>
  </si>
  <si>
    <t>ﾉﾛ ﾖｼﾄ</t>
  </si>
  <si>
    <t>93310521*</t>
  </si>
  <si>
    <t>NORO</t>
  </si>
  <si>
    <t>Yoshito</t>
  </si>
  <si>
    <t>皇學館</t>
  </si>
  <si>
    <t>栂尾　鷹兵</t>
  </si>
  <si>
    <t>ﾄｶﾞｵ ﾖｳﾍｲ</t>
  </si>
  <si>
    <t>89259639*</t>
  </si>
  <si>
    <t>TOGAO</t>
  </si>
  <si>
    <t>Yohei</t>
  </si>
  <si>
    <t>松本　汰壱</t>
  </si>
  <si>
    <t>ﾏﾂﾓﾄ ﾀｲﾁ</t>
  </si>
  <si>
    <t>95585739*</t>
  </si>
  <si>
    <t>MATSUMOTO</t>
  </si>
  <si>
    <t>Taichi</t>
  </si>
  <si>
    <t>福岡第一</t>
  </si>
  <si>
    <t>稲山　太郎</t>
  </si>
  <si>
    <t>ｲﾅﾔﾏ ﾀﾛｳ</t>
  </si>
  <si>
    <t>87888039*</t>
  </si>
  <si>
    <t>INAYAMA</t>
  </si>
  <si>
    <t>Taro</t>
  </si>
  <si>
    <t>千種</t>
  </si>
  <si>
    <t>末成　壮司</t>
  </si>
  <si>
    <t>ｽｴﾅﾘ ｿｳｼ</t>
  </si>
  <si>
    <t>156116929*</t>
  </si>
  <si>
    <t>SUENARI</t>
  </si>
  <si>
    <t>Soshi</t>
  </si>
  <si>
    <t>萩</t>
  </si>
  <si>
    <t>清水　皓太</t>
  </si>
  <si>
    <t>ｼﾐｽﾞ ｺｳﾀ</t>
  </si>
  <si>
    <t>88432126*</t>
  </si>
  <si>
    <t>県立西宮</t>
  </si>
  <si>
    <t>山上　敦大</t>
  </si>
  <si>
    <t>ﾔﾏｶﾞﾐ ｱﾂﾋﾛ</t>
  </si>
  <si>
    <t>90714021*</t>
  </si>
  <si>
    <t>Atsuhiro</t>
  </si>
  <si>
    <t>大阪桐蔭</t>
  </si>
  <si>
    <t>西村　康汰</t>
  </si>
  <si>
    <t>ﾆｼﾑﾗ ｺｳﾀ</t>
  </si>
  <si>
    <t>120492927*</t>
  </si>
  <si>
    <t>敦賀</t>
  </si>
  <si>
    <t>高島　駿介</t>
  </si>
  <si>
    <t>ﾀｶｼﾏ ｼｭﾝｽｹ</t>
  </si>
  <si>
    <t>117001414*</t>
  </si>
  <si>
    <t>TAKASHIMA</t>
  </si>
  <si>
    <t>札幌第一</t>
  </si>
  <si>
    <t>福間　陽仁</t>
  </si>
  <si>
    <t>ﾌｸﾏ ﾊﾙﾄ</t>
  </si>
  <si>
    <t>156117021*</t>
  </si>
  <si>
    <t>FUKUMA</t>
  </si>
  <si>
    <t>関西学院千里国際</t>
  </si>
  <si>
    <t>山岸　由昂</t>
  </si>
  <si>
    <t>ﾔﾏｷﾞｼ ﾖｼﾀｶ</t>
  </si>
  <si>
    <t>85563835*</t>
  </si>
  <si>
    <t>YAMAGISHI</t>
  </si>
  <si>
    <t>Yoshitaka</t>
  </si>
  <si>
    <t>梅村　侑生</t>
  </si>
  <si>
    <t>ｳﾒﾑﾗ ﾕｳｷ</t>
  </si>
  <si>
    <t>87597238*</t>
  </si>
  <si>
    <t>UMEMURA</t>
  </si>
  <si>
    <t>名古屋</t>
  </si>
  <si>
    <t>岡　寛大</t>
  </si>
  <si>
    <t>ｵｶ ｶﾝﾀﾞｲ</t>
  </si>
  <si>
    <t>121084420*</t>
  </si>
  <si>
    <t>OKA</t>
  </si>
  <si>
    <t>Kandai</t>
  </si>
  <si>
    <t>江田　政紀</t>
  </si>
  <si>
    <t>ｴﾀﾞ ﾏｻﾉﾘ</t>
  </si>
  <si>
    <t>91635125*</t>
  </si>
  <si>
    <t>EDA</t>
  </si>
  <si>
    <t>Masanori</t>
  </si>
  <si>
    <t>関西学院</t>
  </si>
  <si>
    <t>佃　勇卓</t>
  </si>
  <si>
    <t>ﾂｸﾀﾞ ﾕｳﾄ</t>
  </si>
  <si>
    <t>115411013*</t>
  </si>
  <si>
    <t>TSUKUDA</t>
  </si>
  <si>
    <t>三田松聖</t>
  </si>
  <si>
    <t>中井　貴也</t>
  </si>
  <si>
    <t>ﾅｶｲ ﾀｶﾔ</t>
  </si>
  <si>
    <t>88424935*</t>
  </si>
  <si>
    <t>Takaya</t>
  </si>
  <si>
    <t>矢野　弦紀</t>
  </si>
  <si>
    <t>ﾔﾉ ｹﾞﾝｷ</t>
  </si>
  <si>
    <t>102267624*</t>
  </si>
  <si>
    <t>Genki</t>
  </si>
  <si>
    <t>保善</t>
  </si>
  <si>
    <t>矢野　悠太</t>
  </si>
  <si>
    <t>ﾔﾉ ﾕｳﾀ</t>
  </si>
  <si>
    <t>115411720*</t>
  </si>
  <si>
    <t>市立西宮</t>
  </si>
  <si>
    <t>中田　泰聖</t>
  </si>
  <si>
    <t>ﾅｶﾀ ﾀｲｾｲ</t>
  </si>
  <si>
    <t>101846020*</t>
  </si>
  <si>
    <t>山田　悠月</t>
  </si>
  <si>
    <t>ﾔﾏﾀﾞ ﾕﾂﾞｷ</t>
  </si>
  <si>
    <t>102853524*</t>
  </si>
  <si>
    <t>Yuzuki</t>
  </si>
  <si>
    <t>佐脇　岳</t>
  </si>
  <si>
    <t>ｻﾜｷ ｶﾞｸ</t>
  </si>
  <si>
    <t>101409924*</t>
  </si>
  <si>
    <t>SAWAKI</t>
  </si>
  <si>
    <t>山田　彩翔</t>
  </si>
  <si>
    <t>ﾔﾏﾀﾞ ｱﾔﾄ</t>
  </si>
  <si>
    <t>103315013*</t>
  </si>
  <si>
    <t>Ayato</t>
  </si>
  <si>
    <t>豊浦</t>
  </si>
  <si>
    <t>宮地　築</t>
  </si>
  <si>
    <t>ﾐﾔｼﾞ ｷﾂﾞｸ</t>
  </si>
  <si>
    <t>98097033*</t>
  </si>
  <si>
    <t>MIYAJI</t>
  </si>
  <si>
    <t>Kizuku</t>
  </si>
  <si>
    <t>高松工芸</t>
  </si>
  <si>
    <t>田中　智</t>
  </si>
  <si>
    <t>ﾀﾅｶ ｻﾄｼ</t>
  </si>
  <si>
    <t>119067327*</t>
  </si>
  <si>
    <t>Satoshi</t>
  </si>
  <si>
    <t>家田　惇基</t>
  </si>
  <si>
    <t>ｲｴﾀﾞ ﾄｼｷ</t>
  </si>
  <si>
    <t>106114619*</t>
  </si>
  <si>
    <t>IEDA</t>
  </si>
  <si>
    <t>太田　駿</t>
  </si>
  <si>
    <t>ｵｵﾀ ｼｭﾝ</t>
  </si>
  <si>
    <t>107607122*</t>
  </si>
  <si>
    <t>OTA</t>
  </si>
  <si>
    <t>小川　龍之介</t>
  </si>
  <si>
    <t>ｵｶﾞﾜ ﾘｭｳﾉｽｹ</t>
  </si>
  <si>
    <t>99046028*</t>
  </si>
  <si>
    <t>OGAWA</t>
  </si>
  <si>
    <t>牧野　大輝</t>
  </si>
  <si>
    <t>ﾏｷﾉ ﾀｲｷ</t>
  </si>
  <si>
    <t>115408423*</t>
  </si>
  <si>
    <t>県立伊丹</t>
  </si>
  <si>
    <t>川手　友希</t>
  </si>
  <si>
    <t>ｶﾜﾃ ﾕｳｷ</t>
  </si>
  <si>
    <t>107198531*</t>
  </si>
  <si>
    <t>KAWATE</t>
  </si>
  <si>
    <t>浜田　聖也</t>
  </si>
  <si>
    <t>ﾊﾏﾀﾞ ｾｲﾔ</t>
  </si>
  <si>
    <t>101467423*</t>
  </si>
  <si>
    <t>山本　雅也</t>
  </si>
  <si>
    <t>ﾔﾏﾓﾄ ﾏｻﾔ</t>
  </si>
  <si>
    <t>102045315*</t>
  </si>
  <si>
    <t>Masaya</t>
  </si>
  <si>
    <t>小豆島中央</t>
  </si>
  <si>
    <t>末留　颯楽</t>
  </si>
  <si>
    <t>ｽｴﾄﾒ ｿﾗ</t>
  </si>
  <si>
    <t>100237013*</t>
  </si>
  <si>
    <t>SUETOME</t>
  </si>
  <si>
    <t>Sora</t>
  </si>
  <si>
    <t>森　大喜</t>
  </si>
  <si>
    <t>ﾓﾘ ﾀｲｷ</t>
  </si>
  <si>
    <t>99903333*</t>
  </si>
  <si>
    <t>新海　弘一朗</t>
  </si>
  <si>
    <t>ｼﾝｶｲ ｺｳｲﾁﾛｳ</t>
  </si>
  <si>
    <t>109080725*</t>
  </si>
  <si>
    <t>SHINKAI</t>
  </si>
  <si>
    <t>Koichiro</t>
  </si>
  <si>
    <t>名古屋経済大高蔵</t>
  </si>
  <si>
    <t>上野　竜樹</t>
  </si>
  <si>
    <t>ｳｴﾉ ﾀﾂｷ</t>
  </si>
  <si>
    <t>88013828*</t>
  </si>
  <si>
    <t>UENO</t>
  </si>
  <si>
    <t>Tatsuki</t>
  </si>
  <si>
    <t>西藤　聖弥</t>
  </si>
  <si>
    <t>ｻｲﾄｳ ｾｲﾔ</t>
  </si>
  <si>
    <t>89551937*</t>
  </si>
  <si>
    <t>北摂三田</t>
  </si>
  <si>
    <t>松村　大二郎</t>
  </si>
  <si>
    <t>ﾏﾂﾑﾗ ﾀﾞｲｼﾞﾛｳ</t>
  </si>
  <si>
    <t>101850217*</t>
  </si>
  <si>
    <t>MATSUMURA</t>
  </si>
  <si>
    <t>Daijiro</t>
  </si>
  <si>
    <t>竹内　鴻</t>
  </si>
  <si>
    <t>ﾀｹｳﾁ ｺｳ</t>
  </si>
  <si>
    <t>118053422*</t>
  </si>
  <si>
    <t>TAKEUCHI</t>
  </si>
  <si>
    <t>Ko</t>
  </si>
  <si>
    <t>福山誠之館</t>
  </si>
  <si>
    <t>藤原　巧</t>
  </si>
  <si>
    <t>ﾌｼﾞﾜﾗ ﾀｸﾐ</t>
  </si>
  <si>
    <t>102144921*</t>
  </si>
  <si>
    <t>三千田　雅治</t>
  </si>
  <si>
    <t>ﾐﾁﾀﾞ ﾏｻﾊﾙ</t>
  </si>
  <si>
    <t>133317321*</t>
  </si>
  <si>
    <t>MICHIDA</t>
  </si>
  <si>
    <t>Masaharu</t>
  </si>
  <si>
    <t>西宮北</t>
  </si>
  <si>
    <t>清永　航平</t>
  </si>
  <si>
    <t>ｷﾖﾅｶﾞ ｺｳﾍｲ</t>
  </si>
  <si>
    <t>120433821*</t>
  </si>
  <si>
    <t>KIYONAGA</t>
  </si>
  <si>
    <t>Kohei</t>
  </si>
  <si>
    <t>源　佳己</t>
  </si>
  <si>
    <t>ｹﾞﾝ ﾖｼｷ</t>
  </si>
  <si>
    <t>134137827*</t>
  </si>
  <si>
    <t>GEN</t>
  </si>
  <si>
    <t>高岡</t>
  </si>
  <si>
    <t>籔内　允士</t>
  </si>
  <si>
    <t>ﾔﾌﾞｳﾁ ﾏｻｼ</t>
  </si>
  <si>
    <t>166881939*</t>
  </si>
  <si>
    <t>YABUUCHI</t>
  </si>
  <si>
    <t>Masashi</t>
  </si>
  <si>
    <t>関西大倉</t>
  </si>
  <si>
    <t>羽田　怜遠</t>
  </si>
  <si>
    <t>ﾊﾀﾞ ﾚｵﾝ</t>
  </si>
  <si>
    <t>99909541*</t>
  </si>
  <si>
    <t>HADA</t>
  </si>
  <si>
    <t>Reon</t>
  </si>
  <si>
    <t>阿倍野</t>
  </si>
  <si>
    <t>畑山　陽星</t>
  </si>
  <si>
    <t>ﾊﾀﾔﾏ ﾖｳｾｲ</t>
  </si>
  <si>
    <t>100996227*</t>
  </si>
  <si>
    <t>HATAYAMA</t>
  </si>
  <si>
    <t>Yosei</t>
  </si>
  <si>
    <t>高森　心我</t>
  </si>
  <si>
    <t>ﾀｶﾓﾘ ｼﾝｶﾞ</t>
  </si>
  <si>
    <t>106316926*</t>
  </si>
  <si>
    <t>TAKAMORI</t>
  </si>
  <si>
    <t>Shinga</t>
  </si>
  <si>
    <t>森　輝也</t>
  </si>
  <si>
    <t>ﾓﾘ ｶｶﾞﾔ</t>
  </si>
  <si>
    <t>98637134*</t>
  </si>
  <si>
    <t>Kagaya</t>
  </si>
  <si>
    <t>鳥栖</t>
  </si>
  <si>
    <t>嘉良戸　翔太</t>
  </si>
  <si>
    <t>ｶﾗﾄ ｼｮｳﾀ</t>
  </si>
  <si>
    <t>109330824*</t>
  </si>
  <si>
    <t>KARATO</t>
  </si>
  <si>
    <t>田中　洸希</t>
  </si>
  <si>
    <t>ﾀﾅｶ ｺｳｷ</t>
  </si>
  <si>
    <t>111227014*</t>
  </si>
  <si>
    <t>青西　勇樹</t>
  </si>
  <si>
    <t>ｱｵﾆｼ ﾕｳｷ</t>
  </si>
  <si>
    <t>111274824*</t>
  </si>
  <si>
    <t>AONISHI</t>
  </si>
  <si>
    <t>牧　俊佑</t>
  </si>
  <si>
    <t>ﾏｷ ｼｭﾝｽｹ</t>
  </si>
  <si>
    <t>111983629*</t>
  </si>
  <si>
    <t>須藤　広征</t>
  </si>
  <si>
    <t>ｽﾄｳ ｺｳｾｲ</t>
  </si>
  <si>
    <t>112164015*</t>
  </si>
  <si>
    <t>石見智翠館</t>
  </si>
  <si>
    <t>近森　遥斗</t>
  </si>
  <si>
    <t>ﾁｶﾓﾘ ﾊﾙﾄ</t>
  </si>
  <si>
    <t>113787633*</t>
  </si>
  <si>
    <t>CHIKAMORI</t>
  </si>
  <si>
    <t>永嶋　優樹</t>
  </si>
  <si>
    <t>ﾅｶﾞｼﾏ ﾕｳｷ</t>
  </si>
  <si>
    <t>114140920*</t>
  </si>
  <si>
    <t>NAGASHIMA</t>
  </si>
  <si>
    <t>中嶋　悠斗</t>
  </si>
  <si>
    <t>ﾅｶｼﾞﾏ ﾕｳﾄ</t>
  </si>
  <si>
    <t>115088932*</t>
  </si>
  <si>
    <t>NAKAJIMA</t>
  </si>
  <si>
    <t>近江兄弟社</t>
  </si>
  <si>
    <t>狹間　海人</t>
  </si>
  <si>
    <t>ﾊｻﾞﾏ ｶｲﾄ</t>
  </si>
  <si>
    <t>115730522*</t>
  </si>
  <si>
    <t>HAZAMA</t>
  </si>
  <si>
    <t>松本　圭吾</t>
  </si>
  <si>
    <t>ﾏﾂﾓﾄ ｹｲｺﾞ</t>
  </si>
  <si>
    <t>116995738*</t>
  </si>
  <si>
    <t>川口　吏功</t>
  </si>
  <si>
    <t>ｶﾜｸﾞﾁ ﾘｸ</t>
  </si>
  <si>
    <t>117287329*</t>
  </si>
  <si>
    <t>KAWAGUCHI</t>
  </si>
  <si>
    <t>Riku</t>
  </si>
  <si>
    <t>合川　歩輝</t>
  </si>
  <si>
    <t>ｱｲｶﾜ ｲﾌﾞｷ</t>
  </si>
  <si>
    <t>117780832*</t>
  </si>
  <si>
    <t>AIKAWA</t>
  </si>
  <si>
    <t>Ibuki</t>
  </si>
  <si>
    <t>亀山　祥吾</t>
  </si>
  <si>
    <t>ｶﾒﾔﾏ ｼｮｳｺﾞ</t>
  </si>
  <si>
    <t>119294935*</t>
  </si>
  <si>
    <t>KAMEYAMA</t>
  </si>
  <si>
    <t>Shogo</t>
  </si>
  <si>
    <t>中京大中京</t>
  </si>
  <si>
    <t>吉岡　涼夏</t>
  </si>
  <si>
    <t>ﾖｼｵｶ ｽｽﾞｶ</t>
  </si>
  <si>
    <t>119478131*</t>
  </si>
  <si>
    <t>Suzuka</t>
  </si>
  <si>
    <t>西城陽</t>
  </si>
  <si>
    <t>土井　航大</t>
  </si>
  <si>
    <t>ﾄﾞｲ ｺｳﾀﾞｲ</t>
  </si>
  <si>
    <t>119647331*</t>
  </si>
  <si>
    <t>DOI</t>
  </si>
  <si>
    <t>山下　慶馬</t>
  </si>
  <si>
    <t>ﾔﾏｼﾀ ｹｲﾏ</t>
  </si>
  <si>
    <t>130092722*</t>
  </si>
  <si>
    <t>Keima</t>
  </si>
  <si>
    <t>寺川　直央</t>
  </si>
  <si>
    <t>ﾃﾗｶﾜ ﾅｵ</t>
  </si>
  <si>
    <t>155539331*</t>
  </si>
  <si>
    <t>TERAKAWA</t>
  </si>
  <si>
    <t>Nao</t>
  </si>
  <si>
    <t>高輪</t>
  </si>
  <si>
    <t>藤家　尚平</t>
  </si>
  <si>
    <t>ﾌｼﾞｲｴ ｼｮｳﾍｲ</t>
  </si>
  <si>
    <t>119180929*</t>
  </si>
  <si>
    <t>FUJIIE</t>
  </si>
  <si>
    <t>Shohei</t>
  </si>
  <si>
    <t>長崎北陽台</t>
  </si>
  <si>
    <t>加留部　凪</t>
  </si>
  <si>
    <t>ｶﾙﾍﾞ ﾅｷﾞ</t>
  </si>
  <si>
    <t>119141724*</t>
  </si>
  <si>
    <t>KARUBE</t>
  </si>
  <si>
    <t>Nagi</t>
  </si>
  <si>
    <t>佐世保西</t>
  </si>
  <si>
    <t>中山　慈温</t>
  </si>
  <si>
    <t>ﾅｶﾔﾏ ｼﾞｵﾝ</t>
  </si>
  <si>
    <t>116421318*</t>
  </si>
  <si>
    <t>Jion</t>
  </si>
  <si>
    <t>倉敷天城</t>
  </si>
  <si>
    <t>泉川　歩斗</t>
  </si>
  <si>
    <t>ｲｽﾞﾐｶﾜ ｱﾕﾄ</t>
  </si>
  <si>
    <t>114184019*</t>
  </si>
  <si>
    <t>IZUMIKAWA</t>
  </si>
  <si>
    <t>Ayuto</t>
  </si>
  <si>
    <t>高松北</t>
  </si>
  <si>
    <t>谷生　悠真</t>
  </si>
  <si>
    <t>ﾀﾆｼｮｳ ﾕｳﾏ</t>
  </si>
  <si>
    <t>111611112*</t>
  </si>
  <si>
    <t>TANISHO</t>
  </si>
  <si>
    <t>三木</t>
  </si>
  <si>
    <t>嘉味本　謙信</t>
  </si>
  <si>
    <t>ｶﾐﾓﾄ ｹﾝｼﾝ</t>
  </si>
  <si>
    <t>110151615*</t>
  </si>
  <si>
    <t>KAMIMOTO</t>
  </si>
  <si>
    <t>Kenshin</t>
  </si>
  <si>
    <t>郡山</t>
  </si>
  <si>
    <t>冨永　己太朗</t>
  </si>
  <si>
    <t>ﾄﾐﾅｶﾞ ｺﾀﾛｳ</t>
  </si>
  <si>
    <t>200056897*</t>
  </si>
  <si>
    <t>TOMINAGA</t>
  </si>
  <si>
    <t>加藤学園暁秀</t>
  </si>
  <si>
    <t>本田　敬大</t>
  </si>
  <si>
    <t>ﾎﾝﾀﾞ ｹｲﾀ</t>
  </si>
  <si>
    <t>145798842*</t>
  </si>
  <si>
    <t>HONDA</t>
  </si>
  <si>
    <t>神戸</t>
  </si>
  <si>
    <t>森　大和</t>
  </si>
  <si>
    <t>ﾓﾘ ﾔﾏﾄ</t>
  </si>
  <si>
    <t>126369027*</t>
  </si>
  <si>
    <t>Yamato</t>
  </si>
  <si>
    <t>岡山朝日</t>
  </si>
  <si>
    <t>久山　大祐</t>
  </si>
  <si>
    <t>ｸﾔﾏ ﾀﾞｲｽｹ</t>
  </si>
  <si>
    <t>120564422*</t>
  </si>
  <si>
    <t>KUYAMA</t>
  </si>
  <si>
    <t>岩崎　佑</t>
  </si>
  <si>
    <t>ｲﾜｻｷ ﾀｽｸ</t>
  </si>
  <si>
    <t>118054322*</t>
  </si>
  <si>
    <t>IWASAKI</t>
  </si>
  <si>
    <t>Tasuku</t>
  </si>
  <si>
    <t>啓明学院</t>
  </si>
  <si>
    <t>野一色　雄善</t>
  </si>
  <si>
    <t>ﾉｲｼｷ ﾕｳｾﾞﾝ</t>
  </si>
  <si>
    <t>116917227*</t>
  </si>
  <si>
    <t>NOISHIKI</t>
  </si>
  <si>
    <t>Yuzen</t>
  </si>
  <si>
    <t>三田祥雲館</t>
  </si>
  <si>
    <t>白数　脩一郎</t>
  </si>
  <si>
    <t>ｼﾗｽ ﾕｳｲﾁﾛｳ</t>
  </si>
  <si>
    <t>113956631*</t>
  </si>
  <si>
    <t>SHIRASU</t>
  </si>
  <si>
    <t>Yuichiro</t>
  </si>
  <si>
    <t>豊中</t>
  </si>
  <si>
    <t>古閑　寛大</t>
  </si>
  <si>
    <t>ｺｶﾞ ｶﾝﾀ</t>
  </si>
  <si>
    <t>200114465*</t>
  </si>
  <si>
    <t>KOGA</t>
  </si>
  <si>
    <t>京都</t>
  </si>
  <si>
    <t>吉川　喜理</t>
  </si>
  <si>
    <t>ﾖｼｶﾜ ｷﾘ</t>
  </si>
  <si>
    <t>115620217*</t>
  </si>
  <si>
    <t>Kiri</t>
  </si>
  <si>
    <t>福翔</t>
  </si>
  <si>
    <t>浅雄　司</t>
  </si>
  <si>
    <t>ｱｻｵ ﾂｶｻ</t>
  </si>
  <si>
    <t>119099736*</t>
  </si>
  <si>
    <t>ASAO</t>
  </si>
  <si>
    <t>Tsukasa</t>
  </si>
  <si>
    <t>蛭子谷　大夢</t>
  </si>
  <si>
    <t>ｴﾋﾞｽﾀﾆ ﾋﾛﾑ</t>
  </si>
  <si>
    <t>90214925*</t>
  </si>
  <si>
    <t>EBISUTANI</t>
  </si>
  <si>
    <t>Hiromu</t>
  </si>
  <si>
    <t>箕面自由学園</t>
  </si>
  <si>
    <t>田村　樹</t>
  </si>
  <si>
    <t>ﾀﾑﾗ ｲﾂｷ</t>
  </si>
  <si>
    <t>87783841*</t>
  </si>
  <si>
    <t>TAMURA</t>
  </si>
  <si>
    <t>Itsuki</t>
  </si>
  <si>
    <t>平松　康</t>
  </si>
  <si>
    <t>ﾋﾗﾏﾂ ｺｳ</t>
  </si>
  <si>
    <t>95752432*</t>
  </si>
  <si>
    <t>HIRAMATSU</t>
  </si>
  <si>
    <t>総社</t>
  </si>
  <si>
    <t>八田　晴生</t>
  </si>
  <si>
    <t>ﾊｯﾀ ﾊﾙｾ</t>
  </si>
  <si>
    <t>90259328*</t>
  </si>
  <si>
    <t>HATTA</t>
  </si>
  <si>
    <t>Haruse</t>
  </si>
  <si>
    <t>四国学院大香川西</t>
  </si>
  <si>
    <t>梶川　裕貴</t>
  </si>
  <si>
    <t>ｶｼﾞｶﾜ ﾋﾛｷ</t>
  </si>
  <si>
    <t>91901929*</t>
  </si>
  <si>
    <t>KAJIKAWA</t>
  </si>
  <si>
    <t>Hiroki</t>
  </si>
  <si>
    <t>木村　天南</t>
  </si>
  <si>
    <t>ｷﾑﾗ ｱﾅﾝ</t>
  </si>
  <si>
    <t>107812827*</t>
  </si>
  <si>
    <t>Anan</t>
  </si>
  <si>
    <t>杉浦　正吾</t>
  </si>
  <si>
    <t>ｽｷﾞｳﾗ ｼｮｳｺﾞ</t>
  </si>
  <si>
    <t>107568734*</t>
  </si>
  <si>
    <t>西田　憲吾</t>
  </si>
  <si>
    <t>ﾆｼﾀﾞ ｹﾝｺﾞ</t>
  </si>
  <si>
    <t>91064323*</t>
  </si>
  <si>
    <t>NISHIDA</t>
  </si>
  <si>
    <t>Kengo</t>
  </si>
  <si>
    <t>吉ノ元　武義</t>
  </si>
  <si>
    <t>ﾖｼﾉﾓﾄ ﾑｷﾞ</t>
  </si>
  <si>
    <t>90365932*</t>
  </si>
  <si>
    <t>YOSHINOMOTO</t>
  </si>
  <si>
    <t>Mugi</t>
  </si>
  <si>
    <t>大阪国際</t>
  </si>
  <si>
    <t>細見　大樹</t>
  </si>
  <si>
    <t>ﾎｿﾐ ﾀﾞｲｷ</t>
  </si>
  <si>
    <t>88134933*</t>
  </si>
  <si>
    <t>HOSOMI</t>
  </si>
  <si>
    <t>中東　大輔</t>
  </si>
  <si>
    <t>ﾅｶﾋｶﾞｼ ﾀﾞｲｽｹ</t>
  </si>
  <si>
    <t>93310319*</t>
  </si>
  <si>
    <t>NAKAHIGASHI</t>
  </si>
  <si>
    <t>平井　柊太</t>
  </si>
  <si>
    <t>ﾋﾗｲ ｼｭｳﾀ</t>
  </si>
  <si>
    <t>107456932*</t>
  </si>
  <si>
    <t>HIRAI</t>
  </si>
  <si>
    <t>山口　紫童</t>
  </si>
  <si>
    <t>ﾔﾏｸﾞﾁ ｼﾄﾞｳ</t>
  </si>
  <si>
    <t>88404226*</t>
  </si>
  <si>
    <t>Shido</t>
  </si>
  <si>
    <t>伊丹北</t>
  </si>
  <si>
    <t>壹岐　元太</t>
  </si>
  <si>
    <t>ｲｷ ｹﾞﾝﾀ</t>
  </si>
  <si>
    <t>99426030*</t>
  </si>
  <si>
    <t>IKI</t>
  </si>
  <si>
    <t>Genta</t>
  </si>
  <si>
    <t>石部</t>
  </si>
  <si>
    <t>田中　颯</t>
  </si>
  <si>
    <t>ﾀﾅｶ ﾊﾔﾃ</t>
  </si>
  <si>
    <t>98345736*</t>
  </si>
  <si>
    <t>Hayate</t>
  </si>
  <si>
    <t>岡嶋　大地</t>
  </si>
  <si>
    <t>ｵｶｼﾞﾏ ﾀﾞｲﾁ</t>
  </si>
  <si>
    <t>108428124*</t>
  </si>
  <si>
    <t>OKAJIMA</t>
  </si>
  <si>
    <t>Daichi</t>
  </si>
  <si>
    <t>紫野</t>
  </si>
  <si>
    <t>川口　大輝</t>
  </si>
  <si>
    <t>ｶﾜｸﾞﾁ ﾀﾞｲｷ</t>
  </si>
  <si>
    <t>104189831*</t>
  </si>
  <si>
    <t>五條</t>
  </si>
  <si>
    <t>冨岡　凜太郎</t>
  </si>
  <si>
    <t>ﾄﾐｵｶ ﾘﾝﾀﾛｳ</t>
  </si>
  <si>
    <t>106102515*</t>
  </si>
  <si>
    <t>TOMIOKA</t>
  </si>
  <si>
    <t>辻田　幸輝</t>
  </si>
  <si>
    <t>ﾂｼﾞﾀ ｺｳｷ</t>
  </si>
  <si>
    <t>99038332*</t>
  </si>
  <si>
    <t>TSUJITA</t>
  </si>
  <si>
    <t>坂口　昇大</t>
  </si>
  <si>
    <t>ｻｶｸﾞﾁ ｼｮｳﾀ</t>
  </si>
  <si>
    <t>89484235*</t>
  </si>
  <si>
    <t>富永　健心</t>
  </si>
  <si>
    <t>ﾄﾐﾅｶﾞ ｹﾝｼﾝ</t>
  </si>
  <si>
    <t>107556327*</t>
  </si>
  <si>
    <t>峰山</t>
  </si>
  <si>
    <t>中野　龍治</t>
  </si>
  <si>
    <t>ﾅｶﾉ ﾘｭｳｼﾞ</t>
  </si>
  <si>
    <t>133080823*</t>
  </si>
  <si>
    <t>Ryuji</t>
  </si>
  <si>
    <t>千田　康弘</t>
  </si>
  <si>
    <t>ｾﾝﾀﾞ ﾔｽﾋﾛ</t>
  </si>
  <si>
    <t>107512723*</t>
  </si>
  <si>
    <t>SENDA</t>
  </si>
  <si>
    <t>Yasuhiro</t>
  </si>
  <si>
    <t>塔南</t>
  </si>
  <si>
    <t>上戸　一真</t>
  </si>
  <si>
    <t>ｶﾐﾄ ｶｽﾞﾏ</t>
  </si>
  <si>
    <t>133315723*</t>
  </si>
  <si>
    <t>KAMITO</t>
  </si>
  <si>
    <t>Kazuma</t>
  </si>
  <si>
    <t>長崎日本大</t>
  </si>
  <si>
    <t>渡邉　陽介</t>
  </si>
  <si>
    <t>ﾜﾀﾅﾍﾞ ﾖｳｽｹ</t>
  </si>
  <si>
    <t>108299736*</t>
  </si>
  <si>
    <t>Yosuke</t>
  </si>
  <si>
    <t>山口　太誉</t>
  </si>
  <si>
    <t>ﾔﾏｸﾞﾁ ﾀｲﾖｳ</t>
  </si>
  <si>
    <t>87817334*</t>
  </si>
  <si>
    <t>小泉　成</t>
  </si>
  <si>
    <t>ｺｲｽﾞﾐ ｱｷﾗ</t>
  </si>
  <si>
    <t>107591831*</t>
  </si>
  <si>
    <t>KOIZUMI</t>
  </si>
  <si>
    <t>Akira</t>
  </si>
  <si>
    <t>弓取　天喜</t>
  </si>
  <si>
    <t>ﾕﾐﾄﾘ ﾃﾝｷ</t>
  </si>
  <si>
    <t>107220315*</t>
  </si>
  <si>
    <t>YUMITORI</t>
  </si>
  <si>
    <t>Tenki</t>
  </si>
  <si>
    <t>大久保　颯汰</t>
  </si>
  <si>
    <t>ｵｵｸﾎﾞ ｿｳﾀ</t>
  </si>
  <si>
    <t>107986738*</t>
  </si>
  <si>
    <t>OKUBO</t>
  </si>
  <si>
    <t>多田　颯汰</t>
  </si>
  <si>
    <t>ﾀﾀﾞ ｿｳﾀ</t>
  </si>
  <si>
    <t>120577224*</t>
  </si>
  <si>
    <t>TADA</t>
  </si>
  <si>
    <t>中村　光稀</t>
  </si>
  <si>
    <t>ﾅｶﾑﾗ ｺｳｷ</t>
  </si>
  <si>
    <t>106473425*</t>
  </si>
  <si>
    <t>和歌山北</t>
  </si>
  <si>
    <t>粟井　駿平</t>
  </si>
  <si>
    <t>ｱﾜｲ ｼｭﾝﾍﾟｲ</t>
  </si>
  <si>
    <t>90442827*</t>
  </si>
  <si>
    <t>AWAI</t>
  </si>
  <si>
    <t>Shumpei</t>
  </si>
  <si>
    <t>小嶋　郁依斗</t>
  </si>
  <si>
    <t>ｺｼﾞﾏ ｶｲﾄ</t>
  </si>
  <si>
    <t>95361630*</t>
  </si>
  <si>
    <t>滋賀学園</t>
  </si>
  <si>
    <t>杉本　和己</t>
  </si>
  <si>
    <t>ｽｷﾞﾓﾄ ｶｽﾞｷ</t>
  </si>
  <si>
    <t>95481532*</t>
  </si>
  <si>
    <t>SUGIMOTO</t>
  </si>
  <si>
    <t>庵地　祐希</t>
  </si>
  <si>
    <t>ｱﾝﾁ ﾕｳｷ</t>
  </si>
  <si>
    <t>99381737*</t>
  </si>
  <si>
    <t>ANCHI</t>
  </si>
  <si>
    <t>興譲館</t>
  </si>
  <si>
    <t>内海　師童</t>
  </si>
  <si>
    <t>ｳﾂﾐ ｼﾄﾞｳ</t>
  </si>
  <si>
    <t>132710923*</t>
  </si>
  <si>
    <t>UTSUMI</t>
  </si>
  <si>
    <t>木下　太成</t>
  </si>
  <si>
    <t>ｷﾉｼﾀ ﾀｲｾｲ</t>
  </si>
  <si>
    <t>101576727*</t>
  </si>
  <si>
    <t>久保　明央人</t>
  </si>
  <si>
    <t>ｸﾎﾞ ｱｵﾄ</t>
  </si>
  <si>
    <t>102888936*</t>
  </si>
  <si>
    <t>KUBO</t>
  </si>
  <si>
    <t>高知工業</t>
  </si>
  <si>
    <t>桒田　大樹</t>
  </si>
  <si>
    <t>ｸﾜﾀ ﾀﾞｲｷ</t>
  </si>
  <si>
    <t>164677738*</t>
  </si>
  <si>
    <t>KUWATA</t>
  </si>
  <si>
    <t>神辺旭</t>
  </si>
  <si>
    <t>鈴木　優一郎</t>
  </si>
  <si>
    <t>ｽｽﾞｷ ﾕｳｲﾁﾛｳ</t>
  </si>
  <si>
    <t>137389839*</t>
  </si>
  <si>
    <t>須磨翔風</t>
  </si>
  <si>
    <t>武内　里賢</t>
  </si>
  <si>
    <t>ﾀｹｳﾁ ｻﾄｼ</t>
  </si>
  <si>
    <t>107525727*</t>
  </si>
  <si>
    <t>米田　勇輝</t>
  </si>
  <si>
    <t>ﾖﾈﾀﾞ ﾕｳｷ</t>
  </si>
  <si>
    <t>101917625*</t>
  </si>
  <si>
    <t>YONEDA</t>
  </si>
  <si>
    <t>西村　稜太</t>
  </si>
  <si>
    <t>ﾆｼﾑﾗ ﾘｮｳﾀ</t>
  </si>
  <si>
    <t>133287731*</t>
  </si>
  <si>
    <t>倉松　健</t>
  </si>
  <si>
    <t>ｸﾗﾏﾂ ｹﾝ</t>
  </si>
  <si>
    <t>100596627*</t>
  </si>
  <si>
    <t>KURAMATSU</t>
  </si>
  <si>
    <t>Ken</t>
  </si>
  <si>
    <t>高知小津</t>
  </si>
  <si>
    <t>藤原　悠月</t>
  </si>
  <si>
    <t>ﾌｼﾞﾜﾗ ﾕﾂﾞｷ</t>
  </si>
  <si>
    <t>80679939*</t>
  </si>
  <si>
    <t>西濱　充</t>
  </si>
  <si>
    <t>ﾆｼﾊﾏ ﾐﾂﾙ</t>
  </si>
  <si>
    <t>104215720*</t>
  </si>
  <si>
    <t>NISHIHAMA</t>
  </si>
  <si>
    <t>Mitsuru</t>
  </si>
  <si>
    <t>倉敷古城池</t>
  </si>
  <si>
    <t>福本　陸晴</t>
  </si>
  <si>
    <t>ﾌｸﾓﾄ ﾘﾊﾞ</t>
  </si>
  <si>
    <t>107872732*</t>
  </si>
  <si>
    <t>FUKUMOTO</t>
  </si>
  <si>
    <t>Riba</t>
  </si>
  <si>
    <t>野崎　景勝</t>
  </si>
  <si>
    <t>ﾉｻﾞｷ ｶｹﾞｶﾂ</t>
  </si>
  <si>
    <t>105670322*</t>
  </si>
  <si>
    <t>NOZAKI</t>
  </si>
  <si>
    <t>Kagekatsu</t>
  </si>
  <si>
    <t>寺村　滉平</t>
  </si>
  <si>
    <t>ﾃﾗﾑﾗ ｺｳﾍｲ</t>
  </si>
  <si>
    <t>108389635*</t>
  </si>
  <si>
    <t>TERAMURA</t>
  </si>
  <si>
    <t>京都文教</t>
  </si>
  <si>
    <t>中谷　優斗</t>
  </si>
  <si>
    <t>ﾅｶﾀﾆ ﾕｳﾄ</t>
  </si>
  <si>
    <t>99162330*</t>
  </si>
  <si>
    <t>奈良大附属</t>
  </si>
  <si>
    <t>冨田　悠斗</t>
  </si>
  <si>
    <t>ﾄﾐﾀ ﾕｳﾄ</t>
  </si>
  <si>
    <t>111274420*</t>
  </si>
  <si>
    <t>TOMITA</t>
  </si>
  <si>
    <t>福西　伸哉</t>
  </si>
  <si>
    <t>ﾌｸﾆｼ ｼﾝﾔ</t>
  </si>
  <si>
    <t>117329124*</t>
  </si>
  <si>
    <t>FUKUNISHI</t>
  </si>
  <si>
    <t>奈良情報商業</t>
  </si>
  <si>
    <t>磯淵　圭一郎</t>
  </si>
  <si>
    <t>ｲｿﾌﾞﾁ ｹｲｲﾁﾛｳ</t>
  </si>
  <si>
    <t>115636931*</t>
  </si>
  <si>
    <t>ISOBUCHI</t>
  </si>
  <si>
    <t>Keiichiro</t>
  </si>
  <si>
    <t>松本　太良</t>
  </si>
  <si>
    <t>ﾏﾂﾓﾄ ﾀｲﾗ</t>
  </si>
  <si>
    <t>120071516*</t>
  </si>
  <si>
    <t>Taira</t>
  </si>
  <si>
    <t>郷　颯冴</t>
  </si>
  <si>
    <t>ｺﾞｳ ｿｳｶﾞ</t>
  </si>
  <si>
    <t>111281216*</t>
  </si>
  <si>
    <t>GO</t>
  </si>
  <si>
    <t>Soga</t>
  </si>
  <si>
    <t>杉山　跳馬</t>
  </si>
  <si>
    <t>ｽｷﾞﾔﾏ ﾁｮｳﾏ</t>
  </si>
  <si>
    <t>115684025*</t>
  </si>
  <si>
    <t>Choma</t>
  </si>
  <si>
    <t>静岡市立</t>
  </si>
  <si>
    <t>嶋渡　涼太</t>
  </si>
  <si>
    <t>ｼﾏﾄﾞ ﾘｮｳﾀ</t>
  </si>
  <si>
    <t>114723927*</t>
  </si>
  <si>
    <t>SHIMADO</t>
  </si>
  <si>
    <t>東　大樹</t>
  </si>
  <si>
    <t>ｱｽﾞﾏ ﾀﾞｲｷ</t>
  </si>
  <si>
    <t>111568729*</t>
  </si>
  <si>
    <t>AZUMA</t>
  </si>
  <si>
    <t>大和広陵</t>
  </si>
  <si>
    <t>市川　隼</t>
  </si>
  <si>
    <t>ｲﾁｶﾜ ﾊﾔﾄ</t>
  </si>
  <si>
    <t>124272523*</t>
  </si>
  <si>
    <t>岩城　結太</t>
  </si>
  <si>
    <t>ｲﾜｷ ﾕｳﾀ</t>
  </si>
  <si>
    <t>130798432*</t>
  </si>
  <si>
    <t>IWAKI</t>
  </si>
  <si>
    <t>紀央館</t>
  </si>
  <si>
    <t>川井　鳳雅</t>
  </si>
  <si>
    <t>ｶﾜｲ ｺｳｶﾞ</t>
  </si>
  <si>
    <t>119214220*</t>
  </si>
  <si>
    <t>KAWAI</t>
  </si>
  <si>
    <t>Koga</t>
  </si>
  <si>
    <t>武井　夢叶</t>
  </si>
  <si>
    <t>ﾀｹｲ ﾕｳﾄ</t>
  </si>
  <si>
    <t>110703820*</t>
  </si>
  <si>
    <t>TAKEI</t>
  </si>
  <si>
    <t>藤田　大輝</t>
  </si>
  <si>
    <t>ﾌｼﾞﾀ ﾀﾞｲｷ</t>
  </si>
  <si>
    <t>112231010*</t>
  </si>
  <si>
    <t>FUJITA</t>
  </si>
  <si>
    <t>高橋　拓夢</t>
  </si>
  <si>
    <t>ﾀｶﾊｼ ﾋﾛﾑ</t>
  </si>
  <si>
    <t>112713318*</t>
  </si>
  <si>
    <t>鯖江</t>
  </si>
  <si>
    <t>岩重　功輝</t>
  </si>
  <si>
    <t>ｲﾜｼｹﾞ ｺｳｷ</t>
  </si>
  <si>
    <t>110003813*</t>
  </si>
  <si>
    <t>IWASHIGE</t>
  </si>
  <si>
    <t>今治北</t>
  </si>
  <si>
    <t>白糸　晟也</t>
  </si>
  <si>
    <t>ｼﾗｲﾄ ｾﾅ</t>
  </si>
  <si>
    <t>119468433*</t>
  </si>
  <si>
    <t>SHIRAITO</t>
  </si>
  <si>
    <t>Sena</t>
  </si>
  <si>
    <t>宮地　大暉</t>
  </si>
  <si>
    <t>ﾐﾔｼﾞ ﾀﾞｲｷ</t>
  </si>
  <si>
    <t>114016720*</t>
  </si>
  <si>
    <t>挾間　夢翔</t>
  </si>
  <si>
    <t>ﾊｻﾏ ﾕﾒﾄ</t>
  </si>
  <si>
    <t>118183527*</t>
  </si>
  <si>
    <t>HASAMA</t>
  </si>
  <si>
    <t>Yumeto</t>
  </si>
  <si>
    <t>内藤　想</t>
  </si>
  <si>
    <t>ﾅｲﾄｳ ｿﾗ</t>
  </si>
  <si>
    <t>113152013*</t>
  </si>
  <si>
    <t>NAITO</t>
  </si>
  <si>
    <t>松田　侑士</t>
  </si>
  <si>
    <t>ﾏﾂﾀﾞ ﾕｳﾄ</t>
  </si>
  <si>
    <t>113549023*</t>
  </si>
  <si>
    <t>八尾　藍麻</t>
  </si>
  <si>
    <t>ﾔｵ ﾗﾝﾏ</t>
  </si>
  <si>
    <t>117054321*</t>
  </si>
  <si>
    <t>YAO</t>
  </si>
  <si>
    <t>Ramma</t>
  </si>
  <si>
    <t>永野　嶺</t>
  </si>
  <si>
    <t>ﾅｶﾞﾉ ﾚｲ</t>
  </si>
  <si>
    <t>145952531*</t>
  </si>
  <si>
    <t>NAGANO</t>
  </si>
  <si>
    <t>穎明館</t>
  </si>
  <si>
    <t>内田　大貴</t>
  </si>
  <si>
    <t>ｳﾁﾀﾞ ﾀﾞｲｷ</t>
  </si>
  <si>
    <t>146681329*</t>
  </si>
  <si>
    <t>UCHIDA</t>
  </si>
  <si>
    <t>高島</t>
  </si>
  <si>
    <t>坂口　遥斗</t>
  </si>
  <si>
    <t>ｻｶｸﾞﾁ ﾊﾙﾄ</t>
  </si>
  <si>
    <t>200159534*</t>
  </si>
  <si>
    <t>津東</t>
  </si>
  <si>
    <t>魚谷　未徠</t>
  </si>
  <si>
    <t>ｳｵﾀﾆ ﾐﾗｲ</t>
  </si>
  <si>
    <t>122594427*</t>
  </si>
  <si>
    <t>UOTANI</t>
  </si>
  <si>
    <t>Mirai</t>
  </si>
  <si>
    <t>高田商業</t>
  </si>
  <si>
    <t>リード　来優</t>
  </si>
  <si>
    <t>ﾘｰﾄﾞ ﾗｲｳ</t>
  </si>
  <si>
    <t>128447228*</t>
  </si>
  <si>
    <t>REED</t>
  </si>
  <si>
    <t>Raiu</t>
  </si>
  <si>
    <t>山本　啓人</t>
  </si>
  <si>
    <t>ﾔﾏﾓﾄ ｹｲﾄ</t>
  </si>
  <si>
    <t>137021721*</t>
  </si>
  <si>
    <t>交野</t>
  </si>
  <si>
    <t>徳廣　匡祇</t>
  </si>
  <si>
    <t>ﾄｸﾋﾛ ﾏｻｼ</t>
  </si>
  <si>
    <t>129600422*</t>
  </si>
  <si>
    <t>TOKUHIRO</t>
  </si>
  <si>
    <t>松永　颯優</t>
  </si>
  <si>
    <t>ﾏﾂﾅｶﾞ ｿｳﾏ</t>
  </si>
  <si>
    <t>130054720*</t>
  </si>
  <si>
    <t>MATSUNAGA</t>
  </si>
  <si>
    <t>菅原　雅晴</t>
  </si>
  <si>
    <t>ｽｶﾞﾜﾗ ﾏｻﾊﾙ</t>
  </si>
  <si>
    <t>124668431*</t>
  </si>
  <si>
    <t>SUGAWARA</t>
  </si>
  <si>
    <t>河田　隼利</t>
  </si>
  <si>
    <t>ｶﾜﾀ ﾊﾔﾄ</t>
  </si>
  <si>
    <t>131720418*</t>
  </si>
  <si>
    <t>KAWATA</t>
  </si>
  <si>
    <t>板垣　弘海</t>
  </si>
  <si>
    <t>ｲﾀｶﾞｷ ﾋﾛﾐ</t>
  </si>
  <si>
    <t>124639732*</t>
  </si>
  <si>
    <t>ITAGAKI</t>
  </si>
  <si>
    <t>Hiromi</t>
  </si>
  <si>
    <t>瀬田工業</t>
  </si>
  <si>
    <t>古田　瑞樹</t>
  </si>
  <si>
    <t>ﾌﾙﾀ ﾐｽﾞｷ</t>
  </si>
  <si>
    <t>127156830*</t>
  </si>
  <si>
    <t>FURUTA</t>
  </si>
  <si>
    <t>八頭</t>
  </si>
  <si>
    <t>竹村　明人</t>
  </si>
  <si>
    <t>ﾀｹﾑﾗ ｱｷﾄ</t>
  </si>
  <si>
    <t>122020815*</t>
  </si>
  <si>
    <t>TAKEMURA</t>
  </si>
  <si>
    <t>Akito</t>
  </si>
  <si>
    <t>高倉　侃斗</t>
  </si>
  <si>
    <t>ﾀｶｸﾗ ｶﾝﾄ</t>
  </si>
  <si>
    <t>130838528*</t>
  </si>
  <si>
    <t>TAKAKURA</t>
  </si>
  <si>
    <t>Kanto</t>
  </si>
  <si>
    <t>野口　恭吾</t>
  </si>
  <si>
    <t>ﾉｸﾞﾁ ｷｮｳｺﾞ</t>
  </si>
  <si>
    <t>122059120*</t>
  </si>
  <si>
    <t>NOGUCHI</t>
  </si>
  <si>
    <t>Kyogo</t>
  </si>
  <si>
    <t>松原　幸之助</t>
  </si>
  <si>
    <t>ﾏﾂﾊﾞﾗ ｺｳﾉｽｹ</t>
  </si>
  <si>
    <t>157005119*</t>
  </si>
  <si>
    <t>MATSUBARA</t>
  </si>
  <si>
    <t>Konosuke</t>
  </si>
  <si>
    <t>川西北陵</t>
  </si>
  <si>
    <t>渡部　篤季</t>
  </si>
  <si>
    <t>ﾜﾀﾅﾍﾞ ｱﾂｷ</t>
  </si>
  <si>
    <t>154458027*</t>
  </si>
  <si>
    <t>清水　柊太</t>
  </si>
  <si>
    <t>ｼﾐｽﾞ ｼｭｳﾀ</t>
  </si>
  <si>
    <t>158243831*</t>
  </si>
  <si>
    <t>京都産業大附属</t>
  </si>
  <si>
    <t>冨江　駿仁</t>
  </si>
  <si>
    <t>ﾄﾐｴ ﾊﾔﾄ</t>
  </si>
  <si>
    <t>124727326*</t>
  </si>
  <si>
    <t>TOMIE</t>
  </si>
  <si>
    <t>桂　将貴</t>
  </si>
  <si>
    <t>ｶﾂﾗ ﾏｻｷ</t>
  </si>
  <si>
    <t>124813120*</t>
  </si>
  <si>
    <t>KATSURA</t>
  </si>
  <si>
    <t>池田　快音</t>
  </si>
  <si>
    <t>ｲｹﾀﾞ ｶｲﾄ</t>
  </si>
  <si>
    <t>124594126*</t>
  </si>
  <si>
    <t>長浜北星</t>
  </si>
  <si>
    <t>角田　陽都</t>
  </si>
  <si>
    <t>ｽﾐﾀﾞ ﾊﾙﾄ</t>
  </si>
  <si>
    <t>155391731*</t>
  </si>
  <si>
    <t>SUMIDA</t>
  </si>
  <si>
    <t>北嵯峨</t>
  </si>
  <si>
    <t>中村　孔明</t>
  </si>
  <si>
    <t>ﾅｶﾑﾗ ｺｳﾒｲ</t>
  </si>
  <si>
    <t>154861934*</t>
  </si>
  <si>
    <t>Komei</t>
  </si>
  <si>
    <t>兵庫県立農業</t>
  </si>
  <si>
    <t>石田　淳人</t>
  </si>
  <si>
    <t>ｲｼﾀﾞ ｼﾞｭﾝﾄ</t>
  </si>
  <si>
    <t>00094268938*</t>
  </si>
  <si>
    <t>ISHIDA</t>
  </si>
  <si>
    <t>Junto</t>
  </si>
  <si>
    <t>川北　脩斗</t>
  </si>
  <si>
    <t>ｶﾜｷﾀ ｼｭｳﾄ</t>
  </si>
  <si>
    <t>00112569731*</t>
  </si>
  <si>
    <t>KAWAKITA</t>
  </si>
  <si>
    <t>竹谷　幸希也</t>
  </si>
  <si>
    <t>ﾀｹﾀﾆ ﾕｷﾔ</t>
  </si>
  <si>
    <t>00078285737*</t>
  </si>
  <si>
    <t>TAKETANI</t>
  </si>
  <si>
    <t>Yukiya</t>
  </si>
  <si>
    <t>明誠学院</t>
  </si>
  <si>
    <t>富田　惇史</t>
  </si>
  <si>
    <t>ﾄﾐﾀ ｱﾂｼ</t>
  </si>
  <si>
    <t>00092349734*</t>
  </si>
  <si>
    <t>足立　琉希</t>
  </si>
  <si>
    <t>ｱﾀﾞﾁ ﾘｭｳｷ</t>
  </si>
  <si>
    <t>00108145221*</t>
  </si>
  <si>
    <t>ADACHI</t>
  </si>
  <si>
    <t>Ryuki</t>
  </si>
  <si>
    <t>京都共栄学園</t>
  </si>
  <si>
    <t>石川　朝翔</t>
  </si>
  <si>
    <t>ｲｼｶﾜ ｱｻﾄ</t>
  </si>
  <si>
    <t>00093419127*</t>
  </si>
  <si>
    <t>今井　悠介</t>
  </si>
  <si>
    <t>ｲﾏｲ ﾕｳｽｹ</t>
  </si>
  <si>
    <t>00093181527*</t>
  </si>
  <si>
    <t>居村　宣孝</t>
  </si>
  <si>
    <t>ｲﾑﾗ ﾉﾘﾀｶ</t>
  </si>
  <si>
    <t>00085707027*</t>
  </si>
  <si>
    <t>IMURA</t>
  </si>
  <si>
    <t>Noritaka</t>
  </si>
  <si>
    <t>江阪　智樹</t>
  </si>
  <si>
    <t>ｴｻｶ ﾄﾓｷ</t>
  </si>
  <si>
    <t>00094114928*</t>
  </si>
  <si>
    <t>ESAKA</t>
  </si>
  <si>
    <t>太田　元</t>
  </si>
  <si>
    <t>ｵｵﾀ ｹﾞﾝ</t>
  </si>
  <si>
    <t>00156117122*</t>
  </si>
  <si>
    <t>Gen</t>
  </si>
  <si>
    <t>太田　彪真</t>
  </si>
  <si>
    <t>ｵｵﾀ ﾋｮｳﾏ</t>
  </si>
  <si>
    <t>00095481027*</t>
  </si>
  <si>
    <t>Hyoma</t>
  </si>
  <si>
    <t>岡田　大暉</t>
  </si>
  <si>
    <t>ｵｶﾀﾞ ﾀﾞｲｷ</t>
  </si>
  <si>
    <t>00096489339*</t>
  </si>
  <si>
    <t>荻野　壮人</t>
  </si>
  <si>
    <t>ｵｷﾞﾉ ﾀｹﾄ</t>
  </si>
  <si>
    <t>00090872531*</t>
  </si>
  <si>
    <t>OGINO</t>
  </si>
  <si>
    <t>Taketo</t>
  </si>
  <si>
    <t>奥谷　俊介</t>
  </si>
  <si>
    <t>ｵｸﾀﾆ ｼｭﾝｽｹ</t>
  </si>
  <si>
    <t>00108388937*</t>
  </si>
  <si>
    <t>OKUTANI</t>
  </si>
  <si>
    <t>小掠　太智</t>
  </si>
  <si>
    <t>ｵｸﾞﾗ ﾀｲﾁ</t>
  </si>
  <si>
    <t>00093635834*</t>
  </si>
  <si>
    <t>OGURA</t>
  </si>
  <si>
    <t>添上</t>
  </si>
  <si>
    <t>金澤　直輝</t>
  </si>
  <si>
    <t>ｶﾅｻﾞﾜ ﾅｵｷ</t>
  </si>
  <si>
    <t>00108104721*</t>
  </si>
  <si>
    <t>KANAZAWA</t>
  </si>
  <si>
    <t>久御山</t>
  </si>
  <si>
    <t>川田　一稀</t>
  </si>
  <si>
    <t>ｶﾜﾀ ｶｽﾞｷ</t>
  </si>
  <si>
    <t>00087080225*</t>
  </si>
  <si>
    <t>北尾　響</t>
  </si>
  <si>
    <t>ｷﾀｵ ﾋﾋﾞｷ</t>
  </si>
  <si>
    <t>00095481330*</t>
  </si>
  <si>
    <t>KITAO</t>
  </si>
  <si>
    <t>Hibiki</t>
  </si>
  <si>
    <t>木下　博翔</t>
  </si>
  <si>
    <t>ｷﾉｼﾀ ﾋﾛﾄ</t>
  </si>
  <si>
    <t>00107609932*</t>
  </si>
  <si>
    <t>黒木　史也</t>
  </si>
  <si>
    <t>ｸﾛｷ ﾌﾐﾔ</t>
  </si>
  <si>
    <t>00090294428*</t>
  </si>
  <si>
    <t>KUROKI</t>
  </si>
  <si>
    <t>小出　健太</t>
  </si>
  <si>
    <t>ｺｲﾃﾞ ｹﾝﾀ</t>
  </si>
  <si>
    <t>00087286132*</t>
  </si>
  <si>
    <t>KOIDE</t>
  </si>
  <si>
    <t>観音寺総合</t>
  </si>
  <si>
    <t>西藤　我空</t>
  </si>
  <si>
    <t>ｻｲﾄｳ ｶﾞｸ</t>
  </si>
  <si>
    <t>00095528433*</t>
  </si>
  <si>
    <t>下平　瞬</t>
  </si>
  <si>
    <t>ｼﾓﾋﾗ ｼｭﾝ</t>
  </si>
  <si>
    <t>00087815534*</t>
  </si>
  <si>
    <t>SHIMOHIRA</t>
  </si>
  <si>
    <t>須戸　遼</t>
  </si>
  <si>
    <t>ｽﾄﾞ ﾘｮｳ</t>
  </si>
  <si>
    <t>00092140117*</t>
  </si>
  <si>
    <t>SUDO</t>
  </si>
  <si>
    <t>妹尾　康太朗</t>
  </si>
  <si>
    <t>ｾｵ ｺｳﾀﾛｳ</t>
  </si>
  <si>
    <t>00123638932*</t>
  </si>
  <si>
    <t>SEO</t>
  </si>
  <si>
    <t>滋賀短期大附属</t>
  </si>
  <si>
    <t>田丸　拓樹</t>
  </si>
  <si>
    <t>ﾀﾏﾙ ﾋﾛｷ</t>
  </si>
  <si>
    <t>00102975832*</t>
  </si>
  <si>
    <t>TAMARU</t>
  </si>
  <si>
    <t>檀上　敬彦</t>
  </si>
  <si>
    <t>ﾀﾞﾝｼﾞｮｳ ﾄｼﾋｺ</t>
  </si>
  <si>
    <t>00094784941*</t>
  </si>
  <si>
    <t>Toshihiko</t>
  </si>
  <si>
    <t>広島工業大</t>
  </si>
  <si>
    <t>寺尾　翔</t>
  </si>
  <si>
    <t>ﾃﾗｵ ｼｮｳ</t>
  </si>
  <si>
    <t>00089633433*</t>
  </si>
  <si>
    <t>TERAO</t>
  </si>
  <si>
    <t>Sho</t>
  </si>
  <si>
    <t>中村　智哉</t>
  </si>
  <si>
    <t>ﾅｶﾑﾗ ﾄﾓﾔ</t>
  </si>
  <si>
    <t>00087819134*</t>
  </si>
  <si>
    <t>Tomoya</t>
  </si>
  <si>
    <t>東大阪大柏原</t>
  </si>
  <si>
    <t>中山　敬太</t>
  </si>
  <si>
    <t>ﾅｶﾔﾏ ｹｲﾀ</t>
  </si>
  <si>
    <t>00096329231*</t>
  </si>
  <si>
    <t>西村　祥</t>
  </si>
  <si>
    <t>ﾆｼﾑﾗ ｼｮｳ</t>
  </si>
  <si>
    <t>00127382427*</t>
  </si>
  <si>
    <t>京都両洋</t>
  </si>
  <si>
    <t>東田　佳樹</t>
  </si>
  <si>
    <t>ﾋｶﾞｼﾀﾞ ﾖｼｷ</t>
  </si>
  <si>
    <t>00102287727*</t>
  </si>
  <si>
    <t>HIGASHIDA</t>
  </si>
  <si>
    <t>細見　明也</t>
  </si>
  <si>
    <t>ﾎｿﾐ ﾒｲﾔ</t>
  </si>
  <si>
    <t>00121712216*</t>
  </si>
  <si>
    <t>Meiya</t>
  </si>
  <si>
    <t>御宿　一輝</t>
  </si>
  <si>
    <t>ﾐｼｭｸ ｶｽﾞｷ</t>
  </si>
  <si>
    <t>00095489742*</t>
  </si>
  <si>
    <t>MISHUKU</t>
  </si>
  <si>
    <t>三谷　陽太</t>
  </si>
  <si>
    <t>ﾐﾀﾆ ﾖｳﾀ</t>
  </si>
  <si>
    <t>00090214218*</t>
  </si>
  <si>
    <t>MITANI</t>
  </si>
  <si>
    <t>Yota</t>
  </si>
  <si>
    <t>美藤　瑠希</t>
  </si>
  <si>
    <t>ﾐﾄｳ ﾙｷ</t>
  </si>
  <si>
    <t>00092663935*</t>
  </si>
  <si>
    <t>MITO</t>
  </si>
  <si>
    <t>Ruki</t>
  </si>
  <si>
    <t>英真学園</t>
  </si>
  <si>
    <t>森　貫太</t>
  </si>
  <si>
    <t>ﾓﾘ ｶﾝﾀ</t>
  </si>
  <si>
    <t>00091356125*</t>
  </si>
  <si>
    <t>矢野　雄大</t>
  </si>
  <si>
    <t>ﾔﾉ ﾕｳﾀﾞｲ</t>
  </si>
  <si>
    <t>00118753025*</t>
  </si>
  <si>
    <t>山下　雄紀</t>
  </si>
  <si>
    <t>ﾔﾏｼﾀ ﾕｳｷ</t>
  </si>
  <si>
    <t>00090781328*</t>
  </si>
  <si>
    <t>赤井　伊夫貴</t>
  </si>
  <si>
    <t>ｱｶｲ ｲﾌﾞｷ</t>
  </si>
  <si>
    <t>00100982121*</t>
  </si>
  <si>
    <t>AKAI</t>
  </si>
  <si>
    <t>大川　秀仁</t>
  </si>
  <si>
    <t>ｵｵｶﾜ ﾋﾃﾞﾋﾄ</t>
  </si>
  <si>
    <t>00135440522*</t>
  </si>
  <si>
    <t>OKAWA</t>
  </si>
  <si>
    <t>Hidehito</t>
  </si>
  <si>
    <t>緑風冠</t>
  </si>
  <si>
    <t>岡本　憲弥</t>
  </si>
  <si>
    <t>ｵｶﾓﾄ ｶｽﾞﾔ</t>
  </si>
  <si>
    <t>00100925421*</t>
  </si>
  <si>
    <t>Kazuya</t>
  </si>
  <si>
    <t>甲斐　楽海</t>
  </si>
  <si>
    <t>ｶｲ ﾓﾄﾐ</t>
  </si>
  <si>
    <t>00105117924*</t>
  </si>
  <si>
    <t>KAI</t>
  </si>
  <si>
    <t>Motomi</t>
  </si>
  <si>
    <t>宮崎第一</t>
  </si>
  <si>
    <t>片岡　大輔</t>
  </si>
  <si>
    <t>ｶﾀｵｶ ﾀﾞｲｽｹ</t>
  </si>
  <si>
    <t>00109201215*</t>
  </si>
  <si>
    <t>KATAOKA</t>
  </si>
  <si>
    <t>北稜</t>
  </si>
  <si>
    <t>加納　大河</t>
  </si>
  <si>
    <t>ｶﾉｳ ﾀｲｶﾞ</t>
  </si>
  <si>
    <t>00107495329*</t>
  </si>
  <si>
    <t>KANO</t>
  </si>
  <si>
    <t>洛東</t>
  </si>
  <si>
    <t>川北　隼平</t>
  </si>
  <si>
    <t>ｶﾜｷﾀ ｼｭﾝﾍﾟｲ</t>
  </si>
  <si>
    <t>00105047017*</t>
  </si>
  <si>
    <t>倉　凌雅</t>
  </si>
  <si>
    <t>ｸﾗ ﾘｮｳｶﾞ</t>
  </si>
  <si>
    <t>00129914531*</t>
  </si>
  <si>
    <t>KURA</t>
  </si>
  <si>
    <t>Ryoga</t>
  </si>
  <si>
    <t>小﨑　昂</t>
  </si>
  <si>
    <t>ｺｻﾞｷ ｱｷﾗ</t>
  </si>
  <si>
    <t>00165403322*</t>
  </si>
  <si>
    <t>KOZAKI</t>
  </si>
  <si>
    <t>小村　陸月</t>
  </si>
  <si>
    <t>ｺﾑﾗ ﾘﾂｷ</t>
  </si>
  <si>
    <t>00106114316*</t>
  </si>
  <si>
    <t>KOMURA</t>
  </si>
  <si>
    <t>Ritsuki</t>
  </si>
  <si>
    <t>塩路　添真</t>
  </si>
  <si>
    <t>ｼｵｼﾞ ﾃﾝﾏ</t>
  </si>
  <si>
    <t>00118037929*</t>
  </si>
  <si>
    <t>SHIOJI</t>
  </si>
  <si>
    <t>Temma</t>
  </si>
  <si>
    <t>四反田　龍哉</t>
  </si>
  <si>
    <t>ｼﾀﾝﾀﾞ ﾘｭｳﾔ</t>
  </si>
  <si>
    <t>00098843840*</t>
  </si>
  <si>
    <t>SHITANDA</t>
  </si>
  <si>
    <t>Ryuya</t>
  </si>
  <si>
    <t>下川　玲布</t>
  </si>
  <si>
    <t>ｼﾓｶﾜ ﾚﾉ</t>
  </si>
  <si>
    <t>00102137620*</t>
  </si>
  <si>
    <t>SHIMOKAWA</t>
  </si>
  <si>
    <t>Reno</t>
  </si>
  <si>
    <t>髙木　一之進</t>
  </si>
  <si>
    <t>ﾀｶｷﾞ ｲﾁﾉｼﾝ</t>
  </si>
  <si>
    <t>00099426131*</t>
  </si>
  <si>
    <t>Ichinoshin</t>
  </si>
  <si>
    <t>大津商業</t>
  </si>
  <si>
    <t>田中　武佐志</t>
  </si>
  <si>
    <t>ﾀﾅｶ ﾑｻｼ</t>
  </si>
  <si>
    <t>00108096428*</t>
  </si>
  <si>
    <t>Musashi</t>
  </si>
  <si>
    <t>京都廣学館</t>
  </si>
  <si>
    <t>田原　和歩</t>
  </si>
  <si>
    <t>ﾀﾊﾗ ｶｽﾞﾎ</t>
  </si>
  <si>
    <t>00096805028*</t>
  </si>
  <si>
    <t>Kazuho</t>
  </si>
  <si>
    <t>中鶴　颯</t>
  </si>
  <si>
    <t>ﾅｶﾂﾙ ｿｳ</t>
  </si>
  <si>
    <t>00109247528*</t>
  </si>
  <si>
    <t>NAKATSURU</t>
  </si>
  <si>
    <t>県立玉島</t>
  </si>
  <si>
    <t>服部　右夢</t>
  </si>
  <si>
    <t>ﾊｯﾄﾘ ﾐﾓ</t>
  </si>
  <si>
    <t>00118345022*</t>
  </si>
  <si>
    <t>HATTORI</t>
  </si>
  <si>
    <t>Mimo</t>
  </si>
  <si>
    <t>済美</t>
  </si>
  <si>
    <t>阪東　海斗</t>
  </si>
  <si>
    <t>ﾊﾞﾝﾄﾞｳ ｶｲﾄ</t>
  </si>
  <si>
    <t>00102514821*</t>
  </si>
  <si>
    <t>深海　響輝</t>
  </si>
  <si>
    <t>ﾌｶﾐ ﾋﾋﾞｷ</t>
  </si>
  <si>
    <t>00134056827*</t>
  </si>
  <si>
    <t>FUKAMI</t>
  </si>
  <si>
    <t>熊野</t>
  </si>
  <si>
    <t>藤澤　龍吾</t>
  </si>
  <si>
    <t>ﾌｼﾞｻﾜ ﾘｭｳｺﾞ</t>
  </si>
  <si>
    <t>00105087930*</t>
  </si>
  <si>
    <t>FUJISAWA</t>
  </si>
  <si>
    <t>Ryugo</t>
  </si>
  <si>
    <t>古久保　壮舞</t>
  </si>
  <si>
    <t>ﾌﾙｸﾎﾞ ｿｳﾏ</t>
  </si>
  <si>
    <t>00106824021*</t>
  </si>
  <si>
    <t>FURUKUBO</t>
  </si>
  <si>
    <t>古田　蒼空</t>
  </si>
  <si>
    <t>ﾌﾙﾀ ｿﾗ</t>
  </si>
  <si>
    <t>00101485726*</t>
  </si>
  <si>
    <t>堀田　力也</t>
  </si>
  <si>
    <t>ﾎﾘﾀ ﾘｷﾔ</t>
  </si>
  <si>
    <t>00165403423*</t>
  </si>
  <si>
    <t>HORITA</t>
  </si>
  <si>
    <t>Rikiya</t>
  </si>
  <si>
    <t>東稜</t>
  </si>
  <si>
    <t>松岡　浩光</t>
  </si>
  <si>
    <t>ﾏﾂｵｶ ﾋﾛﾐ</t>
  </si>
  <si>
    <t>00135684229*</t>
  </si>
  <si>
    <t>MATSUOKA</t>
  </si>
  <si>
    <t>松山　巧</t>
  </si>
  <si>
    <t>ﾏﾂﾔﾏ ﾀｸﾐ</t>
  </si>
  <si>
    <t>00107713827*</t>
  </si>
  <si>
    <t>MATSUYAMA</t>
  </si>
  <si>
    <t>三野　瞳真</t>
  </si>
  <si>
    <t>ﾐﾉ ﾄｳﾏ</t>
  </si>
  <si>
    <t>00099697040*</t>
  </si>
  <si>
    <t>MINO</t>
  </si>
  <si>
    <t>Toma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</si>
  <si>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</si>
  <si>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</si>
  <si>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</si>
  <si>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</si>
  <si>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</si>
  <si>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</si>
  <si>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</si>
  <si>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</si>
  <si>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</si>
  <si>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鳥取中央育英</t>
  </si>
  <si>
    <t>村山　巧</t>
  </si>
  <si>
    <t>ﾑﾗﾔﾏ ﾀｸﾐ</t>
  </si>
  <si>
    <t>00099946643*</t>
  </si>
  <si>
    <t>MURAYAMA</t>
  </si>
  <si>
    <t>国際情報</t>
  </si>
  <si>
    <t>吉岡　晴輝</t>
  </si>
  <si>
    <t>ﾖｼｵｶ ﾊﾙｷ</t>
  </si>
  <si>
    <t>00108299231*</t>
  </si>
  <si>
    <t>和田　一晃</t>
  </si>
  <si>
    <t>ﾜﾀﾞ ｶｽﾞｱｷ</t>
  </si>
  <si>
    <t>00108689739*</t>
  </si>
  <si>
    <t>WADA</t>
  </si>
  <si>
    <t>Kazuaki</t>
  </si>
  <si>
    <t>青山　陽太</t>
  </si>
  <si>
    <t>ｱｵﾔﾏ ﾋﾅﾀ</t>
  </si>
  <si>
    <t>00120593020*</t>
  </si>
  <si>
    <t>AOYAMA</t>
  </si>
  <si>
    <t>向陽</t>
  </si>
  <si>
    <t>伊藤　大輔</t>
  </si>
  <si>
    <t>ｲﾄｳ ﾀﾞｲｽｹ</t>
  </si>
  <si>
    <t>00107708124*</t>
  </si>
  <si>
    <t>川原　玄靖</t>
  </si>
  <si>
    <t>ｶﾜﾊﾗ ｹﾞﾝｾｲ</t>
  </si>
  <si>
    <t>00105459024*</t>
  </si>
  <si>
    <t>KAWAHARA</t>
  </si>
  <si>
    <t>Gensei</t>
  </si>
  <si>
    <t>三木北</t>
  </si>
  <si>
    <t>喜多村　涼</t>
  </si>
  <si>
    <t>ｷﾀﾑﾗ ﾘｮｳ</t>
  </si>
  <si>
    <t>00103942625*</t>
  </si>
  <si>
    <t>KITAMURA</t>
  </si>
  <si>
    <t>香住</t>
  </si>
  <si>
    <t>小林　成夢</t>
  </si>
  <si>
    <t>ｺﾊﾞﾔｼ ﾅﾙﾑ</t>
  </si>
  <si>
    <t>00106503419*</t>
  </si>
  <si>
    <t>Narumu</t>
  </si>
  <si>
    <t>大野</t>
  </si>
  <si>
    <t>山中　郡</t>
  </si>
  <si>
    <t>ﾔﾏﾅｶ ｸﾞﾝ</t>
  </si>
  <si>
    <t>00104102088*</t>
  </si>
  <si>
    <t>YAMANAKA</t>
  </si>
  <si>
    <t>Gun</t>
  </si>
  <si>
    <t>一瀬　主貴</t>
  </si>
  <si>
    <t>ｲﾁｾ ｶｽﾞｷ</t>
  </si>
  <si>
    <t>ICHISE</t>
  </si>
  <si>
    <t>安曇川</t>
  </si>
  <si>
    <t>八鍬　薫</t>
  </si>
  <si>
    <t>ﾔｸﾜ ｶｵﾙ</t>
  </si>
  <si>
    <t>YAKUWA</t>
  </si>
  <si>
    <t>Kaoru</t>
  </si>
  <si>
    <t>尼崎西</t>
  </si>
  <si>
    <t>土井　創嵐</t>
  </si>
  <si>
    <t>ﾄﾞｲ ｿﾗ</t>
  </si>
  <si>
    <t>野原　颯太</t>
  </si>
  <si>
    <t>ﾉﾊﾗ ｿｳﾀ</t>
  </si>
  <si>
    <t>NOHARA</t>
  </si>
  <si>
    <t>別府　涼司</t>
  </si>
  <si>
    <t>ﾍﾞｯﾌﾟ ﾘｮｳｼﾞ</t>
  </si>
  <si>
    <t>BEPPU</t>
  </si>
  <si>
    <t>Ryoji</t>
  </si>
  <si>
    <t>藤橋　倫太朗</t>
  </si>
  <si>
    <t>ﾌｼﾞﾊｼ ﾘﾝﾀﾛｳ</t>
  </si>
  <si>
    <t>00150806828*</t>
  </si>
  <si>
    <t>FUJIHASHI</t>
  </si>
  <si>
    <t>大谷</t>
  </si>
  <si>
    <t>植澤　竜也</t>
  </si>
  <si>
    <t>ｳｴｻﾞﾜ ﾀﾂﾔ</t>
  </si>
  <si>
    <t>UEZAWA</t>
  </si>
  <si>
    <t>門田　大樹</t>
  </si>
  <si>
    <t>ｶﾄﾞﾀ ﾀﾞｲｷ</t>
  </si>
  <si>
    <t>KADOTA</t>
  </si>
  <si>
    <t>貝崎　渉</t>
  </si>
  <si>
    <t>ｶｲｻﾞｷ ﾜﾀﾙ</t>
  </si>
  <si>
    <t>KAIZAKI</t>
  </si>
  <si>
    <t>Wataru</t>
  </si>
  <si>
    <t>酒井　大智</t>
  </si>
  <si>
    <t>ｻｶｲ ﾀﾞｲﾁ</t>
  </si>
  <si>
    <t>SAKAI</t>
  </si>
  <si>
    <t>西村　聡一郎</t>
  </si>
  <si>
    <t>ﾆｼﾑﾗ ｿｳｲﾁﾛｳ</t>
  </si>
  <si>
    <t>00118691632*</t>
  </si>
  <si>
    <t>Soichiro</t>
  </si>
  <si>
    <t>新田</t>
  </si>
  <si>
    <t>平賀　丈也</t>
  </si>
  <si>
    <t>ﾋﾗｶﾞ ﾀｹﾔ</t>
  </si>
  <si>
    <t>00140471219*</t>
  </si>
  <si>
    <t>HIRAGA</t>
  </si>
  <si>
    <t>Takeya</t>
  </si>
  <si>
    <t>西脇工業</t>
  </si>
  <si>
    <t>中野　稜太</t>
  </si>
  <si>
    <t>ﾅｶﾉ ﾘｮｳﾀ</t>
  </si>
  <si>
    <t>00119623527*</t>
  </si>
  <si>
    <t>伊藤　悠真</t>
  </si>
  <si>
    <t>ｲﾄｳ ﾕｳﾏ</t>
  </si>
  <si>
    <t>稲生</t>
  </si>
  <si>
    <t>林　虎道</t>
  </si>
  <si>
    <t>ﾊﾔｼ ﾄﾗﾐﾁ</t>
  </si>
  <si>
    <t>HAYASHI</t>
  </si>
  <si>
    <t>Toramichi</t>
  </si>
  <si>
    <t>八幡商業</t>
  </si>
  <si>
    <t>石川　輝朗</t>
  </si>
  <si>
    <t>ｲｼｶﾜ ﾃﾙｱｷ</t>
  </si>
  <si>
    <t>Teruaki</t>
  </si>
  <si>
    <t>大田　丈</t>
  </si>
  <si>
    <t>ｵｵﾀ ｼﾞｮｳ</t>
  </si>
  <si>
    <t>00117533525*</t>
  </si>
  <si>
    <t>Jo</t>
  </si>
  <si>
    <t>山崎　遥人</t>
  </si>
  <si>
    <t>ﾔﾏｻｷ ﾊﾙﾄ</t>
  </si>
  <si>
    <t>00109710523*</t>
  </si>
  <si>
    <t>三ツ目　陸</t>
  </si>
  <si>
    <t>ﾐﾂﾒ ﾘｸ</t>
  </si>
  <si>
    <t>MITSUME</t>
  </si>
  <si>
    <t>奥村　航貴</t>
  </si>
  <si>
    <t>ｵｸﾑﾗ ｺｳｷ</t>
  </si>
  <si>
    <t>OKUMURA</t>
  </si>
  <si>
    <t>野田　陸人</t>
  </si>
  <si>
    <t>ﾉﾀﾞ ﾘｸﾄ</t>
  </si>
  <si>
    <t>NODA</t>
  </si>
  <si>
    <t>四條畷</t>
  </si>
  <si>
    <t>松崎　大河</t>
  </si>
  <si>
    <t>ﾏﾂｻﾞｷ ﾀｲｶﾞ</t>
  </si>
  <si>
    <t>00150930624*</t>
  </si>
  <si>
    <t>MATSUZAKI</t>
  </si>
  <si>
    <t>小西　遥斗</t>
  </si>
  <si>
    <t>ｺﾆｼ ﾊﾙﾄ</t>
  </si>
  <si>
    <t>古澤　侑也</t>
  </si>
  <si>
    <t>ﾌﾙｻﾜ ﾕｳﾔ</t>
  </si>
  <si>
    <t>FURUSAWA</t>
  </si>
  <si>
    <t>小林　啓祐</t>
  </si>
  <si>
    <t>ｺﾊﾞﾔｼ ｹｲｽｹ</t>
  </si>
  <si>
    <t>中間</t>
  </si>
  <si>
    <t>佐々木　仁哉</t>
  </si>
  <si>
    <t>ｻｻｷ ｼﾞﾝﾔ</t>
  </si>
  <si>
    <t>SASAKI</t>
  </si>
  <si>
    <t>Jinya</t>
  </si>
  <si>
    <t>吉本　空</t>
  </si>
  <si>
    <t>ﾖｼﾓﾄ ｿﾗ</t>
  </si>
  <si>
    <t>玉村　悠登</t>
  </si>
  <si>
    <t>ﾀﾏﾑﾗ ﾕｳﾄ</t>
  </si>
  <si>
    <t>TAMAMURA</t>
  </si>
  <si>
    <t>中島　迅帝</t>
  </si>
  <si>
    <t>ﾅｶｼﾞﾏ ﾊﾔﾃ</t>
  </si>
  <si>
    <t>楠見　涼介</t>
  </si>
  <si>
    <t>ｸｽﾐ ﾘｮｳｽｹ</t>
  </si>
  <si>
    <t>00097408836*</t>
  </si>
  <si>
    <t>KUSUMI</t>
  </si>
  <si>
    <t>仮屋﨑　湧</t>
  </si>
  <si>
    <t>ｶﾘﾔｻﾞｷ ﾕｳ</t>
  </si>
  <si>
    <t>00119302723*</t>
  </si>
  <si>
    <t>KARIYAZAKI</t>
  </si>
  <si>
    <t>宮下　大輝</t>
  </si>
  <si>
    <t>ﾐﾔｼﾀ ﾀﾞｲｷ</t>
  </si>
  <si>
    <t>00200030095*</t>
  </si>
  <si>
    <t>MIYASHITA</t>
  </si>
  <si>
    <t>東福岡</t>
  </si>
  <si>
    <t>西野　有輝</t>
  </si>
  <si>
    <t>ﾆｼﾉ ﾕｳｷ</t>
  </si>
  <si>
    <t>NISHINO</t>
  </si>
  <si>
    <t>小牧</t>
  </si>
  <si>
    <t>徳元　颯良</t>
  </si>
  <si>
    <t>ﾄｸﾓﾄ ｿﾗ</t>
  </si>
  <si>
    <t>TOKUMOTO</t>
  </si>
  <si>
    <t>神戸星城</t>
  </si>
  <si>
    <t>藤原　由規</t>
  </si>
  <si>
    <t>ﾌｼﾞﾜﾗ ﾖｼｷ</t>
  </si>
  <si>
    <t>64380728*</t>
  </si>
  <si>
    <t>黒田　翔貴</t>
  </si>
  <si>
    <t>ｸﾛﾀﾞ ｼｮｳｷ</t>
  </si>
  <si>
    <t>164671732*</t>
  </si>
  <si>
    <t>KURODA</t>
  </si>
  <si>
    <t>Shoki</t>
  </si>
  <si>
    <t>伊川谷北</t>
  </si>
  <si>
    <t>湯浅　可弦</t>
  </si>
  <si>
    <t>ﾕｱｻ ｶｲﾄ</t>
  </si>
  <si>
    <t>110904116*</t>
  </si>
  <si>
    <t>YUASA</t>
  </si>
  <si>
    <t>兵庫工業</t>
  </si>
  <si>
    <t>古谷　健吾</t>
  </si>
  <si>
    <t>ﾌﾙﾀﾆ ｹﾝｺﾞ</t>
  </si>
  <si>
    <t>91990533*</t>
  </si>
  <si>
    <t>FURUTANI</t>
  </si>
  <si>
    <t>萩尾　脩人</t>
  </si>
  <si>
    <t>ﾊｷﾞｵ ｼｭｳﾄ</t>
  </si>
  <si>
    <t>89403731*</t>
  </si>
  <si>
    <t>HAGIO</t>
  </si>
  <si>
    <t>門真なみはや</t>
  </si>
  <si>
    <t>上村　壮吾</t>
  </si>
  <si>
    <t>ｳｴﾑﾗ ｿｳｺﾞ</t>
  </si>
  <si>
    <t>92131521*</t>
  </si>
  <si>
    <t>UEMURA</t>
  </si>
  <si>
    <t>Sogo</t>
  </si>
  <si>
    <t>小塚　陽介</t>
  </si>
  <si>
    <t>ｺﾂｶ ﾖｳｽｹ</t>
  </si>
  <si>
    <t>156116727*</t>
  </si>
  <si>
    <t>KOTSUKA</t>
  </si>
  <si>
    <t>丸亀城西</t>
  </si>
  <si>
    <t>鷹野　優士</t>
  </si>
  <si>
    <t>ﾀｶﾉ ﾕｳｼ</t>
  </si>
  <si>
    <t>87886744*</t>
  </si>
  <si>
    <t>TAKANO</t>
  </si>
  <si>
    <t>新居浜東</t>
  </si>
  <si>
    <t>泉　翔太</t>
  </si>
  <si>
    <t>ｲｽﾞﾐ ｼｮｳﾀ</t>
  </si>
  <si>
    <t>88341933*</t>
  </si>
  <si>
    <t>IZUMI</t>
  </si>
  <si>
    <t>粟野　聖瑳</t>
  </si>
  <si>
    <t>ｱﾜﾉ ｾｲｻﾞ</t>
  </si>
  <si>
    <t>93580227*</t>
  </si>
  <si>
    <t>AWANO</t>
  </si>
  <si>
    <t>Seiza</t>
  </si>
  <si>
    <t>中澤　孝太</t>
  </si>
  <si>
    <t>ﾅｶｻﾞﾜ ｺｳﾀ</t>
  </si>
  <si>
    <t>94136124*</t>
  </si>
  <si>
    <t>NAKAZAWA</t>
  </si>
  <si>
    <t>海南</t>
  </si>
  <si>
    <t>佐々木　良徳</t>
  </si>
  <si>
    <t>ｻｻｷ ﾘｮｳﾄｸ</t>
  </si>
  <si>
    <t>86674839*</t>
  </si>
  <si>
    <t>Ryotoku</t>
  </si>
  <si>
    <t>荒川　潤</t>
  </si>
  <si>
    <t>ｱﾗｶﾜ ｼﾞｭﾝ</t>
  </si>
  <si>
    <t>92746836*</t>
  </si>
  <si>
    <t>ARAKAWA</t>
  </si>
  <si>
    <t>北谷　宏人</t>
  </si>
  <si>
    <t>ｷﾀﾀﾞﾆ ﾋﾛﾄ</t>
  </si>
  <si>
    <t>121042515*</t>
  </si>
  <si>
    <t>KITADANI</t>
  </si>
  <si>
    <t>飯田　晃也</t>
  </si>
  <si>
    <t>ｲｲﾀﾞ ﾃﾙﾔ</t>
  </si>
  <si>
    <t>87886946*</t>
  </si>
  <si>
    <t>IIDA</t>
  </si>
  <si>
    <t>Teruya</t>
  </si>
  <si>
    <t>川之江</t>
  </si>
  <si>
    <t>三木　颯大</t>
  </si>
  <si>
    <t>ﾐｷ ｿｳﾀﾞｲ</t>
  </si>
  <si>
    <t>125876130*</t>
  </si>
  <si>
    <t>MIKI</t>
  </si>
  <si>
    <t>Sodai</t>
  </si>
  <si>
    <t>赤松　蒼太</t>
  </si>
  <si>
    <t>ｱｶﾏﾂ ｿｳﾀ</t>
  </si>
  <si>
    <t>89029937*</t>
  </si>
  <si>
    <t>AKAMATSU</t>
  </si>
  <si>
    <t>高松西</t>
  </si>
  <si>
    <t>諏訪　皓己</t>
  </si>
  <si>
    <t>ｽﾜ ｺｳｷ</t>
  </si>
  <si>
    <t>91978842*</t>
  </si>
  <si>
    <t>SUWA</t>
  </si>
  <si>
    <t>初芝橋本</t>
  </si>
  <si>
    <t>明後　達也</t>
  </si>
  <si>
    <t>ﾐｮｳｺﾞ ﾀﾂﾔ</t>
  </si>
  <si>
    <t>123190925*</t>
  </si>
  <si>
    <t>MYOGO</t>
  </si>
  <si>
    <t>田中　創太郎</t>
  </si>
  <si>
    <t>ﾀﾅｶ ｿｳﾀﾛｳ</t>
  </si>
  <si>
    <t>87840128*</t>
  </si>
  <si>
    <t>Sotaro</t>
  </si>
  <si>
    <t>宇和島東</t>
  </si>
  <si>
    <t>加藤　優希</t>
  </si>
  <si>
    <t>ｶﾄｳ ﾕｳｷ</t>
  </si>
  <si>
    <t>92296432*</t>
  </si>
  <si>
    <t>KATO</t>
  </si>
  <si>
    <t>浅原　来羽</t>
  </si>
  <si>
    <t>ｱｻﾊﾗ ｺｳ</t>
  </si>
  <si>
    <t>98726335*</t>
  </si>
  <si>
    <t>ASAHARA</t>
  </si>
  <si>
    <t>出雲工業</t>
  </si>
  <si>
    <t>更谷　侑</t>
  </si>
  <si>
    <t>ｻﾗﾀﾆ ﾀｽｸ</t>
  </si>
  <si>
    <t>89484134*</t>
  </si>
  <si>
    <t>SARATANI</t>
  </si>
  <si>
    <t>井上　拓己</t>
  </si>
  <si>
    <t>ｲﾉｳｴ ﾀｸﾐ</t>
  </si>
  <si>
    <t>91901626*</t>
  </si>
  <si>
    <t>林　倖輝</t>
  </si>
  <si>
    <t>ﾊﾔｼ ｺｳｷ</t>
  </si>
  <si>
    <t>89188640*</t>
  </si>
  <si>
    <t>西宮南</t>
  </si>
  <si>
    <t>長谷　拓哉</t>
  </si>
  <si>
    <t>ﾅｶﾞﾀﾆ ﾀｸﾔ</t>
  </si>
  <si>
    <t>87004827*</t>
  </si>
  <si>
    <t>NAGATANI</t>
  </si>
  <si>
    <t>汎愛</t>
  </si>
  <si>
    <t>池田　航大</t>
  </si>
  <si>
    <t>ｲｹﾀﾞ ｺｳﾀﾞｲ</t>
  </si>
  <si>
    <t>88566134*</t>
  </si>
  <si>
    <t>玉田　幸治</t>
  </si>
  <si>
    <t>ﾀﾏﾀﾞ ｺｳｼﾞ</t>
  </si>
  <si>
    <t>88399239*</t>
  </si>
  <si>
    <t>TAMADA</t>
  </si>
  <si>
    <t>Koji</t>
  </si>
  <si>
    <t>松清　碧海</t>
  </si>
  <si>
    <t>ﾏﾂｷﾖ ｱｵﾄ</t>
  </si>
  <si>
    <t>128369029*</t>
  </si>
  <si>
    <t>MATSUKIYO</t>
  </si>
  <si>
    <t>福本　清貴</t>
  </si>
  <si>
    <t>ﾌｸﾓﾄ ｷﾖﾀｶ</t>
  </si>
  <si>
    <t>87508634*</t>
  </si>
  <si>
    <t>Kiyotaka</t>
  </si>
  <si>
    <t>平城</t>
  </si>
  <si>
    <t>能登　荘太郎</t>
  </si>
  <si>
    <t>ﾉﾄ ｿｳﾀﾛｳ</t>
  </si>
  <si>
    <t>86760936*</t>
  </si>
  <si>
    <t>NOTO</t>
  </si>
  <si>
    <t>西　亜孟</t>
  </si>
  <si>
    <t>ﾆｼ ｱﾏﾝ</t>
  </si>
  <si>
    <t>131486528*</t>
  </si>
  <si>
    <t>NISHI</t>
  </si>
  <si>
    <t>Aman</t>
  </si>
  <si>
    <t>嘉穂</t>
  </si>
  <si>
    <t>田平　皓己</t>
  </si>
  <si>
    <t>ﾀﾋﾞﾗ ｺｳｷ</t>
  </si>
  <si>
    <t>91044523*</t>
  </si>
  <si>
    <t>TABIRA</t>
  </si>
  <si>
    <t>池田　隆人</t>
  </si>
  <si>
    <t>ｲｹﾀﾞ ﾘｭｳﾄ</t>
  </si>
  <si>
    <t>123242721*</t>
  </si>
  <si>
    <t>Ryuto</t>
  </si>
  <si>
    <t>佐賀北</t>
  </si>
  <si>
    <t>馬場　勇弥</t>
  </si>
  <si>
    <t>ﾊﾞﾊﾞ ﾕｳﾔ</t>
  </si>
  <si>
    <t>89433936*</t>
  </si>
  <si>
    <t>BABA</t>
  </si>
  <si>
    <t>浦川　由樹</t>
  </si>
  <si>
    <t>ｳﾗｶﾜ ﾖｼｷ</t>
  </si>
  <si>
    <t>107880226*</t>
  </si>
  <si>
    <t>URAKAWA</t>
  </si>
  <si>
    <t>西舞鶴</t>
  </si>
  <si>
    <t>吉田　明大</t>
  </si>
  <si>
    <t>ﾖｼﾀﾞ ｱｷﾋﾛ</t>
  </si>
  <si>
    <t>M3</t>
  </si>
  <si>
    <t>164674331*</t>
  </si>
  <si>
    <t>Akihiro</t>
  </si>
  <si>
    <t>自由ヶ丘</t>
  </si>
  <si>
    <t>山本　真大</t>
  </si>
  <si>
    <t>ﾔﾏﾓﾄ ﾏﾅﾄ</t>
  </si>
  <si>
    <t>99416332*</t>
  </si>
  <si>
    <t>Manato</t>
  </si>
  <si>
    <t>諸岡　一也</t>
  </si>
  <si>
    <t>ﾓﾛｵｶ ｶｽﾞﾔ</t>
  </si>
  <si>
    <t>78504226*</t>
  </si>
  <si>
    <t>MOROOKA</t>
  </si>
  <si>
    <t>中川　悠</t>
  </si>
  <si>
    <t>ﾅｶｶﾞﾜ ﾕｳ</t>
  </si>
  <si>
    <t>104069828*</t>
  </si>
  <si>
    <t>NAKAGAWA</t>
  </si>
  <si>
    <t>西宮東</t>
  </si>
  <si>
    <t>中村　大雅</t>
  </si>
  <si>
    <t>ﾅｶﾑﾗ ﾀｲｶﾞ</t>
  </si>
  <si>
    <t>101105513*</t>
  </si>
  <si>
    <t>福井　清流</t>
  </si>
  <si>
    <t>ﾌｸｲ ｷｵﾗ</t>
  </si>
  <si>
    <t>104496933*</t>
  </si>
  <si>
    <t>Kiora</t>
  </si>
  <si>
    <t>山田　晃大</t>
  </si>
  <si>
    <t>ﾔﾏﾀﾞ ｺｳﾀﾞｲ</t>
  </si>
  <si>
    <t>96747033*</t>
  </si>
  <si>
    <t>津島北</t>
  </si>
  <si>
    <t>藤田　勇人</t>
  </si>
  <si>
    <t>ﾌｼﾞﾀ ﾕｳﾄ</t>
  </si>
  <si>
    <t>133400920*</t>
  </si>
  <si>
    <t>南野　佑貴</t>
  </si>
  <si>
    <t>ﾐﾅﾐﾉ ﾕｳｷ</t>
  </si>
  <si>
    <t>104497126*</t>
  </si>
  <si>
    <t>MINAMINO</t>
  </si>
  <si>
    <t>久米田</t>
  </si>
  <si>
    <t>岡本　隆太</t>
  </si>
  <si>
    <t>ｵｶﾓﾄ ﾘｭｳﾀ</t>
  </si>
  <si>
    <t>106038119*</t>
  </si>
  <si>
    <t>嘉勢　悠夏</t>
  </si>
  <si>
    <t>ｶｾ ﾕｳｶ</t>
  </si>
  <si>
    <t>105673628*</t>
  </si>
  <si>
    <t>KASE</t>
  </si>
  <si>
    <t>Yuka</t>
  </si>
  <si>
    <t>新居　駿介</t>
  </si>
  <si>
    <t>ﾆｲ ｼｭﾝｽｹ</t>
  </si>
  <si>
    <t>119936029*</t>
  </si>
  <si>
    <t>NII</t>
  </si>
  <si>
    <t>徳島科学技術</t>
  </si>
  <si>
    <t>牧野　光晟</t>
  </si>
  <si>
    <t>ﾏｷﾉ ｺｳｾｲ</t>
  </si>
  <si>
    <t>102654220*</t>
  </si>
  <si>
    <t>大垣商業</t>
  </si>
  <si>
    <t>澤田　武丸</t>
  </si>
  <si>
    <t>ｻﾜﾀﾞ ﾀｹﾏﾙ</t>
  </si>
  <si>
    <t>117231318*</t>
  </si>
  <si>
    <t>Takemaru</t>
  </si>
  <si>
    <t>岩﨑　拓生</t>
  </si>
  <si>
    <t>ｲﾜｻｷ ﾀｸﾐ</t>
  </si>
  <si>
    <t>101708320*</t>
  </si>
  <si>
    <t>秋山　鴻太</t>
  </si>
  <si>
    <t>ｱｷﾔﾏ ｺｳﾀ</t>
  </si>
  <si>
    <t>100225212*</t>
  </si>
  <si>
    <t>柏原</t>
  </si>
  <si>
    <t>林　亘希</t>
  </si>
  <si>
    <t>165403625*</t>
  </si>
  <si>
    <t>吉川　和真</t>
  </si>
  <si>
    <t>ﾖｼｶﾜ ｶｽﾞﾏ</t>
  </si>
  <si>
    <t>103428624*</t>
  </si>
  <si>
    <t>村上　龍永</t>
  </si>
  <si>
    <t>ﾑﾗｶﾐ ﾘｭｳｴｲ</t>
  </si>
  <si>
    <t>109924429*</t>
  </si>
  <si>
    <t>Ryuei</t>
  </si>
  <si>
    <t>森元　湧稀</t>
  </si>
  <si>
    <t>ﾓﾘﾓﾄ ﾕｳｷ</t>
  </si>
  <si>
    <t>165403726*</t>
  </si>
  <si>
    <t>MORIMOTO</t>
  </si>
  <si>
    <t>田中　一輝</t>
  </si>
  <si>
    <t>ﾀﾅｶ ｶｽﾞｷ</t>
  </si>
  <si>
    <t>99117229*</t>
  </si>
  <si>
    <t>足立　颯吾</t>
  </si>
  <si>
    <t>ｱﾀﾞﾁ ｿｳｺﾞ</t>
  </si>
  <si>
    <t>104347928*</t>
  </si>
  <si>
    <t>橋本　昂星</t>
  </si>
  <si>
    <t>ﾊｼﾓﾄ ｺｳｾｲ</t>
  </si>
  <si>
    <t>102701617*</t>
  </si>
  <si>
    <t>清水　敬晶</t>
  </si>
  <si>
    <t>ｼﾐｽﾞ ｹｲｼｮｳ</t>
  </si>
  <si>
    <t>103735625*</t>
  </si>
  <si>
    <t>Keisho</t>
  </si>
  <si>
    <t>尽誠学園</t>
  </si>
  <si>
    <t>中村　颯征</t>
  </si>
  <si>
    <t>ﾅｶﾑﾗ ﾘｭｳｾｲ</t>
  </si>
  <si>
    <t>100284621*</t>
  </si>
  <si>
    <t>Ryusei</t>
  </si>
  <si>
    <t>奥田　倖成</t>
  </si>
  <si>
    <t>ｵｸﾀﾞ ｺｳｾｲ</t>
  </si>
  <si>
    <t>102535521*</t>
  </si>
  <si>
    <t>OKUDA</t>
  </si>
  <si>
    <t>山口　悠登</t>
  </si>
  <si>
    <t>ﾔﾏｸﾞﾁ ﾕｳﾄ</t>
  </si>
  <si>
    <t>99849342*</t>
  </si>
  <si>
    <t>高松中央</t>
  </si>
  <si>
    <t>足立　稜河</t>
  </si>
  <si>
    <t>ｱﾀﾞﾁ ﾘｮｳｶﾞ</t>
  </si>
  <si>
    <t>106737327*</t>
  </si>
  <si>
    <t>高瀬　悠輝</t>
  </si>
  <si>
    <t>ﾀｶｾ ﾕｳｷ</t>
  </si>
  <si>
    <t>99873743*</t>
  </si>
  <si>
    <t>TAKASE</t>
  </si>
  <si>
    <t>港</t>
  </si>
  <si>
    <t>吉原　白虎</t>
  </si>
  <si>
    <t>ﾖｼﾊﾗ ﾊｸﾄ</t>
  </si>
  <si>
    <t>103866933*</t>
  </si>
  <si>
    <t>YOSHIHARA</t>
  </si>
  <si>
    <t>Hakuto</t>
  </si>
  <si>
    <t>内山　大希</t>
  </si>
  <si>
    <t>ｳﾁﾔﾏ ﾀﾞｲｷ</t>
  </si>
  <si>
    <t>135883028*</t>
  </si>
  <si>
    <t>UCHIYAMA</t>
  </si>
  <si>
    <t>中北　廉太郞</t>
  </si>
  <si>
    <t>ﾅｶｷﾀ ﾚﾝﾀﾛｳ</t>
  </si>
  <si>
    <t>106129423*</t>
  </si>
  <si>
    <t>NAKAKITA</t>
  </si>
  <si>
    <t>宇治山田</t>
  </si>
  <si>
    <t>廣田　風吾</t>
  </si>
  <si>
    <t>ﾋﾛﾀ ﾌｳｺﾞ</t>
  </si>
  <si>
    <t>103975833*</t>
  </si>
  <si>
    <t>HIROTA</t>
  </si>
  <si>
    <t>Fugo</t>
  </si>
  <si>
    <t>帯広農業</t>
  </si>
  <si>
    <t>河村　昂樹</t>
  </si>
  <si>
    <t>ｶﾜﾑﾗ ｺｳｷ</t>
  </si>
  <si>
    <t>108253625*</t>
  </si>
  <si>
    <t>KAWAMURA</t>
  </si>
  <si>
    <t>中松　暖弥</t>
  </si>
  <si>
    <t>ﾅｶﾏﾂ ﾊﾙﾔ</t>
  </si>
  <si>
    <t>105790123*</t>
  </si>
  <si>
    <t>NAKAMATSU</t>
  </si>
  <si>
    <t>亀山</t>
  </si>
  <si>
    <t>西川　巧巳</t>
  </si>
  <si>
    <t>ﾆｼｶﾜ ﾀｸﾐ</t>
  </si>
  <si>
    <t>105267122*</t>
  </si>
  <si>
    <t>NISHIKAWA</t>
  </si>
  <si>
    <t>高取国際</t>
  </si>
  <si>
    <t>須藤　勇大</t>
  </si>
  <si>
    <t>ｽﾄｳ ﾕｳﾀﾞｲ</t>
  </si>
  <si>
    <t>131869028*</t>
  </si>
  <si>
    <t>前橋育英</t>
  </si>
  <si>
    <t>鈴木　陸人</t>
  </si>
  <si>
    <t>ｽｽﾞｷ ﾘｸﾄ</t>
  </si>
  <si>
    <t>137553832*</t>
  </si>
  <si>
    <t>藤岡　聡太</t>
  </si>
  <si>
    <t>ﾌｼﾞｵｶ ｿｳﾀ</t>
  </si>
  <si>
    <t>122110077*</t>
  </si>
  <si>
    <t>FUJIOKA</t>
  </si>
  <si>
    <t>舞子</t>
  </si>
  <si>
    <t>春名　友貴</t>
  </si>
  <si>
    <t>ﾊﾙﾅ ﾄﾓｷ</t>
  </si>
  <si>
    <t>91686535*</t>
  </si>
  <si>
    <t>HARUNA</t>
  </si>
  <si>
    <t>加古川北</t>
  </si>
  <si>
    <t>吉津　心雄</t>
  </si>
  <si>
    <t>ﾖｼﾂﾞ ｼﾕｳ</t>
  </si>
  <si>
    <t>102796732*</t>
  </si>
  <si>
    <t>YOSHIZU</t>
  </si>
  <si>
    <t>Shiyu</t>
  </si>
  <si>
    <t>南垣　斗磨</t>
  </si>
  <si>
    <t>ﾐﾅﾐｶﾞｷ ﾄｳﾏ</t>
  </si>
  <si>
    <t>104468427*</t>
  </si>
  <si>
    <t>MINAMIGAKI</t>
  </si>
  <si>
    <t>村岡</t>
  </si>
  <si>
    <t>秋田　琉希</t>
  </si>
  <si>
    <t>ｱｷﾀ ﾘｭｳｷ</t>
  </si>
  <si>
    <t>110699733*</t>
  </si>
  <si>
    <t>AKITA</t>
  </si>
  <si>
    <t>谷野　優大</t>
  </si>
  <si>
    <t>ﾀﾆﾉ ﾕｳﾀﾞｲ</t>
  </si>
  <si>
    <t>110703921*</t>
  </si>
  <si>
    <t>TANINO</t>
  </si>
  <si>
    <t>濱田　茉裕</t>
  </si>
  <si>
    <t>ﾊﾏﾀﾞ ﾏﾋﾛ</t>
  </si>
  <si>
    <t>110936525*</t>
  </si>
  <si>
    <t>Mahiro</t>
  </si>
  <si>
    <t>松阪商業</t>
  </si>
  <si>
    <t>山本　湧斗</t>
  </si>
  <si>
    <t>ﾔﾏﾓﾄ ﾕｳﾄ</t>
  </si>
  <si>
    <t>112412617*</t>
  </si>
  <si>
    <t>明石商業</t>
  </si>
  <si>
    <t>坂根　康介</t>
  </si>
  <si>
    <t>ｻｶﾈ ｺｳｽｹ</t>
  </si>
  <si>
    <t>112984126*</t>
  </si>
  <si>
    <t>SAKANE</t>
  </si>
  <si>
    <t>Kosuke</t>
  </si>
  <si>
    <t>吉山　誠</t>
  </si>
  <si>
    <t>ﾖｼﾔﾏ ﾏｺﾄ</t>
  </si>
  <si>
    <t>115735426*</t>
  </si>
  <si>
    <t>YOSHIYAMA</t>
  </si>
  <si>
    <t>村上　力哉</t>
  </si>
  <si>
    <t>ﾑﾗｶﾐ ﾘｷﾔ</t>
  </si>
  <si>
    <t>116717124*</t>
  </si>
  <si>
    <t>永尾　礼</t>
  </si>
  <si>
    <t>ﾅｶﾞｵ ﾚｲ</t>
  </si>
  <si>
    <t>144867232*</t>
  </si>
  <si>
    <t>NAGAO</t>
  </si>
  <si>
    <t>三木　湧吾</t>
  </si>
  <si>
    <t>ﾐｷ ﾕｳｺﾞ</t>
  </si>
  <si>
    <t>110038114*</t>
  </si>
  <si>
    <t>Yugo</t>
  </si>
  <si>
    <t>栗林　春貴</t>
  </si>
  <si>
    <t>ｸﾘﾊﾞﾔｼ ﾊﾙｷ</t>
  </si>
  <si>
    <t>200033394*</t>
  </si>
  <si>
    <t>KURIBAYASHI</t>
  </si>
  <si>
    <t>杉野　太一</t>
  </si>
  <si>
    <t>ｽｷﾞﾉ ﾀｲﾁ</t>
  </si>
  <si>
    <t>149806432*</t>
  </si>
  <si>
    <t>SUGINO</t>
  </si>
  <si>
    <t>奈良朱雀</t>
  </si>
  <si>
    <t>梶田　天斗</t>
  </si>
  <si>
    <t>ｶｼﾞﾀ ﾀｶﾄ</t>
  </si>
  <si>
    <t>145558432*</t>
  </si>
  <si>
    <t>KAJITA</t>
  </si>
  <si>
    <t>Takato</t>
  </si>
  <si>
    <t>香川中央</t>
  </si>
  <si>
    <t>三浦　和人</t>
  </si>
  <si>
    <t>ﾐｳﾗ ｶｽﾞﾄ</t>
  </si>
  <si>
    <t>144397634*</t>
  </si>
  <si>
    <t>MIURA</t>
  </si>
  <si>
    <t>遠野</t>
  </si>
  <si>
    <t>赤山　愁太</t>
  </si>
  <si>
    <t>ｱｶﾔﾏ ｼｭｳﾀ</t>
  </si>
  <si>
    <t>144086932*</t>
  </si>
  <si>
    <t>AKAYAMA</t>
  </si>
  <si>
    <t>伊東　龍吾</t>
  </si>
  <si>
    <t>ｲﾄｳ ﾘｭｳｺﾞ</t>
  </si>
  <si>
    <t>136890734*</t>
  </si>
  <si>
    <t>野中　悠貴</t>
  </si>
  <si>
    <t>ﾉﾅｶ ﾕｳｷ</t>
  </si>
  <si>
    <t>131212111*</t>
  </si>
  <si>
    <t>NONAKA</t>
  </si>
  <si>
    <t>亀岡</t>
  </si>
  <si>
    <t>前田　晃生</t>
  </si>
  <si>
    <t>ﾏｴﾀﾞ ｺｳｾｲ</t>
  </si>
  <si>
    <t>130420212*</t>
  </si>
  <si>
    <t>MAEDA</t>
  </si>
  <si>
    <t>井田　翔眞</t>
  </si>
  <si>
    <t>ｲﾀﾞ ｼｮｳﾏ</t>
  </si>
  <si>
    <t>129917433*</t>
  </si>
  <si>
    <t>Shoma</t>
  </si>
  <si>
    <t>今井　政宏</t>
  </si>
  <si>
    <t>ｲﾏｲ ﾏｻﾋﾛ</t>
  </si>
  <si>
    <t>125731423*</t>
  </si>
  <si>
    <t>Masahiro</t>
  </si>
  <si>
    <t>梅垣　真太郎</t>
  </si>
  <si>
    <t>ｳﾒｶﾞｷ ｼﾝﾀﾛｳ</t>
  </si>
  <si>
    <t>120240716*</t>
  </si>
  <si>
    <t>UMEGAKI</t>
  </si>
  <si>
    <t>島中　瑛史</t>
  </si>
  <si>
    <t>ｼﾏﾅｶ ｱｷﾌﾐ</t>
  </si>
  <si>
    <t>117288734*</t>
  </si>
  <si>
    <t>SHIMANAKA</t>
  </si>
  <si>
    <t>Akifumi</t>
  </si>
  <si>
    <t>山本　大翔</t>
  </si>
  <si>
    <t>ﾔﾏﾓﾄ ﾀｲｼ</t>
  </si>
  <si>
    <t>117027018*</t>
  </si>
  <si>
    <t>Taishi</t>
  </si>
  <si>
    <t>江口　駿斗</t>
  </si>
  <si>
    <t>ｴｸﾞﾁ ﾊﾔﾄ</t>
  </si>
  <si>
    <t>116120112*</t>
  </si>
  <si>
    <t>EGUCHI</t>
  </si>
  <si>
    <t>河野　大誠</t>
  </si>
  <si>
    <t>ｺｳﾉ ﾀｲｾｲ</t>
  </si>
  <si>
    <t>114761424*</t>
  </si>
  <si>
    <t>KONO</t>
  </si>
  <si>
    <t>右遠　大輝</t>
  </si>
  <si>
    <t>ｳﾄﾞｳ ﾀﾞｲｷ</t>
  </si>
  <si>
    <t>114334016*</t>
  </si>
  <si>
    <t>UDO</t>
  </si>
  <si>
    <t>岡山商科大附属</t>
  </si>
  <si>
    <t>辻　海斗</t>
  </si>
  <si>
    <t>ﾂｼﾞ ｶｲﾄ</t>
  </si>
  <si>
    <t>114189327*</t>
  </si>
  <si>
    <t>TSUJI</t>
  </si>
  <si>
    <t>近井　勇斗</t>
  </si>
  <si>
    <t>ﾁｶｲ ﾕｳﾄ</t>
  </si>
  <si>
    <t>114187527*</t>
  </si>
  <si>
    <t>CHIKAI</t>
  </si>
  <si>
    <t>久米　晴人</t>
  </si>
  <si>
    <t>ｸﾒ ﾊﾙﾄ</t>
  </si>
  <si>
    <t>113999840*</t>
  </si>
  <si>
    <t>KUME</t>
  </si>
  <si>
    <t>藤田　雅也</t>
  </si>
  <si>
    <t>ﾌｼﾞﾀ ﾏｻﾔ</t>
  </si>
  <si>
    <t>113398732*</t>
  </si>
  <si>
    <t>徳島北</t>
  </si>
  <si>
    <t>上　雄大</t>
  </si>
  <si>
    <t>ｳｴ ﾕｳﾀ</t>
  </si>
  <si>
    <t>112983933*</t>
  </si>
  <si>
    <t>UE</t>
  </si>
  <si>
    <t>三和　龍之介</t>
  </si>
  <si>
    <t>ﾐﾜ ﾘｭｳﾉｽｹ</t>
  </si>
  <si>
    <t>112945729*</t>
  </si>
  <si>
    <t>MIWA</t>
  </si>
  <si>
    <t>白石　涼一</t>
  </si>
  <si>
    <t>ｼﾗｲｼ ﾘｮｳｲﾁ</t>
  </si>
  <si>
    <t>112825928*</t>
  </si>
  <si>
    <t>SHIRAISHI</t>
  </si>
  <si>
    <t>Ryoichi</t>
  </si>
  <si>
    <t>枚方なぎさ</t>
  </si>
  <si>
    <t>岸田　鋼正</t>
  </si>
  <si>
    <t>ｷｼﾀﾞ ｺｳｾｲ</t>
  </si>
  <si>
    <t>112579328*</t>
  </si>
  <si>
    <t>KISHIDA</t>
  </si>
  <si>
    <t>高石</t>
  </si>
  <si>
    <t>濱田　伊吹</t>
  </si>
  <si>
    <t>ﾊﾏﾀﾞ ｲﾌﾞｷ</t>
  </si>
  <si>
    <t>111575121*</t>
  </si>
  <si>
    <t>岡本　光喜</t>
  </si>
  <si>
    <t>110990727*</t>
  </si>
  <si>
    <t>福山　琉雲</t>
  </si>
  <si>
    <t>ﾌｸﾔﾏ ﾙﾝ</t>
  </si>
  <si>
    <t>110037921*</t>
  </si>
  <si>
    <t>FUKUYAMA</t>
  </si>
  <si>
    <t>Run</t>
  </si>
  <si>
    <t>麗澤瑞浪</t>
  </si>
  <si>
    <t>長谷川　倖生</t>
  </si>
  <si>
    <t>ﾊｾｶﾞﾜ ｺｳｾｲ</t>
  </si>
  <si>
    <t>118390830*</t>
  </si>
  <si>
    <t>HASEGAWA</t>
  </si>
  <si>
    <t>天野　広大</t>
  </si>
  <si>
    <t>ｱﾏﾉ ｺｳﾀﾞｲ</t>
  </si>
  <si>
    <t>116248830*</t>
  </si>
  <si>
    <t>AMANO</t>
  </si>
  <si>
    <t>望月　快風丘</t>
  </si>
  <si>
    <t>ﾓﾁﾂﾞｷ ｺｳｷ</t>
  </si>
  <si>
    <t>144251522*</t>
  </si>
  <si>
    <t>東　健太郎</t>
  </si>
  <si>
    <t>ﾋｶﾞｼ ｹﾝﾀﾛｳ</t>
  </si>
  <si>
    <t>115303821*</t>
  </si>
  <si>
    <t>高須賀　蓮</t>
  </si>
  <si>
    <t>ﾀｶｽｶﾞ ﾚﾝ</t>
  </si>
  <si>
    <t>67472834*</t>
  </si>
  <si>
    <t>TAKASUGA</t>
  </si>
  <si>
    <t>Ren</t>
  </si>
  <si>
    <t>美濃加茂</t>
  </si>
  <si>
    <t>岩堀　剛己</t>
  </si>
  <si>
    <t>ｲﾜﾎﾘ ｺﾞｳｷ</t>
  </si>
  <si>
    <t>83267632*</t>
  </si>
  <si>
    <t>IWAHORI</t>
  </si>
  <si>
    <t>Goki</t>
  </si>
  <si>
    <t>太田　亮爾</t>
  </si>
  <si>
    <t>ｵｵﾀ ﾘｮｳｼﾞ</t>
  </si>
  <si>
    <t>92907936*</t>
  </si>
  <si>
    <t>石山</t>
  </si>
  <si>
    <t>西田　拓暉</t>
  </si>
  <si>
    <t>ﾆｼﾀﾞ ﾋﾛｷ</t>
  </si>
  <si>
    <t>63418123*</t>
  </si>
  <si>
    <t>富田林</t>
  </si>
  <si>
    <t>大石　真也</t>
  </si>
  <si>
    <t>ｵｵｲｼ ｼﾝﾔ</t>
  </si>
  <si>
    <t>110414112*</t>
  </si>
  <si>
    <t>OISHI</t>
  </si>
  <si>
    <t>森　大雅</t>
  </si>
  <si>
    <t>ﾓﾘ ﾀｲｶﾞ</t>
  </si>
  <si>
    <t>125900623*</t>
  </si>
  <si>
    <t>八尾</t>
  </si>
  <si>
    <t>沖　千紘</t>
  </si>
  <si>
    <t>ｵｷ ﾁﾋﾛ</t>
  </si>
  <si>
    <t>122849329*</t>
  </si>
  <si>
    <t>OKI</t>
  </si>
  <si>
    <t>Chihiro</t>
  </si>
  <si>
    <t>新納　大基</t>
  </si>
  <si>
    <t>ﾆｲﾉｳ ﾋﾛｷ</t>
  </si>
  <si>
    <t>122947530*</t>
  </si>
  <si>
    <t>NIINO</t>
  </si>
  <si>
    <t>北陸学院</t>
  </si>
  <si>
    <t>髙橋　慧伍</t>
  </si>
  <si>
    <t>ﾀｶﾊｼ ｹｲｺﾞ</t>
  </si>
  <si>
    <t>94142020*</t>
  </si>
  <si>
    <t>同志社香里</t>
  </si>
  <si>
    <t>野﨑　龍海</t>
  </si>
  <si>
    <t>ﾉｻﾞｷ ﾀﾂﾐ</t>
  </si>
  <si>
    <t>89566640*</t>
  </si>
  <si>
    <t>Tatsumi</t>
  </si>
  <si>
    <t>松本　直樹</t>
  </si>
  <si>
    <t>ﾏﾂﾓﾄ ﾅｵｷ</t>
  </si>
  <si>
    <t>84901123*</t>
  </si>
  <si>
    <t>船戸　洋</t>
  </si>
  <si>
    <t>ﾌﾅﾄ ﾋﾛｼ</t>
  </si>
  <si>
    <t>101185622*</t>
  </si>
  <si>
    <t>FUNATO</t>
  </si>
  <si>
    <t>Hiroshi</t>
  </si>
  <si>
    <t>同志社</t>
  </si>
  <si>
    <t>天野　功太郎</t>
  </si>
  <si>
    <t>ｱﾏﾉ ｺｳﾀﾛｳ</t>
  </si>
  <si>
    <t>90446225*</t>
  </si>
  <si>
    <t>奈良</t>
  </si>
  <si>
    <t>尾通　久倫</t>
  </si>
  <si>
    <t>ｵﾄﾘ ﾋｻﾉﾘ</t>
  </si>
  <si>
    <t>78541530*</t>
  </si>
  <si>
    <t>OTORI</t>
  </si>
  <si>
    <t>Hisanori</t>
  </si>
  <si>
    <t>大手前</t>
  </si>
  <si>
    <t>藤居　儀史</t>
  </si>
  <si>
    <t>ﾌｼﾞｲ ﾉﾘﾌﾐ</t>
  </si>
  <si>
    <t>92485937*</t>
  </si>
  <si>
    <t>Norifumi</t>
  </si>
  <si>
    <t>彦根東</t>
  </si>
  <si>
    <t>島田　蓮太郎</t>
  </si>
  <si>
    <t>ｼﾏﾀﾞ ﾚﾝﾀﾛｳ</t>
  </si>
  <si>
    <t>132255523*</t>
  </si>
  <si>
    <t>清真学園</t>
  </si>
  <si>
    <t>岡野　悠生</t>
  </si>
  <si>
    <t>ｵｶﾉ ﾕｳｷ</t>
  </si>
  <si>
    <t>91513928*</t>
  </si>
  <si>
    <t>OKANO</t>
  </si>
  <si>
    <t>長田</t>
  </si>
  <si>
    <t>信川　瞭</t>
  </si>
  <si>
    <t>ﾉﾌﾞｶﾜ ﾘｮｳ</t>
  </si>
  <si>
    <t>94785033*</t>
  </si>
  <si>
    <t>NOBUKAWA</t>
  </si>
  <si>
    <t>原口　泰志</t>
  </si>
  <si>
    <t>ﾊﾗｸﾞﾁ ﾀｲｼ</t>
  </si>
  <si>
    <t>92334425*</t>
  </si>
  <si>
    <t>HARAGUCHI</t>
  </si>
  <si>
    <t>明善</t>
  </si>
  <si>
    <t>二村　草輔</t>
  </si>
  <si>
    <t>ﾆﾑﾗ ｿｳｽｹ</t>
  </si>
  <si>
    <t>97155431*</t>
  </si>
  <si>
    <t>NIMURA</t>
  </si>
  <si>
    <t>Sosuke</t>
  </si>
  <si>
    <t>明和</t>
  </si>
  <si>
    <t>西村　玲哉</t>
  </si>
  <si>
    <t>ﾆｼﾑﾗ ﾚｲﾔ</t>
  </si>
  <si>
    <t>105419525*</t>
  </si>
  <si>
    <t>Reiya</t>
  </si>
  <si>
    <t>三田学園</t>
  </si>
  <si>
    <t>壬生　麟太郎</t>
  </si>
  <si>
    <t>ﾐﾌﾞ ﾘﾝﾀﾛｳ</t>
  </si>
  <si>
    <t>122565425*</t>
  </si>
  <si>
    <t>MIBU</t>
  </si>
  <si>
    <t>井上　貴文</t>
  </si>
  <si>
    <t>ｲﾉｳｴ ﾀｶﾌﾐ</t>
  </si>
  <si>
    <t>107518931*</t>
  </si>
  <si>
    <t>Takafumi</t>
  </si>
  <si>
    <t>田中　駿一朗</t>
  </si>
  <si>
    <t>ﾀﾅｶ ｼｭﾝｲﾁﾛｳ</t>
  </si>
  <si>
    <t>76111016*</t>
  </si>
  <si>
    <t>Shunichiro</t>
  </si>
  <si>
    <t>鳳</t>
  </si>
  <si>
    <t>田畑　篤志</t>
  </si>
  <si>
    <t>ﾀﾊﾞﾀ ｱﾂｼ</t>
  </si>
  <si>
    <t>79113122*</t>
  </si>
  <si>
    <t>TABATA</t>
  </si>
  <si>
    <t>小倉　舞大</t>
  </si>
  <si>
    <t>ｵｸﾞﾗ ﾏｲﾄ</t>
  </si>
  <si>
    <t>80365527*</t>
  </si>
  <si>
    <t>Maito</t>
  </si>
  <si>
    <t>白井　海斗</t>
  </si>
  <si>
    <t>ｼﾗｲ ｶｲﾄ</t>
  </si>
  <si>
    <t>126498939*</t>
  </si>
  <si>
    <t>SHIRAI</t>
  </si>
  <si>
    <t>常総学院</t>
  </si>
  <si>
    <t>瀧　涼太</t>
  </si>
  <si>
    <t>ﾀｷ ﾘｮｳﾀ</t>
  </si>
  <si>
    <t>89182129*</t>
  </si>
  <si>
    <t>TAKI</t>
  </si>
  <si>
    <t>高槻</t>
  </si>
  <si>
    <t>綾野　皓太</t>
  </si>
  <si>
    <t>ｱﾔﾉ ｺｳﾀ</t>
  </si>
  <si>
    <t>101185521*</t>
  </si>
  <si>
    <t>AYANO</t>
  </si>
  <si>
    <t>安藤　元彦</t>
  </si>
  <si>
    <t>ｱﾝﾄﾞｳ ﾓﾄﾋｺ</t>
  </si>
  <si>
    <t>122992429*</t>
  </si>
  <si>
    <t>Motohiko</t>
  </si>
  <si>
    <t>西春</t>
  </si>
  <si>
    <t>南東　岳</t>
  </si>
  <si>
    <t>ﾅﾝﾄｳ ｶﾞｸ</t>
  </si>
  <si>
    <t>95221928*</t>
  </si>
  <si>
    <t>NANTO</t>
  </si>
  <si>
    <t>藤島</t>
  </si>
  <si>
    <t>北川　達也</t>
  </si>
  <si>
    <t>ｷﾀｶﾞﾜ ﾀﾂﾔ</t>
  </si>
  <si>
    <t>101185925*</t>
  </si>
  <si>
    <t>高瀬　友佑</t>
  </si>
  <si>
    <t>ﾀｶｾ ﾕｳｽｹ</t>
  </si>
  <si>
    <t>125356224*</t>
  </si>
  <si>
    <t>畝傍</t>
  </si>
  <si>
    <t>大西　柾輝</t>
  </si>
  <si>
    <t>ｵｵﾆｼ ﾏｻｷ</t>
  </si>
  <si>
    <t>107769737*</t>
  </si>
  <si>
    <t>ONISHI</t>
  </si>
  <si>
    <t>富山　開</t>
  </si>
  <si>
    <t>ﾄﾐﾔﾏ ﾋﾛｷ</t>
  </si>
  <si>
    <t>112494122*</t>
  </si>
  <si>
    <t>TOMIYAMA</t>
  </si>
  <si>
    <t>栗本　幹也</t>
  </si>
  <si>
    <t>ｸﾘﾓﾄ ﾐｷﾔ</t>
  </si>
  <si>
    <t>107499131*</t>
  </si>
  <si>
    <t>Mikiya</t>
  </si>
  <si>
    <t>中村　兼介</t>
  </si>
  <si>
    <t>ﾅｶﾑﾗ ｹﾝｽｹ</t>
  </si>
  <si>
    <t>94146024*</t>
  </si>
  <si>
    <t>Kensuke</t>
  </si>
  <si>
    <t>入江　奏太</t>
  </si>
  <si>
    <t>ｲﾘｴ ｿｳﾀ</t>
  </si>
  <si>
    <t>119690026*</t>
  </si>
  <si>
    <t>IRIE</t>
  </si>
  <si>
    <t>川越東</t>
  </si>
  <si>
    <t>山口　大凱</t>
  </si>
  <si>
    <t>ﾔﾏｸﾞﾁ ﾀｲｶﾞ</t>
  </si>
  <si>
    <t>101402513*</t>
  </si>
  <si>
    <t>末盛　巧</t>
  </si>
  <si>
    <t>ｽｴﾓﾘ ﾀｸ</t>
  </si>
  <si>
    <t>116788637*</t>
  </si>
  <si>
    <t>SUEMORI</t>
  </si>
  <si>
    <t>修道</t>
  </si>
  <si>
    <t>佐藤　優大</t>
  </si>
  <si>
    <t>ｻﾄｳ ﾏｵ</t>
  </si>
  <si>
    <t>100431514*</t>
  </si>
  <si>
    <t>Mao</t>
  </si>
  <si>
    <t>新潟明訓</t>
  </si>
  <si>
    <t>水田　陸斗</t>
  </si>
  <si>
    <t>ﾐｽﾞﾀ ﾘｸﾄ</t>
  </si>
  <si>
    <t>103946023*</t>
  </si>
  <si>
    <t>MIZUTA</t>
  </si>
  <si>
    <t>新本　寛起</t>
  </si>
  <si>
    <t>ｼﾝﾓﾄ ﾋﾛｷ</t>
  </si>
  <si>
    <t>101066014*</t>
  </si>
  <si>
    <t>SHIMMOTO</t>
  </si>
  <si>
    <t>細川　剛</t>
  </si>
  <si>
    <t>ﾎｿｶﾜ ｺﾞｳ</t>
  </si>
  <si>
    <t>99486642*</t>
  </si>
  <si>
    <t>Go</t>
  </si>
  <si>
    <t>成田　賢信</t>
  </si>
  <si>
    <t>ﾅﾘﾀ ｹﾝｼﾝ</t>
  </si>
  <si>
    <t>107542221*</t>
  </si>
  <si>
    <t>NARITA</t>
  </si>
  <si>
    <t>三越　匠真</t>
  </si>
  <si>
    <t>ﾐｺｼ ﾀｸﾏ</t>
  </si>
  <si>
    <t>116992634*</t>
  </si>
  <si>
    <t>MIKOSHI</t>
  </si>
  <si>
    <t>前田　修冶</t>
  </si>
  <si>
    <t>ﾏｴﾀﾞ ｼｭｳﾔ</t>
  </si>
  <si>
    <t>99854944*</t>
  </si>
  <si>
    <t>Shuya</t>
  </si>
  <si>
    <t>刀根山</t>
  </si>
  <si>
    <t>服部　隼</t>
  </si>
  <si>
    <t>ﾊｯﾄﾘ ﾊﾔﾄ</t>
  </si>
  <si>
    <t>164221622*</t>
  </si>
  <si>
    <t>喜多　博一</t>
  </si>
  <si>
    <t>ｷﾀ ﾋﾛｶｽﾞ</t>
  </si>
  <si>
    <t>99909036*</t>
  </si>
  <si>
    <t>KITA</t>
  </si>
  <si>
    <t>Hirokazu</t>
  </si>
  <si>
    <t>濱田　誉生</t>
  </si>
  <si>
    <t>ﾊﾏﾀﾞ ﾎﾏﾚ</t>
  </si>
  <si>
    <t>103384221*</t>
  </si>
  <si>
    <t>Homare</t>
  </si>
  <si>
    <t>加古川東</t>
  </si>
  <si>
    <t>遠池　悠貴</t>
  </si>
  <si>
    <t>ﾄｵﾁ ﾕｳｷ</t>
  </si>
  <si>
    <t>133504218*</t>
  </si>
  <si>
    <t>TOCHI</t>
  </si>
  <si>
    <t>飯塚　翔平</t>
  </si>
  <si>
    <t>ｲｲﾂﾞｶ ｼｮｳﾍｲ</t>
  </si>
  <si>
    <t>173223018*</t>
  </si>
  <si>
    <t>IIZUKA</t>
  </si>
  <si>
    <t>成田　啓史</t>
  </si>
  <si>
    <t>ﾅﾘﾀ ｻﾄｼ</t>
  </si>
  <si>
    <t>102105817*</t>
  </si>
  <si>
    <t>下川　夏輝</t>
  </si>
  <si>
    <t>ｼﾓｶﾜ ﾅﾂｷ</t>
  </si>
  <si>
    <t>Natsuki</t>
  </si>
  <si>
    <t>須賀田　陽</t>
  </si>
  <si>
    <t>ｽｶﾞﾀ ﾊﾙ</t>
  </si>
  <si>
    <t>113702721*</t>
  </si>
  <si>
    <t>SUGATA</t>
  </si>
  <si>
    <t>今治西</t>
  </si>
  <si>
    <t>藤野　一寿</t>
  </si>
  <si>
    <t>ﾌｼﾞﾉ ｶｽﾞﾄｼ</t>
  </si>
  <si>
    <t>119455429*</t>
  </si>
  <si>
    <t>FUJINO</t>
  </si>
  <si>
    <t>奥谷　拓征</t>
  </si>
  <si>
    <t>ｵｸﾀﾆ ﾀｸｾｲ</t>
  </si>
  <si>
    <t>114208824*</t>
  </si>
  <si>
    <t>Takusei</t>
  </si>
  <si>
    <t>三柳　遥暉</t>
  </si>
  <si>
    <t>ﾐﾂﾔﾅｷﾞ ﾊﾙｷ</t>
  </si>
  <si>
    <t>118834732*</t>
  </si>
  <si>
    <t>MITSUYANAGI</t>
  </si>
  <si>
    <t>鵬学園</t>
  </si>
  <si>
    <t>谷本　琳</t>
  </si>
  <si>
    <t>ﾀﾆﾓﾄ ﾘﾝ</t>
  </si>
  <si>
    <t>118547834*</t>
  </si>
  <si>
    <t>TANIMOTO</t>
  </si>
  <si>
    <t>Rin</t>
  </si>
  <si>
    <t>萩野　俊</t>
  </si>
  <si>
    <t>ﾊｷﾞﾉ ｼｭﾝ</t>
  </si>
  <si>
    <t>111600413*</t>
  </si>
  <si>
    <t>HAGINO</t>
  </si>
  <si>
    <t>明石城西</t>
  </si>
  <si>
    <t>河﨑　健</t>
  </si>
  <si>
    <t>ｶﾜｻｷ ｹﾝ</t>
  </si>
  <si>
    <t>155775434*</t>
  </si>
  <si>
    <t>KAWASAKI</t>
  </si>
  <si>
    <t>佐久長聖</t>
  </si>
  <si>
    <t>森下　涼介</t>
  </si>
  <si>
    <t>ﾓﾘｼﾀ ﾘｮｳｽｹ</t>
  </si>
  <si>
    <t>144690226*</t>
  </si>
  <si>
    <t>MORISHITA</t>
  </si>
  <si>
    <t>白石</t>
  </si>
  <si>
    <t>ﾀｶｷﾞ ﾘｭｳｾｲ</t>
  </si>
  <si>
    <t>119303219*</t>
  </si>
  <si>
    <t>伊藤　大輝</t>
  </si>
  <si>
    <t>ｲﾄｳ ﾀｲｷ</t>
  </si>
  <si>
    <t>200043146*</t>
  </si>
  <si>
    <t>桃山学院</t>
  </si>
  <si>
    <t>中村　寛</t>
  </si>
  <si>
    <t>ﾅｶﾑﾗ ｶﾝ</t>
  </si>
  <si>
    <t>147223625*</t>
  </si>
  <si>
    <t>Kan</t>
  </si>
  <si>
    <t>小林　泰輔</t>
  </si>
  <si>
    <t>ｺﾊﾞﾔｼ ﾀｲｽｹ</t>
  </si>
  <si>
    <t>106080116*</t>
  </si>
  <si>
    <t>Taisuke</t>
  </si>
  <si>
    <t>松山東</t>
  </si>
  <si>
    <t>山本　一満</t>
  </si>
  <si>
    <t>ﾔﾏﾓﾄ ｶｽﾞﾏ</t>
  </si>
  <si>
    <t>200066452*</t>
  </si>
  <si>
    <t>番　ひろ希</t>
  </si>
  <si>
    <t>ﾊﾞﾝ ﾋﾛｷ</t>
  </si>
  <si>
    <t>200066448*</t>
  </si>
  <si>
    <t>岡崎北</t>
  </si>
  <si>
    <t>山﨑　恵澄</t>
  </si>
  <si>
    <t>ﾔﾏｻﾞｷ ｹｲﾄ</t>
  </si>
  <si>
    <t>200066442*</t>
  </si>
  <si>
    <t>桜井</t>
  </si>
  <si>
    <t>古田　優輝</t>
  </si>
  <si>
    <t>ﾌﾙﾀ ﾕｳｷ</t>
  </si>
  <si>
    <t>131522519*</t>
  </si>
  <si>
    <t>原田　涼仁</t>
  </si>
  <si>
    <t>ﾊﾗﾀﾞ ﾘｮｳﾄ</t>
  </si>
  <si>
    <t>120091720*</t>
  </si>
  <si>
    <t>HARADA</t>
  </si>
  <si>
    <t>南部　悠陽</t>
  </si>
  <si>
    <t>ﾅﾝﾌﾞ ﾕｳﾋ</t>
  </si>
  <si>
    <t>116827934*</t>
  </si>
  <si>
    <t>NAMBU</t>
  </si>
  <si>
    <t>Yuhi</t>
  </si>
  <si>
    <t>北　駿介</t>
  </si>
  <si>
    <t>ｷﾀ ｼｭﾝｽｹ</t>
  </si>
  <si>
    <t>116519023*</t>
  </si>
  <si>
    <t>北島　正裕</t>
  </si>
  <si>
    <t>ｷﾀｼﾞﾏ ﾏｻﾋﾛ</t>
  </si>
  <si>
    <t>115429830*</t>
  </si>
  <si>
    <t>KITAJIMA</t>
  </si>
  <si>
    <t>山門</t>
  </si>
  <si>
    <t>川﨑　太翔</t>
  </si>
  <si>
    <t>ｶﾜｻｷ ﾀｲｼｮｳ</t>
  </si>
  <si>
    <t>112964629*</t>
  </si>
  <si>
    <t>Taisho</t>
  </si>
  <si>
    <t>岡本　直旗</t>
  </si>
  <si>
    <t>ｵｶﾓﾄ ﾅｵｷ</t>
  </si>
  <si>
    <t>113726525*</t>
  </si>
  <si>
    <t>平井　優透</t>
  </si>
  <si>
    <t>ﾋﾗｲ ﾕｳﾄ</t>
  </si>
  <si>
    <t>116743729*</t>
  </si>
  <si>
    <t>岩永　倫太郎</t>
  </si>
  <si>
    <t>ｲﾜﾅｶﾞ ﾘﾝﾀﾛｳ</t>
  </si>
  <si>
    <t>143830625*</t>
  </si>
  <si>
    <t>IWANAGA</t>
  </si>
  <si>
    <t>大阪星光学院</t>
  </si>
  <si>
    <t>佐藤　英次</t>
  </si>
  <si>
    <t>ｻﾄｳ ｴｲｼﾞ</t>
  </si>
  <si>
    <t>140113616*</t>
  </si>
  <si>
    <t>Eiji</t>
  </si>
  <si>
    <t>川西緑台</t>
  </si>
  <si>
    <t>中田　凱斗</t>
  </si>
  <si>
    <t>ﾅｶﾀ ｶｲﾄ</t>
  </si>
  <si>
    <t>130703014*</t>
  </si>
  <si>
    <t>寺内　亨志郎</t>
  </si>
  <si>
    <t>ﾃﾗｳﾁ ｷｮｳｼﾛｳ</t>
  </si>
  <si>
    <t>130839024*</t>
  </si>
  <si>
    <t>TERAUCHI</t>
  </si>
  <si>
    <t>Kyoshiro</t>
  </si>
  <si>
    <t>蓮香　颯</t>
  </si>
  <si>
    <t>ﾊｽｶ ﾊﾔﾃ</t>
  </si>
  <si>
    <t>128954837*</t>
  </si>
  <si>
    <t>HASUKA</t>
  </si>
  <si>
    <t>髙田　真平</t>
  </si>
  <si>
    <t>ﾀｶﾀﾞ ｼﾝﾍﾟｲ</t>
  </si>
  <si>
    <t>127987135*</t>
  </si>
  <si>
    <t>Shimpei</t>
  </si>
  <si>
    <t>松本県ケ丘</t>
  </si>
  <si>
    <t>眞鍋　聡志</t>
  </si>
  <si>
    <t>ﾏﾅﾍﾞ ｻﾄｼ</t>
  </si>
  <si>
    <t>98808740*</t>
  </si>
  <si>
    <t>MANABE</t>
  </si>
  <si>
    <t>坂本　璃月</t>
  </si>
  <si>
    <t>ｻｶﾓﾄ ﾘﾂｷ</t>
  </si>
  <si>
    <t>101954424*</t>
  </si>
  <si>
    <t>新宿</t>
  </si>
  <si>
    <t>山口　佐助</t>
  </si>
  <si>
    <t>ﾔﾏｸﾞﾁ ｻｽｹ</t>
  </si>
  <si>
    <t>100220277*</t>
  </si>
  <si>
    <t>Sasuke</t>
  </si>
  <si>
    <t>高松</t>
  </si>
  <si>
    <t>髙橋　侃凱</t>
  </si>
  <si>
    <t>ﾀｶﾊｼ ﾔｽﾄｷ</t>
  </si>
  <si>
    <t>140685832*</t>
  </si>
  <si>
    <t>Yasutoki</t>
  </si>
  <si>
    <t>東海</t>
  </si>
  <si>
    <t>川口　修大</t>
  </si>
  <si>
    <t>ｶﾜｸﾞﾁ ｼｭｳﾄ</t>
  </si>
  <si>
    <t>64677131*</t>
  </si>
  <si>
    <t>北野</t>
  </si>
  <si>
    <t>齋藤　啓</t>
  </si>
  <si>
    <t>ｻｲﾄｳ ｹｲ</t>
  </si>
  <si>
    <t>77510222*</t>
  </si>
  <si>
    <t>岡山操山</t>
  </si>
  <si>
    <t>尾原　翔</t>
  </si>
  <si>
    <t>ｵﾊﾗ ｼｮｳ</t>
  </si>
  <si>
    <t>110906219*</t>
  </si>
  <si>
    <t>OHARA</t>
  </si>
  <si>
    <t>呉三津田</t>
  </si>
  <si>
    <t>梶　慎介</t>
  </si>
  <si>
    <t>ｶｼﾞ ｼﾝｽｹ</t>
  </si>
  <si>
    <t>152487633*</t>
  </si>
  <si>
    <t>KAJI</t>
  </si>
  <si>
    <t>Shinsuke</t>
  </si>
  <si>
    <t>東大寺学園</t>
  </si>
  <si>
    <t>木之下　隆弘</t>
  </si>
  <si>
    <t>ｷﾉｼﾀ ﾀｶﾋﾛ</t>
  </si>
  <si>
    <t>152487734*</t>
  </si>
  <si>
    <t>Takahiro</t>
  </si>
  <si>
    <t>八王子東</t>
  </si>
  <si>
    <t>島村　夏惟</t>
  </si>
  <si>
    <t>ｼﾏﾑﾗ ｶｲ</t>
  </si>
  <si>
    <t>92604829*</t>
  </si>
  <si>
    <t>SHIMAMURA</t>
  </si>
  <si>
    <t>Kai</t>
  </si>
  <si>
    <t>古河中等</t>
  </si>
  <si>
    <t>宮園　隼人</t>
  </si>
  <si>
    <t>ﾐﾔｿﾞﾉ ﾊﾔﾄ</t>
  </si>
  <si>
    <t>100373014*</t>
  </si>
  <si>
    <t>MIYAZONO</t>
  </si>
  <si>
    <t>膳所</t>
  </si>
  <si>
    <t>江端　康汰</t>
  </si>
  <si>
    <t>ｴﾊﾞﾀ ｺｳﾀ</t>
  </si>
  <si>
    <t>80886030*</t>
  </si>
  <si>
    <t>EBATA</t>
  </si>
  <si>
    <t>富山中部</t>
  </si>
  <si>
    <t>鴛原　泰輝</t>
  </si>
  <si>
    <t>ｵｼﾊﾗ ﾀｲｷ</t>
  </si>
  <si>
    <t>76892133*</t>
  </si>
  <si>
    <t>OSHIHARA</t>
  </si>
  <si>
    <t>原　圭佑</t>
  </si>
  <si>
    <t>ﾊﾗ ｹｲｽｹ</t>
  </si>
  <si>
    <t>84823429*</t>
  </si>
  <si>
    <t>HARA</t>
  </si>
  <si>
    <t>長野</t>
  </si>
  <si>
    <t>角谷　幸紀</t>
  </si>
  <si>
    <t>ｶﾄﾞﾔ ｺｳｷ</t>
  </si>
  <si>
    <t>80076728*</t>
  </si>
  <si>
    <t>KADOYA</t>
  </si>
  <si>
    <t>天王寺</t>
  </si>
  <si>
    <t>紀之定　玲司</t>
  </si>
  <si>
    <t>ｷﾉｻﾀﾞ ﾚｲｼﾞ</t>
  </si>
  <si>
    <t>90638531*</t>
  </si>
  <si>
    <t>KINOSADA</t>
  </si>
  <si>
    <t>Reiji</t>
  </si>
  <si>
    <t>中川　遥仁</t>
  </si>
  <si>
    <t>ﾅｶｶﾞﾜ ﾊﾙﾄ</t>
  </si>
  <si>
    <t>89181734*</t>
  </si>
  <si>
    <t>山中　駿</t>
  </si>
  <si>
    <t>ﾔﾏﾅｶ ｼｭﾝ</t>
  </si>
  <si>
    <t>86410221*</t>
  </si>
  <si>
    <t>三国丘</t>
  </si>
  <si>
    <t>長田　雅史</t>
  </si>
  <si>
    <t>ﾅｶﾞﾀ ﾏｻｼ</t>
  </si>
  <si>
    <t>88907537*</t>
  </si>
  <si>
    <t>NAGATA</t>
  </si>
  <si>
    <t>五十嵐　聖</t>
  </si>
  <si>
    <t>ｲｶﾗｼ ﾋｼﾞﾘ</t>
  </si>
  <si>
    <t>161554123*</t>
  </si>
  <si>
    <t>IKARASHI</t>
  </si>
  <si>
    <t>Hijiri</t>
  </si>
  <si>
    <t>聖心学園中等</t>
  </si>
  <si>
    <t>西川　洸平</t>
  </si>
  <si>
    <t>ﾆｼｶﾜ ｺｳﾍｲ</t>
  </si>
  <si>
    <t>107315926*</t>
  </si>
  <si>
    <t>平山　悦章</t>
  </si>
  <si>
    <t>ﾋﾗﾔﾏ ﾖｼｱｷ</t>
  </si>
  <si>
    <t>110050714*</t>
  </si>
  <si>
    <t>HIRAYAMA</t>
  </si>
  <si>
    <t>Yoshiaki</t>
  </si>
  <si>
    <t>聖学院</t>
  </si>
  <si>
    <t>須山　傑</t>
  </si>
  <si>
    <t>ｽﾔﾏ ｽｸﾞﾙ</t>
  </si>
  <si>
    <t>93962029*</t>
  </si>
  <si>
    <t>SUYAMA</t>
  </si>
  <si>
    <t>Suguru</t>
  </si>
  <si>
    <t>水戸第一</t>
  </si>
  <si>
    <t>金盛　圭悟</t>
  </si>
  <si>
    <t>ｶﾅﾓﾘ ｹｲｺﾞ</t>
  </si>
  <si>
    <t>88449538*</t>
  </si>
  <si>
    <t>KANAMORI</t>
  </si>
  <si>
    <t>岡本　亜哲</t>
  </si>
  <si>
    <t>ｵｶﾓﾄ ｱｻﾄ</t>
  </si>
  <si>
    <t>119059530*</t>
  </si>
  <si>
    <t>髙山　兼輔</t>
  </si>
  <si>
    <t>ﾀｶﾔﾏ ｹﾝｽｹ</t>
  </si>
  <si>
    <t>118021821*</t>
  </si>
  <si>
    <t>TAKAYAMA</t>
  </si>
  <si>
    <t>東京学芸大附属</t>
  </si>
  <si>
    <t>髙田　雄平</t>
  </si>
  <si>
    <t>ﾀｶﾀﾞ ﾕｳﾍｲ</t>
  </si>
  <si>
    <t>122771828*</t>
  </si>
  <si>
    <t>Yuhei</t>
  </si>
  <si>
    <t>札幌南</t>
  </si>
  <si>
    <t>三嶋　友貴</t>
  </si>
  <si>
    <t>ﾐｼﾏ ﾄﾓｷ</t>
  </si>
  <si>
    <t>163229326*</t>
  </si>
  <si>
    <t>MISHIMA</t>
  </si>
  <si>
    <t>小笹　陽輝</t>
  </si>
  <si>
    <t>ｵｻﾞｻ ﾊﾙｷ</t>
  </si>
  <si>
    <t>91103620*</t>
  </si>
  <si>
    <t>OZASA</t>
  </si>
  <si>
    <t>松本　良平</t>
  </si>
  <si>
    <t>ﾏﾂﾓﾄ ﾘｮｳﾍｲ</t>
  </si>
  <si>
    <t>92014218*</t>
  </si>
  <si>
    <t>城北</t>
  </si>
  <si>
    <t>小井　稜真</t>
  </si>
  <si>
    <t>ｺｲ ﾘｮｳﾏ</t>
  </si>
  <si>
    <t>96170427*</t>
  </si>
  <si>
    <t>KOI</t>
  </si>
  <si>
    <t>Ryoma</t>
  </si>
  <si>
    <t>守山</t>
  </si>
  <si>
    <t>梅原　佑介</t>
  </si>
  <si>
    <t>ｳﾒﾊﾗ ﾕｳｽｹ</t>
  </si>
  <si>
    <t>116026925*</t>
  </si>
  <si>
    <t>UMEHARA</t>
  </si>
  <si>
    <t>船橋</t>
  </si>
  <si>
    <t>斎藤　優成</t>
  </si>
  <si>
    <t>ｻｲﾄｳ ﾕｳｾｲ</t>
  </si>
  <si>
    <t>121812621*</t>
  </si>
  <si>
    <t>新潟</t>
  </si>
  <si>
    <t>山田　慎之助</t>
  </si>
  <si>
    <t>ﾔﾏﾀﾞ ｼﾝﾉｽｹ</t>
  </si>
  <si>
    <t>82544023*</t>
  </si>
  <si>
    <t>Shinnosuke</t>
  </si>
  <si>
    <t>益田　椋多</t>
  </si>
  <si>
    <t>ﾏｽﾀﾞ ﾘｮｳﾀ</t>
  </si>
  <si>
    <t>79474738*</t>
  </si>
  <si>
    <t>岩本　翔太</t>
  </si>
  <si>
    <t>ｲﾜﾓﾄ ｼｮｳﾀ</t>
  </si>
  <si>
    <t>84964839*</t>
  </si>
  <si>
    <t>広島学院</t>
  </si>
  <si>
    <t>深井　颯一郎</t>
  </si>
  <si>
    <t>ﾌｶｲ ｿｳｲﾁﾛｳ</t>
  </si>
  <si>
    <t>90691126*</t>
  </si>
  <si>
    <t>武蔵</t>
  </si>
  <si>
    <t>石原　一真</t>
  </si>
  <si>
    <t>ｲｼﾊﾗ ｶｽﾞﾏ</t>
  </si>
  <si>
    <t>100480114*</t>
  </si>
  <si>
    <t>青栁　佑</t>
  </si>
  <si>
    <t>ｱｵﾔｷﾞ ﾕｳ</t>
  </si>
  <si>
    <t>99358135*</t>
  </si>
  <si>
    <t>AOYAGI</t>
  </si>
  <si>
    <t>高橋　昂生</t>
  </si>
  <si>
    <t>ﾀｶﾊｼ ｺｳｾｲ</t>
  </si>
  <si>
    <t>117812121*</t>
  </si>
  <si>
    <t>広島</t>
  </si>
  <si>
    <t>奥村　究</t>
  </si>
  <si>
    <t>ｵｸﾑﾗ ｷｭｳ</t>
  </si>
  <si>
    <t>92296230*</t>
  </si>
  <si>
    <t>Kyu</t>
  </si>
  <si>
    <t>杉原　一冴</t>
  </si>
  <si>
    <t>ｽｷﾞﾊﾗ ｶｽﾞｻ</t>
  </si>
  <si>
    <t>99363333*</t>
  </si>
  <si>
    <t>SUGIHARA</t>
  </si>
  <si>
    <t>Kazusa</t>
  </si>
  <si>
    <t>伊藤　寿真</t>
  </si>
  <si>
    <t>ｲﾄｳ ｶｽﾞﾏ</t>
  </si>
  <si>
    <t>135039728*</t>
  </si>
  <si>
    <t>五条</t>
  </si>
  <si>
    <t>田中　颯真</t>
  </si>
  <si>
    <t>ﾀﾅｶ ｿｳﾏ</t>
  </si>
  <si>
    <t>100045212*</t>
  </si>
  <si>
    <t>田渕　凌</t>
  </si>
  <si>
    <t>ﾀﾌﾞﾁ ﾘｮｳ</t>
  </si>
  <si>
    <t>108699134*</t>
  </si>
  <si>
    <t>TABUCHI</t>
  </si>
  <si>
    <t>清水　快樹</t>
  </si>
  <si>
    <t>ｼﾐｽﾞ ﾊﾔｷ</t>
  </si>
  <si>
    <t>D1</t>
  </si>
  <si>
    <t>27559129*</t>
  </si>
  <si>
    <t>Hayaki</t>
  </si>
  <si>
    <t>堀川</t>
  </si>
  <si>
    <t>新庄　健</t>
  </si>
  <si>
    <t>ｼﾝｼﾞｮｳ ﾀｹｼ</t>
  </si>
  <si>
    <t>99797546*</t>
  </si>
  <si>
    <t>SHINJO</t>
  </si>
  <si>
    <t>Takeshi</t>
  </si>
  <si>
    <t>広島なぎさ</t>
  </si>
  <si>
    <t>照山　潤</t>
  </si>
  <si>
    <t>ﾃﾙﾔﾏ ｼﾞｭﾝ</t>
  </si>
  <si>
    <t>100809624*</t>
  </si>
  <si>
    <t>TERUYAMA</t>
  </si>
  <si>
    <t>小倉</t>
  </si>
  <si>
    <t>稲田　正裕</t>
  </si>
  <si>
    <t>ｲﾅﾀﾞ ﾏｻﾋﾛ</t>
  </si>
  <si>
    <t>102721922*</t>
  </si>
  <si>
    <t>INADA</t>
  </si>
  <si>
    <t>白星　祥吾</t>
  </si>
  <si>
    <t>ｼﾗﾎｼ ｼｮｳｺﾞ</t>
  </si>
  <si>
    <t>123336523*</t>
  </si>
  <si>
    <t>SHIRAHOSHI</t>
  </si>
  <si>
    <t>大分上野丘</t>
  </si>
  <si>
    <t>松井　和輝</t>
  </si>
  <si>
    <t>ﾏﾂｲ ｶｽﾞｷ</t>
  </si>
  <si>
    <t>86904835*</t>
  </si>
  <si>
    <t>服部　来羅</t>
  </si>
  <si>
    <t>ﾊｯﾄﾘ ﾗｲﾗ</t>
  </si>
  <si>
    <t>107594127*</t>
  </si>
  <si>
    <t>Raira</t>
  </si>
  <si>
    <t>千代田　景悟</t>
  </si>
  <si>
    <t>ﾁﾖﾀﾞ ｹｲｺﾞ</t>
  </si>
  <si>
    <t>109105521*</t>
  </si>
  <si>
    <t>CHIYODA</t>
  </si>
  <si>
    <t>洛星</t>
  </si>
  <si>
    <t>岡田　雅也</t>
  </si>
  <si>
    <t>ｵｶﾀﾞ ﾏｻﾔ</t>
  </si>
  <si>
    <t>89038028*</t>
  </si>
  <si>
    <t>甲陽学院</t>
  </si>
  <si>
    <t>102121310*</t>
  </si>
  <si>
    <t>川和</t>
  </si>
  <si>
    <t>吉冨　文暁</t>
  </si>
  <si>
    <t>ﾖｼﾄﾐ ﾌﾐｱｷ</t>
  </si>
  <si>
    <t>9605433*</t>
  </si>
  <si>
    <t>YOSHITOMI</t>
  </si>
  <si>
    <t>Fumiaki</t>
  </si>
  <si>
    <t>川瀬　稔己</t>
  </si>
  <si>
    <t>ｶﾜｾ ﾄｼｷ</t>
  </si>
  <si>
    <t>121997736*</t>
  </si>
  <si>
    <t>KAWASE</t>
  </si>
  <si>
    <t>大垣北</t>
  </si>
  <si>
    <t>大住　圭樹</t>
  </si>
  <si>
    <t>ｵｵｽﾐ ｹｲｼﾞｭ</t>
  </si>
  <si>
    <t>110337823*</t>
  </si>
  <si>
    <t>OSUMI</t>
  </si>
  <si>
    <t>Keiju</t>
  </si>
  <si>
    <t>杉本　蓮</t>
  </si>
  <si>
    <t>ｽｷﾞﾓﾄ ﾚﾝ</t>
  </si>
  <si>
    <t>103447726*</t>
  </si>
  <si>
    <t>阿部　陽葵</t>
  </si>
  <si>
    <t>ｱﾍﾞ ﾊﾙｷ</t>
  </si>
  <si>
    <t>119955737*</t>
  </si>
  <si>
    <t>ABE</t>
  </si>
  <si>
    <t>中川　雄稀</t>
  </si>
  <si>
    <t>ﾅｶｶﾞﾜ ﾕｳｷ</t>
  </si>
  <si>
    <t>119867335*</t>
  </si>
  <si>
    <t>竹生　晴彦</t>
  </si>
  <si>
    <t>ﾁｸﾌﾞ ﾊﾙﾋｺ</t>
  </si>
  <si>
    <t>118524324*</t>
  </si>
  <si>
    <t>CHIKUBU</t>
  </si>
  <si>
    <t>Haruhiko</t>
  </si>
  <si>
    <t>土田　浩生</t>
  </si>
  <si>
    <t>ﾂﾁﾀﾞ ﾋﾛｷ</t>
  </si>
  <si>
    <t>110962524*</t>
  </si>
  <si>
    <t>TSUCHIDA</t>
  </si>
  <si>
    <t>池上　猛志</t>
  </si>
  <si>
    <t>ｲｹｶﾞﾐ ﾀｹｼ</t>
  </si>
  <si>
    <t>200121246*</t>
  </si>
  <si>
    <t>IKEGAMI</t>
  </si>
  <si>
    <t>山手学院</t>
  </si>
  <si>
    <t>八木　皓星</t>
  </si>
  <si>
    <t>ﾔｷﾞ ｺｳｾｲ</t>
  </si>
  <si>
    <t>111215112*</t>
  </si>
  <si>
    <t>林　宏太郎</t>
  </si>
  <si>
    <t>ﾊﾔｼ ｺｳﾀﾛｳ</t>
  </si>
  <si>
    <t>116794129*</t>
  </si>
  <si>
    <t>大西　智貴</t>
  </si>
  <si>
    <t>ｵｵﾆｼ ﾄﾓｷ</t>
  </si>
  <si>
    <t>147299840*</t>
  </si>
  <si>
    <t>佐向　丘</t>
  </si>
  <si>
    <t>ｻｺｳ ｷｭｳ</t>
  </si>
  <si>
    <t>148699542*</t>
  </si>
  <si>
    <t>SAKO</t>
  </si>
  <si>
    <t>柴折　心汰</t>
  </si>
  <si>
    <t>ｼﾊﾞｵﾘ ｼﾝﾀ</t>
  </si>
  <si>
    <t>200139853*</t>
  </si>
  <si>
    <t>SHIBAORI</t>
  </si>
  <si>
    <t>Shinta</t>
  </si>
  <si>
    <t>川﨑　健太郎</t>
  </si>
  <si>
    <t>ｶﾜｻｷ ｹﾝﾀﾛｳ</t>
  </si>
  <si>
    <t>200139941*</t>
  </si>
  <si>
    <t>灘</t>
  </si>
  <si>
    <t>木下　賀貴</t>
  </si>
  <si>
    <t>ｷﾉｼﾀ ﾖｼｷ</t>
  </si>
  <si>
    <t>200139950*</t>
  </si>
  <si>
    <t>奈良学園登美ヶ丘</t>
  </si>
  <si>
    <t>東條　純平</t>
  </si>
  <si>
    <t>ﾄｳｼﾞｮｳ ｼﾞｭﾝﾍﾟｲ</t>
  </si>
  <si>
    <t>200141340*</t>
  </si>
  <si>
    <t>TOJO</t>
  </si>
  <si>
    <t>Jumpei</t>
  </si>
  <si>
    <t>中村　颯葉</t>
  </si>
  <si>
    <t>ﾅｶﾑﾗ ｿｳﾊ</t>
  </si>
  <si>
    <t>200180342*</t>
  </si>
  <si>
    <t>Soha</t>
  </si>
  <si>
    <t>服部　航大</t>
  </si>
  <si>
    <t>ﾊｯﾄﾘ ｺｳﾀﾞｲ</t>
  </si>
  <si>
    <t>200181622*</t>
  </si>
  <si>
    <t>西大和学園</t>
  </si>
  <si>
    <t>川村　拓也</t>
  </si>
  <si>
    <t>ｶﾜﾑﾗ ﾀｸﾔ</t>
  </si>
  <si>
    <t>200181623*</t>
  </si>
  <si>
    <t>浦部　拓人</t>
  </si>
  <si>
    <t>ｳﾗﾍﾞ ﾀｸﾄ</t>
  </si>
  <si>
    <t>64677636*</t>
  </si>
  <si>
    <t>URABE</t>
  </si>
  <si>
    <t>Takuto</t>
  </si>
  <si>
    <t>池田</t>
  </si>
  <si>
    <t>樋口　航</t>
  </si>
  <si>
    <t>ﾋｸﾞﾁ ﾜﾀﾙ</t>
  </si>
  <si>
    <t>94375129*</t>
  </si>
  <si>
    <t>HIGUCHI</t>
  </si>
  <si>
    <t>松崎　太星</t>
  </si>
  <si>
    <t>ﾏﾂｻﾞｷ ﾀｲｾｲ</t>
  </si>
  <si>
    <t>92011215*</t>
  </si>
  <si>
    <t>平野　塁</t>
  </si>
  <si>
    <t>ﾋﾗﾉ ﾙｲ</t>
  </si>
  <si>
    <t>90955331*</t>
  </si>
  <si>
    <t>Rui</t>
  </si>
  <si>
    <t>松田　真治</t>
  </si>
  <si>
    <t>ﾏﾂﾀﾞ ｼﾝｼﾞ</t>
  </si>
  <si>
    <t>107808832*</t>
  </si>
  <si>
    <t>Shinji</t>
  </si>
  <si>
    <t>城陽</t>
  </si>
  <si>
    <t>西尾　晃太</t>
  </si>
  <si>
    <t>ﾆｼｵ ｺｳﾀ</t>
  </si>
  <si>
    <t>90198027*</t>
  </si>
  <si>
    <t>NISHIO</t>
  </si>
  <si>
    <t>別所　響</t>
  </si>
  <si>
    <t>ﾍﾞｯｼｮ ﾋﾋﾞｷ</t>
  </si>
  <si>
    <t>94030218*</t>
  </si>
  <si>
    <t>BESSHO</t>
  </si>
  <si>
    <t>森髙　颯治朗</t>
  </si>
  <si>
    <t>ﾓﾘﾀｶ ｿｳｼﾞﾛｳ</t>
  </si>
  <si>
    <t>88340932*</t>
  </si>
  <si>
    <t>MORITAKA</t>
  </si>
  <si>
    <t>Sojiro</t>
  </si>
  <si>
    <t>琴寄　晴仁</t>
  </si>
  <si>
    <t>ｺﾄﾖﾘ ﾊﾙﾄ</t>
  </si>
  <si>
    <t>122056925*</t>
  </si>
  <si>
    <t>KOTOYORI</t>
  </si>
  <si>
    <t>安川　楓</t>
  </si>
  <si>
    <t>ﾔｽｶﾜ ｶｴﾃﾞ</t>
  </si>
  <si>
    <t>89794542*</t>
  </si>
  <si>
    <t>YASUKAWA</t>
  </si>
  <si>
    <t>Kaede</t>
  </si>
  <si>
    <t>城戸　裕登</t>
  </si>
  <si>
    <t>ｷﾄﾞ ﾕｳﾄ</t>
  </si>
  <si>
    <t>97976240*</t>
  </si>
  <si>
    <t>KIDO</t>
  </si>
  <si>
    <t>古川　紘規</t>
  </si>
  <si>
    <t>ﾌﾙｶﾜ ｺｳｷ</t>
  </si>
  <si>
    <t>89259740*</t>
  </si>
  <si>
    <t>FURUKAWA</t>
  </si>
  <si>
    <t>小松　祥大</t>
  </si>
  <si>
    <t>ｺﾏﾂ ｼｮｳﾀ</t>
  </si>
  <si>
    <t>122284423*</t>
  </si>
  <si>
    <t>KOMATSU</t>
  </si>
  <si>
    <t>新山　優弥</t>
  </si>
  <si>
    <t>ｼﾝﾔﾏ ｳﾐ</t>
  </si>
  <si>
    <t>103812621*</t>
  </si>
  <si>
    <t>SHINYAMA</t>
  </si>
  <si>
    <t>Umi</t>
  </si>
  <si>
    <t>山本　拓実</t>
  </si>
  <si>
    <t>ﾔﾏﾓﾄ ﾀｸﾐ</t>
  </si>
  <si>
    <t>104920117*</t>
  </si>
  <si>
    <t>近畿大高専</t>
  </si>
  <si>
    <t>阿河　孝樹</t>
  </si>
  <si>
    <t>ｱｶﾞ ｺｳｷ</t>
  </si>
  <si>
    <t>100959933*</t>
  </si>
  <si>
    <t>AGA</t>
  </si>
  <si>
    <t>瀬古　陸斗</t>
  </si>
  <si>
    <t>ｾｺ ﾘｸﾄ</t>
  </si>
  <si>
    <t>106087224*</t>
  </si>
  <si>
    <t>SEKO</t>
  </si>
  <si>
    <t>三重</t>
  </si>
  <si>
    <t>三浦　康生</t>
  </si>
  <si>
    <t>ﾐｳﾗ ｺｳｾｲ</t>
  </si>
  <si>
    <t>106600619*</t>
  </si>
  <si>
    <t>梅本　宜広</t>
  </si>
  <si>
    <t>ｳﾒﾓﾄ ﾖｼﾋﾛ</t>
  </si>
  <si>
    <t>99160328*</t>
  </si>
  <si>
    <t>UMEMOTO</t>
  </si>
  <si>
    <t>Yoshihiro</t>
  </si>
  <si>
    <t>川勝　慎太郎</t>
  </si>
  <si>
    <t>ｶﾜｶﾂ ｼﾝﾀﾛｳ</t>
  </si>
  <si>
    <t>100245517*</t>
  </si>
  <si>
    <t>KAWAKATSU</t>
  </si>
  <si>
    <t>山城　嘉人</t>
  </si>
  <si>
    <t>ﾔﾏｼﾛ ｶｲﾄ</t>
  </si>
  <si>
    <t>106482324*</t>
  </si>
  <si>
    <t>YAMASHIRO</t>
  </si>
  <si>
    <t>有方　修斗</t>
  </si>
  <si>
    <t>ｱﾘｶﾀ ｼｭｳﾄ</t>
  </si>
  <si>
    <t>101215111*</t>
  </si>
  <si>
    <t>ARIKATA</t>
  </si>
  <si>
    <t>圓句　知也</t>
  </si>
  <si>
    <t>ｴﾝｸ ﾄﾓﾔ</t>
  </si>
  <si>
    <t>100339117*</t>
  </si>
  <si>
    <t>ENKU</t>
  </si>
  <si>
    <t>松本　拳志郎</t>
  </si>
  <si>
    <t>ﾏﾂﾓﾄ ｹﾝｼﾛｳ</t>
  </si>
  <si>
    <t>133138928*</t>
  </si>
  <si>
    <t>Kenshiro</t>
  </si>
  <si>
    <t>小林　想</t>
  </si>
  <si>
    <t>ｺﾊﾞﾔｼ ｿｳ</t>
  </si>
  <si>
    <t>100250311*</t>
  </si>
  <si>
    <t>久保　幸陽</t>
  </si>
  <si>
    <t>ｸﾎﾞ ｺｳﾖｳ</t>
  </si>
  <si>
    <t>129064426*</t>
  </si>
  <si>
    <t>松山商業</t>
  </si>
  <si>
    <t>宇野　誠純</t>
  </si>
  <si>
    <t>ｳﾉ ｾｲｼﾞｭﾝ</t>
  </si>
  <si>
    <t>108937432*</t>
  </si>
  <si>
    <t>Seijun</t>
  </si>
  <si>
    <t>武生</t>
  </si>
  <si>
    <t>寄田　季臣</t>
  </si>
  <si>
    <t>ｷﾀﾞ ﾄｷｵﾐ</t>
  </si>
  <si>
    <t>103436320*</t>
  </si>
  <si>
    <t>KIDA</t>
  </si>
  <si>
    <t>Tokiomi</t>
  </si>
  <si>
    <t>南　侑希</t>
  </si>
  <si>
    <t>ﾐﾅﾐ ﾕｳｷ</t>
  </si>
  <si>
    <t>99724334*</t>
  </si>
  <si>
    <t>MINAMI</t>
  </si>
  <si>
    <t>大川　祥太</t>
  </si>
  <si>
    <t>ｵｵｶﾜ ｼｮｳﾀ</t>
  </si>
  <si>
    <t>137611423*</t>
  </si>
  <si>
    <t>吉川　偉己</t>
  </si>
  <si>
    <t>ﾖｼｶﾜ ｲﾂｷ</t>
  </si>
  <si>
    <t>106728731*</t>
  </si>
  <si>
    <t>浅井　謙臣</t>
  </si>
  <si>
    <t>ｱｻｲ ｹﾝｼﾝ</t>
  </si>
  <si>
    <t>102579630*</t>
  </si>
  <si>
    <t>ASAI</t>
  </si>
  <si>
    <t>中川　洸希</t>
  </si>
  <si>
    <t>ﾅｶｶﾞﾜ ｺｳｷ</t>
  </si>
  <si>
    <t>141058726*</t>
  </si>
  <si>
    <t>近畿大豊岡</t>
  </si>
  <si>
    <t>加茂　翼</t>
  </si>
  <si>
    <t>ｶﾓ ﾂﾊﾞｻ</t>
  </si>
  <si>
    <t>113003311*</t>
  </si>
  <si>
    <t>KAMO</t>
  </si>
  <si>
    <t>宮出　誠大</t>
  </si>
  <si>
    <t>ﾐﾔﾃﾞ ﾏｻﾋﾛ</t>
  </si>
  <si>
    <t>113747326*</t>
  </si>
  <si>
    <t>MIYADE</t>
  </si>
  <si>
    <t>興國</t>
  </si>
  <si>
    <t>大田　琉聖</t>
  </si>
  <si>
    <t>ｵｵﾀ ﾘｭｳｾｲ</t>
  </si>
  <si>
    <t>144388937*</t>
  </si>
  <si>
    <t>南本　陸斗</t>
  </si>
  <si>
    <t>ﾐﾅﾐﾓﾄ ﾘｸﾄ</t>
  </si>
  <si>
    <t>119475835*</t>
  </si>
  <si>
    <t>MINAMIMOTO</t>
  </si>
  <si>
    <t>宮村　友也</t>
  </si>
  <si>
    <t>ﾐﾔﾑﾗ ﾄﾓﾔ</t>
  </si>
  <si>
    <t>119303017*</t>
  </si>
  <si>
    <t>MIYAMURA</t>
  </si>
  <si>
    <t>田中　琉聖</t>
  </si>
  <si>
    <t>ﾀﾅｶ ﾘｭｳｾｲ</t>
  </si>
  <si>
    <t>148095229*</t>
  </si>
  <si>
    <t>浅野　孔</t>
  </si>
  <si>
    <t>ｱｻﾉ ｺｳ</t>
  </si>
  <si>
    <t>113221414*</t>
  </si>
  <si>
    <t>ASANO</t>
  </si>
  <si>
    <t>長葭　遥斗</t>
  </si>
  <si>
    <t>ﾅｶﾞﾖｼ ﾊﾙﾄ</t>
  </si>
  <si>
    <t>110353114*</t>
  </si>
  <si>
    <t>NAGAYOSHI</t>
  </si>
  <si>
    <t>浜松開誠館</t>
  </si>
  <si>
    <t>土出　真佑斗</t>
  </si>
  <si>
    <t>ﾂﾁﾃﾞ ﾏﾕﾄ</t>
  </si>
  <si>
    <t>115013213*</t>
  </si>
  <si>
    <t>TSUCHIDE</t>
  </si>
  <si>
    <t>Mayuto</t>
  </si>
  <si>
    <t>伐栗　暖人</t>
  </si>
  <si>
    <t>ｷﾘｸﾘ ﾊﾙﾄ</t>
  </si>
  <si>
    <t>115769837*</t>
  </si>
  <si>
    <t>KIRIKURI</t>
  </si>
  <si>
    <t>橋本　真宙</t>
  </si>
  <si>
    <t>ﾊｼﾓﾄ ﾏﾋﾛ</t>
  </si>
  <si>
    <t>61525625*</t>
  </si>
  <si>
    <t>宇治山田商業</t>
  </si>
  <si>
    <t>佐々木　祥吾</t>
  </si>
  <si>
    <t>ｻｻｷ ｼｮｳｺﾞ</t>
  </si>
  <si>
    <t>119322422*</t>
  </si>
  <si>
    <t>小島　耀雅</t>
  </si>
  <si>
    <t>ｺｼﾞﾏ ﾖｳｶﾞ</t>
  </si>
  <si>
    <t>131074319*</t>
  </si>
  <si>
    <t>Yoga</t>
  </si>
  <si>
    <t>志方　英輝</t>
  </si>
  <si>
    <t>ｼｶﾀ ﾋﾃﾞｷ</t>
  </si>
  <si>
    <t>117596433*</t>
  </si>
  <si>
    <t>SHIKATA</t>
  </si>
  <si>
    <t>Hideki</t>
  </si>
  <si>
    <t>玉樹　悠</t>
  </si>
  <si>
    <t>ﾀﾏｷ ﾕｳ</t>
  </si>
  <si>
    <t>200021724*</t>
  </si>
  <si>
    <t>上崎　圭吾</t>
  </si>
  <si>
    <t>ｶﾐｻｷ ｹｲｺﾞ</t>
  </si>
  <si>
    <t>139323627*</t>
  </si>
  <si>
    <t>KAMISAKI</t>
  </si>
  <si>
    <t>伊藤　巧朗</t>
  </si>
  <si>
    <t>ｲﾄｳ ﾀｸﾛｳ</t>
  </si>
  <si>
    <t>200063746*</t>
  </si>
  <si>
    <t>Takuro</t>
  </si>
  <si>
    <t>上宮</t>
  </si>
  <si>
    <t>渋谷　唯斗</t>
  </si>
  <si>
    <t>ｼﾌﾞﾔ ﾕｲﾄ</t>
  </si>
  <si>
    <t>20097974*</t>
  </si>
  <si>
    <t>SHIBUYA</t>
  </si>
  <si>
    <t>Yuito</t>
  </si>
  <si>
    <t>巻</t>
  </si>
  <si>
    <t>湯本　希</t>
  </si>
  <si>
    <t>ﾕﾓﾄ ﾕｳｷ</t>
  </si>
  <si>
    <t>200099147*</t>
  </si>
  <si>
    <t>YUMOTO</t>
  </si>
  <si>
    <t>奥山　奏佑</t>
  </si>
  <si>
    <t>ｵｸﾔﾏ ｶﾅｳ</t>
  </si>
  <si>
    <t>200106646*</t>
  </si>
  <si>
    <t>OKUYAMA</t>
  </si>
  <si>
    <t>Kanau</t>
  </si>
  <si>
    <t>前川　直誉</t>
  </si>
  <si>
    <t>ﾏｴｶﾞﾜ ﾅｵﾀｶ</t>
  </si>
  <si>
    <t>200098741*</t>
  </si>
  <si>
    <t>MAEGAWA</t>
  </si>
  <si>
    <t>Naotaka</t>
  </si>
  <si>
    <t>上野</t>
  </si>
  <si>
    <t>中島　凜星</t>
  </si>
  <si>
    <t>ﾅｶｼﾞﾏ ﾘﾝｾｲ</t>
  </si>
  <si>
    <t>110705115*</t>
  </si>
  <si>
    <t>Rinsei</t>
  </si>
  <si>
    <t>赤尾　優平</t>
  </si>
  <si>
    <t>ｱｶｵ ﾕｳﾍｲ</t>
  </si>
  <si>
    <t>200092332*</t>
  </si>
  <si>
    <t>AKAO</t>
  </si>
  <si>
    <t>福知山</t>
  </si>
  <si>
    <t>村上　諒弥</t>
  </si>
  <si>
    <t>ﾑﾗｶﾐ ﾘｮｳﾔ</t>
  </si>
  <si>
    <t>200107719*</t>
  </si>
  <si>
    <t>宗像</t>
  </si>
  <si>
    <t>中垣内　稜央</t>
  </si>
  <si>
    <t>ﾅｶｶﾞｲﾄ ﾘｮｳ</t>
  </si>
  <si>
    <t>200098715*</t>
  </si>
  <si>
    <t>NAKAGAITO</t>
  </si>
  <si>
    <t>大塚　遼</t>
  </si>
  <si>
    <t>ｵｵﾂｶ ﾘｮｳ</t>
  </si>
  <si>
    <t>D2</t>
  </si>
  <si>
    <t>78923433*</t>
  </si>
  <si>
    <t>OTSUKA</t>
  </si>
  <si>
    <t>木高　佳周</t>
  </si>
  <si>
    <t>ｷﾀﾞｶ ﾖｼﾅﾘ</t>
  </si>
  <si>
    <t>41540115*</t>
  </si>
  <si>
    <t>KIDAKA</t>
  </si>
  <si>
    <t>Yoshinari</t>
  </si>
  <si>
    <t>青雲</t>
  </si>
  <si>
    <t>川上　隆治</t>
  </si>
  <si>
    <t>ｶﾜｶﾐ ﾘｭｳｼﾞ</t>
  </si>
  <si>
    <t>87884540*</t>
  </si>
  <si>
    <t>KAWAKAMI</t>
  </si>
  <si>
    <t>大分舞鶴</t>
  </si>
  <si>
    <t>合田　理樹</t>
  </si>
  <si>
    <t>ｺﾞｳﾀﾞ ﾖｼｷ</t>
  </si>
  <si>
    <t>87049028*</t>
  </si>
  <si>
    <t>GODA</t>
  </si>
  <si>
    <t>坂東　賢</t>
  </si>
  <si>
    <t>ﾊﾞﾝﾄﾞｳ ｹﾝ</t>
  </si>
  <si>
    <t>138520120*</t>
  </si>
  <si>
    <t>細野　航太郎</t>
  </si>
  <si>
    <t>ﾎｿﾉ ｺｳﾀﾛｳ</t>
  </si>
  <si>
    <t>70515927*</t>
  </si>
  <si>
    <t>HOSONO</t>
  </si>
  <si>
    <t>百濃　隼大</t>
  </si>
  <si>
    <t>ﾓﾓﾉ ﾊﾔﾀ</t>
  </si>
  <si>
    <t>57526530*</t>
  </si>
  <si>
    <t>MOMONO</t>
  </si>
  <si>
    <t>Hayata</t>
  </si>
  <si>
    <t>大阪教育大附属(池田校舎)</t>
  </si>
  <si>
    <t>家方　優希</t>
  </si>
  <si>
    <t>ﾔｶﾀ ﾕｳｷ</t>
  </si>
  <si>
    <t>62823728*</t>
  </si>
  <si>
    <t>YAKATA</t>
  </si>
  <si>
    <t>平田　悠海</t>
  </si>
  <si>
    <t>ﾋﾗﾀ ﾕｳ</t>
  </si>
  <si>
    <t>61319020*</t>
  </si>
  <si>
    <t>HIRATA</t>
  </si>
  <si>
    <t>廣谷　雄大</t>
  </si>
  <si>
    <t>ﾋﾛﾔ ﾕｳﾀﾞｲ</t>
  </si>
  <si>
    <t>99189440*</t>
  </si>
  <si>
    <t>HIROYA</t>
  </si>
  <si>
    <t>基町</t>
  </si>
  <si>
    <t>大塚　陽斗</t>
  </si>
  <si>
    <t>ｵｵﾂｶ ﾊﾙﾄ</t>
  </si>
  <si>
    <t>92370021*</t>
  </si>
  <si>
    <t>奥村　涼介</t>
  </si>
  <si>
    <t>ｵｸﾑﾗ ﾘｮｳｽｹ</t>
  </si>
  <si>
    <t>99743234*</t>
  </si>
  <si>
    <t>海北　遼介</t>
  </si>
  <si>
    <t>ｶｲｷﾀ ﾘｮｳｽｹ</t>
  </si>
  <si>
    <t>64477432*</t>
  </si>
  <si>
    <t>KAIKITA</t>
  </si>
  <si>
    <t>河田　泰佑</t>
  </si>
  <si>
    <t>ｶﾜﾀﾞ ﾀｲｽｹ</t>
  </si>
  <si>
    <t>120800516*</t>
  </si>
  <si>
    <t>KAWADA</t>
  </si>
  <si>
    <t>岐阜北</t>
  </si>
  <si>
    <t>小林　恒方</t>
  </si>
  <si>
    <t>ｺﾊﾞﾔｼ ﾂﾈﾏｻ</t>
  </si>
  <si>
    <t>77267130*</t>
  </si>
  <si>
    <t>Tsunemasa</t>
  </si>
  <si>
    <t>佐伯　有輝人</t>
  </si>
  <si>
    <t>ｻｴｷ ﾕｷﾄ</t>
  </si>
  <si>
    <t>80263726*</t>
  </si>
  <si>
    <t>SAEKI</t>
  </si>
  <si>
    <t>Yukito</t>
  </si>
  <si>
    <t>佐藤　耀介</t>
  </si>
  <si>
    <t>ｻﾄｳ ﾖｳｽｹ</t>
  </si>
  <si>
    <t>77501424*</t>
  </si>
  <si>
    <t>泉陽</t>
  </si>
  <si>
    <t>冨田　和道</t>
  </si>
  <si>
    <t>ﾄﾐﾀ ｶｽﾞﾐﾁ</t>
  </si>
  <si>
    <t>118365024*</t>
  </si>
  <si>
    <t>Kazumichi</t>
  </si>
  <si>
    <t>清教学園</t>
  </si>
  <si>
    <t>山本　崇人</t>
  </si>
  <si>
    <t>ﾔﾏﾓﾄ ﾀｶﾄ</t>
  </si>
  <si>
    <t>74782129*</t>
  </si>
  <si>
    <t>四日市</t>
  </si>
  <si>
    <t>關　憲行</t>
  </si>
  <si>
    <t>ｾｷ ﾉﾘﾕｷ</t>
  </si>
  <si>
    <t>75562025*</t>
  </si>
  <si>
    <t>Noriyuki</t>
  </si>
  <si>
    <t>田上　陽悠</t>
  </si>
  <si>
    <t>ﾀｶﾞﾐ ﾊﾙﾋｻ</t>
  </si>
  <si>
    <t>98295538*</t>
  </si>
  <si>
    <t>TAGAMI</t>
  </si>
  <si>
    <t>Haruhisa</t>
  </si>
  <si>
    <t>永井　純平</t>
  </si>
  <si>
    <t>ﾅｶﾞｲ ｼﾞｭﾝﾍﾟｲ</t>
  </si>
  <si>
    <t>75549838*</t>
  </si>
  <si>
    <t>NAGAI</t>
  </si>
  <si>
    <t>柳下　智史</t>
  </si>
  <si>
    <t>ﾔｷﾞｼﾀ ﾄﾓｼ</t>
  </si>
  <si>
    <t>77583030*</t>
  </si>
  <si>
    <t>YAGISHITA</t>
  </si>
  <si>
    <t>Tomoshi</t>
  </si>
  <si>
    <t>茨木</t>
  </si>
  <si>
    <t>櫻井　綜平</t>
  </si>
  <si>
    <t>ｻｸﾗｲ ｿｳﾍｲ</t>
  </si>
  <si>
    <t>156117728*</t>
  </si>
  <si>
    <t>SAKURAI</t>
  </si>
  <si>
    <t>Sohei</t>
  </si>
  <si>
    <t>旭丘</t>
  </si>
  <si>
    <t>桑島　和輝</t>
  </si>
  <si>
    <t>ｸﾜｼﾞﾏ ｶｽﾞｷ</t>
  </si>
  <si>
    <t>80535526*</t>
  </si>
  <si>
    <t>KUWAJIMA</t>
  </si>
  <si>
    <t>中村　拓矢</t>
  </si>
  <si>
    <t>ﾅｶﾑﾗ ﾀｸﾔ</t>
  </si>
  <si>
    <t>100215099*</t>
  </si>
  <si>
    <t>武林　悠天</t>
  </si>
  <si>
    <t>ﾀｹﾊﾞﾔｼ ﾊﾙﾀｶ</t>
  </si>
  <si>
    <t>110065821*</t>
  </si>
  <si>
    <t>TAKEBAYASHI</t>
  </si>
  <si>
    <t>Harutaka</t>
  </si>
  <si>
    <t>岩国</t>
  </si>
  <si>
    <t>赤峰　健斗</t>
  </si>
  <si>
    <t>ｱｶﾐﾈ ｹﾝﾄ</t>
  </si>
  <si>
    <t>156117829*</t>
  </si>
  <si>
    <t>AKAMINE</t>
  </si>
  <si>
    <t>菊池　太賀</t>
  </si>
  <si>
    <t>ｷｸﾁ ﾀｲｶﾞ</t>
  </si>
  <si>
    <t>97121424*</t>
  </si>
  <si>
    <t>KIKUCHI</t>
  </si>
  <si>
    <t>湘南</t>
  </si>
  <si>
    <t>山田　大夢</t>
  </si>
  <si>
    <t>ﾔﾏﾀﾞ ﾋﾛﾑ</t>
  </si>
  <si>
    <t>104772324*</t>
  </si>
  <si>
    <t>西岡田　航大</t>
  </si>
  <si>
    <t>ﾆｼｵｶﾀﾞ ｺｳﾀﾞｲ</t>
  </si>
  <si>
    <t>110337318*</t>
  </si>
  <si>
    <t>NISHIOKADA</t>
  </si>
  <si>
    <t>武田　博樹</t>
  </si>
  <si>
    <t>ﾀｹﾀﾞ ﾋﾛｷ</t>
  </si>
  <si>
    <t>90775230*</t>
  </si>
  <si>
    <t>TAKEDA</t>
  </si>
  <si>
    <t>千里</t>
  </si>
  <si>
    <t>沖田　啓紀</t>
  </si>
  <si>
    <t>ｵｷﾀ ﾋﾛｷ</t>
  </si>
  <si>
    <t>76892638*</t>
  </si>
  <si>
    <t>OKITA</t>
  </si>
  <si>
    <t>梅田　光太朗</t>
  </si>
  <si>
    <t>ｳﾒﾀﾞ ｺｳﾀﾛｳ</t>
  </si>
  <si>
    <t>107308322*</t>
  </si>
  <si>
    <t>UMEDA</t>
  </si>
  <si>
    <t>中井　颯人</t>
  </si>
  <si>
    <t>ﾅｶｲ ﾊﾔﾄ</t>
  </si>
  <si>
    <t>88913029*</t>
  </si>
  <si>
    <t>尾田　晴風</t>
  </si>
  <si>
    <t>ｵﾀﾞ ﾊﾔｶ</t>
  </si>
  <si>
    <t>125774834*</t>
  </si>
  <si>
    <t>Hayaka</t>
  </si>
  <si>
    <t>兵庫</t>
  </si>
  <si>
    <t>野田　雄也</t>
  </si>
  <si>
    <t>ﾉﾀﾞ ﾕｳﾔ</t>
  </si>
  <si>
    <t>79523026*</t>
  </si>
  <si>
    <t>山路　涼太</t>
  </si>
  <si>
    <t>ﾔﾏｼﾞ ﾘｮｳﾀ</t>
  </si>
  <si>
    <t>123195324*</t>
  </si>
  <si>
    <t>YAMAJI</t>
  </si>
  <si>
    <t>辻本　駿葵</t>
  </si>
  <si>
    <t>ﾂｼﾞﾓﾄ ｼｭﾝｷ</t>
  </si>
  <si>
    <t>92674331*</t>
  </si>
  <si>
    <t>TSUJIMOTO</t>
  </si>
  <si>
    <t>Shunki</t>
  </si>
  <si>
    <t>川井　流星</t>
  </si>
  <si>
    <t>ｶﾜｲ ﾘｭｳｾｲ</t>
  </si>
  <si>
    <t>91232522*</t>
  </si>
  <si>
    <t>福岡</t>
  </si>
  <si>
    <t>小南　翔</t>
  </si>
  <si>
    <t>ｺﾐﾅﾐ ｼｮｳ</t>
  </si>
  <si>
    <t>88962538*</t>
  </si>
  <si>
    <t>KOMINAMI</t>
  </si>
  <si>
    <t>西山　寛人</t>
  </si>
  <si>
    <t>ﾆｼﾔﾏ ﾋﾛﾄ</t>
  </si>
  <si>
    <t>88016023*</t>
  </si>
  <si>
    <t>河本　琉希</t>
  </si>
  <si>
    <t>ｶﾜﾓﾄ ﾘｭｳｷ</t>
  </si>
  <si>
    <t>122130211*</t>
  </si>
  <si>
    <t>KAWAMOTO</t>
  </si>
  <si>
    <t>広島大附属</t>
  </si>
  <si>
    <t>天白　陸斗</t>
  </si>
  <si>
    <t>ﾃﾝﾊﾟｸ ﾘｸﾄ</t>
  </si>
  <si>
    <t>93290427*</t>
  </si>
  <si>
    <t>TEMPAKU</t>
  </si>
  <si>
    <t>島谷　浩明</t>
  </si>
  <si>
    <t>ｼﾏﾔ ﾋﾛｱｷ</t>
  </si>
  <si>
    <t>106646932*</t>
  </si>
  <si>
    <t>SHIMAYA</t>
  </si>
  <si>
    <t>Hiroaki</t>
  </si>
  <si>
    <t>竹園</t>
  </si>
  <si>
    <t>大西　晟輔</t>
  </si>
  <si>
    <t>ｵｵﾆｼ ｾｲｽｹ</t>
  </si>
  <si>
    <t>75520221*</t>
  </si>
  <si>
    <t>Seisuke</t>
  </si>
  <si>
    <t>槇野　尚輝</t>
  </si>
  <si>
    <t>ﾏｷﾉ ﾅｵｷ</t>
  </si>
  <si>
    <t>97402325*</t>
  </si>
  <si>
    <t>出雲</t>
  </si>
  <si>
    <t>屋宜　峻輔</t>
  </si>
  <si>
    <t>ﾔｷﾞ ｼｭﾝｽｹ</t>
  </si>
  <si>
    <t>76293936*</t>
  </si>
  <si>
    <t>石谷　崚</t>
  </si>
  <si>
    <t>ｲｼﾀﾆ ﾘｮｳ</t>
  </si>
  <si>
    <t>92065224*</t>
  </si>
  <si>
    <t>ISHITANI</t>
  </si>
  <si>
    <t>龍野</t>
  </si>
  <si>
    <t>魚井　敬介</t>
  </si>
  <si>
    <t>ｳｵｲ ｹｲｽｹ</t>
  </si>
  <si>
    <t>90107118*</t>
  </si>
  <si>
    <t>UOI</t>
  </si>
  <si>
    <t>城ノ内</t>
  </si>
  <si>
    <t>坂口　誠治</t>
  </si>
  <si>
    <t>ｻｶｸﾞﾁ ｾｲｼﾞ</t>
  </si>
  <si>
    <t>200046986*</t>
  </si>
  <si>
    <t>Seiji</t>
  </si>
  <si>
    <t>東筑</t>
  </si>
  <si>
    <t>吉田　隼人</t>
  </si>
  <si>
    <t>ﾖｼﾀﾞ ﾊﾔﾄ</t>
  </si>
  <si>
    <t>121392927*</t>
  </si>
  <si>
    <t>嘉藤　和真</t>
  </si>
  <si>
    <t>ｶﾄｳ ｶｽﾞﾏ</t>
  </si>
  <si>
    <t>103572119*</t>
  </si>
  <si>
    <t>松江北</t>
  </si>
  <si>
    <t>木村　悠</t>
  </si>
  <si>
    <t>ｷﾑﾗ ﾕｳ</t>
  </si>
  <si>
    <t>100821214*</t>
  </si>
  <si>
    <t>大阪教育大附属(天王寺校舎)</t>
  </si>
  <si>
    <t>中西　大悟</t>
  </si>
  <si>
    <t>ﾅｶﾆｼ ﾀﾞｲｺﾞ</t>
  </si>
  <si>
    <t>101098423*</t>
  </si>
  <si>
    <t>NAKANISHI</t>
  </si>
  <si>
    <t>Daigo</t>
  </si>
  <si>
    <t>岡　俊輔</t>
  </si>
  <si>
    <t>ｵｶ ｼｭﾝｽｹ</t>
  </si>
  <si>
    <t>98987445*</t>
  </si>
  <si>
    <t>広島大福山</t>
  </si>
  <si>
    <t>金子　アレックス</t>
  </si>
  <si>
    <t>ｶﾈｺ ｱﾚｯｸｽ</t>
  </si>
  <si>
    <t>97231527*</t>
  </si>
  <si>
    <t>KANEKO</t>
  </si>
  <si>
    <t>Alex</t>
  </si>
  <si>
    <t>日本大</t>
  </si>
  <si>
    <t>八木　龍之介</t>
  </si>
  <si>
    <t>ﾔｷﾞ ﾘｭｳﾉｽｹ</t>
  </si>
  <si>
    <t>127942328*</t>
  </si>
  <si>
    <t>青山　和輝</t>
  </si>
  <si>
    <t>ｱｵﾔﾏ ｶｽﾞｷ</t>
  </si>
  <si>
    <t>103634421*</t>
  </si>
  <si>
    <t>松井　天</t>
  </si>
  <si>
    <t>ﾏﾂｲ ﾃﾝ</t>
  </si>
  <si>
    <t>107623827*</t>
  </si>
  <si>
    <t>Ten</t>
  </si>
  <si>
    <t>関根　功織</t>
  </si>
  <si>
    <t>ｾｷﾈ ｲｵﾘ</t>
  </si>
  <si>
    <t>95049431*</t>
  </si>
  <si>
    <t>SEKINE</t>
  </si>
  <si>
    <t>Iori</t>
  </si>
  <si>
    <t>宇都宮</t>
  </si>
  <si>
    <t>渦岡　祐貴</t>
  </si>
  <si>
    <t>ｳｽﾞｵｶ ﾕｳｷ</t>
  </si>
  <si>
    <t>143090421*</t>
  </si>
  <si>
    <t>UZUOKA</t>
  </si>
  <si>
    <t>大手前高松</t>
  </si>
  <si>
    <t>吉村　祐真</t>
  </si>
  <si>
    <t>ﾖｼﾑﾗ ﾕｳﾏ</t>
  </si>
  <si>
    <t>94975943*</t>
  </si>
  <si>
    <t>那木　悠右</t>
  </si>
  <si>
    <t>ﾅｷﾞ ﾕｳｽｹ</t>
  </si>
  <si>
    <t>104338221*</t>
  </si>
  <si>
    <t>NAGI</t>
  </si>
  <si>
    <t>市川　達也</t>
  </si>
  <si>
    <t>ｲﾁｶﾜ ﾀﾂﾔ</t>
  </si>
  <si>
    <t>163712525*</t>
  </si>
  <si>
    <t>宮成　輝一</t>
  </si>
  <si>
    <t>ﾐﾔﾅﾘ ｷｲﾁ</t>
  </si>
  <si>
    <t>131653120*</t>
  </si>
  <si>
    <t>MIYANARI</t>
  </si>
  <si>
    <t>Kiichi</t>
  </si>
  <si>
    <t>脇町</t>
  </si>
  <si>
    <t>国吉　遼河</t>
  </si>
  <si>
    <t>ｸﾆﾖｼ ﾘｮｳｶﾞ</t>
  </si>
  <si>
    <t>104524420*</t>
  </si>
  <si>
    <t>KUNIYOSHI</t>
  </si>
  <si>
    <t>高津</t>
  </si>
  <si>
    <t>中治　秀朗</t>
  </si>
  <si>
    <t>ﾅｶｼﾞ ﾋﾃﾞｱｷ</t>
  </si>
  <si>
    <t>101135314*</t>
  </si>
  <si>
    <t>NAKAJI</t>
  </si>
  <si>
    <t>Hideaki</t>
  </si>
  <si>
    <t>谷口　彰悟</t>
  </si>
  <si>
    <t>ﾀﾆｸﾞﾁ ｼｮｳｺﾞ</t>
  </si>
  <si>
    <t>172298736*</t>
  </si>
  <si>
    <t>TANIGUCHI</t>
  </si>
  <si>
    <t>金光　将英</t>
  </si>
  <si>
    <t>ｶﾈﾐﾂ ｼｮｳｴｲ</t>
  </si>
  <si>
    <t>117640726*</t>
  </si>
  <si>
    <t>KANEMITSU</t>
  </si>
  <si>
    <t>Shoei</t>
  </si>
  <si>
    <t>加藤　伊織</t>
  </si>
  <si>
    <t>ｶﾄｳ ｲｵﾘ</t>
  </si>
  <si>
    <t>118508932*</t>
  </si>
  <si>
    <t>南本　寛茂</t>
  </si>
  <si>
    <t>ﾐﾅﾐﾓﾄ ﾋﾛｼｹﾞ</t>
  </si>
  <si>
    <t>118028525*</t>
  </si>
  <si>
    <t>Hiroshige</t>
  </si>
  <si>
    <t>城南</t>
  </si>
  <si>
    <t>菅　拓翔</t>
  </si>
  <si>
    <t>ｶﾝ ﾀｸﾄ</t>
  </si>
  <si>
    <t>117397937*</t>
  </si>
  <si>
    <t>KAN</t>
  </si>
  <si>
    <t>木村　幸太郎</t>
  </si>
  <si>
    <t>ｷﾑﾗ ｺｳﾀﾛｳ</t>
  </si>
  <si>
    <t>200046992*</t>
  </si>
  <si>
    <t>辻本　健太郎</t>
  </si>
  <si>
    <t>ﾂｼﾞﾓﾄ ｹﾝﾀﾛｳ</t>
  </si>
  <si>
    <t>200046988*</t>
  </si>
  <si>
    <t>増田　伊吹</t>
  </si>
  <si>
    <t>ﾏｽﾀﾞ ｲﾌﾞｷ</t>
  </si>
  <si>
    <t>200046977*</t>
  </si>
  <si>
    <t>浜口　峻一</t>
  </si>
  <si>
    <t>ﾊﾏｸﾞﾁ ｼｭﾝｲﾁ</t>
  </si>
  <si>
    <t>200046974*</t>
  </si>
  <si>
    <t>HAMAGUCHI</t>
  </si>
  <si>
    <t>Shunichi</t>
  </si>
  <si>
    <t>杉林　直人</t>
  </si>
  <si>
    <t>ｽｷﾞﾊﾞﾔｼ ﾅｵﾄ</t>
  </si>
  <si>
    <t>200046968*</t>
  </si>
  <si>
    <t>SUGIBAYASHI</t>
  </si>
  <si>
    <t>Naoto</t>
  </si>
  <si>
    <t>春日丘</t>
  </si>
  <si>
    <t>岩嶋　一輝</t>
  </si>
  <si>
    <t>ｲﾜｼﾏ ｶｽﾞｷ</t>
  </si>
  <si>
    <t>147299133*</t>
  </si>
  <si>
    <t>IWASHIMA</t>
  </si>
  <si>
    <t>比護　智與</t>
  </si>
  <si>
    <t>ﾋｺﾞ ﾄﾓﾖ</t>
  </si>
  <si>
    <t>147296837*</t>
  </si>
  <si>
    <t>HIGO</t>
  </si>
  <si>
    <t>Tomoyo</t>
  </si>
  <si>
    <t>髙木　洸希</t>
  </si>
  <si>
    <t>ﾀｶｷﾞ ｺｳｷ</t>
  </si>
  <si>
    <t>146092022*</t>
  </si>
  <si>
    <t>吉村　成央</t>
  </si>
  <si>
    <t>ﾖｼﾑﾗ ｾｲｵｳ</t>
  </si>
  <si>
    <t>145613828*</t>
  </si>
  <si>
    <t>Seio</t>
  </si>
  <si>
    <t>隅垣　宏太</t>
  </si>
  <si>
    <t>ｽﾐｶﾞｷ ｺｳﾀ</t>
  </si>
  <si>
    <t>119956132*</t>
  </si>
  <si>
    <t>SUMIGAKI</t>
  </si>
  <si>
    <t>倉内　翔平</t>
  </si>
  <si>
    <t>ｸﾗｳﾁ ｼｮｳﾍｲ</t>
  </si>
  <si>
    <t>118942227*</t>
  </si>
  <si>
    <t>KURAUCHI</t>
  </si>
  <si>
    <t>西尾</t>
  </si>
  <si>
    <t>安達　琉魁</t>
  </si>
  <si>
    <t>ｱﾀﾞﾁ ﾘｭｳｶﾞ</t>
  </si>
  <si>
    <t>118507931*</t>
  </si>
  <si>
    <t>Ryuga</t>
  </si>
  <si>
    <t>山本　瑛大</t>
  </si>
  <si>
    <t>ﾔﾏﾓﾄ ｱｷﾋﾛ</t>
  </si>
  <si>
    <t>113727627*</t>
  </si>
  <si>
    <t>奥村　颯太</t>
  </si>
  <si>
    <t>ｵｸﾑﾗ ｿｳﾀ</t>
  </si>
  <si>
    <t>113726626*</t>
  </si>
  <si>
    <t>田畑　慧太</t>
  </si>
  <si>
    <t>ﾀﾊﾞﾀ ｹｲﾀ</t>
  </si>
  <si>
    <t>200107694*</t>
  </si>
  <si>
    <t>稲川　拓海</t>
  </si>
  <si>
    <t>ｲﾅｶﾞﾜ ﾀｸﾐ</t>
  </si>
  <si>
    <t>200107697*</t>
  </si>
  <si>
    <t>INAGAWA</t>
  </si>
  <si>
    <t>片山　朔</t>
  </si>
  <si>
    <t>ｶﾀﾔﾏ ｻｸ</t>
  </si>
  <si>
    <t>116673428*</t>
  </si>
  <si>
    <t>KATAYAMA</t>
  </si>
  <si>
    <t>Saku</t>
  </si>
  <si>
    <t>岡山城東</t>
  </si>
  <si>
    <t>小木曽　陽斗</t>
  </si>
  <si>
    <t>ｵｷﾞｿ ｱｷﾄ</t>
  </si>
  <si>
    <t>149550832*</t>
  </si>
  <si>
    <t>OGISO</t>
  </si>
  <si>
    <t>大内　秀磨</t>
  </si>
  <si>
    <t>ｵｵｳﾁ ｼｭｳﾏ</t>
  </si>
  <si>
    <t>112374422*</t>
  </si>
  <si>
    <t>OUCHI</t>
  </si>
  <si>
    <t>Shuma</t>
  </si>
  <si>
    <t>安部　巴稀</t>
  </si>
  <si>
    <t>ｱﾍﾞ ﾄﾓｷ</t>
  </si>
  <si>
    <t>86227530*</t>
  </si>
  <si>
    <t>堀田　和志</t>
  </si>
  <si>
    <t>ﾎﾘﾀ ｶｽﾞｼ</t>
  </si>
  <si>
    <t>70816830*</t>
  </si>
  <si>
    <t>Kazushi</t>
  </si>
  <si>
    <t>姫路西</t>
  </si>
  <si>
    <t>安井　颯汰</t>
  </si>
  <si>
    <t>ﾔｽｲ ｿｳﾀ</t>
  </si>
  <si>
    <t>107123115*</t>
  </si>
  <si>
    <t>YASUI</t>
  </si>
  <si>
    <t>田中　陽介</t>
  </si>
  <si>
    <t>ﾀﾅｶ ﾖｳｽｹ</t>
  </si>
  <si>
    <t>80334018*</t>
  </si>
  <si>
    <t>内藤　源一郎</t>
  </si>
  <si>
    <t>ﾅｲﾄｳ ｹﾞﾝｲﾁﾛｳ</t>
  </si>
  <si>
    <t>110198929*</t>
  </si>
  <si>
    <t>Genichiro</t>
  </si>
  <si>
    <t>中島　央人</t>
  </si>
  <si>
    <t>ﾅｶｼﾏ ﾋﾛﾄ</t>
  </si>
  <si>
    <t>83600421*</t>
  </si>
  <si>
    <t>諫早</t>
  </si>
  <si>
    <t>中本　大地</t>
  </si>
  <si>
    <t>ﾅｶﾓﾄ ﾀﾞｲﾁ</t>
  </si>
  <si>
    <t>80385327*</t>
  </si>
  <si>
    <t>NAKAMOTO</t>
  </si>
  <si>
    <t>蜂須賀　辰政</t>
  </si>
  <si>
    <t>ﾊﾁｽｶ ﾀﾂﾏｻ</t>
  </si>
  <si>
    <t>77134830*</t>
  </si>
  <si>
    <t>HACHISUKA</t>
  </si>
  <si>
    <t>Tatsumasa</t>
  </si>
  <si>
    <t>明石北</t>
  </si>
  <si>
    <t>吉門　宏祐</t>
  </si>
  <si>
    <t>ﾖｼｶﾄﾞ ｺｳｽｹ</t>
  </si>
  <si>
    <t>60140516*</t>
  </si>
  <si>
    <t>YOSHIKADO</t>
  </si>
  <si>
    <t>朝田　康聖</t>
  </si>
  <si>
    <t>ｱｻﾀﾞ ｺｳｾｲ</t>
  </si>
  <si>
    <t>121916020*</t>
  </si>
  <si>
    <t>ASADA</t>
  </si>
  <si>
    <t>武義</t>
  </si>
  <si>
    <t>石井　亮多</t>
  </si>
  <si>
    <t>ｲｼｲ ﾘｮｳﾀ</t>
  </si>
  <si>
    <t>76207224*</t>
  </si>
  <si>
    <t>ISHII</t>
  </si>
  <si>
    <t>嘉本　容己</t>
  </si>
  <si>
    <t>ｶﾓﾄ ﾋﾛｷ</t>
  </si>
  <si>
    <t>97758036*</t>
  </si>
  <si>
    <t>KAMOTO</t>
  </si>
  <si>
    <t>松江南</t>
  </si>
  <si>
    <t>木村　元</t>
  </si>
  <si>
    <t>ｷﾑﾗ ｹﾞﾝ</t>
  </si>
  <si>
    <t>113527019*</t>
  </si>
  <si>
    <t>清水谷</t>
  </si>
  <si>
    <t>渋谷　航平</t>
  </si>
  <si>
    <t>ｼﾌﾞﾔ ｺｳﾍｲ</t>
  </si>
  <si>
    <t>95757336*</t>
  </si>
  <si>
    <t>米原</t>
  </si>
  <si>
    <t>島田　拓実</t>
  </si>
  <si>
    <t>88974844*</t>
  </si>
  <si>
    <t>田中　悠雅</t>
  </si>
  <si>
    <t>ﾀﾅｶ ﾕｳｶﾞ</t>
  </si>
  <si>
    <t>88704633*</t>
  </si>
  <si>
    <t>Yuga</t>
  </si>
  <si>
    <t>洲本</t>
  </si>
  <si>
    <t>橋本　虎大郎</t>
  </si>
  <si>
    <t>ﾊｼﾓﾄ ｺﾀﾛｳ</t>
  </si>
  <si>
    <t>96652937*</t>
  </si>
  <si>
    <t>北松西</t>
  </si>
  <si>
    <t>福﨑　友喜</t>
  </si>
  <si>
    <t>ﾌｸｻﾞｷ ﾄﾓｷ</t>
  </si>
  <si>
    <t>89301425*</t>
  </si>
  <si>
    <t>FUKUZAKI</t>
  </si>
  <si>
    <t>古川　尊</t>
  </si>
  <si>
    <t>ﾌﾙｶﾜ ﾀｹﾙ</t>
  </si>
  <si>
    <t>126694836*</t>
  </si>
  <si>
    <t>吉田　健太郎</t>
  </si>
  <si>
    <t>ﾖｼﾀﾞ ｹﾝﾀﾛｳ</t>
  </si>
  <si>
    <t>89687442*</t>
  </si>
  <si>
    <t>米田　陽太</t>
  </si>
  <si>
    <t>ﾖﾈﾀﾞ ﾖｳﾀ</t>
  </si>
  <si>
    <t>96424227*</t>
  </si>
  <si>
    <t>天野　孝紀</t>
  </si>
  <si>
    <t>ｱﾏﾉ ｺｳｷ</t>
  </si>
  <si>
    <t>136996842*</t>
  </si>
  <si>
    <t>菅野　壱心</t>
  </si>
  <si>
    <t>ｶﾝﾉ ｲｯｼﾝ</t>
  </si>
  <si>
    <t>102716724*</t>
  </si>
  <si>
    <t>KANNO</t>
  </si>
  <si>
    <t>Isshin</t>
  </si>
  <si>
    <t>西本　統士</t>
  </si>
  <si>
    <t>ﾆｼﾓﾄ ﾄｳｼﾞ</t>
  </si>
  <si>
    <t>136996943*</t>
  </si>
  <si>
    <t>NISHIMOTO</t>
  </si>
  <si>
    <t>Toji</t>
  </si>
  <si>
    <t>樋口　宗頼</t>
  </si>
  <si>
    <t>ﾋｸﾞﾁ ﾑﾈﾖﾘ</t>
  </si>
  <si>
    <t>200006414*</t>
  </si>
  <si>
    <t>Muneyori</t>
  </si>
  <si>
    <t>瑞陵</t>
  </si>
  <si>
    <t>藤川　亜都夢</t>
  </si>
  <si>
    <t>ﾌｼﾞｶﾜ ｱﾄﾑ</t>
  </si>
  <si>
    <t>102556322*</t>
  </si>
  <si>
    <t>FUJIKAWA</t>
  </si>
  <si>
    <t>淡路三原</t>
  </si>
  <si>
    <t>藤野　大翔</t>
  </si>
  <si>
    <t>ﾌｼﾞﾉ ﾋﾛﾄ</t>
  </si>
  <si>
    <t>104480623*</t>
  </si>
  <si>
    <t>八重尾　鴻</t>
  </si>
  <si>
    <t>ﾔｴｵ ｺｳ</t>
  </si>
  <si>
    <t>105996333*</t>
  </si>
  <si>
    <t>YAEO</t>
  </si>
  <si>
    <t>都城泉ヶ丘</t>
  </si>
  <si>
    <t>藤原　篤弥</t>
  </si>
  <si>
    <t>ﾌｼﾞﾜﾗ ｱﾂﾔ</t>
  </si>
  <si>
    <t>200005190*</t>
  </si>
  <si>
    <t>Atsuya</t>
  </si>
  <si>
    <t>安富　厳</t>
  </si>
  <si>
    <t>ﾔｽﾄﾐ ｲﾂｷ</t>
  </si>
  <si>
    <t>200005193*</t>
  </si>
  <si>
    <t>YASUTOMI</t>
  </si>
  <si>
    <t>中川　雅樂</t>
  </si>
  <si>
    <t>ﾅｶｶﾞﾜ ｳﾀ</t>
  </si>
  <si>
    <t>200006418*</t>
  </si>
  <si>
    <t>Uta</t>
  </si>
  <si>
    <t>呉　哲葦</t>
  </si>
  <si>
    <t>ｺﾞ ﾃﾂｱｼ</t>
  </si>
  <si>
    <t>174111015*</t>
  </si>
  <si>
    <t>Tetsuashi</t>
  </si>
  <si>
    <t>国外</t>
  </si>
  <si>
    <t>中国福建省羅源第一中学</t>
  </si>
  <si>
    <t>村川　貫太</t>
  </si>
  <si>
    <t>ﾑﾗｶﾜ ｶﾝﾀ</t>
  </si>
  <si>
    <t>116762932*</t>
  </si>
  <si>
    <t>MURAKAWA</t>
  </si>
  <si>
    <t>馬門　孝介</t>
  </si>
  <si>
    <t>ﾏｶﾄﾞ ｺｳｽｹ</t>
  </si>
  <si>
    <t>116084121*</t>
  </si>
  <si>
    <t>MAKADO</t>
  </si>
  <si>
    <t>古阪　優樹</t>
  </si>
  <si>
    <t>ﾌﾙｻｶ ﾕｳｷ</t>
  </si>
  <si>
    <t>111911620*</t>
  </si>
  <si>
    <t>FURUSAKA</t>
  </si>
  <si>
    <t>姫路東</t>
  </si>
  <si>
    <t>藤原　想也</t>
  </si>
  <si>
    <t>ﾌｼﾞﾜﾗ ｿｳﾔ</t>
  </si>
  <si>
    <t>101380720*</t>
  </si>
  <si>
    <t>Soya</t>
  </si>
  <si>
    <t>松本深志</t>
  </si>
  <si>
    <t>中務　新太</t>
  </si>
  <si>
    <t>ﾅｶﾂｶｻ ｱﾗﾀ</t>
  </si>
  <si>
    <t>117253625*</t>
  </si>
  <si>
    <t>NAKATSUKASA</t>
  </si>
  <si>
    <t>Arata</t>
  </si>
  <si>
    <t>宮内　隆之介</t>
  </si>
  <si>
    <t>ﾐﾔｳﾁ ﾘｭｳﾉｽｹ</t>
  </si>
  <si>
    <t>116792127*</t>
  </si>
  <si>
    <t>MIYAUCHI</t>
  </si>
  <si>
    <t>姫路工業</t>
  </si>
  <si>
    <t>小島　碧波</t>
  </si>
  <si>
    <t>ｺｼﾞﾏ ｱｵﾊﾞ</t>
  </si>
  <si>
    <t>123996636*</t>
  </si>
  <si>
    <t>Aoba</t>
  </si>
  <si>
    <t>安藤　寛峻</t>
  </si>
  <si>
    <t>ｱﾝﾄﾞｳ ﾋﾛﾀｶ</t>
  </si>
  <si>
    <t>98288338*</t>
  </si>
  <si>
    <t>Hirotaka</t>
  </si>
  <si>
    <t>佐藤　勇斗</t>
  </si>
  <si>
    <t>ｻﾄｳ ﾊﾔﾄ</t>
  </si>
  <si>
    <t>51147523*</t>
  </si>
  <si>
    <t>前田　楓太</t>
  </si>
  <si>
    <t>ﾏｴﾀﾞ ﾌｳﾀ</t>
  </si>
  <si>
    <t>86780130*</t>
  </si>
  <si>
    <t>矢野　大輔</t>
  </si>
  <si>
    <t>ﾔﾉ ﾀﾞｲｽｹ</t>
  </si>
  <si>
    <t>91023520*</t>
  </si>
  <si>
    <t>山崎　大毅</t>
  </si>
  <si>
    <t>ﾔﾏｻﾞｷ ﾀｲｷ</t>
  </si>
  <si>
    <t>103133213*</t>
  </si>
  <si>
    <t>佐々木　太一</t>
  </si>
  <si>
    <t>ｻｻｷ ﾀｲﾁ</t>
  </si>
  <si>
    <t>76847032*</t>
  </si>
  <si>
    <t>横谷　陸哉</t>
  </si>
  <si>
    <t>ﾖｺﾀﾆ ﾘｸﾔ</t>
  </si>
  <si>
    <t>76848134*</t>
  </si>
  <si>
    <t>YOKOTANI</t>
  </si>
  <si>
    <t>山科　真之介</t>
  </si>
  <si>
    <t>ﾔﾏｼﾅ ｼﾝﾉｽｹ</t>
  </si>
  <si>
    <t>75444731*</t>
  </si>
  <si>
    <t>YAMASHINA</t>
  </si>
  <si>
    <t>岡山大安寺中等</t>
  </si>
  <si>
    <t>塚原　啓太</t>
  </si>
  <si>
    <t>ﾂｶﾊﾗ ｹｲﾀ</t>
  </si>
  <si>
    <t>77658437*</t>
  </si>
  <si>
    <t>TSUKAHARA</t>
  </si>
  <si>
    <t>前村　土温</t>
  </si>
  <si>
    <t>ﾏｴﾑﾗ ﾄｵﾝ</t>
  </si>
  <si>
    <t>80662426*</t>
  </si>
  <si>
    <t>MAEMURA</t>
  </si>
  <si>
    <t>Toon</t>
  </si>
  <si>
    <t>上田　陽介</t>
  </si>
  <si>
    <t>ｳｴﾀﾞ ﾖｳｽｹ</t>
  </si>
  <si>
    <t>102821216*</t>
  </si>
  <si>
    <t>UEDA</t>
  </si>
  <si>
    <t>高見　哉多</t>
  </si>
  <si>
    <t>ﾀｶﾐ ｶﾅﾀ</t>
  </si>
  <si>
    <t>80333118*</t>
  </si>
  <si>
    <t>TAKAMI</t>
  </si>
  <si>
    <t>平田　岳</t>
  </si>
  <si>
    <t>ﾋﾗﾀ ｶﾞｸ</t>
  </si>
  <si>
    <t>75213826*</t>
  </si>
  <si>
    <t>宮田　耕太郎</t>
  </si>
  <si>
    <t>ﾐﾔﾀ ｺｳﾀﾛｳ</t>
  </si>
  <si>
    <t>112679632*</t>
  </si>
  <si>
    <t>MIYATA</t>
  </si>
  <si>
    <t>森脇　寛太</t>
  </si>
  <si>
    <t>ﾓﾘﾜｷ ｶﾝﾀ</t>
  </si>
  <si>
    <t>92733226*</t>
  </si>
  <si>
    <t>MORIWAKI</t>
  </si>
  <si>
    <t>幡中　涼太</t>
  </si>
  <si>
    <t>ﾊﾀﾅｶ ﾘｮｳﾀ</t>
  </si>
  <si>
    <t>91529228*</t>
  </si>
  <si>
    <t>青野　智也</t>
  </si>
  <si>
    <t>ｱｵﾉ ﾄﾓﾔ</t>
  </si>
  <si>
    <t>99904031*</t>
  </si>
  <si>
    <t>AONO</t>
  </si>
  <si>
    <t>木塚　海詩</t>
  </si>
  <si>
    <t>ｷﾂﾞｶ ｶｲｼ</t>
  </si>
  <si>
    <t>88464030*</t>
  </si>
  <si>
    <t>KIZUKA</t>
  </si>
  <si>
    <t>Kaishi</t>
  </si>
  <si>
    <t>大西　悠生</t>
  </si>
  <si>
    <t>ｵｵﾆｼ ﾕｳｾｲ</t>
  </si>
  <si>
    <t>91313421*</t>
  </si>
  <si>
    <t>福本　雄太</t>
  </si>
  <si>
    <t>ﾌｸﾓﾄ ﾕｳﾀ</t>
  </si>
  <si>
    <t>161554022*</t>
  </si>
  <si>
    <t>谷垣　幹</t>
  </si>
  <si>
    <t>ﾀﾆｶﾞｷ ﾂﾖｼ</t>
  </si>
  <si>
    <t>88410122*</t>
  </si>
  <si>
    <t>TANIGAKI</t>
  </si>
  <si>
    <t>増田　陸人</t>
  </si>
  <si>
    <t>ﾏｼﾀﾞ ﾘｸﾄ</t>
  </si>
  <si>
    <t>100539624*</t>
  </si>
  <si>
    <t>MASHIDA</t>
  </si>
  <si>
    <t>下関西</t>
  </si>
  <si>
    <t>渕本　太陽</t>
  </si>
  <si>
    <t>ﾌﾁﾓﾄ ﾀｲﾖｳ</t>
  </si>
  <si>
    <t>88171227*</t>
  </si>
  <si>
    <t>FUCHIMOTO</t>
  </si>
  <si>
    <t>伊藤　拓真</t>
  </si>
  <si>
    <t>ｲﾄｳ ﾀｸﾏ</t>
  </si>
  <si>
    <t>125521016*</t>
  </si>
  <si>
    <t>水内　政孝</t>
  </si>
  <si>
    <t>ﾐｽﾞｳﾁ ﾏｻﾀｶ</t>
  </si>
  <si>
    <t>124493427*</t>
  </si>
  <si>
    <t>MIZUUCHI</t>
  </si>
  <si>
    <t>藤代　理久</t>
  </si>
  <si>
    <t>ﾌｼﾞｼﾛ ﾘｸ</t>
  </si>
  <si>
    <t>96013928*</t>
  </si>
  <si>
    <t>FUJISHIRO</t>
  </si>
  <si>
    <t>角川　裕哉</t>
  </si>
  <si>
    <t>ｶﾄﾞｶﾜ ﾕｳﾔ</t>
  </si>
  <si>
    <t>83417023*</t>
  </si>
  <si>
    <t>KADOKAWA</t>
  </si>
  <si>
    <t>中山　翔太</t>
  </si>
  <si>
    <t>ﾅｶﾔﾏ ｼｮｳﾀ</t>
  </si>
  <si>
    <t>89579442*</t>
  </si>
  <si>
    <t>北村　健人</t>
  </si>
  <si>
    <t>ｷﾀﾑﾗ ｹﾝﾄ</t>
  </si>
  <si>
    <t>73611826*</t>
  </si>
  <si>
    <t>木子　雄斗</t>
  </si>
  <si>
    <t>ｷｺﾞ ﾕｳﾄ</t>
  </si>
  <si>
    <t>88559136*</t>
  </si>
  <si>
    <t>KIGO</t>
  </si>
  <si>
    <t>宮田　晴人</t>
  </si>
  <si>
    <t>ﾐﾔﾀ ﾊﾙﾄ</t>
  </si>
  <si>
    <t>103799837*</t>
  </si>
  <si>
    <t>則岡　颯太</t>
  </si>
  <si>
    <t>ﾉﾘｵｶ ｿｳﾀ</t>
  </si>
  <si>
    <t>88483637*</t>
  </si>
  <si>
    <t>NORIOKA</t>
  </si>
  <si>
    <t>藤本　亮</t>
  </si>
  <si>
    <t>ﾌｼﾞﾓﾄ ﾘｮｳ</t>
  </si>
  <si>
    <t>165403524*</t>
  </si>
  <si>
    <t>FUJIMOTO</t>
  </si>
  <si>
    <t>出口　友淳</t>
  </si>
  <si>
    <t>ﾃﾞｸﾞﾁ ﾄﾓｱﾂ</t>
  </si>
  <si>
    <t>138845938*</t>
  </si>
  <si>
    <t>DEGUCHI</t>
  </si>
  <si>
    <t>Tomoatsu</t>
  </si>
  <si>
    <t>西田　匠見</t>
  </si>
  <si>
    <t>ﾆｼﾀﾞ ﾀｸﾐ</t>
  </si>
  <si>
    <t>98807234*</t>
  </si>
  <si>
    <t>菊里</t>
  </si>
  <si>
    <t>増田　圭紀</t>
  </si>
  <si>
    <t>ﾏｽﾀﾞ ﾖｼｷ</t>
  </si>
  <si>
    <t>89483840*</t>
  </si>
  <si>
    <t>宮阪　朋宏</t>
  </si>
  <si>
    <t>ﾐﾔｻｶ ﾄﾓﾋﾛ</t>
  </si>
  <si>
    <t>100665523*</t>
  </si>
  <si>
    <t>津山</t>
  </si>
  <si>
    <t>平尾　瑛</t>
  </si>
  <si>
    <t>ﾋﾗｵ ｱｷﾗ</t>
  </si>
  <si>
    <t>91353122*</t>
  </si>
  <si>
    <t>HIRAO</t>
  </si>
  <si>
    <t>岡部　恵大</t>
  </si>
  <si>
    <t>ｵｶﾍﾞ ｹｲﾀ</t>
  </si>
  <si>
    <t>133669937*</t>
  </si>
  <si>
    <t>OKABE</t>
  </si>
  <si>
    <t>岡田　亮太</t>
  </si>
  <si>
    <t>ｵｶﾀﾞ ﾘｮｳﾀ</t>
  </si>
  <si>
    <t>122647931*</t>
  </si>
  <si>
    <t>平井　康士朗</t>
  </si>
  <si>
    <t>ﾋﾗｲ ｺｳｼﾛｳ</t>
  </si>
  <si>
    <t>104348727*</t>
  </si>
  <si>
    <t>Koshiro</t>
  </si>
  <si>
    <t>小田　悠汰</t>
  </si>
  <si>
    <t>ｵﾀﾞ ﾕｳﾀ</t>
  </si>
  <si>
    <t>135832426*</t>
  </si>
  <si>
    <t>新谷　浩生</t>
  </si>
  <si>
    <t>ｼﾝﾀﾆ ﾋﾛｷ</t>
  </si>
  <si>
    <t>102727120*</t>
  </si>
  <si>
    <t>SHINTANI</t>
  </si>
  <si>
    <t>唐治谷　翔大</t>
  </si>
  <si>
    <t>ﾄｼﾞﾀﾆ ｼｮｳﾀﾞｲ</t>
  </si>
  <si>
    <t>87508432*</t>
  </si>
  <si>
    <t>TOJITANI</t>
  </si>
  <si>
    <t>Shodai</t>
  </si>
  <si>
    <t>山本　倫士</t>
  </si>
  <si>
    <t>ﾔﾏﾓﾄ ｻﾄｼ</t>
  </si>
  <si>
    <t>104353420*</t>
  </si>
  <si>
    <t>重吉　振一郎</t>
  </si>
  <si>
    <t>ｼｹﾞﾖｼ ｼﾝｲﾁﾛｳ</t>
  </si>
  <si>
    <t>109990129*</t>
  </si>
  <si>
    <t>SHIGEYOSHI</t>
  </si>
  <si>
    <t>柴　吹</t>
  </si>
  <si>
    <t>ｼﾊﾞ ｲﾌﾞｷ</t>
  </si>
  <si>
    <t>200048116*</t>
  </si>
  <si>
    <t>水田　湧士</t>
  </si>
  <si>
    <t>ﾐｽﾞﾀ ﾕｳｼ</t>
  </si>
  <si>
    <t>200048109*</t>
  </si>
  <si>
    <t>山本　凜</t>
  </si>
  <si>
    <t>ﾔﾏﾓﾄ ﾘﾝ</t>
  </si>
  <si>
    <t>200048087*</t>
  </si>
  <si>
    <t>福本　温基</t>
  </si>
  <si>
    <t>ﾌｸﾓﾄ ﾊﾙｷ</t>
  </si>
  <si>
    <t>200048080*</t>
  </si>
  <si>
    <t>木村　聡一郎</t>
  </si>
  <si>
    <t>ｷﾑﾗ ｿｳｲﾁﾛｳ</t>
  </si>
  <si>
    <t>200048054*</t>
  </si>
  <si>
    <t>川上　諒太</t>
  </si>
  <si>
    <t>ｶﾜｶﾐ ﾘｮｳﾀ</t>
  </si>
  <si>
    <t>200046597*</t>
  </si>
  <si>
    <t>横島　勇太</t>
  </si>
  <si>
    <t>ﾖｺｼﾏ ﾕｳﾀ</t>
  </si>
  <si>
    <t>200044727*</t>
  </si>
  <si>
    <t>YOKOSHIMA</t>
  </si>
  <si>
    <t>府中</t>
  </si>
  <si>
    <t>玉越　奏太</t>
  </si>
  <si>
    <t>ﾀﾏｺﾞｼ ｿｳﾀ</t>
  </si>
  <si>
    <t>200044724*</t>
  </si>
  <si>
    <t>TAMAGOSHI</t>
  </si>
  <si>
    <t>仁科　遼大</t>
  </si>
  <si>
    <t>ﾆｼﾅ ﾘｮｳﾀ</t>
  </si>
  <si>
    <t>200044719*</t>
  </si>
  <si>
    <t>NISHINA</t>
  </si>
  <si>
    <t>上江洲　陸</t>
  </si>
  <si>
    <t>ｶﾐｴｽ ﾘｸ</t>
  </si>
  <si>
    <t>200043216*</t>
  </si>
  <si>
    <t>KAMIESU</t>
  </si>
  <si>
    <t>山下　洸</t>
  </si>
  <si>
    <t>ﾔﾏｼﾀ ｺｳ</t>
  </si>
  <si>
    <t>200123001*</t>
  </si>
  <si>
    <t>杉本　皇輝</t>
  </si>
  <si>
    <t>ｽｷﾞﾓﾄ ｺｳｷ</t>
  </si>
  <si>
    <t>200122886*</t>
  </si>
  <si>
    <t>鹿内　翔</t>
  </si>
  <si>
    <t>ｼｶｳﾁ ｶｹﾙ</t>
  </si>
  <si>
    <t>200166719*</t>
  </si>
  <si>
    <t>SHIKAUCHI</t>
  </si>
  <si>
    <t>Kakeru</t>
  </si>
  <si>
    <t>長野　滉之</t>
  </si>
  <si>
    <t>ﾅｶﾞﾉ ｺｳｼ</t>
  </si>
  <si>
    <t>西山　樹</t>
  </si>
  <si>
    <t>ﾆｼﾔﾏ ﾀﾂｷ</t>
  </si>
  <si>
    <t>00088006224*</t>
  </si>
  <si>
    <t>喜代田　悠輝</t>
  </si>
  <si>
    <t>ｷﾖﾀ ﾕｳｷ</t>
  </si>
  <si>
    <t>00089769847*</t>
  </si>
  <si>
    <t>KIYOTA</t>
  </si>
  <si>
    <t>八木　翔也</t>
  </si>
  <si>
    <t>ﾔｷﾞ ｼｮｳﾔ</t>
  </si>
  <si>
    <t>00107810118*</t>
  </si>
  <si>
    <t>Shoya</t>
  </si>
  <si>
    <t>北澤　蒼梧</t>
  </si>
  <si>
    <t>ｷﾀｻﾞﾜ ｿｳｺﾞ</t>
  </si>
  <si>
    <t>00093646028*</t>
  </si>
  <si>
    <t>KITAZAWA</t>
  </si>
  <si>
    <t>南部　海斗</t>
  </si>
  <si>
    <t>ﾅﾝﾌﾞ ｶｲﾄ</t>
  </si>
  <si>
    <t>00107796535*</t>
  </si>
  <si>
    <t>樽見　遊佑</t>
  </si>
  <si>
    <t>ﾀﾙﾐ ﾕｳｽｹ</t>
  </si>
  <si>
    <t>00095481835*</t>
  </si>
  <si>
    <t>TARUMI</t>
  </si>
  <si>
    <t>中谷　知博</t>
  </si>
  <si>
    <t>ﾅｶﾀﾆ ﾄﾓﾋﾛ</t>
  </si>
  <si>
    <t>00108153927*</t>
  </si>
  <si>
    <t>渡邊　隼斗</t>
  </si>
  <si>
    <t>ﾜﾀﾅﾍﾞ ﾊﾔﾄ</t>
  </si>
  <si>
    <t>00088467235*</t>
  </si>
  <si>
    <t>古屋　昂大</t>
  </si>
  <si>
    <t>ﾌﾙﾔ ｺｳﾀﾞｲ</t>
  </si>
  <si>
    <t>00085630022*</t>
  </si>
  <si>
    <t>FURUYA</t>
  </si>
  <si>
    <t>山口中央</t>
  </si>
  <si>
    <t>吉田　創詠</t>
  </si>
  <si>
    <t>ﾖｼﾀﾞ ｿｳｴｲ</t>
  </si>
  <si>
    <t>00117692430*</t>
  </si>
  <si>
    <t>Soei</t>
  </si>
  <si>
    <t>岐阜聖徳学園</t>
  </si>
  <si>
    <t>本城　龍一</t>
  </si>
  <si>
    <t>ﾎﾝｼﾞｮｳ ﾘｭｳｲﾁ</t>
  </si>
  <si>
    <t>00091976941*</t>
  </si>
  <si>
    <t>HONJO</t>
  </si>
  <si>
    <t>Ryuichi</t>
  </si>
  <si>
    <t>林田　悠翔</t>
  </si>
  <si>
    <t>ﾊﾔｼﾀﾞ ﾕｳﾄ</t>
  </si>
  <si>
    <t>00081459532*</t>
  </si>
  <si>
    <t>HAYASHIDA</t>
  </si>
  <si>
    <t>N</t>
  </si>
  <si>
    <t>古川　健輔</t>
  </si>
  <si>
    <t>ﾌﾙｶﾜ ｹﾝｽｹ</t>
  </si>
  <si>
    <t>00101584120*</t>
  </si>
  <si>
    <t>伴　遼典</t>
  </si>
  <si>
    <t>ﾊﾞﾝ ﾘｮｳｽｹ</t>
  </si>
  <si>
    <t>00101382015*</t>
  </si>
  <si>
    <t>箭野　颯真</t>
  </si>
  <si>
    <t>ﾔﾉ ｿｳﾏ</t>
  </si>
  <si>
    <t>00108084324*</t>
  </si>
  <si>
    <t>北村　亘</t>
  </si>
  <si>
    <t>ｷﾀﾑﾗ ﾜﾀﾙ</t>
  </si>
  <si>
    <t>00108020314*</t>
  </si>
  <si>
    <t>高村　大翔</t>
  </si>
  <si>
    <t>ﾀｶﾑﾗ ﾋﾛﾄ</t>
  </si>
  <si>
    <t>00164676737*</t>
  </si>
  <si>
    <t>TAKAMURA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</si>
  <si>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</si>
  <si>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</si>
  <si>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</si>
  <si>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</si>
  <si>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</si>
  <si>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</si>
  <si>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</si>
  <si>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</si>
  <si>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</si>
  <si>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</si>
  <si>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</si>
  <si>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</si>
  <si>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Daiya</t>
  </si>
  <si>
    <t>森田　匠</t>
  </si>
  <si>
    <t>ﾓﾘﾀ ﾀｸﾐ</t>
  </si>
  <si>
    <t>00099425938*</t>
  </si>
  <si>
    <t>MORITA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</si>
  <si>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</si>
  <si>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</si>
  <si>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</si>
  <si>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</si>
  <si>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</si>
  <si>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</si>
  <si>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</si>
  <si>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</si>
  <si>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</si>
  <si>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</si>
  <si>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YAMAUCHI</t>
  </si>
  <si>
    <t>Nozomu</t>
  </si>
  <si>
    <t>大阪産業大附属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</si>
  <si>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</si>
  <si>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</si>
  <si>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</si>
  <si>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</si>
  <si>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</si>
  <si>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</si>
  <si>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落合　春希</t>
  </si>
  <si>
    <t>ｵﾁｱｲ ﾊﾙｷ</t>
  </si>
  <si>
    <t>00107999237*</t>
  </si>
  <si>
    <t>京都橘</t>
  </si>
  <si>
    <t>藪下　颯士</t>
  </si>
  <si>
    <t>ﾔﾌﾞｼﾀ ｿｳｼ</t>
  </si>
  <si>
    <t>00098718942*</t>
  </si>
  <si>
    <t>YABUSHITA</t>
  </si>
  <si>
    <t>浅野　雄策</t>
  </si>
  <si>
    <t>ｱｻﾉ ﾕｳｻｸ</t>
  </si>
  <si>
    <t>00135879437*</t>
  </si>
  <si>
    <t>Yusaku</t>
  </si>
  <si>
    <t>石本　悠希</t>
  </si>
  <si>
    <t>ｲｼﾓﾄ ﾕｳｷ</t>
  </si>
  <si>
    <t>00101156317*</t>
  </si>
  <si>
    <t>ISHIMOTO</t>
  </si>
  <si>
    <t>藤田　歩夢</t>
  </si>
  <si>
    <t>ﾌｼﾞﾀ ｱﾕﾑ</t>
  </si>
  <si>
    <t>00105708223*</t>
  </si>
  <si>
    <t>中田　力稀</t>
  </si>
  <si>
    <t>ﾅｶﾀ ﾘｷ</t>
  </si>
  <si>
    <t>00104141920*</t>
  </si>
  <si>
    <t>Riki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</si>
  <si>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</si>
  <si>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</si>
  <si>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</si>
  <si>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</si>
  <si>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</si>
  <si>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</si>
  <si>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</si>
  <si>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KONDO</t>
  </si>
  <si>
    <t>Yoshiyuki</t>
  </si>
  <si>
    <t>東宇治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</si>
  <si>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</si>
  <si>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</si>
  <si>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</si>
  <si>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</si>
  <si>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</si>
  <si>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</si>
  <si>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</si>
  <si>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</si>
  <si>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高濱　智也</t>
  </si>
  <si>
    <t>ﾀｶﾊﾏ ﾄﾓﾔ</t>
  </si>
  <si>
    <t>00119797842*</t>
  </si>
  <si>
    <t>TAKAHAMA</t>
  </si>
  <si>
    <t>門脇　睦樹</t>
  </si>
  <si>
    <t>ｶﾄﾞﾜｷ ﾑﾂｷ</t>
  </si>
  <si>
    <t>00115014012*</t>
  </si>
  <si>
    <t>Mutsuki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</si>
  <si>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</si>
  <si>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</si>
  <si>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</si>
  <si>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</si>
  <si>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</si>
  <si>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</si>
  <si>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</si>
  <si>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</si>
  <si>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</si>
  <si>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</si>
  <si>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益田東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</si>
  <si>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</si>
  <si>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</si>
  <si>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</si>
  <si>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</si>
  <si>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</si>
  <si>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</si>
  <si>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</si>
  <si>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</si>
  <si>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</si>
  <si>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00200004605*</t>
  </si>
  <si>
    <t>YOSHIZAWA</t>
  </si>
  <si>
    <t>Keitaro</t>
  </si>
  <si>
    <t>高田北城</t>
  </si>
  <si>
    <t>福田　旺城</t>
  </si>
  <si>
    <t>ﾌｸﾀﾞ ｵｳｷ</t>
  </si>
  <si>
    <t>00149257230*</t>
  </si>
  <si>
    <t>FUKUDA</t>
  </si>
  <si>
    <t>Oki</t>
  </si>
  <si>
    <t>松波　佑樹</t>
  </si>
  <si>
    <t>ﾏﾂﾅﾐ ﾕｳｷ</t>
  </si>
  <si>
    <t>00126576128*</t>
  </si>
  <si>
    <t>MATSUNAMI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</si>
  <si>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</si>
  <si>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</si>
  <si>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</si>
  <si>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</si>
  <si>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</si>
  <si>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</si>
  <si>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</si>
  <si>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</si>
  <si>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</si>
  <si>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</si>
  <si>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</si>
  <si>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</si>
  <si>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</si>
  <si>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</si>
  <si>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YOKOYAMA</t>
  </si>
  <si>
    <t>Kanji</t>
  </si>
  <si>
    <t>和泉</t>
  </si>
  <si>
    <t>藤枝　一広</t>
  </si>
  <si>
    <t>ﾌｼﾞｴﾀﾞ ｶｽﾞﾋﾛ</t>
  </si>
  <si>
    <t>00200080471*</t>
  </si>
  <si>
    <t>FUJIEDA</t>
  </si>
  <si>
    <t>Kazuhiro</t>
  </si>
  <si>
    <t>下田　汰知</t>
  </si>
  <si>
    <t>ｼﾓﾀﾞ ﾀｲﾁ</t>
  </si>
  <si>
    <t>00200080463*</t>
  </si>
  <si>
    <t>SHIMODA</t>
  </si>
  <si>
    <t>橋本　琉靖</t>
  </si>
  <si>
    <t>ﾊｼﾓﾄ ﾘｭｳｾｲ</t>
  </si>
  <si>
    <t>00151754932*</t>
  </si>
  <si>
    <t>京都先端科学大附属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</si>
  <si>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</si>
  <si>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</si>
  <si>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</si>
  <si>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</si>
  <si>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</si>
  <si>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</si>
  <si>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</si>
  <si>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</si>
  <si>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浜松南</t>
  </si>
  <si>
    <t>福山　築</t>
  </si>
  <si>
    <t>ﾌｸﾔﾏ ｷｽﾞｸ</t>
  </si>
  <si>
    <t>00130938832*</t>
  </si>
  <si>
    <t>京都工学院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</si>
  <si>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</si>
  <si>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</si>
  <si>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</si>
  <si>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</si>
  <si>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</si>
  <si>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</si>
  <si>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</si>
  <si>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</si>
  <si>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</si>
  <si>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</si>
  <si>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</si>
  <si>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</si>
  <si>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</si>
  <si>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龍谷大平安</t>
  </si>
  <si>
    <t>竹ノ下　虎瞳</t>
  </si>
  <si>
    <t>ﾀｹﾉｼﾀ ｺﾄﾞｳ</t>
  </si>
  <si>
    <t>00131068423*</t>
  </si>
  <si>
    <t>TAKENOSHITA</t>
  </si>
  <si>
    <t>Kodo</t>
  </si>
  <si>
    <t>井指　陸</t>
  </si>
  <si>
    <t>ｲｻｼ ﾘｸ</t>
  </si>
  <si>
    <t>00128274226*</t>
  </si>
  <si>
    <t>ISASHI</t>
  </si>
  <si>
    <t>島田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</si>
  <si>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</si>
  <si>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</si>
  <si>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</si>
  <si>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</si>
  <si>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</si>
  <si>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</si>
  <si>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</si>
  <si>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</si>
  <si>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</si>
  <si>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</si>
  <si>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</si>
  <si>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</si>
  <si>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</si>
  <si>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</si>
  <si>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</si>
  <si>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</si>
  <si>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</si>
  <si>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</si>
  <si>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</si>
  <si>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</si>
  <si>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</si>
  <si>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</si>
  <si>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</si>
  <si>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</si>
  <si>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</si>
  <si>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</si>
  <si>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山本　朔豊</t>
  </si>
  <si>
    <t>ﾔﾏﾓﾄ ｻｸﾄ</t>
  </si>
  <si>
    <t>00124766935*</t>
  </si>
  <si>
    <t>Sakuto</t>
  </si>
  <si>
    <t>矢野　正也</t>
  </si>
  <si>
    <t>ﾔﾉ ﾏｻﾔ</t>
  </si>
  <si>
    <t>104415318*</t>
  </si>
  <si>
    <t>岡山学芸館</t>
  </si>
  <si>
    <t>平野　達也</t>
  </si>
  <si>
    <t>ﾋﾗﾉ ﾀﾂﾔ</t>
  </si>
  <si>
    <t>107986132*</t>
  </si>
  <si>
    <t>茶圓　裕希</t>
  </si>
  <si>
    <t>ﾁｬｴﾝ ﾋﾛｷ</t>
  </si>
  <si>
    <t>88399643*</t>
  </si>
  <si>
    <t>CHAEN</t>
  </si>
  <si>
    <t>競　友哉</t>
  </si>
  <si>
    <t>ｷｿｲ ﾄﾓﾔ</t>
  </si>
  <si>
    <t>92068934*</t>
  </si>
  <si>
    <t>KISOI</t>
  </si>
  <si>
    <t>小宮路　大翔</t>
  </si>
  <si>
    <t>ｺﾐﾔｼﾞ ﾂﾊﾞｻ</t>
  </si>
  <si>
    <t>89612531*</t>
  </si>
  <si>
    <t>KOMIYAJI</t>
  </si>
  <si>
    <t>今泉　蓮</t>
  </si>
  <si>
    <t>ｲﾏｲｽﾞﾐ ﾚﾝ</t>
  </si>
  <si>
    <t>127617832*</t>
  </si>
  <si>
    <t>IMAIZUMI</t>
  </si>
  <si>
    <t>赤松　心太朗</t>
  </si>
  <si>
    <t>ｱｶﾏﾂ ｼﾝﾀﾛｳ</t>
  </si>
  <si>
    <t>88904938*</t>
  </si>
  <si>
    <t>伊賀　大晟</t>
  </si>
  <si>
    <t>ｲｶﾞ ﾀﾞｲｾｲ</t>
  </si>
  <si>
    <t>87185938*</t>
  </si>
  <si>
    <t>IGA</t>
  </si>
  <si>
    <t>Daisei</t>
  </si>
  <si>
    <t>石田　一</t>
  </si>
  <si>
    <t>ｲｼﾀﾞ ﾊｼﾞﾒ</t>
  </si>
  <si>
    <t>105194121*</t>
  </si>
  <si>
    <t>登美ヶ丘</t>
  </si>
  <si>
    <t>迫田　唯斗</t>
  </si>
  <si>
    <t>ｻｺﾀﾞ ﾕｲﾄ</t>
  </si>
  <si>
    <t>87860837*</t>
  </si>
  <si>
    <t>武田　佑季</t>
  </si>
  <si>
    <t>ﾀｹﾀﾞ ﾕｳｷ</t>
  </si>
  <si>
    <t>90902020*</t>
  </si>
  <si>
    <t>西田　大地</t>
  </si>
  <si>
    <t>ﾆｼﾀﾞ ﾀﾞｲﾁ</t>
  </si>
  <si>
    <t>143662325*</t>
  </si>
  <si>
    <t>大阪商業大堺</t>
  </si>
  <si>
    <t>本村　和也</t>
  </si>
  <si>
    <t>ﾓﾄﾑﾗ ｶｽﾞﾔ</t>
  </si>
  <si>
    <t>156117223*</t>
  </si>
  <si>
    <t>MOTOMURA</t>
  </si>
  <si>
    <t>香芝</t>
  </si>
  <si>
    <t>谷口　誠弥</t>
  </si>
  <si>
    <t>ﾀﾆｸﾞﾁ ｾｲﾔ</t>
  </si>
  <si>
    <t>90229729*</t>
  </si>
  <si>
    <t>石川　真那斗</t>
  </si>
  <si>
    <t>ｲｼｶﾜ ﾏﾅﾄ</t>
  </si>
  <si>
    <t>100717218*</t>
  </si>
  <si>
    <t>尾田　力飛</t>
  </si>
  <si>
    <t>ｵﾀﾞ ﾘｸﾄ</t>
  </si>
  <si>
    <t>105522520*</t>
  </si>
  <si>
    <t>田中　慎也</t>
  </si>
  <si>
    <t>ﾀﾅｶ ｼﾝﾔ</t>
  </si>
  <si>
    <t>100900717*</t>
  </si>
  <si>
    <t>高瀬　一晟</t>
  </si>
  <si>
    <t>ﾀｶｾ ｲｯｾｲ</t>
  </si>
  <si>
    <t>107452322*</t>
  </si>
  <si>
    <t>Issei</t>
  </si>
  <si>
    <t>内田　大稀</t>
  </si>
  <si>
    <t>ｳﾁﾀﾞ ﾋﾛｷ</t>
  </si>
  <si>
    <t>99753437*</t>
  </si>
  <si>
    <t>大荒　大翔</t>
  </si>
  <si>
    <t>ｵｵｱﾚ ﾀﾞｲﾄ</t>
  </si>
  <si>
    <t>106857128*</t>
  </si>
  <si>
    <t>OARE</t>
  </si>
  <si>
    <t>尾崎　竜毅</t>
  </si>
  <si>
    <t>ｵｻﾞｷ ﾀﾂｷ</t>
  </si>
  <si>
    <t>97781133*</t>
  </si>
  <si>
    <t>甲斐　直樹</t>
  </si>
  <si>
    <t>ｶｲ ﾅｵｷ</t>
  </si>
  <si>
    <t>103947933*</t>
  </si>
  <si>
    <t>西本　旬雄</t>
  </si>
  <si>
    <t>ﾆｼﾓﾄ ﾄｷｵ</t>
  </si>
  <si>
    <t>102505417*</t>
  </si>
  <si>
    <t>Tokio</t>
  </si>
  <si>
    <t>山下　椋生</t>
  </si>
  <si>
    <t>ﾔﾏｼﾀ ﾘｮｳｾｲ</t>
  </si>
  <si>
    <t>101192418*</t>
  </si>
  <si>
    <t>Ryosei</t>
  </si>
  <si>
    <t>山本　一創</t>
  </si>
  <si>
    <t>ﾔﾏﾓﾄ ﾊｼﾞﾒ</t>
  </si>
  <si>
    <t>120118720*</t>
  </si>
  <si>
    <t>東奥　倖希</t>
  </si>
  <si>
    <t>ﾋｶﾞｼｵｸ ｺｳｷ</t>
  </si>
  <si>
    <t>101216819*</t>
  </si>
  <si>
    <t>HIGASHIOKU</t>
  </si>
  <si>
    <t>関西福祉科学大</t>
  </si>
  <si>
    <t>萩　大輔</t>
  </si>
  <si>
    <t>ﾊｷﾞ ﾀﾞｲｽｹ</t>
  </si>
  <si>
    <t>105745931*</t>
  </si>
  <si>
    <t>HAGI</t>
  </si>
  <si>
    <t>海星</t>
  </si>
  <si>
    <t>北村　蓮太郎</t>
  </si>
  <si>
    <t>ｷﾀﾑﾗ ﾚﾝﾀﾛｳ</t>
  </si>
  <si>
    <t>163026927*</t>
  </si>
  <si>
    <t>藤井　暖</t>
  </si>
  <si>
    <t>ﾌｼﾞｲ ﾊﾙ</t>
  </si>
  <si>
    <t>144410216*</t>
  </si>
  <si>
    <t>加藤　一閃</t>
  </si>
  <si>
    <t>ｶﾄｳ ﾋﾄｾ</t>
  </si>
  <si>
    <t>119622728*</t>
  </si>
  <si>
    <t>Hitose</t>
  </si>
  <si>
    <t>木原　琉聖</t>
  </si>
  <si>
    <t>ｷﾊﾗ ﾘｭｳｾｲ</t>
  </si>
  <si>
    <t>119476129*</t>
  </si>
  <si>
    <t>KIHARA</t>
  </si>
  <si>
    <t>脇本　誠也</t>
  </si>
  <si>
    <t>ﾜｷﾓﾄ ｾｲﾔ</t>
  </si>
  <si>
    <t>119316021*</t>
  </si>
  <si>
    <t>WAKIMOTO</t>
  </si>
  <si>
    <t>植田　圭一</t>
  </si>
  <si>
    <t>ｳｴﾀﾞ ｹｲｲﾁ</t>
  </si>
  <si>
    <t>116818732*</t>
  </si>
  <si>
    <t>Keiichi</t>
  </si>
  <si>
    <t>竹内　快斗</t>
  </si>
  <si>
    <t>ﾀｹｳﾁ ｶｲﾄ</t>
  </si>
  <si>
    <t>116745125*</t>
  </si>
  <si>
    <t>渡邊　朝陽</t>
  </si>
  <si>
    <t>ﾜﾀﾅﾍﾞ ｱｻﾋ</t>
  </si>
  <si>
    <t>115645729*</t>
  </si>
  <si>
    <t>Asahi</t>
  </si>
  <si>
    <t>中西　火々良</t>
  </si>
  <si>
    <t>ﾅｶﾆｼ ﾎﾑﾗ</t>
  </si>
  <si>
    <t>115243218*</t>
  </si>
  <si>
    <t>Homura</t>
  </si>
  <si>
    <t>松山　翔星</t>
  </si>
  <si>
    <t>ﾏﾂﾔﾏ ｼｮｳｾｲ</t>
  </si>
  <si>
    <t>115094626*</t>
  </si>
  <si>
    <t>Shosei</t>
  </si>
  <si>
    <t>上田　隼也</t>
  </si>
  <si>
    <t>ｳｴﾀﾞ ｼｭﾝﾔ</t>
  </si>
  <si>
    <t>114579633*</t>
  </si>
  <si>
    <t>三澤　陽斗</t>
  </si>
  <si>
    <t>ﾐｻﾜ ﾊﾙﾄ</t>
  </si>
  <si>
    <t>112707523*</t>
  </si>
  <si>
    <t>MISAWA</t>
  </si>
  <si>
    <t>吉本　将希</t>
  </si>
  <si>
    <t>ﾖｼﾓﾄ ｼｮｳｷ</t>
  </si>
  <si>
    <t>111473421*</t>
  </si>
  <si>
    <t>佐野　嘉彦</t>
  </si>
  <si>
    <t>ｻﾉ ﾖｼﾋｺ</t>
  </si>
  <si>
    <t>89750130*</t>
  </si>
  <si>
    <t>Yoshihiko</t>
  </si>
  <si>
    <t>木村　太陽</t>
  </si>
  <si>
    <t>ｷﾑﾗ ﾀｲﾖｳ</t>
  </si>
  <si>
    <t>101136012*</t>
  </si>
  <si>
    <t>梶田　陸空</t>
  </si>
  <si>
    <t>ｶｼﾞﾀ ﾘｸ</t>
  </si>
  <si>
    <t>90279633*</t>
  </si>
  <si>
    <t>濱本　竜多</t>
  </si>
  <si>
    <t>ﾊﾏﾓﾄ ﾘｭｳﾀ</t>
  </si>
  <si>
    <t>87800730*</t>
  </si>
  <si>
    <t>HAMAMOTO</t>
  </si>
  <si>
    <t>大藪　輝</t>
  </si>
  <si>
    <t>ｵｵﾔﾌﾞ ｱｷﾗ</t>
  </si>
  <si>
    <t>127606830*</t>
  </si>
  <si>
    <t>OYABU</t>
  </si>
  <si>
    <t>執行　隼之介</t>
  </si>
  <si>
    <t>ｼｷﾞｮｳ ｼｭﾝﾉｽｹ</t>
  </si>
  <si>
    <t>92212723*</t>
  </si>
  <si>
    <t>SHIGYO</t>
  </si>
  <si>
    <t>Shunnosuke</t>
  </si>
  <si>
    <t>育英</t>
  </si>
  <si>
    <t>中平　貴之</t>
  </si>
  <si>
    <t>ﾅｶﾋﾗ ﾀｶﾕｷ</t>
  </si>
  <si>
    <t>88132325*</t>
  </si>
  <si>
    <t>NAKAHIRA</t>
  </si>
  <si>
    <t>大商学園</t>
  </si>
  <si>
    <t>西端　将司</t>
  </si>
  <si>
    <t>ﾆｼﾊﾞﾀ ﾏｻｼ</t>
  </si>
  <si>
    <t>88465334*</t>
  </si>
  <si>
    <t>NISHIBATA</t>
  </si>
  <si>
    <t>上宮太子</t>
  </si>
  <si>
    <t>藤村　雅紀</t>
  </si>
  <si>
    <t>ﾌｼﾞﾑﾗ ﾏｻｷ</t>
  </si>
  <si>
    <t>121068422*</t>
  </si>
  <si>
    <t>FUJIMURA</t>
  </si>
  <si>
    <t>中村　勇斗</t>
  </si>
  <si>
    <t>ﾅｶﾑﾗ ﾕｳﾄ</t>
  </si>
  <si>
    <t>125703321*</t>
  </si>
  <si>
    <t>田村　翔</t>
  </si>
  <si>
    <t>ﾀﾑﾗ ｼｮｳ</t>
  </si>
  <si>
    <t>121709020*</t>
  </si>
  <si>
    <t>大路　龍之介</t>
  </si>
  <si>
    <t>ｵｵｼﾞ ﾘｭｳﾉｽｹ</t>
  </si>
  <si>
    <t>94159634*</t>
  </si>
  <si>
    <t>OJI</t>
  </si>
  <si>
    <t>籾谷　憲司</t>
  </si>
  <si>
    <t>ﾓﾐﾀﾆ ｹﾝｼﾞ</t>
  </si>
  <si>
    <t>90812828*</t>
  </si>
  <si>
    <t>MOMITANI</t>
  </si>
  <si>
    <t>Kenji</t>
  </si>
  <si>
    <t>福井</t>
  </si>
  <si>
    <t>住田　夢大</t>
  </si>
  <si>
    <t>ｽﾐﾀ ﾕｳﾄ</t>
  </si>
  <si>
    <t>99606232*</t>
  </si>
  <si>
    <t>SUMITA</t>
  </si>
  <si>
    <t>堀内　貫志</t>
  </si>
  <si>
    <t>ﾎﾘｳﾁ ｶﾝｼ</t>
  </si>
  <si>
    <t>132893329*</t>
  </si>
  <si>
    <t>HORIUCHI</t>
  </si>
  <si>
    <t>Kanshi</t>
  </si>
  <si>
    <t>木村　烈</t>
  </si>
  <si>
    <t>ｷﾑﾗ ﾚﾂ</t>
  </si>
  <si>
    <t>101620515*</t>
  </si>
  <si>
    <t>Retsu</t>
  </si>
  <si>
    <t>豊岡総合</t>
  </si>
  <si>
    <t>藤田　剛史</t>
  </si>
  <si>
    <t>ﾌｼﾞﾀ ﾂﾖｼ</t>
  </si>
  <si>
    <t>101799330*</t>
  </si>
  <si>
    <t>丹　颯汰</t>
  </si>
  <si>
    <t>ﾀﾝ ﾊﾔﾀ</t>
  </si>
  <si>
    <t>100987833*</t>
  </si>
  <si>
    <t>太成学院大</t>
  </si>
  <si>
    <t>宗和　夏槻</t>
  </si>
  <si>
    <t>ｿｳﾜ ｶﾂｷ</t>
  </si>
  <si>
    <t>138407730*</t>
  </si>
  <si>
    <t>SOWA</t>
  </si>
  <si>
    <t>Katsuki</t>
  </si>
  <si>
    <t>筒井　翔星</t>
  </si>
  <si>
    <t>ﾂﾂｲ ｼｮｳｾｲ</t>
  </si>
  <si>
    <t>101097624*</t>
  </si>
  <si>
    <t>TSUTSUI</t>
  </si>
  <si>
    <t>伊辻　海太</t>
  </si>
  <si>
    <t>ｲﾂｼﾞ ｶｲﾀ</t>
  </si>
  <si>
    <t>101245013*</t>
  </si>
  <si>
    <t>ITSUJI</t>
  </si>
  <si>
    <t>中西　海翔</t>
  </si>
  <si>
    <t>ﾅｶﾆｼ ｶｲﾄ</t>
  </si>
  <si>
    <t>99869041*</t>
  </si>
  <si>
    <t>前田　明博</t>
  </si>
  <si>
    <t>ﾏｴﾀﾞ ｱｷﾋﾛ</t>
  </si>
  <si>
    <t>116819632*</t>
  </si>
  <si>
    <t>伊藤　瀬奈</t>
  </si>
  <si>
    <t>ｲﾄｳ ｾﾅ</t>
  </si>
  <si>
    <t>115648429*</t>
  </si>
  <si>
    <t>角谷　和磨</t>
  </si>
  <si>
    <t>ｶｸﾀﾆ ｶｽﾞﾏ</t>
  </si>
  <si>
    <t>113775933*</t>
  </si>
  <si>
    <t>KAKUTANI</t>
  </si>
  <si>
    <t>勝　琉斗</t>
  </si>
  <si>
    <t>ｶﾂ ﾘｭｳﾄ</t>
  </si>
  <si>
    <t>114366930*</t>
  </si>
  <si>
    <t>KATSU</t>
  </si>
  <si>
    <t>坂井　汰久</t>
  </si>
  <si>
    <t>ｻｶｲ ﾀｸ</t>
  </si>
  <si>
    <t>111973628*</t>
  </si>
  <si>
    <t>豊島</t>
  </si>
  <si>
    <t>塩屋　風太</t>
  </si>
  <si>
    <t>ｼｵﾔ ﾌｳﾀ</t>
  </si>
  <si>
    <t>115439326*</t>
  </si>
  <si>
    <t>SHIOYA</t>
  </si>
  <si>
    <t>大阪商業大</t>
  </si>
  <si>
    <t>山坂　隼也</t>
  </si>
  <si>
    <t>ﾔﾏｻｶ ｼｭﾝﾔ</t>
  </si>
  <si>
    <t>113070416*</t>
  </si>
  <si>
    <t>YAMASAKA</t>
  </si>
  <si>
    <t>成瀨　三太</t>
  </si>
  <si>
    <t>ﾅﾙｾ ｻﾝﾀ</t>
  </si>
  <si>
    <t>117769031*</t>
  </si>
  <si>
    <t>NARUSE</t>
  </si>
  <si>
    <t>Santa</t>
  </si>
  <si>
    <t>小宮　泰誠</t>
  </si>
  <si>
    <t>ｺﾐﾔ ﾀｲｾｲ</t>
  </si>
  <si>
    <t>118912628*</t>
  </si>
  <si>
    <t>KOMIYA</t>
  </si>
  <si>
    <t>日高</t>
  </si>
  <si>
    <t>穂積　華</t>
  </si>
  <si>
    <t>ﾎﾂﾞﾐ ﾊﾅ</t>
  </si>
  <si>
    <t>118129527*</t>
  </si>
  <si>
    <t>HOZUMI</t>
  </si>
  <si>
    <t>Hana</t>
  </si>
  <si>
    <t>杉山　遥晃</t>
  </si>
  <si>
    <t>ｽｷﾞﾔﾏ ﾊﾙｱｷ</t>
  </si>
  <si>
    <t>114228523*</t>
  </si>
  <si>
    <t>Haruaki</t>
  </si>
  <si>
    <t>真木　駿祐</t>
  </si>
  <si>
    <t>119457431*</t>
  </si>
  <si>
    <t>出原　悠羽</t>
  </si>
  <si>
    <t>ｲｽﾞﾊﾗ ﾕｳ</t>
  </si>
  <si>
    <t>114155522*</t>
  </si>
  <si>
    <t>IZUHARA</t>
  </si>
  <si>
    <t>阪南大</t>
  </si>
  <si>
    <t>別所　弘規</t>
  </si>
  <si>
    <t>ﾍﾞｯｼｮ ﾋﾛﾉﾘ</t>
  </si>
  <si>
    <t>114692730*</t>
  </si>
  <si>
    <t>Hironori</t>
  </si>
  <si>
    <t>丸尾　勇人</t>
  </si>
  <si>
    <t>ﾏﾙｵ ﾊﾔﾄ</t>
  </si>
  <si>
    <t>117077427*</t>
  </si>
  <si>
    <t>MARUO</t>
  </si>
  <si>
    <t>山形　晃誠</t>
  </si>
  <si>
    <t>ﾔﾏｶﾞﾀ ｺｳｾｲ</t>
  </si>
  <si>
    <t>113101188*</t>
  </si>
  <si>
    <t>YAMAGATA</t>
  </si>
  <si>
    <t>大西　拓海</t>
  </si>
  <si>
    <t>ｵｵﾆｼ ﾀｸﾐ</t>
  </si>
  <si>
    <t>117861428*</t>
  </si>
  <si>
    <t>伊藤　太郎</t>
  </si>
  <si>
    <t>ｲﾄｳ ﾀﾛｳ</t>
  </si>
  <si>
    <t>200056719*</t>
  </si>
  <si>
    <t>アサンプション国際</t>
  </si>
  <si>
    <t>堀内　健孜</t>
  </si>
  <si>
    <t>ﾎﾘｳﾁ ﾀﾂｼ</t>
  </si>
  <si>
    <t>200056717*</t>
  </si>
  <si>
    <t>Tatsushi</t>
  </si>
  <si>
    <t>垣本　勝哉</t>
  </si>
  <si>
    <t>ｶｷﾓﾄ ｶﾂﾔ</t>
  </si>
  <si>
    <t>147323929*</t>
  </si>
  <si>
    <t>KAKIMOTO</t>
  </si>
  <si>
    <t>Katsuya</t>
  </si>
  <si>
    <t>大﨑　拓武</t>
  </si>
  <si>
    <t>ｵｵｻｷ ﾀｸﾑ</t>
  </si>
  <si>
    <t>147322423*</t>
  </si>
  <si>
    <t>OSAKI</t>
  </si>
  <si>
    <t>Takumu</t>
  </si>
  <si>
    <t>東　光流</t>
  </si>
  <si>
    <t>ｱｽﾞﾏ ﾋｶﾙ</t>
  </si>
  <si>
    <t>119790431*</t>
  </si>
  <si>
    <t>石橋　優介</t>
  </si>
  <si>
    <t>ｲｼﾊﾞｼ ﾕｳｽｹ</t>
  </si>
  <si>
    <t>112355118*</t>
  </si>
  <si>
    <t>ISHIBASHI</t>
  </si>
  <si>
    <t>八木　善大</t>
  </si>
  <si>
    <t>ﾔｷﾞ ﾖｼﾋﾛ</t>
  </si>
  <si>
    <t>111904218*</t>
  </si>
  <si>
    <t>黒木　翔吾</t>
  </si>
  <si>
    <t>ｸﾛｷﾞ ｼｮｳｺﾞ</t>
  </si>
  <si>
    <t>124948331*</t>
  </si>
  <si>
    <t>KUROGI</t>
  </si>
  <si>
    <t>大阪学芸</t>
  </si>
  <si>
    <t>岡　周弥</t>
  </si>
  <si>
    <t>ｵｶ ｼｭｳﾔ</t>
  </si>
  <si>
    <t>125877636*</t>
  </si>
  <si>
    <t>ウチェンナ　健太</t>
  </si>
  <si>
    <t>ｳﾁｪﾝﾅ ｹﾝﾀ</t>
  </si>
  <si>
    <t>154055020*</t>
  </si>
  <si>
    <t>UCHENNA</t>
  </si>
  <si>
    <t>藤本　晃太郎</t>
  </si>
  <si>
    <t>ﾌｼﾞﾓﾄ ｺｳﾀﾛｳ</t>
  </si>
  <si>
    <t>125814324*</t>
  </si>
  <si>
    <t>池辺　智哉</t>
  </si>
  <si>
    <t>ｲｹﾍﾞ ﾄﾓﾔ</t>
  </si>
  <si>
    <t>122856630*</t>
  </si>
  <si>
    <t>IKEBE</t>
  </si>
  <si>
    <t>中澤　亮希</t>
  </si>
  <si>
    <t>ﾅｶｻﾞﾜ ﾘｮｳｷ</t>
  </si>
  <si>
    <t>123846024*</t>
  </si>
  <si>
    <t>Ryoki</t>
  </si>
  <si>
    <t>関谷　友陽</t>
  </si>
  <si>
    <t>ｾｷﾀﾆ ﾕｳﾋ</t>
  </si>
  <si>
    <t>126332118*</t>
  </si>
  <si>
    <t>SEKITANI</t>
  </si>
  <si>
    <t>建口　愛斗</t>
  </si>
  <si>
    <t>ﾀﾃｸﾞﾁ ｱｲﾄ</t>
  </si>
  <si>
    <t>131302515*</t>
  </si>
  <si>
    <t>TATEGUCHI</t>
  </si>
  <si>
    <t>Aito</t>
  </si>
  <si>
    <t>道　尚冶</t>
  </si>
  <si>
    <t>ﾐﾁ ﾅｵﾔ</t>
  </si>
  <si>
    <t>124012616*</t>
  </si>
  <si>
    <t>MICHI</t>
  </si>
  <si>
    <t>Naoya</t>
  </si>
  <si>
    <t>上田　龍之介</t>
  </si>
  <si>
    <t>ｳｴﾀﾞ ﾘｭｳﾉｽｹ</t>
  </si>
  <si>
    <t>125411620*</t>
  </si>
  <si>
    <t>新木　淳太</t>
  </si>
  <si>
    <t>ｱﾗｷ ｼﾞｭﾝﾀ</t>
  </si>
  <si>
    <t>126242118*</t>
  </si>
  <si>
    <t>ARAKI</t>
  </si>
  <si>
    <t>Junta</t>
  </si>
  <si>
    <t>上西　大和</t>
  </si>
  <si>
    <t>ｳｴﾆｼ ﾔﾏﾄ</t>
  </si>
  <si>
    <t>137565229*</t>
  </si>
  <si>
    <t>UENISHI</t>
  </si>
  <si>
    <t>小蔭　剛</t>
  </si>
  <si>
    <t>ｺｶｹﾞ ﾂﾖｼ</t>
  </si>
  <si>
    <t>153604827*</t>
  </si>
  <si>
    <t>KOKAGE</t>
  </si>
  <si>
    <t>高橋　怜生</t>
  </si>
  <si>
    <t>ﾀｶﾊｼ ﾚｲ</t>
  </si>
  <si>
    <t>131051112*</t>
  </si>
  <si>
    <t>大上　廉太郎</t>
  </si>
  <si>
    <t>ｵｵｶﾞﾐ ﾚﾝﾀﾛｳ</t>
  </si>
  <si>
    <t>125834831*</t>
  </si>
  <si>
    <t>OGAMI</t>
  </si>
  <si>
    <t>佐伯　颯真</t>
  </si>
  <si>
    <t>ｻｴｷ ｿｳﾏ</t>
  </si>
  <si>
    <t>120755929*</t>
  </si>
  <si>
    <t>佐藤　吏</t>
  </si>
  <si>
    <t>ｻﾄｳ ﾂｶｻ</t>
  </si>
  <si>
    <t>131721217*</t>
  </si>
  <si>
    <t>北野　敦也</t>
  </si>
  <si>
    <t>ｷﾀﾉ ｱﾂﾔ</t>
  </si>
  <si>
    <t>129603324*</t>
  </si>
  <si>
    <t>KITANO</t>
  </si>
  <si>
    <t>吉岡　秀賢</t>
  </si>
  <si>
    <t>ﾖｼｵｶ ﾋﾃﾞﾀｶ</t>
  </si>
  <si>
    <t>160142923*</t>
  </si>
  <si>
    <t>Hidetaka</t>
  </si>
  <si>
    <t>大山　愛悟</t>
  </si>
  <si>
    <t>ｵｵﾔﾏ ｱｲﾄ</t>
  </si>
  <si>
    <t>129153728*</t>
  </si>
  <si>
    <t>OYAMA</t>
  </si>
  <si>
    <t>前川　瑠偉</t>
  </si>
  <si>
    <t>ﾏｴｶﾜ ﾙｲ</t>
  </si>
  <si>
    <t>128715529*</t>
  </si>
  <si>
    <t>MAEKAWA</t>
  </si>
  <si>
    <t>木田　慧司</t>
  </si>
  <si>
    <t>ｷﾀﾞ ｻﾄｼ</t>
  </si>
  <si>
    <t>107569028*</t>
  </si>
  <si>
    <t>中沢　実夢</t>
  </si>
  <si>
    <t>ﾅｶｻﾞﾜ ﾐﾕ</t>
  </si>
  <si>
    <t>107494833*</t>
  </si>
  <si>
    <t>Miyu</t>
  </si>
  <si>
    <t>松木　聖直</t>
  </si>
  <si>
    <t>ﾏﾂｷ ﾏｻﾅｵ</t>
  </si>
  <si>
    <t>87395739*</t>
  </si>
  <si>
    <t>MATSUKI</t>
  </si>
  <si>
    <t>Masanao</t>
  </si>
  <si>
    <t>鹿児島城西</t>
  </si>
  <si>
    <t>田中　佑弥</t>
  </si>
  <si>
    <t>ﾀﾅｶ ﾕｳﾔ</t>
  </si>
  <si>
    <t>87393838*</t>
  </si>
  <si>
    <t>野田　昂汰</t>
  </si>
  <si>
    <t>ﾉﾀﾞ ｺｳﾀ</t>
  </si>
  <si>
    <t>107875937*</t>
  </si>
  <si>
    <t>松原　光汰</t>
  </si>
  <si>
    <t>ﾏﾂﾊﾞﾗ ｺｳﾀ</t>
  </si>
  <si>
    <t>89849139*</t>
  </si>
  <si>
    <t>藤原　翔真</t>
  </si>
  <si>
    <t>ﾌｼﾞﾜﾗ ｼｮｳﾏ</t>
  </si>
  <si>
    <t>107586936*</t>
  </si>
  <si>
    <t>田中　柊</t>
  </si>
  <si>
    <t>ﾀﾅｶ ｼｭｳ</t>
  </si>
  <si>
    <t>107895737*</t>
  </si>
  <si>
    <t>Shu</t>
  </si>
  <si>
    <t>宮津</t>
  </si>
  <si>
    <t>渡邊　准基</t>
  </si>
  <si>
    <t>ﾜﾀﾅﾍﾞ ｼﾞｭﾝｷ</t>
  </si>
  <si>
    <t>107895939*</t>
  </si>
  <si>
    <t>加悦谷</t>
  </si>
  <si>
    <t>福井　伯</t>
  </si>
  <si>
    <t>ﾌｸｲ ﾊｸ</t>
  </si>
  <si>
    <t>108299130*</t>
  </si>
  <si>
    <t>Haku</t>
  </si>
  <si>
    <t>浅野　晴樹</t>
  </si>
  <si>
    <t>ｱｻﾉ ﾊﾙｷ</t>
  </si>
  <si>
    <t>108032418*</t>
  </si>
  <si>
    <t>中山　文太</t>
  </si>
  <si>
    <t>ﾅｶﾔﾏ ﾌﾞﾝﾀ</t>
  </si>
  <si>
    <t>100920113*</t>
  </si>
  <si>
    <t>Bunta</t>
  </si>
  <si>
    <t>就実</t>
  </si>
  <si>
    <t>村本　海玖斗</t>
  </si>
  <si>
    <t>ﾑﾗﾓﾄ ﾐｸﾄ</t>
  </si>
  <si>
    <t>108045422*</t>
  </si>
  <si>
    <t>MURAMOTO</t>
  </si>
  <si>
    <t>Mikuto</t>
  </si>
  <si>
    <t>中西　遼</t>
  </si>
  <si>
    <t>ﾅｶﾆｼ ﾘｮｳ</t>
  </si>
  <si>
    <t>108045725*</t>
  </si>
  <si>
    <t>辰巳　晃誠</t>
  </si>
  <si>
    <t>ﾀﾂﾐ ｺｳｾｲ</t>
  </si>
  <si>
    <t>100880825*</t>
  </si>
  <si>
    <t>TATSUMI</t>
  </si>
  <si>
    <t>島袋　李陸</t>
  </si>
  <si>
    <t>ｼﾏﾌﾞｸﾛ ﾘﾘｸ</t>
  </si>
  <si>
    <t>133557327*</t>
  </si>
  <si>
    <t>SHIMABUKURO</t>
  </si>
  <si>
    <t>Ririku</t>
  </si>
  <si>
    <t>名護</t>
  </si>
  <si>
    <t>徳永　光涼</t>
  </si>
  <si>
    <t>ﾄｸﾅｶﾞ ｺｳﾘｮｳ</t>
  </si>
  <si>
    <t>107191322*</t>
  </si>
  <si>
    <t>TOKUNAGA</t>
  </si>
  <si>
    <t>Koryo</t>
  </si>
  <si>
    <t>開新</t>
  </si>
  <si>
    <t>藤掛　舜也</t>
  </si>
  <si>
    <t>ﾌｼﾞｶｹ ｼｭﾝﾔ</t>
  </si>
  <si>
    <t>120554017*</t>
  </si>
  <si>
    <t>FUJIKAKE</t>
  </si>
  <si>
    <t>南丹</t>
  </si>
  <si>
    <t>河野　純太</t>
  </si>
  <si>
    <t>ｺｳﾉ ｼﾞｭﾝﾀ</t>
  </si>
  <si>
    <t>98919541*</t>
  </si>
  <si>
    <t>酒井　優</t>
  </si>
  <si>
    <t>ｻｶｲ ﾕｳ</t>
  </si>
  <si>
    <t>107520419*</t>
  </si>
  <si>
    <t>奥村　夏生</t>
  </si>
  <si>
    <t>ｵｸﾑﾗ ﾅｵ</t>
  </si>
  <si>
    <t>107039323*</t>
  </si>
  <si>
    <t>下村　瞭河</t>
  </si>
  <si>
    <t>ｼﾓﾑﾗ ﾘｮｳｶﾞ</t>
  </si>
  <si>
    <t>138295937*</t>
  </si>
  <si>
    <t>SHIMOMURA</t>
  </si>
  <si>
    <t>中野　海斗</t>
  </si>
  <si>
    <t>ﾅｶﾉ ｶｲﾄ</t>
  </si>
  <si>
    <t>99893947*</t>
  </si>
  <si>
    <t>中田　アドリアン勝</t>
  </si>
  <si>
    <t>ﾅｶﾀ ｱﾄﾞﾘｱﾝﾏｻﾙ</t>
  </si>
  <si>
    <t>104714118*</t>
  </si>
  <si>
    <t>Adrianmasaru</t>
  </si>
  <si>
    <t>田中　一範</t>
  </si>
  <si>
    <t>ﾀﾅｶ ｶｽﾞﾉﾘ</t>
  </si>
  <si>
    <t>133099934*</t>
  </si>
  <si>
    <t>Kazunori</t>
  </si>
  <si>
    <t>大垣日本大</t>
  </si>
  <si>
    <t>廣畑　玖人</t>
  </si>
  <si>
    <t>ﾋﾛﾊﾀ ﾋｻﾄ</t>
  </si>
  <si>
    <t>101511312*</t>
  </si>
  <si>
    <t>HIROHATA</t>
  </si>
  <si>
    <t>Hisato</t>
  </si>
  <si>
    <t>長尾</t>
  </si>
  <si>
    <t>岡本　怜士</t>
  </si>
  <si>
    <t>ｵｶﾓﾄ ﾚｲｼﾞ</t>
  </si>
  <si>
    <t>104585225*</t>
  </si>
  <si>
    <t>いなべ総合学園</t>
  </si>
  <si>
    <t>松村　大輔</t>
  </si>
  <si>
    <t>ﾏﾂﾑﾗ ﾀﾞｲｽｹ</t>
  </si>
  <si>
    <t>119455631*</t>
  </si>
  <si>
    <t>田中　寿芽</t>
  </si>
  <si>
    <t>ﾀﾅｶ ｼｭｳｶﾞ</t>
  </si>
  <si>
    <t>113402314*</t>
  </si>
  <si>
    <t>Shuga</t>
  </si>
  <si>
    <t>江川　翔也</t>
  </si>
  <si>
    <t>ｴｶﾞﾜ ﾄｳﾔ</t>
  </si>
  <si>
    <t>112071921*</t>
  </si>
  <si>
    <t>EGAWA</t>
  </si>
  <si>
    <t>Toya</t>
  </si>
  <si>
    <t>伊與田　航</t>
  </si>
  <si>
    <t>ｲﾖﾀ ﾜﾀﾙ</t>
  </si>
  <si>
    <t>113605117*</t>
  </si>
  <si>
    <t>IYOTA</t>
  </si>
  <si>
    <t>中川　快斗</t>
  </si>
  <si>
    <t>ﾅｶｶﾞﾜ ｶｲﾄ</t>
  </si>
  <si>
    <t>113389833*</t>
  </si>
  <si>
    <t>内田　遥斗</t>
  </si>
  <si>
    <t>ｳﾁﾀﾞ ﾊﾙﾄ</t>
  </si>
  <si>
    <t>114682729*</t>
  </si>
  <si>
    <t>美作</t>
  </si>
  <si>
    <t>渕　昭人</t>
  </si>
  <si>
    <t>ﾌﾁ ｱｷﾋﾄ</t>
  </si>
  <si>
    <t>124008419*</t>
  </si>
  <si>
    <t>FUCHI</t>
  </si>
  <si>
    <t>Akihito</t>
  </si>
  <si>
    <t>天野　愛都</t>
  </si>
  <si>
    <t>ｱﾏﾉ ﾏﾅﾄ</t>
  </si>
  <si>
    <t>119339632*</t>
  </si>
  <si>
    <t>益田清風</t>
  </si>
  <si>
    <t>稲田　翔永</t>
  </si>
  <si>
    <t>ｲﾅﾀﾞ ｼｮｳｴｲ</t>
  </si>
  <si>
    <t>119300620*</t>
  </si>
  <si>
    <t>大石　愛琉</t>
  </si>
  <si>
    <t>ｵｵｲｼ ｱｲﾙ</t>
  </si>
  <si>
    <t>147838233*</t>
  </si>
  <si>
    <t>Airu</t>
  </si>
  <si>
    <t>大中　雅智</t>
  </si>
  <si>
    <t>ｵｵﾅｶ ﾏｻﾄｼ</t>
  </si>
  <si>
    <t>117045523*</t>
  </si>
  <si>
    <t>ONAKA</t>
  </si>
  <si>
    <t>Masatoshi</t>
  </si>
  <si>
    <t>西条農業</t>
  </si>
  <si>
    <t>長尾　海来</t>
  </si>
  <si>
    <t>ﾅｶﾞｵ ﾐﾗｲ</t>
  </si>
  <si>
    <t>113770019*</t>
  </si>
  <si>
    <t>古閑　裕太</t>
  </si>
  <si>
    <t>ｺｶﾞ ﾕｳﾀ</t>
  </si>
  <si>
    <t>95565232*</t>
  </si>
  <si>
    <t>宮浦　寿明</t>
  </si>
  <si>
    <t>ﾐﾔｳﾗ ﾄｼｱｷ</t>
  </si>
  <si>
    <t>117777838*</t>
  </si>
  <si>
    <t>MIYAURA</t>
  </si>
  <si>
    <t>Toshiaki</t>
  </si>
  <si>
    <t>作本　智基</t>
  </si>
  <si>
    <t>ｻｸﾓﾄ ﾄﾓｷ</t>
  </si>
  <si>
    <t>115613825*</t>
  </si>
  <si>
    <t>SAKUMOTO</t>
  </si>
  <si>
    <t>岡島　雅弥</t>
  </si>
  <si>
    <t>ｵｶｼﾞﾏ ﾏｻﾔ</t>
  </si>
  <si>
    <t>112429928*</t>
  </si>
  <si>
    <t>仲地　晃輝</t>
  </si>
  <si>
    <t>NAKACHI</t>
  </si>
  <si>
    <t>豊田大谷</t>
  </si>
  <si>
    <t>森下　大瑚</t>
  </si>
  <si>
    <t>金川　和楽</t>
  </si>
  <si>
    <t>KANAGAWA</t>
  </si>
  <si>
    <t>Waraku</t>
  </si>
  <si>
    <t>月本　雄基</t>
  </si>
  <si>
    <t>関西</t>
  </si>
  <si>
    <t>小林　大羽</t>
  </si>
  <si>
    <t>Daiha</t>
  </si>
  <si>
    <t>三宅　陸斗</t>
  </si>
  <si>
    <t>MIYAKE</t>
  </si>
  <si>
    <t>宮津天橋(加悦谷学舎)</t>
  </si>
  <si>
    <t>山村　春斗</t>
  </si>
  <si>
    <t>南砺福野</t>
  </si>
  <si>
    <t>村山　天斗</t>
  </si>
  <si>
    <t>鹿児島商業</t>
  </si>
  <si>
    <t>西端　大和</t>
  </si>
  <si>
    <t>鹿嶋　一希</t>
  </si>
  <si>
    <t>KASHIMA</t>
  </si>
  <si>
    <t>樟南</t>
  </si>
  <si>
    <t>浅尾　颯</t>
  </si>
  <si>
    <t>ｱｻｵ ﾊﾔﾃ</t>
  </si>
  <si>
    <t>86289437*</t>
  </si>
  <si>
    <t>伊左治　優斗</t>
  </si>
  <si>
    <t>ｲｻｼﾞ ﾕｳﾄ</t>
  </si>
  <si>
    <t>130541014*</t>
  </si>
  <si>
    <t>ISAJI</t>
  </si>
  <si>
    <t>夕陽丘</t>
  </si>
  <si>
    <t>伊崎　健太郎</t>
  </si>
  <si>
    <t>ｲｻﾞｷ ｹﾝﾀﾛｳ</t>
  </si>
  <si>
    <t>90512320*</t>
  </si>
  <si>
    <t>IZAKI</t>
  </si>
  <si>
    <t>柏堂　翔太</t>
  </si>
  <si>
    <t>ｶｼﾜﾄﾞｳ ｼｮｳﾀ</t>
  </si>
  <si>
    <t>88556133*</t>
  </si>
  <si>
    <t>KASHIWADO</t>
  </si>
  <si>
    <t>河村　颯志</t>
  </si>
  <si>
    <t>ｶﾜﾑﾗ ｿｳｼ</t>
  </si>
  <si>
    <t>88736537*</t>
  </si>
  <si>
    <t>神戸第一</t>
  </si>
  <si>
    <t>呉原　昌希</t>
  </si>
  <si>
    <t>ｸﾚﾊﾗ ｼｮｳｷ</t>
  </si>
  <si>
    <t>92810424*</t>
  </si>
  <si>
    <t>KUREHARA</t>
  </si>
  <si>
    <t>新田　颯斗</t>
  </si>
  <si>
    <t>ｼﾝﾃﾞﾝ ﾊﾔﾄ</t>
  </si>
  <si>
    <t>88219432*</t>
  </si>
  <si>
    <t>SHINDEN</t>
  </si>
  <si>
    <t>枚方津田</t>
  </si>
  <si>
    <t>服部　結月</t>
  </si>
  <si>
    <t>ﾊｯﾄﾘ ﾕﾂﾞｷ</t>
  </si>
  <si>
    <t>108030214*</t>
  </si>
  <si>
    <t>廣野　温大</t>
  </si>
  <si>
    <t>ﾋﾛﾉ ﾊﾙﾄ</t>
  </si>
  <si>
    <t>89260025*</t>
  </si>
  <si>
    <t>HIRONO</t>
  </si>
  <si>
    <t>古谷　皆人</t>
  </si>
  <si>
    <t>ﾌﾙﾀﾆ ﾐﾅﾄ</t>
  </si>
  <si>
    <t>107986233*</t>
  </si>
  <si>
    <t>Minato</t>
  </si>
  <si>
    <t>本多　凌生</t>
  </si>
  <si>
    <t>ﾎﾝﾀﾞ ﾘｮｳｾｲ</t>
  </si>
  <si>
    <t>153670325*</t>
  </si>
  <si>
    <t>精華</t>
  </si>
  <si>
    <t>三橋　凌久</t>
  </si>
  <si>
    <t>ﾐﾂﾊｼ ﾘｸ</t>
  </si>
  <si>
    <t>90267226*</t>
  </si>
  <si>
    <t>MITSUHASHI</t>
  </si>
  <si>
    <t>宗石　悠希</t>
  </si>
  <si>
    <t>ﾑﾈｲｼ ﾕｳｷ</t>
  </si>
  <si>
    <t>92227325*</t>
  </si>
  <si>
    <t>MUNEISHI</t>
  </si>
  <si>
    <t>岡豊</t>
  </si>
  <si>
    <t>祐島　陸人</t>
  </si>
  <si>
    <t>ﾕｳｼﾏ ﾘｸﾄ</t>
  </si>
  <si>
    <t>89334936*</t>
  </si>
  <si>
    <t>YUSHIMA</t>
  </si>
  <si>
    <t>大葉　遼</t>
  </si>
  <si>
    <t>ｵｵﾊﾞ ﾘｮｳ</t>
  </si>
  <si>
    <t>100825521*</t>
  </si>
  <si>
    <t>押井　耀</t>
  </si>
  <si>
    <t>ｵｼｲ ｶｶﾞﾔ</t>
  </si>
  <si>
    <t>99351532*</t>
  </si>
  <si>
    <t>OSHII</t>
  </si>
  <si>
    <t>今宮工科</t>
  </si>
  <si>
    <t>梶田　風也</t>
  </si>
  <si>
    <t>ｶｼﾞﾀ ﾌｳﾔ</t>
  </si>
  <si>
    <t>141670524*</t>
  </si>
  <si>
    <t>Fuya</t>
  </si>
  <si>
    <t>北澤　太晟</t>
  </si>
  <si>
    <t>ｷﾀｻﾞﾜ ﾀｲｾｲ</t>
  </si>
  <si>
    <t>107482729*</t>
  </si>
  <si>
    <t>ｷﾑﾗ ﾊｼﾞﾒ</t>
  </si>
  <si>
    <t>99547943*</t>
  </si>
  <si>
    <t>教育センター附属</t>
  </si>
  <si>
    <t>木村　海和</t>
  </si>
  <si>
    <t>ｷﾑﾗ ﾐﾅﾄ</t>
  </si>
  <si>
    <t>101006614*</t>
  </si>
  <si>
    <t>黒岩　依央</t>
  </si>
  <si>
    <t>ｸﾛｲﾜ ｲｵ</t>
  </si>
  <si>
    <t>103757326*</t>
  </si>
  <si>
    <t>KUROIWA</t>
  </si>
  <si>
    <t>Io</t>
  </si>
  <si>
    <t>國谷　和飛</t>
  </si>
  <si>
    <t>ｸﾆﾀﾆ ｶｽﾞﾄ</t>
  </si>
  <si>
    <t>133287630*</t>
  </si>
  <si>
    <t>KUNITANI</t>
  </si>
  <si>
    <t>陶　康平</t>
  </si>
  <si>
    <t>ｽｴ ｺｳﾍｲ</t>
  </si>
  <si>
    <t>99044733*</t>
  </si>
  <si>
    <t>SUE</t>
  </si>
  <si>
    <t>高橋　正汰</t>
  </si>
  <si>
    <t>ﾀｶﾊｼ ｼｮｳﾀ</t>
  </si>
  <si>
    <t>99687645*</t>
  </si>
  <si>
    <t>竹内　優作</t>
  </si>
  <si>
    <t>ﾀｹｳﾁ ﾕｳｻｸ</t>
  </si>
  <si>
    <t>100361011*</t>
  </si>
  <si>
    <t>田中　裕一郎</t>
  </si>
  <si>
    <t>ﾀﾅｶ ﾕｳｲﾁﾛｳ</t>
  </si>
  <si>
    <t>99649744*</t>
  </si>
  <si>
    <t>飛田　駿星</t>
  </si>
  <si>
    <t>ﾄﾋﾞﾀ ﾘｭｳﾄ</t>
  </si>
  <si>
    <t>107850930*</t>
  </si>
  <si>
    <t>TOBITA</t>
  </si>
  <si>
    <t>福知山成美</t>
  </si>
  <si>
    <t>濵田　竜宜</t>
  </si>
  <si>
    <t>ﾊﾏﾀﾞ ﾘｭｳｷ</t>
  </si>
  <si>
    <t>135256123*</t>
  </si>
  <si>
    <t>宮田　成輝</t>
  </si>
  <si>
    <t>ﾐﾔﾀ ﾅﾙｷ</t>
  </si>
  <si>
    <t>100244112*</t>
  </si>
  <si>
    <t>山下　太陽</t>
  </si>
  <si>
    <t>ﾔﾏｼﾀ ﾀｲﾖｳ</t>
  </si>
  <si>
    <t>104807121*</t>
  </si>
  <si>
    <t>横峰　卓也</t>
  </si>
  <si>
    <t>ﾖｺﾐﾈ ﾀｸﾔ</t>
  </si>
  <si>
    <t>134232116*</t>
  </si>
  <si>
    <t>YOKOMINE</t>
  </si>
  <si>
    <t>大谷　光希</t>
  </si>
  <si>
    <t>ｵｵﾀﾆ ｺｳｷ</t>
  </si>
  <si>
    <t>99908540*</t>
  </si>
  <si>
    <t>OTANI</t>
  </si>
  <si>
    <t>仲西　壱馬</t>
  </si>
  <si>
    <t>ﾅｶﾆｼ ｶｽﾞﾏ</t>
  </si>
  <si>
    <t>100110477*</t>
  </si>
  <si>
    <t>毛塚　貴雅</t>
  </si>
  <si>
    <t>ｹﾂﾞｶ ﾀｶﾏｻ</t>
  </si>
  <si>
    <t>105111110*</t>
  </si>
  <si>
    <t>KEZUKA</t>
  </si>
  <si>
    <t>Takamasa</t>
  </si>
  <si>
    <t>北本　雄士</t>
  </si>
  <si>
    <t>ｷﾀﾓﾄ ﾕｳｼﾞ</t>
  </si>
  <si>
    <t>98978041*</t>
  </si>
  <si>
    <t>KITAMOTO</t>
  </si>
  <si>
    <t>Yuji</t>
  </si>
  <si>
    <t>植田　絢慎</t>
  </si>
  <si>
    <t>ｳｴﾀﾞ ｹﾝｼﾝ</t>
  </si>
  <si>
    <t>101846929*</t>
  </si>
  <si>
    <t>信太</t>
  </si>
  <si>
    <t>伊藤　茜哉</t>
  </si>
  <si>
    <t>ｲﾄｳ ｾﾝﾔ</t>
  </si>
  <si>
    <t>98907235*</t>
  </si>
  <si>
    <t>Senya</t>
  </si>
  <si>
    <t>広瀬　裕大</t>
  </si>
  <si>
    <t>ﾋﾛｾ ﾕｳﾀ</t>
  </si>
  <si>
    <t>143246424*</t>
  </si>
  <si>
    <t>井口　士心</t>
  </si>
  <si>
    <t>ｲｸﾞﾁ ﾔﾏﾄ</t>
  </si>
  <si>
    <t>148648435*</t>
  </si>
  <si>
    <t>IGUCHI</t>
  </si>
  <si>
    <t>泉　佑真</t>
  </si>
  <si>
    <t>ｲｽﾞﾐ ﾕｳﾏ</t>
  </si>
  <si>
    <t>120072517*</t>
  </si>
  <si>
    <t>岩田　幸大</t>
  </si>
  <si>
    <t>ｲﾜﾀ ｺｳﾀﾞｲ</t>
  </si>
  <si>
    <t>111276321*</t>
  </si>
  <si>
    <t>IWATA</t>
  </si>
  <si>
    <t>上野　佑太朗</t>
  </si>
  <si>
    <t>ｳｴﾉ ﾕｳﾀﾛｳ</t>
  </si>
  <si>
    <t>114927832*</t>
  </si>
  <si>
    <t>Yutaro</t>
  </si>
  <si>
    <t>大狩　伸太郎</t>
  </si>
  <si>
    <t>ｵｵｶﾞﾘ ｼﾝﾀﾛｳ</t>
  </si>
  <si>
    <t>150549226*</t>
  </si>
  <si>
    <t>OGARI</t>
  </si>
  <si>
    <t>岡田　優作</t>
  </si>
  <si>
    <t>ｵｶﾀﾞ ﾕｳｻｸ</t>
  </si>
  <si>
    <t>113524420*</t>
  </si>
  <si>
    <t>金倉　帆希</t>
  </si>
  <si>
    <t>ｶﾅｸﾗ ﾎﾏﾚ</t>
  </si>
  <si>
    <t>113035013*</t>
  </si>
  <si>
    <t>KANAKURA</t>
  </si>
  <si>
    <t>田中　一郎</t>
  </si>
  <si>
    <t>ﾀﾅｶ ｲﾁﾛｳ</t>
  </si>
  <si>
    <t>143762730*</t>
  </si>
  <si>
    <t>寺崎　晃基</t>
  </si>
  <si>
    <t>ﾃﾗｻｷ ｺｳｷ</t>
  </si>
  <si>
    <t>119519026*</t>
  </si>
  <si>
    <t>TERASAKI</t>
  </si>
  <si>
    <t>冨永　康太郎</t>
  </si>
  <si>
    <t>ﾄﾐﾅｶﾞ ｺｳﾀﾛｳ</t>
  </si>
  <si>
    <t>128384228*</t>
  </si>
  <si>
    <t>水谷　匠</t>
  </si>
  <si>
    <t>ﾐｽﾞﾀﾆ ｼｮｳ</t>
  </si>
  <si>
    <t>143703018*</t>
  </si>
  <si>
    <t>MIZUTANI</t>
  </si>
  <si>
    <t>米田　知真</t>
  </si>
  <si>
    <t>ﾖﾈﾀﾞ ｶｽﾞﾏ</t>
  </si>
  <si>
    <t>129440828*</t>
  </si>
  <si>
    <t>坂井　颯太</t>
  </si>
  <si>
    <t>ｻｶｲ ｿｳﾀ</t>
  </si>
  <si>
    <t>115404621*</t>
  </si>
  <si>
    <t>佐々本　琉聖</t>
  </si>
  <si>
    <t>ｻｻﾓﾄ ﾙｷﾔ</t>
  </si>
  <si>
    <t>147773534*</t>
  </si>
  <si>
    <t>SASAMOTO</t>
  </si>
  <si>
    <t>Rukiya</t>
  </si>
  <si>
    <t>財津　志仁</t>
  </si>
  <si>
    <t>ｻﾞｲﾂ ﾕｷﾄ</t>
  </si>
  <si>
    <t>114251418*</t>
  </si>
  <si>
    <t>ZAITSU</t>
  </si>
  <si>
    <t>前川　ハル</t>
  </si>
  <si>
    <t>ﾏｴｶﾜ ﾊﾙ</t>
  </si>
  <si>
    <t>112585628*</t>
  </si>
  <si>
    <t>渡邉　裕也</t>
  </si>
  <si>
    <t>ﾜﾀﾅﾍﾞ ﾕｳﾔ</t>
  </si>
  <si>
    <t>117730221*</t>
  </si>
  <si>
    <t>小谷　陸大</t>
  </si>
  <si>
    <t>ｺﾀﾆ ﾘｸﾄ</t>
  </si>
  <si>
    <t>113525320*</t>
  </si>
  <si>
    <t>KOTANI</t>
  </si>
  <si>
    <t>渡邉　雅也</t>
  </si>
  <si>
    <t>ﾜﾀﾅﾍﾞ ﾏｻﾔ</t>
  </si>
  <si>
    <t>125884735*</t>
  </si>
  <si>
    <t>渡部　宏斗</t>
  </si>
  <si>
    <t>ﾜﾀﾍﾞ ﾋﾛﾄ</t>
  </si>
  <si>
    <t>119472024*</t>
  </si>
  <si>
    <t>WATABE</t>
  </si>
  <si>
    <t>中戸　俊哉</t>
  </si>
  <si>
    <t>ﾅｶﾄ ｼｭﾝﾔ</t>
  </si>
  <si>
    <t>153622726*</t>
  </si>
  <si>
    <t>今村　理人</t>
  </si>
  <si>
    <t>ｲﾏﾑﾗ ﾏｻﾄ</t>
  </si>
  <si>
    <t>144507223*</t>
  </si>
  <si>
    <t>IMAMURA</t>
  </si>
  <si>
    <t>Masato</t>
  </si>
  <si>
    <t>吉本　良真</t>
  </si>
  <si>
    <t>ﾖｼﾓﾄ ﾘｮｳﾏ</t>
  </si>
  <si>
    <t>118278027*</t>
  </si>
  <si>
    <t>森　陽太</t>
  </si>
  <si>
    <t>ﾓﾘ ﾋﾅﾀ</t>
  </si>
  <si>
    <t>111273318*</t>
  </si>
  <si>
    <t>竹内　璃空弥</t>
  </si>
  <si>
    <t>ﾀｹｳﾁ ﾘｸﾔ</t>
  </si>
  <si>
    <t>119938132*</t>
  </si>
  <si>
    <t>南地　祐希</t>
  </si>
  <si>
    <t>ﾐﾅﾐﾁﾞ ﾕｳｷ</t>
  </si>
  <si>
    <t>200043274*</t>
  </si>
  <si>
    <t>MINAMIJI</t>
  </si>
  <si>
    <t>箕面学園</t>
  </si>
  <si>
    <t>露谷　悠</t>
  </si>
  <si>
    <t>ﾂﾕﾀﾆ ﾕｳ</t>
  </si>
  <si>
    <t>114241316*</t>
  </si>
  <si>
    <t>TSUYUTANI</t>
  </si>
  <si>
    <t>大阪学院大</t>
  </si>
  <si>
    <t>白石　直樹</t>
  </si>
  <si>
    <t>ｼﾗｲｼ ﾅｵｷ</t>
  </si>
  <si>
    <t>113600516*</t>
  </si>
  <si>
    <t>寺井　博冬</t>
  </si>
  <si>
    <t>ﾃﾗｲ ﾊｸﾄ</t>
  </si>
  <si>
    <t>112380419*</t>
  </si>
  <si>
    <t>TERAI</t>
  </si>
  <si>
    <t>宇陀　智也</t>
  </si>
  <si>
    <t>ｳﾀﾞ ﾄﾓﾔ</t>
  </si>
  <si>
    <t>111561419*</t>
  </si>
  <si>
    <t>UDA</t>
  </si>
  <si>
    <t>小坂田　偉月</t>
  </si>
  <si>
    <t>ｵｻｶﾀﾞ ｲﾂｷ</t>
  </si>
  <si>
    <t>128854836*</t>
  </si>
  <si>
    <t>OSAKADA</t>
  </si>
  <si>
    <t>池田　尚悟</t>
  </si>
  <si>
    <t>ｲｹﾀﾞ ｼｮｳｺﾞ</t>
  </si>
  <si>
    <t>153554528*</t>
  </si>
  <si>
    <t>土江　将太</t>
  </si>
  <si>
    <t>ﾂﾁｴ ｼｮｳﾀ</t>
  </si>
  <si>
    <t>153554629*</t>
  </si>
  <si>
    <t>TSUCHIE</t>
  </si>
  <si>
    <t>貞廣　開智</t>
  </si>
  <si>
    <t>ｻﾀﾞﾋﾛ ｶｲﾁ</t>
  </si>
  <si>
    <t>126432321*</t>
  </si>
  <si>
    <t>SADAHIRO</t>
  </si>
  <si>
    <t>Kaichi</t>
  </si>
  <si>
    <t>岡山東商業</t>
  </si>
  <si>
    <t>三宅　貴大</t>
  </si>
  <si>
    <t>ﾐﾔｹ ﾀｶﾋﾛ</t>
  </si>
  <si>
    <t>13018122*</t>
  </si>
  <si>
    <t>星翔</t>
  </si>
  <si>
    <t>向井　亮太</t>
  </si>
  <si>
    <t>ﾑｶｲ ﾘｮｳﾀ</t>
  </si>
  <si>
    <t>129448331*</t>
  </si>
  <si>
    <t>MUKAI</t>
  </si>
  <si>
    <t>小林　拓未</t>
  </si>
  <si>
    <t>ｺﾊﾞﾔｼ ﾀｸﾐ</t>
  </si>
  <si>
    <t>130028418*</t>
  </si>
  <si>
    <t>冨江　俊矢</t>
  </si>
  <si>
    <t>ﾄﾐｴ ｼｭﾝﾔ</t>
  </si>
  <si>
    <t>128862229*</t>
  </si>
  <si>
    <t>神戸　奏汰</t>
  </si>
  <si>
    <t>ｺｳﾍﾞ ｿｳﾀ</t>
  </si>
  <si>
    <t>127152321*</t>
  </si>
  <si>
    <t>KOBE</t>
  </si>
  <si>
    <t>前川　幸来</t>
  </si>
  <si>
    <t>ﾏｴｶﾜ ﾕﾗ</t>
  </si>
  <si>
    <t>129147428*</t>
  </si>
  <si>
    <t>Yura</t>
  </si>
  <si>
    <t>新山　創大</t>
  </si>
  <si>
    <t>ﾆｲﾔﾏ ｿｳﾀ</t>
  </si>
  <si>
    <t>127191930*</t>
  </si>
  <si>
    <t>NIIYAMA</t>
  </si>
  <si>
    <t>南　勇成</t>
  </si>
  <si>
    <t>ﾐﾅﾐ ﾕｳｾｲ</t>
  </si>
  <si>
    <t>122851322*</t>
  </si>
  <si>
    <t>小関　唯人</t>
  </si>
  <si>
    <t>ｵｾﾞｷ ﾕｲﾄ</t>
  </si>
  <si>
    <t>154308930*</t>
  </si>
  <si>
    <t>OZEKI</t>
  </si>
  <si>
    <t>岡田　大典</t>
  </si>
  <si>
    <t>ｵｶﾀﾞ ﾀﾞｲｽｹ</t>
  </si>
  <si>
    <t>107935227*</t>
  </si>
  <si>
    <t>網野</t>
  </si>
  <si>
    <t>川瀬　翔大</t>
  </si>
  <si>
    <t>ｶﾜｾ ｼｮｳﾀ</t>
  </si>
  <si>
    <t>107734123*</t>
  </si>
  <si>
    <t>草垣　涼太</t>
  </si>
  <si>
    <t>ｸｻｶﾞｷ ﾘｮｳﾀ</t>
  </si>
  <si>
    <t>89860334*</t>
  </si>
  <si>
    <t>KUSAGAKI</t>
  </si>
  <si>
    <t>櫻井　清剛</t>
  </si>
  <si>
    <t>ｻｸﾗｲ ｷﾖﾀｶ</t>
  </si>
  <si>
    <t>88109632*</t>
  </si>
  <si>
    <t>神港学園</t>
  </si>
  <si>
    <t>関　裕大</t>
  </si>
  <si>
    <t>ｾｷ ﾕｳﾀﾞｲ</t>
  </si>
  <si>
    <t>107979235*</t>
  </si>
  <si>
    <t>田上　凌真</t>
  </si>
  <si>
    <t>ﾀﾉｳｴ ﾘｮｳﾏ</t>
  </si>
  <si>
    <t>106478531*</t>
  </si>
  <si>
    <t>TANOUE</t>
  </si>
  <si>
    <t>中井　歩夢</t>
  </si>
  <si>
    <t>ﾅｶｲ ｱﾕﾑ</t>
  </si>
  <si>
    <t>92257328*</t>
  </si>
  <si>
    <t>早津　光</t>
  </si>
  <si>
    <t>ﾊﾔﾂ ﾋｶﾙ</t>
  </si>
  <si>
    <t>88438031*</t>
  </si>
  <si>
    <t>HAYATSU</t>
  </si>
  <si>
    <t>高知中央</t>
  </si>
  <si>
    <t>兵頭　拓真</t>
  </si>
  <si>
    <t>ﾋｮｳﾄﾞｳ ﾀｸﾏ</t>
  </si>
  <si>
    <t>90970227*</t>
  </si>
  <si>
    <t>HYODO</t>
  </si>
  <si>
    <t>入江　聖空</t>
  </si>
  <si>
    <t>ｲﾘｴ ｿﾗ</t>
  </si>
  <si>
    <t>99349135*</t>
  </si>
  <si>
    <t>髙　聖翔</t>
  </si>
  <si>
    <t>ﾀｶ ﾏｻﾄ</t>
  </si>
  <si>
    <t>132273321*</t>
  </si>
  <si>
    <t>TAKA</t>
  </si>
  <si>
    <t>辻　蒼汰</t>
  </si>
  <si>
    <t>ﾂｼﾞ ｿｳﾀ</t>
  </si>
  <si>
    <t>100322199*</t>
  </si>
  <si>
    <t>寺本　京介</t>
  </si>
  <si>
    <t>ﾃﾗﾓﾄ ｷｮｳｽｹ</t>
  </si>
  <si>
    <t>104970324*</t>
  </si>
  <si>
    <t>TERAMOTO</t>
  </si>
  <si>
    <t>Kyosuke</t>
  </si>
  <si>
    <t>土井　琉遠</t>
  </si>
  <si>
    <t>ﾄﾞｲ ﾘｵﾝ</t>
  </si>
  <si>
    <t>109146930*</t>
  </si>
  <si>
    <t>Rion</t>
  </si>
  <si>
    <t>森田　修馬</t>
  </si>
  <si>
    <t>ﾓﾘﾀ ｼｭｳﾏ</t>
  </si>
  <si>
    <t>95943131*</t>
  </si>
  <si>
    <t>彦根工業</t>
  </si>
  <si>
    <t>木戸　陽太</t>
  </si>
  <si>
    <t>ｷﾄﾞ ﾖｳﾀ</t>
  </si>
  <si>
    <t>105333924*</t>
  </si>
  <si>
    <t>谷口　知弘</t>
  </si>
  <si>
    <t>ﾀﾆｸﾞﾁ ﾄﾓﾋﾛ</t>
  </si>
  <si>
    <t>166880332*</t>
  </si>
  <si>
    <t>高橋　優人</t>
  </si>
  <si>
    <t>ﾀｶﾊｼ ﾋﾛﾄ</t>
  </si>
  <si>
    <t>113972326*</t>
  </si>
  <si>
    <t>高橋　佑治</t>
  </si>
  <si>
    <t>ﾀｶﾊｼ ﾕｳｼﾞ</t>
  </si>
  <si>
    <t>116141620*</t>
  </si>
  <si>
    <t>三栖　滉介</t>
  </si>
  <si>
    <t>ﾐｽ ｺｳｽｹ</t>
  </si>
  <si>
    <t>110077925*</t>
  </si>
  <si>
    <t>MISU</t>
  </si>
  <si>
    <t>満嶌　章稔</t>
  </si>
  <si>
    <t>ﾏｼﾞﾏ ｱｷﾄｼ</t>
  </si>
  <si>
    <t>200010113*</t>
  </si>
  <si>
    <t>MAJIMA</t>
  </si>
  <si>
    <t>Akitoshi</t>
  </si>
  <si>
    <t>彦根総合</t>
  </si>
  <si>
    <t>小林　俊輝</t>
  </si>
  <si>
    <t>ｺﾊﾞﾔｼ ﾄｼｷ</t>
  </si>
  <si>
    <t>113150415*</t>
  </si>
  <si>
    <t>花染　元太</t>
  </si>
  <si>
    <t>ﾊﾅｿﾞﾒ ｹﾞﾝﾀ</t>
  </si>
  <si>
    <t>200039295*</t>
  </si>
  <si>
    <t>HANAZOME</t>
  </si>
  <si>
    <t>北大津</t>
  </si>
  <si>
    <t>櫛間　涼世</t>
  </si>
  <si>
    <t>ｸｼﾏ ﾘｮｳｾｲ</t>
  </si>
  <si>
    <t>113150819*</t>
  </si>
  <si>
    <t>KUSHIMA</t>
  </si>
  <si>
    <t>近江</t>
  </si>
  <si>
    <t>ｻﾄｳ ﾊﾔﾃ</t>
  </si>
  <si>
    <t>91635529*</t>
  </si>
  <si>
    <t>竹迫　蒼真</t>
  </si>
  <si>
    <t>ﾀｹｻｺ ｿｳﾏ</t>
  </si>
  <si>
    <t>91015319*</t>
  </si>
  <si>
    <t>TAKESAKO</t>
  </si>
  <si>
    <t>相生</t>
  </si>
  <si>
    <t>寺谷　光汰</t>
  </si>
  <si>
    <t>ﾃﾗﾀﾆ ｺｳﾀ</t>
  </si>
  <si>
    <t>91019121*</t>
  </si>
  <si>
    <t>TERATANI</t>
  </si>
  <si>
    <t>飾磨工業</t>
  </si>
  <si>
    <t>寺谷　壮汰</t>
  </si>
  <si>
    <t>ﾃﾗﾀﾆ ｿｳﾀ</t>
  </si>
  <si>
    <t>91015723*</t>
  </si>
  <si>
    <t>平野　幸季</t>
  </si>
  <si>
    <t>ﾋﾗﾉ ｺｳｷ</t>
  </si>
  <si>
    <t>91045221*</t>
  </si>
  <si>
    <t>桑野　航汰</t>
  </si>
  <si>
    <t>ｸﾜﾉ ｺｳﾀ</t>
  </si>
  <si>
    <t>115657631*</t>
  </si>
  <si>
    <t>KUWANO</t>
  </si>
  <si>
    <t>幸村　侑哉</t>
  </si>
  <si>
    <t>ｺｳﾑﾗ ﾕｳﾔ</t>
  </si>
  <si>
    <t>88861132*</t>
  </si>
  <si>
    <t>田中　俊輔</t>
  </si>
  <si>
    <t>ﾀﾅｶ ｼｭﾝｽｹ</t>
  </si>
  <si>
    <t>87764941*</t>
  </si>
  <si>
    <t>正田　陽人</t>
  </si>
  <si>
    <t>ﾏｻﾀﾞ ﾖﾋﾄ</t>
  </si>
  <si>
    <t>88188437*</t>
  </si>
  <si>
    <t>MASADA</t>
  </si>
  <si>
    <t>Yohito</t>
  </si>
  <si>
    <t>山根　汰一</t>
  </si>
  <si>
    <t>ﾔﾏﾈ ﾀｲﾁ</t>
  </si>
  <si>
    <t>156117627*</t>
  </si>
  <si>
    <t>YAMANE</t>
  </si>
  <si>
    <t>樹　亮太</t>
  </si>
  <si>
    <t>ｳｴｷ ﾘｮｳﾀ</t>
  </si>
  <si>
    <t>99593843*</t>
  </si>
  <si>
    <t>UEKI</t>
  </si>
  <si>
    <t>須田　真央</t>
  </si>
  <si>
    <t>ｽﾀﾞ ﾏﾋﾛ</t>
  </si>
  <si>
    <t>102658123*</t>
  </si>
  <si>
    <t>SUDA</t>
  </si>
  <si>
    <t>婦木　拓実</t>
  </si>
  <si>
    <t>ﾌｷ ﾀｸﾐ</t>
  </si>
  <si>
    <t>132598634*</t>
  </si>
  <si>
    <t>FUKI</t>
  </si>
  <si>
    <t>宮﨑　源喜</t>
  </si>
  <si>
    <t>ﾐﾔｻﾞｷ ｹﾞﾝｷ</t>
  </si>
  <si>
    <t>104153014*</t>
  </si>
  <si>
    <t>山﨑　真聖</t>
  </si>
  <si>
    <t>ﾔﾏｻﾞｷ ﾏｻﾄｼ</t>
  </si>
  <si>
    <t>164675635*</t>
  </si>
  <si>
    <t>田村　奏人</t>
  </si>
  <si>
    <t>ﾀﾑﾗ ｶﾅﾄ</t>
  </si>
  <si>
    <t>104336320*</t>
  </si>
  <si>
    <t>Kanato</t>
  </si>
  <si>
    <t>岡田　拓海</t>
  </si>
  <si>
    <t>ｵｶﾀﾞ ﾀｸﾐ</t>
  </si>
  <si>
    <t>125033923*</t>
  </si>
  <si>
    <t>妹尾　楓真</t>
  </si>
  <si>
    <t>ｾﾉｵ ﾌｳﾏ</t>
  </si>
  <si>
    <t>100318821*</t>
  </si>
  <si>
    <t>SENOO</t>
  </si>
  <si>
    <t>Fuma</t>
  </si>
  <si>
    <t>新　博貴</t>
  </si>
  <si>
    <t>ｼﾝ ﾋﾛｷ</t>
  </si>
  <si>
    <t>132259830*</t>
  </si>
  <si>
    <t>SHIN</t>
  </si>
  <si>
    <t>河井　颯</t>
  </si>
  <si>
    <t>ｶﾜｲ ﾊﾔﾃ</t>
  </si>
  <si>
    <t>141124922*</t>
  </si>
  <si>
    <t>中井　真太郎</t>
  </si>
  <si>
    <t>ﾅｶｲ ｼﾝﾀﾛｳ</t>
  </si>
  <si>
    <t>105202515*</t>
  </si>
  <si>
    <t>吹田東</t>
  </si>
  <si>
    <t>麻生　海斗</t>
  </si>
  <si>
    <t>ｱｿｳ ｶｲﾄ</t>
  </si>
  <si>
    <t>134218928*</t>
  </si>
  <si>
    <t>ASO</t>
  </si>
  <si>
    <t>北埜　一真</t>
  </si>
  <si>
    <t>ｷﾀﾉ ｶｽﾞﾏ</t>
  </si>
  <si>
    <t>148315123*</t>
  </si>
  <si>
    <t>布施</t>
  </si>
  <si>
    <t>藤原　悠成</t>
  </si>
  <si>
    <t>ﾌｼﾞﾜﾗ ﾕｳｾｲ</t>
  </si>
  <si>
    <t>174247732*</t>
  </si>
  <si>
    <t>旭</t>
  </si>
  <si>
    <t>上田　康平</t>
  </si>
  <si>
    <t>ｳｴﾀﾞ ｺｳﾍｲ</t>
  </si>
  <si>
    <t>117054826*</t>
  </si>
  <si>
    <t>楳田　知己</t>
  </si>
  <si>
    <t>ｳﾒﾀﾞ ﾄﾓｷ</t>
  </si>
  <si>
    <t>116142823*</t>
  </si>
  <si>
    <t>小川　隆太朗</t>
  </si>
  <si>
    <t>ｵｶﾞﾜ ﾘｭｳﾀﾛｳ</t>
  </si>
  <si>
    <t>115165221*</t>
  </si>
  <si>
    <t>Ryutaro</t>
  </si>
  <si>
    <t>武庫荘総合</t>
  </si>
  <si>
    <t>京川　大真</t>
  </si>
  <si>
    <t>ｷｮｳｶﾜ ﾀｲｼﾞ</t>
  </si>
  <si>
    <t>114213921*</t>
  </si>
  <si>
    <t>KYOKAWA</t>
  </si>
  <si>
    <t>Taiji</t>
  </si>
  <si>
    <t>角野　凌誠</t>
  </si>
  <si>
    <t>ｽﾐﾉ ﾘｮｳｾｲ</t>
  </si>
  <si>
    <t>129005421*</t>
  </si>
  <si>
    <t>SUMINO</t>
  </si>
  <si>
    <t>橋本　友樹</t>
  </si>
  <si>
    <t>ﾊｼﾓﾄ ﾄﾓｷ</t>
  </si>
  <si>
    <t>113407723*</t>
  </si>
  <si>
    <t>泉　奏至</t>
  </si>
  <si>
    <t>ｲｽﾞﾐ ｿｳｼ</t>
  </si>
  <si>
    <t>117769132*</t>
  </si>
  <si>
    <t>宮本　恵成</t>
  </si>
  <si>
    <t>ﾐﾔﾓﾄ ﾖｼﾏｻ</t>
  </si>
  <si>
    <t>116289835*</t>
  </si>
  <si>
    <t>Yoshimasa</t>
  </si>
  <si>
    <t>尼崎小田</t>
  </si>
  <si>
    <t>岡田　悠希</t>
  </si>
  <si>
    <t>ｵｶﾀﾞ ﾕｳｷ</t>
  </si>
  <si>
    <t>123595429*</t>
  </si>
  <si>
    <t>福山明王台</t>
  </si>
  <si>
    <t>渡邊　哉太朗</t>
  </si>
  <si>
    <t>ﾜﾀﾅﾍﾞ ﾔﾀﾛｳ</t>
  </si>
  <si>
    <t>115614321*</t>
  </si>
  <si>
    <t>Yataro</t>
  </si>
  <si>
    <t>明石西</t>
  </si>
  <si>
    <t>瀧川　就太</t>
  </si>
  <si>
    <t>ﾀｷｶﾞﾜ ｼｭｳﾀ</t>
  </si>
  <si>
    <t>115307320*</t>
  </si>
  <si>
    <t>TAKIGAWA</t>
  </si>
  <si>
    <t>松村　倖輔</t>
  </si>
  <si>
    <t>ﾏﾂﾑﾗ ｺｳｽｹ</t>
  </si>
  <si>
    <t>111283016*</t>
  </si>
  <si>
    <t>池渕　天翔</t>
  </si>
  <si>
    <t>ｲｹﾌﾞﾁ ﾂﾊﾞｻ</t>
  </si>
  <si>
    <t>112663322*</t>
  </si>
  <si>
    <t>IKEBUCHI</t>
  </si>
  <si>
    <t>岩坂　蓮太</t>
  </si>
  <si>
    <t>ｲﾜｻｶ ﾚﾝﾀ</t>
  </si>
  <si>
    <t>IWASAKA</t>
  </si>
  <si>
    <t>Renta</t>
  </si>
  <si>
    <t>上田　寛太</t>
  </si>
  <si>
    <t>ｳｴﾀﾞ ｶﾝﾀ</t>
  </si>
  <si>
    <t>卯野　大樹</t>
  </si>
  <si>
    <t>ｳﾉ ﾀﾞｲｷ</t>
  </si>
  <si>
    <t>橿原</t>
  </si>
  <si>
    <t>内尾　射光矢</t>
  </si>
  <si>
    <t>ｳﾁｵ ｲﾙﾔ</t>
  </si>
  <si>
    <t>UCHIO</t>
  </si>
  <si>
    <t>Iruya</t>
  </si>
  <si>
    <t>岡田　飛龍</t>
  </si>
  <si>
    <t>ｵｶﾀﾞ ﾋﾘｭｳ</t>
  </si>
  <si>
    <t>Hiryu</t>
  </si>
  <si>
    <t>生駒</t>
  </si>
  <si>
    <t>河合　恒輝</t>
  </si>
  <si>
    <t>ｶﾜｲ ｺｳｷ</t>
  </si>
  <si>
    <t>田中　大地</t>
  </si>
  <si>
    <t>ﾀﾅｶ ﾀﾞｲﾁ</t>
  </si>
  <si>
    <t>谷村　祐太郎</t>
  </si>
  <si>
    <t>ﾀﾆﾑﾗ ﾕｳﾀﾛｳ</t>
  </si>
  <si>
    <t>野島　清盟</t>
  </si>
  <si>
    <t>ﾉｼﾞﾏ ｾｲﾒｲ</t>
  </si>
  <si>
    <t>NOJIMA</t>
  </si>
  <si>
    <t>Seimei</t>
  </si>
  <si>
    <t>古田　一吹</t>
  </si>
  <si>
    <t>ﾌﾙﾀ ｲﾌﾞｷ</t>
  </si>
  <si>
    <t>ｾﾗｸ ﾏｻﾄ</t>
  </si>
  <si>
    <t>SERAKU</t>
  </si>
  <si>
    <t>大重　竜之助</t>
  </si>
  <si>
    <t>ｵｵｼｹﾞ ﾘｭｳﾉｽｹ</t>
  </si>
  <si>
    <t>OSHIGE</t>
  </si>
  <si>
    <t>瀬﨑　刻</t>
  </si>
  <si>
    <t>ｾｻﾞｷ ｺｸﾄ</t>
  </si>
  <si>
    <t>SEZAKI</t>
  </si>
  <si>
    <t>Kokuto</t>
  </si>
  <si>
    <t>坂口　智樹</t>
  </si>
  <si>
    <t>ｻｶｸﾞﾁ ﾄﾓｷ</t>
  </si>
  <si>
    <t>63269935*</t>
  </si>
  <si>
    <t>大内　陸</t>
  </si>
  <si>
    <t>ｵｵｳﾁ ﾘｸ</t>
  </si>
  <si>
    <t>77028226*</t>
  </si>
  <si>
    <t>濱崎　佳真</t>
  </si>
  <si>
    <t>ﾊﾏｻｷ ｹｲﾏ</t>
  </si>
  <si>
    <t>86029429*</t>
  </si>
  <si>
    <t>HAMASAKI</t>
  </si>
  <si>
    <t>幅田　真史</t>
  </si>
  <si>
    <t>ﾊﾊﾞﾀ ﾏｻｼ</t>
  </si>
  <si>
    <t>53635628*</t>
  </si>
  <si>
    <t>HABATA</t>
  </si>
  <si>
    <t>細谷　雅貴</t>
  </si>
  <si>
    <t>ﾎｿﾔ ﾏｻｷ</t>
  </si>
  <si>
    <t>55503927*</t>
  </si>
  <si>
    <t>HOSOYA</t>
  </si>
  <si>
    <t>宜野座金　流亜</t>
  </si>
  <si>
    <t>ｷﾞﾉｻﾞｷﾑ ﾙｱ</t>
  </si>
  <si>
    <t>78394637*</t>
  </si>
  <si>
    <t>GINOZAKIMU</t>
  </si>
  <si>
    <t>Rua</t>
  </si>
  <si>
    <t>球陽</t>
  </si>
  <si>
    <t>島田　昌佳</t>
  </si>
  <si>
    <t>ｼﾏﾀﾞ ﾏｻﾖｼ</t>
  </si>
  <si>
    <t>77827132*</t>
  </si>
  <si>
    <t>Masayoshi</t>
  </si>
  <si>
    <t>高橋　考輝</t>
  </si>
  <si>
    <t>ﾀｶﾊｼ ｺｳｷ</t>
  </si>
  <si>
    <t>77640832*</t>
  </si>
  <si>
    <t>山口　龍真</t>
  </si>
  <si>
    <t>ﾔﾏｸﾞﾁ ﾘｭｳｼﾝ</t>
  </si>
  <si>
    <t>76192631*</t>
  </si>
  <si>
    <t>Ryushin</t>
  </si>
  <si>
    <t>山田　恭佑</t>
  </si>
  <si>
    <t>ﾔﾏﾀﾞ ｷｮｳｽｹ</t>
  </si>
  <si>
    <t>77001318*</t>
  </si>
  <si>
    <t>瀬川　大翔</t>
  </si>
  <si>
    <t>ｾｶﾞﾜ ﾋﾛﾄ</t>
  </si>
  <si>
    <t>120810012*</t>
  </si>
  <si>
    <t>SEGAWA</t>
  </si>
  <si>
    <t>初芝富田林</t>
  </si>
  <si>
    <t>中谷　颯太</t>
  </si>
  <si>
    <t>ﾅｶﾀﾆ ｿｳﾀ</t>
  </si>
  <si>
    <t>106542018*</t>
  </si>
  <si>
    <t>大阪教育大附属(平野校舎)</t>
  </si>
  <si>
    <t>長田　紳太郎</t>
  </si>
  <si>
    <t>ﾅｶﾞﾀ ｼﾝﾀﾛｳ</t>
  </si>
  <si>
    <t>91690631*</t>
  </si>
  <si>
    <t>成瀬　朝日</t>
  </si>
  <si>
    <t>ﾅﾙｾ ｱｻﾋ</t>
  </si>
  <si>
    <t>114662929*</t>
  </si>
  <si>
    <t>伴野　凪都</t>
  </si>
  <si>
    <t>ﾊﾞﾝﾉ ﾅｷﾞﾄ</t>
  </si>
  <si>
    <t>111815724*</t>
  </si>
  <si>
    <t>BANNO</t>
  </si>
  <si>
    <t>Nagito</t>
  </si>
  <si>
    <t>一宮南</t>
  </si>
  <si>
    <t>深津　新太郎</t>
  </si>
  <si>
    <t>ﾌｶﾂ ｼﾝﾀﾛｳ</t>
  </si>
  <si>
    <t>86568336*</t>
  </si>
  <si>
    <t>FUKATSU</t>
  </si>
  <si>
    <t>藤木　瑞生</t>
  </si>
  <si>
    <t>ﾌｼﾞｷ ﾐｽﾞｷ</t>
  </si>
  <si>
    <t>92015118*</t>
  </si>
  <si>
    <t>FUJIKI</t>
  </si>
  <si>
    <t>山城　爽輔</t>
  </si>
  <si>
    <t>ﾔﾏｼﾛ ｿｳｽｹ</t>
  </si>
  <si>
    <t>88369135*</t>
  </si>
  <si>
    <t>尾野　泰成</t>
  </si>
  <si>
    <t>ｵﾉ ﾀｲｾｲ</t>
  </si>
  <si>
    <t>106624423*</t>
  </si>
  <si>
    <t>清風南海</t>
  </si>
  <si>
    <t>神髙　達也</t>
  </si>
  <si>
    <t>ｶﾝﾀﾞｶ ﾀﾂﾔ</t>
  </si>
  <si>
    <t>134727731*</t>
  </si>
  <si>
    <t>KANDAKA</t>
  </si>
  <si>
    <t>高松第一</t>
  </si>
  <si>
    <t>杉浦　宏我</t>
  </si>
  <si>
    <t>ｽｷﾞｳﾗ ｺｳｶﾞ</t>
  </si>
  <si>
    <t>107159932*</t>
  </si>
  <si>
    <t>田中　湧晟</t>
  </si>
  <si>
    <t>ﾀﾅｶ ﾕｳｾｲ</t>
  </si>
  <si>
    <t>101079523*</t>
  </si>
  <si>
    <t>千草　開</t>
  </si>
  <si>
    <t>ﾁｸﾞｻ ﾊﾙｷ</t>
  </si>
  <si>
    <t>87818335*</t>
  </si>
  <si>
    <t>CHIGUSA</t>
  </si>
  <si>
    <t>長野　慎之介</t>
  </si>
  <si>
    <t>ﾅｶﾞﾉ ｼﾝﾉｽｹ</t>
  </si>
  <si>
    <t>124480221*</t>
  </si>
  <si>
    <t>一宮</t>
  </si>
  <si>
    <t>藤本　陽紀</t>
  </si>
  <si>
    <t>ﾌｼﾞﾓﾄ ﾊﾙｷ</t>
  </si>
  <si>
    <t>102770825*</t>
  </si>
  <si>
    <t>濵　直佑</t>
  </si>
  <si>
    <t>ﾊﾏ ﾅｵｽｹ</t>
  </si>
  <si>
    <t>105444018*</t>
  </si>
  <si>
    <t>Naosuke</t>
  </si>
  <si>
    <t>御影</t>
  </si>
  <si>
    <t>吉田　直剛</t>
  </si>
  <si>
    <t>ﾖｼﾀﾞ ﾅｵﾀｹ</t>
  </si>
  <si>
    <t>141324823*</t>
  </si>
  <si>
    <t>Naotake</t>
  </si>
  <si>
    <t>椿原　大洋</t>
  </si>
  <si>
    <t>ﾂﾊﾞｷﾊﾗ ﾀｲﾖｳ</t>
  </si>
  <si>
    <t>101007099*</t>
  </si>
  <si>
    <t>TSUBAKIHARA</t>
  </si>
  <si>
    <t>北川　勝久</t>
  </si>
  <si>
    <t>ｷﾀｶﾞﾜ ｶﾂﾋｻ</t>
  </si>
  <si>
    <t>100044615*</t>
  </si>
  <si>
    <t>Katsuhisa</t>
  </si>
  <si>
    <t>細谷　亮介</t>
  </si>
  <si>
    <t>ﾎｿﾔ ﾘｮｳｽｹ</t>
  </si>
  <si>
    <t>133794532*</t>
  </si>
  <si>
    <t>米澤　晴惟</t>
  </si>
  <si>
    <t>ﾖﾈｻﾞﾜ ﾊﾙﾉﾌﾞ</t>
  </si>
  <si>
    <t>100181415*</t>
  </si>
  <si>
    <t>Harunobu</t>
  </si>
  <si>
    <t>大藪　敬二郎</t>
  </si>
  <si>
    <t>ｵｵﾔﾌﾞ ｹｲｼﾞﾛｳ</t>
  </si>
  <si>
    <t>132532521*</t>
  </si>
  <si>
    <t>Keijiro</t>
  </si>
  <si>
    <t>和田　遼太</t>
  </si>
  <si>
    <t>ﾜﾀﾞ ﾘｮｳﾀ</t>
  </si>
  <si>
    <t>200004387*</t>
  </si>
  <si>
    <t>小野　悠太</t>
  </si>
  <si>
    <t>ｵﾉ ﾕｳﾀ</t>
  </si>
  <si>
    <t>146223321*</t>
  </si>
  <si>
    <t>小嶋　洸央</t>
  </si>
  <si>
    <t>ｺｼﾞﾏ ﾋﾛﾃﾙ</t>
  </si>
  <si>
    <t>111518421*</t>
  </si>
  <si>
    <t>Hiroteru</t>
  </si>
  <si>
    <t>泉谷　勇佑</t>
  </si>
  <si>
    <t>ｲｽﾞﾐﾀﾆ ﾕｳｽｹ</t>
  </si>
  <si>
    <t>200088264*</t>
  </si>
  <si>
    <t>IZUMITANI</t>
  </si>
  <si>
    <t>岡本　陸音</t>
  </si>
  <si>
    <t>ｵｶﾓﾄ ﾘｸﾄ</t>
  </si>
  <si>
    <t>200051653*</t>
  </si>
  <si>
    <t>西園　悠人</t>
  </si>
  <si>
    <t>ﾆｼｿﾞﾉ ﾕｳﾄ</t>
  </si>
  <si>
    <t>119887337*</t>
  </si>
  <si>
    <t>NISHIZONO</t>
  </si>
  <si>
    <t>渡邊　慧亮</t>
  </si>
  <si>
    <t>ﾜﾀﾅﾍﾞ ｹｲｽｹ</t>
  </si>
  <si>
    <t>119450525*</t>
  </si>
  <si>
    <t>山﨑　陽仁</t>
  </si>
  <si>
    <t>116892936*</t>
  </si>
  <si>
    <t>山和　大希</t>
  </si>
  <si>
    <t>ﾔﾏﾜ ﾀﾞｲｷ</t>
  </si>
  <si>
    <t>110151211*</t>
  </si>
  <si>
    <t>YAMAWA</t>
  </si>
  <si>
    <t>大西　遼太郎</t>
  </si>
  <si>
    <t>ｵｵﾆｼ ﾘｮｳﾀﾛｳ</t>
  </si>
  <si>
    <t>92917432*</t>
  </si>
  <si>
    <t>桐月　健斗</t>
  </si>
  <si>
    <t>ｷﾘﾂﾞｷ ﾀｹﾄ</t>
  </si>
  <si>
    <t>88703026*</t>
  </si>
  <si>
    <t>KIRIZUKI</t>
  </si>
  <si>
    <t>昆陽　海士</t>
  </si>
  <si>
    <t>ｺﾝﾖｳ ｶｲﾄ</t>
  </si>
  <si>
    <t>89365334*</t>
  </si>
  <si>
    <t>KONYO</t>
  </si>
  <si>
    <t>立花　元希</t>
  </si>
  <si>
    <t>ﾀﾁﾊﾞﾅ ｹﾞﾝｷ</t>
  </si>
  <si>
    <t>87769643*</t>
  </si>
  <si>
    <t>TACHIBANA</t>
  </si>
  <si>
    <t>前川　誠之介</t>
  </si>
  <si>
    <t>ﾏｴｶﾜ ｾｲﾉｽｹ</t>
  </si>
  <si>
    <t>87632935*</t>
  </si>
  <si>
    <t>Seinosuke</t>
  </si>
  <si>
    <t>山下　遼也</t>
  </si>
  <si>
    <t>ﾔﾏｼﾀ ﾘｮｳﾔ</t>
  </si>
  <si>
    <t>108135220*</t>
  </si>
  <si>
    <t>池本　大介</t>
  </si>
  <si>
    <t>ｲｹﾓﾄ ﾀﾞｲｽｹ</t>
  </si>
  <si>
    <t>99753033*</t>
  </si>
  <si>
    <t>IKEMOTO</t>
  </si>
  <si>
    <t>柴崎　優</t>
  </si>
  <si>
    <t>ｼﾊﾞｻｷ ﾕｳ</t>
  </si>
  <si>
    <t>104097829*</t>
  </si>
  <si>
    <t>SHIBASAKI</t>
  </si>
  <si>
    <t>末藤　唯人</t>
  </si>
  <si>
    <t>ｽｴﾄｳ ﾕｲﾄ</t>
  </si>
  <si>
    <t>164675837*</t>
  </si>
  <si>
    <t>SUETO</t>
  </si>
  <si>
    <t>東原　知輝</t>
  </si>
  <si>
    <t>ﾋｶﾞｼﾊﾗ ｶｽﾞｷ</t>
  </si>
  <si>
    <t>101804418*</t>
  </si>
  <si>
    <t>HIGASHIHARA</t>
  </si>
  <si>
    <t>山本　慈喜</t>
  </si>
  <si>
    <t>ﾔﾏﾓﾄ ｲﾂｷ</t>
  </si>
  <si>
    <t>101556927*</t>
  </si>
  <si>
    <t>吉川　新</t>
  </si>
  <si>
    <t>ﾖｼｶﾜ ｱﾗﾀ</t>
  </si>
  <si>
    <t>102381823*</t>
  </si>
  <si>
    <t>上田　大翔</t>
  </si>
  <si>
    <t>ｳｴﾀﾞ ﾔﾏﾄ</t>
  </si>
  <si>
    <t>120524317*</t>
  </si>
  <si>
    <t>加古川南</t>
  </si>
  <si>
    <t>奥村　竜二</t>
  </si>
  <si>
    <t>ｵｸﾑﾗ ﾘｭｳｼﾞ</t>
  </si>
  <si>
    <t>118069328*</t>
  </si>
  <si>
    <t>川端　将英</t>
  </si>
  <si>
    <t>ｶﾜﾊﾞﾀ ｼｮｳｴｲ</t>
  </si>
  <si>
    <t>112243114*</t>
  </si>
  <si>
    <t>KAWABATA</t>
  </si>
  <si>
    <t>高砂南</t>
  </si>
  <si>
    <t>田中　康太郎</t>
  </si>
  <si>
    <t>ﾀﾅｶ ｺｳﾀﾛｳ</t>
  </si>
  <si>
    <t>126553325*</t>
  </si>
  <si>
    <t>中島　一喜</t>
  </si>
  <si>
    <t>ﾅｶｼﾏ ｲﾂｷ</t>
  </si>
  <si>
    <t>120005311*</t>
  </si>
  <si>
    <t>福田　光晃</t>
  </si>
  <si>
    <t>ﾌｸﾀﾞ ﾋｶﾙ</t>
  </si>
  <si>
    <t>117142420*</t>
  </si>
  <si>
    <t>安井　雅典</t>
  </si>
  <si>
    <t>ﾔｽｲ ﾏｻﾉﾘ</t>
  </si>
  <si>
    <t>119669032*</t>
  </si>
  <si>
    <t>今岡　侑希</t>
  </si>
  <si>
    <t>ｲﾏｵｶ ﾕｳｷ</t>
  </si>
  <si>
    <t>12830211*</t>
  </si>
  <si>
    <t>明石清水</t>
  </si>
  <si>
    <t>久保　慶介</t>
  </si>
  <si>
    <t>ｸﾎﾞ ｹｲｽｹ</t>
  </si>
  <si>
    <t>黒田　大晴</t>
  </si>
  <si>
    <t>ｸﾛﾀﾞ ﾀｲｾｲ</t>
  </si>
  <si>
    <t>128302117*</t>
  </si>
  <si>
    <t>龍野北</t>
  </si>
  <si>
    <t>周世原　春玖</t>
  </si>
  <si>
    <t>ｽｾﾊﾗ ﾊｸ</t>
  </si>
  <si>
    <t>SUSEHARA</t>
  </si>
  <si>
    <t>田辺　峻</t>
  </si>
  <si>
    <t>ﾀﾅﾍﾞ ｼｭﾝ</t>
  </si>
  <si>
    <t>128747837*</t>
  </si>
  <si>
    <t>北見柏陽</t>
  </si>
  <si>
    <t>田村　翔輝</t>
  </si>
  <si>
    <t>ﾀﾑﾗ ｼｮｳｷ</t>
  </si>
  <si>
    <t>野田　努</t>
  </si>
  <si>
    <t>ﾉﾀﾞ ﾂﾄﾑ</t>
  </si>
  <si>
    <t>Tsutomu</t>
  </si>
  <si>
    <t>県立岐阜商業</t>
  </si>
  <si>
    <t>前木場　獅音</t>
  </si>
  <si>
    <t>ﾏｴｺﾊﾞ ｼｵﾝ</t>
  </si>
  <si>
    <t>127900322*</t>
  </si>
  <si>
    <t>MAEKOBA</t>
  </si>
  <si>
    <t>Shion</t>
  </si>
  <si>
    <t>村山　颯良</t>
  </si>
  <si>
    <t>ﾑﾗﾔﾏ ｿﾗ</t>
  </si>
  <si>
    <t>127414524*</t>
  </si>
  <si>
    <t>坂本　真駿</t>
  </si>
  <si>
    <t>ｻｶﾓﾄ ﾏｻﾄｼ</t>
  </si>
  <si>
    <t>90228829*</t>
  </si>
  <si>
    <t>山岸　健太</t>
  </si>
  <si>
    <t>ﾔﾏｷﾞｼ ｹﾝﾀ</t>
  </si>
  <si>
    <t>132567529*</t>
  </si>
  <si>
    <t>原口　篤志</t>
  </si>
  <si>
    <t>ﾊﾗｸﾞﾁ ｱﾂｼ</t>
  </si>
  <si>
    <t>133268124*</t>
  </si>
  <si>
    <t>井上　大祐</t>
  </si>
  <si>
    <t>ｲﾉｳｴ ﾀﾞｲｽｹ</t>
  </si>
  <si>
    <t>122885228*</t>
  </si>
  <si>
    <t>ﾓﾄｴ ﾚｵ</t>
  </si>
  <si>
    <t>123847227*</t>
  </si>
  <si>
    <t>MOTOE</t>
  </si>
  <si>
    <t>廣岡　潤哉</t>
  </si>
  <si>
    <t>ﾋﾛｵｶ ｼﾞｭﾝﾔ</t>
  </si>
  <si>
    <t>92439431*</t>
  </si>
  <si>
    <t>HIROOKA</t>
  </si>
  <si>
    <t>Junya</t>
  </si>
  <si>
    <t>吉里　憧大</t>
  </si>
  <si>
    <t>ﾖｼｻﾞﾄ ｼｮｳﾀ</t>
  </si>
  <si>
    <t>102605418*</t>
  </si>
  <si>
    <t>YOSHIZATO</t>
  </si>
  <si>
    <t>吉田　頼人</t>
  </si>
  <si>
    <t>ﾖｼﾀﾞ ﾗｲﾄ</t>
  </si>
  <si>
    <t>103375928*</t>
  </si>
  <si>
    <t>Raito</t>
  </si>
  <si>
    <t>柏陽</t>
  </si>
  <si>
    <t>田村　蒼馬</t>
  </si>
  <si>
    <t>ﾀﾑﾗ ｿｳﾏ</t>
  </si>
  <si>
    <t>101478021*</t>
  </si>
  <si>
    <t>井上　悠夢</t>
  </si>
  <si>
    <t>ｲﾉｳｴ ﾕｳﾏ</t>
  </si>
  <si>
    <t>10216392*</t>
  </si>
  <si>
    <t>西谷　眞人</t>
  </si>
  <si>
    <t>ﾆｼﾀﾆ ﾏｻﾄ</t>
  </si>
  <si>
    <t>101061117*</t>
  </si>
  <si>
    <t>NISHITANI</t>
  </si>
  <si>
    <t>水口　智貴</t>
  </si>
  <si>
    <t>ﾐｽﾞｸﾞﾁ ﾄﾓｷ</t>
  </si>
  <si>
    <t>106206015*</t>
  </si>
  <si>
    <t>MIZUGUCHI</t>
  </si>
  <si>
    <t>近畿大和歌山</t>
  </si>
  <si>
    <t>桑原　怜志</t>
  </si>
  <si>
    <t>ｸﾜﾊﾗ ｻﾄｼ</t>
  </si>
  <si>
    <t>76567233*</t>
  </si>
  <si>
    <t>KUWAHARA</t>
  </si>
  <si>
    <t>帝塚山学院泉ケ丘</t>
  </si>
  <si>
    <t>稲見　克宥</t>
  </si>
  <si>
    <t>ｲﾅﾐ ｶﾂﾋﾛ</t>
  </si>
  <si>
    <t>103033616*</t>
  </si>
  <si>
    <t>INAMI</t>
  </si>
  <si>
    <t>Katsuhiro</t>
  </si>
  <si>
    <t>帯広三条</t>
  </si>
  <si>
    <t>四ツ谷　康汰</t>
  </si>
  <si>
    <t>ﾖﾂﾀﾆ ｺｳﾀ</t>
  </si>
  <si>
    <t>86953435*</t>
  </si>
  <si>
    <t>YOTSUTANI</t>
  </si>
  <si>
    <t>武田　青空</t>
  </si>
  <si>
    <t>ﾀｹﾀﾞ ｿﾗ</t>
  </si>
  <si>
    <t>200032869*</t>
  </si>
  <si>
    <t>丸山　琉聖</t>
  </si>
  <si>
    <t>ﾏﾙﾔﾏ ﾘｭｳｾｲ</t>
  </si>
  <si>
    <t>200028568*</t>
  </si>
  <si>
    <t>MARUYAMA</t>
  </si>
  <si>
    <t>東山　健人</t>
  </si>
  <si>
    <t>ﾋｶﾞｼﾔﾏ ｹﾝﾄ</t>
  </si>
  <si>
    <t>200031935*</t>
  </si>
  <si>
    <t>HIGASHIYAMA</t>
  </si>
  <si>
    <t>澤田　勝英</t>
  </si>
  <si>
    <t>ｻﾜﾀﾞ ｼｮｳｴｲ</t>
  </si>
  <si>
    <t>200136753*</t>
  </si>
  <si>
    <t>末安　亜友人</t>
  </si>
  <si>
    <t>ｽｴﾔｽ ｱﾕﾄ</t>
  </si>
  <si>
    <t>200136755*</t>
  </si>
  <si>
    <t>SUEYASU</t>
  </si>
  <si>
    <t>市岡</t>
  </si>
  <si>
    <t>松夲　大幸</t>
  </si>
  <si>
    <t>ﾏﾂﾓﾄ ﾋﾛﾕｷ</t>
  </si>
  <si>
    <t>200136774*</t>
  </si>
  <si>
    <t>Hiroyuki</t>
  </si>
  <si>
    <t>城南菱創</t>
  </si>
  <si>
    <t>堀　友昭</t>
  </si>
  <si>
    <t>ﾎﾘ ﾄﾓｱｷ</t>
  </si>
  <si>
    <t>200136779*</t>
  </si>
  <si>
    <t>Tomoaki</t>
  </si>
  <si>
    <t>照井　壱成</t>
  </si>
  <si>
    <t>ﾃﾙｲ ｲｯｾｲ</t>
  </si>
  <si>
    <t>200136785*</t>
  </si>
  <si>
    <t>TERUI</t>
  </si>
  <si>
    <t>横手</t>
  </si>
  <si>
    <t>猿渡　善斗</t>
  </si>
  <si>
    <t>ｻﾙﾜﾀﾘ ﾖｼﾄ</t>
  </si>
  <si>
    <t>92213017*</t>
  </si>
  <si>
    <t>SARUWATARI</t>
  </si>
  <si>
    <t>衣笠　拓実</t>
  </si>
  <si>
    <t>ｷﾇｶﾞｻ ﾀｸﾐ</t>
  </si>
  <si>
    <t>122625422*</t>
  </si>
  <si>
    <t>KINUGASA</t>
  </si>
  <si>
    <t>国際</t>
  </si>
  <si>
    <t>児島　翔太</t>
  </si>
  <si>
    <t>ｺｼﾞﾏ ｼｮｳﾀ</t>
  </si>
  <si>
    <t>121751118*</t>
  </si>
  <si>
    <t>津名</t>
  </si>
  <si>
    <t>米田　翔太</t>
  </si>
  <si>
    <t>ﾖﾈﾀﾞ ｼｮｳﾀ</t>
  </si>
  <si>
    <t>93824733*</t>
  </si>
  <si>
    <t>谷尾　匠</t>
  </si>
  <si>
    <t>ﾀﾆｵ ﾀｸﾐ</t>
  </si>
  <si>
    <t>107040820*</t>
  </si>
  <si>
    <t>TANIO</t>
  </si>
  <si>
    <t>前田　陸人</t>
  </si>
  <si>
    <t>ﾏｴﾀﾞ ﾘｸﾄ</t>
  </si>
  <si>
    <t>122323720*</t>
  </si>
  <si>
    <t>西田　雄哉</t>
  </si>
  <si>
    <t>ﾆｼﾀﾞ ﾕｳﾔ</t>
  </si>
  <si>
    <t>79350125*</t>
  </si>
  <si>
    <t>時枝　結一</t>
  </si>
  <si>
    <t>ﾄｷｴﾀﾞ ﾕｲ</t>
  </si>
  <si>
    <t>90468330*</t>
  </si>
  <si>
    <t>TOKIEDA</t>
  </si>
  <si>
    <t>Yui</t>
  </si>
  <si>
    <t>神戸龍谷</t>
  </si>
  <si>
    <t>中田　誠之</t>
  </si>
  <si>
    <t>ﾅｶﾀﾞ ﾏｻﾕｷ</t>
  </si>
  <si>
    <t>156116828*</t>
  </si>
  <si>
    <t>NAKADA</t>
  </si>
  <si>
    <t>Masayuki</t>
  </si>
  <si>
    <t>小林　優輝</t>
  </si>
  <si>
    <t>ｺﾊﾞﾔｼ ﾕｳｷ</t>
  </si>
  <si>
    <t>91017220*</t>
  </si>
  <si>
    <t>松本　力丸</t>
  </si>
  <si>
    <t>ﾏﾂﾓﾄ ﾘｷﾏﾙ</t>
  </si>
  <si>
    <t>104524824*</t>
  </si>
  <si>
    <t>Rikimaru</t>
  </si>
  <si>
    <t>大國　拓人</t>
  </si>
  <si>
    <t>ｵｵｸﾆ ﾀｸﾄ</t>
  </si>
  <si>
    <t>129915027*</t>
  </si>
  <si>
    <t>OKUNI</t>
  </si>
  <si>
    <t>竹内　蓮</t>
  </si>
  <si>
    <t>ﾀｹｳﾁ ﾚﾝ</t>
  </si>
  <si>
    <t>101590622*</t>
  </si>
  <si>
    <t>姫田　瑛斗</t>
  </si>
  <si>
    <t>ﾋﾒﾀﾞ ｴｲﾄ</t>
  </si>
  <si>
    <t>101410411*</t>
  </si>
  <si>
    <t>HIMEDA</t>
  </si>
  <si>
    <t>Eito</t>
  </si>
  <si>
    <t>鳴門</t>
  </si>
  <si>
    <t>中尾　恭吾</t>
  </si>
  <si>
    <t>ﾅｶｵ ｷｮｳｺﾞ</t>
  </si>
  <si>
    <t>116814021*</t>
  </si>
  <si>
    <t>相川　翔一郎</t>
  </si>
  <si>
    <t>ｱｲｶﾜ ｼｮｳｲﾁﾛｳ</t>
  </si>
  <si>
    <t>113062518*</t>
  </si>
  <si>
    <t>Shoichiro</t>
  </si>
  <si>
    <t>岸本　翔太</t>
  </si>
  <si>
    <t>ｷｼﾓﾄ ｼｮｳﾀ</t>
  </si>
  <si>
    <t>200033898*</t>
  </si>
  <si>
    <t>KISHIMOTO</t>
  </si>
  <si>
    <t>古越　大輝</t>
  </si>
  <si>
    <t>ﾌﾙｺｼ ﾀﾞｲｷ</t>
  </si>
  <si>
    <t>200033896*</t>
  </si>
  <si>
    <t>FURUKOSHI</t>
  </si>
  <si>
    <t>小野田</t>
  </si>
  <si>
    <t>父川　真宏</t>
  </si>
  <si>
    <t>ﾁﾁｶﾜ ﾏﾋﾛ</t>
  </si>
  <si>
    <t>200033894*</t>
  </si>
  <si>
    <t>CHICHIKAWA</t>
  </si>
  <si>
    <t>屋田　優太</t>
  </si>
  <si>
    <t>ｵｸﾀﾞ ﾕｳﾀ</t>
  </si>
  <si>
    <t>200033893*</t>
  </si>
  <si>
    <t>寺脇　靖史</t>
  </si>
  <si>
    <t>ﾃﾗﾜｷ ﾔｽﾌﾐ</t>
  </si>
  <si>
    <t>200032801*</t>
  </si>
  <si>
    <t>TERAWAKI</t>
  </si>
  <si>
    <t>Yasufumi</t>
  </si>
  <si>
    <t>島田　恭輔</t>
  </si>
  <si>
    <t>ｼﾏﾀﾞ ｷｮｳｽｹ</t>
  </si>
  <si>
    <t>200032798*</t>
  </si>
  <si>
    <t>四日市西</t>
  </si>
  <si>
    <t>野村　怜</t>
  </si>
  <si>
    <t>ﾉﾑﾗ ﾚｲ</t>
  </si>
  <si>
    <t>200032750*</t>
  </si>
  <si>
    <t>NOMURA</t>
  </si>
  <si>
    <t>阿部　浩太</t>
  </si>
  <si>
    <t>ｱﾍﾞ ｺｳﾀ</t>
  </si>
  <si>
    <t>200030764*</t>
  </si>
  <si>
    <t>宝塚西</t>
  </si>
  <si>
    <t>石原　健太朗</t>
  </si>
  <si>
    <t>ｲｼﾊﾗ ｹﾝﾀﾛｳ</t>
  </si>
  <si>
    <t>200046944*</t>
  </si>
  <si>
    <t>加古川西</t>
  </si>
  <si>
    <t>川端　善</t>
  </si>
  <si>
    <t>ｶﾜﾊﾞﾀ ｾﾞﾝ</t>
  </si>
  <si>
    <t>706334*</t>
  </si>
  <si>
    <t>村上　堅亮</t>
  </si>
  <si>
    <t>ﾑﾗｶﾐ ｹﾝﾘｮｳ</t>
  </si>
  <si>
    <t>123301717*</t>
  </si>
  <si>
    <t>Kenryo</t>
  </si>
  <si>
    <t>飯野　碧</t>
  </si>
  <si>
    <t>ｲｲﾉ ｱｵｲ</t>
  </si>
  <si>
    <t>129491632*</t>
  </si>
  <si>
    <t>IINO</t>
  </si>
  <si>
    <t>Aoi</t>
  </si>
  <si>
    <t>山前　諒真</t>
  </si>
  <si>
    <t>ﾔﾏﾏｴ ﾘｮｳﾏ</t>
  </si>
  <si>
    <t>112327016*</t>
  </si>
  <si>
    <t>YAMAMAE</t>
  </si>
  <si>
    <t>若狭</t>
  </si>
  <si>
    <t>井上　陽登</t>
  </si>
  <si>
    <t>ｲﾉｳｴ ｱｷﾄ</t>
  </si>
  <si>
    <t>108158730*</t>
  </si>
  <si>
    <t>佐藤　智樹</t>
  </si>
  <si>
    <t>ｻﾄｳ ﾄﾓｷ</t>
  </si>
  <si>
    <t>108160925*</t>
  </si>
  <si>
    <t>志水　宙斗</t>
  </si>
  <si>
    <t>ｼﾐｽﾞ ﾋﾛﾄ</t>
  </si>
  <si>
    <t>107845833*</t>
  </si>
  <si>
    <t>板東　帝太</t>
  </si>
  <si>
    <t>ﾊﾞﾝﾄﾞｳ ｵｳﾀ</t>
  </si>
  <si>
    <t>89029634*</t>
  </si>
  <si>
    <t>Ota</t>
  </si>
  <si>
    <t>井口　大地</t>
  </si>
  <si>
    <t>ｲｸﾞﾁ ﾀﾞｲﾁ</t>
  </si>
  <si>
    <t>99883441*</t>
  </si>
  <si>
    <t>大橋　星太</t>
  </si>
  <si>
    <t>ｵｵﾊｼ ｼｮｳﾀ</t>
  </si>
  <si>
    <t>107633121*</t>
  </si>
  <si>
    <t>OHASHI</t>
  </si>
  <si>
    <t>愚川　瑛晨</t>
  </si>
  <si>
    <t>ｸﾞｶﾜ ｴｲｷ</t>
  </si>
  <si>
    <t>107493226*</t>
  </si>
  <si>
    <t>GUKAWA</t>
  </si>
  <si>
    <t>Eiki</t>
  </si>
  <si>
    <t>大門　悟</t>
  </si>
  <si>
    <t>ﾀﾞｲﾓﾝ ｻﾄﾙ</t>
  </si>
  <si>
    <t>16197429*</t>
  </si>
  <si>
    <t>DAIMON</t>
  </si>
  <si>
    <t>戸田　晶</t>
  </si>
  <si>
    <t>ﾄﾀﾞ ｱｷﾗ</t>
  </si>
  <si>
    <t>128992637*</t>
  </si>
  <si>
    <t>TODA</t>
  </si>
  <si>
    <t>中井　一成</t>
  </si>
  <si>
    <t>ﾅｶｲ ｲｯｾｲ</t>
  </si>
  <si>
    <t>131063216*</t>
  </si>
  <si>
    <t>西川　諒</t>
  </si>
  <si>
    <t>ﾆｼｶﾜ ﾘｮｳ</t>
  </si>
  <si>
    <t>107471222*</t>
  </si>
  <si>
    <t>宮本　真久翔</t>
  </si>
  <si>
    <t>ﾐﾔﾓﾄ ﾏｸﾄ</t>
  </si>
  <si>
    <t>99836035*</t>
  </si>
  <si>
    <t>Makuto</t>
  </si>
  <si>
    <t>善通寺第一</t>
  </si>
  <si>
    <t>吉田　篤郎</t>
  </si>
  <si>
    <t>ﾖｼﾀﾞ ｱﾂﾛｳ</t>
  </si>
  <si>
    <t>103839226*</t>
  </si>
  <si>
    <t>Atsuro</t>
  </si>
  <si>
    <t>富山南</t>
  </si>
  <si>
    <t>逢坂　豪</t>
  </si>
  <si>
    <t>ｱｲｻｶ ｺﾞｳ</t>
  </si>
  <si>
    <t>200027477*</t>
  </si>
  <si>
    <t>AISAKA</t>
  </si>
  <si>
    <t>根平　拓磨</t>
  </si>
  <si>
    <t>ﾈﾋﾗ ﾀｸﾏ</t>
  </si>
  <si>
    <t>200041525*</t>
  </si>
  <si>
    <t>NEHIRA</t>
  </si>
  <si>
    <t>五日市</t>
  </si>
  <si>
    <t>松本　樹楽</t>
  </si>
  <si>
    <t>ﾏﾂﾓﾄ ｷﾗ</t>
  </si>
  <si>
    <t>158875640*</t>
  </si>
  <si>
    <t>Kira</t>
  </si>
  <si>
    <t>宮津天橋(宮津学舎)</t>
  </si>
  <si>
    <t>江川　秀磨</t>
  </si>
  <si>
    <t>ｴｶﾜ ｼｭｳﾏ</t>
  </si>
  <si>
    <t>134319223*</t>
  </si>
  <si>
    <t>EKAWA</t>
  </si>
  <si>
    <t>和歌山工業</t>
  </si>
  <si>
    <t>國貞　俊広</t>
  </si>
  <si>
    <t>ｸﾆｻﾀﾞ ﾄｼﾋﾛ</t>
  </si>
  <si>
    <t>126930829*</t>
  </si>
  <si>
    <t>KUNISADA</t>
  </si>
  <si>
    <t>Toshihiro</t>
  </si>
  <si>
    <t>丸谷　翔真</t>
  </si>
  <si>
    <t>ﾏﾙﾀﾆ ｼｮｳﾏ</t>
  </si>
  <si>
    <t>80905123*</t>
  </si>
  <si>
    <t>MARUTANI</t>
  </si>
  <si>
    <t>和泉総合</t>
  </si>
  <si>
    <t>濱田　雅人</t>
  </si>
  <si>
    <t>ﾊﾏﾀﾞ ﾏｻﾄ</t>
  </si>
  <si>
    <t>102853322*</t>
  </si>
  <si>
    <t>山元　悠也</t>
  </si>
  <si>
    <t>ﾔﾏﾓﾄ ﾕｳﾔ</t>
  </si>
  <si>
    <t>102111066*</t>
  </si>
  <si>
    <t>赤井　優斗</t>
  </si>
  <si>
    <t>ｱｶｲ ﾕｳﾄ</t>
  </si>
  <si>
    <t>101960421*</t>
  </si>
  <si>
    <t>堺</t>
  </si>
  <si>
    <t>中西　優弥</t>
  </si>
  <si>
    <t>ﾅｶﾆｼ ﾕｳﾔ</t>
  </si>
  <si>
    <t>141391120*</t>
  </si>
  <si>
    <t>浪速</t>
  </si>
  <si>
    <t>河部　祐真</t>
  </si>
  <si>
    <t>ｶﾜﾍﾞ ﾕｳﾏ</t>
  </si>
  <si>
    <t>166880938*</t>
  </si>
  <si>
    <t>KAWABE</t>
  </si>
  <si>
    <t>天王寺学館</t>
  </si>
  <si>
    <t>川股　哲瑠</t>
  </si>
  <si>
    <t>ｶﾜﾏﾀ ｻﾄﾙ</t>
  </si>
  <si>
    <t>200037891*</t>
  </si>
  <si>
    <t>四條畷学園</t>
  </si>
  <si>
    <t>在津　壮真</t>
  </si>
  <si>
    <t>ｻﾞｲﾂ ｿｳﾏ</t>
  </si>
  <si>
    <t>116968536*</t>
  </si>
  <si>
    <t>中島　陸斗</t>
  </si>
  <si>
    <t>ﾅｶｼﾞﾏ ﾘｸﾄ</t>
  </si>
  <si>
    <t>114928429*</t>
  </si>
  <si>
    <t>吉田　凛汰郎</t>
  </si>
  <si>
    <t>ﾖｼﾀﾞ ﾘﾝﾀﾛｳ</t>
  </si>
  <si>
    <t>113528121*</t>
  </si>
  <si>
    <t>松下　惺真</t>
  </si>
  <si>
    <t>ﾏﾂｼﾀ ｿｳﾏ</t>
  </si>
  <si>
    <t>200084179*</t>
  </si>
  <si>
    <t>MATSUSHITA</t>
  </si>
  <si>
    <t>長谷川　椋大</t>
  </si>
  <si>
    <t>ﾊｾｶﾞﾜ ﾘｮｳﾀ</t>
  </si>
  <si>
    <t>115103011*</t>
  </si>
  <si>
    <t>大阪ビジネスフロンティア</t>
  </si>
  <si>
    <t>村上　将悟</t>
  </si>
  <si>
    <t>ﾑﾗｶﾐ ｼｮｳｺﾞ</t>
  </si>
  <si>
    <t>11386423*</t>
  </si>
  <si>
    <t>阿賀　康生</t>
  </si>
  <si>
    <t>ｱｶﾞ ﾔｽｵ</t>
  </si>
  <si>
    <t>7415926*</t>
  </si>
  <si>
    <t>Yasuo</t>
  </si>
  <si>
    <t>粟田　貴明</t>
  </si>
  <si>
    <t>ｱﾜﾀ ﾀｶｱｷ</t>
  </si>
  <si>
    <t>71731625*</t>
  </si>
  <si>
    <t>AWATA</t>
  </si>
  <si>
    <t>Takaaki</t>
  </si>
  <si>
    <t>駒井　智己</t>
  </si>
  <si>
    <t>ｺﾏｲ ﾄﾓｷ</t>
  </si>
  <si>
    <t>27863733*</t>
  </si>
  <si>
    <t>KOMAI</t>
  </si>
  <si>
    <t>秦　純一</t>
  </si>
  <si>
    <t>ﾊﾀ ｼﾞｭﾝｲﾁ</t>
  </si>
  <si>
    <t>11350919*</t>
  </si>
  <si>
    <t>HATA</t>
  </si>
  <si>
    <t>Junichi</t>
  </si>
  <si>
    <t>久冨　優太</t>
  </si>
  <si>
    <t>ﾋｻﾄﾐ ﾕｳﾀ</t>
  </si>
  <si>
    <t>29477029*</t>
  </si>
  <si>
    <t>HISATOMI</t>
  </si>
  <si>
    <t>岩田　一希</t>
  </si>
  <si>
    <t>ｲﾜﾀ ｶｽﾞｷ</t>
  </si>
  <si>
    <t>58419633*</t>
  </si>
  <si>
    <t>日野　裕貴</t>
  </si>
  <si>
    <t>ﾋﾉ ﾕｳｷ</t>
  </si>
  <si>
    <t>74134221*</t>
  </si>
  <si>
    <t>HINO</t>
  </si>
  <si>
    <t>麻生　慎太郎</t>
  </si>
  <si>
    <t>ｱｿｳ ｼﾝﾀﾛｳ</t>
  </si>
  <si>
    <t>71662325*</t>
  </si>
  <si>
    <t>伏本　カ―ディン</t>
  </si>
  <si>
    <t>ﾌｼﾓﾄ ｶｰﾃﾞｨﾝ</t>
  </si>
  <si>
    <t>99582740*</t>
  </si>
  <si>
    <t>FUSHIMOTO</t>
  </si>
  <si>
    <t>Cardin</t>
  </si>
  <si>
    <t>六甲学院</t>
  </si>
  <si>
    <t>佐野　良典</t>
  </si>
  <si>
    <t>ｻﾉ ﾘｮｳｽｹ</t>
  </si>
  <si>
    <t>70864429*</t>
  </si>
  <si>
    <t>衣斐　俊彦</t>
  </si>
  <si>
    <t>ｴﾋﾞ ﾄｼﾋｺ</t>
  </si>
  <si>
    <t>71957433*</t>
  </si>
  <si>
    <t>EBI</t>
  </si>
  <si>
    <t>横浜緑ケ丘</t>
  </si>
  <si>
    <t>澤田　和希</t>
  </si>
  <si>
    <t>ｻﾜﾀﾞ ｶｽﾞｷ</t>
  </si>
  <si>
    <t>88080832*</t>
  </si>
  <si>
    <t>神戸　翔伍</t>
  </si>
  <si>
    <t>ｶﾝﾍﾞ ｼｮｳｺﾞ</t>
  </si>
  <si>
    <t>105541218*</t>
  </si>
  <si>
    <t>KAMBE</t>
  </si>
  <si>
    <t>島本　駿</t>
  </si>
  <si>
    <t>ｼﾏﾓﾄ ﾊﾔﾄ</t>
  </si>
  <si>
    <t>77093127*</t>
  </si>
  <si>
    <t>SHIMAMOTO</t>
  </si>
  <si>
    <t>豊田　亮介</t>
  </si>
  <si>
    <t>ﾄﾖﾀ ﾘｮｳｽｹ</t>
  </si>
  <si>
    <t>島根県</t>
    <rPh sb="0" eb="2">
      <t>シマネ</t>
    </rPh>
    <phoneticPr fontId="5"/>
  </si>
  <si>
    <t>120910518*</t>
  </si>
  <si>
    <t>TOYOTA</t>
  </si>
  <si>
    <t>明誠</t>
  </si>
  <si>
    <t>佐藤　隼</t>
  </si>
  <si>
    <t>ｻﾄｳ ｼﾞｭﾝ</t>
  </si>
  <si>
    <t>92156932*</t>
  </si>
  <si>
    <t>辻井　冬和</t>
  </si>
  <si>
    <t>ﾂｼﾞｲ ﾄﾜ</t>
  </si>
  <si>
    <t>88889041*</t>
  </si>
  <si>
    <t>TSUJII</t>
  </si>
  <si>
    <t>吉田　開</t>
  </si>
  <si>
    <t>ﾖｼﾀﾞ ｶｲ</t>
  </si>
  <si>
    <t>101977126*</t>
  </si>
  <si>
    <t>嵯峨山　楓汰</t>
  </si>
  <si>
    <t>ｻｶﾞﾔﾏ ﾌｳﾀ</t>
  </si>
  <si>
    <t>200175221*</t>
  </si>
  <si>
    <t>SAGAYAMA</t>
  </si>
  <si>
    <t>木挽　幹太</t>
  </si>
  <si>
    <t>ｺﾋﾞｷ ｶﾝﾀ</t>
  </si>
  <si>
    <t>104678632*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</si>
  <si>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</si>
  <si>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</si>
  <si>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</si>
  <si>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</si>
  <si>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</si>
  <si>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</si>
  <si>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</si>
  <si>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20030715*</t>
  </si>
  <si>
    <t>Shobu</t>
  </si>
  <si>
    <t>段塚　夢叶</t>
  </si>
  <si>
    <t>ﾀﾞﾝﾂｶ ﾕｳﾄ</t>
  </si>
  <si>
    <t>16881424*</t>
  </si>
  <si>
    <t>DANTSUKA</t>
  </si>
  <si>
    <t>小西　勘太</t>
  </si>
  <si>
    <t>ｺﾆｼ ｶﾝﾀ</t>
  </si>
  <si>
    <t>99431531*</t>
  </si>
  <si>
    <t>北浦　佑季</t>
  </si>
  <si>
    <t>ｷﾀｳﾗ ﾕｳｷ</t>
  </si>
  <si>
    <t>70585126*</t>
  </si>
  <si>
    <t>KITAURA</t>
  </si>
  <si>
    <t>北村　拓斗</t>
  </si>
  <si>
    <t>ｷﾀﾑﾗ ﾀｸﾄ</t>
  </si>
  <si>
    <t>谷西　祐哉</t>
  </si>
  <si>
    <t>ﾀﾆﾆｼ ﾕｳﾔ</t>
  </si>
  <si>
    <t>117425828*</t>
  </si>
  <si>
    <t>TANINISHI</t>
  </si>
  <si>
    <t>須磨友が丘</t>
  </si>
  <si>
    <t>濱上　剣</t>
  </si>
  <si>
    <t>ﾊﾏｶﾞﾐ ｹﾝ</t>
  </si>
  <si>
    <t>HAMAGAMI</t>
  </si>
  <si>
    <t>山崎　龍摩</t>
  </si>
  <si>
    <t>ﾔﾏｻｷ ﾘｮｳﾏ</t>
  </si>
  <si>
    <t>105673931*</t>
  </si>
  <si>
    <t>伴　直輝</t>
  </si>
  <si>
    <t>ﾊﾞﾝ ﾅｵｷ</t>
  </si>
  <si>
    <t>200012810*</t>
  </si>
  <si>
    <t>三桝　環</t>
  </si>
  <si>
    <t>ﾐﾏｽ ﾀﾏｷ</t>
  </si>
  <si>
    <t>200062068*</t>
  </si>
  <si>
    <t>MIMASU</t>
  </si>
  <si>
    <t>Tamaki</t>
  </si>
  <si>
    <t>西宮今津</t>
  </si>
  <si>
    <t>嶋　航暢</t>
  </si>
  <si>
    <t>ｼﾏ ｶｽﾞﾏｻ</t>
  </si>
  <si>
    <t>200058095*</t>
  </si>
  <si>
    <t>SHIMA</t>
  </si>
  <si>
    <t>Kazumasa</t>
  </si>
  <si>
    <t>平井　佑樹</t>
  </si>
  <si>
    <t>ﾋﾗｲ ﾕｳｷ</t>
  </si>
  <si>
    <t>200054784*</t>
  </si>
  <si>
    <t>桝谷　佳生</t>
  </si>
  <si>
    <t>ﾏｽﾀﾆ ｶｲ</t>
  </si>
  <si>
    <t>200054194*</t>
  </si>
  <si>
    <t>MASUTANI</t>
  </si>
  <si>
    <t>楠木　太陽</t>
  </si>
  <si>
    <t>ｸｽﾉｷ ﾀｲﾖｳ</t>
  </si>
  <si>
    <t>200058227*</t>
  </si>
  <si>
    <t>KUSUNOKI</t>
  </si>
  <si>
    <t>青木　陽良</t>
  </si>
  <si>
    <t>ｱｵｷ ﾀｶﾗ</t>
  </si>
  <si>
    <t>200056769*</t>
  </si>
  <si>
    <t>AOKI</t>
  </si>
  <si>
    <t>Takara</t>
  </si>
  <si>
    <t>相原　海斗</t>
  </si>
  <si>
    <t>ｱｲﾊﾞﾗ ｶｲﾄ</t>
  </si>
  <si>
    <t>200058801*</t>
  </si>
  <si>
    <t>AIBARA</t>
  </si>
  <si>
    <t>中村　公紀</t>
  </si>
  <si>
    <t>200068228*</t>
  </si>
  <si>
    <t>山口　悟</t>
  </si>
  <si>
    <t>ﾔﾏｸﾞﾁ ｻﾄﾙ</t>
  </si>
  <si>
    <t>200088715*</t>
  </si>
  <si>
    <t>藤川　大地</t>
  </si>
  <si>
    <t>ﾌｼﾞｶﾜ ﾀﾞｲﾁ</t>
  </si>
  <si>
    <t>200141865*</t>
  </si>
  <si>
    <t>野上　煌輝</t>
  </si>
  <si>
    <t>ﾉｶﾞﾐ ｺｳｷ</t>
  </si>
  <si>
    <t>200058640*</t>
  </si>
  <si>
    <t>NOGAMI</t>
  </si>
  <si>
    <t>江金　翔太</t>
  </si>
  <si>
    <t>ｴｶﾞﾈ ｼｮｳﾀ</t>
  </si>
  <si>
    <t>200054781*</t>
  </si>
  <si>
    <t>EGANE</t>
  </si>
  <si>
    <t>増田　良暉</t>
  </si>
  <si>
    <t>樋口　拓実</t>
  </si>
  <si>
    <t>ﾋｸﾞﾁ ﾀｸﾐ</t>
  </si>
  <si>
    <t>89375133*</t>
  </si>
  <si>
    <t>科学技術</t>
  </si>
  <si>
    <t>玉井　成樹</t>
  </si>
  <si>
    <t>ﾀﾏｲ ﾅﾙｷ</t>
  </si>
  <si>
    <t>95059432*</t>
  </si>
  <si>
    <t>TAMAI</t>
  </si>
  <si>
    <t>明石</t>
  </si>
  <si>
    <t>矢田　一徳</t>
  </si>
  <si>
    <t>ﾔﾀ ｲｯﾄｸ</t>
  </si>
  <si>
    <t>YATA</t>
  </si>
  <si>
    <t>Ittoku</t>
  </si>
  <si>
    <t>天理</t>
  </si>
  <si>
    <t>横手　一輝</t>
  </si>
  <si>
    <t>ﾖｺﾃ ｶｽﾞｷ</t>
  </si>
  <si>
    <t>YOKOTE</t>
  </si>
  <si>
    <t>速水　修史</t>
  </si>
  <si>
    <t>ﾊﾔﾐｽﾞ ｼｭｳｼﾞ</t>
  </si>
  <si>
    <t>HAYAMIZU</t>
  </si>
  <si>
    <t>三戸　真美</t>
  </si>
  <si>
    <t>ﾐﾄ ﾏﾐ</t>
  </si>
  <si>
    <t>Mami</t>
  </si>
  <si>
    <t>神吉　優海</t>
  </si>
  <si>
    <t>ｶﾝｷ ﾕｳﾐ</t>
  </si>
  <si>
    <t>KANKI</t>
  </si>
  <si>
    <t>Yumi</t>
  </si>
  <si>
    <t>北田　颯</t>
  </si>
  <si>
    <t>ｷﾀﾀﾞ ｿｳ</t>
  </si>
  <si>
    <t>126167932*</t>
  </si>
  <si>
    <t>KITADA</t>
  </si>
  <si>
    <t>坂本　元喜</t>
  </si>
  <si>
    <t>ｻｶﾓﾄ ｹﾞﾝｷ</t>
  </si>
  <si>
    <t>88877442*</t>
  </si>
  <si>
    <t>下妻　樹生</t>
  </si>
  <si>
    <t>ｼﾓﾂﾞﾏ ﾀﾂｷ</t>
  </si>
  <si>
    <t>125063724*</t>
  </si>
  <si>
    <t>SHIMOZUMA</t>
  </si>
  <si>
    <t>川西明峰</t>
  </si>
  <si>
    <t>武本　佳明</t>
  </si>
  <si>
    <t>ﾀｹﾓﾄ ﾖｼｱｷ</t>
  </si>
  <si>
    <t>92702929*</t>
  </si>
  <si>
    <t>TAKEMOTO</t>
  </si>
  <si>
    <t>波多野　快斗</t>
  </si>
  <si>
    <t>ﾊﾀﾉ ｶｲﾄ</t>
  </si>
  <si>
    <t>107876130*</t>
  </si>
  <si>
    <t>HATANO</t>
  </si>
  <si>
    <t>安福　柊汰</t>
  </si>
  <si>
    <t>ｱﾌﾞｸ ｼｭｳﾀ</t>
  </si>
  <si>
    <t>116553728*</t>
  </si>
  <si>
    <t>ABUKU</t>
  </si>
  <si>
    <t>金光学園</t>
  </si>
  <si>
    <t>今井　智也</t>
  </si>
  <si>
    <t>ｲﾏｲ ﾄﾓﾔ</t>
  </si>
  <si>
    <t>100265317*</t>
  </si>
  <si>
    <t>菊河　隼人</t>
  </si>
  <si>
    <t>ｷｸｶﾜ ﾊﾔﾄ</t>
  </si>
  <si>
    <t>100593018*</t>
  </si>
  <si>
    <t>KIKUKAWA</t>
  </si>
  <si>
    <t>高木　大地</t>
  </si>
  <si>
    <t>ﾀｶｷﾞ ﾀﾞｲﾁ</t>
  </si>
  <si>
    <t>164789338*</t>
  </si>
  <si>
    <t>塚元　一輝</t>
  </si>
  <si>
    <t>ﾂｶﾓﾄ ｶｽﾞｷ</t>
  </si>
  <si>
    <t>102019518*</t>
  </si>
  <si>
    <t>TSUKAMOTO</t>
  </si>
  <si>
    <t>日新</t>
  </si>
  <si>
    <t>土井　陽向</t>
  </si>
  <si>
    <t>ﾄﾞｲ ﾋﾅﾀ</t>
  </si>
  <si>
    <t>101612516*</t>
  </si>
  <si>
    <t>藤本　真生</t>
  </si>
  <si>
    <t>ﾌｼﾞﾓﾄ ﾏﾅｾ</t>
  </si>
  <si>
    <t>105506825*</t>
  </si>
  <si>
    <t>Manase</t>
  </si>
  <si>
    <t>三原　和磨</t>
  </si>
  <si>
    <t>ﾐﾊﾗ ｶｽﾞﾏ</t>
  </si>
  <si>
    <t>105918125*</t>
  </si>
  <si>
    <t>MIHARA</t>
  </si>
  <si>
    <t>小松島西</t>
  </si>
  <si>
    <t>森永　悠斗</t>
  </si>
  <si>
    <t>ﾓﾘﾅｶﾞ ﾕｳﾄ</t>
  </si>
  <si>
    <t>99388138*</t>
  </si>
  <si>
    <t>MORINAGA</t>
  </si>
  <si>
    <t>阿部　拓斗</t>
  </si>
  <si>
    <t>ｱﾍﾞ ﾀｸﾄ</t>
  </si>
  <si>
    <t>117164020*</t>
  </si>
  <si>
    <t>猪狩　宏太</t>
  </si>
  <si>
    <t>ｲｶﾞﾘ ｺｳﾀ</t>
  </si>
  <si>
    <t>200051238*</t>
  </si>
  <si>
    <t>IGARI</t>
  </si>
  <si>
    <t>笹原　裕也</t>
  </si>
  <si>
    <t>ｻｻﾊﾗ ﾕｳﾔ</t>
  </si>
  <si>
    <t>200009796*</t>
  </si>
  <si>
    <t>SASAHARA</t>
  </si>
  <si>
    <t>大冠</t>
  </si>
  <si>
    <t>中山　純</t>
  </si>
  <si>
    <t>ﾅｶﾔﾏ ｼﾞｭﾝ</t>
  </si>
  <si>
    <t>114588027*</t>
  </si>
  <si>
    <t>長谷川　優馬</t>
  </si>
  <si>
    <t>ﾊｾｶﾞﾜ ﾕｳﾏ</t>
  </si>
  <si>
    <t>111351012*</t>
  </si>
  <si>
    <t>浜崎　佑太</t>
  </si>
  <si>
    <t>ﾊﾏｻﾞｷ ﾕｳﾀ</t>
  </si>
  <si>
    <t>200156267*</t>
  </si>
  <si>
    <t>HAMAZAKI</t>
  </si>
  <si>
    <t>船越　涼雅</t>
  </si>
  <si>
    <t>ﾌﾅｺｼ ﾘｮｳｶﾞ</t>
  </si>
  <si>
    <t>163636227*</t>
  </si>
  <si>
    <t>FUNAKOSHI</t>
  </si>
  <si>
    <t>山崎　奨</t>
  </si>
  <si>
    <t>ﾔﾏｻｷ ﾀｽｸ</t>
  </si>
  <si>
    <t>91068731*</t>
  </si>
  <si>
    <t>谷口　哲也</t>
  </si>
  <si>
    <t>ﾀﾆｸﾞﾁ ﾃﾂﾔ</t>
  </si>
  <si>
    <t>119957335*</t>
  </si>
  <si>
    <t>中川　祥太</t>
  </si>
  <si>
    <t>ﾅｶｶﾞﾜ ｼｮｳﾀ</t>
  </si>
  <si>
    <t>121260820*</t>
  </si>
  <si>
    <t>長島　聖</t>
  </si>
  <si>
    <t>ﾅｶﾞｼﾏ ﾋｼﾞﾘ</t>
  </si>
  <si>
    <t>108318627*</t>
  </si>
  <si>
    <t>河崎　侑真</t>
  </si>
  <si>
    <t>ｶﾜｻｷ ﾕｳﾏ</t>
  </si>
  <si>
    <t>105067625*</t>
  </si>
  <si>
    <t>前口　将志</t>
  </si>
  <si>
    <t>ﾏｴｸﾞﾁ ﾏｻｼ</t>
  </si>
  <si>
    <t>102418824*</t>
  </si>
  <si>
    <t>MAEGUCHI</t>
  </si>
  <si>
    <t>茨木西</t>
  </si>
  <si>
    <t>阿部　慶己</t>
  </si>
  <si>
    <t>ｱﾍﾞ ﾖｼｷ</t>
  </si>
  <si>
    <t>173647735*</t>
  </si>
  <si>
    <t>阿波</t>
  </si>
  <si>
    <t>阿嘉　克浩</t>
  </si>
  <si>
    <t>ｱｶﾞ ｶﾂﾋﾛ</t>
  </si>
  <si>
    <t>200065346*</t>
  </si>
  <si>
    <t>県立尼崎</t>
  </si>
  <si>
    <t>田中　琉喜</t>
  </si>
  <si>
    <t>ﾀﾅｶ ﾘｭｳｷ</t>
  </si>
  <si>
    <t>200048787*</t>
  </si>
  <si>
    <t>太田　遙人</t>
  </si>
  <si>
    <t>ｵｵﾀ ﾊﾙﾄ</t>
  </si>
  <si>
    <t>200044584*</t>
  </si>
  <si>
    <t>小林　純也</t>
  </si>
  <si>
    <t>ｺﾊﾞﾔｼ ｼﾞｭﾝﾔ</t>
  </si>
  <si>
    <t>200044585*</t>
  </si>
  <si>
    <t>栗本　悠生</t>
  </si>
  <si>
    <t>200159081*</t>
  </si>
  <si>
    <t>東灘</t>
  </si>
  <si>
    <t>栗山　玲温</t>
  </si>
  <si>
    <t>ｸﾘﾔﾏ ﾚｵﾝ</t>
  </si>
  <si>
    <t>100375117*</t>
  </si>
  <si>
    <t>KURIYAMA</t>
  </si>
  <si>
    <t>京都教育大附属</t>
  </si>
  <si>
    <t>臼井　健悟</t>
  </si>
  <si>
    <t>ｳｽｲ ｹﾝｺﾞ</t>
  </si>
  <si>
    <t>153670729*</t>
  </si>
  <si>
    <t>白矢　昂汰</t>
  </si>
  <si>
    <t>ｼﾗﾔ ｺｳﾀ</t>
  </si>
  <si>
    <t>77881233*</t>
  </si>
  <si>
    <t>SHIRAYA</t>
  </si>
  <si>
    <t>松永　宗大</t>
  </si>
  <si>
    <t>ﾏﾂﾅｶﾞ ｿｳﾀ</t>
  </si>
  <si>
    <t>90590225*</t>
  </si>
  <si>
    <t>安井　涼音</t>
  </si>
  <si>
    <t>ﾔｽｲ ﾘｮｵ</t>
  </si>
  <si>
    <t>107530824*</t>
  </si>
  <si>
    <t>Ryoo</t>
  </si>
  <si>
    <t>南陽</t>
  </si>
  <si>
    <t>北村　駿</t>
  </si>
  <si>
    <t>ｷﾀﾑﾗ ｼｭﾝ</t>
  </si>
  <si>
    <t>137044625*</t>
  </si>
  <si>
    <t>東　洸生</t>
  </si>
  <si>
    <t>ｱｽﾞﾏ ｺｳｾｲ</t>
  </si>
  <si>
    <t>119646027*</t>
  </si>
  <si>
    <t>伊藤　健人</t>
  </si>
  <si>
    <t>ｲﾄｳ ｹﾝﾄ</t>
  </si>
  <si>
    <t>200162326*</t>
  </si>
  <si>
    <t>小林　那緒</t>
  </si>
  <si>
    <t>ｺﾊﾞﾔｼ ﾅｵ</t>
  </si>
  <si>
    <t>93496435*</t>
  </si>
  <si>
    <t>岡山工業</t>
  </si>
  <si>
    <t>岡田　聖大</t>
  </si>
  <si>
    <t>ｵｶﾀﾞ ﾏﾅﾄ</t>
  </si>
  <si>
    <t>93645734*</t>
  </si>
  <si>
    <t>上郡</t>
  </si>
  <si>
    <t>篠崎　空</t>
  </si>
  <si>
    <t>ｼﾉｻﾞｷ ｿﾗ</t>
  </si>
  <si>
    <t>89276739*</t>
  </si>
  <si>
    <t>SHINOZAKI</t>
  </si>
  <si>
    <t>溝内　将人</t>
  </si>
  <si>
    <t>ﾐｿﾞｳﾁ ﾏｻﾄ</t>
  </si>
  <si>
    <t>93933835*</t>
  </si>
  <si>
    <t>MIZOUCHI</t>
  </si>
  <si>
    <t>齋藤　圭人</t>
  </si>
  <si>
    <t>ｻｲﾄｳ ｹｲﾄ</t>
  </si>
  <si>
    <t>138527026*</t>
  </si>
  <si>
    <t>緒方　将人</t>
  </si>
  <si>
    <t>ｵｶﾞﾀ ﾏｻﾄ</t>
  </si>
  <si>
    <t>138522930*</t>
  </si>
  <si>
    <t>OGATA</t>
  </si>
  <si>
    <t>後藤　蒼空</t>
  </si>
  <si>
    <t>ｺﾞﾄｳ ｿﾗ</t>
  </si>
  <si>
    <t>103123313*</t>
  </si>
  <si>
    <t>田中　昇一</t>
  </si>
  <si>
    <t>ﾀﾅｶ ｼｮｳｲﾁ</t>
  </si>
  <si>
    <t>105543220*</t>
  </si>
  <si>
    <t>Shoichi</t>
  </si>
  <si>
    <t>榛生昇陽</t>
  </si>
  <si>
    <t>林　奏</t>
  </si>
  <si>
    <t>ﾊﾔｼ ｿｳ</t>
  </si>
  <si>
    <t>115303720*</t>
  </si>
  <si>
    <t>三塩　雄斗</t>
  </si>
  <si>
    <t>ﾐｼｵ ﾕｳﾄ</t>
  </si>
  <si>
    <t>113555929*</t>
  </si>
  <si>
    <t>MISHIO</t>
  </si>
  <si>
    <t>福井　蓮</t>
  </si>
  <si>
    <t>ﾌｸｲ ﾚﾝ</t>
  </si>
  <si>
    <t>116598232*</t>
  </si>
  <si>
    <t>西宮甲山</t>
  </si>
  <si>
    <t>堂野前　玲乙</t>
  </si>
  <si>
    <t>ﾄﾞｳﾉﾏｴ ﾚｵ</t>
  </si>
  <si>
    <t>119013217*</t>
  </si>
  <si>
    <t>伊藤　輝崇</t>
  </si>
  <si>
    <t>ｲﾄｳ ﾃﾙﾀｶ</t>
  </si>
  <si>
    <t>120031512*</t>
  </si>
  <si>
    <t>Terutaka</t>
  </si>
  <si>
    <t>山下　航海</t>
  </si>
  <si>
    <t>ﾔﾏｼﾀ ﾜﾀﾙ</t>
  </si>
  <si>
    <t>113562624*</t>
  </si>
  <si>
    <t>藤本　琉世</t>
  </si>
  <si>
    <t>ﾌｼﾞﾓﾄ ﾘｭｳｾｲ</t>
  </si>
  <si>
    <t>145795334*</t>
  </si>
  <si>
    <t>青木　誠太朗</t>
  </si>
  <si>
    <t>ｱｵｷ ｾｲﾀﾛｳ</t>
  </si>
  <si>
    <t>148284835*</t>
  </si>
  <si>
    <t>鈴木　仁</t>
  </si>
  <si>
    <t>ｽｽﾞｷ ｼﾞﾝ</t>
  </si>
  <si>
    <t>130994531*</t>
  </si>
  <si>
    <t>Jin</t>
  </si>
  <si>
    <t>倉敷翠松</t>
  </si>
  <si>
    <t>東道　佑人</t>
  </si>
  <si>
    <t>ﾋｶﾞｼﾐﾁ ﾕｳﾄ</t>
  </si>
  <si>
    <t>115441925*</t>
  </si>
  <si>
    <t>HIGASHIMICHI</t>
  </si>
  <si>
    <t>千葉　敬純</t>
  </si>
  <si>
    <t>ﾁﾊﾞ ﾀｶｽﾐ</t>
  </si>
  <si>
    <t>200065069*</t>
  </si>
  <si>
    <t>CHIBA</t>
  </si>
  <si>
    <t>Takasumi</t>
  </si>
  <si>
    <t>杉本　麗也</t>
  </si>
  <si>
    <t>ｽｷﾞﾓﾄ ﾚｲﾔ</t>
  </si>
  <si>
    <t>115163118*</t>
  </si>
  <si>
    <t>渋谷</t>
  </si>
  <si>
    <t>井上　裕貴</t>
  </si>
  <si>
    <t>ｲﾉｳｴ ﾕｳｷ</t>
  </si>
  <si>
    <t>111600615*</t>
  </si>
  <si>
    <t>彩星工科</t>
  </si>
  <si>
    <t>藤井　一晴</t>
  </si>
  <si>
    <t>ﾌｼﾞｲ ｲｯｾｲ</t>
  </si>
  <si>
    <t>138007423*</t>
  </si>
  <si>
    <t>前田　真一郎</t>
  </si>
  <si>
    <t>ﾏｴﾀﾞ ｼﾝｲﾁﾛｳ</t>
  </si>
  <si>
    <t>129901426*</t>
  </si>
  <si>
    <t>三枝　睦哉</t>
  </si>
  <si>
    <t>ｻｲｸｻ ﾁｶﾔ</t>
  </si>
  <si>
    <t>157128125*</t>
  </si>
  <si>
    <t>SAIKUSA</t>
  </si>
  <si>
    <t>Chikaya</t>
  </si>
  <si>
    <t>古野　太一</t>
  </si>
  <si>
    <t>ﾌﾙﾉ ﾀｲﾁ</t>
  </si>
  <si>
    <t>124297025*</t>
  </si>
  <si>
    <t>FURUNO</t>
  </si>
  <si>
    <t>高山　烈</t>
  </si>
  <si>
    <t>ﾀｶﾔﾏ ﾚﾂ</t>
  </si>
  <si>
    <t>125623221*</t>
  </si>
  <si>
    <t>竹之内　順也</t>
  </si>
  <si>
    <t>ﾀｹﾉｳﾁ ｼﾞｭﾝﾔ</t>
  </si>
  <si>
    <t>127502320*</t>
  </si>
  <si>
    <t>TAKENOUCHI</t>
  </si>
  <si>
    <t>備　未来貴</t>
  </si>
  <si>
    <t>ｿﾅｴ ﾐﾗｷ</t>
  </si>
  <si>
    <t>60201413*</t>
  </si>
  <si>
    <t>SONAE</t>
  </si>
  <si>
    <t>Miraki</t>
  </si>
  <si>
    <t>池本　陽介</t>
  </si>
  <si>
    <t>ｲｹﾓﾄ ﾖｳｽｹ</t>
  </si>
  <si>
    <t>87270327*</t>
  </si>
  <si>
    <t>磯野　佑太</t>
  </si>
  <si>
    <t>ｲｿﾉ ﾕｳﾀ</t>
  </si>
  <si>
    <t>164675736*</t>
  </si>
  <si>
    <t>ISONO</t>
  </si>
  <si>
    <t>西尾　咲人</t>
  </si>
  <si>
    <t>ﾆｼｵ ｻｸﾄ</t>
  </si>
  <si>
    <t>92913327*</t>
  </si>
  <si>
    <t>原　麻嘉</t>
  </si>
  <si>
    <t>ﾊﾗ ﾏﾋﾛ</t>
  </si>
  <si>
    <t>87690636*</t>
  </si>
  <si>
    <t>廣畑　敬太</t>
  </si>
  <si>
    <t>ﾋﾛﾊﾀ ｹｲﾀ</t>
  </si>
  <si>
    <t>92485836*</t>
  </si>
  <si>
    <t>虎姫</t>
  </si>
  <si>
    <t>吉岡　樹永</t>
  </si>
  <si>
    <t>ﾖｼｵｶ ﾐｷﾄ</t>
  </si>
  <si>
    <t>122214416*</t>
  </si>
  <si>
    <t>夢野台</t>
  </si>
  <si>
    <t>石津　琢磨</t>
  </si>
  <si>
    <t>ｲｼﾂﾞ ﾀｸﾏ</t>
  </si>
  <si>
    <t>89062530*</t>
  </si>
  <si>
    <t>ISHIZU</t>
  </si>
  <si>
    <t>葛西　央明</t>
  </si>
  <si>
    <t>ｶｻｲ ﾋﾛｱｷ</t>
  </si>
  <si>
    <t>105594428*</t>
  </si>
  <si>
    <t>KASAI</t>
  </si>
  <si>
    <t>兵庫県立大附属</t>
  </si>
  <si>
    <t>北垣　拓己</t>
  </si>
  <si>
    <t>ｷﾀｶﾞｷ ﾀｸﾐ</t>
  </si>
  <si>
    <t>104670422*</t>
  </si>
  <si>
    <t>KITAGAKI</t>
  </si>
  <si>
    <t>黒瀬　拓真</t>
  </si>
  <si>
    <t>ｸﾛｾ ﾀｸﾏ</t>
  </si>
  <si>
    <t>122330011*</t>
  </si>
  <si>
    <t>近藤　啓太</t>
  </si>
  <si>
    <t>ｺﾝﾄﾞｳ ｹｲﾀ</t>
  </si>
  <si>
    <t>137351121*</t>
  </si>
  <si>
    <t>森田　慧</t>
  </si>
  <si>
    <t>ﾓﾘﾀ ｹｲ</t>
  </si>
  <si>
    <t>116994535*</t>
  </si>
  <si>
    <t>渡辺　直意</t>
  </si>
  <si>
    <t>ﾜﾀﾅﾍﾞ ﾅｵｲ</t>
  </si>
  <si>
    <t>116224420*</t>
  </si>
  <si>
    <t>Naoi</t>
  </si>
  <si>
    <t>田中　修平</t>
  </si>
  <si>
    <t>ﾀﾅｶ ｼｭｳﾍｲ</t>
  </si>
  <si>
    <t>135597939*</t>
  </si>
  <si>
    <t>中井　琉人</t>
  </si>
  <si>
    <t>ﾅｶｲ ﾘｭｳﾄ</t>
  </si>
  <si>
    <t>124533826*</t>
  </si>
  <si>
    <t>畑　諒太郎</t>
  </si>
  <si>
    <t>ﾊﾀ ﾘｮｳﾀﾛｳ</t>
  </si>
  <si>
    <t>100231077*</t>
  </si>
  <si>
    <t>沖中　康生</t>
  </si>
  <si>
    <t>ｵｷﾅｶ ｺｳｾｲ</t>
  </si>
  <si>
    <t>111593222*</t>
  </si>
  <si>
    <t>OKINAKA</t>
  </si>
  <si>
    <t>光隨　隼弥</t>
  </si>
  <si>
    <t>ｺｳｽﾞｲ ｼｭﾝﾔ</t>
  </si>
  <si>
    <t>113002815*</t>
  </si>
  <si>
    <t>KOZUI</t>
  </si>
  <si>
    <t>髙田　陽人</t>
  </si>
  <si>
    <t>ﾀｶﾀﾞ ﾊﾙﾄ</t>
  </si>
  <si>
    <t>200087757*</t>
  </si>
  <si>
    <t>細川　裕明</t>
  </si>
  <si>
    <t>ﾎｿｶﾜ ﾋﾛｱｷ</t>
  </si>
  <si>
    <t>200087721*</t>
  </si>
  <si>
    <t>鎌田　理郎</t>
  </si>
  <si>
    <t>ｶﾏﾀﾞ ﾐﾁﾛｳ</t>
  </si>
  <si>
    <t>200087674*</t>
  </si>
  <si>
    <t>KAMADA</t>
  </si>
  <si>
    <t>Michiro</t>
  </si>
  <si>
    <t>明星</t>
  </si>
  <si>
    <t>原田　大輝</t>
  </si>
  <si>
    <t>ﾊﾗﾀﾞ ﾀｲｷ</t>
  </si>
  <si>
    <t>117522826*</t>
  </si>
  <si>
    <t>木下　秀平</t>
  </si>
  <si>
    <t>ｷﾉｼﾀ ｼｭｳﾍｲ</t>
  </si>
  <si>
    <t>117303217*</t>
  </si>
  <si>
    <t>佐藤　秀磨</t>
  </si>
  <si>
    <t>ｻﾄｳ ｼｭｳﾏ</t>
  </si>
  <si>
    <t>114697634*</t>
  </si>
  <si>
    <t>新井　和彬</t>
  </si>
  <si>
    <t>ｱﾗｲ ｶｽﾞｱｷ</t>
  </si>
  <si>
    <t>113240819*</t>
  </si>
  <si>
    <t>ARAI</t>
  </si>
  <si>
    <t>吉田　達哉</t>
  </si>
  <si>
    <t>ﾖｼﾀﾞ ﾀﾂﾔ</t>
  </si>
  <si>
    <t>110949630*</t>
  </si>
  <si>
    <t>中野　光喜</t>
  </si>
  <si>
    <t>ﾅｶﾉ ｺｳｷ</t>
  </si>
  <si>
    <t>64166124*</t>
  </si>
  <si>
    <t>小池　一功</t>
  </si>
  <si>
    <t>ｺｲｹ ｶｽﾞﾅﾘ</t>
  </si>
  <si>
    <t>200166328*</t>
  </si>
  <si>
    <t>Kazunari</t>
  </si>
  <si>
    <t>髙野　龍也</t>
  </si>
  <si>
    <t>ﾀｶﾉ ﾀﾂﾔ</t>
  </si>
  <si>
    <t>109144221*</t>
  </si>
  <si>
    <t>田岡　信一</t>
  </si>
  <si>
    <t>ﾀｵｶ ｼﾝｲﾁ</t>
  </si>
  <si>
    <t>134628327*</t>
  </si>
  <si>
    <t>TAOKA</t>
  </si>
  <si>
    <t>Shinichi</t>
  </si>
  <si>
    <t>宮崎　遼</t>
  </si>
  <si>
    <t>ﾐﾔｻﾞｷ ﾘｮｳ</t>
  </si>
  <si>
    <t>107531421*</t>
  </si>
  <si>
    <t>竹内　大輝</t>
  </si>
  <si>
    <t>ﾀｹｳﾁ ﾋﾛｷ</t>
  </si>
  <si>
    <t>146113117*</t>
  </si>
  <si>
    <t>井下　和輝</t>
  </si>
  <si>
    <t>ｲｼﾀ ｶｽﾞｷ</t>
  </si>
  <si>
    <t>101309216*</t>
  </si>
  <si>
    <t>ISHITA</t>
  </si>
  <si>
    <t>国府</t>
  </si>
  <si>
    <t>伊藤　悠太</t>
  </si>
  <si>
    <t>ｲﾄｳ ﾕｳﾀ</t>
  </si>
  <si>
    <t>100039922*</t>
  </si>
  <si>
    <t>八幡</t>
  </si>
  <si>
    <t>藤木　悠理</t>
  </si>
  <si>
    <t>ﾌｼﾞｷ ﾕｳﾘ</t>
  </si>
  <si>
    <t>77060727*</t>
  </si>
  <si>
    <t>Yuri</t>
  </si>
  <si>
    <t>追手門学院</t>
  </si>
  <si>
    <t>三木　諭</t>
  </si>
  <si>
    <t>ﾐｷ ｻﾄｼ</t>
  </si>
  <si>
    <t>89568945*</t>
  </si>
  <si>
    <t>吉岡　流空</t>
  </si>
  <si>
    <t>ﾖｼｵｶ ﾘｸ</t>
  </si>
  <si>
    <t>103314618*</t>
  </si>
  <si>
    <t>河島　光佑</t>
  </si>
  <si>
    <t>ｶﾜｼﾏ ｺｳｽｹ</t>
  </si>
  <si>
    <t>200046738*</t>
  </si>
  <si>
    <t>KAWASHIMA</t>
  </si>
  <si>
    <t>竹上　寛建</t>
  </si>
  <si>
    <t>ﾀｹｶﾞﾐ ｶﾝﾀ</t>
  </si>
  <si>
    <t>100056921*</t>
  </si>
  <si>
    <t>TAKEGAMI</t>
  </si>
  <si>
    <t>浅沼　紀貴</t>
  </si>
  <si>
    <t>ｱｻﾇﾏ ﾄｼｷ</t>
  </si>
  <si>
    <t>101703214*</t>
  </si>
  <si>
    <t>ASANUMA</t>
  </si>
  <si>
    <t>八若　航平</t>
  </si>
  <si>
    <t>ﾔﾜｶ ｺｳﾍｲ</t>
  </si>
  <si>
    <t>101632821*</t>
  </si>
  <si>
    <t>YAWAKA</t>
  </si>
  <si>
    <t>森　颯人</t>
  </si>
  <si>
    <t>ﾓﾘ ﾊﾔﾄ</t>
  </si>
  <si>
    <t>106190825*</t>
  </si>
  <si>
    <t>樋口　和真</t>
  </si>
  <si>
    <t>ﾋｸﾞﾁ ｶｽﾞﾏ</t>
  </si>
  <si>
    <t>141093826*</t>
  </si>
  <si>
    <t>山本　侑生</t>
  </si>
  <si>
    <t>ﾔﾏﾓﾄ ﾕｳｾｲ</t>
  </si>
  <si>
    <t>145447126*</t>
  </si>
  <si>
    <t>大森　颯馬</t>
  </si>
  <si>
    <t>ｵｵﾓﾘ ｿｳﾏ</t>
  </si>
  <si>
    <t>119308022*</t>
  </si>
  <si>
    <t>智辯学園</t>
  </si>
  <si>
    <t>石川　直樹</t>
  </si>
  <si>
    <t>ｲｼｶﾜ ﾅｵｷ</t>
  </si>
  <si>
    <t>112081417*</t>
  </si>
  <si>
    <t>清家　岬</t>
  </si>
  <si>
    <t>ｾｲｹ ﾐｻｷ</t>
  </si>
  <si>
    <t>112623116*</t>
  </si>
  <si>
    <t>SEIKE</t>
  </si>
  <si>
    <t>Misaki</t>
  </si>
  <si>
    <t>木村　快</t>
  </si>
  <si>
    <t>ｷﾑﾗ ｶｲ</t>
  </si>
  <si>
    <t>112592323*</t>
  </si>
  <si>
    <t>松下　貴則</t>
  </si>
  <si>
    <t>ﾏﾂｼﾀ ﾀｶﾉﾘ</t>
  </si>
  <si>
    <t>93934735*</t>
  </si>
  <si>
    <t>Takanori</t>
  </si>
  <si>
    <t>山田　祥汰</t>
  </si>
  <si>
    <t>ﾔﾏﾀﾞ ｼｮｳﾀ</t>
  </si>
  <si>
    <t>107527729*</t>
  </si>
  <si>
    <t>岡村　拓明</t>
  </si>
  <si>
    <t>ｵｶﾑﾗ ﾀｸｱｷ</t>
  </si>
  <si>
    <t>122410010*</t>
  </si>
  <si>
    <t>Takuaki</t>
  </si>
  <si>
    <t>宮口　絹道</t>
  </si>
  <si>
    <t>ﾐﾔｸﾞﾁ ﾏｻﾐﾁ</t>
  </si>
  <si>
    <t>133558227*</t>
  </si>
  <si>
    <t>MIYAGUCHI</t>
  </si>
  <si>
    <t>長崎東</t>
  </si>
  <si>
    <t>細川　怜央</t>
  </si>
  <si>
    <t>ﾎｿｶﾜ ﾚｵ</t>
  </si>
  <si>
    <t>100847828*</t>
  </si>
  <si>
    <t>白川　拓実</t>
  </si>
  <si>
    <t>ｼﾗｶﾜ ﾀｸﾐ</t>
  </si>
  <si>
    <t>102703922*</t>
  </si>
  <si>
    <t>SHIRAKAWA</t>
  </si>
  <si>
    <t>香里丘</t>
  </si>
  <si>
    <t>難波　颯太</t>
  </si>
  <si>
    <t>ﾅﾝﾊﾞ ｿｳﾀ</t>
  </si>
  <si>
    <t>99685643*</t>
  </si>
  <si>
    <t>NAMBA</t>
  </si>
  <si>
    <t>髙田　虎雅</t>
    <rPh sb="0" eb="2">
      <t>タカダ</t>
    </rPh>
    <phoneticPr fontId="5"/>
  </si>
  <si>
    <t>ﾀｶﾀ ﾀｲｶﾞ</t>
  </si>
  <si>
    <t>96820126*</t>
  </si>
  <si>
    <t>TAKATA</t>
  </si>
  <si>
    <t>川東　世汰</t>
  </si>
  <si>
    <t>ｶﾜﾋｶﾞｼ ｾｲﾀ</t>
  </si>
  <si>
    <t>200038899*</t>
  </si>
  <si>
    <t>KAWAHIGASHI</t>
  </si>
  <si>
    <t>Seita</t>
  </si>
  <si>
    <t>山本</t>
  </si>
  <si>
    <t>白濱　紘太</t>
  </si>
  <si>
    <t>ｼﾗﾊﾏ ｺｳﾀ</t>
  </si>
  <si>
    <t>200049675*</t>
  </si>
  <si>
    <t>SHIRAHAMA</t>
  </si>
  <si>
    <t>修猷館</t>
  </si>
  <si>
    <t>村上　陽太郎</t>
  </si>
  <si>
    <t>ﾑﾗｶﾐ ﾖｳﾀﾛｳ</t>
  </si>
  <si>
    <t>200166192*</t>
  </si>
  <si>
    <t>Yotaro</t>
  </si>
  <si>
    <t>不来方</t>
  </si>
  <si>
    <t>下里　淳司</t>
  </si>
  <si>
    <t>ｼﾓｻﾞﾄ ｼﾞｭﾝｼﾞ</t>
  </si>
  <si>
    <t>86290328*</t>
  </si>
  <si>
    <t>SHIMOZATO</t>
  </si>
  <si>
    <t>Junji</t>
  </si>
  <si>
    <t>川本　源一郎</t>
  </si>
  <si>
    <t>ｶﾜﾓﾄ ｹﾞﾝｲﾁﾛｳ</t>
  </si>
  <si>
    <t>121138420*</t>
  </si>
  <si>
    <t>春田　展幸</t>
  </si>
  <si>
    <t>ﾊﾙﾀ ﾉﾌﾞﾕｷ</t>
  </si>
  <si>
    <t>89458034*</t>
  </si>
  <si>
    <t>HARUTA</t>
  </si>
  <si>
    <t>Nobuyuki</t>
  </si>
  <si>
    <t>平野　渚生</t>
  </si>
  <si>
    <t>ﾋﾗﾉ ｼｮｳ</t>
  </si>
  <si>
    <t>97968140*</t>
  </si>
  <si>
    <t>福村　仁紀</t>
  </si>
  <si>
    <t>ﾌｸﾑﾗ ﾋﾄｷ</t>
  </si>
  <si>
    <t>144209929*</t>
  </si>
  <si>
    <t>FUKUMURA</t>
  </si>
  <si>
    <t>Hitoki</t>
  </si>
  <si>
    <t>関口　智輝</t>
  </si>
  <si>
    <t>ｾｷｸﾞﾁ ｻﾄｷ</t>
  </si>
  <si>
    <t>106837833*</t>
  </si>
  <si>
    <t>SEKIGUCHI</t>
  </si>
  <si>
    <t>宮園　晃人</t>
  </si>
  <si>
    <t>ﾐﾔｿﾞﾉ ｱｷﾄ</t>
  </si>
  <si>
    <t>105443522*</t>
  </si>
  <si>
    <t>神戸北</t>
  </si>
  <si>
    <t>杉谷　将太</t>
  </si>
  <si>
    <t>ｽｷﾞﾀﾆ ｼｮｳﾀ</t>
  </si>
  <si>
    <t>133658531*</t>
  </si>
  <si>
    <t>SUGITANI</t>
  </si>
  <si>
    <t>渡邊　航多</t>
  </si>
  <si>
    <t>ﾜﾀﾅﾍﾞ ｺｳﾀ</t>
  </si>
  <si>
    <t>115603420*</t>
  </si>
  <si>
    <t>伊丹西</t>
  </si>
  <si>
    <t>松谷　颯汰</t>
  </si>
  <si>
    <t>ﾏﾂﾀﾆ ｿｳﾀ</t>
  </si>
  <si>
    <t>116216825*</t>
  </si>
  <si>
    <t>MATSUTANI</t>
  </si>
  <si>
    <t>伊川谷</t>
  </si>
  <si>
    <t>能津　昴輔</t>
  </si>
  <si>
    <t>ﾉｳﾂﾞ ｺｳｽｹ</t>
  </si>
  <si>
    <t>114584730*</t>
  </si>
  <si>
    <t>NOZU</t>
  </si>
  <si>
    <t>谷　一輝</t>
  </si>
  <si>
    <t>タニ カズキ</t>
  </si>
  <si>
    <t>126169328*</t>
  </si>
  <si>
    <t>TANI</t>
  </si>
  <si>
    <t>前川　佑介</t>
  </si>
  <si>
    <t>ﾏｴｶﾞﾜ ﾕｳｽｹ</t>
  </si>
  <si>
    <t>127460626*</t>
  </si>
  <si>
    <t>奥川　暁矢</t>
  </si>
  <si>
    <t>ｵｸｶﾞﾜ ｱｷﾔ</t>
  </si>
  <si>
    <t>65554328*</t>
  </si>
  <si>
    <t>OKUGAWA</t>
  </si>
  <si>
    <t>Akiya</t>
  </si>
  <si>
    <t>嶋田　鉄男</t>
  </si>
  <si>
    <t>ｼﾏﾀﾞ ﾃﾂｵ</t>
  </si>
  <si>
    <t>138521020*</t>
  </si>
  <si>
    <t>Tetsuo</t>
  </si>
  <si>
    <t>和田　寛大</t>
  </si>
  <si>
    <t>ﾜﾀﾞ ｶﾝﾀ</t>
  </si>
  <si>
    <t>86026830*</t>
  </si>
  <si>
    <t>飯田　啓太</t>
  </si>
  <si>
    <t>ｲｲﾀﾞ ｹｲﾀ</t>
  </si>
  <si>
    <t>166881636*</t>
  </si>
  <si>
    <t>長生</t>
  </si>
  <si>
    <t>大西　慶</t>
  </si>
  <si>
    <t>ｵｵﾆｼ ｹｲ</t>
  </si>
  <si>
    <t>65312320*</t>
  </si>
  <si>
    <t>重村　幸鷹</t>
  </si>
  <si>
    <t>ｼｹﾞﾑﾗ ｺｳﾖｳ</t>
  </si>
  <si>
    <t>97825940*</t>
  </si>
  <si>
    <t>SHIGEMURA</t>
  </si>
  <si>
    <t>赤堀　大樹</t>
  </si>
  <si>
    <t>ｱｶﾎﾘ ﾀﾞｲｷ</t>
  </si>
  <si>
    <t>89685642*</t>
  </si>
  <si>
    <t>AKAHORI</t>
  </si>
  <si>
    <t>前川　駿佑</t>
  </si>
  <si>
    <t>ﾏｴｶﾜ ｼｭﾝｽｹ</t>
  </si>
  <si>
    <t>172298837*</t>
  </si>
  <si>
    <t>松村　安晃</t>
  </si>
  <si>
    <t>ﾏﾂﾑﾗ ﾔｽｱｷ</t>
  </si>
  <si>
    <t>172298938*</t>
  </si>
  <si>
    <t>Yasuaki</t>
  </si>
  <si>
    <t>加納　哲杜</t>
  </si>
  <si>
    <t>ｶﾉｳ ﾃﾂﾄ</t>
  </si>
  <si>
    <t>102730518*</t>
  </si>
  <si>
    <t>Tetsuto</t>
  </si>
  <si>
    <t>齊藤　優斗</t>
  </si>
  <si>
    <t>ｻｲﾄｳ ﾕｳﾄ</t>
  </si>
  <si>
    <t>101846525*</t>
  </si>
  <si>
    <t>高田　大也</t>
  </si>
  <si>
    <t>ﾀｶﾀ ﾏｻﾔ</t>
  </si>
  <si>
    <t>172299030*</t>
  </si>
  <si>
    <t>飾磨</t>
  </si>
  <si>
    <t>伊部　龍之介</t>
  </si>
  <si>
    <t>ｲﾍﾞ ﾘｭｳﾉｽｹ</t>
  </si>
  <si>
    <t>200107266*</t>
  </si>
  <si>
    <t>IBE</t>
  </si>
  <si>
    <t>横浜翠嵐</t>
  </si>
  <si>
    <t>岩城　光伸</t>
  </si>
  <si>
    <t>ｲﾜｷ ﾃﾙﾉﾌﾞ</t>
  </si>
  <si>
    <t>200107271*</t>
  </si>
  <si>
    <t>Terunobu</t>
  </si>
  <si>
    <t>黒木　俊吾</t>
  </si>
  <si>
    <t>ｸﾛｷ ｼｭﾝｺﾞ</t>
  </si>
  <si>
    <t>174440222*</t>
  </si>
  <si>
    <t>Shungo</t>
  </si>
  <si>
    <t>上智福岡</t>
  </si>
  <si>
    <t>島　向陽</t>
  </si>
  <si>
    <t>ｼﾏ ﾋﾅﾀ</t>
  </si>
  <si>
    <t>106226926*</t>
  </si>
  <si>
    <t>小森　優輝</t>
  </si>
  <si>
    <t>ｺﾓﾘ ﾕｳｷ</t>
  </si>
  <si>
    <t>118293630*</t>
  </si>
  <si>
    <t>KOMORI</t>
  </si>
  <si>
    <t>花尾　宏仁</t>
  </si>
  <si>
    <t>ﾊﾅｵ ﾋﾛﾏｻ</t>
  </si>
  <si>
    <t>151289935*</t>
  </si>
  <si>
    <t>HANAO</t>
  </si>
  <si>
    <t>Hiromasa</t>
  </si>
  <si>
    <t>鹿島学園</t>
  </si>
  <si>
    <t>黒田　翔生</t>
  </si>
  <si>
    <t>163230116*</t>
  </si>
  <si>
    <t>武生東</t>
  </si>
  <si>
    <t>山崎　直輝</t>
  </si>
  <si>
    <t>ﾔﾏｻﾞｷ ﾅｵｷ</t>
  </si>
  <si>
    <t>127192628*</t>
  </si>
  <si>
    <t>井上　勇人</t>
  </si>
  <si>
    <t>ｲﾉｳｴ ﾊﾔﾄ</t>
  </si>
  <si>
    <t>90537428*</t>
  </si>
  <si>
    <t>松原　慎之介</t>
  </si>
  <si>
    <t>ﾏﾂﾊﾞﾗ ｼﾝﾉｽｹ</t>
  </si>
  <si>
    <t>蛭田　翔太</t>
  </si>
  <si>
    <t>ﾋﾙﾀ ｼｮｳﾀ</t>
  </si>
  <si>
    <t>HIRUTA</t>
  </si>
  <si>
    <t>吉原工業</t>
  </si>
  <si>
    <t>池田　悠司</t>
  </si>
  <si>
    <t>ｲｹﾀﾞ ﾕｳｼﾞ</t>
  </si>
  <si>
    <t>鴨沂</t>
  </si>
  <si>
    <t>山本　幹太</t>
  </si>
  <si>
    <t>200153585*</t>
  </si>
  <si>
    <t>福田　悠翔</t>
  </si>
  <si>
    <t>ﾌｸﾀﾞ ﾕｳﾄ</t>
  </si>
  <si>
    <t>200153586*</t>
  </si>
  <si>
    <t>中尾　帆孝</t>
  </si>
  <si>
    <t>ﾅｶｵ ﾎﾀﾞｶ</t>
  </si>
  <si>
    <t>200153589*</t>
  </si>
  <si>
    <t>多井　翔</t>
  </si>
  <si>
    <t>ﾀｲ ｼｮｳ</t>
  </si>
  <si>
    <t>200153591*</t>
  </si>
  <si>
    <t>TAI</t>
  </si>
  <si>
    <t>山下　堅大</t>
  </si>
  <si>
    <t>ﾔﾏｼﾀ ｹﾝﾄ</t>
  </si>
  <si>
    <t>200153594*</t>
  </si>
  <si>
    <t>中川　祐矢</t>
  </si>
  <si>
    <t>ﾅｶｶﾞﾜ ﾕｳﾔ</t>
  </si>
  <si>
    <t>200153606*</t>
  </si>
  <si>
    <t>岩戸　康平</t>
  </si>
  <si>
    <t>ｲﾜﾄ ｺｳﾍｲ</t>
  </si>
  <si>
    <t>200151607*</t>
  </si>
  <si>
    <t>IWATO</t>
  </si>
  <si>
    <t>水口</t>
  </si>
  <si>
    <t>毛利　拓真</t>
  </si>
  <si>
    <t>ﾓｳﾘ ﾀｸﾏ</t>
  </si>
  <si>
    <t>200153608*</t>
  </si>
  <si>
    <t>芥川</t>
  </si>
  <si>
    <t>藤井　大夢</t>
  </si>
  <si>
    <t>ﾌｼﾞｲ ﾋﾛﾑ</t>
  </si>
  <si>
    <t>55066729*</t>
  </si>
  <si>
    <t>増田　大誠</t>
  </si>
  <si>
    <t>ﾏｽﾀﾞ ﾀｲｾｲ</t>
  </si>
  <si>
    <t>104043719*</t>
  </si>
  <si>
    <t>村田　俊貴</t>
  </si>
  <si>
    <t>ﾑﾗﾀ ﾄｼｷ</t>
  </si>
  <si>
    <t>134708225*</t>
  </si>
  <si>
    <t>辰巳　開陸</t>
  </si>
  <si>
    <t>ﾀﾂﾐ ｶｲﾘ</t>
  </si>
  <si>
    <t>154037020*</t>
  </si>
  <si>
    <t>Kairi</t>
  </si>
  <si>
    <t>南山　大於起</t>
  </si>
  <si>
    <t>ﾐﾅﾐﾔﾏ ﾋﾛｵｷ</t>
  </si>
  <si>
    <t>108140115*</t>
  </si>
  <si>
    <t>MINAMIYAMA</t>
  </si>
  <si>
    <t>Hirooki</t>
  </si>
  <si>
    <t>青木　陸</t>
  </si>
  <si>
    <t>ｱｵｷ ﾘｸ</t>
  </si>
  <si>
    <t>107545931*</t>
  </si>
  <si>
    <t>小島　和矩</t>
  </si>
  <si>
    <t>ｺｼﾞﾏ ｶｽﾞﾉﾘ</t>
  </si>
  <si>
    <t>59845839*</t>
  </si>
  <si>
    <t>西尾　亘</t>
  </si>
  <si>
    <t>ﾆｼｵ ﾜﾀﾙ</t>
  </si>
  <si>
    <t>88938238*</t>
  </si>
  <si>
    <t>鳥取西</t>
  </si>
  <si>
    <t>西尾　爽</t>
  </si>
  <si>
    <t>ﾆｼｵ ｿｳ</t>
  </si>
  <si>
    <t>163862127*</t>
  </si>
  <si>
    <t>沢井　歩</t>
  </si>
  <si>
    <t>ｻﾜｲ ｱﾕﾑ</t>
  </si>
  <si>
    <t>174375128*</t>
  </si>
  <si>
    <t>SAWAI</t>
  </si>
  <si>
    <t>金澤　冴治郎</t>
  </si>
  <si>
    <t>ｶﾅｻﾞﾜ ｺｼﾞﾛｳ</t>
  </si>
  <si>
    <t>109193124*</t>
  </si>
  <si>
    <t>古賀　貴裕</t>
  </si>
  <si>
    <t>ｺｶﾞ ﾀｶﾋﾛ</t>
  </si>
  <si>
    <t>49577739*</t>
  </si>
  <si>
    <t>望月　輝良</t>
  </si>
  <si>
    <t>ﾓﾁﾂﾞｷ ｱｷﾗ</t>
  </si>
  <si>
    <t>98080429*</t>
  </si>
  <si>
    <t>藤枝東</t>
  </si>
  <si>
    <t>無藤　駿</t>
  </si>
  <si>
    <t>ﾑﾄｳ ｼｭﾝ</t>
  </si>
  <si>
    <t>173647634*</t>
  </si>
  <si>
    <t>MUTO</t>
  </si>
  <si>
    <t>東山</t>
  </si>
  <si>
    <t>木下　智弘</t>
  </si>
  <si>
    <t>ｷﾉｼﾀ ﾄﾓﾋﾛ</t>
  </si>
  <si>
    <t>200109327*</t>
  </si>
  <si>
    <t>上田　龍英</t>
  </si>
  <si>
    <t>ｳｴﾀﾞ ﾘｭｳｴｲ</t>
  </si>
  <si>
    <t>200109344*</t>
  </si>
  <si>
    <t>鹿島朝日</t>
  </si>
  <si>
    <t>市瀬　俊介</t>
  </si>
  <si>
    <t>ｲﾁﾉｾ ｼｭﾝｽｹ</t>
  </si>
  <si>
    <t>200102365*</t>
  </si>
  <si>
    <t>ICHINOSE</t>
  </si>
  <si>
    <t>飯田</t>
  </si>
  <si>
    <t>岡﨑　陸</t>
  </si>
  <si>
    <t>ｵｶｻﾞｷ ﾘｸ</t>
  </si>
  <si>
    <t>150446525*</t>
  </si>
  <si>
    <t>OKAZAKI</t>
  </si>
  <si>
    <t>西南学院</t>
  </si>
  <si>
    <t>手鹿　宏輝</t>
  </si>
  <si>
    <t>ﾃｶﾞ ﾋﾛｷ</t>
  </si>
  <si>
    <t>200102407*</t>
  </si>
  <si>
    <t>TEGA</t>
  </si>
  <si>
    <t>恵那</t>
  </si>
  <si>
    <t>梅本　直明</t>
  </si>
  <si>
    <t>ｳﾒﾓﾄ ﾅｵｱｷ</t>
  </si>
  <si>
    <t>200102427*</t>
  </si>
  <si>
    <t>Naoaki</t>
  </si>
  <si>
    <t>西村　典晃</t>
  </si>
  <si>
    <t>ﾆｼﾑﾗ ﾉﾘｱｷ</t>
  </si>
  <si>
    <t>200165159*</t>
  </si>
  <si>
    <t>Noriaki</t>
  </si>
  <si>
    <t>井上　唯都</t>
  </si>
  <si>
    <t>ｲﾉｳｴ ﾕｲﾄ</t>
  </si>
  <si>
    <t>200176396*</t>
  </si>
  <si>
    <t>萬野　喜洸</t>
  </si>
  <si>
    <t>ﾏﾝﾉ ﾖｼﾋﾛ</t>
  </si>
  <si>
    <t>MANNO</t>
  </si>
  <si>
    <t>開明</t>
  </si>
  <si>
    <t>長谷川　大智</t>
  </si>
  <si>
    <t>ﾊｾｶﾞﾜ ﾀﾞｲﾁ</t>
  </si>
  <si>
    <t>46583834*</t>
  </si>
  <si>
    <t>足立　琢</t>
  </si>
  <si>
    <t>ｱﾀﾞﾁ ﾀｸ</t>
  </si>
  <si>
    <t>100626015*</t>
  </si>
  <si>
    <t>橋田　大輝</t>
  </si>
  <si>
    <t>ﾊｼﾀﾞ ﾀﾞｲｷ</t>
  </si>
  <si>
    <t>108390122*</t>
  </si>
  <si>
    <t>HASHIDA</t>
  </si>
  <si>
    <t>中出　蓮</t>
  </si>
  <si>
    <t>ﾅｶﾃﾞ ﾚﾝ</t>
  </si>
  <si>
    <t>122773224*</t>
  </si>
  <si>
    <t>NAKADE</t>
  </si>
  <si>
    <t>谷口　真貴</t>
  </si>
  <si>
    <t>ﾀﾆｸﾞﾁ ﾏｻｷ</t>
  </si>
  <si>
    <t>122358728*</t>
  </si>
  <si>
    <t>吉原　翔大</t>
  </si>
  <si>
    <t>ﾖｼﾊﾗ ｼｮｳﾀ</t>
  </si>
  <si>
    <t>92310015*</t>
  </si>
  <si>
    <t>大井　渉</t>
  </si>
  <si>
    <t>ｵｵｲ ﾜﾀﾙ</t>
  </si>
  <si>
    <t>108432725*</t>
  </si>
  <si>
    <t>OI</t>
  </si>
  <si>
    <t>幸田　稔也</t>
  </si>
  <si>
    <t>ｺｳﾀﾞ ﾄｼﾔ</t>
  </si>
  <si>
    <t>98346134*</t>
  </si>
  <si>
    <t>KODA</t>
  </si>
  <si>
    <t>Toshiya</t>
  </si>
  <si>
    <t>出雲　滉己</t>
  </si>
  <si>
    <t>ｲｽﾞﾓ ｺｳｷ</t>
  </si>
  <si>
    <t>133862124*</t>
  </si>
  <si>
    <t>IZUMO</t>
  </si>
  <si>
    <t>小室　一生</t>
  </si>
  <si>
    <t>ｺﾑﾛ ｲｯｾｲ</t>
  </si>
  <si>
    <t>135993434*</t>
  </si>
  <si>
    <t>KOMURO</t>
  </si>
  <si>
    <t>西村　悠和</t>
  </si>
  <si>
    <t>ﾆｼﾑﾗ ﾕｳﾄ</t>
  </si>
  <si>
    <t>108299029*</t>
  </si>
  <si>
    <t>大久保　慧輝</t>
  </si>
  <si>
    <t>ｵｵｸﾎﾞ ｻﾄｷ</t>
  </si>
  <si>
    <t>106857330*</t>
  </si>
  <si>
    <t>矢守　遼平</t>
  </si>
  <si>
    <t>ﾔﾓﾘ ﾘｮｳﾍｲ</t>
  </si>
  <si>
    <t>101055416*</t>
  </si>
  <si>
    <t>YAMORI</t>
  </si>
  <si>
    <t>長浜北</t>
  </si>
  <si>
    <t>野田　礼人</t>
  </si>
  <si>
    <t>ﾉﾀﾞ ｱﾔﾄ</t>
  </si>
  <si>
    <t>134287328*</t>
  </si>
  <si>
    <t>小西　陽太</t>
  </si>
  <si>
    <t>ｺﾆｼ ﾖｳﾀ</t>
  </si>
  <si>
    <t>101051816*</t>
  </si>
  <si>
    <t>竹下　浩平</t>
  </si>
  <si>
    <t>ﾀｹｼﾀ ｺｳﾍｲ</t>
  </si>
  <si>
    <t>107551120*</t>
  </si>
  <si>
    <t>TAKESHITA</t>
  </si>
  <si>
    <t>大庭　侑也</t>
  </si>
  <si>
    <t>ｵｵﾊﾞ ﾕｳﾔ</t>
  </si>
  <si>
    <t>107802321*</t>
  </si>
  <si>
    <t>岩崎　海人</t>
  </si>
  <si>
    <t>ｲﾜｻｷ ｶｲﾄ</t>
  </si>
  <si>
    <t>100501512*</t>
  </si>
  <si>
    <t>鹿児島</t>
  </si>
  <si>
    <t>堀ノ内　駿登</t>
  </si>
  <si>
    <t>ﾎﾘﾉｳﾁ ﾊﾔﾄ</t>
  </si>
  <si>
    <t>93459030*</t>
  </si>
  <si>
    <t>HORINOUCHI</t>
  </si>
  <si>
    <t>米山　竜也</t>
  </si>
  <si>
    <t>ﾖﾈﾔﾏ ﾀﾂﾔ</t>
  </si>
  <si>
    <t>89081329*</t>
  </si>
  <si>
    <t>YONEYAMA</t>
  </si>
  <si>
    <t>勝山</t>
  </si>
  <si>
    <t>高見　俊樹</t>
  </si>
  <si>
    <t>ﾀｶﾐ ﾄｼｷ</t>
  </si>
  <si>
    <t>101524013*</t>
  </si>
  <si>
    <t>西脇</t>
  </si>
  <si>
    <t>山下　優貴</t>
  </si>
  <si>
    <t>137045525*</t>
  </si>
  <si>
    <t>田中　亜周</t>
  </si>
  <si>
    <t>ﾀﾅｶ ｱｼｭｳ</t>
  </si>
  <si>
    <t>96886340*</t>
  </si>
  <si>
    <t>Ashu</t>
  </si>
  <si>
    <t>佐野　祐大</t>
  </si>
  <si>
    <t>ｻﾉ ﾕｳﾀ</t>
  </si>
  <si>
    <t>115924931*</t>
  </si>
  <si>
    <t>尼崎北</t>
  </si>
  <si>
    <t>田中　秀明</t>
  </si>
  <si>
    <t>ﾀﾅｶ ﾋﾃﾞｱｷ</t>
  </si>
  <si>
    <t>200002709*</t>
  </si>
  <si>
    <t>加藤　廉</t>
  </si>
  <si>
    <t>ｶﾄｳ ﾚﾝ</t>
  </si>
  <si>
    <t>200032569*</t>
  </si>
  <si>
    <t>関</t>
  </si>
  <si>
    <t>木下　真一</t>
  </si>
  <si>
    <t>ｷﾉｼﾀ ｼﾝｲﾁ</t>
  </si>
  <si>
    <t>119668233*</t>
  </si>
  <si>
    <t>内倉　大輔</t>
  </si>
  <si>
    <t>ｳﾁｸﾗ ﾀﾞｲｽｹ</t>
  </si>
  <si>
    <t>200065007*</t>
  </si>
  <si>
    <t>UCHIKURA</t>
  </si>
  <si>
    <t>今村　奏斗</t>
  </si>
  <si>
    <t>ｲﾏﾑﾗ ｶﾅﾄ</t>
  </si>
  <si>
    <t>117165930*</t>
  </si>
  <si>
    <t>第二</t>
  </si>
  <si>
    <t>元屋　拓巳</t>
  </si>
  <si>
    <t>ﾓﾄﾔ ﾀｸﾐ</t>
  </si>
  <si>
    <t>200157488*</t>
  </si>
  <si>
    <t>MOTOYA</t>
  </si>
  <si>
    <t>金沢桜丘</t>
  </si>
  <si>
    <t>松井　健輔</t>
  </si>
  <si>
    <t>ﾏﾂｲ ｹﾝｽｹ</t>
  </si>
  <si>
    <t>200157490*</t>
  </si>
  <si>
    <t>吉屋　隆太</t>
  </si>
  <si>
    <t>ﾖｼﾔ ﾘｭｳﾀ</t>
  </si>
  <si>
    <t>144705526*</t>
  </si>
  <si>
    <t>YOSHIYA</t>
  </si>
  <si>
    <t>藤　幸太郎</t>
  </si>
  <si>
    <t>ﾌｼﾞ ｺｳﾀﾛｳ</t>
  </si>
  <si>
    <t>90012113*</t>
  </si>
  <si>
    <t>FUJI</t>
  </si>
  <si>
    <t>宮城　刀麻</t>
  </si>
  <si>
    <t>ﾐﾔｷﾞ ﾄｳﾏ</t>
  </si>
  <si>
    <t>101589630*</t>
  </si>
  <si>
    <t>MIYAGI</t>
  </si>
  <si>
    <t>清明学院</t>
  </si>
  <si>
    <t>岡本　海渡</t>
  </si>
  <si>
    <t>ｵｶﾓﾄ ｶｲﾄ</t>
  </si>
  <si>
    <t>125055927*</t>
  </si>
  <si>
    <t>津中　康希</t>
  </si>
  <si>
    <t>ﾂﾅｶ ｺｳｷ</t>
  </si>
  <si>
    <t>147288737*</t>
  </si>
  <si>
    <t>TSUNAKA</t>
  </si>
  <si>
    <t>喜羽　智史</t>
  </si>
  <si>
    <t>ｷﾊﾞ ﾄﾓｼ</t>
  </si>
  <si>
    <t>117948535*</t>
  </si>
  <si>
    <t>KIBA</t>
  </si>
  <si>
    <t>城東</t>
  </si>
  <si>
    <t>長濱　颯矢斗</t>
  </si>
  <si>
    <t>ﾅｶﾞﾊﾏ ﾊﾔﾄ</t>
  </si>
  <si>
    <t>114218017*</t>
  </si>
  <si>
    <t>NAGAHAMA</t>
  </si>
  <si>
    <t>小宮　大輔</t>
  </si>
  <si>
    <t>ｺﾐﾔ ﾀﾞｲｽｹ</t>
  </si>
  <si>
    <t>135073221*</t>
  </si>
  <si>
    <t>長田　颯太</t>
  </si>
  <si>
    <t>ｵｻﾀﾞ ｿｳﾀ</t>
  </si>
  <si>
    <t>122302313*</t>
  </si>
  <si>
    <t>OSADA</t>
  </si>
  <si>
    <t>浜松商業</t>
  </si>
  <si>
    <t>野々瀬　魁</t>
  </si>
  <si>
    <t>ﾉﾉｾ ｶｲﾄ</t>
  </si>
  <si>
    <t>200011551*</t>
  </si>
  <si>
    <t>NONOSE</t>
  </si>
  <si>
    <t>田中　慎人</t>
  </si>
  <si>
    <t>ﾀﾅｶ ﾖｼﾄ</t>
  </si>
  <si>
    <t>200169652*</t>
  </si>
  <si>
    <t>小野　愛弥</t>
  </si>
  <si>
    <t>ｵﾉ ﾏﾅﾔ</t>
  </si>
  <si>
    <t>117083424*</t>
  </si>
  <si>
    <t>Manaya</t>
  </si>
  <si>
    <t>平馬　颯太</t>
  </si>
  <si>
    <t>ﾋﾗﾏ ｿｳﾀ</t>
  </si>
  <si>
    <t>115138120*</t>
  </si>
  <si>
    <t>HIRAMA</t>
  </si>
  <si>
    <t>一水　和樹</t>
  </si>
  <si>
    <t>ｲﾁﾐｽﾞ ｶｽﾞｷ</t>
  </si>
  <si>
    <t>142427626*</t>
  </si>
  <si>
    <t>ICHIMIZU</t>
  </si>
  <si>
    <t>岸本　晃樹</t>
  </si>
  <si>
    <t>ｷｼﾓﾄ ｺｳｷ</t>
  </si>
  <si>
    <t>200090726*</t>
  </si>
  <si>
    <t>竹内　漣</t>
  </si>
  <si>
    <t>114911320*</t>
  </si>
  <si>
    <t>辻　翔平</t>
  </si>
  <si>
    <t>ﾂｼﾞ ｼｮｳﾍｲ</t>
  </si>
  <si>
    <t>127460020*</t>
  </si>
  <si>
    <t>中野　正隆</t>
  </si>
  <si>
    <t>ﾅｶﾉ ﾏｻﾀｶ</t>
  </si>
  <si>
    <t>164789641*</t>
  </si>
  <si>
    <t>仲宗根　遼太郎</t>
  </si>
  <si>
    <t>ﾅｶｿﾈ ﾘｮｳﾀﾛｳ</t>
  </si>
  <si>
    <t>84962433*</t>
  </si>
  <si>
    <t>NAKASONE</t>
  </si>
  <si>
    <t>久保　慎太朗</t>
  </si>
  <si>
    <t>ｸﾎﾞ ｼﾝﾀﾛｳ</t>
  </si>
  <si>
    <t>164789742*</t>
  </si>
  <si>
    <t>趙　秀太</t>
  </si>
  <si>
    <t>ﾁｮｳ ｼｭｳﾀ</t>
  </si>
  <si>
    <t>107626729*</t>
  </si>
  <si>
    <t>CHO</t>
  </si>
  <si>
    <t>吉村　要</t>
  </si>
  <si>
    <t>ﾖｼﾑﾗ ｶﾅﾒ</t>
  </si>
  <si>
    <t>107769535*</t>
  </si>
  <si>
    <t>Kaname</t>
  </si>
  <si>
    <t>上倉　優斗</t>
  </si>
  <si>
    <t>ｳｴｸﾗ ﾕｳﾄ</t>
  </si>
  <si>
    <t>79165028*</t>
  </si>
  <si>
    <t>UEKURA</t>
  </si>
  <si>
    <t>仁川学院</t>
  </si>
  <si>
    <t>桑水流　雄大</t>
  </si>
  <si>
    <t>ｸﾜｽﾞﾙ ﾕｳﾀﾞｲ</t>
  </si>
  <si>
    <t>129526227*</t>
  </si>
  <si>
    <t>河南</t>
  </si>
  <si>
    <t>松田　大輝</t>
  </si>
  <si>
    <t>ﾏﾂﾀﾞ ﾀﾞｲｷ</t>
  </si>
  <si>
    <t>164789843*</t>
  </si>
  <si>
    <t>山藤　優斗</t>
  </si>
  <si>
    <t>ｻﾝﾄｳ ﾕｳﾄ</t>
  </si>
  <si>
    <t>106728125*</t>
  </si>
  <si>
    <t>SANTO</t>
  </si>
  <si>
    <t>溝尾　翔海</t>
  </si>
  <si>
    <t>ﾐｿﾞｵ ﾄﾜ</t>
  </si>
  <si>
    <t>127606325*</t>
  </si>
  <si>
    <t>MIZOO</t>
  </si>
  <si>
    <t>坂本　崇輔</t>
  </si>
  <si>
    <t>ｻｶﾓﾄ ｼｭｳｽｹ</t>
  </si>
  <si>
    <t>87434935*</t>
  </si>
  <si>
    <t>土佐</t>
  </si>
  <si>
    <t>蔵合　貴大</t>
  </si>
  <si>
    <t>ｿﾞｳｺﾞｳ ﾀｶﾋﾛ</t>
  </si>
  <si>
    <t>173223422*</t>
  </si>
  <si>
    <t>ZOGO</t>
  </si>
  <si>
    <t>池原　悠真</t>
  </si>
  <si>
    <t>ｲｹﾊﾗ ﾕｳﾏ</t>
  </si>
  <si>
    <t>99945945*</t>
  </si>
  <si>
    <t>IKEHARA</t>
  </si>
  <si>
    <t>野々村　駿彰</t>
  </si>
  <si>
    <t>ﾉﾉﾑﾗ ﾄｼｱｷ</t>
  </si>
  <si>
    <t>200123017*</t>
  </si>
  <si>
    <t>NONOMURA</t>
  </si>
  <si>
    <t>平井　良典</t>
  </si>
  <si>
    <t>ﾋﾗｲ ﾘｮｳｽｹ</t>
  </si>
  <si>
    <t>200133307*</t>
  </si>
  <si>
    <t>鈴木　駿太郎</t>
  </si>
  <si>
    <t>ｽｽﾞｷ ｼｭﾝﾀﾛｳ</t>
  </si>
  <si>
    <t>200133332*</t>
  </si>
  <si>
    <t>Shuntaro</t>
  </si>
  <si>
    <t>延岡学園</t>
  </si>
  <si>
    <t>森永　康介</t>
  </si>
  <si>
    <t>ﾓﾘﾅｶﾞ ｺｳｽｹ</t>
  </si>
  <si>
    <t>200133352*</t>
  </si>
  <si>
    <t>木下　晴翔</t>
  </si>
  <si>
    <t>ｷﾉｼﾀ ﾊﾙﾄ</t>
  </si>
  <si>
    <t>200133362*</t>
  </si>
  <si>
    <t>岩城　尚弥</t>
  </si>
  <si>
    <t>ｲﾜｷ ﾅｵﾔ</t>
  </si>
  <si>
    <t>105581828*</t>
  </si>
  <si>
    <t>島本</t>
  </si>
  <si>
    <t>日上　雄喜</t>
  </si>
  <si>
    <t>ﾋｶﾐ ﾕｳｷ</t>
  </si>
  <si>
    <t>108113620*</t>
  </si>
  <si>
    <t>HIKAMI</t>
  </si>
  <si>
    <t>白井　快樹</t>
  </si>
  <si>
    <t>ｼﾗｲ ﾖｼｷ</t>
  </si>
  <si>
    <t>134341218*</t>
  </si>
  <si>
    <t>北本　健阿樹</t>
  </si>
  <si>
    <t>ｷﾀﾓﾄ ﾀｹｱｷ</t>
  </si>
  <si>
    <t>107308221*</t>
  </si>
  <si>
    <t>Takeaki</t>
  </si>
  <si>
    <t>鳴尾</t>
  </si>
  <si>
    <t>今井　一志</t>
  </si>
  <si>
    <t>ｲﾏｲ ｲｯｼ</t>
  </si>
  <si>
    <t>93227124*</t>
  </si>
  <si>
    <t>Isshi</t>
  </si>
  <si>
    <t>横手　瞳万</t>
  </si>
  <si>
    <t>ﾖｺﾃ ﾄｳﾏ</t>
  </si>
  <si>
    <t>93200115*</t>
  </si>
  <si>
    <t>富岡西</t>
  </si>
  <si>
    <t>仲西　幹地</t>
  </si>
  <si>
    <t>ﾅｶﾆｼ ｶﾝﾁ</t>
  </si>
  <si>
    <t>163899238*</t>
  </si>
  <si>
    <t>Kanchi</t>
  </si>
  <si>
    <t>池辺　雄哉</t>
  </si>
  <si>
    <t>ｲｹﾍﾞ ﾕｳﾔ</t>
  </si>
  <si>
    <t>132175625*</t>
  </si>
  <si>
    <t>酒井　智哉</t>
  </si>
  <si>
    <t>ｻｶｲ ﾄﾓﾔ</t>
  </si>
  <si>
    <t>121938327*</t>
  </si>
  <si>
    <t>佐賀山　明紀</t>
  </si>
  <si>
    <t>ｻｶﾞﾔﾏ ｱｷﾉﾘ</t>
  </si>
  <si>
    <t>88369337*</t>
  </si>
  <si>
    <t>Akinori</t>
  </si>
  <si>
    <t>網干</t>
  </si>
  <si>
    <t>田中　聖也</t>
  </si>
  <si>
    <t>ﾀﾅｶ ｾｲﾔ</t>
  </si>
  <si>
    <t>86563331*</t>
  </si>
  <si>
    <t>田中　翔</t>
  </si>
  <si>
    <t>ﾀﾅｶ ｶｹﾙ</t>
  </si>
  <si>
    <t>92448532*</t>
  </si>
  <si>
    <t>三富　慎</t>
  </si>
  <si>
    <t>ﾐﾄﾐ ｼﾝ</t>
  </si>
  <si>
    <t>100647220*</t>
  </si>
  <si>
    <t>MITOMI</t>
  </si>
  <si>
    <t>Shin</t>
  </si>
  <si>
    <t>米谷　誠太郎</t>
  </si>
  <si>
    <t>ﾖﾈﾀﾆ ｾｲﾀﾛｳ</t>
  </si>
  <si>
    <t>111406215*</t>
  </si>
  <si>
    <t>YONETANI</t>
  </si>
  <si>
    <t>姫路飾西</t>
  </si>
  <si>
    <t>寺下　世成</t>
  </si>
  <si>
    <t>ﾃﾗｼﾀ ｾﾅ</t>
  </si>
  <si>
    <t>111983730*</t>
  </si>
  <si>
    <t>TERASHITA</t>
  </si>
  <si>
    <t>今宮</t>
  </si>
  <si>
    <t>叶井　暖人</t>
  </si>
  <si>
    <t>ｶﾉｲ ﾊﾙﾄ</t>
  </si>
  <si>
    <t>117513321*</t>
  </si>
  <si>
    <t>KANOI</t>
  </si>
  <si>
    <t>大淵　裕翔</t>
  </si>
  <si>
    <t>ｵｵﾌﾁ ﾋﾛﾄ</t>
  </si>
  <si>
    <t>129123422*</t>
  </si>
  <si>
    <t>OFUCHI</t>
  </si>
  <si>
    <t>沼津</t>
  </si>
  <si>
    <t>田渕　翔大</t>
  </si>
  <si>
    <t>ﾀﾌﾞﾁ ｼｮｳﾀ</t>
  </si>
  <si>
    <t>146662934*</t>
  </si>
  <si>
    <t>野田　夏矢</t>
  </si>
  <si>
    <t>ﾉﾀﾞ ﾅﾂﾔ</t>
  </si>
  <si>
    <t>200134208*</t>
  </si>
  <si>
    <t>Natsuya</t>
  </si>
  <si>
    <t>菅原　翔太</t>
  </si>
  <si>
    <t>ｽｶﾞﾊﾗ ｼｮｳﾀ</t>
  </si>
  <si>
    <t>115639429*</t>
  </si>
  <si>
    <t>SUGAHARA</t>
  </si>
  <si>
    <t>淀川工科</t>
  </si>
  <si>
    <t>紺谷　凌空</t>
  </si>
  <si>
    <t>ｺﾝﾔ ﾘｸ</t>
  </si>
  <si>
    <t>200165274*</t>
  </si>
  <si>
    <t>KONYA</t>
  </si>
  <si>
    <t>古閑　翔大</t>
  </si>
  <si>
    <t>ｺｶﾞ ｼｮｳﾀ</t>
  </si>
  <si>
    <t>101852926*</t>
  </si>
  <si>
    <t>北脇　巧也</t>
  </si>
  <si>
    <t>ｷﾀﾜｷ ﾀｸﾔ</t>
  </si>
  <si>
    <t>125967838*</t>
  </si>
  <si>
    <t>大山　翔樹</t>
  </si>
  <si>
    <t>ｵｵﾔﾏ ｼｮｳｷ</t>
  </si>
  <si>
    <t>90654933*</t>
  </si>
  <si>
    <t>今里　壮汰</t>
  </si>
  <si>
    <t>ｲﾏｻﾞﾄ ｿｳﾀ</t>
  </si>
  <si>
    <t>87259132*</t>
  </si>
  <si>
    <t>IMAZATO</t>
  </si>
  <si>
    <t>島林　亮馬</t>
  </si>
  <si>
    <t>ｼﾏﾊﾞﾔｼ ﾘｮｳﾏ</t>
  </si>
  <si>
    <t>89567338*</t>
  </si>
  <si>
    <t>SHIMABAYASHI</t>
  </si>
  <si>
    <t>堅田</t>
  </si>
  <si>
    <t>井上　勇志</t>
  </si>
  <si>
    <t>ｲﾉｳｴ ﾕｳｼ</t>
  </si>
  <si>
    <t>164114320*</t>
  </si>
  <si>
    <t>山川　直也</t>
  </si>
  <si>
    <t>ﾔﾏｶﾜ ﾅｵﾔ</t>
  </si>
  <si>
    <t>99659442*</t>
  </si>
  <si>
    <t>YAMAKAWA</t>
  </si>
  <si>
    <t>石田　侑輝</t>
  </si>
  <si>
    <t>ｲｼﾀﾞ ﾕｳｷ</t>
  </si>
  <si>
    <t>100997228*</t>
  </si>
  <si>
    <t>保田　吉輝</t>
  </si>
  <si>
    <t>ﾔｽﾀﾞ ﾖｼｷ</t>
  </si>
  <si>
    <t>134140114*</t>
  </si>
  <si>
    <t>YASUDA</t>
  </si>
  <si>
    <t>紀北工業</t>
  </si>
  <si>
    <t>飯塚　天基</t>
  </si>
  <si>
    <t>ｲｲﾂﾞｶ ﾃﾝｷ</t>
  </si>
  <si>
    <t>200093640*</t>
  </si>
  <si>
    <t>吹田</t>
  </si>
  <si>
    <t>岡嶋　大弦</t>
  </si>
  <si>
    <t>ｵｶｼﾞﾏ ﾀｲﾄ</t>
  </si>
  <si>
    <t>200093620*</t>
  </si>
  <si>
    <t>水井　康輝</t>
  </si>
  <si>
    <t>ﾐｽﾞｲ ｺｳｷ</t>
  </si>
  <si>
    <t>200093611*</t>
  </si>
  <si>
    <t>MIZUI</t>
  </si>
  <si>
    <t>山下　遥司</t>
  </si>
  <si>
    <t>ﾔﾏｼﾀ ﾊﾙｼﾞ</t>
  </si>
  <si>
    <t>200093602*</t>
  </si>
  <si>
    <t>Haruji</t>
  </si>
  <si>
    <t>防府商工</t>
  </si>
  <si>
    <t>豊田　琉斗</t>
  </si>
  <si>
    <t>ﾄﾖﾀﾞ ﾘｭｳﾄ</t>
  </si>
  <si>
    <t>200093591*</t>
  </si>
  <si>
    <t>TOYODA</t>
  </si>
  <si>
    <t>奈良県立大附属</t>
  </si>
  <si>
    <t>松田　煌汰</t>
  </si>
  <si>
    <t>ﾏﾂﾀﾞ ｺｳﾀ</t>
  </si>
  <si>
    <t>200093582*</t>
  </si>
  <si>
    <t>奈良県立商業</t>
  </si>
  <si>
    <t>岩井　歩夢</t>
  </si>
  <si>
    <t>ｲﾜｲ ｱﾕﾑ</t>
  </si>
  <si>
    <t>200093571*</t>
  </si>
  <si>
    <t>東淀川</t>
  </si>
  <si>
    <t>新藤　悠生</t>
  </si>
  <si>
    <t>ｼﾝﾄﾞｳ ﾊﾙｷ</t>
  </si>
  <si>
    <t>200093549*</t>
  </si>
  <si>
    <t>SHINDO</t>
  </si>
  <si>
    <t>大佐古　夏</t>
  </si>
  <si>
    <t>ｵｵｻｺ ﾅﾂ</t>
  </si>
  <si>
    <t>OSAKO</t>
  </si>
  <si>
    <t>Natsu</t>
  </si>
  <si>
    <t>箕浦　仁之介</t>
  </si>
  <si>
    <t>ﾐﾉｳﾗ ｼﾞﾝﾉｽｹ</t>
  </si>
  <si>
    <t>MINOURA</t>
  </si>
  <si>
    <t>Jinnosuke</t>
  </si>
  <si>
    <t>岐阜</t>
  </si>
  <si>
    <t>大上　侑也</t>
  </si>
  <si>
    <t>ｵｵｳｴ ﾕｳﾔ</t>
  </si>
  <si>
    <t>91252524*</t>
  </si>
  <si>
    <t>OUE</t>
  </si>
  <si>
    <t>甲斐　悠</t>
  </si>
  <si>
    <t>ｶｲ ﾊﾙｶ</t>
  </si>
  <si>
    <t>121959532*</t>
  </si>
  <si>
    <t>Haruka</t>
  </si>
  <si>
    <t>小杉　凛太郎</t>
  </si>
  <si>
    <t>ｺｽｷﾞ ﾘﾝﾀﾛｳ</t>
  </si>
  <si>
    <t>164676535*</t>
  </si>
  <si>
    <t>KOSUGI</t>
  </si>
  <si>
    <t>佐地　伸之輔</t>
  </si>
  <si>
    <t>ｻﾁ ｼﾝﾉｽｹ</t>
  </si>
  <si>
    <t>142978839*</t>
  </si>
  <si>
    <t>SACHI</t>
  </si>
  <si>
    <t>静岡学園</t>
  </si>
  <si>
    <t>南　啓太</t>
  </si>
  <si>
    <t>ﾐﾅﾐ ｹｲﾀ</t>
  </si>
  <si>
    <t>200002365*</t>
  </si>
  <si>
    <t>陰山　駿人</t>
  </si>
  <si>
    <t>ｶｹﾞﾔﾏ ｼｭﾝﾄ</t>
  </si>
  <si>
    <t>KAGEYAMA</t>
  </si>
  <si>
    <t>Shunto</t>
  </si>
  <si>
    <t>那賀</t>
  </si>
  <si>
    <t>中西　漣</t>
  </si>
  <si>
    <t>ﾅｶﾆｼ ﾚﾝ</t>
  </si>
  <si>
    <t>95944334*</t>
  </si>
  <si>
    <t>中松　秀樹</t>
  </si>
  <si>
    <t>ﾅｶﾏﾂ ｼｭｳｷ</t>
  </si>
  <si>
    <t>173222926*</t>
  </si>
  <si>
    <t>Shuki</t>
  </si>
  <si>
    <t>水田　蒼士</t>
  </si>
  <si>
    <t>ﾐｽﾞﾀ ｿｳｼ</t>
  </si>
  <si>
    <t>117011011*</t>
  </si>
  <si>
    <t>髙木　良悟</t>
  </si>
  <si>
    <t>ﾀｶｷﾞ ﾘｮｳｺﾞ</t>
  </si>
  <si>
    <t>156117324*</t>
  </si>
  <si>
    <t>Ryogo</t>
  </si>
  <si>
    <t>松笠　智也</t>
  </si>
  <si>
    <t>ﾏﾂｶｻ ﾄﾓﾔ</t>
  </si>
  <si>
    <t>87151527*</t>
  </si>
  <si>
    <t>MATSUKASA</t>
  </si>
  <si>
    <t>篠山鳳鳴</t>
  </si>
  <si>
    <t>竹中　康晴</t>
  </si>
  <si>
    <t>ﾀｹﾅｶ ｺｳｾｲ</t>
  </si>
  <si>
    <t>156117425*</t>
  </si>
  <si>
    <t>TAKENAKA</t>
  </si>
  <si>
    <t>徳田　天馬</t>
  </si>
  <si>
    <t>ﾄｸﾀ ﾃﾝﾏ</t>
  </si>
  <si>
    <t>103736121*</t>
  </si>
  <si>
    <t>TOKUTA</t>
  </si>
  <si>
    <t>岡田　友徳</t>
  </si>
  <si>
    <t>ｵｶﾀﾞ ﾄﾓﾉﾘ</t>
  </si>
  <si>
    <t>107148256*</t>
  </si>
  <si>
    <t>Tomonori</t>
  </si>
  <si>
    <t>堀田　悠裕</t>
  </si>
  <si>
    <t>ﾎﾘﾀ ﾕｳｽｹ</t>
  </si>
  <si>
    <t>149498035*</t>
  </si>
  <si>
    <t>大竹　玲央</t>
  </si>
  <si>
    <t>ｵｵﾀｹ ﾚｵ</t>
  </si>
  <si>
    <t>148528230*</t>
  </si>
  <si>
    <t>OTAKE</t>
  </si>
  <si>
    <t>佐山　和寿也</t>
  </si>
  <si>
    <t>ｻﾔﾏ ｶｽﾞﾔ</t>
  </si>
  <si>
    <t>111684728*</t>
  </si>
  <si>
    <t>SAYAMA</t>
  </si>
  <si>
    <t>松浦　楓</t>
  </si>
  <si>
    <t>ﾏﾂｳﾗ ｶｴﾃﾞ</t>
  </si>
  <si>
    <t>115977838*</t>
  </si>
  <si>
    <t>MATSUURA</t>
  </si>
  <si>
    <t>小原　有季斗</t>
  </si>
  <si>
    <t>ｺﾊﾗ ﾕｷﾄ</t>
  </si>
  <si>
    <t>122848530*</t>
  </si>
  <si>
    <t>KOHARA</t>
  </si>
  <si>
    <t>田中　吹輝</t>
  </si>
  <si>
    <t>ﾀﾅｶ ﾌﾌﾞｷ</t>
  </si>
  <si>
    <t>127168732*</t>
  </si>
  <si>
    <t>Fubuki</t>
  </si>
  <si>
    <t>湯浅　貴斗</t>
  </si>
  <si>
    <t>ﾕｱｻ ﾀｶﾄ</t>
  </si>
  <si>
    <t>127613828*</t>
  </si>
  <si>
    <t>滝本　恵果</t>
  </si>
  <si>
    <t>ﾀｷﾓﾄ ｹｲｶ</t>
  </si>
  <si>
    <t>103948429*</t>
  </si>
  <si>
    <t>TAKIMOTO</t>
  </si>
  <si>
    <t>Keika</t>
  </si>
  <si>
    <t>田中　大空</t>
  </si>
  <si>
    <t>ﾀﾅｶ ｿﾗ</t>
  </si>
  <si>
    <t>133540925*</t>
  </si>
  <si>
    <t>山本　琉稀</t>
  </si>
  <si>
    <t>ﾔﾏﾓﾄ ﾘｭｳｷ</t>
  </si>
  <si>
    <t>105961224*</t>
  </si>
  <si>
    <t>東　虹希</t>
  </si>
  <si>
    <t>ﾋｶﾞｼ ｺｳｷ</t>
  </si>
  <si>
    <t>150506623*</t>
  </si>
  <si>
    <t>和島　優羽</t>
  </si>
  <si>
    <t>ﾜｼﾞﾏ ﾕｳﾊ</t>
  </si>
  <si>
    <t>123806121*</t>
  </si>
  <si>
    <t>WAJIMA</t>
  </si>
  <si>
    <t>Yuha</t>
  </si>
  <si>
    <t>佐藤　和歩</t>
  </si>
  <si>
    <t>ｻﾄｳ ｶｽﾞﾎ</t>
  </si>
  <si>
    <t>117523120*</t>
  </si>
  <si>
    <t>髙谷　望巳</t>
  </si>
  <si>
    <t>ﾀｶﾀﾆ ﾉｿﾞﾐ</t>
  </si>
  <si>
    <t>117307928*</t>
  </si>
  <si>
    <t>TAKATANI</t>
  </si>
  <si>
    <t>Nozomi</t>
  </si>
  <si>
    <t>寅丸　颯太</t>
  </si>
  <si>
    <t>ﾄﾗﾏﾙ ｿｳﾀ</t>
  </si>
  <si>
    <t>115365728*</t>
  </si>
  <si>
    <t>TORAMARU</t>
  </si>
  <si>
    <t>吉留　利樹</t>
  </si>
  <si>
    <t>ﾖｼﾄﾞﾒ ﾄｼｷ</t>
  </si>
  <si>
    <t>110899937*</t>
  </si>
  <si>
    <t>YOSHIDOME</t>
  </si>
  <si>
    <t>塩谷　直弥</t>
  </si>
  <si>
    <t>ｼｵﾀﾆ ﾅｵﾔ</t>
  </si>
  <si>
    <t>100742519*</t>
  </si>
  <si>
    <t>SHIOTANI</t>
  </si>
  <si>
    <t>貝塚南</t>
  </si>
  <si>
    <t>柴田　清佑</t>
  </si>
  <si>
    <t>ｼﾊﾞﾀ ｾｲｽｹ</t>
  </si>
  <si>
    <t>115439528*</t>
  </si>
  <si>
    <t>鈴木　涼太</t>
  </si>
  <si>
    <t>ｽｽﾞｷ ﾘｮｳﾀ</t>
  </si>
  <si>
    <t>111749831*</t>
  </si>
  <si>
    <t>銚子</t>
  </si>
  <si>
    <t>吉田　一貴</t>
  </si>
  <si>
    <t>ﾖｼﾀﾞ ｶｽﾞｷ</t>
  </si>
  <si>
    <t>107485631*</t>
  </si>
  <si>
    <t>貝出　智亮</t>
  </si>
  <si>
    <t>ｶｲﾃﾞ ﾄﾓｱｷ</t>
  </si>
  <si>
    <t>106986939*</t>
  </si>
  <si>
    <t>KAIDE</t>
  </si>
  <si>
    <t>寺本　翔</t>
  </si>
  <si>
    <t>ﾃﾗﾓﾄ ｶｹﾙ</t>
  </si>
  <si>
    <t>100319216*</t>
  </si>
  <si>
    <t>永山　翔貴</t>
  </si>
  <si>
    <t>ﾅｶﾞﾔﾏ ｼｮｳｷ</t>
  </si>
  <si>
    <t>103536624*</t>
  </si>
  <si>
    <t>NAGAYAMA</t>
  </si>
  <si>
    <t>松榮　諒</t>
  </si>
  <si>
    <t>ﾏﾂﾊﾞｴ ｻﾄﾙ</t>
  </si>
  <si>
    <t>200146465*</t>
  </si>
  <si>
    <t>MATSUBAE</t>
  </si>
  <si>
    <t>中田　晴斗</t>
  </si>
  <si>
    <t>ﾅｶﾀ ﾊﾙﾄ</t>
  </si>
  <si>
    <t>200146472*</t>
  </si>
  <si>
    <t>松村　恒志</t>
  </si>
  <si>
    <t>ﾏﾂﾑﾗ ｺｳｼﾞ</t>
  </si>
  <si>
    <t>200146950*</t>
  </si>
  <si>
    <t>水谷　友哉</t>
  </si>
  <si>
    <t>ﾐｽﾞﾀﾆ ﾄﾓﾔ</t>
  </si>
  <si>
    <t>86308934*</t>
  </si>
  <si>
    <t>野本　大介</t>
  </si>
  <si>
    <t>ﾉﾓﾄ ﾀﾞｲｽｹ</t>
  </si>
  <si>
    <t>138520322*</t>
  </si>
  <si>
    <t>NOMOTO</t>
  </si>
  <si>
    <t>金澤　謙真</t>
  </si>
  <si>
    <t>ｶﾅｻﾞﾜ ｹﾝｼﾝ</t>
  </si>
  <si>
    <t>73436427*</t>
  </si>
  <si>
    <t>廣瀨　幹</t>
  </si>
  <si>
    <t>ﾋﾛｾ ﾓﾄｷ</t>
  </si>
  <si>
    <t>138520423*</t>
  </si>
  <si>
    <t>Motoki</t>
  </si>
  <si>
    <t>岡山白陵</t>
  </si>
  <si>
    <t>西川　祥多</t>
  </si>
  <si>
    <t>ﾆｼｶﾜ ｼｮｳﾀ</t>
  </si>
  <si>
    <t>89928945*</t>
  </si>
  <si>
    <t>齋藤　岳</t>
  </si>
  <si>
    <t>89927439*</t>
  </si>
  <si>
    <t>朝井　啓斗</t>
  </si>
  <si>
    <t>ｱｻｲ ｹｲﾄ</t>
  </si>
  <si>
    <t>164793939*</t>
  </si>
  <si>
    <t>馬渕　健彰</t>
  </si>
  <si>
    <t>ﾏﾌﾞﾁ ｹﾝｼｮｳ</t>
  </si>
  <si>
    <t>164794132*</t>
  </si>
  <si>
    <t>MABUCHI</t>
  </si>
  <si>
    <t>Kensho</t>
  </si>
  <si>
    <t>井口　一歩</t>
  </si>
  <si>
    <t>ｲﾉｸﾞﾁ ｲﾂﾎ</t>
  </si>
  <si>
    <t>164794233*</t>
  </si>
  <si>
    <t>INOGUCHI</t>
  </si>
  <si>
    <t>Itsuho</t>
  </si>
  <si>
    <t>愛光</t>
  </si>
  <si>
    <t>城谷　賢祐</t>
  </si>
  <si>
    <t>ｼﾛﾀﾆ ｹﾝｽｹ</t>
  </si>
  <si>
    <t>173223220*</t>
  </si>
  <si>
    <t>SHIROTANI</t>
  </si>
  <si>
    <t>井上　紘希</t>
  </si>
  <si>
    <t>ｲﾉｳｴ ｺｳｷ</t>
  </si>
  <si>
    <t>200071133*</t>
  </si>
  <si>
    <t>小原　拓真</t>
  </si>
  <si>
    <t>ｺﾊﾗ ﾀｸﾏ</t>
  </si>
  <si>
    <t>130692627*</t>
  </si>
  <si>
    <t>田守　雅治</t>
  </si>
  <si>
    <t>ﾀﾓﾘ ﾏｻﾊﾙ</t>
  </si>
  <si>
    <t>112950422*</t>
  </si>
  <si>
    <t>TAMORI</t>
  </si>
  <si>
    <t>神谷　和翔</t>
  </si>
  <si>
    <t>ｶﾐﾔ ｱｲﾄ</t>
  </si>
  <si>
    <t>96784640*</t>
  </si>
  <si>
    <t>KAMIYA</t>
  </si>
  <si>
    <t>大府東</t>
  </si>
  <si>
    <t>箕川　陽向</t>
  </si>
  <si>
    <t>ﾐｶﾜ ﾋﾅﾀ</t>
  </si>
  <si>
    <t>150810015*</t>
  </si>
  <si>
    <t>MIKAWA</t>
  </si>
  <si>
    <t>常磐大</t>
  </si>
  <si>
    <t>菊田　悠真</t>
  </si>
  <si>
    <t>ｷｸﾀ ﾕｳﾏ</t>
  </si>
  <si>
    <t>KIKUTA</t>
  </si>
  <si>
    <t>生田　賢祐</t>
  </si>
  <si>
    <t>ｲｸﾀ ｹﾝｽｹ</t>
  </si>
  <si>
    <t>112579126*</t>
  </si>
  <si>
    <t>IKUTA</t>
  </si>
  <si>
    <t>大阪電気通信大</t>
  </si>
  <si>
    <t>冨田　陽誠</t>
  </si>
  <si>
    <t>ﾄﾐﾀ ﾖｳｾｲ</t>
  </si>
  <si>
    <t>111403414*</t>
  </si>
  <si>
    <t>大越　温真</t>
  </si>
  <si>
    <t>ｵｵｺｼ ﾊﾙﾏ</t>
  </si>
  <si>
    <t>113323215*</t>
  </si>
  <si>
    <t>OKOSHI</t>
  </si>
  <si>
    <t>Haruma</t>
  </si>
  <si>
    <t>松商学園</t>
  </si>
  <si>
    <t>宮城　亮佑</t>
  </si>
  <si>
    <t>ﾐﾔｷﾞ ﾘｮｳｽｹ</t>
  </si>
  <si>
    <t>144993131*</t>
  </si>
  <si>
    <t>中戸　翔大</t>
  </si>
  <si>
    <t>ﾅｶﾄ ｼｮｳﾀ</t>
  </si>
  <si>
    <t>116790428*</t>
  </si>
  <si>
    <t>魚谷　朋哉</t>
  </si>
  <si>
    <t>ｳｵﾀﾆ ﾄﾓﾔ</t>
  </si>
  <si>
    <t>122559428*</t>
  </si>
  <si>
    <t>櫻井　晃平</t>
  </si>
  <si>
    <t>ｻｸﾗｲ ｺｳﾍｲ</t>
  </si>
  <si>
    <t>120028316*</t>
  </si>
  <si>
    <t>平井　迅</t>
  </si>
  <si>
    <t>ﾋﾗｲ ｼﾞﾝ</t>
  </si>
  <si>
    <t>美方</t>
  </si>
  <si>
    <t>足立　奏太</t>
  </si>
  <si>
    <t>ｱﾀﾞﾁ ｶﾅﾀ</t>
  </si>
  <si>
    <t>村田　悠人</t>
  </si>
  <si>
    <t>ﾑﾗﾀ ﾕｳﾄ</t>
  </si>
  <si>
    <t>館林</t>
  </si>
  <si>
    <t>神田　遥輝</t>
  </si>
  <si>
    <t>ｶﾝﾀﾞ ﾊﾙｷ</t>
  </si>
  <si>
    <t>KANDA</t>
  </si>
  <si>
    <t>藤本　真吾</t>
  </si>
  <si>
    <t>ﾌｼﾞﾓﾄ ｼﾝｺﾞ</t>
  </si>
  <si>
    <t>Shingo</t>
  </si>
  <si>
    <t>齋藤　拳</t>
  </si>
  <si>
    <t>ｻｲﾄｳ ｹﾝ</t>
  </si>
  <si>
    <t>新宮</t>
  </si>
  <si>
    <t>木村　一太</t>
  </si>
  <si>
    <t>ｷﾑﾗ ｲﾁﾀ</t>
  </si>
  <si>
    <t>Ichita</t>
  </si>
  <si>
    <t>岡本　啓志</t>
  </si>
  <si>
    <t>ｵｶﾓﾄ ｹｲｼ</t>
  </si>
  <si>
    <t>Keishi</t>
  </si>
  <si>
    <t>森本　翔太</t>
  </si>
  <si>
    <t>ﾓﾘﾓﾄ ｼｮｳﾀ</t>
  </si>
  <si>
    <t>白井　皇美都</t>
  </si>
  <si>
    <t>ｼﾗｲ ｵﾐﾄ</t>
  </si>
  <si>
    <t>Omito</t>
  </si>
  <si>
    <t>丹後緑風(網野学舎)</t>
  </si>
  <si>
    <t>森田　えん</t>
  </si>
  <si>
    <t>ﾓﾘﾀ ｴﾝ</t>
  </si>
  <si>
    <t>En</t>
  </si>
  <si>
    <t>井上　晃汰</t>
  </si>
  <si>
    <t>ｲﾉｳｴ ｺｳﾀ</t>
  </si>
  <si>
    <t>200046044*</t>
  </si>
  <si>
    <t>村山　心太</t>
  </si>
  <si>
    <t>ﾑﾗﾔﾏ ｼﾝﾀ</t>
  </si>
  <si>
    <t>200051243*</t>
  </si>
  <si>
    <t>吉村　青空</t>
  </si>
  <si>
    <t>ﾖｼﾑﾗ ｿﾗ</t>
  </si>
  <si>
    <t>高橋　伶旺</t>
  </si>
  <si>
    <t>ﾀｶﾊｼ ﾚｵ</t>
  </si>
  <si>
    <t>藤田　大二朗</t>
  </si>
  <si>
    <t>ﾌｼﾞﾀ ﾀﾞｲｼﾞﾛｳ</t>
  </si>
  <si>
    <t>白石　香葵</t>
  </si>
  <si>
    <t>ｼﾗｲｼ ｺｳｷ</t>
  </si>
  <si>
    <t>弓削　晴慈</t>
  </si>
  <si>
    <t>ﾕｹﾞ ﾊﾙﾖｼ</t>
  </si>
  <si>
    <t>YUGE</t>
  </si>
  <si>
    <t>Haruyoshi</t>
  </si>
  <si>
    <t>廣渡　剛志</t>
  </si>
  <si>
    <t>ﾋﾛﾜﾀﾘ ﾂﾖｼ</t>
  </si>
  <si>
    <t>HIROWATARI</t>
  </si>
  <si>
    <t>若松　天晴</t>
  </si>
  <si>
    <t>ﾜｶﾏﾂ ﾃﾝｾｲ</t>
  </si>
  <si>
    <t>110580520*</t>
  </si>
  <si>
    <t>WAKAMATSU</t>
  </si>
  <si>
    <t>Tensei</t>
  </si>
  <si>
    <t>坂口　幹拓</t>
  </si>
  <si>
    <t>ｻｶｸﾞﾁ ｶﾝﾀ</t>
  </si>
  <si>
    <t>76490329*</t>
  </si>
  <si>
    <t>松井　洋輔</t>
  </si>
  <si>
    <t>ﾏﾂｲ ﾖｳｽｹ</t>
  </si>
  <si>
    <t>92076024*</t>
  </si>
  <si>
    <t>藤江　昂史</t>
  </si>
  <si>
    <t>ﾌｼﾞｴ ﾀｶﾌﾐ</t>
  </si>
  <si>
    <t>122365726*</t>
  </si>
  <si>
    <t>FUJIE</t>
  </si>
  <si>
    <t>高木　祐汰</t>
  </si>
  <si>
    <t>ﾀｶｷﾞ ﾕｳﾀﾞｲ</t>
  </si>
  <si>
    <t>102704014*</t>
  </si>
  <si>
    <t>円行　歩夢</t>
  </si>
  <si>
    <t>ｴﾝｷﾞｮｳ ｱﾕﾑ</t>
  </si>
  <si>
    <t>133894634*</t>
  </si>
  <si>
    <t>ENGYO</t>
  </si>
  <si>
    <t>赤坂　翼</t>
    <rPh sb="0" eb="2">
      <t>アカサカ</t>
    </rPh>
    <rPh sb="3" eb="4">
      <t>ツバサ</t>
    </rPh>
    <phoneticPr fontId="5"/>
  </si>
  <si>
    <t>洛東</t>
    <rPh sb="0" eb="2">
      <t>ラクトウ</t>
    </rPh>
    <phoneticPr fontId="5"/>
  </si>
  <si>
    <t>前川　賢太郎</t>
  </si>
  <si>
    <t>ﾏｴｶﾜ ｹﾝﾀﾛｳ</t>
  </si>
  <si>
    <t>113179325*</t>
  </si>
  <si>
    <t>藤田　起生</t>
  </si>
  <si>
    <t>ﾌｼﾞﾀ ﾀﾂｷ</t>
  </si>
  <si>
    <t>200112646*</t>
  </si>
  <si>
    <t>木村　悠誠</t>
  </si>
  <si>
    <t>174368837*</t>
  </si>
  <si>
    <t>中川　敬貴</t>
  </si>
  <si>
    <t>123842525*</t>
  </si>
  <si>
    <t>恵中　春斗</t>
  </si>
  <si>
    <t>116324017*</t>
  </si>
  <si>
    <t>ENAKA</t>
  </si>
  <si>
    <t>藤井　勇気</t>
  </si>
  <si>
    <t>ﾌｼﾞｲ ﾕｳｷ</t>
  </si>
  <si>
    <t>111796732*</t>
  </si>
  <si>
    <t>山内　政成</t>
  </si>
  <si>
    <t>ﾔﾏｳﾁ ﾏｻﾅﾘ</t>
  </si>
  <si>
    <t>121945426*</t>
  </si>
  <si>
    <t>王前　成登</t>
  </si>
  <si>
    <t>ｵｳﾏｴ ﾅﾘﾄ</t>
  </si>
  <si>
    <t>142753931*</t>
  </si>
  <si>
    <t>OMAE</t>
  </si>
  <si>
    <t>Narito</t>
  </si>
  <si>
    <t>岡崎　一都</t>
  </si>
  <si>
    <t>ｵｶｻﾞｷ ｶｽﾞﾄ</t>
  </si>
  <si>
    <t>144068326*</t>
  </si>
  <si>
    <t>堀田　陽樹</t>
  </si>
  <si>
    <t>ﾎﾘﾀ ﾊﾙｷ</t>
  </si>
  <si>
    <t>129600523*</t>
  </si>
  <si>
    <t>谷野　佑成</t>
  </si>
  <si>
    <t>ﾀﾆﾉ ﾕｳｾｲ</t>
  </si>
  <si>
    <t>121759530*</t>
  </si>
  <si>
    <t>冨田　啓斗</t>
  </si>
  <si>
    <t>ﾄﾐﾀ ｹｲﾄ</t>
  </si>
  <si>
    <t>136704223*</t>
  </si>
  <si>
    <t>安井　達哉</t>
  </si>
  <si>
    <t>ﾔｽｲ ﾀﾂﾔ</t>
  </si>
  <si>
    <t>123651321*</t>
  </si>
  <si>
    <t>大路　昇太郎</t>
  </si>
  <si>
    <t>ｵｵｼﾞ ｼｮｳﾀﾛｳ</t>
  </si>
  <si>
    <t>130417723*</t>
  </si>
  <si>
    <t>福本　陽己</t>
  </si>
  <si>
    <t>127808834*</t>
  </si>
  <si>
    <t>岡田　優真</t>
  </si>
  <si>
    <t>ｵｶﾀﾞ ﾕｳﾏ</t>
  </si>
  <si>
    <t>129377736*</t>
  </si>
  <si>
    <t>堀　泰将</t>
  </si>
  <si>
    <t>ﾎﾘ ﾔｽﾏｻ</t>
  </si>
  <si>
    <t>122060011*</t>
  </si>
  <si>
    <t>Yasumasa</t>
  </si>
  <si>
    <t>畚野　湧成</t>
  </si>
  <si>
    <t>ﾌｺﾞﾉ ﾕｳｾｲ</t>
  </si>
  <si>
    <t>131063620*</t>
  </si>
  <si>
    <t>FUGONO</t>
  </si>
  <si>
    <t>亀之園　新</t>
  </si>
  <si>
    <t>ｶﾒﾉｿﾉ ｱﾗﾀ</t>
  </si>
  <si>
    <t>127813426*</t>
  </si>
  <si>
    <t>KAMENOSONO</t>
  </si>
  <si>
    <t>実田　大心</t>
  </si>
  <si>
    <t>ｼﾞﾂﾀﾞ ﾀｲｼﾝ</t>
  </si>
  <si>
    <t>130568023*</t>
  </si>
  <si>
    <t>JITSUDA</t>
  </si>
  <si>
    <t>Taishin</t>
  </si>
  <si>
    <t>糟谷　源太</t>
  </si>
  <si>
    <t>ｶｽﾔ ｹﾞﾝﾀ</t>
  </si>
  <si>
    <t>123557225*</t>
  </si>
  <si>
    <t>KASUYA</t>
  </si>
  <si>
    <t>高村　瑛太</t>
  </si>
  <si>
    <t>ﾀｶﾑﾗ ｴｲﾀ</t>
  </si>
  <si>
    <t>131818022*</t>
  </si>
  <si>
    <t>Eita</t>
  </si>
  <si>
    <t>須田　旺来</t>
  </si>
  <si>
    <t>ｽﾀﾞ ｵｳﾗ</t>
  </si>
  <si>
    <t>123997435*</t>
  </si>
  <si>
    <t>Ora</t>
  </si>
  <si>
    <t>萬野　七樹</t>
  </si>
  <si>
    <t>ﾏﾝﾉ ﾅﾅｷ</t>
  </si>
  <si>
    <t>124560422*</t>
  </si>
  <si>
    <t>Nanaki</t>
  </si>
  <si>
    <t>濵路　悠真</t>
  </si>
  <si>
    <t>ﾊﾏｼﾞ ﾕｳﾏ</t>
  </si>
  <si>
    <t>154582530*</t>
  </si>
  <si>
    <t>HAMAJI</t>
  </si>
  <si>
    <t>立花　晟</t>
  </si>
  <si>
    <t>ﾀﾁﾊﾞﾅ ｼﾞｮｳ</t>
  </si>
  <si>
    <t>151543524*</t>
  </si>
  <si>
    <t>黒田　琥央佑</t>
  </si>
  <si>
    <t>ｸﾛﾀ ｺｳｽｹ</t>
  </si>
  <si>
    <t>00012342401*</t>
  </si>
  <si>
    <t>萩原　康介</t>
  </si>
  <si>
    <t>ﾊｷﾞﾜﾗ ｺｳｽｹ</t>
  </si>
  <si>
    <t>00154701725*</t>
  </si>
  <si>
    <t>HAGIWARA</t>
  </si>
  <si>
    <t>高崎</t>
  </si>
  <si>
    <t>田中　陽貴</t>
  </si>
  <si>
    <t>ﾀﾅｶ ﾊﾙｷ</t>
  </si>
  <si>
    <t>00102815017*</t>
  </si>
  <si>
    <t>古城　昇太郎</t>
  </si>
  <si>
    <t>ｺｼﾞｮｳ ｼｮｳﾀﾛｳ</t>
  </si>
  <si>
    <t>00200102304*</t>
  </si>
  <si>
    <t>KOJO</t>
  </si>
  <si>
    <t>杉浦　大輔</t>
  </si>
  <si>
    <t>ｽｷﾞｳﾗ ﾀﾞｲｽｹ</t>
  </si>
  <si>
    <t>00076488033*</t>
  </si>
  <si>
    <t>武井　璃久</t>
  </si>
  <si>
    <t>ﾀｹｲ ﾘｸ</t>
  </si>
  <si>
    <t>00128571630*</t>
  </si>
  <si>
    <t>常翔学園</t>
  </si>
  <si>
    <t>浦川　尚樹</t>
  </si>
  <si>
    <t>ｳﾗｶﾜ ﾅｵｷ</t>
  </si>
  <si>
    <t>00131207014*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</si>
  <si>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</si>
  <si>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</si>
  <si>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</si>
  <si>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</si>
  <si>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</si>
  <si>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</si>
  <si>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</si>
  <si>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</si>
  <si>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白石　陵</t>
    <rPh sb="3" eb="4">
      <t>リョウ</t>
    </rPh>
    <phoneticPr fontId="5"/>
  </si>
  <si>
    <t>ｼﾗｲｼ ﾘｮｳ</t>
  </si>
  <si>
    <t>00126413522*</t>
  </si>
  <si>
    <t>設樂　和希</t>
    <rPh sb="0" eb="2">
      <t>シタラ</t>
    </rPh>
    <rPh sb="3" eb="5">
      <t>カズキ</t>
    </rPh>
    <phoneticPr fontId="5"/>
  </si>
  <si>
    <t>ｼﾀﾗ ｶｽﾞｷ</t>
  </si>
  <si>
    <t>00128911123*</t>
  </si>
  <si>
    <t>SHITARA</t>
  </si>
  <si>
    <t>小幡　丈士</t>
    <rPh sb="0" eb="2">
      <t>コバタ</t>
    </rPh>
    <rPh sb="3" eb="4">
      <t>ジョウ</t>
    </rPh>
    <rPh sb="4" eb="5">
      <t>サムライ</t>
    </rPh>
    <phoneticPr fontId="5"/>
  </si>
  <si>
    <t>ｺﾊﾞﾀ ﾂﾖｼ</t>
  </si>
  <si>
    <t>00125073523*</t>
  </si>
  <si>
    <t>KOBATA</t>
  </si>
  <si>
    <t>00122488227*</t>
  </si>
  <si>
    <t>SANEFUJI</t>
  </si>
  <si>
    <t>ｺｳﾉ ﾘｭｳﾉｽｹ</t>
  </si>
  <si>
    <t>00158952434*</t>
  </si>
  <si>
    <t>吉武　涼乃介</t>
  </si>
  <si>
    <t>ﾖｼﾀｹ ｽｽﾞﾉｽｹ</t>
  </si>
  <si>
    <t>00150774832*</t>
  </si>
  <si>
    <t>YOSHITAKE</t>
  </si>
  <si>
    <t>Suzunosuke</t>
  </si>
  <si>
    <t>錦織　由翔</t>
  </si>
  <si>
    <t>ﾆｼｺｵﾘ ﾕｳﾄ</t>
  </si>
  <si>
    <t>00121061617*</t>
  </si>
  <si>
    <t>NISHIKORI</t>
  </si>
  <si>
    <t>糸瀬　純</t>
  </si>
  <si>
    <t>ｲﾄｾ ｼﾞｭﾝ</t>
  </si>
  <si>
    <t>00158696338*</t>
  </si>
  <si>
    <t>ITOSE</t>
  </si>
  <si>
    <t>植村　陸人</t>
  </si>
  <si>
    <t>ｳｴﾑﾗ ﾘｸﾄ</t>
  </si>
  <si>
    <t>00154989238*</t>
  </si>
  <si>
    <t>尾崎　友基</t>
  </si>
  <si>
    <t>ｵｻﾞｷ ﾕｳｷ</t>
  </si>
  <si>
    <t>古田　智也</t>
  </si>
  <si>
    <t>ﾌﾙﾀ ﾄﾓﾔ</t>
  </si>
  <si>
    <t>廣田　悠磨</t>
  </si>
  <si>
    <t>ﾋﾛﾀ ﾕｳﾏ</t>
  </si>
  <si>
    <t>ｲﾇｲ ﾋﾋﾞｷ</t>
  </si>
  <si>
    <t>00120991931*</t>
  </si>
  <si>
    <t>INUI</t>
  </si>
  <si>
    <t>00123457022*</t>
  </si>
  <si>
    <t>近畿大広島(東広島校)</t>
  </si>
  <si>
    <t>ｶﾅﾀﾞ ｿｳﾍｲ</t>
  </si>
  <si>
    <t>00125861124*</t>
  </si>
  <si>
    <t>KANADA</t>
  </si>
  <si>
    <t>大村　拓輝</t>
  </si>
  <si>
    <t>ｵｵﾑﾗ ﾀｸﾄ</t>
  </si>
  <si>
    <t>八尾翠翔</t>
  </si>
  <si>
    <t>増成　勇斗</t>
  </si>
  <si>
    <t>ﾏｽﾅﾘ ﾕｳﾄ</t>
  </si>
  <si>
    <t>MASUNARI</t>
  </si>
  <si>
    <t>クラーク記念国際</t>
  </si>
  <si>
    <t>藤村　慧祥</t>
  </si>
  <si>
    <t>ﾌｼﾞﾑﾗ ｹｲｼｮｳ</t>
  </si>
  <si>
    <t>武田　耀</t>
  </si>
  <si>
    <t>ﾀｹﾀﾞ ﾖｳ</t>
  </si>
  <si>
    <t>Yo</t>
  </si>
  <si>
    <t>岡田　碧伊</t>
  </si>
  <si>
    <t>ｵｶﾀﾞ ｱｵｲ</t>
  </si>
  <si>
    <t>山出　涼太</t>
  </si>
  <si>
    <t>ﾔﾏﾃﾞ ﾘｮｳﾀ</t>
  </si>
  <si>
    <t>YAMADE</t>
  </si>
  <si>
    <t>吉田　直也</t>
  </si>
  <si>
    <t>ﾖｼﾀﾞ ﾅｵﾔ</t>
  </si>
  <si>
    <t>田畑　海斗</t>
  </si>
  <si>
    <t>ﾀﾊﾞﾀ ｶｲﾄ</t>
  </si>
  <si>
    <t>小西　一太郎</t>
  </si>
  <si>
    <t>ｺﾆｼ ｲﾁﾀﾛｳ</t>
  </si>
  <si>
    <t>永田　大和</t>
  </si>
  <si>
    <t>ﾅｶﾞﾀ ﾔﾏﾄ</t>
  </si>
  <si>
    <t>鈴木　累生</t>
  </si>
  <si>
    <t>ｽｽﾞｷ ﾙｲ</t>
  </si>
  <si>
    <t>東洋大姫路</t>
  </si>
  <si>
    <t>石原　陽翔</t>
  </si>
  <si>
    <t>ｲｼﾊﾗ ﾊﾙﾄ</t>
  </si>
  <si>
    <t>能登川</t>
  </si>
  <si>
    <t>竹澤　友喜</t>
  </si>
  <si>
    <t>ﾀｹｻﾞﾜ ﾄﾓｷ</t>
  </si>
  <si>
    <t>TAKEZAWA</t>
  </si>
  <si>
    <t>平山　凌大</t>
  </si>
  <si>
    <t>ﾋﾗﾔﾏ ﾘｮｳﾀ</t>
  </si>
  <si>
    <t>堀川　正樹</t>
  </si>
  <si>
    <t>ﾎﾘｶﾜ ﾏｻｷ</t>
  </si>
  <si>
    <t>HORIKAWA</t>
  </si>
  <si>
    <t>荒木　匠</t>
  </si>
  <si>
    <t>ｱﾗｷ ﾀｸﾐ</t>
  </si>
  <si>
    <t>北桑田</t>
  </si>
  <si>
    <t>ﾏｴｶﾜ ﾕｳﾄ</t>
  </si>
  <si>
    <t>高知農業</t>
  </si>
  <si>
    <t>八田　優希</t>
  </si>
  <si>
    <t>川邉　勝哉</t>
  </si>
  <si>
    <t>ｶﾜﾍﾞ ﾏｻﾔ</t>
  </si>
  <si>
    <t>西澤　輝斗</t>
  </si>
  <si>
    <t>ﾆｼｻﾞﾜ ｷﾗﾄ</t>
  </si>
  <si>
    <t>NISHIZAWA</t>
  </si>
  <si>
    <t>竹村　奏汰</t>
  </si>
  <si>
    <t>ﾀｹﾑﾗ ｶﾅﾀ</t>
  </si>
  <si>
    <t>伊藤　創</t>
  </si>
  <si>
    <t>ｲﾄｳ ﾊｼﾞﾒ</t>
  </si>
  <si>
    <t>小濱　颯真</t>
  </si>
  <si>
    <t>ｺﾊﾏ ｿｳﾏ</t>
  </si>
  <si>
    <t>KOHAMA</t>
  </si>
  <si>
    <t>高岸　啓佑</t>
  </si>
  <si>
    <t>ﾀｶｷﾞｼ ｹｲｽｹ</t>
  </si>
  <si>
    <t>TAKAGISHI</t>
  </si>
  <si>
    <t>草津</t>
  </si>
  <si>
    <t>山口　正孝</t>
  </si>
  <si>
    <t>ﾔﾏｸﾞﾁ ﾏｻﾀｶ</t>
  </si>
  <si>
    <t>服部　禅樹</t>
  </si>
  <si>
    <t>ﾊｯﾄﾘ ﾕｽﾞｷ</t>
  </si>
  <si>
    <t>吉田　直生</t>
  </si>
  <si>
    <t>ﾖｼﾀﾞ ﾅｵｷ</t>
  </si>
  <si>
    <t>諫早農業</t>
  </si>
  <si>
    <t>打田　悠真</t>
  </si>
  <si>
    <t>ｳﾁﾀﾞ ﾕｳﾏ</t>
  </si>
  <si>
    <t>永江　樹</t>
  </si>
  <si>
    <t>NAGAE</t>
  </si>
  <si>
    <t>尾形　成梧</t>
  </si>
  <si>
    <t>ｵｶﾞﾀ ｾｲｺﾞ</t>
  </si>
  <si>
    <t>Seigo</t>
  </si>
  <si>
    <t>中平　翔悟</t>
  </si>
  <si>
    <t>ﾅｶﾋﾗ ｼｮｳｺﾞ</t>
  </si>
  <si>
    <t>中嶋　康太</t>
  </si>
  <si>
    <t>ﾅｶｼﾞﾏ ｺｳﾀ</t>
  </si>
  <si>
    <t>足羽</t>
  </si>
  <si>
    <t>三田　澪音</t>
  </si>
  <si>
    <t>ｻﾝﾀﾞ ﾚﾉﾝ</t>
  </si>
  <si>
    <t xml:space="preserve">SANDA </t>
  </si>
  <si>
    <t>Renon</t>
  </si>
  <si>
    <t>町　駿翔</t>
  </si>
  <si>
    <t>ﾏﾁ ﾊﾔﾄ</t>
  </si>
  <si>
    <t>MACHI</t>
  </si>
  <si>
    <t>管野　祐士</t>
  </si>
  <si>
    <t>ｶﾝﾉ ﾕｳｼﾞ</t>
  </si>
  <si>
    <t>三木　志門</t>
  </si>
  <si>
    <t>ﾐｷ ｼﾓﾝ</t>
  </si>
  <si>
    <t>Shimon</t>
  </si>
  <si>
    <t>木内　翔梧</t>
  </si>
  <si>
    <t>ｷﾉｳﾁ ｼｮｳｺﾞ</t>
  </si>
  <si>
    <t>KINOUCHI</t>
  </si>
  <si>
    <t>東　倫太郎</t>
  </si>
  <si>
    <t>ｱｽﾞﾏ ﾘﾝﾀﾛｳ</t>
  </si>
  <si>
    <t>00130563624*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</si>
  <si>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</si>
  <si>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</si>
  <si>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</si>
  <si>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</si>
  <si>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</si>
  <si>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</si>
  <si>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</si>
  <si>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</si>
  <si>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</si>
  <si>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</si>
  <si>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</si>
  <si>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服部　隼也</t>
  </si>
  <si>
    <t>ﾊｯﾄﾘ ｼｭﾝﾔ</t>
  </si>
  <si>
    <t>00128471730*</t>
  </si>
  <si>
    <t>富山</t>
  </si>
  <si>
    <t>中本　征汰</t>
  </si>
  <si>
    <t>ﾅｶﾓﾄ ｾｲﾀ</t>
  </si>
  <si>
    <t>00125568027*</t>
  </si>
  <si>
    <t>倉吉東</t>
  </si>
  <si>
    <t>坂本　晴紀</t>
  </si>
  <si>
    <t>ｻｶﾓﾄ ﾊﾙｷ</t>
  </si>
  <si>
    <t>00118207322*</t>
  </si>
  <si>
    <t>米澤　陽平</t>
  </si>
  <si>
    <t>ﾖﾈｻﾞﾜ ﾖｳﾍｲ</t>
  </si>
  <si>
    <t>00128064122*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</si>
  <si>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</si>
  <si>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</si>
  <si>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</si>
  <si>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</si>
  <si>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</si>
  <si>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</si>
  <si>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松久　航太朗</t>
  </si>
  <si>
    <t>ﾏﾂﾋｻ ｺｳﾀﾛｳ</t>
  </si>
  <si>
    <t>MATSUHISA</t>
  </si>
  <si>
    <t>佐藤　琉輝也</t>
  </si>
  <si>
    <t>ｻﾄｳ ﾙｷﾔ</t>
  </si>
  <si>
    <t>00124937329*</t>
  </si>
  <si>
    <t>相模原</t>
  </si>
  <si>
    <t>杉浦　哲太</t>
  </si>
  <si>
    <t>ｽｷﾞｳﾗ ﾃｯﾀ</t>
  </si>
  <si>
    <t>00200206174*</t>
  </si>
  <si>
    <t>Tetta</t>
  </si>
  <si>
    <t>ｳﾜｲ ﾀｸﾐ</t>
  </si>
  <si>
    <t>00125506827*</t>
  </si>
  <si>
    <t>UWAI</t>
  </si>
  <si>
    <t>ｵｵｲ ﾚﾝ</t>
  </si>
  <si>
    <t>00141476730*</t>
  </si>
  <si>
    <t>尾下　学</t>
  </si>
  <si>
    <t>ｵｼﾀ ﾏﾅﾌﾞ</t>
  </si>
  <si>
    <t>00151275425*</t>
  </si>
  <si>
    <t>OSHITA</t>
  </si>
  <si>
    <t>Manabu</t>
  </si>
  <si>
    <t>九州学院</t>
  </si>
  <si>
    <t>00121425318*</t>
  </si>
  <si>
    <t>FUKUSHIMA</t>
  </si>
  <si>
    <t>ｷﾑﾗ ﾊﾙ</t>
  </si>
  <si>
    <t>00125464830*</t>
  </si>
  <si>
    <t>ﾊｼｸﾞﾁ ﾀｹｼ</t>
  </si>
  <si>
    <t>00124299431*</t>
  </si>
  <si>
    <t>HASHIGUCHI</t>
  </si>
  <si>
    <t>ﾑﾛﾀ ｱﾂｷ</t>
  </si>
  <si>
    <t>00128535630*</t>
  </si>
  <si>
    <t>MUROTA</t>
  </si>
  <si>
    <t>ﾖｺﾀ ﾄﾓﾋﾛ</t>
  </si>
  <si>
    <t>00113387932*</t>
  </si>
  <si>
    <t>梶山　陽桜</t>
  </si>
  <si>
    <t>ｶｼﾞﾔﾏ ﾋｮｳ</t>
  </si>
  <si>
    <t>00127005116*</t>
  </si>
  <si>
    <t>KAJIYAMA</t>
  </si>
  <si>
    <t>ｲﾜﾀ ﾘﾝﾀﾛｳ</t>
  </si>
  <si>
    <t>00123314620*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</si>
  <si>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</si>
  <si>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</si>
  <si>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</si>
  <si>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</si>
  <si>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</si>
  <si>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</si>
  <si>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</si>
  <si>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辻本　裕士</t>
  </si>
  <si>
    <t>ﾂｼﾞﾓﾄ ﾕｳｼ</t>
  </si>
  <si>
    <t>00127099028*</t>
  </si>
  <si>
    <t>渡邊　晴葵</t>
  </si>
  <si>
    <t>ﾜﾀﾅﾍﾞ ﾊﾙｷ</t>
  </si>
  <si>
    <t>00154947535*</t>
  </si>
  <si>
    <t>愛媛大附属</t>
  </si>
  <si>
    <t>和久　純也</t>
    <rPh sb="0" eb="1">
      <t>ワ</t>
    </rPh>
    <rPh sb="1" eb="2">
      <t>ヒサ</t>
    </rPh>
    <rPh sb="3" eb="5">
      <t>ジュンヤ</t>
    </rPh>
    <phoneticPr fontId="5"/>
  </si>
  <si>
    <t>00131524824*</t>
  </si>
  <si>
    <t>WAKU</t>
  </si>
  <si>
    <t>妻鹿　匠</t>
    <rPh sb="0" eb="2">
      <t>メガ</t>
    </rPh>
    <rPh sb="3" eb="4">
      <t>タクミ</t>
    </rPh>
    <phoneticPr fontId="5"/>
  </si>
  <si>
    <t>ﾒｶﾞ ﾀｸﾐ</t>
  </si>
  <si>
    <t>00154322926*</t>
  </si>
  <si>
    <t>MEGA</t>
  </si>
  <si>
    <t>羅　真葉</t>
    <rPh sb="0" eb="1">
      <t>ラ</t>
    </rPh>
    <rPh sb="2" eb="3">
      <t>シン</t>
    </rPh>
    <rPh sb="3" eb="4">
      <t>ハ</t>
    </rPh>
    <phoneticPr fontId="5"/>
  </si>
  <si>
    <t>ﾗ ｼﾝﾊﾞ</t>
  </si>
  <si>
    <t>00159757337*</t>
  </si>
  <si>
    <t>RA</t>
  </si>
  <si>
    <t>平野　歩</t>
    <rPh sb="0" eb="2">
      <t>ヒラノ</t>
    </rPh>
    <rPh sb="3" eb="4">
      <t>アユム</t>
    </rPh>
    <phoneticPr fontId="5"/>
  </si>
  <si>
    <t>ﾋﾗﾉ ｱﾕﾑ</t>
  </si>
  <si>
    <t>00139277938*</t>
  </si>
  <si>
    <t>下元　謙</t>
    <rPh sb="0" eb="2">
      <t>シモモト</t>
    </rPh>
    <rPh sb="3" eb="4">
      <t>ケン</t>
    </rPh>
    <phoneticPr fontId="5"/>
  </si>
  <si>
    <t>ｼﾓﾓﾄ ｹﾝ</t>
  </si>
  <si>
    <t>00154359532*</t>
  </si>
  <si>
    <t>SHIMOMOTO</t>
  </si>
  <si>
    <t>久田　竜士</t>
    <rPh sb="0" eb="2">
      <t>ヒサダ</t>
    </rPh>
    <rPh sb="3" eb="4">
      <t>リュウ</t>
    </rPh>
    <rPh sb="4" eb="5">
      <t>シ</t>
    </rPh>
    <phoneticPr fontId="5"/>
  </si>
  <si>
    <t>ﾋｻﾀﾞ ﾘｭｳｼ</t>
  </si>
  <si>
    <t>00132488531*</t>
  </si>
  <si>
    <t>HISADA</t>
  </si>
  <si>
    <t>Ryushi</t>
  </si>
  <si>
    <t>岡崎城西</t>
  </si>
  <si>
    <t>脇本　祥太</t>
    <rPh sb="0" eb="2">
      <t>ワキモト</t>
    </rPh>
    <rPh sb="3" eb="5">
      <t>ショウタ</t>
    </rPh>
    <phoneticPr fontId="5"/>
  </si>
  <si>
    <t>ﾜｷﾓﾄ ｼｮｳﾀ</t>
  </si>
  <si>
    <t>00128686738*</t>
  </si>
  <si>
    <t>奥村　宗太</t>
    <rPh sb="0" eb="2">
      <t>オクムラ</t>
    </rPh>
    <rPh sb="3" eb="5">
      <t>ソウタ</t>
    </rPh>
    <phoneticPr fontId="5"/>
  </si>
  <si>
    <t>00125679131*</t>
  </si>
  <si>
    <t>樋口　夢叶</t>
  </si>
  <si>
    <t>ﾋｸﾞﾁ ﾕｳﾄ</t>
  </si>
  <si>
    <t>00127028424*</t>
  </si>
  <si>
    <t>土居　弘季</t>
  </si>
  <si>
    <t>ﾄﾞｲ ﾋﾛｷ</t>
  </si>
  <si>
    <t>00125861023*</t>
  </si>
  <si>
    <t>湊　大智</t>
  </si>
  <si>
    <t>ﾐﾅﾄ ﾀｲﾁ</t>
  </si>
  <si>
    <t>00129500219*</t>
  </si>
  <si>
    <t>MINATO</t>
  </si>
  <si>
    <t>安田　颯太</t>
  </si>
  <si>
    <t>ﾔｽﾀﾞ ｿｳﾀ</t>
  </si>
  <si>
    <t>00129437127*</t>
  </si>
  <si>
    <t>藤本　和也</t>
  </si>
  <si>
    <t>ﾌｼﾞﾓﾄ ｶｽﾞﾔ</t>
  </si>
  <si>
    <t>00020028513*</t>
  </si>
  <si>
    <t>関西創価</t>
  </si>
  <si>
    <t>日高　雅康</t>
    <rPh sb="0" eb="2">
      <t>ヒダカ</t>
    </rPh>
    <rPh sb="3" eb="5">
      <t>マサヤス</t>
    </rPh>
    <phoneticPr fontId="5"/>
  </si>
  <si>
    <t>ﾋﾀﾞｶ ﾏｻﾔｽ</t>
  </si>
  <si>
    <t>00122397428*</t>
  </si>
  <si>
    <t>HIDAKA</t>
  </si>
  <si>
    <t>Masayasu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</si>
  <si>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</si>
  <si>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</si>
  <si>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</si>
  <si>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</si>
  <si>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</si>
  <si>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</si>
  <si>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</si>
  <si>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</si>
  <si>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</si>
  <si>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</si>
  <si>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</si>
  <si>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室　公輔</t>
  </si>
  <si>
    <t>ﾑﾛ ｺｳｽｹ</t>
  </si>
  <si>
    <t>117469735*</t>
  </si>
  <si>
    <t>MURO</t>
  </si>
  <si>
    <t>広島国際学院</t>
  </si>
  <si>
    <t>谷口　珀斗</t>
  </si>
  <si>
    <t>ﾀﾆｸﾞﾁ ﾊｸﾄ</t>
  </si>
  <si>
    <t>00127738836*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</si>
  <si>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</si>
  <si>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</si>
  <si>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</si>
  <si>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</si>
  <si>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</si>
  <si>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</si>
  <si>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</si>
  <si>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</si>
  <si>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中村　憲太郎</t>
  </si>
  <si>
    <t>ﾅｶﾑﾗ ｹﾝﾀﾛｳ</t>
  </si>
  <si>
    <t>00200088313*</t>
  </si>
  <si>
    <t>木下　富美之</t>
  </si>
  <si>
    <t>ｷﾉｼﾀ ﾌﾐﾕｷ</t>
  </si>
  <si>
    <t>00127835329*</t>
  </si>
  <si>
    <t>Fumiyuki</t>
  </si>
  <si>
    <t>日本大櫻丘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</si>
  <si>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</si>
  <si>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</si>
  <si>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</si>
  <si>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</si>
  <si>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</si>
  <si>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</si>
  <si>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</si>
  <si>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</si>
  <si>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</si>
  <si>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</si>
  <si>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</si>
  <si>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西田　匠</t>
  </si>
  <si>
    <t>00134130921*</t>
  </si>
  <si>
    <t>大地　蘭斗</t>
  </si>
  <si>
    <t>ｵｵｼﾞ ﾗﾝﾄ</t>
  </si>
  <si>
    <t>11875363*</t>
  </si>
  <si>
    <t>Ranto</t>
  </si>
  <si>
    <t>日下　大誠</t>
  </si>
  <si>
    <t>ｸｻｶ ﾀｲｾｲ</t>
  </si>
  <si>
    <t>154872330*</t>
  </si>
  <si>
    <t>KUSAKA</t>
  </si>
  <si>
    <t>千田　晃士朗</t>
  </si>
  <si>
    <t>ｾﾝﾀﾞ ｺｳｼﾛｳ</t>
  </si>
  <si>
    <t>200209767*</t>
  </si>
  <si>
    <t>山田　翔悟</t>
  </si>
  <si>
    <t>ﾔﾏﾀﾞ ｼｮｳｺﾞ</t>
  </si>
  <si>
    <t>156120924*</t>
  </si>
  <si>
    <t>島　真之介</t>
  </si>
  <si>
    <t>ｼﾏ ｼﾝﾉｽｹ</t>
  </si>
  <si>
    <t>200191225*</t>
  </si>
  <si>
    <t>赤尾　光秋</t>
  </si>
  <si>
    <t>ｱｶｵ ﾃﾙｱｷ</t>
  </si>
  <si>
    <t>139277739*</t>
  </si>
  <si>
    <t>松浦　叶夢</t>
  </si>
  <si>
    <t>ﾏﾂｳﾗ ｶﾅﾄ</t>
  </si>
  <si>
    <t>126098329*</t>
  </si>
  <si>
    <t>清水桜が丘</t>
  </si>
  <si>
    <t>山本　真ノ介</t>
  </si>
  <si>
    <t>ﾔﾏﾓﾄ ｼﾝﾉｽｹ</t>
  </si>
  <si>
    <t>130054922*</t>
  </si>
  <si>
    <t>淺岡　猛斗</t>
  </si>
  <si>
    <t>ｱｻｵｶ ﾀｹﾄ</t>
  </si>
  <si>
    <t>155151422*</t>
  </si>
  <si>
    <t>ASAOKA</t>
  </si>
  <si>
    <t>山下　蒼悟</t>
  </si>
  <si>
    <t>ﾔﾏｼﾀ ｿｳｺﾞ</t>
  </si>
  <si>
    <t>123385830*</t>
  </si>
  <si>
    <t>西山　直翔</t>
  </si>
  <si>
    <t>ﾆｼﾔﾏ ﾅｵﾄ</t>
  </si>
  <si>
    <t>130954830*</t>
  </si>
  <si>
    <t>小屋　翔一朗</t>
  </si>
  <si>
    <t>ｺﾔ ｼｮｳｲﾁﾛｳ</t>
  </si>
  <si>
    <t>129442022*</t>
  </si>
  <si>
    <t>KOYA</t>
  </si>
  <si>
    <t>中西　秀幸</t>
  </si>
  <si>
    <t>ﾅｶﾆｼ ﾋﾃﾞﾕｷ</t>
  </si>
  <si>
    <t>124648126*</t>
  </si>
  <si>
    <t>Hideyuki</t>
  </si>
  <si>
    <t>景山　遥生</t>
  </si>
  <si>
    <t>ｶｹﾞﾔﾏ ﾊﾙｷ</t>
  </si>
  <si>
    <t>141706827*</t>
  </si>
  <si>
    <t>上坂　優羽</t>
  </si>
  <si>
    <t>ｳｴｻｶ ﾕｳ</t>
  </si>
  <si>
    <t>128452830*</t>
  </si>
  <si>
    <t>UESAKA</t>
  </si>
  <si>
    <t>青山　泰樹</t>
  </si>
  <si>
    <t>ｱｵﾔﾏ ﾀｲｷ</t>
  </si>
  <si>
    <t>130135518*</t>
  </si>
  <si>
    <t>高志</t>
  </si>
  <si>
    <t>関　大樹</t>
  </si>
  <si>
    <t>ｾｷ ﾀﾞｲｷ</t>
  </si>
  <si>
    <t>00127074122*</t>
  </si>
  <si>
    <t>杵築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</si>
  <si>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</si>
  <si>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</si>
  <si>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</si>
  <si>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</si>
  <si>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</si>
  <si>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</si>
  <si>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</si>
  <si>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立命館宇治</t>
  </si>
  <si>
    <t>小林　一稀</t>
  </si>
  <si>
    <t>ｺﾊﾞﾔｼ ｶｽﾞｷ</t>
  </si>
  <si>
    <t>00083435023*</t>
  </si>
  <si>
    <t>鈴木　俊瑛</t>
  </si>
  <si>
    <t>ｽｽﾞｷ ﾄｼｱｷ</t>
  </si>
  <si>
    <t>00157667840*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</si>
  <si>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</si>
  <si>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</si>
  <si>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</si>
  <si>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</si>
  <si>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</si>
  <si>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</si>
  <si>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沖縄尚学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</si>
  <si>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</si>
  <si>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</si>
  <si>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</si>
  <si>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</si>
  <si>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</si>
  <si>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</si>
  <si>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岩村田</t>
  </si>
  <si>
    <t>粟井　丈</t>
  </si>
  <si>
    <t>ｱﾜｲ ｼﾞｮｳ</t>
  </si>
  <si>
    <t>00123361824*</t>
  </si>
  <si>
    <t>水野　那音</t>
  </si>
  <si>
    <t>00200209643*</t>
  </si>
  <si>
    <t>大門</t>
  </si>
  <si>
    <t>林　壌</t>
  </si>
  <si>
    <t>ﾊﾔｼ ｼﾞｮｳ</t>
  </si>
  <si>
    <t>00200209644*</t>
  </si>
  <si>
    <t>金森　晴音</t>
  </si>
  <si>
    <t>00200209646*</t>
  </si>
  <si>
    <t>岩男　昇空</t>
  </si>
  <si>
    <t>00130297325*</t>
  </si>
  <si>
    <t>IWAO</t>
  </si>
  <si>
    <t>大分雄城台</t>
  </si>
  <si>
    <t>工藤　翔大</t>
  </si>
  <si>
    <t>ｸﾄﾞｳ ｼｮｳﾀ</t>
  </si>
  <si>
    <t>00120467929*</t>
  </si>
  <si>
    <t>KUDO</t>
  </si>
  <si>
    <t>奥野　耀</t>
  </si>
  <si>
    <t>ｵｸﾉ ﾖｳ</t>
  </si>
  <si>
    <t>00137967033*</t>
  </si>
  <si>
    <t>OKUNO</t>
  </si>
  <si>
    <t>小川　智也</t>
  </si>
  <si>
    <t>ｵｶﾞﾜ ﾄﾓﾔ</t>
  </si>
  <si>
    <t>00131496428*</t>
  </si>
  <si>
    <t>岸本　琢磨</t>
  </si>
  <si>
    <t>00124766733*</t>
  </si>
  <si>
    <t>森安　瑛音</t>
  </si>
  <si>
    <t>00200210632*</t>
  </si>
  <si>
    <t>MORIYASU</t>
  </si>
  <si>
    <t>河上　芯之介</t>
  </si>
  <si>
    <t>ｶﾜｶﾐ ｼﾝﾉｽｹ</t>
  </si>
  <si>
    <t>00131096828*</t>
  </si>
  <si>
    <t>平居　昊</t>
  </si>
  <si>
    <t>ﾋﾗｲ ｺｳ</t>
  </si>
  <si>
    <t>00131057623*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</si>
  <si>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</si>
  <si>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</si>
  <si>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</si>
  <si>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</si>
  <si>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</si>
  <si>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</si>
  <si>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</si>
  <si>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</si>
  <si>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中園　翔貴</t>
  </si>
  <si>
    <t>00160491627*</t>
  </si>
  <si>
    <t>NAKAZONO</t>
  </si>
  <si>
    <t>福岡工業大城東</t>
  </si>
  <si>
    <t>中野　樹範</t>
  </si>
  <si>
    <t>00164120216*</t>
  </si>
  <si>
    <t>Tatsunori</t>
  </si>
  <si>
    <t>島村　拓</t>
  </si>
  <si>
    <t>00154806024*</t>
  </si>
  <si>
    <t>竹口　遼</t>
  </si>
  <si>
    <t>00124948533*</t>
  </si>
  <si>
    <t>TAKEGUCHI</t>
  </si>
  <si>
    <t>元吉　優太</t>
  </si>
  <si>
    <t>00155219023*</t>
  </si>
  <si>
    <t>MOTOYOSHI</t>
  </si>
  <si>
    <t>横田　光太朗</t>
  </si>
  <si>
    <t>00128462124*</t>
  </si>
  <si>
    <t>山内　翔馬</t>
  </si>
  <si>
    <t>ﾔﾏｳﾁ ｼｮｳﾏ</t>
  </si>
  <si>
    <t>00129475634*</t>
  </si>
  <si>
    <t>柳町　悠斗</t>
  </si>
  <si>
    <t>ﾔﾅｷﾞﾏﾁ ﾊﾙﾄ</t>
  </si>
  <si>
    <t>154403017*</t>
  </si>
  <si>
    <t>YANAGIMACHI</t>
  </si>
  <si>
    <t>遠藤　大介</t>
  </si>
  <si>
    <t>ｴﾝﾄﾞｳ ﾀｲｽｹ</t>
  </si>
  <si>
    <t>124857431*</t>
  </si>
  <si>
    <t>小野　竜之介</t>
  </si>
  <si>
    <t>ｵﾉ ﾘｭｳﾉｽｹ</t>
  </si>
  <si>
    <t>131625725*</t>
  </si>
  <si>
    <t>相模原中等</t>
  </si>
  <si>
    <t>山岡　直生</t>
  </si>
  <si>
    <t>ﾔﾏｵｶ ﾅｵﾐ</t>
  </si>
  <si>
    <t>200208567*</t>
  </si>
  <si>
    <t>YAMAOKA</t>
  </si>
  <si>
    <t>Naomi</t>
  </si>
  <si>
    <t>前田　朝陽</t>
  </si>
  <si>
    <t>ﾏｴﾀﾞ ｱｻﾋ</t>
  </si>
  <si>
    <t>86553431*</t>
  </si>
  <si>
    <t>時習館</t>
  </si>
  <si>
    <t>坂口　彰良</t>
  </si>
  <si>
    <t>ｻｶｸﾞﾁ ｱｷﾗ</t>
  </si>
  <si>
    <t>青山　昇平</t>
  </si>
  <si>
    <t>ｱｵﾔﾏ ｼｮｳﾍｲ</t>
  </si>
  <si>
    <t>六甲アイランド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</si>
  <si>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</si>
  <si>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</si>
  <si>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</si>
  <si>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</si>
  <si>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</si>
  <si>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</si>
  <si>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</si>
  <si>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目秦　耕太郎</t>
  </si>
  <si>
    <t>ﾒﾊﾀ ｺｳﾀﾛｳ</t>
  </si>
  <si>
    <t>126804930*</t>
  </si>
  <si>
    <t>MEHATA</t>
  </si>
  <si>
    <t>小川　昂太朗</t>
  </si>
  <si>
    <t>ｵｶﾞﾜ ｺｳﾀﾛｳ</t>
  </si>
  <si>
    <t>125621522*</t>
  </si>
  <si>
    <t>葺合</t>
  </si>
  <si>
    <t>今井　海琉</t>
  </si>
  <si>
    <t>ｲﾏｲ ｶｲﾙ</t>
  </si>
  <si>
    <t>122192825*</t>
  </si>
  <si>
    <t>Kairu</t>
  </si>
  <si>
    <t>野田　陽希</t>
  </si>
  <si>
    <t>ﾉﾀﾞ ﾊﾙｷ</t>
  </si>
  <si>
    <t>124335119*</t>
  </si>
  <si>
    <t>丸亀</t>
  </si>
  <si>
    <t>上大門　良樹</t>
  </si>
  <si>
    <t>ｶﾐﾀﾞｲﾓﾝ ﾖｼｷ</t>
  </si>
  <si>
    <t>130573625*</t>
  </si>
  <si>
    <t>KAMIDAIMON</t>
  </si>
  <si>
    <t>牧　昊正</t>
  </si>
  <si>
    <t>ﾏｷ ｺｳｾｲ</t>
  </si>
  <si>
    <t>127874837*</t>
  </si>
  <si>
    <t>和田　陽希</t>
  </si>
  <si>
    <t>ﾜﾀﾞ ﾊﾙｷ</t>
  </si>
  <si>
    <t>156191831*</t>
  </si>
  <si>
    <t>林田　岳太</t>
  </si>
  <si>
    <t>ﾊﾔｼﾀﾞ ｶﾞｸﾀ</t>
  </si>
  <si>
    <t>126059831*</t>
  </si>
  <si>
    <t>Gakuta</t>
  </si>
  <si>
    <t>井上　翔太</t>
  </si>
  <si>
    <t>ｲﾉｳｴ ｼｮｳﾀ</t>
  </si>
  <si>
    <t>123314923*</t>
  </si>
  <si>
    <t>柴田　凱</t>
  </si>
  <si>
    <t>ｼﾊﾞﾀ ｶﾞｲ</t>
  </si>
  <si>
    <t>144455326*</t>
  </si>
  <si>
    <t>Gai</t>
  </si>
  <si>
    <t>米子東</t>
  </si>
  <si>
    <t>前川　剛志</t>
  </si>
  <si>
    <t>ﾏｴｶﾞﾜ ﾂﾖｼ</t>
  </si>
  <si>
    <t>氷上</t>
  </si>
  <si>
    <t>松宮　武蔵</t>
  </si>
  <si>
    <t>ﾏﾂﾐﾔ ﾑｻｼ</t>
  </si>
  <si>
    <t>00123860727*</t>
  </si>
  <si>
    <t>MATSUMIYA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</si>
  <si>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</si>
  <si>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</si>
  <si>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</si>
  <si>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</si>
  <si>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</si>
  <si>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</si>
  <si>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</si>
  <si>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伊藤　優太</t>
  </si>
  <si>
    <t>00126980632*</t>
  </si>
  <si>
    <t>津田　慎</t>
  </si>
  <si>
    <t>ﾂﾀﾞ ｼﾝ</t>
  </si>
  <si>
    <t>00126348529*</t>
  </si>
  <si>
    <t>TSUDA</t>
  </si>
  <si>
    <t>谷口　瑶昊</t>
  </si>
  <si>
    <t>ﾀﾆｸﾞﾁ ﾖｳｺｳ</t>
  </si>
  <si>
    <t>00122208722*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</si>
  <si>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</si>
  <si>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</si>
  <si>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</si>
  <si>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</si>
  <si>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</si>
  <si>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</si>
  <si>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</si>
  <si>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貝　章太郎</t>
  </si>
  <si>
    <t>ｶｲ ｼｮｳﾀﾛｳ</t>
  </si>
  <si>
    <t>00129377837*</t>
  </si>
  <si>
    <t>東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</si>
  <si>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</si>
  <si>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</si>
  <si>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</si>
  <si>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</si>
  <si>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</si>
  <si>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</si>
  <si>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</si>
  <si>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津商業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</si>
  <si>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</si>
  <si>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</si>
  <si>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</si>
  <si>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</si>
  <si>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</si>
  <si>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</si>
  <si>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</si>
  <si>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</si>
  <si>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</si>
  <si>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</si>
  <si>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</si>
  <si>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</si>
  <si>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</si>
  <si>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</si>
  <si>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</si>
  <si>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</si>
  <si>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</si>
  <si>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</si>
  <si>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</si>
  <si>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</si>
  <si>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</si>
  <si>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</si>
  <si>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</si>
  <si>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</si>
  <si>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</si>
  <si>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岐阜農林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</si>
  <si>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</si>
  <si>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</si>
  <si>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</si>
  <si>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</si>
  <si>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</si>
  <si>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</si>
  <si>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</si>
  <si>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</si>
  <si>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</si>
  <si>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</si>
  <si>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</si>
  <si>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</si>
  <si>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福井商業</t>
  </si>
  <si>
    <t>池上　汀</t>
  </si>
  <si>
    <t>ｲｹｶﾞﾐ ﾐｷﾞﾜ</t>
  </si>
  <si>
    <t>00131302212*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</si>
  <si>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</si>
  <si>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</si>
  <si>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</si>
  <si>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</si>
  <si>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</si>
  <si>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</si>
  <si>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</si>
  <si>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</si>
  <si>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</si>
  <si>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谷埜　太郎</t>
    <rPh sb="0" eb="2">
      <t>タニノ</t>
    </rPh>
    <phoneticPr fontId="5"/>
  </si>
  <si>
    <t>ﾀﾆﾉ ﾀﾛｳ</t>
  </si>
  <si>
    <t>00123693933*</t>
  </si>
  <si>
    <t>山縣　翔</t>
  </si>
  <si>
    <t>ﾔﾏｶﾞﾀ ｼｮｳ</t>
  </si>
  <si>
    <t>00153733931*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</si>
  <si>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</si>
  <si>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</si>
  <si>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</si>
  <si>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</si>
  <si>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</si>
  <si>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</si>
  <si>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</si>
  <si>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</si>
  <si>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</si>
  <si>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</si>
  <si>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</si>
  <si>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</si>
  <si>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</si>
  <si>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</si>
  <si>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</si>
  <si>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</si>
  <si>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</si>
  <si>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</si>
  <si>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Iharu</t>
  </si>
  <si>
    <t>白井　誉</t>
  </si>
  <si>
    <t>ｼﾗｲ ﾎﾏﾚ</t>
  </si>
  <si>
    <t>00154590630*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</si>
  <si>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</si>
  <si>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</si>
  <si>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</si>
  <si>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</si>
  <si>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</si>
  <si>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</si>
  <si>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</si>
  <si>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</si>
  <si>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</si>
  <si>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</si>
  <si>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</si>
  <si>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</si>
  <si>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</si>
  <si>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</si>
  <si>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</si>
  <si>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</si>
  <si>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</si>
  <si>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</si>
  <si>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</si>
  <si>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耐久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</si>
  <si>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</si>
  <si>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</si>
  <si>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</si>
  <si>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</si>
  <si>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</si>
  <si>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</si>
  <si>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</si>
  <si>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</si>
  <si>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</si>
  <si>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</si>
  <si>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</si>
  <si>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</si>
  <si>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</si>
  <si>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</si>
  <si>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</si>
  <si>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柳　琉雅</t>
  </si>
  <si>
    <t>ﾔﾅｷﾞ ﾘｭｳｶﾞ</t>
  </si>
  <si>
    <t>00142954227*</t>
  </si>
  <si>
    <t>YANAGI</t>
  </si>
  <si>
    <t>南　政希</t>
  </si>
  <si>
    <t>ﾐﾅﾐ ﾏｻｷ</t>
  </si>
  <si>
    <t>00125935732*</t>
  </si>
  <si>
    <t>鍔井　凌羽</t>
  </si>
  <si>
    <t>ﾂﾊﾞｲ ﾘｮｳ</t>
  </si>
  <si>
    <t>138828232*</t>
  </si>
  <si>
    <t>TSUBAI</t>
  </si>
  <si>
    <t>131208823*</t>
  </si>
  <si>
    <t>島田　湧都</t>
  </si>
  <si>
    <t>ｼﾏﾀﾞ ﾕｳﾄ</t>
  </si>
  <si>
    <t>126270321*</t>
  </si>
  <si>
    <t>松本　有透</t>
  </si>
  <si>
    <t>ﾏﾂﾓﾄ ﾕｽﾞｷ</t>
  </si>
  <si>
    <t>131008518*</t>
  </si>
  <si>
    <t>狩野　悠太</t>
  </si>
  <si>
    <t>ｶﾉ ﾕｳﾀ</t>
  </si>
  <si>
    <t>157443933*</t>
  </si>
  <si>
    <t>尾本　涼亮</t>
  </si>
  <si>
    <t>ｵﾓﾄ ﾘｮｳｽｹ</t>
  </si>
  <si>
    <t>126168226*</t>
  </si>
  <si>
    <t>OMOTO</t>
  </si>
  <si>
    <t>大平　夏野人</t>
  </si>
  <si>
    <t>ｵｵﾋﾗ ｶﾔﾄ</t>
  </si>
  <si>
    <t>131954528*</t>
  </si>
  <si>
    <t>OHIRA</t>
  </si>
  <si>
    <t>Kayato</t>
  </si>
  <si>
    <t>清水　陽生</t>
  </si>
  <si>
    <t>ｼﾐｽﾞ ﾊﾙｷ</t>
  </si>
  <si>
    <t>142714221*</t>
  </si>
  <si>
    <t>髙嶋　祐志</t>
  </si>
  <si>
    <t>ﾀｶｼﾏ ﾕｳｼﾞ</t>
  </si>
  <si>
    <t>秋野　樹輝</t>
  </si>
  <si>
    <t>ｱｷﾉ ｼﾞｭｷ</t>
  </si>
  <si>
    <t>122432721*</t>
  </si>
  <si>
    <t>AKINO</t>
  </si>
  <si>
    <t>Juki</t>
  </si>
  <si>
    <t>小田　匠人</t>
  </si>
  <si>
    <t>ｵﾀﾞ ﾀｸﾄ</t>
  </si>
  <si>
    <t>162764733*</t>
  </si>
  <si>
    <t>甲斐　傑</t>
  </si>
  <si>
    <t>ｶｲ ｽｸﾞﾙ</t>
  </si>
  <si>
    <t>129358533*</t>
  </si>
  <si>
    <t>加藤　誠也</t>
  </si>
  <si>
    <t>ｶﾄｳ ｾｲﾔ</t>
  </si>
  <si>
    <t>162380323*</t>
  </si>
  <si>
    <t>欅　晴仁</t>
  </si>
  <si>
    <t>ｹﾔｷ ﾊﾙﾄ</t>
  </si>
  <si>
    <t>122966228*</t>
  </si>
  <si>
    <t>KEYAKI</t>
  </si>
  <si>
    <t>小口　遥大</t>
  </si>
  <si>
    <t>ｺｸﾞﾁ ﾊﾙｷ</t>
  </si>
  <si>
    <t>131104616*</t>
  </si>
  <si>
    <t>KOGUCHI</t>
  </si>
  <si>
    <t>豊田　太一</t>
  </si>
  <si>
    <t>ﾄﾖﾀﾞ ﾀｲﾁ</t>
  </si>
  <si>
    <t>122282522*</t>
  </si>
  <si>
    <t>中山　悟希</t>
  </si>
  <si>
    <t>ﾅｶﾔﾏ ｻﾄｷ</t>
  </si>
  <si>
    <t>122900721*</t>
  </si>
  <si>
    <t>成田　天馬</t>
  </si>
  <si>
    <t>ﾅﾘﾀ ﾃﾝﾏ</t>
  </si>
  <si>
    <t>131029824*</t>
  </si>
  <si>
    <t>湯本　朋生</t>
  </si>
  <si>
    <t>ﾕﾓﾄ ﾄﾓｷ</t>
  </si>
  <si>
    <t>125107117*</t>
  </si>
  <si>
    <t>奥村　俊太</t>
  </si>
  <si>
    <t>ｵｸﾑﾗ ｼｭﾝﾀ</t>
  </si>
  <si>
    <t>153791834*</t>
  </si>
  <si>
    <t>井口　了輔</t>
  </si>
  <si>
    <t>ｲｸﾞﾁ ﾘｮｳｽｹ</t>
  </si>
  <si>
    <t>130905826*</t>
  </si>
  <si>
    <t>藤尾　伊三郎</t>
  </si>
  <si>
    <t>ﾌｼﾞｵ ｲｻﾌﾞﾛｳ</t>
  </si>
  <si>
    <t>137086530*</t>
  </si>
  <si>
    <t>FUJIO</t>
  </si>
  <si>
    <t>Isaburo</t>
  </si>
  <si>
    <t>窪井　晴大</t>
  </si>
  <si>
    <t>ｸﾎﾞｲ ﾊﾙﾄ</t>
  </si>
  <si>
    <t>126964836*</t>
  </si>
  <si>
    <t>KUBOI</t>
  </si>
  <si>
    <t>上原　皐太郎</t>
  </si>
  <si>
    <t>ｳｴﾊﾗ ｺｳﾀﾛｳ</t>
  </si>
  <si>
    <t>119621121*</t>
  </si>
  <si>
    <t>UEHARA</t>
  </si>
  <si>
    <t>藤谷　俊太朗</t>
    <rPh sb="4" eb="6">
      <t>タロウ</t>
    </rPh>
    <phoneticPr fontId="5"/>
  </si>
  <si>
    <t>ﾌｼﾞﾀﾆ ｼｭﾝﾀﾛｳ</t>
  </si>
  <si>
    <t>131721015*</t>
  </si>
  <si>
    <t>FUJITANI</t>
  </si>
  <si>
    <t>京都つくば開成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</si>
  <si>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</si>
  <si>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</si>
  <si>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</si>
  <si>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</si>
  <si>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</si>
  <si>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</si>
  <si>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</si>
  <si>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</si>
  <si>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</si>
  <si>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</si>
  <si>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</si>
  <si>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</si>
  <si>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</si>
  <si>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</si>
  <si>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</si>
  <si>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</si>
  <si>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</si>
  <si>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</si>
  <si>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</si>
  <si>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開星</t>
  </si>
  <si>
    <t>舛田　優翔</t>
  </si>
  <si>
    <t>ﾏｽﾀﾞ ﾕｳﾄ</t>
  </si>
  <si>
    <t>00200207416*</t>
  </si>
  <si>
    <t>鳥取商業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</si>
  <si>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</si>
  <si>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</si>
  <si>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</si>
  <si>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</si>
  <si>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</si>
  <si>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</si>
  <si>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</si>
  <si>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川島　孝規</t>
  </si>
  <si>
    <t>ｶﾜｼﾏ ｺｳｷ</t>
  </si>
  <si>
    <t>00156178836*</t>
  </si>
  <si>
    <t>久世　優空</t>
  </si>
  <si>
    <t>ｸｾﾞ ﾕﾗ</t>
  </si>
  <si>
    <t>00132487429*</t>
  </si>
  <si>
    <t>KUZE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</si>
  <si>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</si>
  <si>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</si>
  <si>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</si>
  <si>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</si>
  <si>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</si>
  <si>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</si>
  <si>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</si>
  <si>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</si>
  <si>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知立東</t>
  </si>
  <si>
    <t>菅沼　直紘</t>
  </si>
  <si>
    <t>00069415934*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</si>
  <si>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</si>
  <si>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</si>
  <si>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</si>
  <si>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</si>
  <si>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</si>
  <si>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</si>
  <si>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</si>
  <si>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</si>
  <si>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</si>
  <si>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</si>
  <si>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</si>
  <si>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</si>
  <si>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成田</t>
  </si>
  <si>
    <t>尾嶋　祥太</t>
  </si>
  <si>
    <t>ｵｼﾞﾏ ｼｮｳﾀ</t>
  </si>
  <si>
    <t>00155439936*</t>
  </si>
  <si>
    <t>OJIMA</t>
  </si>
  <si>
    <t>金津</t>
  </si>
  <si>
    <t>葛城　悠太</t>
  </si>
  <si>
    <t>ｶﾂﾗｷﾞ ﾕｳﾀ</t>
  </si>
  <si>
    <t>00128484229*</t>
  </si>
  <si>
    <t>KATSURAGI</t>
  </si>
  <si>
    <t>岡本　真空</t>
  </si>
  <si>
    <t>ｵｶﾓﾄ ﾏｿﾗ</t>
  </si>
  <si>
    <t>00131346119*</t>
  </si>
  <si>
    <t>Masora</t>
  </si>
  <si>
    <t>小牧　蒼翔</t>
  </si>
  <si>
    <t>ｺﾏｷ ｱｵﾄ</t>
  </si>
  <si>
    <t>131570017*</t>
  </si>
  <si>
    <t>KOMAKI</t>
  </si>
  <si>
    <t>有村　優咲</t>
  </si>
  <si>
    <t>ｱﾘﾑﾗ ﾕｳｻｸ</t>
  </si>
  <si>
    <t>129534226*</t>
  </si>
  <si>
    <t>ARIMURA</t>
  </si>
  <si>
    <t>松陽</t>
  </si>
  <si>
    <t>遠山　篤志</t>
  </si>
  <si>
    <t>ﾄｵﾔﾏ ｱﾂｼ</t>
  </si>
  <si>
    <t>157374229*</t>
  </si>
  <si>
    <t>TOYAMA</t>
  </si>
  <si>
    <t>室田　篤季</t>
  </si>
  <si>
    <t>石井　璃玖斗</t>
  </si>
  <si>
    <t>ｲｼｲ ﾘｸﾄ</t>
  </si>
  <si>
    <t>00128232220*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</si>
  <si>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</si>
  <si>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</si>
  <si>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</si>
  <si>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</si>
  <si>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</si>
  <si>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</si>
  <si>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Kenyu</t>
  </si>
  <si>
    <t>濵﨑　隆哉</t>
  </si>
  <si>
    <t>ﾊﾏｻｷ ﾀｶﾔ</t>
  </si>
  <si>
    <t>00130752220*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</si>
  <si>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</si>
  <si>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</si>
  <si>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</si>
  <si>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</si>
  <si>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</si>
  <si>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</si>
  <si>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</si>
  <si>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追手門学院大手前</t>
  </si>
  <si>
    <t>中田　衆士</t>
  </si>
  <si>
    <t>ﾅｶﾀ ｼｭｳﾄ</t>
  </si>
  <si>
    <t>00125355930*</t>
  </si>
  <si>
    <t>姫路</t>
  </si>
  <si>
    <t>神澤　るか</t>
  </si>
  <si>
    <t>ｶﾝｻﾞﾜ ﾙｶ</t>
  </si>
  <si>
    <t>00128951632*</t>
  </si>
  <si>
    <t>KANZAWA</t>
  </si>
  <si>
    <t>Ruka</t>
  </si>
  <si>
    <t>藤山　太地</t>
  </si>
  <si>
    <t>00157662229*</t>
  </si>
  <si>
    <t>里吉　恵太</t>
  </si>
  <si>
    <t>00130936931*</t>
  </si>
  <si>
    <t>SATOYOSHI</t>
  </si>
  <si>
    <t>鈴木　智徳</t>
  </si>
  <si>
    <t>00130937023*</t>
  </si>
  <si>
    <t>石橋　孝梓</t>
  </si>
  <si>
    <t>00200219601*</t>
  </si>
  <si>
    <t>Takashi</t>
  </si>
  <si>
    <t>宮松　諒</t>
  </si>
  <si>
    <t>ﾐﾔﾏﾂ ﾘｮｳ</t>
  </si>
  <si>
    <t>00160620318*</t>
  </si>
  <si>
    <t>MIYAMATSU</t>
  </si>
  <si>
    <t>丸尾　陸斗</t>
  </si>
  <si>
    <t>ﾏﾙｵ ﾘｸﾄ</t>
  </si>
  <si>
    <t>00131071013*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</si>
  <si>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</si>
  <si>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</si>
  <si>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</si>
  <si>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</si>
  <si>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</si>
  <si>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</si>
  <si>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</si>
  <si>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藤井　大智</t>
  </si>
  <si>
    <t>ﾌｼﾞｲ ﾀｲﾁ</t>
  </si>
  <si>
    <t>00116528528*</t>
  </si>
  <si>
    <t>小野</t>
  </si>
  <si>
    <t>岸村　心渉</t>
  </si>
  <si>
    <t>ｷｼﾑﾗ ｱｲﾙ</t>
  </si>
  <si>
    <t>00124451825*</t>
  </si>
  <si>
    <t>KISHIMURA</t>
  </si>
  <si>
    <t>森田　誠矢</t>
  </si>
  <si>
    <t>ﾓﾘﾀ ｾｲﾔ</t>
  </si>
  <si>
    <t>廣江　優太</t>
  </si>
  <si>
    <t>ﾋﾛｴ ﾕｳﾀ</t>
  </si>
  <si>
    <t>00139532225*</t>
  </si>
  <si>
    <t>HIROE</t>
  </si>
  <si>
    <t>猪名川</t>
  </si>
  <si>
    <t>森田　隼斗</t>
  </si>
  <si>
    <t>ﾓﾘﾀ ﾊﾔﾄ</t>
  </si>
  <si>
    <t>浦上　大和</t>
  </si>
  <si>
    <t>ｳﾗｶﾐ ﾔﾏﾄ</t>
  </si>
  <si>
    <t>00127592935*</t>
  </si>
  <si>
    <t>URAKAMI</t>
  </si>
  <si>
    <t>大下　潤</t>
  </si>
  <si>
    <t>ｵｵｼﾀ ｼﾞｭﾝ</t>
  </si>
  <si>
    <t>00200225533*</t>
  </si>
  <si>
    <t>長尾　太智</t>
  </si>
  <si>
    <t>ﾅｶﾞｵ ﾀｲﾁ</t>
  </si>
  <si>
    <t>00087151729*</t>
  </si>
  <si>
    <t>橋本　諒</t>
  </si>
  <si>
    <t>ﾊｼﾓﾄ ｻﾄﾙ</t>
  </si>
  <si>
    <t>00115089529*</t>
  </si>
  <si>
    <t>奥村　明浩</t>
  </si>
  <si>
    <t>ｵｸﾑﾗ ｱｷﾋﾛ</t>
  </si>
  <si>
    <t>00124938330*</t>
  </si>
  <si>
    <t>八日市</t>
  </si>
  <si>
    <t>甲斐　翔太</t>
  </si>
  <si>
    <t>ｶｲ ｼｮｳﾀ</t>
  </si>
  <si>
    <t>00200217454*</t>
  </si>
  <si>
    <t>五藤　翔</t>
  </si>
  <si>
    <t>ｺﾞﾄｳ ｼｮｳ</t>
  </si>
  <si>
    <t>00131114718*</t>
  </si>
  <si>
    <t>北野　颯太</t>
  </si>
  <si>
    <t>ｷﾀﾉ ｿｳﾀ</t>
  </si>
  <si>
    <t>00155723831*</t>
  </si>
  <si>
    <t>梅村　豪</t>
  </si>
  <si>
    <t>ｳﾒﾑﾗ ｺﾞｳ</t>
  </si>
  <si>
    <t>00145390426*</t>
  </si>
  <si>
    <t>田中　佐昌</t>
  </si>
  <si>
    <t>ﾀﾅｶ ｻｽｹ</t>
  </si>
  <si>
    <t>00200228527*</t>
  </si>
  <si>
    <t>坂戸西</t>
  </si>
  <si>
    <t>和氣　悠斗</t>
  </si>
  <si>
    <t>ﾜｷ ﾊﾙﾄ</t>
  </si>
  <si>
    <t>00200228741*</t>
  </si>
  <si>
    <t>WAKI</t>
  </si>
  <si>
    <t>村上　泰誠</t>
    <rPh sb="0" eb="2">
      <t>ムラカミ</t>
    </rPh>
    <rPh sb="3" eb="4">
      <t>ヤスシ</t>
    </rPh>
    <rPh sb="4" eb="5">
      <t>マコト</t>
    </rPh>
    <phoneticPr fontId="5"/>
  </si>
  <si>
    <t>奥野　賢汰</t>
  </si>
  <si>
    <t>ｵｸﾉ ｹﾝﾀ</t>
  </si>
  <si>
    <t>00080346021*</t>
  </si>
  <si>
    <t>中嶋　律空</t>
  </si>
  <si>
    <t>ﾅｶｼﾞﾏ ﾘｸ</t>
  </si>
  <si>
    <t>00116308423*</t>
  </si>
  <si>
    <t>四ツ葉学園中等</t>
  </si>
  <si>
    <t>浜守　光映</t>
  </si>
  <si>
    <t>ﾊﾏﾓﾘ ﾃﾙｷ</t>
  </si>
  <si>
    <t>00155251928*</t>
  </si>
  <si>
    <t>HAMAMORI</t>
  </si>
  <si>
    <t>Teruki</t>
  </si>
  <si>
    <t>魚津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</si>
  <si>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</si>
  <si>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</si>
  <si>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</si>
  <si>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</si>
  <si>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</si>
  <si>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</si>
  <si>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</si>
  <si>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</si>
  <si>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</si>
  <si>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</si>
  <si>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</si>
  <si>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安古市</t>
  </si>
  <si>
    <t>舛田　祥拓</t>
  </si>
  <si>
    <t>ﾏｽﾀﾞ ｼｮｳﾀｸ</t>
  </si>
  <si>
    <t>00128868841*</t>
  </si>
  <si>
    <t>Shotaku</t>
  </si>
  <si>
    <t>刈谷北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</si>
  <si>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</si>
  <si>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</si>
  <si>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</si>
  <si>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</si>
  <si>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</si>
  <si>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</si>
  <si>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</si>
  <si>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攻玉社</t>
  </si>
  <si>
    <t>石川　慎翔</t>
  </si>
  <si>
    <t>00129218932*</t>
  </si>
  <si>
    <t>森本　晴倖</t>
  </si>
  <si>
    <t>ﾓﾘﾓﾄ ﾊﾙﾕｷ</t>
  </si>
  <si>
    <t>00156415931*</t>
  </si>
  <si>
    <t>金山　敬祐</t>
  </si>
  <si>
    <t>ｶﾅﾔﾏ ｷｮｳｽｹ</t>
  </si>
  <si>
    <t>00113210088*</t>
  </si>
  <si>
    <t>福井工業大福井</t>
  </si>
  <si>
    <t>山田　陸翔</t>
  </si>
  <si>
    <t>ﾔﾏﾀﾞ ﾘｸﾄ</t>
  </si>
  <si>
    <t>河瀬</t>
  </si>
  <si>
    <t>今城　拓磨</t>
  </si>
  <si>
    <t>ｲﾏｼﾞｮｳ ﾀｸﾏ</t>
  </si>
  <si>
    <t>IMAJO</t>
  </si>
  <si>
    <t>金永　悠希</t>
  </si>
  <si>
    <t>ｶﾈﾅｶﾞ ﾕｳｷ</t>
  </si>
  <si>
    <t>00124948230*</t>
  </si>
  <si>
    <t>KANENAGA</t>
  </si>
  <si>
    <t>農本　駿</t>
  </si>
  <si>
    <t>ﾉｳﾓﾄ ｼｭﾝ</t>
  </si>
  <si>
    <t>00123747226*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</si>
  <si>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</si>
  <si>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</si>
  <si>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</si>
  <si>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</si>
  <si>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</si>
  <si>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</si>
  <si>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</si>
  <si>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扶持本　駿八</t>
  </si>
  <si>
    <t>00111113614*</t>
  </si>
  <si>
    <t>山下　朱利</t>
  </si>
  <si>
    <t>00112982730*</t>
  </si>
  <si>
    <t>Shuri</t>
  </si>
  <si>
    <t>安村　一真</t>
  </si>
  <si>
    <t>00116291424*</t>
  </si>
  <si>
    <t>YASUMURA</t>
  </si>
  <si>
    <t>中川　雅矢</t>
  </si>
  <si>
    <t>00124127320*</t>
  </si>
  <si>
    <t>田中　将真</t>
  </si>
  <si>
    <t>00140113717*</t>
  </si>
  <si>
    <t>長戸　彪</t>
  </si>
  <si>
    <t>00144449228*</t>
  </si>
  <si>
    <t>Hyo</t>
  </si>
  <si>
    <t>壱岐</t>
  </si>
  <si>
    <t>松本　向平</t>
  </si>
  <si>
    <t>00200185212*</t>
  </si>
  <si>
    <t>植田　陽太</t>
  </si>
  <si>
    <t>00200185213*</t>
  </si>
  <si>
    <t>森川　清琉</t>
  </si>
  <si>
    <t>00200185331*</t>
  </si>
  <si>
    <t>Seiryu</t>
  </si>
  <si>
    <t>成瀬　天翔</t>
  </si>
  <si>
    <t>00200185358*</t>
  </si>
  <si>
    <t>田上　祐真</t>
  </si>
  <si>
    <t>00113067927*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</si>
  <si>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</si>
  <si>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</si>
  <si>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</si>
  <si>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</si>
  <si>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</si>
  <si>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</si>
  <si>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聖光</t>
  </si>
  <si>
    <t>田中　洋佑</t>
  </si>
  <si>
    <t>00129715227*</t>
  </si>
  <si>
    <t>南場　豪力</t>
  </si>
  <si>
    <t>00133351824*</t>
  </si>
  <si>
    <t>平尾　優成</t>
  </si>
  <si>
    <t>00200205833*</t>
  </si>
  <si>
    <t>鈴木　柊</t>
  </si>
  <si>
    <t>ｽｽﾞｷ ｼｭｳ</t>
  </si>
  <si>
    <t>00154379736*</t>
  </si>
  <si>
    <t>静岡農業</t>
  </si>
  <si>
    <t>岡野　璃大</t>
  </si>
  <si>
    <t>ｵｶﾉ ﾘｵ</t>
  </si>
  <si>
    <t>00136048729*</t>
  </si>
  <si>
    <t>Rio</t>
  </si>
  <si>
    <t>川田　圭真</t>
  </si>
  <si>
    <t>ｶﾜﾀﾞ ｹｲﾏ</t>
  </si>
  <si>
    <t>00200247421*</t>
  </si>
  <si>
    <t>前田　航太朗</t>
  </si>
  <si>
    <t>ﾏｴﾀﾞ ｺｳﾀﾛｳ</t>
  </si>
  <si>
    <t>00131064924*</t>
  </si>
  <si>
    <t>柳田　寛大</t>
  </si>
  <si>
    <t>ﾔﾅｷﾞﾀﾞ ｶﾝﾀ</t>
  </si>
  <si>
    <t>00131144115*</t>
  </si>
  <si>
    <t>YANAGIDA</t>
  </si>
  <si>
    <t>玉井　廉之助</t>
  </si>
  <si>
    <t>ﾀﾏｲ ﾚﾝﾉｽｹ</t>
  </si>
  <si>
    <t>00162063220*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</si>
  <si>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</si>
  <si>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</si>
  <si>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</si>
  <si>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</si>
  <si>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</si>
  <si>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</si>
  <si>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石澤　和弥</t>
  </si>
  <si>
    <t>ｲｼｻﾞﾜ ｶｽﾞﾔ</t>
  </si>
  <si>
    <t>00122825424*</t>
  </si>
  <si>
    <t>ISHIZAWA</t>
  </si>
  <si>
    <t>相洋</t>
  </si>
  <si>
    <t>雨森　俊典</t>
  </si>
  <si>
    <t>ｱﾒﾓﾘ ｼｭﾝｽｹ</t>
  </si>
  <si>
    <t>00123761222*</t>
  </si>
  <si>
    <t>AMEMORI</t>
  </si>
  <si>
    <t>清永　真矢</t>
  </si>
  <si>
    <t>塩見　章悟</t>
  </si>
  <si>
    <t>SHIOMI</t>
  </si>
  <si>
    <t>小澤　光輝</t>
  </si>
  <si>
    <t>KOZAWA</t>
  </si>
  <si>
    <t>竹内　皓哉</t>
  </si>
  <si>
    <t>Koya</t>
  </si>
  <si>
    <t>松本　康太朗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</si>
  <si>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</si>
  <si>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</si>
  <si>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</si>
  <si>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</si>
  <si>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</si>
  <si>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</si>
  <si>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</si>
  <si>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</si>
  <si>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奈良女子</t>
  </si>
  <si>
    <t>中村　心之輔</t>
  </si>
  <si>
    <t>ﾅｶﾑﾗ ｼﾝﾉｽｹ</t>
  </si>
  <si>
    <t>00115182624*</t>
  </si>
  <si>
    <t>田村　耕平</t>
  </si>
  <si>
    <t>ﾀﾑﾗ ｺｳﾍｲ</t>
  </si>
  <si>
    <t>00114662828*</t>
  </si>
  <si>
    <t>松島　陽太</t>
  </si>
  <si>
    <t>ﾏﾂｼﾏ ﾖｳﾀ</t>
  </si>
  <si>
    <t>00127027120*</t>
  </si>
  <si>
    <t>MATSUSHIMA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</si>
  <si>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</si>
  <si>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</si>
  <si>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</si>
  <si>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</si>
  <si>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</si>
  <si>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</si>
  <si>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</si>
  <si>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</si>
  <si>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昭和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</si>
  <si>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</si>
  <si>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</si>
  <si>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</si>
  <si>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</si>
  <si>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</si>
  <si>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</si>
  <si>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</si>
  <si>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</si>
  <si>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</si>
  <si>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</si>
  <si>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</si>
  <si>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</si>
  <si>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</si>
  <si>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</si>
  <si>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</si>
  <si>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</si>
  <si>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</si>
  <si>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</si>
  <si>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</si>
  <si>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</si>
  <si>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</si>
  <si>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</si>
  <si>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Tomoyuki</t>
  </si>
  <si>
    <t>千崎　佑也</t>
  </si>
  <si>
    <t>ｾﾝｻﾞｷ ﾕｳﾔ</t>
  </si>
  <si>
    <t>00200214130*</t>
  </si>
  <si>
    <t>SENZAKI</t>
  </si>
  <si>
    <t>河野　聡次郎</t>
  </si>
  <si>
    <t>ｺｳﾉ ｿｳｼﾞﾛｳ</t>
  </si>
  <si>
    <t>00200257064*</t>
  </si>
  <si>
    <t>木野　羽月</t>
  </si>
  <si>
    <t>ｷﾉ ﾊｽﾞｷ</t>
  </si>
  <si>
    <t>00200256974*</t>
  </si>
  <si>
    <t>KINO</t>
  </si>
  <si>
    <t>瀬戸　信成</t>
  </si>
  <si>
    <t>ｾﾄ ﾉﾌﾞﾅﾘ</t>
  </si>
  <si>
    <t>00125426828*</t>
  </si>
  <si>
    <t>SETO</t>
  </si>
  <si>
    <t>Nobunari</t>
  </si>
  <si>
    <t>久保　佑太</t>
  </si>
  <si>
    <t>ｸﾎﾞ ﾕｳﾀ</t>
  </si>
  <si>
    <t>00129593029*</t>
  </si>
  <si>
    <t>神戸甲北</t>
  </si>
  <si>
    <t>西　桔平</t>
  </si>
  <si>
    <t>ﾆｼ ｷｯﾍﾟｲ</t>
  </si>
  <si>
    <t>00124626627*</t>
  </si>
  <si>
    <t>Kippei</t>
  </si>
  <si>
    <t>神戸学院大附属</t>
  </si>
  <si>
    <t>小西　夢空</t>
  </si>
  <si>
    <t>ｺﾆｼ ﾕｱ</t>
  </si>
  <si>
    <t>00128992233*</t>
  </si>
  <si>
    <t>Yua</t>
  </si>
  <si>
    <t>渡邉　皇寿</t>
  </si>
  <si>
    <t>ﾜﾀﾅﾍﾞ ｵｳｼﾞｭ</t>
  </si>
  <si>
    <t>00131344723*</t>
  </si>
  <si>
    <t>長良</t>
  </si>
  <si>
    <t>安田　煌音</t>
  </si>
  <si>
    <t>ﾔｽﾀﾞ ｷﾗﾄ</t>
  </si>
  <si>
    <t>00128956132*</t>
  </si>
  <si>
    <t>山本　陽太</t>
  </si>
  <si>
    <t>ﾔﾏﾓﾄ ﾖｳﾀ</t>
  </si>
  <si>
    <t>00200258355*</t>
  </si>
  <si>
    <t>羽衣学園</t>
  </si>
  <si>
    <t>射場　政利</t>
  </si>
  <si>
    <t>ｲﾊﾞ ﾏｻﾄｼ</t>
  </si>
  <si>
    <t>00128721425*</t>
  </si>
  <si>
    <t>IBA</t>
  </si>
  <si>
    <t>八洲学園</t>
  </si>
  <si>
    <t>00166881636*</t>
  </si>
  <si>
    <t>00065554328*</t>
  </si>
  <si>
    <t>00138521020*</t>
  </si>
  <si>
    <t>00086026830*</t>
  </si>
  <si>
    <t>00065312320*</t>
  </si>
  <si>
    <t>00091825940*</t>
  </si>
  <si>
    <t>00089685642*</t>
  </si>
  <si>
    <t>00172298837*</t>
  </si>
  <si>
    <t>00172298938*</t>
  </si>
  <si>
    <t>00102730518*</t>
  </si>
  <si>
    <t>00172299030*</t>
  </si>
  <si>
    <t>00200107266*</t>
  </si>
  <si>
    <t>00200107271*</t>
  </si>
  <si>
    <t>五島　颯愛</t>
  </si>
  <si>
    <t>ｺﾞｼﾏ ｿｳｱ</t>
  </si>
  <si>
    <t>00200223247*</t>
  </si>
  <si>
    <t>GOSHIMA</t>
  </si>
  <si>
    <t>Soa</t>
  </si>
  <si>
    <t>印藤　広翔</t>
  </si>
  <si>
    <t>ｲﾝﾄﾞｳ ﾋﾛﾄ</t>
  </si>
  <si>
    <t>00130157118*</t>
  </si>
  <si>
    <t>INDO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</si>
  <si>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</si>
  <si>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</si>
  <si>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</si>
  <si>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</si>
  <si>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</si>
  <si>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</si>
  <si>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</si>
  <si>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</si>
  <si>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</si>
  <si>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</si>
  <si>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</si>
  <si>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</si>
  <si>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</si>
  <si>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</si>
  <si>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</si>
  <si>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</si>
  <si>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</si>
  <si>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</si>
  <si>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</si>
  <si>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</si>
  <si>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</si>
  <si>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大阪国際滝井</t>
  </si>
  <si>
    <t>𦚰阪　泰地</t>
    <rPh sb="2" eb="3">
      <t>サカ</t>
    </rPh>
    <rPh sb="4" eb="6">
      <t>タイチ</t>
    </rPh>
    <phoneticPr fontId="5"/>
  </si>
  <si>
    <t>ﾜｷｻｶ ﾀｲﾁ</t>
  </si>
  <si>
    <t>00128536429*</t>
  </si>
  <si>
    <t>WAKISAKA</t>
  </si>
  <si>
    <t>三木　悠也</t>
  </si>
  <si>
    <t>ﾐｷ ﾕｳﾔ</t>
  </si>
  <si>
    <t>00126432422*</t>
  </si>
  <si>
    <t>岩崎　喜生</t>
  </si>
  <si>
    <t>ｲﾜｻｷ ﾊﾙｷ</t>
  </si>
  <si>
    <t>堀北　翔真</t>
  </si>
  <si>
    <t>ﾎﾘｷﾀ ｼｮｳﾏ</t>
  </si>
  <si>
    <t>HORIKITA</t>
  </si>
  <si>
    <t>飛鳥未来</t>
  </si>
  <si>
    <t>木下　慎二</t>
  </si>
  <si>
    <t>ｷﾉｼﾀ ｼﾝｼﾞ</t>
  </si>
  <si>
    <t>政埜　佑輔</t>
  </si>
  <si>
    <t>ﾏｻﾉ ﾕｳｽｹ</t>
  </si>
  <si>
    <t>MASANO</t>
  </si>
  <si>
    <t>竹内　隆騎</t>
  </si>
  <si>
    <t>ﾀｹｳﾁ ﾘｭｳｷ</t>
  </si>
  <si>
    <t>00131334217*</t>
  </si>
  <si>
    <t>小名　望生</t>
  </si>
  <si>
    <t>ｵﾅ ﾐﾂｷ</t>
  </si>
  <si>
    <t>00126480728*</t>
  </si>
  <si>
    <t>ONA</t>
  </si>
  <si>
    <t>木村　亮汰</t>
  </si>
  <si>
    <t>ｷﾑﾗ ﾘｮｳﾀ</t>
  </si>
  <si>
    <t>00159367839*</t>
  </si>
  <si>
    <t>振原　克仁</t>
  </si>
  <si>
    <t>ﾌﾘﾊﾗ ｶﾂﾋﾄ</t>
  </si>
  <si>
    <t>00130969937*</t>
  </si>
  <si>
    <t>FURIHARA</t>
  </si>
  <si>
    <t>Katsuhito</t>
  </si>
  <si>
    <t>山城</t>
  </si>
  <si>
    <t>今泉　翔</t>
  </si>
  <si>
    <t>ｲﾏｲｽﾞﾐ ｼｮｳ</t>
  </si>
  <si>
    <t>00200017188*</t>
  </si>
  <si>
    <t>鶴田　龍成</t>
  </si>
  <si>
    <t>ﾂﾙﾀ ﾘｭｳｾｲ</t>
  </si>
  <si>
    <t>00130873527*</t>
  </si>
  <si>
    <t>TSURUTA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</si>
  <si>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</si>
  <si>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</si>
  <si>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</si>
  <si>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</si>
  <si>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</si>
  <si>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</si>
  <si>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</si>
  <si>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</si>
  <si>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</si>
  <si>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</si>
  <si>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</si>
  <si>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ﾎｿﾐ ｺｳｷ</t>
  </si>
  <si>
    <t>梶山　大輝</t>
  </si>
  <si>
    <t>ｶｼﾞﾔﾏ ﾀﾞｲｷ</t>
  </si>
  <si>
    <t>樋口　聡一</t>
  </si>
  <si>
    <t>ﾋｸﾞﾁ ｿｳｲﾁ</t>
  </si>
  <si>
    <t>Soichi</t>
  </si>
  <si>
    <t>稲垣　喜一</t>
  </si>
  <si>
    <t>ｲﾅｶﾞｷ ﾖｼｶｽﾞ</t>
  </si>
  <si>
    <t>INAGAKI</t>
  </si>
  <si>
    <t>Yoshikazu</t>
  </si>
  <si>
    <t>春日部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</si>
  <si>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</si>
  <si>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</si>
  <si>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</si>
  <si>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</si>
  <si>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</si>
  <si>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</si>
  <si>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</si>
  <si>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</si>
  <si>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</si>
  <si>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</si>
  <si>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</si>
  <si>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WAKABAYASHI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</si>
  <si>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</si>
  <si>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</si>
  <si>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</si>
  <si>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</si>
  <si>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</si>
  <si>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</si>
  <si>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</si>
  <si>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柴田　拓人</t>
  </si>
  <si>
    <t>ｼﾊﾞﾀ ﾀｸﾄ</t>
  </si>
  <si>
    <t>諸岡　俊亮</t>
  </si>
  <si>
    <t>ﾓﾛｵｶ ｼｭﾝｽｹ</t>
  </si>
  <si>
    <t>00124707425*</t>
  </si>
  <si>
    <t>猶野　翼</t>
  </si>
  <si>
    <t>ﾅｵﾉ ﾂﾊﾞｻ</t>
  </si>
  <si>
    <t>00126332421*</t>
  </si>
  <si>
    <t>NAONO</t>
  </si>
  <si>
    <t>ﾅｶﾑﾗ ﾘﾝﾉｽｹ</t>
  </si>
  <si>
    <t>00160683327*</t>
  </si>
  <si>
    <t>Rinnosuke</t>
  </si>
  <si>
    <t>中井　大地</t>
  </si>
  <si>
    <t>ﾅｶｲ ﾀﾞｲﾁ</t>
  </si>
  <si>
    <t>00136487029*</t>
  </si>
  <si>
    <t>嶋田　樹</t>
  </si>
  <si>
    <t>ｼﾏﾀﾞ ｲﾂｷ</t>
  </si>
  <si>
    <t>00126885636*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</si>
  <si>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</si>
  <si>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</si>
  <si>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</si>
  <si>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</si>
  <si>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</si>
  <si>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</si>
  <si>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</si>
  <si>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森　結誠</t>
  </si>
  <si>
    <t>ﾓﾘ ﾕｳｾｲ</t>
  </si>
  <si>
    <t>00123615018*</t>
  </si>
  <si>
    <t>暁</t>
  </si>
  <si>
    <t>大澤　茶汰</t>
  </si>
  <si>
    <t>ｵｵｻﾜ ﾁｬﾀ</t>
  </si>
  <si>
    <t>00154970834*</t>
  </si>
  <si>
    <t>OSAWA</t>
  </si>
  <si>
    <t>Chata</t>
  </si>
  <si>
    <t>長久手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</si>
  <si>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</si>
  <si>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</si>
  <si>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</si>
  <si>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</si>
  <si>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</si>
  <si>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</si>
  <si>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</si>
  <si>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</si>
  <si>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</si>
  <si>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</si>
  <si>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</si>
  <si>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</si>
  <si>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青木　良真</t>
  </si>
  <si>
    <t>ｱｵｷ ﾘｮｳﾏ</t>
  </si>
  <si>
    <t>00147472328*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</si>
  <si>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</si>
  <si>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</si>
  <si>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</si>
  <si>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</si>
  <si>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</si>
  <si>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</si>
  <si>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熱田</t>
  </si>
  <si>
    <t>添島　巧成</t>
  </si>
  <si>
    <t>ｿｴｼﾞﾏ ｺｳｾｲ</t>
  </si>
  <si>
    <t>00125988639*</t>
  </si>
  <si>
    <t>SOEJIMA</t>
  </si>
  <si>
    <t>勝田　優翔</t>
  </si>
  <si>
    <t>ｶﾂﾀﾞ ﾕｳﾄ</t>
  </si>
  <si>
    <t>00141895735*</t>
  </si>
  <si>
    <t>KATSUDA</t>
  </si>
  <si>
    <t>金子　陽一</t>
  </si>
  <si>
    <t>ｶﾈｺ ﾋﾛｶｽﾞ</t>
  </si>
  <si>
    <t>00156217224*</t>
  </si>
  <si>
    <t>東葉</t>
  </si>
  <si>
    <t>福田　鷹飛</t>
  </si>
  <si>
    <t>ﾌｸﾀﾞ ﾀｶﾄ</t>
  </si>
  <si>
    <t>00163912224*</t>
  </si>
  <si>
    <t>齋藤　未侑</t>
  </si>
  <si>
    <t>ｻｲﾄｳ ﾐﾕｳ</t>
  </si>
  <si>
    <t>00150245522*</t>
  </si>
  <si>
    <t>上田　泰成</t>
  </si>
  <si>
    <t>ｳｴﾀﾞ ﾀｲｾｲ</t>
  </si>
  <si>
    <t>00115040415*</t>
  </si>
  <si>
    <t>菰田　誠志</t>
  </si>
  <si>
    <t>ｺﾓﾀﾞ ﾏｻﾕｷ</t>
  </si>
  <si>
    <t>00123697836*</t>
  </si>
  <si>
    <t>KOMODA</t>
  </si>
  <si>
    <t>九州国際大付属</t>
  </si>
  <si>
    <t>戸島　清太</t>
  </si>
  <si>
    <t>ﾄｼﾏ ｾｲﾀ</t>
  </si>
  <si>
    <t>00122561623*</t>
  </si>
  <si>
    <t>TOSHIMA</t>
  </si>
  <si>
    <t>冨山　仁希</t>
  </si>
  <si>
    <t>00144612321*</t>
  </si>
  <si>
    <t>上田　悠斗</t>
  </si>
  <si>
    <t>00154923125*</t>
  </si>
  <si>
    <t>増井　貴哉</t>
  </si>
  <si>
    <t>ﾏｽｲ ﾀｶﾔ</t>
  </si>
  <si>
    <t>00103455321*</t>
  </si>
  <si>
    <t>MASUI</t>
  </si>
  <si>
    <t>吉田　知史</t>
  </si>
  <si>
    <t>ﾖｼﾀﾞ ﾄﾓﾋﾄ</t>
  </si>
  <si>
    <t>Tomohito</t>
  </si>
  <si>
    <t>吉木　寛馬</t>
  </si>
  <si>
    <t>ﾖｼｷ ｶﾝﾏ</t>
  </si>
  <si>
    <t>YOSHIKI</t>
  </si>
  <si>
    <t>本多　邦之</t>
  </si>
  <si>
    <t>ﾎﾝﾀﾞ ｸﾆﾕｷ</t>
  </si>
  <si>
    <t>Kuniyuki</t>
  </si>
  <si>
    <t>落合　勇斗</t>
  </si>
  <si>
    <t>ｵﾁｱｲ ﾕｳﾄ</t>
  </si>
  <si>
    <t>深山　祐大</t>
  </si>
  <si>
    <t>ﾌｶﾔﾏ ﾕｳﾀﾞｲ</t>
  </si>
  <si>
    <t>FUKAYAMA</t>
  </si>
  <si>
    <t>荻野　颯亮</t>
  </si>
  <si>
    <t>ｵｷﾞﾉ ｿｳｽｹ</t>
  </si>
  <si>
    <t>00200273665*</t>
  </si>
  <si>
    <t>川杉　泉理</t>
  </si>
  <si>
    <t>ｶﾜｽｷﾞ ｾﾝﾘ</t>
  </si>
  <si>
    <t>00016801392*</t>
  </si>
  <si>
    <t>KAWASUGI</t>
  </si>
  <si>
    <t>Senri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</si>
  <si>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</si>
  <si>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</si>
  <si>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</si>
  <si>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</si>
  <si>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</si>
  <si>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</si>
  <si>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</si>
  <si>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岩根サロヴァーラ　ヘンリ</t>
  </si>
  <si>
    <t>ｲﾜﾈｻﾛｳﾞｧｰﾗ ﾍﾝﾘ</t>
  </si>
  <si>
    <t>00148265026*</t>
  </si>
  <si>
    <t>IWANESALOVAARA</t>
  </si>
  <si>
    <t>Henri</t>
  </si>
  <si>
    <t>関　栖々弥</t>
  </si>
  <si>
    <t>ｾｷ ｽｽﾞﾔ</t>
  </si>
  <si>
    <t>00123424218*</t>
  </si>
  <si>
    <t>Suzuya</t>
  </si>
  <si>
    <t>小島　伸介</t>
  </si>
  <si>
    <t>ｺｼﾞﾏ ｼﾝｽｹ</t>
  </si>
  <si>
    <t>00200281490*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</si>
  <si>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</si>
  <si>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</si>
  <si>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</si>
  <si>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</si>
  <si>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</si>
  <si>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</si>
  <si>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</si>
  <si>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</si>
  <si>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</si>
  <si>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</si>
  <si>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</si>
  <si>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</si>
  <si>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</si>
  <si>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ﾅｶﾀﾞ ﾊﾙﾄ</t>
  </si>
  <si>
    <t>00127872128*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</si>
  <si>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</si>
  <si>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</si>
  <si>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</si>
  <si>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</si>
  <si>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</si>
  <si>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</si>
  <si>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</si>
  <si>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</si>
  <si>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立教新座</t>
  </si>
  <si>
    <t>ｳﾗﾀ ｼｭﾝﾀﾛｳ</t>
  </si>
  <si>
    <t>00200286769*</t>
  </si>
  <si>
    <t>URATA</t>
  </si>
  <si>
    <t>昭和学院秀英</t>
  </si>
  <si>
    <t>庄田　隆人</t>
  </si>
  <si>
    <t>ｼｮｳﾀﾞ ﾘｭｳﾄ</t>
  </si>
  <si>
    <t>00155191325*</t>
  </si>
  <si>
    <t>SHODA</t>
  </si>
  <si>
    <t>小松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</si>
  <si>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</si>
  <si>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</si>
  <si>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</si>
  <si>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</si>
  <si>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</si>
  <si>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</si>
  <si>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</si>
  <si>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造田　隼佑</t>
  </si>
  <si>
    <t>ｿﾞｳﾀﾞ ｼｭﾝｽｹ</t>
  </si>
  <si>
    <t>00158698838*</t>
  </si>
  <si>
    <t>北田　泰基</t>
  </si>
  <si>
    <t>ｷﾀﾀﾞ ﾀｲｷ</t>
  </si>
  <si>
    <t>00127271929*</t>
  </si>
  <si>
    <t>浜松北</t>
  </si>
  <si>
    <t>吉田　和史</t>
  </si>
  <si>
    <t>ﾖｼﾀﾞ ｶｽﾞｼ</t>
  </si>
  <si>
    <t>00117913224*</t>
  </si>
  <si>
    <t>仙台第二</t>
  </si>
  <si>
    <t>日名　雄一郎</t>
  </si>
  <si>
    <t>ﾋﾅ ﾕｳｲﾁﾛｳ</t>
  </si>
  <si>
    <t>00200270560*</t>
  </si>
  <si>
    <t>HINA</t>
  </si>
  <si>
    <t>河本　悟志</t>
  </si>
  <si>
    <t>00127734327*</t>
  </si>
  <si>
    <t>藤江　健太</t>
  </si>
  <si>
    <t>00128031116*</t>
  </si>
  <si>
    <t>尾副　宏樹</t>
  </si>
  <si>
    <t>00128127930*</t>
  </si>
  <si>
    <t>OZOE</t>
  </si>
  <si>
    <t>西村　太一</t>
  </si>
  <si>
    <t>00129913025*</t>
  </si>
  <si>
    <t>吉岡　直弥</t>
  </si>
  <si>
    <t>00132318624*</t>
  </si>
  <si>
    <t>尾崎　槙吾</t>
  </si>
  <si>
    <t>00140110714*</t>
  </si>
  <si>
    <t>大坪　侑斗</t>
  </si>
  <si>
    <t>00158765537*</t>
  </si>
  <si>
    <t>OTSUBO</t>
  </si>
  <si>
    <t>大澤　透也</t>
  </si>
  <si>
    <t>00200256272*</t>
  </si>
  <si>
    <t>田中　慧伍</t>
  </si>
  <si>
    <t>00200271831*</t>
  </si>
  <si>
    <t>長尾谷</t>
  </si>
  <si>
    <t>村上　凛太朗</t>
  </si>
  <si>
    <t>ﾑﾗｶﾐ ﾘﾝﾀﾛｳ</t>
  </si>
  <si>
    <t>00124755529*</t>
  </si>
  <si>
    <t>長濱　拓実</t>
  </si>
  <si>
    <t>ﾅｶﾞﾊﾏ ﾀｸﾐ</t>
  </si>
  <si>
    <t>00129123220*</t>
  </si>
  <si>
    <t>兒玉　琥珀</t>
  </si>
  <si>
    <t>ｺﾀﾞﾏ ｺﾊｸ</t>
  </si>
  <si>
    <t>00131305151*</t>
  </si>
  <si>
    <t>Kohaku</t>
  </si>
  <si>
    <t>本山　凱生</t>
  </si>
  <si>
    <t>ﾓﾄﾔﾏ ｶｲｾｲ</t>
  </si>
  <si>
    <t>00129338329*</t>
  </si>
  <si>
    <t>MOTOYAMA</t>
  </si>
  <si>
    <t>Kaisei</t>
  </si>
  <si>
    <t>ﾄﾀﾞｶ ｺｳﾀﾞｲ</t>
  </si>
  <si>
    <t>00129001215*</t>
  </si>
  <si>
    <t>TODAKA</t>
  </si>
  <si>
    <t>宮崎日本大</t>
  </si>
  <si>
    <t>坂根　大希</t>
  </si>
  <si>
    <t>ｻｶﾈ ﾀﾞｲｷ</t>
  </si>
  <si>
    <t>00129451325*</t>
  </si>
  <si>
    <t>呉</t>
  </si>
  <si>
    <t>島瀬　裕次</t>
  </si>
  <si>
    <t>ｼﾏｾ ﾕｳｼﾞ</t>
  </si>
  <si>
    <t>00131362218*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</si>
  <si>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</si>
  <si>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</si>
  <si>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</si>
  <si>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</si>
  <si>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</si>
  <si>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</si>
  <si>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神戸高塚</t>
  </si>
  <si>
    <t>稲岡　憲侑</t>
  </si>
  <si>
    <t>ｲﾅｵｶ ﾉﾘﾕｷ</t>
  </si>
  <si>
    <t>00200279720*</t>
  </si>
  <si>
    <t>INAOKA</t>
  </si>
  <si>
    <t>辻　飛向</t>
  </si>
  <si>
    <t>ﾂｼﾞ ﾋﾅﾀ</t>
  </si>
  <si>
    <t>00119793232*</t>
  </si>
  <si>
    <t>森澤　祐太</t>
    <rPh sb="0" eb="1">
      <t>モリ</t>
    </rPh>
    <rPh sb="1" eb="2">
      <t>サワ</t>
    </rPh>
    <rPh sb="3" eb="5">
      <t>ユウタ</t>
    </rPh>
    <phoneticPr fontId="5"/>
  </si>
  <si>
    <t>香川県</t>
    <rPh sb="0" eb="2">
      <t>カガワ</t>
    </rPh>
    <rPh sb="2" eb="3">
      <t>ケン</t>
    </rPh>
    <phoneticPr fontId="5"/>
  </si>
  <si>
    <t>香川県</t>
    <rPh sb="0" eb="3">
      <t>カガワケン</t>
    </rPh>
    <phoneticPr fontId="5"/>
  </si>
  <si>
    <t>高松商業高校</t>
  </si>
  <si>
    <t>和歌山県</t>
    <rPh sb="0" eb="4">
      <t>ワカヤマケン</t>
    </rPh>
    <phoneticPr fontId="5"/>
  </si>
  <si>
    <t>海南高校</t>
  </si>
  <si>
    <t>岸本　大輝</t>
  </si>
  <si>
    <t>ｷｼﾓﾄ ﾀﾞｲｷ</t>
  </si>
  <si>
    <t>00125716426*</t>
  </si>
  <si>
    <t>釣田　要</t>
  </si>
  <si>
    <t>ﾂﾙﾀ ｶﾅﾒ</t>
  </si>
  <si>
    <t>00159778946*</t>
  </si>
  <si>
    <t>木ノ下　優成</t>
  </si>
  <si>
    <t>ｷﾉｼﾀ ﾕｳｾｲ</t>
  </si>
  <si>
    <t>00156465027*</t>
  </si>
  <si>
    <t>楠神　隼翔</t>
  </si>
  <si>
    <t>ｸｽｶﾐ ﾊﾔﾄ</t>
  </si>
  <si>
    <t>00154795435*</t>
  </si>
  <si>
    <t>KUSUKAMI</t>
  </si>
  <si>
    <t>木瀬　裕介</t>
  </si>
  <si>
    <t>ｷｾ ﾕｳｽｹ</t>
  </si>
  <si>
    <t>00200249766*</t>
  </si>
  <si>
    <t>KISE</t>
  </si>
  <si>
    <t>金尾　優生</t>
  </si>
  <si>
    <t>ｶﾅｵ ﾕｳｷ</t>
  </si>
  <si>
    <t>00170120011*</t>
  </si>
  <si>
    <t>KANAO</t>
  </si>
  <si>
    <t>市　朋顕</t>
  </si>
  <si>
    <t>ｲﾁ ﾄﾓｱｷ</t>
  </si>
  <si>
    <t>00123649126*</t>
  </si>
  <si>
    <t>ICHI</t>
  </si>
  <si>
    <t>倉本　晃汰</t>
  </si>
  <si>
    <t>ｸﾗﾓﾄ ｺｳﾀ</t>
  </si>
  <si>
    <t>00125878031*</t>
  </si>
  <si>
    <t>KURAMOTO</t>
  </si>
  <si>
    <t>樋口　陽也</t>
  </si>
  <si>
    <t>ﾋｸﾞﾁ ﾊﾙﾔ</t>
  </si>
  <si>
    <t>00125073927*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</si>
  <si>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</si>
  <si>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</si>
  <si>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</si>
  <si>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</si>
  <si>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</si>
  <si>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</si>
  <si>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朝日　柊</t>
  </si>
  <si>
    <t>ｱｻﾋ ｼｭｳ</t>
  </si>
  <si>
    <t>00130849530*</t>
  </si>
  <si>
    <t>ASAHI</t>
  </si>
  <si>
    <t>川口　健伸</t>
  </si>
  <si>
    <t>ｶﾜｸﾞﾁ ｹﾝｼﾝ</t>
  </si>
  <si>
    <t>00124084221*</t>
  </si>
  <si>
    <t>高蔵寺</t>
  </si>
  <si>
    <t>大久保　康祐</t>
  </si>
  <si>
    <t>ｵｵｸﾎﾞ ｺｳｽｹ</t>
  </si>
  <si>
    <t>00123761424*</t>
  </si>
  <si>
    <t>山口　裕士</t>
  </si>
  <si>
    <t>ﾔﾏｸﾞﾁ ﾕｳｼﾞ</t>
  </si>
  <si>
    <t>00155499033*</t>
  </si>
  <si>
    <t>髙橋　由一朗</t>
  </si>
  <si>
    <t>ﾀｶﾊｼ ﾕｳｲﾁﾛｳ</t>
  </si>
  <si>
    <t>新田青雲中等</t>
  </si>
  <si>
    <t>武下　侃巧</t>
  </si>
  <si>
    <t>ﾀｹｼﾀ ｶﾝﾀ</t>
  </si>
  <si>
    <t>00123150012*</t>
  </si>
  <si>
    <t>深沢　虎太朗</t>
  </si>
  <si>
    <t>ﾌｶｻﾜ ｺﾀﾛｳ</t>
  </si>
  <si>
    <t>00131037419*</t>
  </si>
  <si>
    <t>FUKASAWA</t>
  </si>
  <si>
    <t>山梨学院</t>
  </si>
  <si>
    <t>藪内　拓望</t>
  </si>
  <si>
    <t>ﾔﾌﾞｳﾁ ﾀｸﾐ</t>
  </si>
  <si>
    <t>00141621722*</t>
  </si>
  <si>
    <t>松本　祥真</t>
  </si>
  <si>
    <t>ﾏﾂﾓﾄ ｼｮｳﾏ</t>
  </si>
  <si>
    <t>00158909133*</t>
  </si>
  <si>
    <t>川邊　直征</t>
  </si>
  <si>
    <t>ｶﾜﾅﾍﾞ ﾅｵﾕｷ</t>
  </si>
  <si>
    <t>00121554523*</t>
  </si>
  <si>
    <t>KAWANABE</t>
  </si>
  <si>
    <t>Naoyuki</t>
  </si>
  <si>
    <t>松山北</t>
  </si>
  <si>
    <t>森本　優也</t>
  </si>
  <si>
    <t>ﾓﾘﾓﾄ ﾕｳﾔ</t>
  </si>
  <si>
    <t>00131022615*</t>
  </si>
  <si>
    <t>清明</t>
  </si>
  <si>
    <t>為近　直輝</t>
  </si>
  <si>
    <t>ﾀﾒﾁｶ ﾅｵｷ</t>
  </si>
  <si>
    <t>00156538836*</t>
  </si>
  <si>
    <t>TAMECHIKA</t>
  </si>
  <si>
    <t>山本　大暉</t>
  </si>
  <si>
    <t>ﾔﾏﾓﾄ ﾀｲｷ</t>
  </si>
  <si>
    <t>00125867130*</t>
  </si>
  <si>
    <t>竹内　隆真</t>
  </si>
  <si>
    <t>ﾀｹｳﾁ ﾘｭｳﾏ</t>
  </si>
  <si>
    <t>00123090823*</t>
  </si>
  <si>
    <t>大津</t>
  </si>
  <si>
    <t>名原　弘晃</t>
  </si>
  <si>
    <t>ﾅﾊﾞﾗ ﾋﾛｱｷ</t>
  </si>
  <si>
    <t>00200294858*</t>
  </si>
  <si>
    <t>NABARA</t>
  </si>
  <si>
    <t>京都明徳</t>
  </si>
  <si>
    <t>山崎　奏真</t>
  </si>
  <si>
    <t>ﾔﾏｻｷ ｿｳﾏ</t>
  </si>
  <si>
    <t>永田　翔洋</t>
  </si>
  <si>
    <t>ﾅｶﾞﾀ ｼｮｳﾖｳ</t>
  </si>
  <si>
    <t>Shoyo</t>
  </si>
  <si>
    <t>西村　悠</t>
  </si>
  <si>
    <t>ﾆｼﾑﾗ ﾕｳ</t>
  </si>
  <si>
    <t>00111723520*</t>
  </si>
  <si>
    <t>樋笠　太郎</t>
  </si>
  <si>
    <t>ﾋｶﾞｻ ﾀﾛｳ</t>
  </si>
  <si>
    <t>00200296848*</t>
  </si>
  <si>
    <t>HIGASA</t>
  </si>
  <si>
    <t>第一学院(養父校)</t>
  </si>
  <si>
    <t>年綱　諒</t>
  </si>
  <si>
    <t>ﾄｼﾂﾅ ﾏｺﾄ</t>
  </si>
  <si>
    <t>00164818230*</t>
  </si>
  <si>
    <t>TOSHITSUNA</t>
  </si>
  <si>
    <t>山崎</t>
  </si>
  <si>
    <t>田岡　暁</t>
  </si>
  <si>
    <t>ﾀｵｶ ｱｷﾗ</t>
  </si>
  <si>
    <t>00124160519*</t>
  </si>
  <si>
    <t>柳田　響己</t>
  </si>
  <si>
    <t>ﾔﾅｷﾞﾀ ﾋﾋﾞｷ</t>
  </si>
  <si>
    <t>00157677942*</t>
  </si>
  <si>
    <t>YANAGITA</t>
  </si>
  <si>
    <t>横田　優斗</t>
  </si>
  <si>
    <t>ﾖｺﾀ ﾕｳﾄ</t>
  </si>
  <si>
    <t>00144612422*</t>
  </si>
  <si>
    <t>稲葉　良雅</t>
  </si>
  <si>
    <t>ｲﾅﾊﾞ ﾘｮｳｶﾞ</t>
  </si>
  <si>
    <t>00124938633*</t>
  </si>
  <si>
    <t>INABA</t>
  </si>
  <si>
    <t>前川　圭吾</t>
  </si>
  <si>
    <t>ﾏｴｶﾞﾜ ｹｲｺﾞ</t>
  </si>
  <si>
    <t>00126896234*</t>
  </si>
  <si>
    <t>有馬</t>
  </si>
  <si>
    <t>伊藤　琉成</t>
  </si>
  <si>
    <t>ｲﾄｳ ﾘｭｳｾｲ</t>
  </si>
  <si>
    <t>00127339025*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</si>
  <si>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</si>
  <si>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</si>
  <si>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</si>
  <si>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</si>
  <si>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</si>
  <si>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</si>
  <si>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</si>
  <si>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常翔啓光学園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</si>
  <si>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</si>
  <si>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</si>
  <si>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</si>
  <si>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</si>
  <si>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</si>
  <si>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</si>
  <si>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</si>
  <si>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國中　康平</t>
  </si>
  <si>
    <t>ｸﾆﾅｶ ｺｳﾍｲ</t>
  </si>
  <si>
    <t>00136890532*</t>
  </si>
  <si>
    <t>KUNINAKA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</si>
  <si>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</si>
  <si>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</si>
  <si>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</si>
  <si>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</si>
  <si>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</si>
  <si>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</si>
  <si>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弓矢　貫志</t>
  </si>
  <si>
    <t>ﾕﾐﾔ ｶﾝｼﾞ</t>
  </si>
  <si>
    <t>00155011821*</t>
  </si>
  <si>
    <t>YUMIYA</t>
  </si>
  <si>
    <t>谷　謙太朗</t>
  </si>
  <si>
    <t>ﾀﾆ ｹﾝﾀﾛｳ</t>
  </si>
  <si>
    <t>00200288204*</t>
  </si>
  <si>
    <t>長田　悠仁</t>
  </si>
  <si>
    <t>ﾅｶﾞﾀ ﾕｳｼﾞﾝ</t>
  </si>
  <si>
    <t>00200266368*</t>
  </si>
  <si>
    <t>Yujin</t>
  </si>
  <si>
    <t>松本蟻ケ崎</t>
  </si>
  <si>
    <t>松島　怜哉</t>
  </si>
  <si>
    <t>ﾏﾂｼﾏ ﾘｮｳﾔ</t>
  </si>
  <si>
    <t>島内　僚大</t>
  </si>
  <si>
    <t>ｼﾏｳﾁ ﾘｮｳﾀ</t>
  </si>
  <si>
    <t>SHIMAUCHI</t>
  </si>
  <si>
    <t>吉川　烈央</t>
  </si>
  <si>
    <t>ﾖｼｶﾜ ﾚｵ</t>
  </si>
  <si>
    <t>松本　晶</t>
  </si>
  <si>
    <t>ﾏﾂﾓﾄ ｼｮｳ</t>
  </si>
  <si>
    <t>畝本　悠太</t>
  </si>
  <si>
    <t>ｳﾈﾓﾄ ﾕｳﾀ</t>
  </si>
  <si>
    <t>UNEMOTO</t>
  </si>
  <si>
    <t>永安　正弥</t>
  </si>
  <si>
    <t>NAGAYASU</t>
  </si>
  <si>
    <t>中川　慎也</t>
  </si>
  <si>
    <t>ﾅｶｶﾞﾜ ｼﾝﾔ</t>
  </si>
  <si>
    <t>辻脇　駿</t>
  </si>
  <si>
    <t>ﾂｼﾞﾜｷ ｼｭﾝ</t>
  </si>
  <si>
    <t>TSUJIWAKI</t>
  </si>
  <si>
    <t>小栗　翔太</t>
  </si>
  <si>
    <t>ｵｸﾞﾘ ｼｮｳﾀ</t>
  </si>
  <si>
    <t>00155251120*</t>
  </si>
  <si>
    <t>OGURI</t>
  </si>
  <si>
    <t>育英</t>
    <rPh sb="0" eb="2">
      <t>イクエイ</t>
    </rPh>
    <phoneticPr fontId="5"/>
  </si>
  <si>
    <t>愛知県</t>
    <rPh sb="0" eb="3">
      <t>アイチケン</t>
    </rPh>
    <phoneticPr fontId="5"/>
  </si>
  <si>
    <t>長木　涼馬</t>
  </si>
  <si>
    <t>ﾅｶﾞｷ ﾘｮｳﾏ</t>
  </si>
  <si>
    <t>00088180328*</t>
  </si>
  <si>
    <t>NAGAKI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</si>
  <si>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</si>
  <si>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</si>
  <si>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</si>
  <si>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</si>
  <si>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</si>
  <si>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</si>
  <si>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</si>
  <si>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</si>
  <si>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</si>
  <si>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</si>
  <si>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</si>
  <si>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</si>
  <si>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</si>
  <si>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00200299684*</t>
  </si>
  <si>
    <t>西　瑞稀</t>
  </si>
  <si>
    <t>ﾆｼ ﾐｽﾞｷ</t>
  </si>
  <si>
    <t>林口　京平</t>
  </si>
  <si>
    <t>ﾊﾔｼｸﾞﾁ ｷｮｳﾍｲ</t>
  </si>
  <si>
    <t>00122774730*</t>
  </si>
  <si>
    <t>HAYASHIGUCHI</t>
  </si>
  <si>
    <t>名張青峰</t>
  </si>
  <si>
    <t>志水　直樹</t>
  </si>
  <si>
    <t>ｼﾐｽﾞ ﾅｵｷ</t>
  </si>
  <si>
    <t>00123581929*</t>
  </si>
  <si>
    <t>松井　颯汰</t>
  </si>
  <si>
    <t>ﾏﾂｲ ｿｳﾀ</t>
  </si>
  <si>
    <t>00200304494*</t>
  </si>
  <si>
    <t>小峰　蒼平</t>
  </si>
  <si>
    <t>ｺﾐﾈ ｿｳﾍｲ</t>
  </si>
  <si>
    <t>00123533623*</t>
  </si>
  <si>
    <t>KOMINE</t>
  </si>
  <si>
    <t>金沢錦丘</t>
  </si>
  <si>
    <t>門野　稜平</t>
  </si>
  <si>
    <t>ｶﾄﾞﾉ ﾘｮｳﾍｲ</t>
  </si>
  <si>
    <t>00125052015*</t>
  </si>
  <si>
    <t>KADONO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</si>
  <si>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</si>
  <si>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</si>
  <si>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</si>
  <si>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</si>
  <si>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</si>
  <si>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</si>
  <si>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</si>
  <si>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</si>
  <si>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</si>
  <si>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根塚　大暉</t>
  </si>
  <si>
    <t>ﾈｽﾞｶ ﾀｲｷ</t>
  </si>
  <si>
    <t>00158774537*</t>
  </si>
  <si>
    <t>NEZUKA</t>
  </si>
  <si>
    <t>蓑輪　達灯</t>
  </si>
  <si>
    <t>ﾐﾉﾜ ﾀﾂﾄｳ</t>
  </si>
  <si>
    <t>00130574424*</t>
  </si>
  <si>
    <t>MINOWA</t>
  </si>
  <si>
    <t>Tatsuto</t>
  </si>
  <si>
    <t>杉本　直幸</t>
  </si>
  <si>
    <t>ｽｷﾞﾓﾄ ﾅｵﾕｷ</t>
  </si>
  <si>
    <t>00124668532*</t>
  </si>
  <si>
    <t>谷　拓輝</t>
  </si>
  <si>
    <t>ﾀﾆ ﾋﾛｷ</t>
  </si>
  <si>
    <t>00200306354*</t>
  </si>
  <si>
    <t>南川　陸</t>
  </si>
  <si>
    <t>ﾐﾅﾐｶﾞﾜ ﾘｸ</t>
  </si>
  <si>
    <t>00200306355*</t>
  </si>
  <si>
    <t>浦島　祝人</t>
    <rPh sb="0" eb="2">
      <t>ウラシマ</t>
    </rPh>
    <rPh sb="3" eb="4">
      <t>イワ</t>
    </rPh>
    <rPh sb="4" eb="5">
      <t>ヒト</t>
    </rPh>
    <phoneticPr fontId="5"/>
  </si>
  <si>
    <t>奥田　直紀</t>
  </si>
  <si>
    <t>ｵｸﾀﾞ ﾅｵｷ</t>
  </si>
  <si>
    <t>00139278434*</t>
  </si>
  <si>
    <t>中村　圭思</t>
  </si>
  <si>
    <t>ﾅｶﾑﾗ ｹｲｼ</t>
  </si>
  <si>
    <t>00131106618*</t>
  </si>
  <si>
    <t>高岡向陵</t>
  </si>
  <si>
    <t>木田　大晴</t>
  </si>
  <si>
    <t>ｷﾀﾞ ﾀｲｾｲ</t>
  </si>
  <si>
    <t>00200304568*</t>
  </si>
  <si>
    <t>松田　一太</t>
  </si>
  <si>
    <t>ﾏﾂﾀﾞ ｲﾁﾀ</t>
  </si>
  <si>
    <t>00200307790*</t>
  </si>
  <si>
    <t>徳島　泰生</t>
  </si>
  <si>
    <t>ﾄｸｼﾏ ﾀｲｷ</t>
  </si>
  <si>
    <t>00200307791*</t>
  </si>
  <si>
    <t>TOKUSHIMA</t>
  </si>
  <si>
    <t>星川　優生</t>
  </si>
  <si>
    <t>ﾎｼｶﾜ ﾕｳｾｲ</t>
  </si>
  <si>
    <t>00200307792*</t>
  </si>
  <si>
    <t>HOSHIKAWA</t>
  </si>
  <si>
    <t>古中　睦人</t>
  </si>
  <si>
    <t>ﾌﾙﾅｶ ﾑﾂﾄ</t>
  </si>
  <si>
    <t>00200307793*</t>
  </si>
  <si>
    <t>FURUNAKA</t>
  </si>
  <si>
    <t>Mutsuto</t>
  </si>
  <si>
    <t>山本　明生</t>
  </si>
  <si>
    <t>ﾔﾏﾓﾄ ｱｷｵ</t>
  </si>
  <si>
    <t>00129207829*</t>
  </si>
  <si>
    <t>Akio</t>
  </si>
  <si>
    <t>倉敷南</t>
  </si>
  <si>
    <t>江田　裕人</t>
    <rPh sb="3" eb="4">
      <t>ユウ</t>
    </rPh>
    <phoneticPr fontId="5"/>
  </si>
  <si>
    <t>ｴﾀﾞ ﾕｳﾄ</t>
  </si>
  <si>
    <t>00128391933*</t>
  </si>
  <si>
    <t>田中　大晴</t>
  </si>
  <si>
    <t>ﾀﾅｶ ﾀｲｾｲ</t>
  </si>
  <si>
    <t>00200310338*</t>
  </si>
  <si>
    <t>佐古　大樹</t>
  </si>
  <si>
    <t>ｻｺ ﾀﾞｲｷ</t>
  </si>
  <si>
    <t>00127178329*</t>
  </si>
  <si>
    <t>00127168732*</t>
  </si>
  <si>
    <t>00127613828*</t>
  </si>
  <si>
    <t>00103948429*</t>
  </si>
  <si>
    <t>00105961224*</t>
  </si>
  <si>
    <t>00123806121*</t>
  </si>
  <si>
    <t>00115365728*</t>
  </si>
  <si>
    <t>00110899937*</t>
  </si>
  <si>
    <t>瀬川　柊也</t>
  </si>
  <si>
    <t>00127021619*</t>
  </si>
  <si>
    <t>岡本　風太</t>
  </si>
  <si>
    <t>ｵｶﾓﾄ ﾌｳﾀ</t>
  </si>
  <si>
    <t>00200311646*</t>
  </si>
  <si>
    <t>後藤　聖空</t>
  </si>
  <si>
    <t>ｺﾞﾄｳ ｾｲｱ</t>
  </si>
  <si>
    <t>00122930421*</t>
  </si>
  <si>
    <t>Seia</t>
  </si>
  <si>
    <t>角田　大心</t>
  </si>
  <si>
    <t>ｽﾐﾀﾞ ﾀｲｼﾝ</t>
  </si>
  <si>
    <t>00200311173*</t>
  </si>
  <si>
    <t>松村　泰知</t>
  </si>
  <si>
    <t>ﾏﾂﾑﾗ ﾀｲﾁ</t>
  </si>
  <si>
    <t>00200313081*</t>
  </si>
  <si>
    <t>00101524013*</t>
  </si>
  <si>
    <t>水野　琉斗</t>
  </si>
  <si>
    <t>ﾐｽﾞﾉ ﾘｭｳﾄ</t>
  </si>
  <si>
    <t>吉岡　大知</t>
  </si>
  <si>
    <t>ﾖｼｵｶ ﾀｲﾁ</t>
  </si>
  <si>
    <t>00122981932*</t>
  </si>
  <si>
    <t>藤田　知也</t>
  </si>
  <si>
    <t>ﾌｼﾞﾀ ﾄﾓﾔ</t>
  </si>
  <si>
    <t>00125635628*</t>
  </si>
  <si>
    <t>聖隷クリストファー</t>
  </si>
  <si>
    <t>日置　賢吾</t>
  </si>
  <si>
    <t>ﾋｵｷ ｹﾝｺﾞ</t>
  </si>
  <si>
    <t>00137304220*</t>
  </si>
  <si>
    <t>HIOKI</t>
  </si>
  <si>
    <t>宮原　悠太</t>
  </si>
  <si>
    <t>MIYAHARA</t>
  </si>
  <si>
    <t>下松</t>
  </si>
  <si>
    <t>三神　大翔</t>
  </si>
  <si>
    <t>ﾐｶﾐ ﾋﾛﾄ</t>
  </si>
  <si>
    <t>MIKAMI</t>
  </si>
  <si>
    <t>西野　千薫</t>
  </si>
  <si>
    <t>00200300809*</t>
  </si>
  <si>
    <t>Chiyuki</t>
  </si>
  <si>
    <t>牧田　武陽心</t>
  </si>
  <si>
    <t>ﾏｷﾀ ﾀｹﾋｺ</t>
  </si>
  <si>
    <t>00120015413*</t>
  </si>
  <si>
    <t>Takehiko</t>
  </si>
  <si>
    <t>小野　弘貴</t>
  </si>
  <si>
    <t>ｵﾉ ﾋﾛｷ</t>
  </si>
  <si>
    <t>00049106828*</t>
  </si>
  <si>
    <t>新美　凌大</t>
  </si>
  <si>
    <t>ﾆｲﾐ ﾘｮｳﾀ</t>
  </si>
  <si>
    <t>00133439528*</t>
  </si>
  <si>
    <t>NIIMI</t>
  </si>
  <si>
    <t>白陵</t>
  </si>
  <si>
    <t>滋賀大</t>
  </si>
  <si>
    <t>京都大</t>
  </si>
  <si>
    <t>京都教育大</t>
  </si>
  <si>
    <t>京都工芸繊維大</t>
  </si>
  <si>
    <t>大阪大</t>
  </si>
  <si>
    <t>大阪教育大</t>
  </si>
  <si>
    <t>神戸大</t>
  </si>
  <si>
    <t>奈良教育大</t>
  </si>
  <si>
    <t>奈良女子大学</t>
  </si>
  <si>
    <t>奈良女子大</t>
  </si>
  <si>
    <t>和歌山大</t>
  </si>
  <si>
    <t>滋賀医科大</t>
  </si>
  <si>
    <t>兵庫教育大</t>
  </si>
  <si>
    <t>奈良先端科学技術大学院大学</t>
  </si>
  <si>
    <t>奈良先端大</t>
  </si>
  <si>
    <t>放送大学関西</t>
    <rPh sb="4" eb="6">
      <t>カンサイ</t>
    </rPh>
    <phoneticPr fontId="1"/>
  </si>
  <si>
    <t>放送大関西</t>
    <rPh sb="3" eb="5">
      <t>カンサイ</t>
    </rPh>
    <phoneticPr fontId="1"/>
  </si>
  <si>
    <t>京都市立芸術大学</t>
  </si>
  <si>
    <t>京都市立芸術大</t>
  </si>
  <si>
    <t>京都府立大</t>
  </si>
  <si>
    <t>京都府立医科大</t>
  </si>
  <si>
    <t>神戸市外国語大学</t>
  </si>
  <si>
    <t>神戸市外国語大</t>
  </si>
  <si>
    <t>奈良県立医科大</t>
  </si>
  <si>
    <t>和歌山県立医科大</t>
  </si>
  <si>
    <t>奈良県立大</t>
  </si>
  <si>
    <t>滋賀県立大</t>
  </si>
  <si>
    <t>神戸市看護大学</t>
  </si>
  <si>
    <t>神戸市看護大</t>
  </si>
  <si>
    <t>兵庫県立大</t>
  </si>
  <si>
    <t>大谷大</t>
  </si>
  <si>
    <t>京都外国語大</t>
  </si>
  <si>
    <t>京都先端科学大学</t>
    <rPh sb="0" eb="8">
      <t>キョウトセンタンカガクダイガク</t>
    </rPh>
    <phoneticPr fontId="5"/>
  </si>
  <si>
    <t>京都先端科学大</t>
  </si>
  <si>
    <t>京都産業大</t>
  </si>
  <si>
    <t>京都女子大学</t>
  </si>
  <si>
    <t>京都女子大</t>
  </si>
  <si>
    <t>京都薬科大</t>
  </si>
  <si>
    <t>京都光華女子大学</t>
  </si>
  <si>
    <t>京都光華女子大</t>
  </si>
  <si>
    <t>種智院大学</t>
  </si>
  <si>
    <t>種智院大</t>
  </si>
  <si>
    <t>京都橘大</t>
  </si>
  <si>
    <t>同志社大</t>
  </si>
  <si>
    <t>同志社女子大学</t>
  </si>
  <si>
    <t>同志社女子大</t>
  </si>
  <si>
    <t>京都ノートルダム女子大学</t>
  </si>
  <si>
    <t>京都ノートルダム女子大</t>
  </si>
  <si>
    <t>花園大学</t>
  </si>
  <si>
    <t>花園大</t>
  </si>
  <si>
    <t>佛教大</t>
  </si>
  <si>
    <t>立命館大</t>
  </si>
  <si>
    <t>龍谷大</t>
  </si>
  <si>
    <t>大阪音楽大学</t>
  </si>
  <si>
    <t>大阪音楽大</t>
  </si>
  <si>
    <t>大阪経済大</t>
  </si>
  <si>
    <t>大阪経済法科大</t>
  </si>
  <si>
    <t>大阪芸術大学</t>
  </si>
  <si>
    <t>大阪芸術大</t>
  </si>
  <si>
    <t>大阪工業大</t>
  </si>
  <si>
    <t>大阪産業大</t>
  </si>
  <si>
    <t>大阪歯科大学</t>
  </si>
  <si>
    <t>大阪歯科大</t>
  </si>
  <si>
    <t>大阪樟蔭女子大学</t>
  </si>
  <si>
    <t>大阪樟蔭女子大</t>
  </si>
  <si>
    <t>大阪体育大</t>
  </si>
  <si>
    <t>大阪大谷大</t>
  </si>
  <si>
    <t>追手門学院大</t>
  </si>
  <si>
    <t>関西大</t>
  </si>
  <si>
    <t>関西医科大</t>
  </si>
  <si>
    <t>関西外国語大</t>
  </si>
  <si>
    <t>近畿大</t>
  </si>
  <si>
    <t>四天王寺大学</t>
  </si>
  <si>
    <t>四天王寺大</t>
  </si>
  <si>
    <t>相愛大学</t>
  </si>
  <si>
    <t>相愛大</t>
  </si>
  <si>
    <t>帝塚山学院大学</t>
  </si>
  <si>
    <t>帝塚山学院大</t>
  </si>
  <si>
    <t>梅花女子大学</t>
  </si>
  <si>
    <t>梅花女子大</t>
  </si>
  <si>
    <t>桃山学院大</t>
  </si>
  <si>
    <t>芦屋大学</t>
  </si>
  <si>
    <t>芦屋大</t>
  </si>
  <si>
    <t>大手前大学</t>
  </si>
  <si>
    <t>大手前大</t>
  </si>
  <si>
    <t>関西学院大</t>
  </si>
  <si>
    <t>甲子園大学</t>
  </si>
  <si>
    <t>甲子園大</t>
  </si>
  <si>
    <t>甲南大</t>
  </si>
  <si>
    <t>甲南女子大学</t>
  </si>
  <si>
    <t>甲南女子大</t>
  </si>
  <si>
    <t>神戸海星女子学院大学</t>
  </si>
  <si>
    <t>神戸海星女子学院大</t>
  </si>
  <si>
    <t>神戸学院大</t>
  </si>
  <si>
    <t>神戸女学院大学</t>
  </si>
  <si>
    <t>神戸女学院大</t>
  </si>
  <si>
    <t>神戸女子大学</t>
  </si>
  <si>
    <t>神戸女子大</t>
  </si>
  <si>
    <t>神戸薬科大</t>
  </si>
  <si>
    <t>神戸松蔭女子学院大学</t>
  </si>
  <si>
    <t>神戸松蔭女子学院大</t>
  </si>
  <si>
    <t>神戸親和大</t>
  </si>
  <si>
    <t>園田学園女子大学</t>
  </si>
  <si>
    <t>園田学園女子大</t>
  </si>
  <si>
    <t>兵庫医科大学</t>
  </si>
  <si>
    <t>兵庫医科大</t>
  </si>
  <si>
    <t>武庫川女子大学</t>
  </si>
  <si>
    <t>武庫川女子大</t>
  </si>
  <si>
    <t>神戸国際大</t>
  </si>
  <si>
    <t>帝塚山大</t>
  </si>
  <si>
    <t>天理大</t>
  </si>
  <si>
    <t>奈良大</t>
  </si>
  <si>
    <t>高野山大学</t>
  </si>
  <si>
    <t>高野山大</t>
  </si>
  <si>
    <t>摂南大</t>
  </si>
  <si>
    <t>京都精華大学</t>
  </si>
  <si>
    <t>京都精華大</t>
  </si>
  <si>
    <t>明治国際医療大</t>
  </si>
  <si>
    <t>奈良学園大学</t>
    <rPh sb="2" eb="4">
      <t>ガクエン</t>
    </rPh>
    <phoneticPr fontId="2"/>
  </si>
  <si>
    <t>奈良学園大</t>
    <rPh sb="2" eb="4">
      <t>ガクエン</t>
    </rPh>
    <phoneticPr fontId="2"/>
  </si>
  <si>
    <t>宝塚大学</t>
  </si>
  <si>
    <t>宝塚大</t>
  </si>
  <si>
    <t>姫路獨協大学</t>
  </si>
  <si>
    <t>姫路獨協大</t>
  </si>
  <si>
    <t>大阪国際大</t>
  </si>
  <si>
    <t>流通科学大</t>
  </si>
  <si>
    <t>神戸芸術工科大学</t>
  </si>
  <si>
    <t>神戸芸術工科大</t>
  </si>
  <si>
    <t>京都芸術大学</t>
  </si>
  <si>
    <t>京都芸術大</t>
  </si>
  <si>
    <t>成安造形大学</t>
  </si>
  <si>
    <t>成安造形大</t>
  </si>
  <si>
    <t>兵庫大</t>
  </si>
  <si>
    <t>京都文教大学</t>
  </si>
  <si>
    <t>京都文教大</t>
  </si>
  <si>
    <t>桃山学院教育大学</t>
    <rPh sb="0" eb="6">
      <t>モモヤマガクインキョウイク</t>
    </rPh>
    <rPh sb="6" eb="8">
      <t>ダイガク</t>
    </rPh>
    <phoneticPr fontId="16"/>
  </si>
  <si>
    <t>桃山学院教育大</t>
    <rPh sb="0" eb="6">
      <t>モモヤマガクインキョウイク</t>
    </rPh>
    <phoneticPr fontId="16"/>
  </si>
  <si>
    <t>関西福祉科学大学</t>
  </si>
  <si>
    <t>関西福祉大</t>
  </si>
  <si>
    <t>太成学院大学</t>
  </si>
  <si>
    <t>関西国際大学</t>
  </si>
  <si>
    <t>関西国際大</t>
  </si>
  <si>
    <t>常磐会学園大学</t>
  </si>
  <si>
    <t>常磐会学園大</t>
  </si>
  <si>
    <t>平安女学院大学</t>
  </si>
  <si>
    <t>平安女学院大</t>
  </si>
  <si>
    <t>福知山公立大学</t>
    <rPh sb="0" eb="7">
      <t>フクチヤマコウリツダイガク</t>
    </rPh>
    <phoneticPr fontId="5"/>
  </si>
  <si>
    <t>福知山公立大</t>
  </si>
  <si>
    <t>大阪観光大学</t>
  </si>
  <si>
    <t>大阪観光大</t>
  </si>
  <si>
    <t>神戸医療未来大学</t>
    <rPh sb="4" eb="6">
      <t>ミライ</t>
    </rPh>
    <phoneticPr fontId="5"/>
  </si>
  <si>
    <t>神戸医療未来大</t>
    <rPh sb="4" eb="6">
      <t>ミライ</t>
    </rPh>
    <phoneticPr fontId="5"/>
  </si>
  <si>
    <t>嵯峨美術大学</t>
    <rPh sb="2" eb="4">
      <t>ビジュツ</t>
    </rPh>
    <phoneticPr fontId="5"/>
  </si>
  <si>
    <t>嵯峨美術大</t>
    <rPh sb="2" eb="4">
      <t>ビジュツ</t>
    </rPh>
    <phoneticPr fontId="5"/>
  </si>
  <si>
    <t>大阪人間科学大学</t>
  </si>
  <si>
    <t>大阪人間科学大</t>
  </si>
  <si>
    <t>羽衣国際大学</t>
  </si>
  <si>
    <t>羽衣国際大</t>
  </si>
  <si>
    <t>聖泉大学</t>
  </si>
  <si>
    <t>聖泉大</t>
  </si>
  <si>
    <t>長浜バイオ大学</t>
  </si>
  <si>
    <t>長浜バイオ大</t>
  </si>
  <si>
    <t>びわスポ大</t>
  </si>
  <si>
    <t>大阪成蹊大</t>
  </si>
  <si>
    <t>関西医療大</t>
  </si>
  <si>
    <t>千里金蘭大学</t>
  </si>
  <si>
    <t>千里金蘭大</t>
  </si>
  <si>
    <t>東大阪大</t>
  </si>
  <si>
    <t>畿央大学</t>
    <rPh sb="0" eb="4">
      <t>キオウダイガク</t>
    </rPh>
    <phoneticPr fontId="5"/>
  </si>
  <si>
    <t>畿央大</t>
  </si>
  <si>
    <t>大阪女学院大学</t>
  </si>
  <si>
    <t>大阪女学院大</t>
  </si>
  <si>
    <t>藍野大学</t>
  </si>
  <si>
    <t>藍野大</t>
  </si>
  <si>
    <t>京都情報大学院大学</t>
  </si>
  <si>
    <t>京都情報大学院大</t>
  </si>
  <si>
    <t>大阪青山大学</t>
  </si>
  <si>
    <t>大阪青山大</t>
  </si>
  <si>
    <t>四条畷学園大学</t>
  </si>
  <si>
    <t>四条畷学園大</t>
  </si>
  <si>
    <t>神戸情報大学院大学</t>
  </si>
  <si>
    <t>神戸情報大学院大</t>
  </si>
  <si>
    <t>大阪河﨑リハビリテーション大学</t>
  </si>
  <si>
    <t>大阪河﨑リハ大</t>
  </si>
  <si>
    <t>大阪総合保育大学</t>
  </si>
  <si>
    <t>大阪総合保育大</t>
  </si>
  <si>
    <t>関西看護医療大学</t>
  </si>
  <si>
    <t>関西看護医療大</t>
  </si>
  <si>
    <t>京都医療科学大学</t>
  </si>
  <si>
    <t>京都医療科学大</t>
  </si>
  <si>
    <t>森ノ宮医療大</t>
  </si>
  <si>
    <t>姫路大学</t>
  </si>
  <si>
    <t>姫路大</t>
  </si>
  <si>
    <t>神戸常盤大学</t>
  </si>
  <si>
    <t>神戸常盤大</t>
  </si>
  <si>
    <t>びわこ学院大</t>
  </si>
  <si>
    <t>大阪保健医療大学</t>
  </si>
  <si>
    <t>大阪保健医療大</t>
  </si>
  <si>
    <t>京都華頂大学</t>
  </si>
  <si>
    <t>京都華頂大</t>
  </si>
  <si>
    <t>大阪物療大学</t>
  </si>
  <si>
    <t>大阪物療大</t>
  </si>
  <si>
    <t>宝塚医療大学</t>
  </si>
  <si>
    <t>宝塚医療大</t>
  </si>
  <si>
    <t>滋慶医療科学大学</t>
  </si>
  <si>
    <t>滋慶医療科学大</t>
  </si>
  <si>
    <t>京都美術工芸大学</t>
  </si>
  <si>
    <t>京都美術工芸大</t>
  </si>
  <si>
    <t>大阪行岡医療大学</t>
  </si>
  <si>
    <t>大阪行岡医療大</t>
  </si>
  <si>
    <t>大和大</t>
  </si>
  <si>
    <t>大阪医科薬科大</t>
  </si>
  <si>
    <t>大阪公立大学</t>
    <rPh sb="0" eb="4">
      <t>オオサカコウリツ</t>
    </rPh>
    <rPh sb="4" eb="6">
      <t>ダイガク</t>
    </rPh>
    <phoneticPr fontId="16"/>
  </si>
  <si>
    <t>大阪公立大</t>
    <rPh sb="0" eb="4">
      <t>オオサカコウリツ</t>
    </rPh>
    <phoneticPr fontId="16"/>
  </si>
  <si>
    <t>ｼｶﾞﾀﾞｲ</t>
  </si>
  <si>
    <t>ｷｮｳﾄﾀﾞｲ</t>
  </si>
  <si>
    <t>ｷｮｳﾄｷｮｳｲｸﾀﾞｲ</t>
  </si>
  <si>
    <t>ｷｮｳﾄｺｳｹﾞｲｾﾝｲﾀﾞｲ</t>
  </si>
  <si>
    <t>ｵｵｻｶﾀﾞｲ</t>
  </si>
  <si>
    <t>ｵｵｻｶｷｮｳｲｸﾀﾞｲ</t>
  </si>
  <si>
    <t>ｺｳﾍﾞﾀﾞｲ</t>
  </si>
  <si>
    <t>ﾅﾗｷｮｳｲｸﾀﾞｲ</t>
  </si>
  <si>
    <t>ﾅﾗｼﾞｮｼﾀﾞｲ</t>
  </si>
  <si>
    <t>ﾜｶﾔﾏﾀﾞｲ</t>
  </si>
  <si>
    <t>ｼｶﾞｲｶﾀﾞｲ</t>
  </si>
  <si>
    <t>ﾋｮｳｺﾞｷｮｳｲｸﾀﾞｲ</t>
  </si>
  <si>
    <t>ﾅﾗｾﾝﾀﾝｶｶﾞｸｷﾞｼﾞｭﾂﾀﾞｲｶﾞｸｲﾝﾀﾞｲ</t>
  </si>
  <si>
    <t>ﾎｳｿｳﾀﾞｲｶﾝｻｲ</t>
  </si>
  <si>
    <t>ｷｮｳﾄｼﾘﾂｹﾞｲｼﾞｭﾂﾀﾞｲ</t>
  </si>
  <si>
    <t>ｷｮｳﾄﾌﾘﾂﾀﾞｲ</t>
  </si>
  <si>
    <t>ｷｮｳﾄﾌﾘﾂｲｶﾀﾞｲ</t>
  </si>
  <si>
    <t>ｺｳﾍﾞｼｶﾞｲｺｸｺﾞﾀﾞｲ</t>
  </si>
  <si>
    <t>ﾅﾗｹﾝﾘﾂｲｶﾀﾞｲ</t>
  </si>
  <si>
    <t>ﾜｶﾔﾏｹﾝﾘﾂｲｶﾀﾞｲ</t>
  </si>
  <si>
    <t>ﾅﾗｹﾝﾘﾂﾀﾞｲ</t>
  </si>
  <si>
    <t>ｼｶﾞｹﾝﾘﾂﾀﾞｲ</t>
  </si>
  <si>
    <t>ｺｳﾍﾞｼｶﾝｺﾞﾀﾞｲ</t>
  </si>
  <si>
    <t>ﾋｮｳｺﾞｹﾝﾘﾂﾀﾞｲ</t>
  </si>
  <si>
    <t>ｵｵﾀﾆﾀﾞｲ</t>
  </si>
  <si>
    <t>ｷｮｳﾄｶﾞｲｺｸｺﾞﾀﾞｲ</t>
  </si>
  <si>
    <t>ｷｮｳﾄｾﾝﾀﾝｶｶﾞｸﾀﾞｲ</t>
  </si>
  <si>
    <t>ｷｮｳﾄｻﾝｷﾞｮｳﾀﾞｲ</t>
  </si>
  <si>
    <t>ｷｮｳﾄｼﾞｮｼﾀﾞｲ</t>
  </si>
  <si>
    <t>ｷｮｳﾄﾔｯｶﾀﾞｲ</t>
  </si>
  <si>
    <t>ｷｮｳﾄｺｳｶｼﾞｮｼﾀﾞｲ</t>
  </si>
  <si>
    <t>ｼｭﾁｲﾝﾀﾞｲ</t>
  </si>
  <si>
    <t>ｷｮｳﾄﾀﾁﾊﾞﾅﾀﾞｲ</t>
  </si>
  <si>
    <t>ﾄﾞｳｼｼｬﾀﾞｲ</t>
  </si>
  <si>
    <t>ﾄﾞｳｼｼｬｼﾞｮｼﾀﾞｲ</t>
  </si>
  <si>
    <t>ｷｮｳﾄﾉｰﾄﾙﾀﾞﾑｼﾞｮｼﾀﾞｲ</t>
  </si>
  <si>
    <t>ﾊﾅｿﾞﾉﾀﾞｲ</t>
  </si>
  <si>
    <t>ﾌﾞｯｷｮｳﾀﾞｲ</t>
  </si>
  <si>
    <t>ﾘﾂﾒｲｶﾝﾀﾞｲ</t>
  </si>
  <si>
    <t>ﾘｭｳｺｸﾀﾞｲ</t>
  </si>
  <si>
    <t>ｵｵｻｶｵﾝｶﾞｸﾀﾞｲ</t>
  </si>
  <si>
    <t>ｵｵｻｶｶﾞｸｲﾝﾀﾞｲ</t>
  </si>
  <si>
    <t>ｵｵｻｶｹｲｻﾞｲﾀﾞｲ</t>
  </si>
  <si>
    <t>ｵｵｻｶｹｲｻﾞｲﾎｳｶﾀﾞｲ</t>
  </si>
  <si>
    <t>ｵｵｻｶｹﾞｲｼﾞｭﾂﾀﾞｲ</t>
  </si>
  <si>
    <t>ｵｵｻｶｺｳｷﾞｮｳﾀﾞｲ</t>
  </si>
  <si>
    <t>ｵｵｻｶｻﾝｷﾞｮｳﾀﾞｲ</t>
  </si>
  <si>
    <t>ｵｵｻｶｼｶﾀﾞｲ</t>
  </si>
  <si>
    <t>ｵｵｻｶｼｮｳｲﾝｼﾞｮｼﾀﾞｲ</t>
  </si>
  <si>
    <t>ｵｵｻｶｼｮｳｷﾞｮｳﾀﾞｲ</t>
  </si>
  <si>
    <t>ｵｵｻｶﾀｲｲｸﾀﾞｲ</t>
  </si>
  <si>
    <t>ｵｵｻｶﾃﾞﾝｷﾂｳｼﾝﾀﾞｲ</t>
  </si>
  <si>
    <t>ｵｵｻｶｵｵﾀﾆﾀﾞｲ</t>
  </si>
  <si>
    <t>ｵｳﾃﾓﾝｶﾞｸｲﾝﾀﾞｲ</t>
  </si>
  <si>
    <t>ｶﾝｻｲﾀﾞｲ</t>
  </si>
  <si>
    <t>ｶﾝｻｲｲｶﾀﾞｲ</t>
  </si>
  <si>
    <t>ｶﾝｻｲｶﾞｲｺｸｺﾞﾀﾞｲ</t>
  </si>
  <si>
    <t>ｷﾝｷﾀﾞｲ</t>
  </si>
  <si>
    <t>ｼﾃﾝﾉｳｼﾞﾀﾞｲ</t>
  </si>
  <si>
    <t>ｿｳｱｲﾀﾞｲ</t>
  </si>
  <si>
    <t>ﾃﾂﾞｶﾔﾏｶﾞｸｲﾝﾀﾞｲ</t>
  </si>
  <si>
    <t>ﾊﾞｲｶｼﾞｮｼﾀﾞｲ</t>
  </si>
  <si>
    <t>ﾊﾝﾅﾝﾀﾞｲ</t>
  </si>
  <si>
    <t>ﾓﾓﾔﾏｶﾞｸｲﾝﾀﾞｲ</t>
  </si>
  <si>
    <t>ｱｼﾔﾀﾞｲ</t>
  </si>
  <si>
    <t>ｵｵﾃﾏｴﾀﾞｲ</t>
  </si>
  <si>
    <t>ｶﾝｾｲｶﾞｸｲﾝﾀﾞｲ</t>
  </si>
  <si>
    <t>ｺｳｼｴﾝﾀﾞｲ</t>
  </si>
  <si>
    <t>ｺｳﾅﾝﾀﾞｲ</t>
  </si>
  <si>
    <t>ｺｳﾅﾝｼﾞｮｼﾀﾞｲ</t>
  </si>
  <si>
    <t>ｺｳﾍﾞｶｲｾｲｼﾞｮｼｶﾞｸｲﾝﾀﾞｲ</t>
  </si>
  <si>
    <t>ｺｳﾍﾞｶﾞｸｲﾝﾀﾞｲ</t>
  </si>
  <si>
    <t>ｺｳﾍﾞｼﾞｮｶﾞｸｲﾝﾀﾞｲ</t>
  </si>
  <si>
    <t>ｺｳﾍﾞｼﾞｮｼﾀﾞｲ</t>
  </si>
  <si>
    <t>ｺｳﾍﾞﾔｯｶﾀﾞｲ</t>
  </si>
  <si>
    <t>ｺｳﾍﾞｼｮｳｲﾝｼﾞｮｼｶﾞｸｲﾝﾀﾞｲ</t>
  </si>
  <si>
    <t>ｺｳﾍﾞｼﾝﾜﾀﾞｲ</t>
  </si>
  <si>
    <t>ｿﾉﾀﾞｶﾞｸｴﾝｼﾞｮｼﾀﾞｲ</t>
  </si>
  <si>
    <t>ﾋｮｳｺﾞｲｶﾀﾞｲ</t>
  </si>
  <si>
    <t>ﾑｺｶﾞﾜｼﾞｮｼﾀﾞｲ</t>
  </si>
  <si>
    <t>ｺｳﾍﾞｺｸｻｲﾀﾞｲ</t>
  </si>
  <si>
    <t>ﾃﾂﾞｶﾔﾏﾀﾞｲ</t>
  </si>
  <si>
    <t>ﾃﾝﾘﾀﾞｲ</t>
  </si>
  <si>
    <t>ﾅﾗﾀﾞｲ</t>
  </si>
  <si>
    <t>ｺｳﾔｻﾝﾀﾞｲ</t>
  </si>
  <si>
    <t>ｾﾂﾅﾝﾀﾞｲ</t>
  </si>
  <si>
    <t>ｷｮｳﾄｾｲｶﾀﾞｲ</t>
  </si>
  <si>
    <t>ﾒｲｼﾞｺｸｻｲｲﾘｮｳﾀﾞｲ</t>
  </si>
  <si>
    <t>ﾅﾗｶﾞｸｴﾝﾀﾞｲ</t>
  </si>
  <si>
    <t>ﾀｶﾗﾂﾞｶﾀﾞｲ</t>
  </si>
  <si>
    <t>ﾋﾒｼﾞﾄﾞｯｷｮｳﾀﾞｲ</t>
  </si>
  <si>
    <t>ｵｵｻｶｺｸｻｲﾀﾞｲ</t>
  </si>
  <si>
    <t>ﾘｭｳﾂｳｶｶﾞｸﾀﾞｲ</t>
  </si>
  <si>
    <t>ｺｳﾍﾞｹﾞｲｼﾞｭﾂｺｳｶﾀﾞｲ</t>
  </si>
  <si>
    <t>ｷｮｳﾄｹﾞｲｼﾞｭﾂﾀﾞｲ</t>
  </si>
  <si>
    <t>ｾｲｱﾝｿﾞｳｹｲﾀﾞｲ</t>
  </si>
  <si>
    <t>ﾋｮｳｺﾞﾀﾞｲ</t>
  </si>
  <si>
    <t>ｷｮｳﾄﾌﾞﾝｷｮｳﾀﾞｲ</t>
  </si>
  <si>
    <t>ﾓﾓﾔﾏｶﾞｸｲﾝｷｮｳｲｸﾀﾞｲ</t>
  </si>
  <si>
    <t>ｶﾝｻｲﾌｸｼｶｶﾞｸﾀﾞｲ</t>
  </si>
  <si>
    <t>ｶﾝｻｲﾌｸｼﾀﾞｲ</t>
  </si>
  <si>
    <t>ﾀｲｾｲｶﾞｸｲﾝﾀﾞｲ</t>
  </si>
  <si>
    <t>ｶﾝｻｲｺｸｻｲﾀﾞｲ</t>
  </si>
  <si>
    <t>ﾄｷﾜｶｲｶﾞｸｴﾝﾀﾞｲ</t>
  </si>
  <si>
    <t>ﾍｲｱﾝｼﾞｮｶﾞｸｲﾝﾀﾞｲ</t>
  </si>
  <si>
    <t>ﾌｸﾁﾔﾏｺｳﾘﾂﾀﾞｲ</t>
  </si>
  <si>
    <t>ｵｵｻｶｶﾝｺｳﾀﾞｲ</t>
  </si>
  <si>
    <t>ｺｳﾍﾞｲﾘｮｳﾐﾗｲﾀﾞｲ</t>
  </si>
  <si>
    <t>ｻｶﾞﾋﾞｼﾞｭﾂﾀﾞｲ</t>
  </si>
  <si>
    <t>ｵｵｻｶﾆﾝｹﾞﾝｶｶﾞｸﾀﾞｲ</t>
  </si>
  <si>
    <t>ﾊｺﾞﾛﾓｺｸｻｲﾀﾞｲ</t>
  </si>
  <si>
    <t>ｾｲｾﾝﾀﾞｲ</t>
  </si>
  <si>
    <t>ﾅｶﾞﾊﾏﾊﾞｲｵﾀﾞｲ</t>
  </si>
  <si>
    <t>ﾋﾞﾜｺｾｲｹｲｽﾎﾟｰﾂﾀﾞｲ</t>
  </si>
  <si>
    <t>ｵｵｻｶｾｲｹｲﾀﾞｲ</t>
  </si>
  <si>
    <t>ｶﾝｻｲｲﾘｮｳﾀﾞｲ</t>
  </si>
  <si>
    <t>ｾﾝﾘｷﾝﾗﾝﾀﾞｲ</t>
  </si>
  <si>
    <t>ﾋｶﾞｼｵｵｻｶﾀﾞｲ</t>
  </si>
  <si>
    <t>ｷｵｳﾀﾞｲ</t>
  </si>
  <si>
    <t>ｵｵｻｶｼﾞｮｶﾞｸｲﾝﾀﾞｲ</t>
  </si>
  <si>
    <t>ｱｲﾉﾀﾞｲ</t>
  </si>
  <si>
    <t>ｷｮｳﾄｼﾞｮｳﾎｳﾀﾞｲｶﾞｸｲﾝﾀﾞｲ</t>
  </si>
  <si>
    <t>ｵｵｻｶｱｵﾔﾏﾀﾞｲ</t>
  </si>
  <si>
    <t>ｼｼﾞｮｳﾅﾜﾃｶﾞｸｴﾝﾀﾞｲ</t>
  </si>
  <si>
    <t>ｺｳﾍﾞｼﾞｮｳﾎｳﾀﾞｲｶﾞｸｲﾝﾀﾞｲ</t>
  </si>
  <si>
    <t>ｵｵｻｶｶﾜｻｷﾘﾊﾋﾞﾘﾃｰｼｮﾝﾀﾞｲ</t>
  </si>
  <si>
    <t>ｵｵｻｶｿｳｺﾞｳﾎｲｸﾀﾞｲ</t>
  </si>
  <si>
    <t>ｶﾝｻｲｶﾝｺﾞｲﾘｮｳﾀﾞｲ</t>
  </si>
  <si>
    <t>ｷｮｳﾄｲﾘｮｳｶｶﾞｸﾀﾞｲ</t>
  </si>
  <si>
    <t>ﾓﾘﾉﾐﾔｲﾘｮｳﾀﾞｲ</t>
  </si>
  <si>
    <t>ﾋﾒｼﾞﾀﾞｲ</t>
  </si>
  <si>
    <t>ｺｳﾍﾞﾄｷﾜﾀﾞｲ</t>
  </si>
  <si>
    <t>ﾋﾞﾜｺｶﾞｸｲﾝﾀﾞｲ</t>
  </si>
  <si>
    <t>ｵｵｻｶﾎｹﾝｲﾘｮｳﾀﾞｲ</t>
  </si>
  <si>
    <t>ｷｮｳﾄｶﾁｮｳﾀﾞｲ</t>
  </si>
  <si>
    <t>ｵｵｻｶﾌﾞﾂﾘｮｳﾀﾞｲ</t>
  </si>
  <si>
    <t>ﾀｶﾗﾂﾞｶｲﾘｮｳﾀﾞｲ</t>
  </si>
  <si>
    <t>ｼﾞｹｲｲﾘｮｳｶｶﾞｸﾀﾞｲ</t>
  </si>
  <si>
    <t>ｷｮｳﾄﾋﾞｼﾞｭﾂｺｳｹﾞｲﾀﾞｲ</t>
  </si>
  <si>
    <t>ｵｵｻｶﾕｷｵｶｲﾘｮｳﾀﾞｲ</t>
  </si>
  <si>
    <t>ﾔﾏﾄﾀﾞｲ</t>
  </si>
  <si>
    <t>ｵｵｻｶｲｶﾔｯｶﾀﾞｲ</t>
  </si>
  <si>
    <t>ｵｵｻｶｺｳﾘﾂﾀﾞｲ</t>
  </si>
  <si>
    <t>Shiga Univ.</t>
  </si>
  <si>
    <t>Kyoto Univ.</t>
  </si>
  <si>
    <t>Kyoto Univ. of Education</t>
  </si>
  <si>
    <t>Kyoto Inst. of Technology</t>
  </si>
  <si>
    <t>Osaka Univ.</t>
  </si>
  <si>
    <t>Osaka Kyoiku Univ.</t>
  </si>
  <si>
    <t>Kobe Univ.</t>
  </si>
  <si>
    <t>Nara Univ. of Education</t>
  </si>
  <si>
    <t>Nara Women's Univ.</t>
  </si>
  <si>
    <t>Wakayama Univ.</t>
  </si>
  <si>
    <t>Shiga Univ. of Medical Science</t>
  </si>
  <si>
    <t>Hyogo Univ. of Teacher Education</t>
  </si>
  <si>
    <t>Nara Inst. of Science and Technology</t>
  </si>
  <si>
    <t>The Open Univ. of Japan</t>
  </si>
  <si>
    <t>Kyoto City Univ. of Arts</t>
  </si>
  <si>
    <t>Kyoto Prefectural Univ.</t>
  </si>
  <si>
    <t>Kyoto Prefectural Univ. of Medicine</t>
  </si>
  <si>
    <t>Kobe City Univ. of Foreign Studies</t>
  </si>
  <si>
    <t>Nara Medical Univ.</t>
  </si>
  <si>
    <t>Wakayama Medical Univ.</t>
  </si>
  <si>
    <t>Nara Prefectural Univ.</t>
  </si>
  <si>
    <t>The Univ. of Shiga Prefecture</t>
  </si>
  <si>
    <t>Kobe City Coll. of Nursing</t>
  </si>
  <si>
    <t>Univ. of Hyogo</t>
  </si>
  <si>
    <t>Otani Univ.</t>
  </si>
  <si>
    <t>Kyoto Univ. of Foreign Studies</t>
  </si>
  <si>
    <t>Kyoto Univ. of Advanced Science</t>
  </si>
  <si>
    <t>Kyoto Sangyo Univ.</t>
  </si>
  <si>
    <t>Kyoto Women's Univ.</t>
  </si>
  <si>
    <t>Kyoto Pharmaceutical Univ.</t>
  </si>
  <si>
    <t>Kyoto Koka Women's Univ.</t>
  </si>
  <si>
    <t>Shuchiin Univ.</t>
  </si>
  <si>
    <t>Kyoto Tachibana Univ.</t>
  </si>
  <si>
    <t>Doshisha Univ.</t>
  </si>
  <si>
    <t>Doshisha Women's Coll. of Liberal Arts</t>
  </si>
  <si>
    <t>Kyoto Notre Dame Univ.</t>
  </si>
  <si>
    <t>Hanazono Univ.</t>
  </si>
  <si>
    <t>Bukkyo Univ.</t>
  </si>
  <si>
    <t>Ritsumeikan Univ.</t>
  </si>
  <si>
    <t>Ryukoku Univ.</t>
  </si>
  <si>
    <t>Osaka Coll. of Music</t>
  </si>
  <si>
    <t>Osaka Gakuin Univ.</t>
  </si>
  <si>
    <t>Osaka Univ. of Economics</t>
  </si>
  <si>
    <t>Osaka Univ. of Economics and Law</t>
  </si>
  <si>
    <t>Osaka Univ. of Arts</t>
  </si>
  <si>
    <t>Osaka Inst. of Technology</t>
  </si>
  <si>
    <t>Osaka Sangyo Univ.</t>
  </si>
  <si>
    <t>Osaka Dental Univ.</t>
  </si>
  <si>
    <t>Osaka Shoin Women's Univ.</t>
  </si>
  <si>
    <t>Osaka Univ. of Commerce</t>
  </si>
  <si>
    <t>Osaka Univ. of Health and Sport Sciences</t>
  </si>
  <si>
    <t>Osaka Electro-Communication Univ.</t>
  </si>
  <si>
    <t>Osaka Ohtani Univ.</t>
  </si>
  <si>
    <t>Otemon Gakuin Univ.</t>
  </si>
  <si>
    <t>Kansai Univ.</t>
  </si>
  <si>
    <t>Kansai Medical Univ.</t>
  </si>
  <si>
    <t>Kansai Gaidai Univ.</t>
  </si>
  <si>
    <t>Kindai Univ.</t>
  </si>
  <si>
    <t>Shitennoji Univ.</t>
  </si>
  <si>
    <t>Soai Univ.</t>
  </si>
  <si>
    <t>Tezukayama Gakuin Univ.</t>
  </si>
  <si>
    <t>Baika Women's Univ.</t>
  </si>
  <si>
    <t>Hannan Univ.</t>
  </si>
  <si>
    <t>St. Andrew's Univ.</t>
  </si>
  <si>
    <t>Ashiya Univ.</t>
  </si>
  <si>
    <t>Otemae Univ.</t>
  </si>
  <si>
    <t>Kwansei Gakuin Univ.</t>
  </si>
  <si>
    <t>Koshien Univ.</t>
  </si>
  <si>
    <t>Konan Univ.</t>
  </si>
  <si>
    <t>Konan Women's Univ.</t>
  </si>
  <si>
    <t>Kobe Kaisei Coll.</t>
  </si>
  <si>
    <t>Kobe Gakuin Univ.</t>
  </si>
  <si>
    <t>Kobe Coll.</t>
  </si>
  <si>
    <t>Kobe Women's Univ.</t>
  </si>
  <si>
    <t>Kobe Pharmaceutical Univ.</t>
  </si>
  <si>
    <t>Kobe Shoin Women’s Univ.</t>
  </si>
  <si>
    <t>Kobe Shinwa Univ.</t>
  </si>
  <si>
    <t>Sonoda Women's Univ.</t>
  </si>
  <si>
    <t>Hyogo Medical Univ.</t>
  </si>
  <si>
    <t>Mukogawa Women's Univ.</t>
  </si>
  <si>
    <t>Kobe International Univ.</t>
  </si>
  <si>
    <t>Tezukayama Univ.</t>
  </si>
  <si>
    <t>Tenri Univ.</t>
  </si>
  <si>
    <t>Nara Univ.</t>
  </si>
  <si>
    <t>Koyasan Univ.</t>
  </si>
  <si>
    <t>Setsunan Univ.</t>
  </si>
  <si>
    <t>Kyoto Seika Univ.</t>
  </si>
  <si>
    <t>Meiji Univ. of Integrative Medicine</t>
  </si>
  <si>
    <t>Naragakuen Univ.</t>
  </si>
  <si>
    <t>Takarazuka Univ.</t>
  </si>
  <si>
    <t>Himeji Dokkyo Univ.</t>
  </si>
  <si>
    <t>Osaka International Univ.</t>
  </si>
  <si>
    <t>Univ. of Marketing and Distribution Sciences</t>
  </si>
  <si>
    <t>Kobe Design Univ.</t>
  </si>
  <si>
    <t>Kyoto Univ. of the Arts</t>
  </si>
  <si>
    <t>Seian Univ. of Art and Design</t>
  </si>
  <si>
    <t>Hyogo Univ.</t>
  </si>
  <si>
    <t>Kyoto Bunkyo Univ.</t>
  </si>
  <si>
    <t>St. Andrew's Univ. of Education</t>
  </si>
  <si>
    <t>Kansai Univ. of Welfare Sciences</t>
  </si>
  <si>
    <t>Kansai Univ. of Social Welfare</t>
  </si>
  <si>
    <t>Taisei Gakuin Univ.</t>
  </si>
  <si>
    <t>Kansai Univ. of International Studies</t>
  </si>
  <si>
    <t>Tokiwakai Gakuen Univ.</t>
  </si>
  <si>
    <t>Heian Jogakuin St. Agnes' Univ.</t>
  </si>
  <si>
    <t>The Univ. of Fukuchiyama</t>
  </si>
  <si>
    <t>Osaka Univ. of Tourism</t>
  </si>
  <si>
    <t>Kobe Univ. of Future Health Sciences</t>
  </si>
  <si>
    <t>Kyoto Saga Univ. of Arts</t>
  </si>
  <si>
    <t>Osaka Univ. of Human Sciences</t>
  </si>
  <si>
    <t>Hagoromo Univ. of International Studies</t>
  </si>
  <si>
    <t>Seisen Univ.</t>
  </si>
  <si>
    <t>Nagahama Inst. of Bio-Science and Technology</t>
  </si>
  <si>
    <t>Biwako Seikei Sport Coll.</t>
  </si>
  <si>
    <t>Osaka Seikei Univ.</t>
  </si>
  <si>
    <t>Kansai Univ. of Health Sciences</t>
  </si>
  <si>
    <t>Senri Kinran Univ.</t>
  </si>
  <si>
    <t>Higashiosaka Coll.</t>
  </si>
  <si>
    <t>Kio Univ.</t>
  </si>
  <si>
    <t>Osaka Jogakuin Univ.</t>
  </si>
  <si>
    <t>Aino Univ.</t>
  </si>
  <si>
    <t>The Kyoto Coll. of Graduate Studies for Informatics</t>
  </si>
  <si>
    <t>Osaka Aoyama Univ.</t>
  </si>
  <si>
    <t>Shijonawate Gakuen Univ.</t>
  </si>
  <si>
    <t>Kobe Inst. of Computing</t>
  </si>
  <si>
    <t>Osaka Kawasaki Rehabilitation Univ.</t>
  </si>
  <si>
    <t>Osaka Univ. of Comprehensive Children Education</t>
  </si>
  <si>
    <t>Kansai Univ. of Nursing and Health Sciences</t>
  </si>
  <si>
    <t>Kyoto Coll. of Medical Science</t>
  </si>
  <si>
    <t>Morinomiya Univ. of Medical Sciences</t>
  </si>
  <si>
    <t>Himeji Univ.</t>
  </si>
  <si>
    <t>Kobe Tokiwa Univ.</t>
  </si>
  <si>
    <t>Biwako-Gakuin Univ.</t>
  </si>
  <si>
    <t>Osaka Health Science Univ.</t>
  </si>
  <si>
    <t>Kyoto Kacho Univ.</t>
  </si>
  <si>
    <t>Butsuryo Coll. of Osaka</t>
  </si>
  <si>
    <t>Takarazuka Univ. of Medical and Health Care</t>
  </si>
  <si>
    <t>Jikei Univ. of Health Care Sciences</t>
  </si>
  <si>
    <t>Kyoto Univ. of Arts and Crafts</t>
  </si>
  <si>
    <t>Osaka Yukioka Coll. of Health Science</t>
  </si>
  <si>
    <t>Yamato Univ.</t>
  </si>
  <si>
    <t>Osaka Medical and Pharmaceutical Univ.</t>
  </si>
  <si>
    <t>Osaka Metropolitan Univ.</t>
  </si>
  <si>
    <t>名・所</t>
  </si>
  <si>
    <r>
      <t>チームプロフィール（5行以内 / 200字程度）　</t>
    </r>
    <r>
      <rPr>
        <b/>
        <sz val="9"/>
        <color theme="1"/>
        <rFont val="游ゴシック"/>
        <family val="3"/>
        <charset val="128"/>
        <scheme val="minor"/>
      </rPr>
      <t>Alt+Enterキーで改行</t>
    </r>
    <rPh sb="21" eb="23">
      <t>テイド</t>
    </rPh>
    <phoneticPr fontId="5"/>
  </si>
  <si>
    <t>関西大学</t>
    <phoneticPr fontId="5"/>
  </si>
  <si>
    <t>兵庫県</t>
    <phoneticPr fontId="5"/>
  </si>
  <si>
    <t>広島県</t>
    <phoneticPr fontId="5"/>
  </si>
  <si>
    <t>立命館大学</t>
    <phoneticPr fontId="5"/>
  </si>
  <si>
    <t>O</t>
    <phoneticPr fontId="5"/>
  </si>
  <si>
    <t>濱　良太</t>
    <phoneticPr fontId="5"/>
  </si>
  <si>
    <t>関西学院大学</t>
    <phoneticPr fontId="5"/>
  </si>
  <si>
    <t>京都産業大学</t>
    <phoneticPr fontId="5"/>
  </si>
  <si>
    <t>大阪体育大学</t>
    <phoneticPr fontId="5"/>
  </si>
  <si>
    <t>同志社大学</t>
    <phoneticPr fontId="5"/>
  </si>
  <si>
    <t>髙木　隆誠</t>
    <phoneticPr fontId="5"/>
  </si>
  <si>
    <t>京都大学</t>
    <phoneticPr fontId="5"/>
  </si>
  <si>
    <t>守山</t>
    <phoneticPr fontId="5"/>
  </si>
  <si>
    <t>近畿大学</t>
    <phoneticPr fontId="5"/>
  </si>
  <si>
    <t>大阪大学</t>
    <phoneticPr fontId="5"/>
  </si>
  <si>
    <t>大阪府</t>
    <phoneticPr fontId="5"/>
  </si>
  <si>
    <t>大阪教育大学</t>
    <phoneticPr fontId="5"/>
  </si>
  <si>
    <t>S1</t>
    <phoneticPr fontId="5"/>
  </si>
  <si>
    <t>橋本</t>
    <phoneticPr fontId="5"/>
  </si>
  <si>
    <t>神戸大学</t>
    <phoneticPr fontId="5"/>
  </si>
  <si>
    <t>天理大学</t>
    <phoneticPr fontId="5"/>
  </si>
  <si>
    <t>摂南大学</t>
    <phoneticPr fontId="5"/>
  </si>
  <si>
    <t>京都府</t>
    <phoneticPr fontId="5"/>
  </si>
  <si>
    <t>ﾅｶﾁ ｺｳｷ</t>
    <phoneticPr fontId="5"/>
  </si>
  <si>
    <t>ﾓﾘｼﾀ ﾀﾞｲｺﾞ</t>
    <phoneticPr fontId="5"/>
  </si>
  <si>
    <t>ｶﾅｶﾞﾜ ﾜﾗｸ</t>
    <phoneticPr fontId="5"/>
  </si>
  <si>
    <t>ﾂｷﾓﾄ ﾕｳｷ</t>
    <phoneticPr fontId="5"/>
  </si>
  <si>
    <t>TSUKIMOTO</t>
    <phoneticPr fontId="5"/>
  </si>
  <si>
    <t>Yuki</t>
    <phoneticPr fontId="5"/>
  </si>
  <si>
    <t>ｺﾊﾞﾔｼ ﾀﾞｲﾊ</t>
    <phoneticPr fontId="5"/>
  </si>
  <si>
    <t>ﾐﾔｹ ﾘｸﾄ</t>
    <phoneticPr fontId="5"/>
  </si>
  <si>
    <t>ﾔﾏﾑﾗ ﾊﾙﾄ</t>
    <phoneticPr fontId="5"/>
  </si>
  <si>
    <t>ﾑﾗﾔﾏ ﾀｶﾄ</t>
    <phoneticPr fontId="5"/>
  </si>
  <si>
    <t>ﾆｼﾊﾞﾀ ﾔﾏﾄ</t>
    <phoneticPr fontId="5"/>
  </si>
  <si>
    <t>ｶｼﾏ ｶｽﾞｷ</t>
    <phoneticPr fontId="5"/>
  </si>
  <si>
    <t>大阪国際大学</t>
    <phoneticPr fontId="5"/>
  </si>
  <si>
    <t>びわこ学院大学</t>
    <phoneticPr fontId="5"/>
  </si>
  <si>
    <t>大阪経済大学</t>
    <phoneticPr fontId="5"/>
  </si>
  <si>
    <t>Yutaro</t>
    <phoneticPr fontId="5"/>
  </si>
  <si>
    <t>瀬樂　雅斗</t>
    <phoneticPr fontId="5"/>
  </si>
  <si>
    <t>関西福祉大学</t>
    <phoneticPr fontId="5"/>
  </si>
  <si>
    <t>東大阪大学</t>
    <phoneticPr fontId="5"/>
  </si>
  <si>
    <t>元栄　怜心</t>
    <phoneticPr fontId="5"/>
  </si>
  <si>
    <t>和歌山大学</t>
    <phoneticPr fontId="5"/>
  </si>
  <si>
    <t>甲南大学</t>
    <phoneticPr fontId="5"/>
  </si>
  <si>
    <t>三重県</t>
    <phoneticPr fontId="5"/>
  </si>
  <si>
    <t>桃山学院大学</t>
    <phoneticPr fontId="5"/>
  </si>
  <si>
    <t>放送大学関西</t>
    <phoneticPr fontId="5"/>
  </si>
  <si>
    <t>Shuji</t>
    <phoneticPr fontId="5"/>
  </si>
  <si>
    <t>大阪学院大学</t>
    <phoneticPr fontId="5"/>
  </si>
  <si>
    <t>大阪成蹊大学</t>
    <phoneticPr fontId="5"/>
  </si>
  <si>
    <t>京都工芸繊維大学</t>
    <phoneticPr fontId="5"/>
  </si>
  <si>
    <t>DONOMAE</t>
    <phoneticPr fontId="5"/>
  </si>
  <si>
    <t>FUJII</t>
    <phoneticPr fontId="5"/>
  </si>
  <si>
    <t>Shinichiro</t>
    <phoneticPr fontId="5"/>
  </si>
  <si>
    <t>兵庫県立大学</t>
    <phoneticPr fontId="5"/>
  </si>
  <si>
    <t>京都府立大学</t>
    <phoneticPr fontId="5"/>
  </si>
  <si>
    <t>滋賀県立大学</t>
    <phoneticPr fontId="5"/>
  </si>
  <si>
    <t>関西外国語大学</t>
    <phoneticPr fontId="5"/>
  </si>
  <si>
    <t>関西医科大学</t>
    <phoneticPr fontId="5"/>
  </si>
  <si>
    <t>京都外国語大学</t>
    <phoneticPr fontId="5"/>
  </si>
  <si>
    <t>京都橘大学</t>
    <phoneticPr fontId="5"/>
  </si>
  <si>
    <t>京都府立医科大学</t>
    <phoneticPr fontId="5"/>
  </si>
  <si>
    <t>滋賀医科大学</t>
    <phoneticPr fontId="5"/>
  </si>
  <si>
    <t>滋賀大学</t>
    <phoneticPr fontId="5"/>
  </si>
  <si>
    <t>森ノ宮医療大学</t>
    <phoneticPr fontId="5"/>
  </si>
  <si>
    <t>神戸国際大学</t>
    <phoneticPr fontId="5"/>
  </si>
  <si>
    <t>神戸親和大学</t>
    <phoneticPr fontId="5"/>
  </si>
  <si>
    <t>Sota</t>
    <phoneticPr fontId="5"/>
  </si>
  <si>
    <t>神戸薬科大学</t>
    <phoneticPr fontId="5"/>
  </si>
  <si>
    <t>大阪医科薬科大学</t>
    <phoneticPr fontId="5"/>
  </si>
  <si>
    <t>大阪経済法科大学</t>
    <phoneticPr fontId="5"/>
  </si>
  <si>
    <t>大阪工業大学</t>
    <phoneticPr fontId="5"/>
  </si>
  <si>
    <t>大阪商業大学</t>
    <phoneticPr fontId="5"/>
  </si>
  <si>
    <t>大阪大谷大学</t>
    <phoneticPr fontId="5"/>
  </si>
  <si>
    <t>大谷大学</t>
    <phoneticPr fontId="5"/>
  </si>
  <si>
    <t>大和大学</t>
    <phoneticPr fontId="5"/>
  </si>
  <si>
    <t>追手門学院大学</t>
    <phoneticPr fontId="5"/>
  </si>
  <si>
    <t>帝塚山大学</t>
    <phoneticPr fontId="5"/>
  </si>
  <si>
    <t>奈良県立医科大学</t>
    <phoneticPr fontId="5"/>
  </si>
  <si>
    <t>奈良大学</t>
    <phoneticPr fontId="5"/>
  </si>
  <si>
    <t>兵庫大学</t>
    <phoneticPr fontId="5"/>
  </si>
  <si>
    <t>SHIRAISHI</t>
    <phoneticPr fontId="5"/>
  </si>
  <si>
    <t>Koki</t>
    <phoneticPr fontId="5"/>
  </si>
  <si>
    <t>学連</t>
    <phoneticPr fontId="5"/>
  </si>
  <si>
    <t>ｱｶｻｶ ﾂﾊﾞｻ</t>
    <phoneticPr fontId="5"/>
  </si>
  <si>
    <t>AKASAKA</t>
    <phoneticPr fontId="5"/>
  </si>
  <si>
    <t>Tsubasa</t>
    <phoneticPr fontId="5"/>
  </si>
  <si>
    <t>日本</t>
    <phoneticPr fontId="5"/>
  </si>
  <si>
    <t>Kentaro</t>
    <phoneticPr fontId="5"/>
  </si>
  <si>
    <t>ｷﾑﾗ ﾕｳｾｲ</t>
    <phoneticPr fontId="5"/>
  </si>
  <si>
    <t>ﾅｶｶﾞﾜ ｻﾄｷ</t>
    <phoneticPr fontId="5"/>
  </si>
  <si>
    <t>ｴﾅｶ ﾊﾙﾄ</t>
    <phoneticPr fontId="5"/>
  </si>
  <si>
    <t>FUKUMOTO</t>
    <phoneticPr fontId="5"/>
  </si>
  <si>
    <t>Haruki</t>
    <phoneticPr fontId="5"/>
  </si>
  <si>
    <t>KUROTA</t>
    <phoneticPr fontId="5"/>
  </si>
  <si>
    <t>實藤　仁</t>
    <phoneticPr fontId="5"/>
  </si>
  <si>
    <t>ｻﾈﾌｼﾞ ｼﾞﾝ</t>
    <phoneticPr fontId="5"/>
  </si>
  <si>
    <t>河野　隆之介</t>
    <phoneticPr fontId="5"/>
  </si>
  <si>
    <t>KONO</t>
    <phoneticPr fontId="5"/>
  </si>
  <si>
    <t>乾　響王</t>
    <phoneticPr fontId="5"/>
  </si>
  <si>
    <t>伊藤　大輔</t>
    <phoneticPr fontId="5"/>
  </si>
  <si>
    <t>金田　壮平</t>
    <phoneticPr fontId="5"/>
  </si>
  <si>
    <t>Sohei</t>
    <phoneticPr fontId="5"/>
  </si>
  <si>
    <t>TAKEDA</t>
    <phoneticPr fontId="5"/>
  </si>
  <si>
    <t>Ichitaro</t>
    <phoneticPr fontId="5"/>
  </si>
  <si>
    <t>前川　雄飛</t>
    <phoneticPr fontId="5"/>
  </si>
  <si>
    <t>ﾊｯﾀ ﾕｳｷ</t>
    <phoneticPr fontId="5"/>
  </si>
  <si>
    <t>HATTA</t>
    <phoneticPr fontId="5"/>
  </si>
  <si>
    <t>ﾅｶﾞｴ ｲﾂｷ</t>
    <phoneticPr fontId="5"/>
  </si>
  <si>
    <t>Shogo</t>
    <phoneticPr fontId="5"/>
  </si>
  <si>
    <t>Kotaro</t>
    <phoneticPr fontId="5"/>
  </si>
  <si>
    <t>上井　卓巳</t>
    <phoneticPr fontId="5"/>
  </si>
  <si>
    <t>大井　廉</t>
    <phoneticPr fontId="5"/>
  </si>
  <si>
    <t>福島　直樹</t>
    <phoneticPr fontId="5"/>
  </si>
  <si>
    <t>ﾌｸｼﾏ ﾅｵｷ</t>
    <phoneticPr fontId="5"/>
  </si>
  <si>
    <t>木村　晴</t>
    <phoneticPr fontId="5"/>
  </si>
  <si>
    <t>橋口　孟史</t>
    <phoneticPr fontId="5"/>
  </si>
  <si>
    <t>室田 篤季</t>
    <phoneticPr fontId="5"/>
  </si>
  <si>
    <t>横田　知宏</t>
    <phoneticPr fontId="5"/>
  </si>
  <si>
    <t>Hyo</t>
    <phoneticPr fontId="5"/>
  </si>
  <si>
    <t>岩田　凛太郎</t>
    <phoneticPr fontId="5"/>
  </si>
  <si>
    <t>ﾜｸ ｼﾞｭﾝﾔ</t>
    <phoneticPr fontId="5"/>
  </si>
  <si>
    <t>Junya</t>
    <phoneticPr fontId="5"/>
  </si>
  <si>
    <t>Shimba</t>
    <phoneticPr fontId="5"/>
  </si>
  <si>
    <t>Shota</t>
    <phoneticPr fontId="5"/>
  </si>
  <si>
    <t>阪南大学</t>
    <phoneticPr fontId="5"/>
  </si>
  <si>
    <t>和歌山県立医科大学</t>
    <phoneticPr fontId="5"/>
  </si>
  <si>
    <t>奈良県立大学</t>
    <phoneticPr fontId="5"/>
  </si>
  <si>
    <t>龍谷大学</t>
    <phoneticPr fontId="5"/>
  </si>
  <si>
    <t>Taisei</t>
    <phoneticPr fontId="5"/>
  </si>
  <si>
    <t>Jo</t>
    <phoneticPr fontId="5"/>
  </si>
  <si>
    <t>ﾐｽﾞﾉ ﾅｵﾄ</t>
    <phoneticPr fontId="5"/>
  </si>
  <si>
    <t>ｶﾅﾓﾘ ﾊﾙﾄ</t>
    <phoneticPr fontId="5"/>
  </si>
  <si>
    <t>ｲﾜｵ ｼｮｳ</t>
    <phoneticPr fontId="5"/>
  </si>
  <si>
    <t>Sho</t>
    <phoneticPr fontId="5"/>
  </si>
  <si>
    <t>ｷｼﾓﾄ ﾀｸﾏ</t>
    <phoneticPr fontId="5"/>
  </si>
  <si>
    <t>ﾓﾘﾔｽ ｴｲﾄ</t>
    <phoneticPr fontId="5"/>
  </si>
  <si>
    <t>ﾅｶｿﾞﾉ ｼｮｳｷ</t>
    <phoneticPr fontId="5"/>
  </si>
  <si>
    <t>Shoki</t>
    <phoneticPr fontId="5"/>
  </si>
  <si>
    <t>ﾅｶﾉ ﾀﾂﾉﾘ</t>
    <phoneticPr fontId="5"/>
  </si>
  <si>
    <t>ｼﾏﾑﾗ ﾀｸ</t>
    <phoneticPr fontId="5"/>
  </si>
  <si>
    <t>ﾀｹｸﾞﾁ ﾘｮｳ</t>
    <phoneticPr fontId="5"/>
  </si>
  <si>
    <t>ﾓﾄﾖｼ ﾕｳﾀ</t>
    <phoneticPr fontId="5"/>
  </si>
  <si>
    <t>ﾖｺﾀ ｺｳﾀﾛｳ</t>
    <phoneticPr fontId="5"/>
  </si>
  <si>
    <t>大阪公立大学</t>
    <phoneticPr fontId="5"/>
  </si>
  <si>
    <t>Kodai</t>
    <phoneticPr fontId="5"/>
  </si>
  <si>
    <t>Yoko</t>
    <phoneticPr fontId="5"/>
  </si>
  <si>
    <t>OMURA</t>
    <phoneticPr fontId="5"/>
  </si>
  <si>
    <t>京都教育大学</t>
    <phoneticPr fontId="5"/>
  </si>
  <si>
    <t>KATO</t>
    <phoneticPr fontId="5"/>
  </si>
  <si>
    <t>Temma</t>
    <phoneticPr fontId="5"/>
  </si>
  <si>
    <t>ADACHI</t>
    <phoneticPr fontId="5"/>
  </si>
  <si>
    <t>ｽｶﾞﾇﾏ ﾅｵﾋﾛ</t>
    <phoneticPr fontId="5"/>
  </si>
  <si>
    <t>ﾄﾔﾏ ﾀｲﾁ</t>
    <phoneticPr fontId="5"/>
  </si>
  <si>
    <t>ｻﾄﾖｼ ｹｲﾀ</t>
    <phoneticPr fontId="5"/>
  </si>
  <si>
    <t>ｽｽﾞｷ ﾄﾓﾉﾘ</t>
    <phoneticPr fontId="5"/>
  </si>
  <si>
    <t>ｲｼﾊﾞｼ ﾀｶｼ</t>
    <phoneticPr fontId="5"/>
  </si>
  <si>
    <t>Rikuto</t>
    <phoneticPr fontId="5"/>
  </si>
  <si>
    <t>Hayato</t>
    <phoneticPr fontId="5"/>
  </si>
  <si>
    <t>ﾑﾗｶﾐ ﾀｲｾｲ</t>
    <phoneticPr fontId="5"/>
  </si>
  <si>
    <t>00128324121*</t>
    <phoneticPr fontId="5"/>
  </si>
  <si>
    <t>MURAKAMI</t>
    <phoneticPr fontId="5"/>
  </si>
  <si>
    <t>千里</t>
    <phoneticPr fontId="5"/>
  </si>
  <si>
    <t>ﾌｼﾞﾓﾄ ｼｭﾝﾔ</t>
    <phoneticPr fontId="5"/>
  </si>
  <si>
    <t>ﾔﾏｼﾀ ｼｭﾘ</t>
    <phoneticPr fontId="5"/>
  </si>
  <si>
    <t>ﾔｽﾑﾗ ｶｽﾞﾏ</t>
    <phoneticPr fontId="5"/>
  </si>
  <si>
    <t>ﾅｶｶﾞﾜ ﾏｻﾔ</t>
    <phoneticPr fontId="5"/>
  </si>
  <si>
    <t>ﾀﾅｶ ｼｮｳﾏ</t>
    <phoneticPr fontId="5"/>
  </si>
  <si>
    <t>Shoma</t>
    <phoneticPr fontId="5"/>
  </si>
  <si>
    <t>ﾅｶﾞﾄ ﾋｮｳ</t>
    <phoneticPr fontId="5"/>
  </si>
  <si>
    <t>ﾏﾂﾓﾄ ｺｳﾍｲ</t>
    <phoneticPr fontId="5"/>
  </si>
  <si>
    <t>ｳｴﾀﾞ ﾖｳﾀ</t>
    <phoneticPr fontId="5"/>
  </si>
  <si>
    <t>ﾓﾘｶﾜ ｾｲﾘｭｳ</t>
    <phoneticPr fontId="5"/>
  </si>
  <si>
    <t>ﾅﾙｾ ﾀｶﾄ</t>
    <phoneticPr fontId="5"/>
  </si>
  <si>
    <t>ﾀﾉｳｴ ﾕｳﾏ</t>
    <phoneticPr fontId="5"/>
  </si>
  <si>
    <t>ﾅﾝﾊﾞ ﾁｶﾗ</t>
    <phoneticPr fontId="5"/>
  </si>
  <si>
    <t>ﾋﾗｵ ﾕｳｾｲ</t>
    <phoneticPr fontId="5"/>
  </si>
  <si>
    <t>Rennosuke</t>
    <phoneticPr fontId="5"/>
  </si>
  <si>
    <t>Shunsuke</t>
    <phoneticPr fontId="5"/>
  </si>
  <si>
    <t>ｷﾖﾅｶﾞ ｼﾝﾔ</t>
    <phoneticPr fontId="5"/>
  </si>
  <si>
    <t>ｼｵﾐ ｼｮｳｺﾞ</t>
    <phoneticPr fontId="5"/>
  </si>
  <si>
    <t>ｺｻﾞﾜ ｺｳｷ</t>
    <phoneticPr fontId="5"/>
  </si>
  <si>
    <t>ﾀｹｳﾁ ｺｳﾔ</t>
    <phoneticPr fontId="5"/>
  </si>
  <si>
    <t>Oju</t>
    <phoneticPr fontId="5"/>
  </si>
  <si>
    <t>細見　昂輝</t>
    <phoneticPr fontId="5"/>
  </si>
  <si>
    <t>中村　綸之介</t>
    <phoneticPr fontId="5"/>
  </si>
  <si>
    <t>ﾄﾐﾔﾏ ﾋﾄｷ</t>
    <phoneticPr fontId="5"/>
  </si>
  <si>
    <t>ｳｴﾀﾞ ﾕｳﾄ</t>
    <phoneticPr fontId="5"/>
  </si>
  <si>
    <t>Kamma</t>
    <phoneticPr fontId="5"/>
  </si>
  <si>
    <t>OTA</t>
    <phoneticPr fontId="5"/>
  </si>
  <si>
    <t>浦田　峻太朗</t>
    <phoneticPr fontId="5"/>
  </si>
  <si>
    <t>ZODA</t>
    <phoneticPr fontId="5"/>
  </si>
  <si>
    <t>ｶﾜﾓﾄ ｻﾄｼ</t>
    <phoneticPr fontId="5"/>
  </si>
  <si>
    <t>ﾌｼﾞｴ ｹﾝﾀ</t>
    <phoneticPr fontId="5"/>
  </si>
  <si>
    <t>ｵｿﾞｴ ﾋﾛｷ</t>
    <phoneticPr fontId="5"/>
  </si>
  <si>
    <t>ﾆｼﾑﾗ ﾀｲﾁ</t>
    <phoneticPr fontId="5"/>
  </si>
  <si>
    <t>ﾖｼｵｶ ﾅｵﾔ</t>
    <phoneticPr fontId="5"/>
  </si>
  <si>
    <t>ｵｻﾞｷ ｼﾝｺﾞ</t>
    <phoneticPr fontId="5"/>
  </si>
  <si>
    <t>ｵｵﾂﾎﾞ ﾕｳﾄ</t>
    <phoneticPr fontId="5"/>
  </si>
  <si>
    <t>ｵｵｻﾞﾜ ﾄｳﾔ</t>
    <phoneticPr fontId="5"/>
  </si>
  <si>
    <t>OZAWA</t>
    <phoneticPr fontId="5"/>
  </si>
  <si>
    <t>ﾀﾅｶ ｹﾝｺﾞ</t>
    <phoneticPr fontId="5"/>
  </si>
  <si>
    <r>
      <t>戸</t>
    </r>
    <r>
      <rPr>
        <sz val="11"/>
        <color theme="1"/>
        <rFont val="游ゴシック"/>
        <family val="3"/>
        <charset val="128"/>
        <scheme val="minor"/>
      </rPr>
      <t>髙　滉大</t>
    </r>
    <phoneticPr fontId="5"/>
  </si>
  <si>
    <t>SHIMASE</t>
    <phoneticPr fontId="5"/>
  </si>
  <si>
    <t>Yuji</t>
    <phoneticPr fontId="5"/>
  </si>
  <si>
    <t>関西医療大学</t>
    <phoneticPr fontId="5"/>
  </si>
  <si>
    <t>ﾓﾘｻﾞﾜ ﾕｳﾀ</t>
    <phoneticPr fontId="5"/>
  </si>
  <si>
    <t>00123505117*</t>
    <phoneticPr fontId="5"/>
  </si>
  <si>
    <t>MORIZAWA</t>
    <phoneticPr fontId="5"/>
  </si>
  <si>
    <t>Yuta</t>
    <phoneticPr fontId="5"/>
  </si>
  <si>
    <t>岩田　拓也</t>
    <phoneticPr fontId="5"/>
  </si>
  <si>
    <t>ｲﾜﾀ ﾀｸﾔ</t>
    <phoneticPr fontId="5"/>
  </si>
  <si>
    <t>00154560324*</t>
    <phoneticPr fontId="5"/>
  </si>
  <si>
    <t>IWATA</t>
    <phoneticPr fontId="5"/>
  </si>
  <si>
    <t>Takuya</t>
    <phoneticPr fontId="5"/>
  </si>
  <si>
    <t>和歌山県</t>
    <phoneticPr fontId="5"/>
  </si>
  <si>
    <t>KYOMEN</t>
    <phoneticPr fontId="5"/>
  </si>
  <si>
    <t>TAKEUCHI</t>
    <phoneticPr fontId="5"/>
  </si>
  <si>
    <t>佛教大学</t>
    <phoneticPr fontId="5"/>
  </si>
  <si>
    <t>Yu</t>
    <phoneticPr fontId="5"/>
  </si>
  <si>
    <t>YOKOTA</t>
    <phoneticPr fontId="5"/>
  </si>
  <si>
    <t>Kohei</t>
    <phoneticPr fontId="5"/>
  </si>
  <si>
    <t>Ryoya</t>
    <phoneticPr fontId="5"/>
  </si>
  <si>
    <t>ﾅｶﾞﾔｽ ﾏｻﾔ</t>
    <phoneticPr fontId="5"/>
  </si>
  <si>
    <t>Shun</t>
    <phoneticPr fontId="5"/>
  </si>
  <si>
    <t>Yuma</t>
    <phoneticPr fontId="5"/>
  </si>
  <si>
    <t>安藤　亘輝</t>
    <phoneticPr fontId="5"/>
  </si>
  <si>
    <t>ｱﾝﾄﾞｳ ｺｳｷ</t>
    <phoneticPr fontId="5"/>
  </si>
  <si>
    <t>00125148021*</t>
    <phoneticPr fontId="5"/>
  </si>
  <si>
    <t>ANDO</t>
    <phoneticPr fontId="5"/>
  </si>
  <si>
    <t>山口　翔</t>
    <phoneticPr fontId="5"/>
  </si>
  <si>
    <t>ﾔﾏｸﾞﾁ ｼｮｳ</t>
    <phoneticPr fontId="5"/>
  </si>
  <si>
    <t>00120693425*</t>
    <phoneticPr fontId="5"/>
  </si>
  <si>
    <t>YAMAGUCHI</t>
    <phoneticPr fontId="5"/>
  </si>
  <si>
    <t>愛知県</t>
    <phoneticPr fontId="5"/>
  </si>
  <si>
    <t>瑞陵</t>
    <phoneticPr fontId="5"/>
  </si>
  <si>
    <t>Kyohei</t>
    <phoneticPr fontId="5"/>
  </si>
  <si>
    <t>齊藤　樹生</t>
    <phoneticPr fontId="5"/>
  </si>
  <si>
    <t>ｳﾗｼﾏ ｼｭｳﾄ</t>
    <phoneticPr fontId="5"/>
  </si>
  <si>
    <t>URASHIMA</t>
    <phoneticPr fontId="5"/>
  </si>
  <si>
    <t>Shuto</t>
    <phoneticPr fontId="5"/>
  </si>
  <si>
    <t>ｾｶﾞﾜ ｼｭｳﾔ</t>
    <phoneticPr fontId="5"/>
  </si>
  <si>
    <t>Shuya</t>
    <phoneticPr fontId="5"/>
  </si>
  <si>
    <t>00128129023*</t>
    <phoneticPr fontId="5"/>
  </si>
  <si>
    <t>ﾔﾌﾞｳﾁ ﾀｸﾐ</t>
    <phoneticPr fontId="5"/>
  </si>
  <si>
    <t>ﾐﾔﾊﾗ ﾕｳﾀ</t>
    <phoneticPr fontId="5"/>
  </si>
  <si>
    <t>ﾆｼﾉ ﾁﾕｷ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</si>
</sst>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 &quot;¥&quot;* #,##0_ ;_ &quot;¥&quot;* \-#,##0_ ;_ &quot;¥&quot;* &quot;-&quot;_ ;_ @_ "/>
    <numFmt numFmtId="176" formatCode="[&lt;=999]000;[&lt;=9999]000\-00;000\-0000"/>
    <numFmt numFmtId="177" formatCode="00"/>
  </numFmts>
  <fonts count="35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b/>
      <sz val="48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7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2"/>
      <color rgb="FF222222"/>
      <name val="游ゴシック"/>
      <family val="2"/>
      <charset val="128"/>
    </font>
    <font>
      <sz val="11"/>
      <color rgb="FF222222"/>
      <name val="游ゴシック"/>
      <family val="3"/>
      <charset val="128"/>
    </font>
    <font>
      <u/>
      <sz val="11"/>
      <color theme="10"/>
      <name val="游ゴシック"/>
      <family val="2"/>
      <charset val="128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auto="1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91" applyNumberFormat="0" applyFill="0" applyAlignment="0" applyProtection="0">
      <alignment vertical="center"/>
    </xf>
    <xf numFmtId="0" fontId="3" fillId="0" borderId="92" applyNumberFormat="0" applyFill="0" applyAlignment="0" applyProtection="0">
      <alignment vertical="center"/>
    </xf>
    <xf numFmtId="0" fontId="4" fillId="0" borderId="9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94" applyNumberFormat="0" applyAlignment="0" applyProtection="0">
      <alignment vertical="center"/>
    </xf>
    <xf numFmtId="0" fontId="21" fillId="9" borderId="95" applyNumberFormat="0" applyAlignment="0" applyProtection="0">
      <alignment vertical="center"/>
    </xf>
    <xf numFmtId="0" fontId="22" fillId="9" borderId="94" applyNumberFormat="0" applyAlignment="0" applyProtection="0">
      <alignment vertical="center"/>
    </xf>
    <xf numFmtId="0" fontId="23" fillId="0" borderId="96" applyNumberFormat="0" applyFill="0" applyAlignment="0" applyProtection="0">
      <alignment vertical="center"/>
    </xf>
    <xf numFmtId="0" fontId="24" fillId="10" borderId="97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11" borderId="98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99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</cellStyleXfs>
  <cellXfs count="16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>
      <alignment vertical="center"/>
    </xf>
    <xf numFmtId="0" fontId="6" fillId="0" borderId="9" xfId="0" applyFont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49" fontId="0" fillId="3" borderId="9" xfId="0" applyNumberFormat="1" applyFill="1" applyBorder="1" applyAlignment="1" applyProtection="1">
      <alignment horizontal="center" vertical="center" shrinkToFit="1"/>
      <protection locked="0"/>
    </xf>
    <xf numFmtId="49" fontId="0" fillId="3" borderId="12" xfId="0" applyNumberFormat="1" applyFill="1" applyBorder="1" applyAlignment="1" applyProtection="1">
      <alignment horizontal="center" vertical="center" shrinkToFit="1"/>
      <protection locked="0"/>
    </xf>
    <xf numFmtId="49" fontId="0" fillId="3" borderId="15" xfId="0" applyNumberFormat="1" applyFill="1" applyBorder="1" applyAlignment="1" applyProtection="1">
      <alignment horizontal="center" vertical="center" shrinkToFit="1"/>
      <protection locked="0"/>
    </xf>
    <xf numFmtId="176" fontId="0" fillId="3" borderId="18" xfId="0" applyNumberFormat="1" applyFill="1" applyBorder="1" applyAlignment="1" applyProtection="1">
      <alignment horizontal="center" vertical="center" shrinkToFit="1"/>
      <protection locked="0"/>
    </xf>
    <xf numFmtId="49" fontId="0" fillId="3" borderId="19" xfId="0" applyNumberFormat="1" applyFill="1" applyBorder="1" applyAlignment="1" applyProtection="1">
      <alignment horizontal="center" vertical="center" shrinkToFit="1"/>
      <protection locked="0"/>
    </xf>
    <xf numFmtId="0" fontId="0" fillId="0" borderId="13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0" fillId="0" borderId="24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2" borderId="30" xfId="0" applyFill="1" applyBorder="1" applyAlignment="1" applyProtection="1">
      <alignment horizontal="center" vertical="center" shrinkToFit="1"/>
      <protection locked="0"/>
    </xf>
    <xf numFmtId="0" fontId="0" fillId="2" borderId="25" xfId="0" applyFill="1" applyBorder="1" applyAlignment="1" applyProtection="1">
      <alignment horizontal="center" vertical="center" shrinkToFit="1"/>
      <protection locked="0"/>
    </xf>
    <xf numFmtId="0" fontId="0" fillId="2" borderId="19" xfId="0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 applyProtection="1">
      <alignment horizontal="center" vertical="center" shrinkToFit="1"/>
      <protection locked="0"/>
    </xf>
    <xf numFmtId="0" fontId="0" fillId="2" borderId="29" xfId="0" applyFill="1" applyBorder="1" applyAlignment="1" applyProtection="1">
      <alignment horizontal="center" vertical="center" shrinkToFit="1"/>
      <protection locked="0"/>
    </xf>
    <xf numFmtId="0" fontId="0" fillId="2" borderId="38" xfId="0" applyFill="1" applyBorder="1" applyAlignment="1" applyProtection="1">
      <alignment horizontal="center" vertical="center" shrinkToFit="1"/>
      <protection locked="0"/>
    </xf>
    <xf numFmtId="0" fontId="0" fillId="2" borderId="36" xfId="0" applyFill="1" applyBorder="1" applyAlignment="1" applyProtection="1">
      <alignment horizontal="center" vertical="center" shrinkToFit="1"/>
      <protection locked="0"/>
    </xf>
    <xf numFmtId="0" fontId="0" fillId="2" borderId="17" xfId="0" applyFill="1" applyBorder="1" applyAlignment="1" applyProtection="1">
      <alignment horizontal="center" vertical="center" shrinkToFit="1"/>
      <protection locked="0"/>
    </xf>
    <xf numFmtId="0" fontId="0" fillId="2" borderId="33" xfId="0" applyFill="1" applyBorder="1" applyAlignment="1" applyProtection="1">
      <alignment horizontal="center" vertical="center" shrinkToFit="1"/>
      <protection locked="0"/>
    </xf>
    <xf numFmtId="0" fontId="0" fillId="0" borderId="46" xfId="0" applyBorder="1" applyAlignment="1">
      <alignment horizontal="center" vertical="center" shrinkToFit="1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0" borderId="3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58" xfId="0" applyBorder="1" applyAlignment="1" applyProtection="1">
      <alignment horizontal="center" vertical="center" shrinkToFit="1"/>
      <protection locked="0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4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62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177" fontId="0" fillId="0" borderId="59" xfId="0" applyNumberFormat="1" applyBorder="1" applyAlignment="1" applyProtection="1">
      <alignment horizontal="center" vertical="center" shrinkToFit="1"/>
      <protection locked="0"/>
    </xf>
    <xf numFmtId="177" fontId="0" fillId="0" borderId="50" xfId="0" applyNumberFormat="1" applyBorder="1" applyAlignment="1" applyProtection="1">
      <alignment horizontal="center" vertical="center" shrinkToFit="1"/>
      <protection locked="0"/>
    </xf>
    <xf numFmtId="177" fontId="0" fillId="0" borderId="52" xfId="0" applyNumberFormat="1" applyBorder="1" applyAlignment="1" applyProtection="1">
      <alignment horizontal="center" vertical="center" shrinkToFit="1"/>
      <protection locked="0"/>
    </xf>
    <xf numFmtId="177" fontId="0" fillId="0" borderId="60" xfId="0" applyNumberFormat="1" applyBorder="1" applyAlignment="1" applyProtection="1">
      <alignment horizontal="center" vertical="center" shrinkToFit="1"/>
      <protection locked="0"/>
    </xf>
    <xf numFmtId="177" fontId="0" fillId="0" borderId="51" xfId="0" applyNumberFormat="1" applyBorder="1" applyAlignment="1" applyProtection="1">
      <alignment horizontal="center" vertical="center" shrinkToFit="1"/>
      <protection locked="0"/>
    </xf>
    <xf numFmtId="177" fontId="0" fillId="0" borderId="53" xfId="0" applyNumberFormat="1" applyBorder="1" applyAlignment="1" applyProtection="1">
      <alignment horizontal="center" vertical="center" shrinkToFit="1"/>
      <protection locked="0"/>
    </xf>
    <xf numFmtId="177" fontId="0" fillId="0" borderId="61" xfId="0" applyNumberFormat="1" applyBorder="1" applyAlignment="1" applyProtection="1">
      <alignment horizontal="center" vertical="center" shrinkToFit="1"/>
      <protection locked="0"/>
    </xf>
    <xf numFmtId="177" fontId="0" fillId="0" borderId="54" xfId="0" applyNumberFormat="1" applyBorder="1" applyAlignment="1" applyProtection="1">
      <alignment horizontal="center" vertical="center" shrinkToFit="1"/>
      <protection locked="0"/>
    </xf>
    <xf numFmtId="177" fontId="0" fillId="0" borderId="55" xfId="0" applyNumberFormat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8" xfId="0" applyBorder="1" applyAlignment="1">
      <alignment horizontal="center" vertical="center" shrinkToFit="1"/>
    </xf>
    <xf numFmtId="42" fontId="0" fillId="0" borderId="27" xfId="0" applyNumberFormat="1" applyBorder="1" applyAlignment="1">
      <alignment vertical="center" shrinkToFit="1"/>
    </xf>
    <xf numFmtId="0" fontId="0" fillId="0" borderId="41" xfId="0" applyBorder="1" applyAlignment="1">
      <alignment horizontal="center" vertical="center" shrinkToFit="1"/>
    </xf>
    <xf numFmtId="42" fontId="0" fillId="0" borderId="29" xfId="0" applyNumberFormat="1" applyBorder="1" applyAlignment="1">
      <alignment vertical="center" shrinkToFit="1"/>
    </xf>
    <xf numFmtId="0" fontId="0" fillId="0" borderId="32" xfId="0" applyBorder="1" applyAlignment="1" applyProtection="1">
      <alignment horizontal="center" vertical="center" shrinkToFit="1"/>
      <protection locked="0"/>
    </xf>
    <xf numFmtId="0" fontId="0" fillId="0" borderId="71" xfId="0" applyBorder="1" applyAlignment="1" applyProtection="1">
      <alignment horizontal="center" vertical="center" shrinkToFit="1"/>
      <protection locked="0"/>
    </xf>
    <xf numFmtId="0" fontId="0" fillId="0" borderId="72" xfId="0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177" fontId="0" fillId="0" borderId="73" xfId="0" applyNumberFormat="1" applyBorder="1" applyAlignment="1" applyProtection="1">
      <alignment horizontal="center" vertical="center" shrinkToFit="1"/>
      <protection locked="0"/>
    </xf>
    <xf numFmtId="177" fontId="0" fillId="0" borderId="74" xfId="0" applyNumberFormat="1" applyBorder="1" applyAlignment="1" applyProtection="1">
      <alignment horizontal="center" vertical="center" shrinkToFit="1"/>
      <protection locked="0"/>
    </xf>
    <xf numFmtId="42" fontId="0" fillId="2" borderId="40" xfId="0" applyNumberFormat="1" applyFill="1" applyBorder="1" applyAlignment="1" applyProtection="1">
      <alignment vertical="center" shrinkToFit="1"/>
      <protection locked="0"/>
    </xf>
    <xf numFmtId="42" fontId="0" fillId="2" borderId="37" xfId="0" applyNumberFormat="1" applyFill="1" applyBorder="1" applyAlignment="1" applyProtection="1">
      <alignment vertical="center" shrinkToFit="1"/>
      <protection locked="0"/>
    </xf>
    <xf numFmtId="42" fontId="0" fillId="2" borderId="19" xfId="0" applyNumberFormat="1" applyFill="1" applyBorder="1" applyAlignment="1" applyProtection="1">
      <alignment vertical="center" shrinkToFit="1"/>
      <protection locked="0"/>
    </xf>
    <xf numFmtId="42" fontId="0" fillId="2" borderId="41" xfId="0" applyNumberFormat="1" applyFill="1" applyBorder="1" applyAlignment="1" applyProtection="1">
      <alignment vertical="center" shrinkToFit="1"/>
      <protection locked="0"/>
    </xf>
    <xf numFmtId="42" fontId="0" fillId="2" borderId="35" xfId="0" applyNumberFormat="1" applyFill="1" applyBorder="1" applyAlignment="1" applyProtection="1">
      <alignment vertical="center" shrinkToFit="1"/>
      <protection locked="0"/>
    </xf>
    <xf numFmtId="42" fontId="0" fillId="2" borderId="29" xfId="0" applyNumberFormat="1" applyFill="1" applyBorder="1" applyAlignment="1" applyProtection="1">
      <alignment vertical="center" shrinkToFit="1"/>
      <protection locked="0"/>
    </xf>
    <xf numFmtId="0" fontId="12" fillId="0" borderId="0" xfId="0" applyFont="1" applyAlignment="1">
      <alignment horizontal="right" shrinkToFit="1"/>
    </xf>
    <xf numFmtId="0" fontId="6" fillId="0" borderId="0" xfId="0" applyFont="1" applyAlignment="1">
      <alignment horizontal="right" shrinkToFit="1"/>
    </xf>
    <xf numFmtId="0" fontId="13" fillId="4" borderId="34" xfId="0" applyFont="1" applyFill="1" applyBorder="1" applyAlignment="1">
      <alignment horizontal="center" vertical="center" shrinkToFit="1"/>
    </xf>
    <xf numFmtId="0" fontId="0" fillId="36" borderId="0" xfId="0" applyFill="1">
      <alignment vertical="center"/>
    </xf>
    <xf numFmtId="0" fontId="29" fillId="0" borderId="0" xfId="0" applyFont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0" fillId="0" borderId="28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2" borderId="43" xfId="0" applyFill="1" applyBorder="1" applyAlignment="1" applyProtection="1">
      <alignment horizontal="center" vertical="center" shrinkToFit="1"/>
      <protection locked="0"/>
    </xf>
    <xf numFmtId="0" fontId="0" fillId="2" borderId="44" xfId="0" applyFill="1" applyBorder="1" applyAlignment="1" applyProtection="1">
      <alignment horizontal="center" vertical="center" shrinkToFit="1"/>
      <protection locked="0"/>
    </xf>
    <xf numFmtId="0" fontId="0" fillId="2" borderId="45" xfId="0" applyFill="1" applyBorder="1" applyAlignment="1" applyProtection="1">
      <alignment horizontal="center" vertical="center" shrinkToFit="1"/>
      <protection locked="0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0" xfId="0">
      <alignment vertical="center"/>
    </xf>
    <xf numFmtId="0" fontId="11" fillId="0" borderId="0" xfId="0" applyFont="1" applyAlignment="1">
      <alignment vertical="center" shrinkToFit="1"/>
    </xf>
    <xf numFmtId="0" fontId="12" fillId="0" borderId="0" xfId="0" applyFont="1" applyAlignment="1">
      <alignment horizontal="center" shrinkToFit="1"/>
    </xf>
    <xf numFmtId="0" fontId="7" fillId="0" borderId="0" xfId="0" applyFont="1" applyAlignment="1">
      <alignment horizontal="center" shrinkToFit="1"/>
    </xf>
    <xf numFmtId="0" fontId="0" fillId="0" borderId="0" xfId="0" applyAlignment="1">
      <alignment vertical="center" wrapText="1"/>
    </xf>
    <xf numFmtId="0" fontId="6" fillId="4" borderId="34" xfId="0" applyFont="1" applyFill="1" applyBorder="1" applyAlignment="1">
      <alignment horizontal="center" vertical="center" shrinkToFit="1"/>
    </xf>
    <xf numFmtId="0" fontId="13" fillId="4" borderId="34" xfId="0" applyFont="1" applyFill="1" applyBorder="1" applyAlignment="1">
      <alignment horizontal="center" vertical="center" shrinkToFit="1"/>
    </xf>
    <xf numFmtId="0" fontId="15" fillId="0" borderId="87" xfId="0" applyFont="1" applyBorder="1" applyAlignment="1">
      <alignment horizontal="center" vertical="center" shrinkToFit="1"/>
    </xf>
    <xf numFmtId="0" fontId="14" fillId="0" borderId="83" xfId="0" applyFont="1" applyBorder="1" applyAlignment="1">
      <alignment horizontal="center" vertical="center" shrinkToFit="1"/>
    </xf>
    <xf numFmtId="0" fontId="0" fillId="0" borderId="84" xfId="0" applyBorder="1" applyAlignment="1">
      <alignment vertical="center" shrinkToFit="1"/>
    </xf>
    <xf numFmtId="0" fontId="0" fillId="0" borderId="88" xfId="0" applyBorder="1" applyAlignment="1">
      <alignment vertical="center" shrinkToFit="1"/>
    </xf>
    <xf numFmtId="0" fontId="0" fillId="0" borderId="85" xfId="0" applyBorder="1" applyAlignment="1">
      <alignment horizontal="center" vertical="center" shrinkToFit="1"/>
    </xf>
    <xf numFmtId="0" fontId="0" fillId="0" borderId="86" xfId="0" applyBorder="1" applyAlignment="1">
      <alignment horizontal="center" vertical="center" shrinkToFit="1"/>
    </xf>
    <xf numFmtId="0" fontId="0" fillId="0" borderId="8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8" xfId="0" applyFont="1" applyBorder="1" applyAlignment="1">
      <alignment horizontal="center" vertical="center" shrinkToFit="1"/>
    </xf>
    <xf numFmtId="49" fontId="34" fillId="3" borderId="22" xfId="42" applyNumberFormat="1" applyFill="1" applyBorder="1" applyAlignment="1" applyProtection="1">
      <alignment horizontal="center" vertical="center" shrinkToFit="1"/>
      <protection locked="0"/>
    </xf>
    <xf numFmtId="49" fontId="0" fillId="3" borderId="23" xfId="0" applyNumberFormat="1" applyFill="1" applyBorder="1" applyAlignment="1" applyProtection="1">
      <alignment horizontal="center" vertical="center" shrinkToFit="1"/>
      <protection locked="0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49" fontId="0" fillId="3" borderId="18" xfId="0" applyNumberFormat="1" applyFill="1" applyBorder="1" applyAlignment="1" applyProtection="1">
      <alignment horizontal="center" vertical="center" wrapText="1" shrinkToFit="1"/>
      <protection locked="0"/>
    </xf>
    <xf numFmtId="49" fontId="0" fillId="3" borderId="19" xfId="0" applyNumberFormat="1" applyFill="1" applyBorder="1" applyAlignment="1" applyProtection="1">
      <alignment horizontal="center" vertical="center" wrapText="1" shrinkToFit="1"/>
      <protection locked="0"/>
    </xf>
    <xf numFmtId="0" fontId="0" fillId="0" borderId="4" xfId="0" applyBorder="1" applyAlignment="1">
      <alignment horizontal="center" vertical="center" textRotation="255" shrinkToFit="1"/>
    </xf>
    <xf numFmtId="0" fontId="0" fillId="0" borderId="5" xfId="0" applyBorder="1" applyAlignment="1">
      <alignment horizontal="center" vertical="center" textRotation="255" shrinkToFit="1"/>
    </xf>
    <xf numFmtId="0" fontId="0" fillId="0" borderId="6" xfId="0" applyBorder="1" applyAlignment="1">
      <alignment horizontal="center" vertical="center" textRotation="255" shrinkToFit="1"/>
    </xf>
    <xf numFmtId="0" fontId="0" fillId="0" borderId="1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63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49" fontId="0" fillId="0" borderId="63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49" fontId="0" fillId="0" borderId="22" xfId="0" applyNumberFormat="1" applyBorder="1" applyAlignment="1" applyProtection="1">
      <alignment horizontal="center" vertical="center" shrinkToFit="1"/>
      <protection locked="0"/>
    </xf>
    <xf numFmtId="0" fontId="0" fillId="0" borderId="66" xfId="0" applyBorder="1" applyAlignment="1">
      <alignment horizontal="center" vertical="center" shrinkToFit="1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center" vertical="center"/>
    </xf>
    <xf numFmtId="0" fontId="0" fillId="0" borderId="75" xfId="0" applyBorder="1" applyAlignment="1" applyProtection="1">
      <alignment vertical="center" wrapText="1"/>
      <protection locked="0"/>
    </xf>
    <xf numFmtId="0" fontId="0" fillId="0" borderId="76" xfId="0" applyBorder="1" applyAlignment="1" applyProtection="1">
      <alignment vertical="center" wrapText="1"/>
      <protection locked="0"/>
    </xf>
    <xf numFmtId="0" fontId="0" fillId="0" borderId="77" xfId="0" applyBorder="1" applyAlignment="1" applyProtection="1">
      <alignment vertical="center" wrapText="1"/>
      <protection locked="0"/>
    </xf>
    <xf numFmtId="0" fontId="0" fillId="0" borderId="78" xfId="0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79" xfId="0" applyBorder="1" applyAlignment="1" applyProtection="1">
      <alignment vertical="center" wrapText="1"/>
      <protection locked="0"/>
    </xf>
    <xf numFmtId="0" fontId="0" fillId="0" borderId="80" xfId="0" applyBorder="1" applyAlignment="1" applyProtection="1">
      <alignment vertical="center" wrapText="1"/>
      <protection locked="0"/>
    </xf>
    <xf numFmtId="0" fontId="0" fillId="0" borderId="81" xfId="0" applyBorder="1" applyAlignment="1" applyProtection="1">
      <alignment vertical="center" wrapText="1"/>
      <protection locked="0"/>
    </xf>
    <xf numFmtId="0" fontId="0" fillId="0" borderId="82" xfId="0" applyBorder="1" applyAlignment="1" applyProtection="1">
      <alignment vertical="center" wrapText="1"/>
      <protection locked="0"/>
    </xf>
    <xf numFmtId="0" fontId="8" fillId="0" borderId="1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70" xfId="0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ハイパーリンク" xfId="42" builtinId="8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9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9338</xdr:colOff>
      <xdr:row>51</xdr:row>
      <xdr:rowOff>4492</xdr:rowOff>
    </xdr:from>
    <xdr:to>
      <xdr:col>11</xdr:col>
      <xdr:colOff>0</xdr:colOff>
      <xdr:row>57</xdr:row>
      <xdr:rowOff>0</xdr:rowOff>
    </xdr:to>
    <xdr:pic>
      <xdr:nvPicPr>
        <xdr:cNvPr id="2" name="画像2">
          <a:extLst>
            <a:ext uri="{FF2B5EF4-FFF2-40B4-BE49-F238E27FC236}">
              <a16:creationId xmlns:a16="http://schemas.microsoft.com/office/drawing/2014/main" id="{5B35BA83-C630-47DD-B75F-76DE4A46D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" y="11053492"/>
          <a:ext cx="8747312" cy="1367108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27</xdr:row>
      <xdr:rowOff>106466</xdr:rowOff>
    </xdr:from>
    <xdr:to>
      <xdr:col>2</xdr:col>
      <xdr:colOff>1289850</xdr:colOff>
      <xdr:row>28</xdr:row>
      <xdr:rowOff>172216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2D21CD9B-FB49-41E4-9764-BA16BFC59E6F}"/>
            </a:ext>
          </a:extLst>
        </xdr:cNvPr>
        <xdr:cNvGrpSpPr/>
      </xdr:nvGrpSpPr>
      <xdr:grpSpPr>
        <a:xfrm>
          <a:off x="622300" y="7231166"/>
          <a:ext cx="1715300" cy="284825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A105E83E-876E-753E-AB33-C4B009F8579F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E2E80999-44A7-18FA-DD37-FEB5AC1341A3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622300</xdr:colOff>
      <xdr:row>20</xdr:row>
      <xdr:rowOff>107950</xdr:rowOff>
    </xdr:from>
    <xdr:to>
      <xdr:col>2</xdr:col>
      <xdr:colOff>1289849</xdr:colOff>
      <xdr:row>21</xdr:row>
      <xdr:rowOff>173700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29F0B0FD-D5A6-4F92-9B49-C45C49CA36D6}"/>
            </a:ext>
          </a:extLst>
        </xdr:cNvPr>
        <xdr:cNvGrpSpPr/>
      </xdr:nvGrpSpPr>
      <xdr:grpSpPr>
        <a:xfrm>
          <a:off x="622300" y="5613400"/>
          <a:ext cx="1715299" cy="284825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47FE2D3F-57BC-CE6F-3961-B83A2436B1E0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8371DFCD-B17C-C2F5-E0D6-82FF66B50103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189821</xdr:colOff>
      <xdr:row>5</xdr:row>
      <xdr:rowOff>318226</xdr:rowOff>
    </xdr:to>
    <xdr:pic>
      <xdr:nvPicPr>
        <xdr:cNvPr id="9" name="画像1">
          <a:extLst>
            <a:ext uri="{FF2B5EF4-FFF2-40B4-BE49-F238E27FC236}">
              <a16:creationId xmlns:a16="http://schemas.microsoft.com/office/drawing/2014/main" id="{B5654676-404E-4500-84BA-70B932809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273050"/>
          <a:ext cx="577171" cy="18485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52</xdr:row>
      <xdr:rowOff>131110</xdr:rowOff>
    </xdr:from>
    <xdr:to>
      <xdr:col>11</xdr:col>
      <xdr:colOff>0</xdr:colOff>
      <xdr:row>57</xdr:row>
      <xdr:rowOff>0</xdr:rowOff>
    </xdr:to>
    <xdr:pic>
      <xdr:nvPicPr>
        <xdr:cNvPr id="2" name="画像2">
          <a:extLst>
            <a:ext uri="{FF2B5EF4-FFF2-40B4-BE49-F238E27FC236}">
              <a16:creationId xmlns:a16="http://schemas.microsoft.com/office/drawing/2014/main" id="{6B2CD6CE-778A-4857-A774-E4EA2261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46810"/>
          <a:ext cx="8642350" cy="1354790"/>
        </a:xfrm>
        <a:prstGeom prst="rect">
          <a:avLst/>
        </a:prstGeom>
      </xdr:spPr>
    </xdr:pic>
    <xdr:clientData/>
  </xdr:twoCellAnchor>
  <xdr:twoCellAnchor>
    <xdr:from>
      <xdr:col>0</xdr:col>
      <xdr:colOff>570700</xdr:colOff>
      <xdr:row>27</xdr:row>
      <xdr:rowOff>106466</xdr:rowOff>
    </xdr:from>
    <xdr:to>
      <xdr:col>2</xdr:col>
      <xdr:colOff>1263650</xdr:colOff>
      <xdr:row>28</xdr:row>
      <xdr:rowOff>172216</xdr:rowOff>
    </xdr:to>
    <xdr:grpSp>
      <xdr:nvGrpSpPr>
        <xdr:cNvPr id="3" name="チームエントリー">
          <a:extLst>
            <a:ext uri="{FF2B5EF4-FFF2-40B4-BE49-F238E27FC236}">
              <a16:creationId xmlns:a16="http://schemas.microsoft.com/office/drawing/2014/main" id="{7D310B64-4A1D-461E-970D-3A03B190FE9D}"/>
            </a:ext>
          </a:extLst>
        </xdr:cNvPr>
        <xdr:cNvGrpSpPr/>
      </xdr:nvGrpSpPr>
      <xdr:grpSpPr>
        <a:xfrm>
          <a:off x="570700" y="7351239"/>
          <a:ext cx="1688745" cy="282227"/>
          <a:chOff x="660399" y="6361216"/>
          <a:chExt cx="1728000" cy="288000"/>
        </a:xfrm>
      </xdr:grpSpPr>
      <xdr:sp macro="" textlink="">
        <xdr:nvSpPr>
          <xdr:cNvPr id="4" name="チームエントリー外枠">
            <a:extLst>
              <a:ext uri="{FF2B5EF4-FFF2-40B4-BE49-F238E27FC236}">
                <a16:creationId xmlns:a16="http://schemas.microsoft.com/office/drawing/2014/main" id="{BFB21F21-8C1F-5282-E5D0-3DF9F535CE71}"/>
              </a:ext>
            </a:extLst>
          </xdr:cNvPr>
          <xdr:cNvSpPr/>
        </xdr:nvSpPr>
        <xdr:spPr>
          <a:xfrm>
            <a:off x="696399" y="6379205"/>
            <a:ext cx="1656000" cy="252023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5" name="チームエントリー文字">
            <a:extLst>
              <a:ext uri="{FF2B5EF4-FFF2-40B4-BE49-F238E27FC236}">
                <a16:creationId xmlns:a16="http://schemas.microsoft.com/office/drawing/2014/main" id="{795CDB9F-DE77-95F9-39EF-1BCC71FFDFC6}"/>
              </a:ext>
            </a:extLst>
          </xdr:cNvPr>
          <xdr:cNvSpPr txBox="1"/>
        </xdr:nvSpPr>
        <xdr:spPr>
          <a:xfrm>
            <a:off x="660399" y="6361216"/>
            <a:ext cx="1728000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チームエントリー</a:t>
            </a:r>
          </a:p>
        </xdr:txBody>
      </xdr:sp>
    </xdr:grpSp>
    <xdr:clientData/>
  </xdr:twoCellAnchor>
  <xdr:twoCellAnchor>
    <xdr:from>
      <xdr:col>0</xdr:col>
      <xdr:colOff>570700</xdr:colOff>
      <xdr:row>20</xdr:row>
      <xdr:rowOff>107950</xdr:rowOff>
    </xdr:from>
    <xdr:to>
      <xdr:col>2</xdr:col>
      <xdr:colOff>1263649</xdr:colOff>
      <xdr:row>21</xdr:row>
      <xdr:rowOff>173700</xdr:rowOff>
    </xdr:to>
    <xdr:grpSp>
      <xdr:nvGrpSpPr>
        <xdr:cNvPr id="6" name="チームプロフィール">
          <a:extLst>
            <a:ext uri="{FF2B5EF4-FFF2-40B4-BE49-F238E27FC236}">
              <a16:creationId xmlns:a16="http://schemas.microsoft.com/office/drawing/2014/main" id="{EB0BAFAF-EBDC-4DC5-828E-DAF01BB1536F}"/>
            </a:ext>
          </a:extLst>
        </xdr:cNvPr>
        <xdr:cNvGrpSpPr/>
      </xdr:nvGrpSpPr>
      <xdr:grpSpPr>
        <a:xfrm>
          <a:off x="570700" y="5707495"/>
          <a:ext cx="1688744" cy="282228"/>
          <a:chOff x="660399" y="5094427"/>
          <a:chExt cx="1727999" cy="288000"/>
        </a:xfrm>
      </xdr:grpSpPr>
      <xdr:sp macro="" textlink="">
        <xdr:nvSpPr>
          <xdr:cNvPr id="7" name="チームプロフィール外枠">
            <a:extLst>
              <a:ext uri="{FF2B5EF4-FFF2-40B4-BE49-F238E27FC236}">
                <a16:creationId xmlns:a16="http://schemas.microsoft.com/office/drawing/2014/main" id="{42C9949F-0606-1CF9-1BC5-5A2310079E38}"/>
              </a:ext>
            </a:extLst>
          </xdr:cNvPr>
          <xdr:cNvSpPr/>
        </xdr:nvSpPr>
        <xdr:spPr>
          <a:xfrm>
            <a:off x="696398" y="5112427"/>
            <a:ext cx="1656000" cy="252000"/>
          </a:xfrm>
          <a:prstGeom prst="roundRect">
            <a:avLst>
              <a:gd name="adj" fmla="val 50000"/>
            </a:avLst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n>
                <a:noFill/>
              </a:ln>
              <a:solidFill>
                <a:srgbClr val="EC008C"/>
              </a:solidFill>
            </a:endParaRPr>
          </a:p>
        </xdr:txBody>
      </xdr:sp>
      <xdr:sp macro="" textlink="">
        <xdr:nvSpPr>
          <xdr:cNvPr id="8" name="チームプロフィール文字">
            <a:extLst>
              <a:ext uri="{FF2B5EF4-FFF2-40B4-BE49-F238E27FC236}">
                <a16:creationId xmlns:a16="http://schemas.microsoft.com/office/drawing/2014/main" id="{E54DEE0C-3467-9198-D867-26FEB7DA2930}"/>
              </a:ext>
            </a:extLst>
          </xdr:cNvPr>
          <xdr:cNvSpPr txBox="1"/>
        </xdr:nvSpPr>
        <xdr:spPr>
          <a:xfrm>
            <a:off x="660399" y="5094427"/>
            <a:ext cx="1727999" cy="28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100" b="1">
                <a:solidFill>
                  <a:schemeClr val="bg1"/>
                </a:solidFill>
              </a:rPr>
              <a:t>チームプロフィール</a:t>
            </a:r>
          </a:p>
        </xdr:txBody>
      </xdr:sp>
    </xdr:grp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188468</xdr:colOff>
      <xdr:row>5</xdr:row>
      <xdr:rowOff>309432</xdr:rowOff>
    </xdr:to>
    <xdr:pic>
      <xdr:nvPicPr>
        <xdr:cNvPr id="9" name="画像1">
          <a:extLst>
            <a:ext uri="{FF2B5EF4-FFF2-40B4-BE49-F238E27FC236}">
              <a16:creationId xmlns:a16="http://schemas.microsoft.com/office/drawing/2014/main" id="{194886CC-648E-40DD-9A75-736727AC0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00" y="273050"/>
          <a:ext cx="575818" cy="1839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66623-3023-4042-9C9D-EA5B5FA92DE0}">
  <sheetPr>
    <tabColor theme="7" tint="0.79998168889431442"/>
  </sheetPr>
  <dimension ref="A1:J19"/>
  <sheetViews>
    <sheetView zoomScale="90" zoomScaleNormal="90" workbookViewId="0">
      <selection activeCell="C2" sqref="C2:I2"/>
    </sheetView>
  </sheetViews>
  <sheetFormatPr defaultColWidth="0" defaultRowHeight="18" customHeight="1" zeroHeight="1" x14ac:dyDescent="0.4"/>
  <cols>
    <col min="1" max="1" width="3.125" customWidth="1"/>
    <col min="2" max="2" width="11.625" customWidth="1"/>
    <col min="3" max="3" width="8.75" customWidth="1"/>
    <col min="4" max="4" width="5.125" customWidth="1"/>
    <col min="5" max="5" width="3.125" customWidth="1"/>
    <col min="6" max="6" width="8.75" customWidth="1"/>
    <col min="7" max="9" width="9.625" customWidth="1"/>
    <col min="10" max="10" width="3.125" customWidth="1"/>
    <col min="11" max="16384" width="8.75" hidden="1"/>
  </cols>
  <sheetData>
    <row r="1" spans="2:9" ht="18" customHeight="1" thickBot="1" x14ac:dyDescent="0.45"/>
    <row r="2" spans="2:9" ht="18" customHeight="1" thickBot="1" x14ac:dyDescent="0.45">
      <c r="B2" s="12" t="s">
        <v>690</v>
      </c>
      <c r="C2" s="86" t="s">
        <v>701</v>
      </c>
      <c r="D2" s="87"/>
      <c r="E2" s="87"/>
      <c r="F2" s="87"/>
      <c r="G2" s="87"/>
      <c r="H2" s="87"/>
      <c r="I2" s="88"/>
    </row>
    <row r="3" spans="2:9" ht="18" customHeight="1" thickBot="1" x14ac:dyDescent="0.45"/>
    <row r="4" spans="2:9" ht="18" customHeight="1" thickBot="1" x14ac:dyDescent="0.45">
      <c r="B4" s="12" t="s">
        <v>691</v>
      </c>
      <c r="C4" s="19" t="s">
        <v>697</v>
      </c>
      <c r="F4" s="12" t="s">
        <v>692</v>
      </c>
      <c r="H4" s="19">
        <v>10</v>
      </c>
    </row>
    <row r="5" spans="2:9" ht="18" customHeight="1" x14ac:dyDescent="0.4"/>
    <row r="6" spans="2:9" ht="18" customHeight="1" thickBot="1" x14ac:dyDescent="0.45">
      <c r="B6" s="12" t="s">
        <v>689</v>
      </c>
      <c r="F6" s="12" t="s">
        <v>611</v>
      </c>
    </row>
    <row r="7" spans="2:9" ht="18" customHeight="1" thickBot="1" x14ac:dyDescent="0.45">
      <c r="B7" s="13" t="s">
        <v>601</v>
      </c>
      <c r="C7" s="84" t="s">
        <v>614</v>
      </c>
      <c r="D7" s="85"/>
      <c r="F7" s="17"/>
      <c r="G7" s="24" t="s">
        <v>698</v>
      </c>
      <c r="H7" s="25" t="s">
        <v>615</v>
      </c>
      <c r="I7" s="26"/>
    </row>
    <row r="8" spans="2:9" ht="18" customHeight="1" thickTop="1" thickBot="1" x14ac:dyDescent="0.45">
      <c r="B8" s="20" t="s">
        <v>607</v>
      </c>
      <c r="C8" s="14" t="s">
        <v>603</v>
      </c>
      <c r="D8" s="21">
        <v>1</v>
      </c>
      <c r="F8" s="18" t="s">
        <v>612</v>
      </c>
      <c r="G8" s="66">
        <v>60000</v>
      </c>
      <c r="H8" s="67">
        <v>10000</v>
      </c>
      <c r="I8" s="68"/>
    </row>
    <row r="9" spans="2:9" ht="18" customHeight="1" thickBot="1" x14ac:dyDescent="0.45">
      <c r="B9" s="13" t="s">
        <v>602</v>
      </c>
      <c r="C9" s="15" t="s">
        <v>604</v>
      </c>
      <c r="D9" s="22"/>
      <c r="F9" s="11" t="s">
        <v>613</v>
      </c>
      <c r="G9" s="69">
        <v>40000</v>
      </c>
      <c r="H9" s="70"/>
      <c r="I9" s="71"/>
    </row>
    <row r="10" spans="2:9" ht="18" customHeight="1" thickTop="1" thickBot="1" x14ac:dyDescent="0.45">
      <c r="B10" s="20" t="s">
        <v>608</v>
      </c>
      <c r="C10" s="15" t="s">
        <v>605</v>
      </c>
      <c r="D10" s="22">
        <v>1</v>
      </c>
    </row>
    <row r="11" spans="2:9" ht="18" customHeight="1" thickBot="1" x14ac:dyDescent="0.45">
      <c r="C11" s="15" t="s">
        <v>606</v>
      </c>
      <c r="D11" s="22">
        <v>1</v>
      </c>
      <c r="F11" s="12" t="s">
        <v>616</v>
      </c>
    </row>
    <row r="12" spans="2:9" ht="18" customHeight="1" thickBot="1" x14ac:dyDescent="0.45">
      <c r="B12" s="28" t="s">
        <v>623</v>
      </c>
      <c r="C12" s="15" t="s">
        <v>607</v>
      </c>
      <c r="D12" s="22"/>
      <c r="F12" s="89" t="s">
        <v>617</v>
      </c>
      <c r="G12" s="90"/>
      <c r="H12" s="90"/>
      <c r="I12" s="27" t="s">
        <v>699</v>
      </c>
    </row>
    <row r="13" spans="2:9" ht="18" customHeight="1" thickTop="1" thickBot="1" x14ac:dyDescent="0.45">
      <c r="B13" s="29" t="s">
        <v>700</v>
      </c>
      <c r="C13" s="15" t="s">
        <v>608</v>
      </c>
      <c r="D13" s="22"/>
      <c r="F13" s="82" t="s">
        <v>618</v>
      </c>
      <c r="G13" s="83"/>
      <c r="H13" s="83"/>
      <c r="I13" s="22" t="s">
        <v>699</v>
      </c>
    </row>
    <row r="14" spans="2:9" ht="18" customHeight="1" x14ac:dyDescent="0.4">
      <c r="C14" s="15" t="s">
        <v>609</v>
      </c>
      <c r="D14" s="22">
        <v>1</v>
      </c>
      <c r="F14" s="82" t="s">
        <v>622</v>
      </c>
      <c r="G14" s="83"/>
      <c r="H14" s="83"/>
      <c r="I14" s="22" t="s">
        <v>699</v>
      </c>
    </row>
    <row r="15" spans="2:9" ht="18" customHeight="1" thickBot="1" x14ac:dyDescent="0.45">
      <c r="C15" s="15" t="s">
        <v>610</v>
      </c>
      <c r="D15" s="22"/>
      <c r="F15" s="80" t="s">
        <v>636</v>
      </c>
      <c r="G15" s="81"/>
      <c r="H15" s="81"/>
      <c r="I15" s="23" t="s">
        <v>11759</v>
      </c>
    </row>
    <row r="16" spans="2:9" ht="18" customHeight="1" x14ac:dyDescent="0.4">
      <c r="C16" s="15" t="s">
        <v>628</v>
      </c>
      <c r="D16" s="22">
        <v>1</v>
      </c>
    </row>
    <row r="17" spans="3:4" ht="18" customHeight="1" x14ac:dyDescent="0.4">
      <c r="C17" s="15" t="s">
        <v>629</v>
      </c>
      <c r="D17" s="22">
        <v>1</v>
      </c>
    </row>
    <row r="18" spans="3:4" ht="18" customHeight="1" thickBot="1" x14ac:dyDescent="0.45">
      <c r="C18" s="16" t="s">
        <v>630</v>
      </c>
      <c r="D18" s="23">
        <v>1</v>
      </c>
    </row>
    <row r="19" spans="3:4" ht="18" customHeight="1" x14ac:dyDescent="0.4"/>
  </sheetData>
  <sheetProtection sheet="1" objects="1" scenarios="1" selectLockedCells="1"/>
  <mergeCells count="6">
    <mergeCell ref="F15:H15"/>
    <mergeCell ref="F13:H13"/>
    <mergeCell ref="F14:H14"/>
    <mergeCell ref="C7:D7"/>
    <mergeCell ref="C2:I2"/>
    <mergeCell ref="F12:H12"/>
  </mergeCells>
  <phoneticPr fontId="5"/>
  <dataValidations count="9">
    <dataValidation type="whole" imeMode="disabled" operator="equal" allowBlank="1" showInputMessage="1" showErrorMessage="1" errorTitle="入力エラー" error="選択する場合は「1」を入力してください" sqref="D8:D18" xr:uid="{E8B9487E-536F-4B4A-A06C-C88528AF3B62}">
      <formula1>1</formula1>
    </dataValidation>
    <dataValidation type="list" imeMode="disabled" allowBlank="1" showInputMessage="1" showErrorMessage="1" errorTitle="入力エラー" error="リストから正しい種目を選択してください" sqref="B8 B10" xr:uid="{0854E25B-99A2-4B6F-BB9A-E78CDA107273}">
      <formula1>_310_入力種目</formula1>
    </dataValidation>
    <dataValidation type="list" imeMode="disabled" allowBlank="1" showInputMessage="1" showErrorMessage="1" errorTitle="入力エラー" error="リストから性別を選択してください" sqref="C4" xr:uid="{2C164A55-F578-4E70-8615-B6752256AFCE}">
      <formula1>"男子,女子,混合"</formula1>
    </dataValidation>
    <dataValidation type="whole" imeMode="disabled" allowBlank="1" showInputMessage="1" showErrorMessage="1" errorTitle="入力エラー" error="最大申込人数を「1」から「20」で入力してください" sqref="H4" xr:uid="{D6AC2AB8-5F64-4864-8EA1-90E50CD7C288}">
      <formula1>1</formula1>
      <formula2>20</formula2>
    </dataValidation>
    <dataValidation imeMode="hiragana" allowBlank="1" showInputMessage="1" showErrorMessage="1" sqref="C2:I2 G7:I7" xr:uid="{F994386C-05EC-4E72-B765-C3AF2F18FC0A}"/>
    <dataValidation type="whole" imeMode="disabled" operator="greaterThanOrEqual" allowBlank="1" showInputMessage="1" showErrorMessage="1" errorTitle="入力エラー" error="正しい金額を入力してください" sqref="G8:I9" xr:uid="{5F605669-C40D-40EA-A7C0-05C4AF7B0321}">
      <formula1>0</formula1>
    </dataValidation>
    <dataValidation type="list" imeMode="disabled" allowBlank="1" showInputMessage="1" showErrorMessage="1" errorTitle="入力エラー" error="リストから記録の有効期間を選択してください" sqref="B13" xr:uid="{AD3E8E83-058F-4AEA-B429-53CCE2B4842E}">
      <formula1>"無制限,今年度,昨年度,過去1年,過去2年,過去3年,過去4年"</formula1>
    </dataValidation>
    <dataValidation type="list" imeMode="disabled" allowBlank="1" showInputMessage="1" showErrorMessage="1" errorTitle="入力エラー" error="許可をする場合のみリストから「許可する」を選択してください" sqref="I12:I14" xr:uid="{BA7C005C-BB81-4811-8516-A5F2B3E3204A}">
      <formula1>"許可する"</formula1>
    </dataValidation>
    <dataValidation type="list" allowBlank="1" showInputMessage="1" showErrorMessage="1" sqref="I15" xr:uid="{FD3FE467-0DC4-402B-A01C-7B628C6A5D4D}">
      <formula1>"独立,所・名,所/名,(所)名,名・所,名/所,名(所)"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7DAD-B654-414F-B371-680CCD765D73}">
  <sheetPr>
    <tabColor theme="9" tint="0.79998168889431442"/>
  </sheetPr>
  <dimension ref="A1:E12"/>
  <sheetViews>
    <sheetView zoomScaleNormal="100" workbookViewId="0"/>
  </sheetViews>
  <sheetFormatPr defaultColWidth="0" defaultRowHeight="18" customHeight="1" zeroHeight="1" x14ac:dyDescent="0.4"/>
  <cols>
    <col min="1" max="1" width="3.125" customWidth="1"/>
    <col min="2" max="4" width="14.625" customWidth="1"/>
    <col min="5" max="5" width="3.125" customWidth="1"/>
    <col min="6" max="16384" width="8.75" hidden="1"/>
  </cols>
  <sheetData>
    <row r="1" spans="2:4" ht="18" customHeight="1" thickBot="1" x14ac:dyDescent="0.45"/>
    <row r="2" spans="2:4" ht="20.100000000000001" customHeight="1" thickBot="1" x14ac:dyDescent="0.45">
      <c r="B2" s="154" t="str">
        <f>IF(設定!$C$2="","",設定!$C$2)</f>
        <v>第91回京都学生駅伝競走大会</v>
      </c>
      <c r="C2" s="155"/>
      <c r="D2" s="156"/>
    </row>
    <row r="3" spans="2:4" ht="18" customHeight="1" x14ac:dyDescent="0.4">
      <c r="B3" s="54" t="s">
        <v>0</v>
      </c>
      <c r="C3" s="123" t="str">
        <f>IF(①申込書!$D$3="","",①申込書!$D$3)</f>
        <v/>
      </c>
      <c r="D3" s="160"/>
    </row>
    <row r="4" spans="2:4" ht="18" customHeight="1" x14ac:dyDescent="0.4">
      <c r="B4" s="55" t="s">
        <v>583</v>
      </c>
      <c r="C4" s="158" t="str">
        <f>IF($C$3="","",IF(設定!$I$12&lt;&gt;"",IF(②チーム申込!$B$6="","未入力",②チーム申込!$B$6),"－"))</f>
        <v/>
      </c>
      <c r="D4" s="159"/>
    </row>
    <row r="5" spans="2:4" ht="18" customHeight="1" x14ac:dyDescent="0.4">
      <c r="B5" s="55" t="s">
        <v>632</v>
      </c>
      <c r="C5" s="158" t="str">
        <f>IF($C$3="","",IF(設定!$I$12&lt;&gt;"",IF(②チーム申込!$H$6="","未入力",②チーム申込!$H$6),"－"))</f>
        <v/>
      </c>
      <c r="D5" s="159"/>
    </row>
    <row r="6" spans="2:4" ht="18" customHeight="1" x14ac:dyDescent="0.4">
      <c r="B6" s="55" t="s">
        <v>633</v>
      </c>
      <c r="C6" s="158" t="str">
        <f>IF($C$3="","",IF(設定!$I$13&lt;&gt;"",IF(②チーム申込!$K$6="","未入力",②チーム申込!$K$6),"－"))</f>
        <v/>
      </c>
      <c r="D6" s="159"/>
    </row>
    <row r="7" spans="2:4" ht="18" customHeight="1" x14ac:dyDescent="0.4">
      <c r="B7" s="55" t="s">
        <v>631</v>
      </c>
      <c r="C7" s="158" t="str">
        <f>IF($C$3="","",COUNTA(②チーム申込!$D$11:$D$30)&amp;"名")</f>
        <v/>
      </c>
      <c r="D7" s="159"/>
    </row>
    <row r="8" spans="2:4" ht="18" customHeight="1" x14ac:dyDescent="0.4">
      <c r="B8" s="157" t="s">
        <v>635</v>
      </c>
      <c r="C8" s="56" t="str">
        <f>IF(OR($C$3="",設定!$G$7=""),"",設定!$G$7)</f>
        <v/>
      </c>
      <c r="D8" s="57" t="str">
        <f>IF($C$3="","",IF($C$6="オープン",設定!$G$9,設定!$G$8))</f>
        <v/>
      </c>
    </row>
    <row r="9" spans="2:4" ht="18" customHeight="1" x14ac:dyDescent="0.4">
      <c r="B9" s="157"/>
      <c r="C9" s="56" t="str">
        <f>IF(OR($C$3="",設定!$H$7=""),"",設定!$H$7)</f>
        <v/>
      </c>
      <c r="D9" s="57" t="str">
        <f>IF($C$3="","",IF($C$6="オープン",設定!$H$9,設定!$H$8))</f>
        <v/>
      </c>
    </row>
    <row r="10" spans="2:4" ht="18" customHeight="1" x14ac:dyDescent="0.4">
      <c r="B10" s="157"/>
      <c r="C10" s="56" t="str">
        <f>IF(OR($C$3="",設定!$I$7=""),"",設定!$I$7)</f>
        <v/>
      </c>
      <c r="D10" s="57" t="str">
        <f>IF($C$3="","",IF($C$6="オープン",設定!$I$9,設定!$I$8))</f>
        <v/>
      </c>
    </row>
    <row r="11" spans="2:4" ht="18" customHeight="1" thickBot="1" x14ac:dyDescent="0.45">
      <c r="B11" s="120"/>
      <c r="C11" s="58" t="s">
        <v>634</v>
      </c>
      <c r="D11" s="59" t="str">
        <f>IF($C$3="","",SUM($D$8:$D$10))</f>
        <v/>
      </c>
    </row>
    <row r="12" spans="2:4" ht="18" customHeight="1" x14ac:dyDescent="0.4"/>
  </sheetData>
  <sheetProtection sheet="1" objects="1" scenarios="1" selectLockedCells="1" selectUnlockedCells="1"/>
  <mergeCells count="7">
    <mergeCell ref="B2:D2"/>
    <mergeCell ref="B8:B11"/>
    <mergeCell ref="C7:D7"/>
    <mergeCell ref="C6:D6"/>
    <mergeCell ref="C5:D5"/>
    <mergeCell ref="C4:D4"/>
    <mergeCell ref="C3:D3"/>
  </mergeCells>
  <phoneticPr fontId="5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>&amp;R&amp;D &amp;T</oddHeader>
    <oddFooter>&amp;C関西学生陸上競技連盟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BDBE-9AF7-473C-87EE-AF02379F7059}">
  <dimension ref="A1:M22"/>
  <sheetViews>
    <sheetView workbookViewId="0">
      <selection activeCell="A2" sqref="A2"/>
    </sheetView>
  </sheetViews>
  <sheetFormatPr defaultColWidth="0" defaultRowHeight="18.75" zeroHeight="1" x14ac:dyDescent="0.4"/>
  <cols>
    <col min="1" max="12" width="8.75" customWidth="1"/>
    <col min="13" max="13" width="3.125" customWidth="1"/>
    <col min="14" max="16384" width="8.75" hidden="1"/>
  </cols>
  <sheetData>
    <row r="1" spans="1:12" x14ac:dyDescent="0.4">
      <c r="A1" s="2" t="s">
        <v>7</v>
      </c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14</v>
      </c>
      <c r="I1" s="2" t="s">
        <v>15</v>
      </c>
      <c r="J1" s="2" t="s">
        <v>16</v>
      </c>
      <c r="K1" s="2" t="s">
        <v>17</v>
      </c>
      <c r="L1" s="2" t="s">
        <v>18</v>
      </c>
    </row>
    <row r="2" spans="1:12" x14ac:dyDescent="0.4">
      <c r="A2" s="2" t="str">
        <f>IFERROR(IF($K2="","",IF($E2=1,INDEX(男子登録情報!$U:$U,MATCH($K2,男子登録情報!$B:$B,0)),IF($E2=2,INDEX(女子登録情報!$U:$U,MATCH($K2,女子登録情報!$B:$B,0))))),"")</f>
        <v/>
      </c>
      <c r="B2" s="2" t="str">
        <f>IFERROR(IF($K2="","",IF($E2=1,INDEX(男子登録情報!$P:$P,MATCH($K2,男子登録情報!$B:$B,0)),IF($E2=2,INDEX(女子登録情報!$P:$P,MATCH($K2,女子登録情報!$B:$B,0))))),"")</f>
        <v/>
      </c>
      <c r="C2" s="2" t="str">
        <f>IFERROR(IF($K2="","",IF($E2=1,INDEX(男子登録情報!$Q:$Q,MATCH($K2,男子登録情報!$B:$B,0)),IF($E2=2,INDEX(女子登録情報!$Q:$Q,MATCH($K2,女子登録情報!$B:$B,0))))),"")</f>
        <v/>
      </c>
      <c r="D2" s="2" t="str">
        <f>IFERROR(IF($K2="","",IF($E2=1,INDEX(男子登録情報!$R:$R,MATCH($K2,男子登録情報!$B:$B,0)),IF($E2=2,INDEX(女子登録情報!$R:$R,MATCH($K2,女子登録情報!$B:$B,0))))),"")</f>
        <v/>
      </c>
      <c r="E2" s="2" t="str">
        <f>IFERROR(IF($K2="","",IF(OR(設定!$C$4="",設定!$C$4="混合"),IF(②チーム申込!$C11="","",IF(②チーム申込!$C11="男子",1,IF(②チーム申込!$C11="女子",2))),IF(設定!$C$4="男子",1,IF(設定!$C$4="女子",2)))),"")</f>
        <v/>
      </c>
      <c r="F2" s="2" t="str">
        <f>IFERROR(IF($K2="","",IF($E2=1,INDEX(男子登録情報!$S:$S,MATCH($K2,男子登録情報!$B:$B,0)),IF($E2=2,INDEX(女子登録情報!$S:$S,MATCH($K2,女子登録情報!$B:$B,0))))),"")</f>
        <v/>
      </c>
      <c r="G2" s="2" t="str">
        <f>IFERROR(IF($K2="","",IF($E2=1,INDEX(男子登録情報!$O:$O,MATCH($K2,男子登録情報!$B:$B,0)),IF($E2=2,INDEX(女子登録情報!$O:$O,MATCH($K2,女子登録情報!$B:$B,0))))),"")</f>
        <v/>
      </c>
      <c r="H2" s="2" t="str">
        <f>IFERROR(IF($K2="","",IF($E2=1,INDEX(男子登録情報!$T:$T,MATCH($K2,男子登録情報!$B:$B,0)),IF($E2=2,INDEX(女子登録情報!$T:$T,MATCH($K2,女子登録情報!$B:$B,0))))),"")</f>
        <v/>
      </c>
      <c r="I2" s="2"/>
      <c r="J2" s="2"/>
      <c r="K2" s="2" t="str">
        <f>IF(OR(②チーム申込!$D11="",②チーム申込!$E11=""),"",②チーム申込!$D11)</f>
        <v/>
      </c>
      <c r="L2" s="2"/>
    </row>
    <row r="3" spans="1:12" x14ac:dyDescent="0.4">
      <c r="A3" s="2" t="str">
        <f>IFERROR(IF($K3="","",IF($E3=1,INDEX(男子登録情報!$U:$U,MATCH($K3,男子登録情報!$B:$B,0)),IF($E3=2,INDEX(女子登録情報!$U:$U,MATCH($K3,女子登録情報!$B:$B,0))))),"")</f>
        <v/>
      </c>
      <c r="B3" s="2" t="str">
        <f>IFERROR(IF($K3="","",IF($E3=1,INDEX(男子登録情報!$P:$P,MATCH($K3,男子登録情報!$B:$B,0)),IF($E3=2,INDEX(女子登録情報!$P:$P,MATCH($K3,女子登録情報!$B:$B,0))))),"")</f>
        <v/>
      </c>
      <c r="C3" s="2" t="str">
        <f>IFERROR(IF($K3="","",IF($E3=1,INDEX(男子登録情報!$Q:$Q,MATCH($K3,男子登録情報!$B:$B,0)),IF($E3=2,INDEX(女子登録情報!$Q:$Q,MATCH($K3,女子登録情報!$B:$B,0))))),"")</f>
        <v/>
      </c>
      <c r="D3" s="2" t="str">
        <f>IFERROR(IF($K3="","",IF($E3=1,INDEX(男子登録情報!$R:$R,MATCH($K3,男子登録情報!$B:$B,0)),IF($E3=2,INDEX(女子登録情報!$R:$R,MATCH($K3,女子登録情報!$B:$B,0))))),"")</f>
        <v/>
      </c>
      <c r="E3" s="2" t="str">
        <f>IFERROR(IF($K3="","",IF(OR(設定!$C$4="",設定!$C$4="混合"),IF(②チーム申込!$C12="","",IF(②チーム申込!$C12="男子",1,IF(②チーム申込!$C12="女子",2))),IF(設定!$C$4="男子",1,IF(設定!$C$4="女子",2)))),"")</f>
        <v/>
      </c>
      <c r="F3" s="2" t="str">
        <f>IFERROR(IF($K3="","",IF($E3=1,INDEX(男子登録情報!$S:$S,MATCH($K3,男子登録情報!$B:$B,0)),IF($E3=2,INDEX(女子登録情報!$S:$S,MATCH($K3,女子登録情報!$B:$B,0))))),"")</f>
        <v/>
      </c>
      <c r="G3" s="2" t="str">
        <f>IFERROR(IF($K3="","",IF($E3=1,INDEX(男子登録情報!$O:$O,MATCH($K3,男子登録情報!$B:$B,0)),IF($E3=2,INDEX(女子登録情報!$O:$O,MATCH($K3,女子登録情報!$B:$B,0))))),"")</f>
        <v/>
      </c>
      <c r="H3" s="2" t="str">
        <f>IFERROR(IF($K3="","",IF($E3=1,INDEX(男子登録情報!$T:$T,MATCH($K3,男子登録情報!$B:$B,0)),IF($E3=2,INDEX(女子登録情報!$T:$T,MATCH($K3,女子登録情報!$B:$B,0))))),"")</f>
        <v/>
      </c>
      <c r="I3" s="2"/>
      <c r="J3" s="2"/>
      <c r="K3" s="2" t="str">
        <f>IF(OR(②チーム申込!$D12="",②チーム申込!$E12=""),"",②チーム申込!$D12)</f>
        <v/>
      </c>
      <c r="L3" s="2"/>
    </row>
    <row r="4" spans="1:12" x14ac:dyDescent="0.4">
      <c r="A4" s="2" t="str">
        <f>IFERROR(IF($K4="","",IF($E4=1,INDEX(男子登録情報!$U:$U,MATCH($K4,男子登録情報!$B:$B,0)),IF($E4=2,INDEX(女子登録情報!$U:$U,MATCH($K4,女子登録情報!$B:$B,0))))),"")</f>
        <v/>
      </c>
      <c r="B4" s="2" t="str">
        <f>IFERROR(IF($K4="","",IF($E4=1,INDEX(男子登録情報!$P:$P,MATCH($K4,男子登録情報!$B:$B,0)),IF($E4=2,INDEX(女子登録情報!$P:$P,MATCH($K4,女子登録情報!$B:$B,0))))),"")</f>
        <v/>
      </c>
      <c r="C4" s="2" t="str">
        <f>IFERROR(IF($K4="","",IF($E4=1,INDEX(男子登録情報!$Q:$Q,MATCH($K4,男子登録情報!$B:$B,0)),IF($E4=2,INDEX(女子登録情報!$Q:$Q,MATCH($K4,女子登録情報!$B:$B,0))))),"")</f>
        <v/>
      </c>
      <c r="D4" s="2" t="str">
        <f>IFERROR(IF($K4="","",IF($E4=1,INDEX(男子登録情報!$R:$R,MATCH($K4,男子登録情報!$B:$B,0)),IF($E4=2,INDEX(女子登録情報!$R:$R,MATCH($K4,女子登録情報!$B:$B,0))))),"")</f>
        <v/>
      </c>
      <c r="E4" s="2" t="str">
        <f>IFERROR(IF($K4="","",IF(OR(設定!$C$4="",設定!$C$4="混合"),IF(②チーム申込!$C13="","",IF(②チーム申込!$C13="男子",1,IF(②チーム申込!$C13="女子",2))),IF(設定!$C$4="男子",1,IF(設定!$C$4="女子",2)))),"")</f>
        <v/>
      </c>
      <c r="F4" s="2" t="str">
        <f>IFERROR(IF($K4="","",IF($E4=1,INDEX(男子登録情報!$S:$S,MATCH($K4,男子登録情報!$B:$B,0)),IF($E4=2,INDEX(女子登録情報!$S:$S,MATCH($K4,女子登録情報!$B:$B,0))))),"")</f>
        <v/>
      </c>
      <c r="G4" s="2" t="str">
        <f>IFERROR(IF($K4="","",IF($E4=1,INDEX(男子登録情報!$O:$O,MATCH($K4,男子登録情報!$B:$B,0)),IF($E4=2,INDEX(女子登録情報!$O:$O,MATCH($K4,女子登録情報!$B:$B,0))))),"")</f>
        <v/>
      </c>
      <c r="H4" s="2" t="str">
        <f>IFERROR(IF($K4="","",IF($E4=1,INDEX(男子登録情報!$T:$T,MATCH($K4,男子登録情報!$B:$B,0)),IF($E4=2,INDEX(女子登録情報!$T:$T,MATCH($K4,女子登録情報!$B:$B,0))))),"")</f>
        <v/>
      </c>
      <c r="I4" s="2"/>
      <c r="J4" s="2"/>
      <c r="K4" s="2" t="str">
        <f>IF(OR(②チーム申込!$D13="",②チーム申込!$E13=""),"",②チーム申込!$D13)</f>
        <v/>
      </c>
      <c r="L4" s="2"/>
    </row>
    <row r="5" spans="1:12" x14ac:dyDescent="0.4">
      <c r="A5" s="2" t="str">
        <f>IFERROR(IF($K5="","",IF($E5=1,INDEX(男子登録情報!$U:$U,MATCH($K5,男子登録情報!$B:$B,0)),IF($E5=2,INDEX(女子登録情報!$U:$U,MATCH($K5,女子登録情報!$B:$B,0))))),"")</f>
        <v/>
      </c>
      <c r="B5" s="2" t="str">
        <f>IFERROR(IF($K5="","",IF($E5=1,INDEX(男子登録情報!$P:$P,MATCH($K5,男子登録情報!$B:$B,0)),IF($E5=2,INDEX(女子登録情報!$P:$P,MATCH($K5,女子登録情報!$B:$B,0))))),"")</f>
        <v/>
      </c>
      <c r="C5" s="2" t="str">
        <f>IFERROR(IF($K5="","",IF($E5=1,INDEX(男子登録情報!$Q:$Q,MATCH($K5,男子登録情報!$B:$B,0)),IF($E5=2,INDEX(女子登録情報!$Q:$Q,MATCH($K5,女子登録情報!$B:$B,0))))),"")</f>
        <v/>
      </c>
      <c r="D5" s="2" t="str">
        <f>IFERROR(IF($K5="","",IF($E5=1,INDEX(男子登録情報!$R:$R,MATCH($K5,男子登録情報!$B:$B,0)),IF($E5=2,INDEX(女子登録情報!$R:$R,MATCH($K5,女子登録情報!$B:$B,0))))),"")</f>
        <v/>
      </c>
      <c r="E5" s="2" t="str">
        <f>IFERROR(IF($K5="","",IF(OR(設定!$C$4="",設定!$C$4="混合"),IF(②チーム申込!$C14="","",IF(②チーム申込!$C14="男子",1,IF(②チーム申込!$C14="女子",2))),IF(設定!$C$4="男子",1,IF(設定!$C$4="女子",2)))),"")</f>
        <v/>
      </c>
      <c r="F5" s="2" t="str">
        <f>IFERROR(IF($K5="","",IF($E5=1,INDEX(男子登録情報!$S:$S,MATCH($K5,男子登録情報!$B:$B,0)),IF($E5=2,INDEX(女子登録情報!$S:$S,MATCH($K5,女子登録情報!$B:$B,0))))),"")</f>
        <v/>
      </c>
      <c r="G5" s="2" t="str">
        <f>IFERROR(IF($K5="","",IF($E5=1,INDEX(男子登録情報!$O:$O,MATCH($K5,男子登録情報!$B:$B,0)),IF($E5=2,INDEX(女子登録情報!$O:$O,MATCH($K5,女子登録情報!$B:$B,0))))),"")</f>
        <v/>
      </c>
      <c r="H5" s="2" t="str">
        <f>IFERROR(IF($K5="","",IF($E5=1,INDEX(男子登録情報!$T:$T,MATCH($K5,男子登録情報!$B:$B,0)),IF($E5=2,INDEX(女子登録情報!$T:$T,MATCH($K5,女子登録情報!$B:$B,0))))),"")</f>
        <v/>
      </c>
      <c r="I5" s="2"/>
      <c r="J5" s="2"/>
      <c r="K5" s="2" t="str">
        <f>IF(OR(②チーム申込!$D14="",②チーム申込!$E14=""),"",②チーム申込!$D14)</f>
        <v/>
      </c>
      <c r="L5" s="2"/>
    </row>
    <row r="6" spans="1:12" x14ac:dyDescent="0.4">
      <c r="A6" s="2" t="str">
        <f>IFERROR(IF($K6="","",IF($E6=1,INDEX(男子登録情報!$U:$U,MATCH($K6,男子登録情報!$B:$B,0)),IF($E6=2,INDEX(女子登録情報!$U:$U,MATCH($K6,女子登録情報!$B:$B,0))))),"")</f>
        <v/>
      </c>
      <c r="B6" s="2" t="str">
        <f>IFERROR(IF($K6="","",IF($E6=1,INDEX(男子登録情報!$P:$P,MATCH($K6,男子登録情報!$B:$B,0)),IF($E6=2,INDEX(女子登録情報!$P:$P,MATCH($K6,女子登録情報!$B:$B,0))))),"")</f>
        <v/>
      </c>
      <c r="C6" s="2" t="str">
        <f>IFERROR(IF($K6="","",IF($E6=1,INDEX(男子登録情報!$Q:$Q,MATCH($K6,男子登録情報!$B:$B,0)),IF($E6=2,INDEX(女子登録情報!$Q:$Q,MATCH($K6,女子登録情報!$B:$B,0))))),"")</f>
        <v/>
      </c>
      <c r="D6" s="2" t="str">
        <f>IFERROR(IF($K6="","",IF($E6=1,INDEX(男子登録情報!$R:$R,MATCH($K6,男子登録情報!$B:$B,0)),IF($E6=2,INDEX(女子登録情報!$R:$R,MATCH($K6,女子登録情報!$B:$B,0))))),"")</f>
        <v/>
      </c>
      <c r="E6" s="2" t="str">
        <f>IFERROR(IF($K6="","",IF(OR(設定!$C$4="",設定!$C$4="混合"),IF(②チーム申込!$C15="","",IF(②チーム申込!$C15="男子",1,IF(②チーム申込!$C15="女子",2))),IF(設定!$C$4="男子",1,IF(設定!$C$4="女子",2)))),"")</f>
        <v/>
      </c>
      <c r="F6" s="2" t="str">
        <f>IFERROR(IF($K6="","",IF($E6=1,INDEX(男子登録情報!$S:$S,MATCH($K6,男子登録情報!$B:$B,0)),IF($E6=2,INDEX(女子登録情報!$S:$S,MATCH($K6,女子登録情報!$B:$B,0))))),"")</f>
        <v/>
      </c>
      <c r="G6" s="2" t="str">
        <f>IFERROR(IF($K6="","",IF($E6=1,INDEX(男子登録情報!$O:$O,MATCH($K6,男子登録情報!$B:$B,0)),IF($E6=2,INDEX(女子登録情報!$O:$O,MATCH($K6,女子登録情報!$B:$B,0))))),"")</f>
        <v/>
      </c>
      <c r="H6" s="2" t="str">
        <f>IFERROR(IF($K6="","",IF($E6=1,INDEX(男子登録情報!$T:$T,MATCH($K6,男子登録情報!$B:$B,0)),IF($E6=2,INDEX(女子登録情報!$T:$T,MATCH($K6,女子登録情報!$B:$B,0))))),"")</f>
        <v/>
      </c>
      <c r="I6" s="2"/>
      <c r="J6" s="2"/>
      <c r="K6" s="2" t="str">
        <f>IF(OR(②チーム申込!$D15="",②チーム申込!$E15=""),"",②チーム申込!$D15)</f>
        <v/>
      </c>
      <c r="L6" s="2"/>
    </row>
    <row r="7" spans="1:12" x14ac:dyDescent="0.4">
      <c r="A7" s="2" t="str">
        <f>IFERROR(IF($K7="","",IF($E7=1,INDEX(男子登録情報!$U:$U,MATCH($K7,男子登録情報!$B:$B,0)),IF($E7=2,INDEX(女子登録情報!$U:$U,MATCH($K7,女子登録情報!$B:$B,0))))),"")</f>
        <v/>
      </c>
      <c r="B7" s="2" t="str">
        <f>IFERROR(IF($K7="","",IF($E7=1,INDEX(男子登録情報!$P:$P,MATCH($K7,男子登録情報!$B:$B,0)),IF($E7=2,INDEX(女子登録情報!$P:$P,MATCH($K7,女子登録情報!$B:$B,0))))),"")</f>
        <v/>
      </c>
      <c r="C7" s="2" t="str">
        <f>IFERROR(IF($K7="","",IF($E7=1,INDEX(男子登録情報!$Q:$Q,MATCH($K7,男子登録情報!$B:$B,0)),IF($E7=2,INDEX(女子登録情報!$Q:$Q,MATCH($K7,女子登録情報!$B:$B,0))))),"")</f>
        <v/>
      </c>
      <c r="D7" s="2" t="str">
        <f>IFERROR(IF($K7="","",IF($E7=1,INDEX(男子登録情報!$R:$R,MATCH($K7,男子登録情報!$B:$B,0)),IF($E7=2,INDEX(女子登録情報!$R:$R,MATCH($K7,女子登録情報!$B:$B,0))))),"")</f>
        <v/>
      </c>
      <c r="E7" s="2" t="str">
        <f>IFERROR(IF($K7="","",IF(OR(設定!$C$4="",設定!$C$4="混合"),IF(②チーム申込!$C16="","",IF(②チーム申込!$C16="男子",1,IF(②チーム申込!$C16="女子",2))),IF(設定!$C$4="男子",1,IF(設定!$C$4="女子",2)))),"")</f>
        <v/>
      </c>
      <c r="F7" s="2" t="str">
        <f>IFERROR(IF($K7="","",IF($E7=1,INDEX(男子登録情報!$S:$S,MATCH($K7,男子登録情報!$B:$B,0)),IF($E7=2,INDEX(女子登録情報!$S:$S,MATCH($K7,女子登録情報!$B:$B,0))))),"")</f>
        <v/>
      </c>
      <c r="G7" s="2" t="str">
        <f>IFERROR(IF($K7="","",IF($E7=1,INDEX(男子登録情報!$O:$O,MATCH($K7,男子登録情報!$B:$B,0)),IF($E7=2,INDEX(女子登録情報!$O:$O,MATCH($K7,女子登録情報!$B:$B,0))))),"")</f>
        <v/>
      </c>
      <c r="H7" s="2" t="str">
        <f>IFERROR(IF($K7="","",IF($E7=1,INDEX(男子登録情報!$T:$T,MATCH($K7,男子登録情報!$B:$B,0)),IF($E7=2,INDEX(女子登録情報!$T:$T,MATCH($K7,女子登録情報!$B:$B,0))))),"")</f>
        <v/>
      </c>
      <c r="I7" s="2"/>
      <c r="J7" s="2"/>
      <c r="K7" s="2" t="str">
        <f>IF(OR(②チーム申込!$D16="",②チーム申込!$E16=""),"",②チーム申込!$D16)</f>
        <v/>
      </c>
      <c r="L7" s="2"/>
    </row>
    <row r="8" spans="1:12" x14ac:dyDescent="0.4">
      <c r="A8" s="2" t="str">
        <f>IFERROR(IF($K8="","",IF($E8=1,INDEX(男子登録情報!$U:$U,MATCH($K8,男子登録情報!$B:$B,0)),IF($E8=2,INDEX(女子登録情報!$U:$U,MATCH($K8,女子登録情報!$B:$B,0))))),"")</f>
        <v/>
      </c>
      <c r="B8" s="2" t="str">
        <f>IFERROR(IF($K8="","",IF($E8=1,INDEX(男子登録情報!$P:$P,MATCH($K8,男子登録情報!$B:$B,0)),IF($E8=2,INDEX(女子登録情報!$P:$P,MATCH($K8,女子登録情報!$B:$B,0))))),"")</f>
        <v/>
      </c>
      <c r="C8" s="2" t="str">
        <f>IFERROR(IF($K8="","",IF($E8=1,INDEX(男子登録情報!$Q:$Q,MATCH($K8,男子登録情報!$B:$B,0)),IF($E8=2,INDEX(女子登録情報!$Q:$Q,MATCH($K8,女子登録情報!$B:$B,0))))),"")</f>
        <v/>
      </c>
      <c r="D8" s="2" t="str">
        <f>IFERROR(IF($K8="","",IF($E8=1,INDEX(男子登録情報!$R:$R,MATCH($K8,男子登録情報!$B:$B,0)),IF($E8=2,INDEX(女子登録情報!$R:$R,MATCH($K8,女子登録情報!$B:$B,0))))),"")</f>
        <v/>
      </c>
      <c r="E8" s="2" t="str">
        <f>IFERROR(IF($K8="","",IF(OR(設定!$C$4="",設定!$C$4="混合"),IF(②チーム申込!$C17="","",IF(②チーム申込!$C17="男子",1,IF(②チーム申込!$C17="女子",2))),IF(設定!$C$4="男子",1,IF(設定!$C$4="女子",2)))),"")</f>
        <v/>
      </c>
      <c r="F8" s="2" t="str">
        <f>IFERROR(IF($K8="","",IF($E8=1,INDEX(男子登録情報!$S:$S,MATCH($K8,男子登録情報!$B:$B,0)),IF($E8=2,INDEX(女子登録情報!$S:$S,MATCH($K8,女子登録情報!$B:$B,0))))),"")</f>
        <v/>
      </c>
      <c r="G8" s="2" t="str">
        <f>IFERROR(IF($K8="","",IF($E8=1,INDEX(男子登録情報!$O:$O,MATCH($K8,男子登録情報!$B:$B,0)),IF($E8=2,INDEX(女子登録情報!$O:$O,MATCH($K8,女子登録情報!$B:$B,0))))),"")</f>
        <v/>
      </c>
      <c r="H8" s="2" t="str">
        <f>IFERROR(IF($K8="","",IF($E8=1,INDEX(男子登録情報!$T:$T,MATCH($K8,男子登録情報!$B:$B,0)),IF($E8=2,INDEX(女子登録情報!$T:$T,MATCH($K8,女子登録情報!$B:$B,0))))),"")</f>
        <v/>
      </c>
      <c r="I8" s="2"/>
      <c r="J8" s="2"/>
      <c r="K8" s="2" t="str">
        <f>IF(OR(②チーム申込!$D17="",②チーム申込!$E17=""),"",②チーム申込!$D17)</f>
        <v/>
      </c>
      <c r="L8" s="2"/>
    </row>
    <row r="9" spans="1:12" x14ac:dyDescent="0.4">
      <c r="A9" s="2" t="str">
        <f>IFERROR(IF($K9="","",IF($E9=1,INDEX(男子登録情報!$U:$U,MATCH($K9,男子登録情報!$B:$B,0)),IF($E9=2,INDEX(女子登録情報!$U:$U,MATCH($K9,女子登録情報!$B:$B,0))))),"")</f>
        <v/>
      </c>
      <c r="B9" s="2" t="str">
        <f>IFERROR(IF($K9="","",IF($E9=1,INDEX(男子登録情報!$P:$P,MATCH($K9,男子登録情報!$B:$B,0)),IF($E9=2,INDEX(女子登録情報!$P:$P,MATCH($K9,女子登録情報!$B:$B,0))))),"")</f>
        <v/>
      </c>
      <c r="C9" s="2" t="str">
        <f>IFERROR(IF($K9="","",IF($E9=1,INDEX(男子登録情報!$Q:$Q,MATCH($K9,男子登録情報!$B:$B,0)),IF($E9=2,INDEX(女子登録情報!$Q:$Q,MATCH($K9,女子登録情報!$B:$B,0))))),"")</f>
        <v/>
      </c>
      <c r="D9" s="2" t="str">
        <f>IFERROR(IF($K9="","",IF($E9=1,INDEX(男子登録情報!$R:$R,MATCH($K9,男子登録情報!$B:$B,0)),IF($E9=2,INDEX(女子登録情報!$R:$R,MATCH($K9,女子登録情報!$B:$B,0))))),"")</f>
        <v/>
      </c>
      <c r="E9" s="2" t="str">
        <f>IFERROR(IF($K9="","",IF(OR(設定!$C$4="",設定!$C$4="混合"),IF(②チーム申込!$C18="","",IF(②チーム申込!$C18="男子",1,IF(②チーム申込!$C18="女子",2))),IF(設定!$C$4="男子",1,IF(設定!$C$4="女子",2)))),"")</f>
        <v/>
      </c>
      <c r="F9" s="2" t="str">
        <f>IFERROR(IF($K9="","",IF($E9=1,INDEX(男子登録情報!$S:$S,MATCH($K9,男子登録情報!$B:$B,0)),IF($E9=2,INDEX(女子登録情報!$S:$S,MATCH($K9,女子登録情報!$B:$B,0))))),"")</f>
        <v/>
      </c>
      <c r="G9" s="2" t="str">
        <f>IFERROR(IF($K9="","",IF($E9=1,INDEX(男子登録情報!$O:$O,MATCH($K9,男子登録情報!$B:$B,0)),IF($E9=2,INDEX(女子登録情報!$O:$O,MATCH($K9,女子登録情報!$B:$B,0))))),"")</f>
        <v/>
      </c>
      <c r="H9" s="2" t="str">
        <f>IFERROR(IF($K9="","",IF($E9=1,INDEX(男子登録情報!$T:$T,MATCH($K9,男子登録情報!$B:$B,0)),IF($E9=2,INDEX(女子登録情報!$T:$T,MATCH($K9,女子登録情報!$B:$B,0))))),"")</f>
        <v/>
      </c>
      <c r="I9" s="2"/>
      <c r="J9" s="2"/>
      <c r="K9" s="2" t="str">
        <f>IF(OR(②チーム申込!$D18="",②チーム申込!$E18=""),"",②チーム申込!$D18)</f>
        <v/>
      </c>
      <c r="L9" s="2"/>
    </row>
    <row r="10" spans="1:12" x14ac:dyDescent="0.4">
      <c r="A10" s="2" t="str">
        <f>IFERROR(IF($K10="","",IF($E10=1,INDEX(男子登録情報!$U:$U,MATCH($K10,男子登録情報!$B:$B,0)),IF($E10=2,INDEX(女子登録情報!$U:$U,MATCH($K10,女子登録情報!$B:$B,0))))),"")</f>
        <v/>
      </c>
      <c r="B10" s="2" t="str">
        <f>IFERROR(IF($K10="","",IF($E10=1,INDEX(男子登録情報!$P:$P,MATCH($K10,男子登録情報!$B:$B,0)),IF($E10=2,INDEX(女子登録情報!$P:$P,MATCH($K10,女子登録情報!$B:$B,0))))),"")</f>
        <v/>
      </c>
      <c r="C10" s="2" t="str">
        <f>IFERROR(IF($K10="","",IF($E10=1,INDEX(男子登録情報!$Q:$Q,MATCH($K10,男子登録情報!$B:$B,0)),IF($E10=2,INDEX(女子登録情報!$Q:$Q,MATCH($K10,女子登録情報!$B:$B,0))))),"")</f>
        <v/>
      </c>
      <c r="D10" s="2" t="str">
        <f>IFERROR(IF($K10="","",IF($E10=1,INDEX(男子登録情報!$R:$R,MATCH($K10,男子登録情報!$B:$B,0)),IF($E10=2,INDEX(女子登録情報!$R:$R,MATCH($K10,女子登録情報!$B:$B,0))))),"")</f>
        <v/>
      </c>
      <c r="E10" s="2" t="str">
        <f>IFERROR(IF($K10="","",IF(OR(設定!$C$4="",設定!$C$4="混合"),IF(②チーム申込!$C19="","",IF(②チーム申込!$C19="男子",1,IF(②チーム申込!$C19="女子",2))),IF(設定!$C$4="男子",1,IF(設定!$C$4="女子",2)))),"")</f>
        <v/>
      </c>
      <c r="F10" s="2" t="str">
        <f>IFERROR(IF($K10="","",IF($E10=1,INDEX(男子登録情報!$S:$S,MATCH($K10,男子登録情報!$B:$B,0)),IF($E10=2,INDEX(女子登録情報!$S:$S,MATCH($K10,女子登録情報!$B:$B,0))))),"")</f>
        <v/>
      </c>
      <c r="G10" s="2" t="str">
        <f>IFERROR(IF($K10="","",IF($E10=1,INDEX(男子登録情報!$O:$O,MATCH($K10,男子登録情報!$B:$B,0)),IF($E10=2,INDEX(女子登録情報!$O:$O,MATCH($K10,女子登録情報!$B:$B,0))))),"")</f>
        <v/>
      </c>
      <c r="H10" s="2" t="str">
        <f>IFERROR(IF($K10="","",IF($E10=1,INDEX(男子登録情報!$T:$T,MATCH($K10,男子登録情報!$B:$B,0)),IF($E10=2,INDEX(女子登録情報!$T:$T,MATCH($K10,女子登録情報!$B:$B,0))))),"")</f>
        <v/>
      </c>
      <c r="I10" s="2"/>
      <c r="J10" s="2"/>
      <c r="K10" s="2" t="str">
        <f>IF(OR(②チーム申込!$D19="",②チーム申込!$E19=""),"",②チーム申込!$D19)</f>
        <v/>
      </c>
      <c r="L10" s="2"/>
    </row>
    <row r="11" spans="1:12" x14ac:dyDescent="0.4">
      <c r="A11" s="2" t="str">
        <f>IFERROR(IF($K11="","",IF($E11=1,INDEX(男子登録情報!$U:$U,MATCH($K11,男子登録情報!$B:$B,0)),IF($E11=2,INDEX(女子登録情報!$U:$U,MATCH($K11,女子登録情報!$B:$B,0))))),"")</f>
        <v/>
      </c>
      <c r="B11" s="2" t="str">
        <f>IFERROR(IF($K11="","",IF($E11=1,INDEX(男子登録情報!$P:$P,MATCH($K11,男子登録情報!$B:$B,0)),IF($E11=2,INDEX(女子登録情報!$P:$P,MATCH($K11,女子登録情報!$B:$B,0))))),"")</f>
        <v/>
      </c>
      <c r="C11" s="2" t="str">
        <f>IFERROR(IF($K11="","",IF($E11=1,INDEX(男子登録情報!$Q:$Q,MATCH($K11,男子登録情報!$B:$B,0)),IF($E11=2,INDEX(女子登録情報!$Q:$Q,MATCH($K11,女子登録情報!$B:$B,0))))),"")</f>
        <v/>
      </c>
      <c r="D11" s="2" t="str">
        <f>IFERROR(IF($K11="","",IF($E11=1,INDEX(男子登録情報!$R:$R,MATCH($K11,男子登録情報!$B:$B,0)),IF($E11=2,INDEX(女子登録情報!$R:$R,MATCH($K11,女子登録情報!$B:$B,0))))),"")</f>
        <v/>
      </c>
      <c r="E11" s="2" t="str">
        <f>IFERROR(IF($K11="","",IF(OR(設定!$C$4="",設定!$C$4="混合"),IF(②チーム申込!$C20="","",IF(②チーム申込!$C20="男子",1,IF(②チーム申込!$C20="女子",2))),IF(設定!$C$4="男子",1,IF(設定!$C$4="女子",2)))),"")</f>
        <v/>
      </c>
      <c r="F11" s="2" t="str">
        <f>IFERROR(IF($K11="","",IF($E11=1,INDEX(男子登録情報!$S:$S,MATCH($K11,男子登録情報!$B:$B,0)),IF($E11=2,INDEX(女子登録情報!$S:$S,MATCH($K11,女子登録情報!$B:$B,0))))),"")</f>
        <v/>
      </c>
      <c r="G11" s="2" t="str">
        <f>IFERROR(IF($K11="","",IF($E11=1,INDEX(男子登録情報!$O:$O,MATCH($K11,男子登録情報!$B:$B,0)),IF($E11=2,INDEX(女子登録情報!$O:$O,MATCH($K11,女子登録情報!$B:$B,0))))),"")</f>
        <v/>
      </c>
      <c r="H11" s="2" t="str">
        <f>IFERROR(IF($K11="","",IF($E11=1,INDEX(男子登録情報!$T:$T,MATCH($K11,男子登録情報!$B:$B,0)),IF($E11=2,INDEX(女子登録情報!$T:$T,MATCH($K11,女子登録情報!$B:$B,0))))),"")</f>
        <v/>
      </c>
      <c r="I11" s="2"/>
      <c r="J11" s="2"/>
      <c r="K11" s="2" t="str">
        <f>IF(OR(②チーム申込!$D20="",②チーム申込!$E20=""),"",②チーム申込!$D20)</f>
        <v/>
      </c>
      <c r="L11" s="2"/>
    </row>
    <row r="12" spans="1:12" x14ac:dyDescent="0.4">
      <c r="A12" s="2" t="str">
        <f>IFERROR(IF($K12="","",IF($E12=1,INDEX(男子登録情報!$U:$U,MATCH($K12,男子登録情報!$B:$B,0)),IF($E12=2,INDEX(女子登録情報!$U:$U,MATCH($K12,女子登録情報!$B:$B,0))))),"")</f>
        <v/>
      </c>
      <c r="B12" s="2" t="str">
        <f>IFERROR(IF($K12="","",IF($E12=1,INDEX(男子登録情報!$P:$P,MATCH($K12,男子登録情報!$B:$B,0)),IF($E12=2,INDEX(女子登録情報!$P:$P,MATCH($K12,女子登録情報!$B:$B,0))))),"")</f>
        <v/>
      </c>
      <c r="C12" s="2" t="str">
        <f>IFERROR(IF($K12="","",IF($E12=1,INDEX(男子登録情報!$Q:$Q,MATCH($K12,男子登録情報!$B:$B,0)),IF($E12=2,INDEX(女子登録情報!$Q:$Q,MATCH($K12,女子登録情報!$B:$B,0))))),"")</f>
        <v/>
      </c>
      <c r="D12" s="2" t="str">
        <f>IFERROR(IF($K12="","",IF($E12=1,INDEX(男子登録情報!$R:$R,MATCH($K12,男子登録情報!$B:$B,0)),IF($E12=2,INDEX(女子登録情報!$R:$R,MATCH($K12,女子登録情報!$B:$B,0))))),"")</f>
        <v/>
      </c>
      <c r="E12" s="2" t="str">
        <f>IFERROR(IF($K12="","",IF(OR(設定!$C$4="",設定!$C$4="混合"),IF(②チーム申込!$C21="","",IF(②チーム申込!$C21="男子",1,IF(②チーム申込!$C21="女子",2))),IF(設定!$C$4="男子",1,IF(設定!$C$4="女子",2)))),"")</f>
        <v/>
      </c>
      <c r="F12" s="2" t="str">
        <f>IFERROR(IF($K12="","",IF($E12=1,INDEX(男子登録情報!$S:$S,MATCH($K12,男子登録情報!$B:$B,0)),IF($E12=2,INDEX(女子登録情報!$S:$S,MATCH($K12,女子登録情報!$B:$B,0))))),"")</f>
        <v/>
      </c>
      <c r="G12" s="2" t="str">
        <f>IFERROR(IF($K12="","",IF($E12=1,INDEX(男子登録情報!$O:$O,MATCH($K12,男子登録情報!$B:$B,0)),IF($E12=2,INDEX(女子登録情報!$O:$O,MATCH($K12,女子登録情報!$B:$B,0))))),"")</f>
        <v/>
      </c>
      <c r="H12" s="2" t="str">
        <f>IFERROR(IF($K12="","",IF($E12=1,INDEX(男子登録情報!$T:$T,MATCH($K12,男子登録情報!$B:$B,0)),IF($E12=2,INDEX(女子登録情報!$T:$T,MATCH($K12,女子登録情報!$B:$B,0))))),"")</f>
        <v/>
      </c>
      <c r="I12" s="2"/>
      <c r="J12" s="2"/>
      <c r="K12" s="2" t="str">
        <f>IF(OR(②チーム申込!$D21="",②チーム申込!$E21=""),"",②チーム申込!$D21)</f>
        <v/>
      </c>
      <c r="L12" s="2"/>
    </row>
    <row r="13" spans="1:12" x14ac:dyDescent="0.4">
      <c r="A13" s="2" t="str">
        <f>IFERROR(IF($K13="","",IF($E13=1,INDEX(男子登録情報!$U:$U,MATCH($K13,男子登録情報!$B:$B,0)),IF($E13=2,INDEX(女子登録情報!$U:$U,MATCH($K13,女子登録情報!$B:$B,0))))),"")</f>
        <v/>
      </c>
      <c r="B13" s="2" t="str">
        <f>IFERROR(IF($K13="","",IF($E13=1,INDEX(男子登録情報!$P:$P,MATCH($K13,男子登録情報!$B:$B,0)),IF($E13=2,INDEX(女子登録情報!$P:$P,MATCH($K13,女子登録情報!$B:$B,0))))),"")</f>
        <v/>
      </c>
      <c r="C13" s="2" t="str">
        <f>IFERROR(IF($K13="","",IF($E13=1,INDEX(男子登録情報!$Q:$Q,MATCH($K13,男子登録情報!$B:$B,0)),IF($E13=2,INDEX(女子登録情報!$Q:$Q,MATCH($K13,女子登録情報!$B:$B,0))))),"")</f>
        <v/>
      </c>
      <c r="D13" s="2" t="str">
        <f>IFERROR(IF($K13="","",IF($E13=1,INDEX(男子登録情報!$R:$R,MATCH($K13,男子登録情報!$B:$B,0)),IF($E13=2,INDEX(女子登録情報!$R:$R,MATCH($K13,女子登録情報!$B:$B,0))))),"")</f>
        <v/>
      </c>
      <c r="E13" s="2" t="str">
        <f>IFERROR(IF($K13="","",IF(OR(設定!$C$4="",設定!$C$4="混合"),IF(②チーム申込!$C22="","",IF(②チーム申込!$C22="男子",1,IF(②チーム申込!$C22="女子",2))),IF(設定!$C$4="男子",1,IF(設定!$C$4="女子",2)))),"")</f>
        <v/>
      </c>
      <c r="F13" s="2" t="str">
        <f>IFERROR(IF($K13="","",IF($E13=1,INDEX(男子登録情報!$S:$S,MATCH($K13,男子登録情報!$B:$B,0)),IF($E13=2,INDEX(女子登録情報!$S:$S,MATCH($K13,女子登録情報!$B:$B,0))))),"")</f>
        <v/>
      </c>
      <c r="G13" s="2" t="str">
        <f>IFERROR(IF($K13="","",IF($E13=1,INDEX(男子登録情報!$O:$O,MATCH($K13,男子登録情報!$B:$B,0)),IF($E13=2,INDEX(女子登録情報!$O:$O,MATCH($K13,女子登録情報!$B:$B,0))))),"")</f>
        <v/>
      </c>
      <c r="H13" s="2" t="str">
        <f>IFERROR(IF($K13="","",IF($E13=1,INDEX(男子登録情報!$T:$T,MATCH($K13,男子登録情報!$B:$B,0)),IF($E13=2,INDEX(女子登録情報!$T:$T,MATCH($K13,女子登録情報!$B:$B,0))))),"")</f>
        <v/>
      </c>
      <c r="I13" s="2"/>
      <c r="J13" s="2"/>
      <c r="K13" s="2" t="str">
        <f>IF(OR(②チーム申込!$D22="",②チーム申込!$E22=""),"",②チーム申込!$D22)</f>
        <v/>
      </c>
      <c r="L13" s="2"/>
    </row>
    <row r="14" spans="1:12" x14ac:dyDescent="0.4">
      <c r="A14" s="2" t="str">
        <f>IFERROR(IF($K14="","",IF($E14=1,INDEX(男子登録情報!$U:$U,MATCH($K14,男子登録情報!$B:$B,0)),IF($E14=2,INDEX(女子登録情報!$U:$U,MATCH($K14,女子登録情報!$B:$B,0))))),"")</f>
        <v/>
      </c>
      <c r="B14" s="2" t="str">
        <f>IFERROR(IF($K14="","",IF($E14=1,INDEX(男子登録情報!$P:$P,MATCH($K14,男子登録情報!$B:$B,0)),IF($E14=2,INDEX(女子登録情報!$P:$P,MATCH($K14,女子登録情報!$B:$B,0))))),"")</f>
        <v/>
      </c>
      <c r="C14" s="2" t="str">
        <f>IFERROR(IF($K14="","",IF($E14=1,INDEX(男子登録情報!$Q:$Q,MATCH($K14,男子登録情報!$B:$B,0)),IF($E14=2,INDEX(女子登録情報!$Q:$Q,MATCH($K14,女子登録情報!$B:$B,0))))),"")</f>
        <v/>
      </c>
      <c r="D14" s="2" t="str">
        <f>IFERROR(IF($K14="","",IF($E14=1,INDEX(男子登録情報!$R:$R,MATCH($K14,男子登録情報!$B:$B,0)),IF($E14=2,INDEX(女子登録情報!$R:$R,MATCH($K14,女子登録情報!$B:$B,0))))),"")</f>
        <v/>
      </c>
      <c r="E14" s="2" t="str">
        <f>IFERROR(IF($K14="","",IF(OR(設定!$C$4="",設定!$C$4="混合"),IF(②チーム申込!$C23="","",IF(②チーム申込!$C23="男子",1,IF(②チーム申込!$C23="女子",2))),IF(設定!$C$4="男子",1,IF(設定!$C$4="女子",2)))),"")</f>
        <v/>
      </c>
      <c r="F14" s="2" t="str">
        <f>IFERROR(IF($K14="","",IF($E14=1,INDEX(男子登録情報!$S:$S,MATCH($K14,男子登録情報!$B:$B,0)),IF($E14=2,INDEX(女子登録情報!$S:$S,MATCH($K14,女子登録情報!$B:$B,0))))),"")</f>
        <v/>
      </c>
      <c r="G14" s="2" t="str">
        <f>IFERROR(IF($K14="","",IF($E14=1,INDEX(男子登録情報!$O:$O,MATCH($K14,男子登録情報!$B:$B,0)),IF($E14=2,INDEX(女子登録情報!$O:$O,MATCH($K14,女子登録情報!$B:$B,0))))),"")</f>
        <v/>
      </c>
      <c r="H14" s="2" t="str">
        <f>IFERROR(IF($K14="","",IF($E14=1,INDEX(男子登録情報!$T:$T,MATCH($K14,男子登録情報!$B:$B,0)),IF($E14=2,INDEX(女子登録情報!$T:$T,MATCH($K14,女子登録情報!$B:$B,0))))),"")</f>
        <v/>
      </c>
      <c r="I14" s="2"/>
      <c r="J14" s="2"/>
      <c r="K14" s="2" t="str">
        <f>IF(OR(②チーム申込!$D23="",②チーム申込!$E23=""),"",②チーム申込!$D23)</f>
        <v/>
      </c>
      <c r="L14" s="2"/>
    </row>
    <row r="15" spans="1:12" x14ac:dyDescent="0.4">
      <c r="A15" s="2" t="str">
        <f>IFERROR(IF($K15="","",IF($E15=1,INDEX(男子登録情報!$U:$U,MATCH($K15,男子登録情報!$B:$B,0)),IF($E15=2,INDEX(女子登録情報!$U:$U,MATCH($K15,女子登録情報!$B:$B,0))))),"")</f>
        <v/>
      </c>
      <c r="B15" s="2" t="str">
        <f>IFERROR(IF($K15="","",IF($E15=1,INDEX(男子登録情報!$P:$P,MATCH($K15,男子登録情報!$B:$B,0)),IF($E15=2,INDEX(女子登録情報!$P:$P,MATCH($K15,女子登録情報!$B:$B,0))))),"")</f>
        <v/>
      </c>
      <c r="C15" s="2" t="str">
        <f>IFERROR(IF($K15="","",IF($E15=1,INDEX(男子登録情報!$Q:$Q,MATCH($K15,男子登録情報!$B:$B,0)),IF($E15=2,INDEX(女子登録情報!$Q:$Q,MATCH($K15,女子登録情報!$B:$B,0))))),"")</f>
        <v/>
      </c>
      <c r="D15" s="2" t="str">
        <f>IFERROR(IF($K15="","",IF($E15=1,INDEX(男子登録情報!$R:$R,MATCH($K15,男子登録情報!$B:$B,0)),IF($E15=2,INDEX(女子登録情報!$R:$R,MATCH($K15,女子登録情報!$B:$B,0))))),"")</f>
        <v/>
      </c>
      <c r="E15" s="2" t="str">
        <f>IFERROR(IF($K15="","",IF(OR(設定!$C$4="",設定!$C$4="混合"),IF(②チーム申込!$C24="","",IF(②チーム申込!$C24="男子",1,IF(②チーム申込!$C24="女子",2))),IF(設定!$C$4="男子",1,IF(設定!$C$4="女子",2)))),"")</f>
        <v/>
      </c>
      <c r="F15" s="2" t="str">
        <f>IFERROR(IF($K15="","",IF($E15=1,INDEX(男子登録情報!$S:$S,MATCH($K15,男子登録情報!$B:$B,0)),IF($E15=2,INDEX(女子登録情報!$S:$S,MATCH($K15,女子登録情報!$B:$B,0))))),"")</f>
        <v/>
      </c>
      <c r="G15" s="2" t="str">
        <f>IFERROR(IF($K15="","",IF($E15=1,INDEX(男子登録情報!$O:$O,MATCH($K15,男子登録情報!$B:$B,0)),IF($E15=2,INDEX(女子登録情報!$O:$O,MATCH($K15,女子登録情報!$B:$B,0))))),"")</f>
        <v/>
      </c>
      <c r="H15" s="2" t="str">
        <f>IFERROR(IF($K15="","",IF($E15=1,INDEX(男子登録情報!$T:$T,MATCH($K15,男子登録情報!$B:$B,0)),IF($E15=2,INDEX(女子登録情報!$T:$T,MATCH($K15,女子登録情報!$B:$B,0))))),"")</f>
        <v/>
      </c>
      <c r="I15" s="2"/>
      <c r="J15" s="2"/>
      <c r="K15" s="2" t="str">
        <f>IF(OR(②チーム申込!$D24="",②チーム申込!$E24=""),"",②チーム申込!$D24)</f>
        <v/>
      </c>
      <c r="L15" s="2"/>
    </row>
    <row r="16" spans="1:12" x14ac:dyDescent="0.4">
      <c r="A16" s="2" t="str">
        <f>IFERROR(IF($K16="","",IF($E16=1,INDEX(男子登録情報!$U:$U,MATCH($K16,男子登録情報!$B:$B,0)),IF($E16=2,INDEX(女子登録情報!$U:$U,MATCH($K16,女子登録情報!$B:$B,0))))),"")</f>
        <v/>
      </c>
      <c r="B16" s="2" t="str">
        <f>IFERROR(IF($K16="","",IF($E16=1,INDEX(男子登録情報!$P:$P,MATCH($K16,男子登録情報!$B:$B,0)),IF($E16=2,INDEX(女子登録情報!$P:$P,MATCH($K16,女子登録情報!$B:$B,0))))),"")</f>
        <v/>
      </c>
      <c r="C16" s="2" t="str">
        <f>IFERROR(IF($K16="","",IF($E16=1,INDEX(男子登録情報!$Q:$Q,MATCH($K16,男子登録情報!$B:$B,0)),IF($E16=2,INDEX(女子登録情報!$Q:$Q,MATCH($K16,女子登録情報!$B:$B,0))))),"")</f>
        <v/>
      </c>
      <c r="D16" s="2" t="str">
        <f>IFERROR(IF($K16="","",IF($E16=1,INDEX(男子登録情報!$R:$R,MATCH($K16,男子登録情報!$B:$B,0)),IF($E16=2,INDEX(女子登録情報!$R:$R,MATCH($K16,女子登録情報!$B:$B,0))))),"")</f>
        <v/>
      </c>
      <c r="E16" s="2" t="str">
        <f>IFERROR(IF($K16="","",IF(OR(設定!$C$4="",設定!$C$4="混合"),IF(②チーム申込!$C25="","",IF(②チーム申込!$C25="男子",1,IF(②チーム申込!$C25="女子",2))),IF(設定!$C$4="男子",1,IF(設定!$C$4="女子",2)))),"")</f>
        <v/>
      </c>
      <c r="F16" s="2" t="str">
        <f>IFERROR(IF($K16="","",IF($E16=1,INDEX(男子登録情報!$S:$S,MATCH($K16,男子登録情報!$B:$B,0)),IF($E16=2,INDEX(女子登録情報!$S:$S,MATCH($K16,女子登録情報!$B:$B,0))))),"")</f>
        <v/>
      </c>
      <c r="G16" s="2" t="str">
        <f>IFERROR(IF($K16="","",IF($E16=1,INDEX(男子登録情報!$O:$O,MATCH($K16,男子登録情報!$B:$B,0)),IF($E16=2,INDEX(女子登録情報!$O:$O,MATCH($K16,女子登録情報!$B:$B,0))))),"")</f>
        <v/>
      </c>
      <c r="H16" s="2" t="str">
        <f>IFERROR(IF($K16="","",IF($E16=1,INDEX(男子登録情報!$T:$T,MATCH($K16,男子登録情報!$B:$B,0)),IF($E16=2,INDEX(女子登録情報!$T:$T,MATCH($K16,女子登録情報!$B:$B,0))))),"")</f>
        <v/>
      </c>
      <c r="I16" s="2"/>
      <c r="J16" s="2"/>
      <c r="K16" s="2" t="str">
        <f>IF(OR(②チーム申込!$D25="",②チーム申込!$E25=""),"",②チーム申込!$D25)</f>
        <v/>
      </c>
      <c r="L16" s="2"/>
    </row>
    <row r="17" spans="1:12" x14ac:dyDescent="0.4">
      <c r="A17" s="2" t="str">
        <f>IFERROR(IF($K17="","",IF($E17=1,INDEX(男子登録情報!$U:$U,MATCH($K17,男子登録情報!$B:$B,0)),IF($E17=2,INDEX(女子登録情報!$U:$U,MATCH($K17,女子登録情報!$B:$B,0))))),"")</f>
        <v/>
      </c>
      <c r="B17" s="2" t="str">
        <f>IFERROR(IF($K17="","",IF($E17=1,INDEX(男子登録情報!$P:$P,MATCH($K17,男子登録情報!$B:$B,0)),IF($E17=2,INDEX(女子登録情報!$P:$P,MATCH($K17,女子登録情報!$B:$B,0))))),"")</f>
        <v/>
      </c>
      <c r="C17" s="2" t="str">
        <f>IFERROR(IF($K17="","",IF($E17=1,INDEX(男子登録情報!$Q:$Q,MATCH($K17,男子登録情報!$B:$B,0)),IF($E17=2,INDEX(女子登録情報!$Q:$Q,MATCH($K17,女子登録情報!$B:$B,0))))),"")</f>
        <v/>
      </c>
      <c r="D17" s="2" t="str">
        <f>IFERROR(IF($K17="","",IF($E17=1,INDEX(男子登録情報!$R:$R,MATCH($K17,男子登録情報!$B:$B,0)),IF($E17=2,INDEX(女子登録情報!$R:$R,MATCH($K17,女子登録情報!$B:$B,0))))),"")</f>
        <v/>
      </c>
      <c r="E17" s="2" t="str">
        <f>IFERROR(IF($K17="","",IF(OR(設定!$C$4="",設定!$C$4="混合"),IF(②チーム申込!$C26="","",IF(②チーム申込!$C26="男子",1,IF(②チーム申込!$C26="女子",2))),IF(設定!$C$4="男子",1,IF(設定!$C$4="女子",2)))),"")</f>
        <v/>
      </c>
      <c r="F17" s="2" t="str">
        <f>IFERROR(IF($K17="","",IF($E17=1,INDEX(男子登録情報!$S:$S,MATCH($K17,男子登録情報!$B:$B,0)),IF($E17=2,INDEX(女子登録情報!$S:$S,MATCH($K17,女子登録情報!$B:$B,0))))),"")</f>
        <v/>
      </c>
      <c r="G17" s="2" t="str">
        <f>IFERROR(IF($K17="","",IF($E17=1,INDEX(男子登録情報!$O:$O,MATCH($K17,男子登録情報!$B:$B,0)),IF($E17=2,INDEX(女子登録情報!$O:$O,MATCH($K17,女子登録情報!$B:$B,0))))),"")</f>
        <v/>
      </c>
      <c r="H17" s="2" t="str">
        <f>IFERROR(IF($K17="","",IF($E17=1,INDEX(男子登録情報!$T:$T,MATCH($K17,男子登録情報!$B:$B,0)),IF($E17=2,INDEX(女子登録情報!$T:$T,MATCH($K17,女子登録情報!$B:$B,0))))),"")</f>
        <v/>
      </c>
      <c r="I17" s="2"/>
      <c r="J17" s="2"/>
      <c r="K17" s="2" t="str">
        <f>IF(OR(②チーム申込!$D26="",②チーム申込!$E26=""),"",②チーム申込!$D26)</f>
        <v/>
      </c>
      <c r="L17" s="2"/>
    </row>
    <row r="18" spans="1:12" x14ac:dyDescent="0.4">
      <c r="A18" s="2" t="str">
        <f>IFERROR(IF($K18="","",IF($E18=1,INDEX(男子登録情報!$U:$U,MATCH($K18,男子登録情報!$B:$B,0)),IF($E18=2,INDEX(女子登録情報!$U:$U,MATCH($K18,女子登録情報!$B:$B,0))))),"")</f>
        <v/>
      </c>
      <c r="B18" s="2" t="str">
        <f>IFERROR(IF($K18="","",IF($E18=1,INDEX(男子登録情報!$P:$P,MATCH($K18,男子登録情報!$B:$B,0)),IF($E18=2,INDEX(女子登録情報!$P:$P,MATCH($K18,女子登録情報!$B:$B,0))))),"")</f>
        <v/>
      </c>
      <c r="C18" s="2" t="str">
        <f>IFERROR(IF($K18="","",IF($E18=1,INDEX(男子登録情報!$Q:$Q,MATCH($K18,男子登録情報!$B:$B,0)),IF($E18=2,INDEX(女子登録情報!$Q:$Q,MATCH($K18,女子登録情報!$B:$B,0))))),"")</f>
        <v/>
      </c>
      <c r="D18" s="2" t="str">
        <f>IFERROR(IF($K18="","",IF($E18=1,INDEX(男子登録情報!$R:$R,MATCH($K18,男子登録情報!$B:$B,0)),IF($E18=2,INDEX(女子登録情報!$R:$R,MATCH($K18,女子登録情報!$B:$B,0))))),"")</f>
        <v/>
      </c>
      <c r="E18" s="2" t="str">
        <f>IFERROR(IF($K18="","",IF(OR(設定!$C$4="",設定!$C$4="混合"),IF(②チーム申込!$C27="","",IF(②チーム申込!$C27="男子",1,IF(②チーム申込!$C27="女子",2))),IF(設定!$C$4="男子",1,IF(設定!$C$4="女子",2)))),"")</f>
        <v/>
      </c>
      <c r="F18" s="2" t="str">
        <f>IFERROR(IF($K18="","",IF($E18=1,INDEX(男子登録情報!$S:$S,MATCH($K18,男子登録情報!$B:$B,0)),IF($E18=2,INDEX(女子登録情報!$S:$S,MATCH($K18,女子登録情報!$B:$B,0))))),"")</f>
        <v/>
      </c>
      <c r="G18" s="2" t="str">
        <f>IFERROR(IF($K18="","",IF($E18=1,INDEX(男子登録情報!$O:$O,MATCH($K18,男子登録情報!$B:$B,0)),IF($E18=2,INDEX(女子登録情報!$O:$O,MATCH($K18,女子登録情報!$B:$B,0))))),"")</f>
        <v/>
      </c>
      <c r="H18" s="2" t="str">
        <f>IFERROR(IF($K18="","",IF($E18=1,INDEX(男子登録情報!$T:$T,MATCH($K18,男子登録情報!$B:$B,0)),IF($E18=2,INDEX(女子登録情報!$T:$T,MATCH($K18,女子登録情報!$B:$B,0))))),"")</f>
        <v/>
      </c>
      <c r="I18" s="2"/>
      <c r="J18" s="2"/>
      <c r="K18" s="2" t="str">
        <f>IF(OR(②チーム申込!$D27="",②チーム申込!$E27=""),"",②チーム申込!$D27)</f>
        <v/>
      </c>
      <c r="L18" s="2"/>
    </row>
    <row r="19" spans="1:12" x14ac:dyDescent="0.4">
      <c r="A19" s="2" t="str">
        <f>IFERROR(IF($K19="","",IF($E19=1,INDEX(男子登録情報!$U:$U,MATCH($K19,男子登録情報!$B:$B,0)),IF($E19=2,INDEX(女子登録情報!$U:$U,MATCH($K19,女子登録情報!$B:$B,0))))),"")</f>
        <v/>
      </c>
      <c r="B19" s="2" t="str">
        <f>IFERROR(IF($K19="","",IF($E19=1,INDEX(男子登録情報!$P:$P,MATCH($K19,男子登録情報!$B:$B,0)),IF($E19=2,INDEX(女子登録情報!$P:$P,MATCH($K19,女子登録情報!$B:$B,0))))),"")</f>
        <v/>
      </c>
      <c r="C19" s="2" t="str">
        <f>IFERROR(IF($K19="","",IF($E19=1,INDEX(男子登録情報!$Q:$Q,MATCH($K19,男子登録情報!$B:$B,0)),IF($E19=2,INDEX(女子登録情報!$Q:$Q,MATCH($K19,女子登録情報!$B:$B,0))))),"")</f>
        <v/>
      </c>
      <c r="D19" s="2" t="str">
        <f>IFERROR(IF($K19="","",IF($E19=1,INDEX(男子登録情報!$R:$R,MATCH($K19,男子登録情報!$B:$B,0)),IF($E19=2,INDEX(女子登録情報!$R:$R,MATCH($K19,女子登録情報!$B:$B,0))))),"")</f>
        <v/>
      </c>
      <c r="E19" s="2" t="str">
        <f>IFERROR(IF($K19="","",IF(OR(設定!$C$4="",設定!$C$4="混合"),IF(②チーム申込!$C28="","",IF(②チーム申込!$C28="男子",1,IF(②チーム申込!$C28="女子",2))),IF(設定!$C$4="男子",1,IF(設定!$C$4="女子",2)))),"")</f>
        <v/>
      </c>
      <c r="F19" s="2" t="str">
        <f>IFERROR(IF($K19="","",IF($E19=1,INDEX(男子登録情報!$S:$S,MATCH($K19,男子登録情報!$B:$B,0)),IF($E19=2,INDEX(女子登録情報!$S:$S,MATCH($K19,女子登録情報!$B:$B,0))))),"")</f>
        <v/>
      </c>
      <c r="G19" s="2" t="str">
        <f>IFERROR(IF($K19="","",IF($E19=1,INDEX(男子登録情報!$O:$O,MATCH($K19,男子登録情報!$B:$B,0)),IF($E19=2,INDEX(女子登録情報!$O:$O,MATCH($K19,女子登録情報!$B:$B,0))))),"")</f>
        <v/>
      </c>
      <c r="H19" s="2" t="str">
        <f>IFERROR(IF($K19="","",IF($E19=1,INDEX(男子登録情報!$T:$T,MATCH($K19,男子登録情報!$B:$B,0)),IF($E19=2,INDEX(女子登録情報!$T:$T,MATCH($K19,女子登録情報!$B:$B,0))))),"")</f>
        <v/>
      </c>
      <c r="I19" s="2"/>
      <c r="J19" s="2"/>
      <c r="K19" s="2" t="str">
        <f>IF(OR(②チーム申込!$D28="",②チーム申込!$E28=""),"",②チーム申込!$D28)</f>
        <v/>
      </c>
      <c r="L19" s="2"/>
    </row>
    <row r="20" spans="1:12" x14ac:dyDescent="0.4">
      <c r="A20" s="2" t="str">
        <f>IFERROR(IF($K20="","",IF($E20=1,INDEX(男子登録情報!$U:$U,MATCH($K20,男子登録情報!$B:$B,0)),IF($E20=2,INDEX(女子登録情報!$U:$U,MATCH($K20,女子登録情報!$B:$B,0))))),"")</f>
        <v/>
      </c>
      <c r="B20" s="2" t="str">
        <f>IFERROR(IF($K20="","",IF($E20=1,INDEX(男子登録情報!$P:$P,MATCH($K20,男子登録情報!$B:$B,0)),IF($E20=2,INDEX(女子登録情報!$P:$P,MATCH($K20,女子登録情報!$B:$B,0))))),"")</f>
        <v/>
      </c>
      <c r="C20" s="2" t="str">
        <f>IFERROR(IF($K20="","",IF($E20=1,INDEX(男子登録情報!$Q:$Q,MATCH($K20,男子登録情報!$B:$B,0)),IF($E20=2,INDEX(女子登録情報!$Q:$Q,MATCH($K20,女子登録情報!$B:$B,0))))),"")</f>
        <v/>
      </c>
      <c r="D20" s="2" t="str">
        <f>IFERROR(IF($K20="","",IF($E20=1,INDEX(男子登録情報!$R:$R,MATCH($K20,男子登録情報!$B:$B,0)),IF($E20=2,INDEX(女子登録情報!$R:$R,MATCH($K20,女子登録情報!$B:$B,0))))),"")</f>
        <v/>
      </c>
      <c r="E20" s="2" t="str">
        <f>IFERROR(IF($K20="","",IF(OR(設定!$C$4="",設定!$C$4="混合"),IF(②チーム申込!$C29="","",IF(②チーム申込!$C29="男子",1,IF(②チーム申込!$C29="女子",2))),IF(設定!$C$4="男子",1,IF(設定!$C$4="女子",2)))),"")</f>
        <v/>
      </c>
      <c r="F20" s="2" t="str">
        <f>IFERROR(IF($K20="","",IF($E20=1,INDEX(男子登録情報!$S:$S,MATCH($K20,男子登録情報!$B:$B,0)),IF($E20=2,INDEX(女子登録情報!$S:$S,MATCH($K20,女子登録情報!$B:$B,0))))),"")</f>
        <v/>
      </c>
      <c r="G20" s="2" t="str">
        <f>IFERROR(IF($K20="","",IF($E20=1,INDEX(男子登録情報!$O:$O,MATCH($K20,男子登録情報!$B:$B,0)),IF($E20=2,INDEX(女子登録情報!$O:$O,MATCH($K20,女子登録情報!$B:$B,0))))),"")</f>
        <v/>
      </c>
      <c r="H20" s="2" t="str">
        <f>IFERROR(IF($K20="","",IF($E20=1,INDEX(男子登録情報!$T:$T,MATCH($K20,男子登録情報!$B:$B,0)),IF($E20=2,INDEX(女子登録情報!$T:$T,MATCH($K20,女子登録情報!$B:$B,0))))),"")</f>
        <v/>
      </c>
      <c r="I20" s="2"/>
      <c r="J20" s="2"/>
      <c r="K20" s="2" t="str">
        <f>IF(OR(②チーム申込!$D29="",②チーム申込!$E29=""),"",②チーム申込!$D29)</f>
        <v/>
      </c>
      <c r="L20" s="2"/>
    </row>
    <row r="21" spans="1:12" x14ac:dyDescent="0.4">
      <c r="A21" s="2" t="str">
        <f>IFERROR(IF($K21="","",IF($E21=1,INDEX(男子登録情報!$U:$U,MATCH($K21,男子登録情報!$B:$B,0)),IF($E21=2,INDEX(女子登録情報!$U:$U,MATCH($K21,女子登録情報!$B:$B,0))))),"")</f>
        <v/>
      </c>
      <c r="B21" s="2" t="str">
        <f>IFERROR(IF($K21="","",IF($E21=1,INDEX(男子登録情報!$P:$P,MATCH($K21,男子登録情報!$B:$B,0)),IF($E21=2,INDEX(女子登録情報!$P:$P,MATCH($K21,女子登録情報!$B:$B,0))))),"")</f>
        <v/>
      </c>
      <c r="C21" s="2" t="str">
        <f>IFERROR(IF($K21="","",IF($E21=1,INDEX(男子登録情報!$Q:$Q,MATCH($K21,男子登録情報!$B:$B,0)),IF($E21=2,INDEX(女子登録情報!$Q:$Q,MATCH($K21,女子登録情報!$B:$B,0))))),"")</f>
        <v/>
      </c>
      <c r="D21" s="2" t="str">
        <f>IFERROR(IF($K21="","",IF($E21=1,INDEX(男子登録情報!$R:$R,MATCH($K21,男子登録情報!$B:$B,0)),IF($E21=2,INDEX(女子登録情報!$R:$R,MATCH($K21,女子登録情報!$B:$B,0))))),"")</f>
        <v/>
      </c>
      <c r="E21" s="2" t="str">
        <f>IFERROR(IF($K21="","",IF(OR(設定!$C$4="",設定!$C$4="混合"),IF(②チーム申込!$C30="","",IF(②チーム申込!$C30="男子",1,IF(②チーム申込!$C30="女子",2))),IF(設定!$C$4="男子",1,IF(設定!$C$4="女子",2)))),"")</f>
        <v/>
      </c>
      <c r="F21" s="2" t="str">
        <f>IFERROR(IF($K21="","",IF($E21=1,INDEX(男子登録情報!$S:$S,MATCH($K21,男子登録情報!$B:$B,0)),IF($E21=2,INDEX(女子登録情報!$S:$S,MATCH($K21,女子登録情報!$B:$B,0))))),"")</f>
        <v/>
      </c>
      <c r="G21" s="2" t="str">
        <f>IFERROR(IF($K21="","",IF($E21=1,INDEX(男子登録情報!$O:$O,MATCH($K21,男子登録情報!$B:$B,0)),IF($E21=2,INDEX(女子登録情報!$O:$O,MATCH($K21,女子登録情報!$B:$B,0))))),"")</f>
        <v/>
      </c>
      <c r="H21" s="2" t="str">
        <f>IFERROR(IF($K21="","",IF($E21=1,INDEX(男子登録情報!$T:$T,MATCH($K21,男子登録情報!$B:$B,0)),IF($E21=2,INDEX(女子登録情報!$T:$T,MATCH($K21,女子登録情報!$B:$B,0))))),"")</f>
        <v/>
      </c>
      <c r="I21" s="2"/>
      <c r="J21" s="2"/>
      <c r="K21" s="2" t="str">
        <f>IF(OR(②チーム申込!$D30="",②チーム申込!$E30=""),"",②チーム申込!$D30)</f>
        <v/>
      </c>
      <c r="L21" s="2"/>
    </row>
    <row r="22" spans="1:12" x14ac:dyDescent="0.4"/>
  </sheetData>
  <phoneticPr fontId="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1C2C6-FF09-4146-9C29-A281215CBEDA}">
  <dimension ref="A1:C22"/>
  <sheetViews>
    <sheetView workbookViewId="0"/>
  </sheetViews>
  <sheetFormatPr defaultColWidth="0" defaultRowHeight="18.75" zeroHeight="1" x14ac:dyDescent="0.4"/>
  <cols>
    <col min="1" max="2" width="8.75" customWidth="1"/>
    <col min="3" max="3" width="3.125" customWidth="1"/>
    <col min="4" max="16384" width="8.75" hidden="1"/>
  </cols>
  <sheetData>
    <row r="1" spans="1:2" x14ac:dyDescent="0.4">
      <c r="A1" s="2" t="s">
        <v>687</v>
      </c>
      <c r="B1" s="2" t="s">
        <v>688</v>
      </c>
    </row>
    <row r="2" spans="1:2" x14ac:dyDescent="0.4">
      <c r="A2" s="2" t="str">
        <f>IFERROR(IF($B2="","",INDEX(所属情報!$F:$F,MATCH(②チーム申込!$B$4,所属情報!$A:$A,0))),"")</f>
        <v/>
      </c>
      <c r="B2" s="2" t="str">
        <f>IFERROR(IF(OR(設定!$I$12&lt;&gt;"",マスター!$K2="",INDEX(所属情報!$F:$F,MATCH(②チーム申込!$B$4,所属情報!$A:$A,0))=""),"",マスター!$A2),"")</f>
        <v/>
      </c>
    </row>
    <row r="3" spans="1:2" x14ac:dyDescent="0.4">
      <c r="A3" s="2" t="str">
        <f>IFERROR(IF($B3="","",INDEX(所属情報!$F:$F,MATCH(②チーム申込!$B$4,所属情報!$A:$A,0))),"")</f>
        <v/>
      </c>
      <c r="B3" s="2" t="str">
        <f>IFERROR(IF(OR(設定!$I$12&lt;&gt;"",マスター!$K3="",INDEX(所属情報!$F:$F,MATCH(②チーム申込!$B$4,所属情報!$A:$A,0))=""),"",マスター!$A3),"")</f>
        <v/>
      </c>
    </row>
    <row r="4" spans="1:2" x14ac:dyDescent="0.4">
      <c r="A4" s="2" t="str">
        <f>IFERROR(IF($B4="","",INDEX(所属情報!$F:$F,MATCH(②チーム申込!$B$4,所属情報!$A:$A,0))),"")</f>
        <v/>
      </c>
      <c r="B4" s="2" t="str">
        <f>IFERROR(IF(OR(設定!$I$12&lt;&gt;"",マスター!$K4="",INDEX(所属情報!$F:$F,MATCH(②チーム申込!$B$4,所属情報!$A:$A,0))=""),"",マスター!$A4),"")</f>
        <v/>
      </c>
    </row>
    <row r="5" spans="1:2" x14ac:dyDescent="0.4">
      <c r="A5" s="2" t="str">
        <f>IFERROR(IF($B5="","",INDEX(所属情報!$F:$F,MATCH(②チーム申込!$B$4,所属情報!$A:$A,0))),"")</f>
        <v/>
      </c>
      <c r="B5" s="2" t="str">
        <f>IFERROR(IF(OR(設定!$I$12&lt;&gt;"",マスター!$K5="",INDEX(所属情報!$F:$F,MATCH(②チーム申込!$B$4,所属情報!$A:$A,0))=""),"",マスター!$A5),"")</f>
        <v/>
      </c>
    </row>
    <row r="6" spans="1:2" x14ac:dyDescent="0.4">
      <c r="A6" s="2" t="str">
        <f>IFERROR(IF($B6="","",INDEX(所属情報!$F:$F,MATCH(②チーム申込!$B$4,所属情報!$A:$A,0))),"")</f>
        <v/>
      </c>
      <c r="B6" s="2" t="str">
        <f>IFERROR(IF(OR(設定!$I$12&lt;&gt;"",マスター!$K6="",INDEX(所属情報!$F:$F,MATCH(②チーム申込!$B$4,所属情報!$A:$A,0))=""),"",マスター!$A6),"")</f>
        <v/>
      </c>
    </row>
    <row r="7" spans="1:2" x14ac:dyDescent="0.4">
      <c r="A7" s="2" t="str">
        <f>IFERROR(IF($B7="","",INDEX(所属情報!$F:$F,MATCH(②チーム申込!$B$4,所属情報!$A:$A,0))),"")</f>
        <v/>
      </c>
      <c r="B7" s="2" t="str">
        <f>IFERROR(IF(OR(設定!$I$12&lt;&gt;"",マスター!$K7="",INDEX(所属情報!$F:$F,MATCH(②チーム申込!$B$4,所属情報!$A:$A,0))=""),"",マスター!$A7),"")</f>
        <v/>
      </c>
    </row>
    <row r="8" spans="1:2" x14ac:dyDescent="0.4">
      <c r="A8" s="2" t="str">
        <f>IFERROR(IF($B8="","",INDEX(所属情報!$F:$F,MATCH(②チーム申込!$B$4,所属情報!$A:$A,0))),"")</f>
        <v/>
      </c>
      <c r="B8" s="2" t="str">
        <f>IFERROR(IF(OR(設定!$I$12&lt;&gt;"",マスター!$K8="",INDEX(所属情報!$F:$F,MATCH(②チーム申込!$B$4,所属情報!$A:$A,0))=""),"",マスター!$A8),"")</f>
        <v/>
      </c>
    </row>
    <row r="9" spans="1:2" x14ac:dyDescent="0.4">
      <c r="A9" s="2" t="str">
        <f>IFERROR(IF($B9="","",INDEX(所属情報!$F:$F,MATCH(②チーム申込!$B$4,所属情報!$A:$A,0))),"")</f>
        <v/>
      </c>
      <c r="B9" s="2" t="str">
        <f>IFERROR(IF(OR(設定!$I$12&lt;&gt;"",マスター!$K9="",INDEX(所属情報!$F:$F,MATCH(②チーム申込!$B$4,所属情報!$A:$A,0))=""),"",マスター!$A9),"")</f>
        <v/>
      </c>
    </row>
    <row r="10" spans="1:2" x14ac:dyDescent="0.4">
      <c r="A10" s="2" t="str">
        <f>IFERROR(IF($B10="","",INDEX(所属情報!$F:$F,MATCH(②チーム申込!$B$4,所属情報!$A:$A,0))),"")</f>
        <v/>
      </c>
      <c r="B10" s="2" t="str">
        <f>IFERROR(IF(OR(設定!$I$12&lt;&gt;"",マスター!$K10="",INDEX(所属情報!$F:$F,MATCH(②チーム申込!$B$4,所属情報!$A:$A,0))=""),"",マスター!$A10),"")</f>
        <v/>
      </c>
    </row>
    <row r="11" spans="1:2" x14ac:dyDescent="0.4">
      <c r="A11" s="2" t="str">
        <f>IFERROR(IF($B11="","",INDEX(所属情報!$F:$F,MATCH(②チーム申込!$B$4,所属情報!$A:$A,0))),"")</f>
        <v/>
      </c>
      <c r="B11" s="2" t="str">
        <f>IFERROR(IF(OR(設定!$I$12&lt;&gt;"",マスター!$K11="",INDEX(所属情報!$F:$F,MATCH(②チーム申込!$B$4,所属情報!$A:$A,0))=""),"",マスター!$A11),"")</f>
        <v/>
      </c>
    </row>
    <row r="12" spans="1:2" x14ac:dyDescent="0.4">
      <c r="A12" s="2" t="str">
        <f>IFERROR(IF($B12="","",INDEX(所属情報!$F:$F,MATCH(②チーム申込!$B$4,所属情報!$A:$A,0))),"")</f>
        <v/>
      </c>
      <c r="B12" s="2" t="str">
        <f>IFERROR(IF(OR(設定!$I$12&lt;&gt;"",マスター!$K12="",INDEX(所属情報!$F:$F,MATCH(②チーム申込!$B$4,所属情報!$A:$A,0))=""),"",マスター!$A12),"")</f>
        <v/>
      </c>
    </row>
    <row r="13" spans="1:2" x14ac:dyDescent="0.4">
      <c r="A13" s="2" t="str">
        <f>IFERROR(IF($B13="","",INDEX(所属情報!$F:$F,MATCH(②チーム申込!$B$4,所属情報!$A:$A,0))),"")</f>
        <v/>
      </c>
      <c r="B13" s="2" t="str">
        <f>IFERROR(IF(OR(設定!$I$12&lt;&gt;"",マスター!$K13="",INDEX(所属情報!$F:$F,MATCH(②チーム申込!$B$4,所属情報!$A:$A,0))=""),"",マスター!$A13),"")</f>
        <v/>
      </c>
    </row>
    <row r="14" spans="1:2" x14ac:dyDescent="0.4">
      <c r="A14" s="2" t="str">
        <f>IFERROR(IF($B14="","",INDEX(所属情報!$F:$F,MATCH(②チーム申込!$B$4,所属情報!$A:$A,0))),"")</f>
        <v/>
      </c>
      <c r="B14" s="2" t="str">
        <f>IFERROR(IF(OR(設定!$I$12&lt;&gt;"",マスター!$K14="",INDEX(所属情報!$F:$F,MATCH(②チーム申込!$B$4,所属情報!$A:$A,0))=""),"",マスター!$A14),"")</f>
        <v/>
      </c>
    </row>
    <row r="15" spans="1:2" x14ac:dyDescent="0.4">
      <c r="A15" s="2" t="str">
        <f>IFERROR(IF($B15="","",INDEX(所属情報!$F:$F,MATCH(②チーム申込!$B$4,所属情報!$A:$A,0))),"")</f>
        <v/>
      </c>
      <c r="B15" s="2" t="str">
        <f>IFERROR(IF(OR(設定!$I$12&lt;&gt;"",マスター!$K15="",INDEX(所属情報!$F:$F,MATCH(②チーム申込!$B$4,所属情報!$A:$A,0))=""),"",マスター!$A15),"")</f>
        <v/>
      </c>
    </row>
    <row r="16" spans="1:2" x14ac:dyDescent="0.4">
      <c r="A16" s="2" t="str">
        <f>IFERROR(IF($B16="","",INDEX(所属情報!$F:$F,MATCH(②チーム申込!$B$4,所属情報!$A:$A,0))),"")</f>
        <v/>
      </c>
      <c r="B16" s="2" t="str">
        <f>IFERROR(IF(OR(設定!$I$12&lt;&gt;"",マスター!$K16="",INDEX(所属情報!$F:$F,MATCH(②チーム申込!$B$4,所属情報!$A:$A,0))=""),"",マスター!$A16),"")</f>
        <v/>
      </c>
    </row>
    <row r="17" spans="1:2" x14ac:dyDescent="0.4">
      <c r="A17" s="2" t="str">
        <f>IFERROR(IF($B17="","",INDEX(所属情報!$F:$F,MATCH(②チーム申込!$B$4,所属情報!$A:$A,0))),"")</f>
        <v/>
      </c>
      <c r="B17" s="2" t="str">
        <f>IFERROR(IF(OR(設定!$I$12&lt;&gt;"",マスター!$K17="",INDEX(所属情報!$F:$F,MATCH(②チーム申込!$B$4,所属情報!$A:$A,0))=""),"",マスター!$A17),"")</f>
        <v/>
      </c>
    </row>
    <row r="18" spans="1:2" x14ac:dyDescent="0.4">
      <c r="A18" s="2" t="str">
        <f>IFERROR(IF($B18="","",INDEX(所属情報!$F:$F,MATCH(②チーム申込!$B$4,所属情報!$A:$A,0))),"")</f>
        <v/>
      </c>
      <c r="B18" s="2" t="str">
        <f>IFERROR(IF(OR(設定!$I$12&lt;&gt;"",マスター!$K18="",INDEX(所属情報!$F:$F,MATCH(②チーム申込!$B$4,所属情報!$A:$A,0))=""),"",マスター!$A18),"")</f>
        <v/>
      </c>
    </row>
    <row r="19" spans="1:2" x14ac:dyDescent="0.4">
      <c r="A19" s="2" t="str">
        <f>IFERROR(IF($B19="","",INDEX(所属情報!$F:$F,MATCH(②チーム申込!$B$4,所属情報!$A:$A,0))),"")</f>
        <v/>
      </c>
      <c r="B19" s="2" t="str">
        <f>IFERROR(IF(OR(設定!$I$12&lt;&gt;"",マスター!$K19="",INDEX(所属情報!$F:$F,MATCH(②チーム申込!$B$4,所属情報!$A:$A,0))=""),"",マスター!$A19),"")</f>
        <v/>
      </c>
    </row>
    <row r="20" spans="1:2" x14ac:dyDescent="0.4">
      <c r="A20" s="2" t="str">
        <f>IFERROR(IF($B20="","",INDEX(所属情報!$F:$F,MATCH(②チーム申込!$B$4,所属情報!$A:$A,0))),"")</f>
        <v/>
      </c>
      <c r="B20" s="2" t="str">
        <f>IFERROR(IF(OR(設定!$I$12&lt;&gt;"",マスター!$K20="",INDEX(所属情報!$F:$F,MATCH(②チーム申込!$B$4,所属情報!$A:$A,0))=""),"",マスター!$A20),"")</f>
        <v/>
      </c>
    </row>
    <row r="21" spans="1:2" x14ac:dyDescent="0.4">
      <c r="A21" s="2" t="str">
        <f>IFERROR(IF($B21="","",INDEX(所属情報!$F:$F,MATCH(②チーム申込!$B$4,所属情報!$A:$A,0))),"")</f>
        <v/>
      </c>
      <c r="B21" s="2" t="str">
        <f>IFERROR(IF(OR(設定!$I$12&lt;&gt;"",マスター!$K21="",INDEX(所属情報!$F:$F,MATCH(②チーム申込!$B$4,所属情報!$A:$A,0))=""),"",マスター!$A21),"")</f>
        <v/>
      </c>
    </row>
    <row r="22" spans="1:2" x14ac:dyDescent="0.4"/>
  </sheetData>
  <phoneticPr fontId="5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8F0E2-3E08-4DAA-81DF-2BD87053D420}">
  <dimension ref="A1:T219"/>
  <sheetViews>
    <sheetView workbookViewId="0">
      <selection activeCell="B1" sqref="B1"/>
    </sheetView>
  </sheetViews>
  <sheetFormatPr defaultColWidth="0" defaultRowHeight="18.75" zeroHeight="1" x14ac:dyDescent="0.4"/>
  <cols>
    <col min="1" max="1" width="3.125" customWidth="1"/>
    <col min="2" max="3" width="8.75" customWidth="1"/>
    <col min="4" max="4" width="3.125" customWidth="1"/>
    <col min="5" max="6" width="8.75" customWidth="1"/>
    <col min="7" max="7" width="3.125" customWidth="1"/>
    <col min="8" max="9" width="8.75" customWidth="1"/>
    <col min="10" max="10" width="3.125" customWidth="1"/>
    <col min="11" max="11" width="8.75" customWidth="1"/>
    <col min="12" max="12" width="3.125" customWidth="1"/>
    <col min="13" max="13" width="8.75" customWidth="1"/>
    <col min="14" max="14" width="3.125" customWidth="1"/>
    <col min="15" max="16" width="8.75" customWidth="1"/>
    <col min="17" max="17" width="3.125" customWidth="1"/>
    <col min="18" max="19" width="8.75" customWidth="1"/>
    <col min="20" max="20" width="3.125" customWidth="1"/>
    <col min="21" max="16384" width="8.75" hidden="1"/>
  </cols>
  <sheetData>
    <row r="1" spans="2:19" x14ac:dyDescent="0.4">
      <c r="B1" s="2" t="s">
        <v>37</v>
      </c>
      <c r="C1" s="2" t="s">
        <v>38</v>
      </c>
      <c r="E1" s="2" t="s">
        <v>139</v>
      </c>
      <c r="F1" s="2" t="s">
        <v>140</v>
      </c>
      <c r="H1" s="2" t="s">
        <v>619</v>
      </c>
      <c r="I1" s="2" t="s">
        <v>620</v>
      </c>
      <c r="K1" s="2" t="s">
        <v>627</v>
      </c>
      <c r="M1" s="2" t="s">
        <v>624</v>
      </c>
      <c r="O1" s="2" t="s">
        <v>621</v>
      </c>
      <c r="P1" s="2" t="s">
        <v>620</v>
      </c>
      <c r="R1" s="2" t="s">
        <v>685</v>
      </c>
      <c r="S1" s="2" t="s">
        <v>686</v>
      </c>
    </row>
    <row r="2" spans="2:19" x14ac:dyDescent="0.4">
      <c r="B2" s="2" t="s">
        <v>39</v>
      </c>
      <c r="C2" s="2" t="s">
        <v>40</v>
      </c>
      <c r="E2" s="2" t="s">
        <v>141</v>
      </c>
      <c r="F2" s="2" t="s">
        <v>142</v>
      </c>
      <c r="H2" s="2" t="str">
        <f>IF(AND(設定!$C8&lt;&gt;設定!$B$8,設定!$C8&lt;&gt;設定!$B$10),設定!$C8,"")</f>
        <v>800m</v>
      </c>
      <c r="I2" s="2" t="str" cm="1">
        <f t="array" ref="I2">IFERROR(INDEX($H$2:$H$7,SMALL(IF($H$2:$H$7&lt;&gt;"",ROW($A$1:$A$6)),ROW($A1))),"")</f>
        <v>800m</v>
      </c>
      <c r="K2" s="2" t="s">
        <v>612</v>
      </c>
      <c r="M2" s="2" t="s">
        <v>625</v>
      </c>
      <c r="O2" s="2" t="str">
        <f>IF(設定!$D8=1,設定!$C8,"")</f>
        <v>800m</v>
      </c>
      <c r="P2" s="2" t="str" cm="1">
        <f t="array" ref="P2">IFERROR(INDEX($O$2:$O$12,SMALL(IF($O$2:$O$12&lt;&gt;"",ROW($A$1:$A$11)),ROW($A1))),"")</f>
        <v>800m</v>
      </c>
      <c r="R2" s="2" t="s">
        <v>41</v>
      </c>
      <c r="S2" s="2" t="s">
        <v>684</v>
      </c>
    </row>
    <row r="3" spans="2:19" x14ac:dyDescent="0.4">
      <c r="B3" s="2" t="s">
        <v>41</v>
      </c>
      <c r="C3" s="2" t="s">
        <v>42</v>
      </c>
      <c r="E3" s="2" t="s">
        <v>143</v>
      </c>
      <c r="F3" s="2" t="s">
        <v>144</v>
      </c>
      <c r="H3" s="2" t="str">
        <f>IF(AND(設定!$C9&lt;&gt;設定!$B$8,設定!$C9&lt;&gt;設定!$B$10),設定!$C9,"")</f>
        <v>1000m</v>
      </c>
      <c r="I3" s="2" t="str" cm="1">
        <f t="array" ref="I3">IFERROR(INDEX($H$2:$H$7,SMALL(IF($H$2:$H$7&lt;&gt;"",ROW($A$1:$A$6)),ROW($A2))),"")</f>
        <v>1000m</v>
      </c>
      <c r="K3" s="2" t="s">
        <v>613</v>
      </c>
      <c r="M3" s="2" t="s">
        <v>626</v>
      </c>
      <c r="O3" s="2" t="str">
        <f>IF(設定!$D9=1,設定!$C9,"")</f>
        <v/>
      </c>
      <c r="P3" s="2" t="str" cm="1">
        <f t="array" ref="P3">IFERROR(INDEX($O$2:$O$12,SMALL(IF($O$2:$O$12&lt;&gt;"",ROW($A$1:$A$11)),ROW($A2))),"")</f>
        <v>1500m</v>
      </c>
      <c r="R3" s="2" t="s">
        <v>43</v>
      </c>
      <c r="S3" s="2" t="s">
        <v>638</v>
      </c>
    </row>
    <row r="4" spans="2:19" x14ac:dyDescent="0.4">
      <c r="B4" s="2" t="s">
        <v>43</v>
      </c>
      <c r="C4" s="2" t="s">
        <v>44</v>
      </c>
      <c r="E4" s="2" t="s">
        <v>145</v>
      </c>
      <c r="F4" s="2" t="s">
        <v>146</v>
      </c>
      <c r="H4" s="2" t="str">
        <f>IF(AND(設定!$C10&lt;&gt;設定!$B$8,設定!$C10&lt;&gt;設定!$B$10),設定!$C10,"")</f>
        <v>1500m</v>
      </c>
      <c r="I4" s="2" t="str" cm="1">
        <f t="array" ref="I4">IFERROR(INDEX($H$2:$H$7,SMALL(IF($H$2:$H$7&lt;&gt;"",ROW($A$1:$A$6)),ROW($A3))),"")</f>
        <v>1500m</v>
      </c>
      <c r="O4" s="2" t="str">
        <f>IF(設定!$D10=1,設定!$C10,"")</f>
        <v>1500m</v>
      </c>
      <c r="P4" s="2" t="str" cm="1">
        <f t="array" ref="P4">IFERROR(INDEX($O$2:$O$12,SMALL(IF($O$2:$O$12&lt;&gt;"",ROW($A$1:$A$11)),ROW($A3))),"")</f>
        <v>3000m</v>
      </c>
      <c r="R4" s="2" t="s">
        <v>45</v>
      </c>
      <c r="S4" s="2" t="s">
        <v>639</v>
      </c>
    </row>
    <row r="5" spans="2:19" x14ac:dyDescent="0.4">
      <c r="B5" s="2" t="s">
        <v>45</v>
      </c>
      <c r="C5" s="2" t="s">
        <v>46</v>
      </c>
      <c r="E5" s="2" t="s">
        <v>147</v>
      </c>
      <c r="F5" s="2" t="s">
        <v>148</v>
      </c>
      <c r="H5" s="2" t="str">
        <f>IF(AND(設定!$C11&lt;&gt;設定!$B$8,設定!$C11&lt;&gt;設定!$B$10),設定!$C11,"")</f>
        <v>3000m</v>
      </c>
      <c r="I5" s="2" t="str" cm="1">
        <f t="array" ref="I5">IFERROR(INDEX($H$2:$H$7,SMALL(IF($H$2:$H$7&lt;&gt;"",ROW($A$1:$A$6)),ROW($A4))),"")</f>
        <v>3000m</v>
      </c>
      <c r="O5" s="2" t="str">
        <f>IF(設定!$D11=1,設定!$C11,"")</f>
        <v>3000m</v>
      </c>
      <c r="P5" s="2" t="str" cm="1">
        <f t="array" ref="P5">IFERROR(INDEX($O$2:$O$12,SMALL(IF($O$2:$O$12&lt;&gt;"",ROW($A$1:$A$11)),ROW($A4))),"")</f>
        <v>ﾊｰﾌﾏﾗｿﾝ</v>
      </c>
      <c r="R5" s="2" t="s">
        <v>47</v>
      </c>
      <c r="S5" s="2" t="s">
        <v>640</v>
      </c>
    </row>
    <row r="6" spans="2:19" x14ac:dyDescent="0.4">
      <c r="B6" s="2" t="s">
        <v>47</v>
      </c>
      <c r="C6" s="2" t="s">
        <v>48</v>
      </c>
      <c r="E6" s="2" t="s">
        <v>149</v>
      </c>
      <c r="F6" s="2" t="s">
        <v>150</v>
      </c>
      <c r="H6" s="2" t="str">
        <f>IF(AND(設定!$C12&lt;&gt;設定!$B$8,設定!$C12&lt;&gt;設定!$B$10),設定!$C12,"")</f>
        <v/>
      </c>
      <c r="I6" s="2" t="str" cm="1">
        <f t="array" ref="I6">IFERROR(INDEX($H$2:$H$7,SMALL(IF($H$2:$H$7&lt;&gt;"",ROW($A$1:$A$6)),ROW($A5))),"")</f>
        <v/>
      </c>
      <c r="O6" s="2" t="str">
        <f>IF(設定!$D12=1,設定!$C12,"")</f>
        <v/>
      </c>
      <c r="P6" s="2" t="str" cm="1">
        <f t="array" ref="P6">IFERROR(INDEX($O$2:$O$12,SMALL(IF($O$2:$O$12&lt;&gt;"",ROW($A$1:$A$11)),ROW($A5))),"")</f>
        <v>3000mSC</v>
      </c>
      <c r="R6" s="2" t="s">
        <v>49</v>
      </c>
      <c r="S6" s="2" t="s">
        <v>641</v>
      </c>
    </row>
    <row r="7" spans="2:19" x14ac:dyDescent="0.4">
      <c r="B7" s="2" t="s">
        <v>49</v>
      </c>
      <c r="C7" s="2" t="s">
        <v>50</v>
      </c>
      <c r="E7" s="2" t="s">
        <v>151</v>
      </c>
      <c r="F7" s="2" t="s">
        <v>152</v>
      </c>
      <c r="H7" s="2" t="str">
        <f>IF(AND(設定!$C13&lt;&gt;設定!$B$8,設定!$C13&lt;&gt;設定!$B$10),設定!$C13,"")</f>
        <v/>
      </c>
      <c r="I7" s="2" t="str" cm="1">
        <f t="array" ref="I7">IFERROR(INDEX($H$2:$H$7,SMALL(IF($H$2:$H$7&lt;&gt;"",ROW($A$1:$A$6)),ROW($A6))),"")</f>
        <v/>
      </c>
      <c r="O7" s="2" t="str">
        <f>IF(設定!$D13=1,設定!$C13,"")</f>
        <v/>
      </c>
      <c r="P7" s="2" t="str" cm="1">
        <f t="array" ref="P7">IFERROR(INDEX($O$2:$O$12,SMALL(IF($O$2:$O$12&lt;&gt;"",ROW($A$1:$A$11)),ROW($A6))),"")</f>
        <v>5000mW</v>
      </c>
      <c r="R7" s="2" t="s">
        <v>51</v>
      </c>
      <c r="S7" s="2" t="s">
        <v>642</v>
      </c>
    </row>
    <row r="8" spans="2:19" x14ac:dyDescent="0.4">
      <c r="B8" s="2" t="s">
        <v>51</v>
      </c>
      <c r="C8" s="2" t="s">
        <v>52</v>
      </c>
      <c r="E8" s="2" t="s">
        <v>153</v>
      </c>
      <c r="F8" s="2" t="s">
        <v>154</v>
      </c>
      <c r="O8" s="2" t="str">
        <f>IF(設定!$D14=1,設定!$C14,"")</f>
        <v>ﾊｰﾌﾏﾗｿﾝ</v>
      </c>
      <c r="P8" s="2" t="str" cm="1">
        <f t="array" ref="P8">IFERROR(INDEX($O$2:$O$12,SMALL(IF($O$2:$O$12&lt;&gt;"",ROW($A$1:$A$11)),ROW($A7))),"")</f>
        <v>10000mW</v>
      </c>
      <c r="R8" s="2" t="s">
        <v>53</v>
      </c>
      <c r="S8" s="2" t="s">
        <v>643</v>
      </c>
    </row>
    <row r="9" spans="2:19" x14ac:dyDescent="0.4">
      <c r="B9" s="2" t="s">
        <v>53</v>
      </c>
      <c r="C9" s="2" t="s">
        <v>54</v>
      </c>
      <c r="E9" s="2" t="s">
        <v>155</v>
      </c>
      <c r="F9" s="2" t="s">
        <v>156</v>
      </c>
      <c r="O9" s="2" t="str">
        <f>IF(設定!$D15=1,設定!$C15,"")</f>
        <v/>
      </c>
      <c r="P9" s="2" t="str" cm="1">
        <f t="array" ref="P9">IFERROR(INDEX($O$2:$O$12,SMALL(IF($O$2:$O$12&lt;&gt;"",ROW($A$1:$A$11)),ROW($A8))),"")</f>
        <v/>
      </c>
      <c r="R9" s="2" t="s">
        <v>55</v>
      </c>
      <c r="S9" s="2" t="s">
        <v>644</v>
      </c>
    </row>
    <row r="10" spans="2:19" x14ac:dyDescent="0.4">
      <c r="B10" s="2" t="s">
        <v>55</v>
      </c>
      <c r="C10" s="2" t="s">
        <v>56</v>
      </c>
      <c r="E10" s="2" t="s">
        <v>157</v>
      </c>
      <c r="F10" s="2" t="s">
        <v>158</v>
      </c>
      <c r="O10" s="2" t="str">
        <f>IF(設定!$D16=1,設定!$C16,"")</f>
        <v>3000mSC</v>
      </c>
      <c r="P10" s="2" t="str" cm="1">
        <f t="array" ref="P10">IFERROR(INDEX($O$2:$O$12,SMALL(IF($O$2:$O$12&lt;&gt;"",ROW($A$1:$A$11)),ROW($A9))),"")</f>
        <v/>
      </c>
      <c r="R10" s="2" t="s">
        <v>57</v>
      </c>
      <c r="S10" s="2" t="s">
        <v>645</v>
      </c>
    </row>
    <row r="11" spans="2:19" x14ac:dyDescent="0.4">
      <c r="B11" s="2" t="s">
        <v>57</v>
      </c>
      <c r="C11" s="2" t="s">
        <v>58</v>
      </c>
      <c r="E11" s="2" t="s">
        <v>159</v>
      </c>
      <c r="F11" s="2" t="s">
        <v>160</v>
      </c>
      <c r="O11" s="2" t="str">
        <f>IF(設定!$D17=1,設定!$C17,"")</f>
        <v>5000mW</v>
      </c>
      <c r="P11" s="2" t="str" cm="1">
        <f t="array" ref="P11">IFERROR(INDEX($O$2:$O$12,SMALL(IF($O$2:$O$12&lt;&gt;"",ROW($A$1:$A$11)),ROW($A10))),"")</f>
        <v/>
      </c>
      <c r="R11" s="2" t="s">
        <v>59</v>
      </c>
      <c r="S11" s="2" t="s">
        <v>646</v>
      </c>
    </row>
    <row r="12" spans="2:19" x14ac:dyDescent="0.4">
      <c r="B12" s="2" t="s">
        <v>59</v>
      </c>
      <c r="C12" s="2" t="s">
        <v>60</v>
      </c>
      <c r="E12" s="2" t="s">
        <v>161</v>
      </c>
      <c r="F12" s="2" t="s">
        <v>162</v>
      </c>
      <c r="O12" s="2" t="str">
        <f>IF(設定!$D18=1,設定!$C18,"")</f>
        <v>10000mW</v>
      </c>
      <c r="P12" s="2" t="str" cm="1">
        <f t="array" ref="P12">IFERROR(INDEX($O$2:$O$12,SMALL(IF($O$2:$O$12&lt;&gt;"",ROW($A$1:$A$11)),ROW($A11))),"")</f>
        <v/>
      </c>
      <c r="R12" s="2" t="s">
        <v>61</v>
      </c>
      <c r="S12" s="2" t="s">
        <v>647</v>
      </c>
    </row>
    <row r="13" spans="2:19" x14ac:dyDescent="0.4">
      <c r="B13" s="2" t="s">
        <v>61</v>
      </c>
      <c r="C13" s="2" t="s">
        <v>62</v>
      </c>
      <c r="E13" s="2" t="s">
        <v>163</v>
      </c>
      <c r="F13" s="2" t="s">
        <v>160</v>
      </c>
      <c r="R13" s="2" t="s">
        <v>63</v>
      </c>
      <c r="S13" s="2" t="s">
        <v>648</v>
      </c>
    </row>
    <row r="14" spans="2:19" x14ac:dyDescent="0.4">
      <c r="B14" s="2" t="s">
        <v>63</v>
      </c>
      <c r="C14" s="2" t="s">
        <v>64</v>
      </c>
      <c r="E14" s="2" t="s">
        <v>164</v>
      </c>
      <c r="F14" s="2" t="s">
        <v>165</v>
      </c>
      <c r="R14" s="2" t="s">
        <v>65</v>
      </c>
      <c r="S14" s="2" t="s">
        <v>649</v>
      </c>
    </row>
    <row r="15" spans="2:19" x14ac:dyDescent="0.4">
      <c r="B15" s="2" t="s">
        <v>65</v>
      </c>
      <c r="C15" s="2" t="s">
        <v>66</v>
      </c>
      <c r="E15" s="2" t="s">
        <v>166</v>
      </c>
      <c r="F15" s="2" t="s">
        <v>167</v>
      </c>
      <c r="R15" s="2" t="s">
        <v>67</v>
      </c>
      <c r="S15" s="2" t="s">
        <v>650</v>
      </c>
    </row>
    <row r="16" spans="2:19" x14ac:dyDescent="0.4">
      <c r="B16" s="2" t="s">
        <v>67</v>
      </c>
      <c r="C16" s="2" t="s">
        <v>68</v>
      </c>
      <c r="E16" s="2" t="s">
        <v>168</v>
      </c>
      <c r="F16" s="2" t="s">
        <v>169</v>
      </c>
      <c r="R16" s="2" t="s">
        <v>69</v>
      </c>
      <c r="S16" s="2" t="s">
        <v>651</v>
      </c>
    </row>
    <row r="17" spans="2:19" x14ac:dyDescent="0.4">
      <c r="B17" s="2" t="s">
        <v>69</v>
      </c>
      <c r="C17" s="2" t="s">
        <v>70</v>
      </c>
      <c r="E17" s="2" t="s">
        <v>170</v>
      </c>
      <c r="F17" s="2" t="s">
        <v>171</v>
      </c>
      <c r="R17" s="2" t="s">
        <v>71</v>
      </c>
      <c r="S17" s="2" t="s">
        <v>652</v>
      </c>
    </row>
    <row r="18" spans="2:19" x14ac:dyDescent="0.4">
      <c r="B18" s="2" t="s">
        <v>71</v>
      </c>
      <c r="C18" s="2" t="s">
        <v>72</v>
      </c>
      <c r="E18" s="2" t="s">
        <v>172</v>
      </c>
      <c r="F18" s="2" t="s">
        <v>173</v>
      </c>
      <c r="R18" s="2" t="s">
        <v>73</v>
      </c>
      <c r="S18" s="2" t="s">
        <v>653</v>
      </c>
    </row>
    <row r="19" spans="2:19" x14ac:dyDescent="0.4">
      <c r="B19" s="2" t="s">
        <v>73</v>
      </c>
      <c r="C19" s="2" t="s">
        <v>74</v>
      </c>
      <c r="E19" s="2" t="s">
        <v>174</v>
      </c>
      <c r="F19" s="2" t="s">
        <v>175</v>
      </c>
      <c r="R19" s="2" t="s">
        <v>75</v>
      </c>
      <c r="S19" s="2" t="s">
        <v>654</v>
      </c>
    </row>
    <row r="20" spans="2:19" x14ac:dyDescent="0.4">
      <c r="B20" s="2" t="s">
        <v>75</v>
      </c>
      <c r="C20" s="2" t="s">
        <v>76</v>
      </c>
      <c r="E20" s="2" t="s">
        <v>176</v>
      </c>
      <c r="F20" s="2" t="s">
        <v>177</v>
      </c>
      <c r="R20" s="2" t="s">
        <v>77</v>
      </c>
      <c r="S20" s="2" t="s">
        <v>655</v>
      </c>
    </row>
    <row r="21" spans="2:19" x14ac:dyDescent="0.4">
      <c r="B21" s="2" t="s">
        <v>77</v>
      </c>
      <c r="C21" s="2" t="s">
        <v>78</v>
      </c>
      <c r="E21" s="2" t="s">
        <v>178</v>
      </c>
      <c r="F21" s="2" t="s">
        <v>179</v>
      </c>
      <c r="R21" s="2" t="s">
        <v>79</v>
      </c>
      <c r="S21" s="2" t="s">
        <v>656</v>
      </c>
    </row>
    <row r="22" spans="2:19" x14ac:dyDescent="0.4">
      <c r="B22" s="2" t="s">
        <v>79</v>
      </c>
      <c r="C22" s="2" t="s">
        <v>80</v>
      </c>
      <c r="E22" s="2" t="s">
        <v>180</v>
      </c>
      <c r="F22" s="2" t="s">
        <v>181</v>
      </c>
      <c r="R22" s="2" t="s">
        <v>81</v>
      </c>
      <c r="S22" s="2" t="s">
        <v>657</v>
      </c>
    </row>
    <row r="23" spans="2:19" x14ac:dyDescent="0.4">
      <c r="B23" s="2" t="s">
        <v>81</v>
      </c>
      <c r="C23" s="2" t="s">
        <v>82</v>
      </c>
      <c r="E23" s="2" t="s">
        <v>182</v>
      </c>
      <c r="F23" s="2" t="s">
        <v>183</v>
      </c>
      <c r="R23" s="2" t="s">
        <v>83</v>
      </c>
      <c r="S23" s="2" t="s">
        <v>658</v>
      </c>
    </row>
    <row r="24" spans="2:19" x14ac:dyDescent="0.4">
      <c r="B24" s="2" t="s">
        <v>83</v>
      </c>
      <c r="C24" s="2" t="s">
        <v>84</v>
      </c>
      <c r="E24" s="2" t="s">
        <v>184</v>
      </c>
      <c r="F24" s="2" t="s">
        <v>185</v>
      </c>
      <c r="R24" s="2" t="s">
        <v>85</v>
      </c>
      <c r="S24" s="2" t="s">
        <v>659</v>
      </c>
    </row>
    <row r="25" spans="2:19" x14ac:dyDescent="0.4">
      <c r="B25" s="2" t="s">
        <v>85</v>
      </c>
      <c r="C25" s="2" t="s">
        <v>86</v>
      </c>
      <c r="E25" s="2" t="s">
        <v>186</v>
      </c>
      <c r="F25" s="2" t="s">
        <v>187</v>
      </c>
      <c r="R25" s="2" t="s">
        <v>87</v>
      </c>
      <c r="S25" s="2" t="s">
        <v>660</v>
      </c>
    </row>
    <row r="26" spans="2:19" x14ac:dyDescent="0.4">
      <c r="B26" s="2" t="s">
        <v>87</v>
      </c>
      <c r="C26" s="2" t="s">
        <v>88</v>
      </c>
      <c r="E26" s="2" t="s">
        <v>188</v>
      </c>
      <c r="F26" s="2" t="s">
        <v>189</v>
      </c>
      <c r="R26" s="2" t="s">
        <v>89</v>
      </c>
      <c r="S26" s="2" t="s">
        <v>661</v>
      </c>
    </row>
    <row r="27" spans="2:19" x14ac:dyDescent="0.4">
      <c r="B27" s="2" t="s">
        <v>89</v>
      </c>
      <c r="C27" s="2" t="s">
        <v>90</v>
      </c>
      <c r="E27" s="2" t="s">
        <v>190</v>
      </c>
      <c r="F27" s="2" t="s">
        <v>191</v>
      </c>
      <c r="R27" s="2" t="s">
        <v>91</v>
      </c>
      <c r="S27" s="2" t="s">
        <v>662</v>
      </c>
    </row>
    <row r="28" spans="2:19" x14ac:dyDescent="0.4">
      <c r="B28" s="2" t="s">
        <v>91</v>
      </c>
      <c r="C28" s="2" t="s">
        <v>92</v>
      </c>
      <c r="E28" s="2" t="s">
        <v>192</v>
      </c>
      <c r="F28" s="2" t="s">
        <v>193</v>
      </c>
      <c r="R28" s="2" t="s">
        <v>93</v>
      </c>
      <c r="S28" s="2" t="s">
        <v>663</v>
      </c>
    </row>
    <row r="29" spans="2:19" x14ac:dyDescent="0.4">
      <c r="B29" s="2" t="s">
        <v>93</v>
      </c>
      <c r="C29" s="2" t="s">
        <v>94</v>
      </c>
      <c r="E29" s="2" t="s">
        <v>194</v>
      </c>
      <c r="F29" s="2" t="s">
        <v>195</v>
      </c>
      <c r="R29" s="2" t="s">
        <v>95</v>
      </c>
      <c r="S29" s="2" t="s">
        <v>664</v>
      </c>
    </row>
    <row r="30" spans="2:19" x14ac:dyDescent="0.4">
      <c r="B30" s="2" t="s">
        <v>95</v>
      </c>
      <c r="C30" s="2" t="s">
        <v>96</v>
      </c>
      <c r="E30" s="2" t="s">
        <v>196</v>
      </c>
      <c r="F30" s="2" t="s">
        <v>197</v>
      </c>
      <c r="R30" s="2" t="s">
        <v>97</v>
      </c>
      <c r="S30" s="2" t="s">
        <v>665</v>
      </c>
    </row>
    <row r="31" spans="2:19" x14ac:dyDescent="0.4">
      <c r="B31" s="2" t="s">
        <v>97</v>
      </c>
      <c r="C31" s="2" t="s">
        <v>98</v>
      </c>
      <c r="E31" s="2" t="s">
        <v>198</v>
      </c>
      <c r="F31" s="2" t="s">
        <v>199</v>
      </c>
      <c r="R31" s="2" t="s">
        <v>99</v>
      </c>
      <c r="S31" s="2" t="s">
        <v>666</v>
      </c>
    </row>
    <row r="32" spans="2:19" x14ac:dyDescent="0.4">
      <c r="B32" s="2" t="s">
        <v>99</v>
      </c>
      <c r="C32" s="2" t="s">
        <v>100</v>
      </c>
      <c r="E32" s="2" t="s">
        <v>200</v>
      </c>
      <c r="F32" s="2" t="s">
        <v>201</v>
      </c>
      <c r="R32" s="2" t="s">
        <v>101</v>
      </c>
      <c r="S32" s="2" t="s">
        <v>667</v>
      </c>
    </row>
    <row r="33" spans="2:19" x14ac:dyDescent="0.4">
      <c r="B33" s="2" t="s">
        <v>101</v>
      </c>
      <c r="C33" s="2" t="s">
        <v>102</v>
      </c>
      <c r="E33" s="2" t="s">
        <v>202</v>
      </c>
      <c r="F33" s="2" t="s">
        <v>203</v>
      </c>
      <c r="R33" s="2" t="s">
        <v>103</v>
      </c>
      <c r="S33" s="2" t="s">
        <v>668</v>
      </c>
    </row>
    <row r="34" spans="2:19" x14ac:dyDescent="0.4">
      <c r="B34" s="2" t="s">
        <v>103</v>
      </c>
      <c r="C34" s="2" t="s">
        <v>104</v>
      </c>
      <c r="E34" s="2" t="s">
        <v>204</v>
      </c>
      <c r="F34" s="2" t="s">
        <v>205</v>
      </c>
      <c r="R34" s="2" t="s">
        <v>105</v>
      </c>
      <c r="S34" s="2" t="s">
        <v>669</v>
      </c>
    </row>
    <row r="35" spans="2:19" x14ac:dyDescent="0.4">
      <c r="B35" s="2" t="s">
        <v>105</v>
      </c>
      <c r="C35" s="2" t="s">
        <v>106</v>
      </c>
      <c r="E35" s="2" t="s">
        <v>206</v>
      </c>
      <c r="F35" s="2" t="s">
        <v>207</v>
      </c>
      <c r="R35" s="2" t="s">
        <v>107</v>
      </c>
      <c r="S35" s="2" t="s">
        <v>670</v>
      </c>
    </row>
    <row r="36" spans="2:19" x14ac:dyDescent="0.4">
      <c r="B36" s="2" t="s">
        <v>107</v>
      </c>
      <c r="C36" s="2" t="s">
        <v>108</v>
      </c>
      <c r="E36" s="2" t="s">
        <v>208</v>
      </c>
      <c r="F36" s="2" t="s">
        <v>209</v>
      </c>
      <c r="R36" s="2" t="s">
        <v>109</v>
      </c>
      <c r="S36" s="2" t="s">
        <v>671</v>
      </c>
    </row>
    <row r="37" spans="2:19" x14ac:dyDescent="0.4">
      <c r="B37" s="2" t="s">
        <v>109</v>
      </c>
      <c r="C37" s="2" t="s">
        <v>110</v>
      </c>
      <c r="E37" s="2" t="s">
        <v>210</v>
      </c>
      <c r="F37" s="2" t="s">
        <v>211</v>
      </c>
      <c r="R37" s="2" t="s">
        <v>111</v>
      </c>
      <c r="S37" s="2" t="s">
        <v>672</v>
      </c>
    </row>
    <row r="38" spans="2:19" x14ac:dyDescent="0.4">
      <c r="B38" s="2" t="s">
        <v>111</v>
      </c>
      <c r="C38" s="2" t="s">
        <v>112</v>
      </c>
      <c r="E38" s="2" t="s">
        <v>212</v>
      </c>
      <c r="F38" s="2" t="s">
        <v>213</v>
      </c>
      <c r="R38" s="2" t="s">
        <v>113</v>
      </c>
      <c r="S38" s="2" t="s">
        <v>673</v>
      </c>
    </row>
    <row r="39" spans="2:19" x14ac:dyDescent="0.4">
      <c r="B39" s="2" t="s">
        <v>113</v>
      </c>
      <c r="C39" s="2" t="s">
        <v>114</v>
      </c>
      <c r="E39" s="2" t="s">
        <v>214</v>
      </c>
      <c r="F39" s="2" t="s">
        <v>215</v>
      </c>
      <c r="R39" s="2" t="s">
        <v>115</v>
      </c>
      <c r="S39" s="2" t="s">
        <v>674</v>
      </c>
    </row>
    <row r="40" spans="2:19" x14ac:dyDescent="0.4">
      <c r="B40" s="2" t="s">
        <v>115</v>
      </c>
      <c r="C40" s="2" t="s">
        <v>116</v>
      </c>
      <c r="E40" s="2" t="s">
        <v>216</v>
      </c>
      <c r="F40" s="2" t="s">
        <v>217</v>
      </c>
      <c r="R40" s="2" t="s">
        <v>117</v>
      </c>
      <c r="S40" s="2" t="s">
        <v>675</v>
      </c>
    </row>
    <row r="41" spans="2:19" x14ac:dyDescent="0.4">
      <c r="B41" s="2" t="s">
        <v>117</v>
      </c>
      <c r="C41" s="2" t="s">
        <v>118</v>
      </c>
      <c r="E41" s="2" t="s">
        <v>218</v>
      </c>
      <c r="F41" s="2" t="s">
        <v>219</v>
      </c>
      <c r="R41" s="2" t="s">
        <v>119</v>
      </c>
      <c r="S41" s="2" t="s">
        <v>676</v>
      </c>
    </row>
    <row r="42" spans="2:19" x14ac:dyDescent="0.4">
      <c r="B42" s="2" t="s">
        <v>119</v>
      </c>
      <c r="C42" s="2" t="s">
        <v>120</v>
      </c>
      <c r="E42" s="2" t="s">
        <v>220</v>
      </c>
      <c r="F42" s="2" t="s">
        <v>221</v>
      </c>
      <c r="R42" s="2" t="s">
        <v>121</v>
      </c>
      <c r="S42" s="2" t="s">
        <v>677</v>
      </c>
    </row>
    <row r="43" spans="2:19" x14ac:dyDescent="0.4">
      <c r="B43" s="2" t="s">
        <v>121</v>
      </c>
      <c r="C43" s="2" t="s">
        <v>122</v>
      </c>
      <c r="E43" s="2" t="s">
        <v>222</v>
      </c>
      <c r="F43" s="2" t="s">
        <v>223</v>
      </c>
      <c r="R43" s="2" t="s">
        <v>123</v>
      </c>
      <c r="S43" s="2" t="s">
        <v>678</v>
      </c>
    </row>
    <row r="44" spans="2:19" x14ac:dyDescent="0.4">
      <c r="B44" s="2" t="s">
        <v>123</v>
      </c>
      <c r="C44" s="2" t="s">
        <v>124</v>
      </c>
      <c r="E44" s="2" t="s">
        <v>224</v>
      </c>
      <c r="F44" s="2" t="s">
        <v>225</v>
      </c>
      <c r="R44" s="2" t="s">
        <v>125</v>
      </c>
      <c r="S44" s="2" t="s">
        <v>679</v>
      </c>
    </row>
    <row r="45" spans="2:19" x14ac:dyDescent="0.4">
      <c r="B45" s="2" t="s">
        <v>125</v>
      </c>
      <c r="C45" s="2" t="s">
        <v>126</v>
      </c>
      <c r="E45" s="2" t="s">
        <v>226</v>
      </c>
      <c r="F45" s="2" t="s">
        <v>227</v>
      </c>
      <c r="R45" s="2" t="s">
        <v>127</v>
      </c>
      <c r="S45" s="2" t="s">
        <v>680</v>
      </c>
    </row>
    <row r="46" spans="2:19" x14ac:dyDescent="0.4">
      <c r="B46" s="2" t="s">
        <v>127</v>
      </c>
      <c r="C46" s="2" t="s">
        <v>128</v>
      </c>
      <c r="E46" s="2" t="s">
        <v>228</v>
      </c>
      <c r="F46" s="2" t="s">
        <v>229</v>
      </c>
      <c r="R46" s="2" t="s">
        <v>129</v>
      </c>
      <c r="S46" s="2" t="s">
        <v>681</v>
      </c>
    </row>
    <row r="47" spans="2:19" x14ac:dyDescent="0.4">
      <c r="B47" s="2" t="s">
        <v>129</v>
      </c>
      <c r="C47" s="2" t="s">
        <v>130</v>
      </c>
      <c r="E47" s="2" t="s">
        <v>230</v>
      </c>
      <c r="F47" s="2" t="s">
        <v>231</v>
      </c>
      <c r="R47" s="2" t="s">
        <v>131</v>
      </c>
      <c r="S47" s="2" t="s">
        <v>682</v>
      </c>
    </row>
    <row r="48" spans="2:19" x14ac:dyDescent="0.4">
      <c r="B48" s="2" t="s">
        <v>131</v>
      </c>
      <c r="C48" s="2" t="s">
        <v>132</v>
      </c>
      <c r="E48" s="2" t="s">
        <v>232</v>
      </c>
      <c r="F48" s="2" t="s">
        <v>233</v>
      </c>
      <c r="R48" s="2" t="s">
        <v>133</v>
      </c>
      <c r="S48" s="2" t="s">
        <v>683</v>
      </c>
    </row>
    <row r="49" spans="2:6" x14ac:dyDescent="0.4">
      <c r="B49" s="2" t="s">
        <v>133</v>
      </c>
      <c r="C49" s="2" t="s">
        <v>134</v>
      </c>
      <c r="E49" s="2" t="s">
        <v>234</v>
      </c>
      <c r="F49" s="2" t="s">
        <v>235</v>
      </c>
    </row>
    <row r="50" spans="2:6" x14ac:dyDescent="0.4">
      <c r="B50" s="2" t="s">
        <v>135</v>
      </c>
      <c r="C50" s="2" t="s">
        <v>136</v>
      </c>
      <c r="E50" s="2" t="s">
        <v>236</v>
      </c>
      <c r="F50" s="2" t="s">
        <v>237</v>
      </c>
    </row>
    <row r="51" spans="2:6" x14ac:dyDescent="0.4">
      <c r="B51" s="2" t="s">
        <v>137</v>
      </c>
      <c r="C51" s="2" t="s">
        <v>138</v>
      </c>
      <c r="E51" s="2" t="s">
        <v>238</v>
      </c>
      <c r="F51" s="2" t="s">
        <v>239</v>
      </c>
    </row>
    <row r="52" spans="2:6" x14ac:dyDescent="0.4">
      <c r="E52" s="2" t="s">
        <v>240</v>
      </c>
      <c r="F52" s="2" t="s">
        <v>241</v>
      </c>
    </row>
    <row r="53" spans="2:6" x14ac:dyDescent="0.4">
      <c r="E53" s="2" t="s">
        <v>242</v>
      </c>
      <c r="F53" s="2" t="s">
        <v>243</v>
      </c>
    </row>
    <row r="54" spans="2:6" x14ac:dyDescent="0.4">
      <c r="E54" s="2" t="s">
        <v>244</v>
      </c>
      <c r="F54" s="2" t="s">
        <v>245</v>
      </c>
    </row>
    <row r="55" spans="2:6" x14ac:dyDescent="0.4">
      <c r="E55" s="2" t="s">
        <v>246</v>
      </c>
      <c r="F55" s="2" t="s">
        <v>247</v>
      </c>
    </row>
    <row r="56" spans="2:6" x14ac:dyDescent="0.4">
      <c r="E56" s="2" t="s">
        <v>248</v>
      </c>
      <c r="F56" s="2" t="s">
        <v>249</v>
      </c>
    </row>
    <row r="57" spans="2:6" x14ac:dyDescent="0.4">
      <c r="E57" s="2" t="s">
        <v>250</v>
      </c>
      <c r="F57" s="2" t="s">
        <v>251</v>
      </c>
    </row>
    <row r="58" spans="2:6" x14ac:dyDescent="0.4">
      <c r="E58" s="2" t="s">
        <v>252</v>
      </c>
      <c r="F58" s="2" t="s">
        <v>253</v>
      </c>
    </row>
    <row r="59" spans="2:6" x14ac:dyDescent="0.4">
      <c r="E59" s="2" t="s">
        <v>254</v>
      </c>
      <c r="F59" s="2" t="s">
        <v>255</v>
      </c>
    </row>
    <row r="60" spans="2:6" x14ac:dyDescent="0.4">
      <c r="E60" s="2" t="s">
        <v>256</v>
      </c>
      <c r="F60" s="2" t="s">
        <v>257</v>
      </c>
    </row>
    <row r="61" spans="2:6" x14ac:dyDescent="0.4">
      <c r="E61" s="2" t="s">
        <v>258</v>
      </c>
      <c r="F61" s="2" t="s">
        <v>259</v>
      </c>
    </row>
    <row r="62" spans="2:6" x14ac:dyDescent="0.4">
      <c r="E62" s="2" t="s">
        <v>260</v>
      </c>
      <c r="F62" s="2" t="s">
        <v>261</v>
      </c>
    </row>
    <row r="63" spans="2:6" x14ac:dyDescent="0.4">
      <c r="E63" s="2" t="s">
        <v>262</v>
      </c>
      <c r="F63" s="2" t="s">
        <v>263</v>
      </c>
    </row>
    <row r="64" spans="2:6" x14ac:dyDescent="0.4">
      <c r="E64" s="2" t="s">
        <v>264</v>
      </c>
      <c r="F64" s="2" t="s">
        <v>265</v>
      </c>
    </row>
    <row r="65" spans="5:6" x14ac:dyDescent="0.4">
      <c r="E65" s="2" t="s">
        <v>266</v>
      </c>
      <c r="F65" s="2" t="s">
        <v>267</v>
      </c>
    </row>
    <row r="66" spans="5:6" x14ac:dyDescent="0.4">
      <c r="E66" s="2" t="s">
        <v>268</v>
      </c>
      <c r="F66" s="2" t="s">
        <v>269</v>
      </c>
    </row>
    <row r="67" spans="5:6" x14ac:dyDescent="0.4">
      <c r="E67" s="2" t="s">
        <v>270</v>
      </c>
      <c r="F67" s="2" t="s">
        <v>271</v>
      </c>
    </row>
    <row r="68" spans="5:6" x14ac:dyDescent="0.4">
      <c r="E68" s="2" t="s">
        <v>272</v>
      </c>
      <c r="F68" s="2" t="s">
        <v>273</v>
      </c>
    </row>
    <row r="69" spans="5:6" x14ac:dyDescent="0.4">
      <c r="E69" s="2" t="s">
        <v>274</v>
      </c>
      <c r="F69" s="2" t="s">
        <v>275</v>
      </c>
    </row>
    <row r="70" spans="5:6" x14ac:dyDescent="0.4">
      <c r="E70" s="2" t="s">
        <v>276</v>
      </c>
      <c r="F70" s="2" t="s">
        <v>277</v>
      </c>
    </row>
    <row r="71" spans="5:6" x14ac:dyDescent="0.4">
      <c r="E71" s="2" t="s">
        <v>278</v>
      </c>
      <c r="F71" s="2" t="s">
        <v>279</v>
      </c>
    </row>
    <row r="72" spans="5:6" x14ac:dyDescent="0.4">
      <c r="E72" s="2" t="s">
        <v>280</v>
      </c>
      <c r="F72" s="2" t="s">
        <v>281</v>
      </c>
    </row>
    <row r="73" spans="5:6" x14ac:dyDescent="0.4">
      <c r="E73" s="2" t="s">
        <v>282</v>
      </c>
      <c r="F73" s="2" t="s">
        <v>283</v>
      </c>
    </row>
    <row r="74" spans="5:6" x14ac:dyDescent="0.4">
      <c r="E74" s="2" t="s">
        <v>284</v>
      </c>
      <c r="F74" s="2" t="s">
        <v>285</v>
      </c>
    </row>
    <row r="75" spans="5:6" x14ac:dyDescent="0.4">
      <c r="E75" s="2" t="s">
        <v>286</v>
      </c>
      <c r="F75" s="2" t="s">
        <v>287</v>
      </c>
    </row>
    <row r="76" spans="5:6" x14ac:dyDescent="0.4">
      <c r="E76" s="2" t="s">
        <v>288</v>
      </c>
      <c r="F76" s="2" t="s">
        <v>289</v>
      </c>
    </row>
    <row r="77" spans="5:6" x14ac:dyDescent="0.4">
      <c r="E77" s="2" t="s">
        <v>290</v>
      </c>
      <c r="F77" s="2" t="s">
        <v>291</v>
      </c>
    </row>
    <row r="78" spans="5:6" x14ac:dyDescent="0.4">
      <c r="E78" s="2" t="s">
        <v>292</v>
      </c>
      <c r="F78" s="2" t="s">
        <v>293</v>
      </c>
    </row>
    <row r="79" spans="5:6" x14ac:dyDescent="0.4">
      <c r="E79" s="2" t="s">
        <v>294</v>
      </c>
      <c r="F79" s="2" t="s">
        <v>295</v>
      </c>
    </row>
    <row r="80" spans="5:6" x14ac:dyDescent="0.4">
      <c r="E80" s="2" t="s">
        <v>296</v>
      </c>
      <c r="F80" s="2" t="s">
        <v>297</v>
      </c>
    </row>
    <row r="81" spans="5:6" x14ac:dyDescent="0.4">
      <c r="E81" s="2" t="s">
        <v>298</v>
      </c>
      <c r="F81" s="2" t="s">
        <v>299</v>
      </c>
    </row>
    <row r="82" spans="5:6" x14ac:dyDescent="0.4">
      <c r="E82" s="2" t="s">
        <v>300</v>
      </c>
      <c r="F82" s="2" t="s">
        <v>301</v>
      </c>
    </row>
    <row r="83" spans="5:6" x14ac:dyDescent="0.4">
      <c r="E83" s="2" t="s">
        <v>302</v>
      </c>
      <c r="F83" s="2" t="s">
        <v>303</v>
      </c>
    </row>
    <row r="84" spans="5:6" x14ac:dyDescent="0.4">
      <c r="E84" s="2" t="s">
        <v>304</v>
      </c>
      <c r="F84" s="2" t="s">
        <v>305</v>
      </c>
    </row>
    <row r="85" spans="5:6" x14ac:dyDescent="0.4">
      <c r="E85" s="2" t="s">
        <v>306</v>
      </c>
      <c r="F85" s="2" t="s">
        <v>307</v>
      </c>
    </row>
    <row r="86" spans="5:6" x14ac:dyDescent="0.4">
      <c r="E86" s="2" t="s">
        <v>308</v>
      </c>
      <c r="F86" s="2" t="s">
        <v>309</v>
      </c>
    </row>
    <row r="87" spans="5:6" x14ac:dyDescent="0.4">
      <c r="E87" s="2" t="s">
        <v>310</v>
      </c>
      <c r="F87" s="2" t="s">
        <v>311</v>
      </c>
    </row>
    <row r="88" spans="5:6" x14ac:dyDescent="0.4">
      <c r="E88" s="2" t="s">
        <v>312</v>
      </c>
      <c r="F88" s="2" t="s">
        <v>313</v>
      </c>
    </row>
    <row r="89" spans="5:6" x14ac:dyDescent="0.4">
      <c r="E89" s="2" t="s">
        <v>314</v>
      </c>
      <c r="F89" s="2" t="s">
        <v>315</v>
      </c>
    </row>
    <row r="90" spans="5:6" x14ac:dyDescent="0.4">
      <c r="E90" s="2" t="s">
        <v>316</v>
      </c>
      <c r="F90" s="2" t="s">
        <v>317</v>
      </c>
    </row>
    <row r="91" spans="5:6" x14ac:dyDescent="0.4">
      <c r="E91" s="2" t="s">
        <v>318</v>
      </c>
      <c r="F91" s="2" t="s">
        <v>319</v>
      </c>
    </row>
    <row r="92" spans="5:6" x14ac:dyDescent="0.4">
      <c r="E92" s="2" t="s">
        <v>320</v>
      </c>
      <c r="F92" s="2" t="s">
        <v>321</v>
      </c>
    </row>
    <row r="93" spans="5:6" x14ac:dyDescent="0.4">
      <c r="E93" s="2" t="s">
        <v>322</v>
      </c>
      <c r="F93" s="2" t="s">
        <v>323</v>
      </c>
    </row>
    <row r="94" spans="5:6" x14ac:dyDescent="0.4">
      <c r="E94" s="2" t="s">
        <v>324</v>
      </c>
      <c r="F94" s="2" t="s">
        <v>325</v>
      </c>
    </row>
    <row r="95" spans="5:6" x14ac:dyDescent="0.4">
      <c r="E95" s="2" t="s">
        <v>326</v>
      </c>
      <c r="F95" s="2" t="s">
        <v>327</v>
      </c>
    </row>
    <row r="96" spans="5:6" x14ac:dyDescent="0.4">
      <c r="E96" s="2" t="s">
        <v>328</v>
      </c>
      <c r="F96" s="2" t="s">
        <v>329</v>
      </c>
    </row>
    <row r="97" spans="5:6" x14ac:dyDescent="0.4">
      <c r="E97" s="2" t="s">
        <v>330</v>
      </c>
      <c r="F97" s="2" t="s">
        <v>331</v>
      </c>
    </row>
    <row r="98" spans="5:6" x14ac:dyDescent="0.4">
      <c r="E98" s="2" t="s">
        <v>332</v>
      </c>
      <c r="F98" s="2" t="s">
        <v>333</v>
      </c>
    </row>
    <row r="99" spans="5:6" x14ac:dyDescent="0.4">
      <c r="E99" s="2" t="s">
        <v>334</v>
      </c>
      <c r="F99" s="2" t="s">
        <v>335</v>
      </c>
    </row>
    <row r="100" spans="5:6" x14ac:dyDescent="0.4">
      <c r="E100" s="2" t="s">
        <v>336</v>
      </c>
      <c r="F100" s="2" t="s">
        <v>337</v>
      </c>
    </row>
    <row r="101" spans="5:6" x14ac:dyDescent="0.4">
      <c r="E101" s="2" t="s">
        <v>338</v>
      </c>
      <c r="F101" s="2" t="s">
        <v>339</v>
      </c>
    </row>
    <row r="102" spans="5:6" x14ac:dyDescent="0.4">
      <c r="E102" s="2" t="s">
        <v>340</v>
      </c>
      <c r="F102" s="2" t="s">
        <v>341</v>
      </c>
    </row>
    <row r="103" spans="5:6" x14ac:dyDescent="0.4">
      <c r="E103" s="2" t="s">
        <v>342</v>
      </c>
      <c r="F103" s="2" t="s">
        <v>343</v>
      </c>
    </row>
    <row r="104" spans="5:6" x14ac:dyDescent="0.4">
      <c r="E104" s="2" t="s">
        <v>344</v>
      </c>
      <c r="F104" s="2" t="s">
        <v>345</v>
      </c>
    </row>
    <row r="105" spans="5:6" x14ac:dyDescent="0.4">
      <c r="E105" s="2" t="s">
        <v>346</v>
      </c>
      <c r="F105" s="2" t="s">
        <v>347</v>
      </c>
    </row>
    <row r="106" spans="5:6" x14ac:dyDescent="0.4">
      <c r="E106" s="2" t="s">
        <v>348</v>
      </c>
      <c r="F106" s="2" t="s">
        <v>349</v>
      </c>
    </row>
    <row r="107" spans="5:6" x14ac:dyDescent="0.4">
      <c r="E107" s="2" t="s">
        <v>350</v>
      </c>
      <c r="F107" s="2" t="s">
        <v>351</v>
      </c>
    </row>
    <row r="108" spans="5:6" x14ac:dyDescent="0.4">
      <c r="E108" s="2" t="s">
        <v>352</v>
      </c>
      <c r="F108" s="2" t="s">
        <v>353</v>
      </c>
    </row>
    <row r="109" spans="5:6" x14ac:dyDescent="0.4">
      <c r="E109" s="2" t="s">
        <v>354</v>
      </c>
      <c r="F109" s="2" t="s">
        <v>355</v>
      </c>
    </row>
    <row r="110" spans="5:6" x14ac:dyDescent="0.4">
      <c r="E110" s="2" t="s">
        <v>356</v>
      </c>
      <c r="F110" s="2" t="s">
        <v>357</v>
      </c>
    </row>
    <row r="111" spans="5:6" x14ac:dyDescent="0.4">
      <c r="E111" s="2" t="s">
        <v>358</v>
      </c>
      <c r="F111" s="2" t="s">
        <v>359</v>
      </c>
    </row>
    <row r="112" spans="5:6" x14ac:dyDescent="0.4">
      <c r="E112" s="2" t="s">
        <v>360</v>
      </c>
      <c r="F112" s="2" t="s">
        <v>361</v>
      </c>
    </row>
    <row r="113" spans="5:6" x14ac:dyDescent="0.4">
      <c r="E113" s="2" t="s">
        <v>362</v>
      </c>
      <c r="F113" s="2" t="s">
        <v>363</v>
      </c>
    </row>
    <row r="114" spans="5:6" x14ac:dyDescent="0.4">
      <c r="E114" s="2" t="s">
        <v>364</v>
      </c>
      <c r="F114" s="2" t="s">
        <v>365</v>
      </c>
    </row>
    <row r="115" spans="5:6" x14ac:dyDescent="0.4">
      <c r="E115" s="2" t="s">
        <v>366</v>
      </c>
      <c r="F115" s="2" t="s">
        <v>367</v>
      </c>
    </row>
    <row r="116" spans="5:6" x14ac:dyDescent="0.4">
      <c r="E116" s="2" t="s">
        <v>368</v>
      </c>
      <c r="F116" s="2" t="s">
        <v>369</v>
      </c>
    </row>
    <row r="117" spans="5:6" x14ac:dyDescent="0.4">
      <c r="E117" s="2" t="s">
        <v>370</v>
      </c>
      <c r="F117" s="2" t="s">
        <v>371</v>
      </c>
    </row>
    <row r="118" spans="5:6" x14ac:dyDescent="0.4">
      <c r="E118" s="2" t="s">
        <v>372</v>
      </c>
      <c r="F118" s="2" t="s">
        <v>373</v>
      </c>
    </row>
    <row r="119" spans="5:6" x14ac:dyDescent="0.4">
      <c r="E119" s="2" t="s">
        <v>374</v>
      </c>
      <c r="F119" s="2" t="s">
        <v>375</v>
      </c>
    </row>
    <row r="120" spans="5:6" x14ac:dyDescent="0.4">
      <c r="E120" s="2" t="s">
        <v>376</v>
      </c>
      <c r="F120" s="2" t="s">
        <v>377</v>
      </c>
    </row>
    <row r="121" spans="5:6" x14ac:dyDescent="0.4">
      <c r="E121" s="2" t="s">
        <v>378</v>
      </c>
      <c r="F121" s="2" t="s">
        <v>379</v>
      </c>
    </row>
    <row r="122" spans="5:6" x14ac:dyDescent="0.4">
      <c r="E122" s="2" t="s">
        <v>380</v>
      </c>
      <c r="F122" s="2" t="s">
        <v>381</v>
      </c>
    </row>
    <row r="123" spans="5:6" x14ac:dyDescent="0.4">
      <c r="E123" s="2" t="s">
        <v>382</v>
      </c>
      <c r="F123" s="2" t="s">
        <v>383</v>
      </c>
    </row>
    <row r="124" spans="5:6" x14ac:dyDescent="0.4">
      <c r="E124" s="2" t="s">
        <v>384</v>
      </c>
      <c r="F124" s="2" t="s">
        <v>385</v>
      </c>
    </row>
    <row r="125" spans="5:6" x14ac:dyDescent="0.4">
      <c r="E125" s="2" t="s">
        <v>386</v>
      </c>
      <c r="F125" s="2" t="s">
        <v>387</v>
      </c>
    </row>
    <row r="126" spans="5:6" x14ac:dyDescent="0.4">
      <c r="E126" s="2" t="s">
        <v>388</v>
      </c>
      <c r="F126" s="2" t="s">
        <v>389</v>
      </c>
    </row>
    <row r="127" spans="5:6" x14ac:dyDescent="0.4">
      <c r="E127" s="2" t="s">
        <v>390</v>
      </c>
      <c r="F127" s="2" t="s">
        <v>391</v>
      </c>
    </row>
    <row r="128" spans="5:6" x14ac:dyDescent="0.4">
      <c r="E128" s="2" t="s">
        <v>392</v>
      </c>
      <c r="F128" s="2" t="s">
        <v>393</v>
      </c>
    </row>
    <row r="129" spans="5:6" x14ac:dyDescent="0.4">
      <c r="E129" s="2" t="s">
        <v>394</v>
      </c>
      <c r="F129" s="2" t="s">
        <v>395</v>
      </c>
    </row>
    <row r="130" spans="5:6" x14ac:dyDescent="0.4">
      <c r="E130" s="2" t="s">
        <v>396</v>
      </c>
      <c r="F130" s="2" t="s">
        <v>397</v>
      </c>
    </row>
    <row r="131" spans="5:6" x14ac:dyDescent="0.4">
      <c r="E131" s="2" t="s">
        <v>398</v>
      </c>
      <c r="F131" s="2" t="s">
        <v>399</v>
      </c>
    </row>
    <row r="132" spans="5:6" x14ac:dyDescent="0.4">
      <c r="E132" s="2" t="s">
        <v>400</v>
      </c>
      <c r="F132" s="2" t="s">
        <v>401</v>
      </c>
    </row>
    <row r="133" spans="5:6" x14ac:dyDescent="0.4">
      <c r="E133" s="2" t="s">
        <v>402</v>
      </c>
      <c r="F133" s="2" t="s">
        <v>403</v>
      </c>
    </row>
    <row r="134" spans="5:6" x14ac:dyDescent="0.4">
      <c r="E134" s="2" t="s">
        <v>404</v>
      </c>
      <c r="F134" s="2" t="s">
        <v>405</v>
      </c>
    </row>
    <row r="135" spans="5:6" x14ac:dyDescent="0.4">
      <c r="E135" s="2" t="s">
        <v>406</v>
      </c>
      <c r="F135" s="2" t="s">
        <v>407</v>
      </c>
    </row>
    <row r="136" spans="5:6" x14ac:dyDescent="0.4">
      <c r="E136" s="2" t="s">
        <v>408</v>
      </c>
      <c r="F136" s="2" t="s">
        <v>409</v>
      </c>
    </row>
    <row r="137" spans="5:6" x14ac:dyDescent="0.4">
      <c r="E137" s="2" t="s">
        <v>410</v>
      </c>
      <c r="F137" s="2" t="s">
        <v>411</v>
      </c>
    </row>
    <row r="138" spans="5:6" x14ac:dyDescent="0.4">
      <c r="E138" s="2" t="s">
        <v>412</v>
      </c>
      <c r="F138" s="2" t="s">
        <v>413</v>
      </c>
    </row>
    <row r="139" spans="5:6" x14ac:dyDescent="0.4">
      <c r="E139" s="2" t="s">
        <v>414</v>
      </c>
      <c r="F139" s="2" t="s">
        <v>415</v>
      </c>
    </row>
    <row r="140" spans="5:6" x14ac:dyDescent="0.4">
      <c r="E140" s="2" t="s">
        <v>416</v>
      </c>
      <c r="F140" s="2" t="s">
        <v>417</v>
      </c>
    </row>
    <row r="141" spans="5:6" x14ac:dyDescent="0.4">
      <c r="E141" s="2" t="s">
        <v>418</v>
      </c>
      <c r="F141" s="2" t="s">
        <v>419</v>
      </c>
    </row>
    <row r="142" spans="5:6" x14ac:dyDescent="0.4">
      <c r="E142" s="2" t="s">
        <v>420</v>
      </c>
      <c r="F142" s="2" t="s">
        <v>421</v>
      </c>
    </row>
    <row r="143" spans="5:6" x14ac:dyDescent="0.4">
      <c r="E143" s="2" t="s">
        <v>422</v>
      </c>
      <c r="F143" s="2" t="s">
        <v>423</v>
      </c>
    </row>
    <row r="144" spans="5:6" x14ac:dyDescent="0.4">
      <c r="E144" s="2" t="s">
        <v>424</v>
      </c>
      <c r="F144" s="2" t="s">
        <v>425</v>
      </c>
    </row>
    <row r="145" spans="5:6" x14ac:dyDescent="0.4">
      <c r="E145" s="2" t="s">
        <v>426</v>
      </c>
      <c r="F145" s="2" t="s">
        <v>427</v>
      </c>
    </row>
    <row r="146" spans="5:6" x14ac:dyDescent="0.4">
      <c r="E146" s="2" t="s">
        <v>428</v>
      </c>
      <c r="F146" s="2" t="s">
        <v>429</v>
      </c>
    </row>
    <row r="147" spans="5:6" x14ac:dyDescent="0.4">
      <c r="E147" s="2" t="s">
        <v>430</v>
      </c>
      <c r="F147" s="2" t="s">
        <v>431</v>
      </c>
    </row>
    <row r="148" spans="5:6" x14ac:dyDescent="0.4">
      <c r="E148" s="2" t="s">
        <v>432</v>
      </c>
      <c r="F148" s="2" t="s">
        <v>433</v>
      </c>
    </row>
    <row r="149" spans="5:6" x14ac:dyDescent="0.4">
      <c r="E149" s="2" t="s">
        <v>434</v>
      </c>
      <c r="F149" s="2" t="s">
        <v>435</v>
      </c>
    </row>
    <row r="150" spans="5:6" x14ac:dyDescent="0.4">
      <c r="E150" s="2" t="s">
        <v>436</v>
      </c>
      <c r="F150" s="2" t="s">
        <v>437</v>
      </c>
    </row>
    <row r="151" spans="5:6" x14ac:dyDescent="0.4">
      <c r="E151" s="2" t="s">
        <v>438</v>
      </c>
      <c r="F151" s="2" t="s">
        <v>439</v>
      </c>
    </row>
    <row r="152" spans="5:6" x14ac:dyDescent="0.4">
      <c r="E152" s="2" t="s">
        <v>440</v>
      </c>
      <c r="F152" s="2" t="s">
        <v>441</v>
      </c>
    </row>
    <row r="153" spans="5:6" x14ac:dyDescent="0.4">
      <c r="E153" s="2" t="s">
        <v>442</v>
      </c>
      <c r="F153" s="2" t="s">
        <v>443</v>
      </c>
    </row>
    <row r="154" spans="5:6" x14ac:dyDescent="0.4">
      <c r="E154" s="2" t="s">
        <v>444</v>
      </c>
      <c r="F154" s="2" t="s">
        <v>445</v>
      </c>
    </row>
    <row r="155" spans="5:6" x14ac:dyDescent="0.4">
      <c r="E155" s="2" t="s">
        <v>446</v>
      </c>
      <c r="F155" s="2" t="s">
        <v>447</v>
      </c>
    </row>
    <row r="156" spans="5:6" x14ac:dyDescent="0.4">
      <c r="E156" s="2" t="s">
        <v>448</v>
      </c>
      <c r="F156" s="2" t="s">
        <v>449</v>
      </c>
    </row>
    <row r="157" spans="5:6" x14ac:dyDescent="0.4">
      <c r="E157" s="2" t="s">
        <v>450</v>
      </c>
      <c r="F157" s="2" t="s">
        <v>451</v>
      </c>
    </row>
    <row r="158" spans="5:6" x14ac:dyDescent="0.4">
      <c r="E158" s="2" t="s">
        <v>452</v>
      </c>
      <c r="F158" s="2" t="s">
        <v>453</v>
      </c>
    </row>
    <row r="159" spans="5:6" x14ac:dyDescent="0.4">
      <c r="E159" s="2" t="s">
        <v>454</v>
      </c>
      <c r="F159" s="2" t="s">
        <v>455</v>
      </c>
    </row>
    <row r="160" spans="5:6" x14ac:dyDescent="0.4">
      <c r="E160" s="2" t="s">
        <v>456</v>
      </c>
      <c r="F160" s="2" t="s">
        <v>457</v>
      </c>
    </row>
    <row r="161" spans="5:6" x14ac:dyDescent="0.4">
      <c r="E161" s="2" t="s">
        <v>458</v>
      </c>
      <c r="F161" s="2" t="s">
        <v>459</v>
      </c>
    </row>
    <row r="162" spans="5:6" x14ac:dyDescent="0.4">
      <c r="E162" s="2" t="s">
        <v>460</v>
      </c>
      <c r="F162" s="2" t="s">
        <v>461</v>
      </c>
    </row>
    <row r="163" spans="5:6" x14ac:dyDescent="0.4">
      <c r="E163" s="2" t="s">
        <v>462</v>
      </c>
      <c r="F163" s="2" t="s">
        <v>463</v>
      </c>
    </row>
    <row r="164" spans="5:6" x14ac:dyDescent="0.4">
      <c r="E164" s="2" t="s">
        <v>464</v>
      </c>
      <c r="F164" s="2" t="s">
        <v>465</v>
      </c>
    </row>
    <row r="165" spans="5:6" x14ac:dyDescent="0.4">
      <c r="E165" s="2" t="s">
        <v>466</v>
      </c>
      <c r="F165" s="2" t="s">
        <v>467</v>
      </c>
    </row>
    <row r="166" spans="5:6" x14ac:dyDescent="0.4">
      <c r="E166" s="2" t="s">
        <v>468</v>
      </c>
      <c r="F166" s="2" t="s">
        <v>469</v>
      </c>
    </row>
    <row r="167" spans="5:6" x14ac:dyDescent="0.4">
      <c r="E167" s="2" t="s">
        <v>470</v>
      </c>
      <c r="F167" s="2" t="s">
        <v>471</v>
      </c>
    </row>
    <row r="168" spans="5:6" x14ac:dyDescent="0.4">
      <c r="E168" s="2" t="s">
        <v>472</v>
      </c>
      <c r="F168" s="2" t="s">
        <v>473</v>
      </c>
    </row>
    <row r="169" spans="5:6" x14ac:dyDescent="0.4">
      <c r="E169" s="2" t="s">
        <v>474</v>
      </c>
      <c r="F169" s="2" t="s">
        <v>475</v>
      </c>
    </row>
    <row r="170" spans="5:6" x14ac:dyDescent="0.4">
      <c r="E170" s="2" t="s">
        <v>476</v>
      </c>
      <c r="F170" s="2" t="s">
        <v>477</v>
      </c>
    </row>
    <row r="171" spans="5:6" x14ac:dyDescent="0.4">
      <c r="E171" s="2" t="s">
        <v>478</v>
      </c>
      <c r="F171" s="2" t="s">
        <v>479</v>
      </c>
    </row>
    <row r="172" spans="5:6" x14ac:dyDescent="0.4">
      <c r="E172" s="2" t="s">
        <v>480</v>
      </c>
      <c r="F172" s="2" t="s">
        <v>481</v>
      </c>
    </row>
    <row r="173" spans="5:6" x14ac:dyDescent="0.4">
      <c r="E173" s="2" t="s">
        <v>482</v>
      </c>
      <c r="F173" s="2" t="s">
        <v>483</v>
      </c>
    </row>
    <row r="174" spans="5:6" x14ac:dyDescent="0.4">
      <c r="E174" s="2" t="s">
        <v>484</v>
      </c>
      <c r="F174" s="2" t="s">
        <v>485</v>
      </c>
    </row>
    <row r="175" spans="5:6" x14ac:dyDescent="0.4">
      <c r="E175" s="2" t="s">
        <v>486</v>
      </c>
      <c r="F175" s="2" t="s">
        <v>487</v>
      </c>
    </row>
    <row r="176" spans="5:6" x14ac:dyDescent="0.4">
      <c r="E176" s="2" t="s">
        <v>488</v>
      </c>
      <c r="F176" s="2" t="s">
        <v>489</v>
      </c>
    </row>
    <row r="177" spans="5:6" x14ac:dyDescent="0.4">
      <c r="E177" s="2" t="s">
        <v>490</v>
      </c>
      <c r="F177" s="2" t="s">
        <v>491</v>
      </c>
    </row>
    <row r="178" spans="5:6" x14ac:dyDescent="0.4">
      <c r="E178" s="2" t="s">
        <v>492</v>
      </c>
      <c r="F178" s="2" t="s">
        <v>493</v>
      </c>
    </row>
    <row r="179" spans="5:6" x14ac:dyDescent="0.4">
      <c r="E179" s="2" t="s">
        <v>494</v>
      </c>
      <c r="F179" s="2" t="s">
        <v>495</v>
      </c>
    </row>
    <row r="180" spans="5:6" x14ac:dyDescent="0.4">
      <c r="E180" s="2" t="s">
        <v>496</v>
      </c>
      <c r="F180" s="2" t="s">
        <v>497</v>
      </c>
    </row>
    <row r="181" spans="5:6" x14ac:dyDescent="0.4">
      <c r="E181" s="2" t="s">
        <v>498</v>
      </c>
      <c r="F181" s="2" t="s">
        <v>499</v>
      </c>
    </row>
    <row r="182" spans="5:6" x14ac:dyDescent="0.4">
      <c r="E182" s="2" t="s">
        <v>500</v>
      </c>
      <c r="F182" s="2" t="s">
        <v>501</v>
      </c>
    </row>
    <row r="183" spans="5:6" x14ac:dyDescent="0.4">
      <c r="E183" s="2" t="s">
        <v>502</v>
      </c>
      <c r="F183" s="2" t="s">
        <v>503</v>
      </c>
    </row>
    <row r="184" spans="5:6" x14ac:dyDescent="0.4">
      <c r="E184" s="2" t="s">
        <v>504</v>
      </c>
      <c r="F184" s="2" t="s">
        <v>505</v>
      </c>
    </row>
    <row r="185" spans="5:6" x14ac:dyDescent="0.4">
      <c r="E185" s="2" t="s">
        <v>506</v>
      </c>
      <c r="F185" s="2" t="s">
        <v>507</v>
      </c>
    </row>
    <row r="186" spans="5:6" x14ac:dyDescent="0.4">
      <c r="E186" s="2" t="s">
        <v>508</v>
      </c>
      <c r="F186" s="2" t="s">
        <v>509</v>
      </c>
    </row>
    <row r="187" spans="5:6" x14ac:dyDescent="0.4">
      <c r="E187" s="2" t="s">
        <v>510</v>
      </c>
      <c r="F187" s="2" t="s">
        <v>511</v>
      </c>
    </row>
    <row r="188" spans="5:6" x14ac:dyDescent="0.4">
      <c r="E188" s="2" t="s">
        <v>512</v>
      </c>
      <c r="F188" s="2" t="s">
        <v>513</v>
      </c>
    </row>
    <row r="189" spans="5:6" x14ac:dyDescent="0.4">
      <c r="E189" s="2" t="s">
        <v>514</v>
      </c>
      <c r="F189" s="2" t="s">
        <v>515</v>
      </c>
    </row>
    <row r="190" spans="5:6" x14ac:dyDescent="0.4">
      <c r="E190" s="2" t="s">
        <v>516</v>
      </c>
      <c r="F190" s="2" t="s">
        <v>517</v>
      </c>
    </row>
    <row r="191" spans="5:6" x14ac:dyDescent="0.4">
      <c r="E191" s="2" t="s">
        <v>518</v>
      </c>
      <c r="F191" s="2" t="s">
        <v>519</v>
      </c>
    </row>
    <row r="192" spans="5:6" x14ac:dyDescent="0.4">
      <c r="E192" s="2" t="s">
        <v>520</v>
      </c>
      <c r="F192" s="2" t="s">
        <v>521</v>
      </c>
    </row>
    <row r="193" spans="5:6" x14ac:dyDescent="0.4">
      <c r="E193" s="2" t="s">
        <v>522</v>
      </c>
      <c r="F193" s="2" t="s">
        <v>523</v>
      </c>
    </row>
    <row r="194" spans="5:6" x14ac:dyDescent="0.4">
      <c r="E194" s="2" t="s">
        <v>524</v>
      </c>
      <c r="F194" s="2" t="s">
        <v>525</v>
      </c>
    </row>
    <row r="195" spans="5:6" x14ac:dyDescent="0.4">
      <c r="E195" s="2" t="s">
        <v>526</v>
      </c>
      <c r="F195" s="2" t="s">
        <v>527</v>
      </c>
    </row>
    <row r="196" spans="5:6" x14ac:dyDescent="0.4">
      <c r="E196" s="2" t="s">
        <v>528</v>
      </c>
      <c r="F196" s="2" t="s">
        <v>529</v>
      </c>
    </row>
    <row r="197" spans="5:6" x14ac:dyDescent="0.4">
      <c r="E197" s="2" t="s">
        <v>530</v>
      </c>
      <c r="F197" s="2" t="s">
        <v>531</v>
      </c>
    </row>
    <row r="198" spans="5:6" x14ac:dyDescent="0.4">
      <c r="E198" s="2" t="s">
        <v>532</v>
      </c>
      <c r="F198" s="2" t="s">
        <v>533</v>
      </c>
    </row>
    <row r="199" spans="5:6" x14ac:dyDescent="0.4">
      <c r="E199" s="2" t="s">
        <v>534</v>
      </c>
      <c r="F199" s="2" t="s">
        <v>535</v>
      </c>
    </row>
    <row r="200" spans="5:6" x14ac:dyDescent="0.4">
      <c r="E200" s="2" t="s">
        <v>536</v>
      </c>
      <c r="F200" s="2" t="s">
        <v>537</v>
      </c>
    </row>
    <row r="201" spans="5:6" x14ac:dyDescent="0.4">
      <c r="E201" s="2" t="s">
        <v>538</v>
      </c>
      <c r="F201" s="2" t="s">
        <v>539</v>
      </c>
    </row>
    <row r="202" spans="5:6" x14ac:dyDescent="0.4">
      <c r="E202" s="2" t="s">
        <v>540</v>
      </c>
      <c r="F202" s="2" t="s">
        <v>541</v>
      </c>
    </row>
    <row r="203" spans="5:6" x14ac:dyDescent="0.4">
      <c r="E203" s="2" t="s">
        <v>542</v>
      </c>
      <c r="F203" s="2" t="s">
        <v>543</v>
      </c>
    </row>
    <row r="204" spans="5:6" x14ac:dyDescent="0.4">
      <c r="E204" s="2" t="s">
        <v>544</v>
      </c>
      <c r="F204" s="2" t="s">
        <v>545</v>
      </c>
    </row>
    <row r="205" spans="5:6" x14ac:dyDescent="0.4">
      <c r="E205" s="2" t="s">
        <v>546</v>
      </c>
      <c r="F205" s="2" t="s">
        <v>547</v>
      </c>
    </row>
    <row r="206" spans="5:6" x14ac:dyDescent="0.4">
      <c r="E206" s="2" t="s">
        <v>548</v>
      </c>
      <c r="F206" s="2" t="s">
        <v>549</v>
      </c>
    </row>
    <row r="207" spans="5:6" x14ac:dyDescent="0.4">
      <c r="E207" s="2" t="s">
        <v>550</v>
      </c>
      <c r="F207" s="2" t="s">
        <v>551</v>
      </c>
    </row>
    <row r="208" spans="5:6" x14ac:dyDescent="0.4">
      <c r="E208" s="2" t="s">
        <v>552</v>
      </c>
      <c r="F208" s="2" t="s">
        <v>553</v>
      </c>
    </row>
    <row r="209" spans="5:6" x14ac:dyDescent="0.4">
      <c r="E209" s="2" t="s">
        <v>554</v>
      </c>
      <c r="F209" s="2" t="s">
        <v>555</v>
      </c>
    </row>
    <row r="210" spans="5:6" x14ac:dyDescent="0.4">
      <c r="E210" s="2" t="s">
        <v>556</v>
      </c>
      <c r="F210" s="2" t="s">
        <v>557</v>
      </c>
    </row>
    <row r="211" spans="5:6" x14ac:dyDescent="0.4">
      <c r="E211" s="2" t="s">
        <v>558</v>
      </c>
      <c r="F211" s="2" t="s">
        <v>559</v>
      </c>
    </row>
    <row r="212" spans="5:6" x14ac:dyDescent="0.4">
      <c r="E212" s="2" t="s">
        <v>560</v>
      </c>
      <c r="F212" s="2" t="s">
        <v>561</v>
      </c>
    </row>
    <row r="213" spans="5:6" x14ac:dyDescent="0.4">
      <c r="E213" s="2" t="s">
        <v>562</v>
      </c>
      <c r="F213" s="2" t="s">
        <v>563</v>
      </c>
    </row>
    <row r="214" spans="5:6" x14ac:dyDescent="0.4">
      <c r="E214" s="2" t="s">
        <v>564</v>
      </c>
      <c r="F214" s="2" t="s">
        <v>565</v>
      </c>
    </row>
    <row r="215" spans="5:6" x14ac:dyDescent="0.4">
      <c r="E215" s="2" t="s">
        <v>566</v>
      </c>
      <c r="F215" s="2" t="s">
        <v>567</v>
      </c>
    </row>
    <row r="216" spans="5:6" x14ac:dyDescent="0.4">
      <c r="E216" s="2" t="s">
        <v>568</v>
      </c>
      <c r="F216" s="2" t="s">
        <v>569</v>
      </c>
    </row>
    <row r="217" spans="5:6" x14ac:dyDescent="0.4">
      <c r="E217" s="2" t="s">
        <v>570</v>
      </c>
      <c r="F217" s="2" t="s">
        <v>571</v>
      </c>
    </row>
    <row r="218" spans="5:6" x14ac:dyDescent="0.4">
      <c r="E218" s="2" t="s">
        <v>572</v>
      </c>
      <c r="F218" s="2" t="s">
        <v>573</v>
      </c>
    </row>
    <row r="219" spans="5:6" x14ac:dyDescent="0.4"/>
  </sheetData>
  <phoneticPr fontId="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0B491-20DC-4935-B336-0B05E48ED324}">
  <sheetPr>
    <tabColor theme="7" tint="0.79998168889431442"/>
  </sheetPr>
  <dimension ref="A1:G976"/>
  <sheetViews>
    <sheetView workbookViewId="0">
      <selection activeCell="A2" sqref="A2"/>
    </sheetView>
  </sheetViews>
  <sheetFormatPr defaultColWidth="0" defaultRowHeight="0" customHeight="1" zeroHeight="1" x14ac:dyDescent="0.4"/>
  <cols>
    <col min="1" max="4" width="30.625" customWidth="1"/>
    <col min="5" max="5" width="10.625" customWidth="1"/>
    <col min="6" max="6" width="13.5" bestFit="1" customWidth="1"/>
    <col min="7" max="7" width="3.125" customWidth="1"/>
    <col min="8" max="16384" width="8.75" hidden="1"/>
  </cols>
  <sheetData>
    <row r="1" spans="1:6" ht="18" customHeight="1" x14ac:dyDescent="0.4">
      <c r="A1" s="1" t="s">
        <v>1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</row>
    <row r="2" spans="1:6" ht="18" customHeight="1" x14ac:dyDescent="0.4">
      <c r="A2" t="s">
        <v>744</v>
      </c>
      <c r="B2" t="s">
        <v>11259</v>
      </c>
      <c r="C2" t="s">
        <v>11473</v>
      </c>
      <c r="D2" t="s">
        <v>11616</v>
      </c>
      <c r="E2">
        <v>490047</v>
      </c>
    </row>
    <row r="3" spans="1:6" ht="18" customHeight="1" x14ac:dyDescent="0.4">
      <c r="A3" t="s">
        <v>709</v>
      </c>
      <c r="B3" t="s">
        <v>11260</v>
      </c>
      <c r="C3" t="s">
        <v>11474</v>
      </c>
      <c r="D3" t="s">
        <v>11617</v>
      </c>
      <c r="E3">
        <v>490048</v>
      </c>
    </row>
    <row r="4" spans="1:6" ht="18" customHeight="1" x14ac:dyDescent="0.4">
      <c r="A4" t="s">
        <v>726</v>
      </c>
      <c r="B4" t="s">
        <v>11261</v>
      </c>
      <c r="C4" t="s">
        <v>11475</v>
      </c>
      <c r="D4" t="s">
        <v>11618</v>
      </c>
      <c r="E4">
        <v>490049</v>
      </c>
    </row>
    <row r="5" spans="1:6" ht="18" customHeight="1" x14ac:dyDescent="0.4">
      <c r="A5" t="s">
        <v>731</v>
      </c>
      <c r="B5" t="s">
        <v>11262</v>
      </c>
      <c r="C5" t="s">
        <v>11476</v>
      </c>
      <c r="D5" t="s">
        <v>11619</v>
      </c>
      <c r="E5">
        <v>490050</v>
      </c>
    </row>
    <row r="6" spans="1:6" ht="18" customHeight="1" x14ac:dyDescent="0.4">
      <c r="A6" t="s">
        <v>711</v>
      </c>
      <c r="B6" t="s">
        <v>11263</v>
      </c>
      <c r="C6" t="s">
        <v>11477</v>
      </c>
      <c r="D6" t="s">
        <v>11620</v>
      </c>
      <c r="E6">
        <v>490051</v>
      </c>
    </row>
    <row r="7" spans="1:6" ht="18" customHeight="1" x14ac:dyDescent="0.4">
      <c r="A7" t="s">
        <v>712</v>
      </c>
      <c r="B7" t="s">
        <v>11264</v>
      </c>
      <c r="C7" t="s">
        <v>11478</v>
      </c>
      <c r="D7" t="s">
        <v>11621</v>
      </c>
      <c r="E7">
        <v>490053</v>
      </c>
    </row>
    <row r="8" spans="1:6" ht="18" customHeight="1" x14ac:dyDescent="0.4">
      <c r="A8" t="s">
        <v>713</v>
      </c>
      <c r="B8" t="s">
        <v>11265</v>
      </c>
      <c r="C8" t="s">
        <v>11479</v>
      </c>
      <c r="D8" t="s">
        <v>11622</v>
      </c>
      <c r="E8">
        <v>490054</v>
      </c>
    </row>
    <row r="9" spans="1:6" ht="18" customHeight="1" x14ac:dyDescent="0.4">
      <c r="A9" t="s">
        <v>758</v>
      </c>
      <c r="B9" t="s">
        <v>11266</v>
      </c>
      <c r="C9" t="s">
        <v>11480</v>
      </c>
      <c r="D9" t="s">
        <v>11623</v>
      </c>
      <c r="E9">
        <v>490056</v>
      </c>
    </row>
    <row r="10" spans="1:6" ht="18" customHeight="1" x14ac:dyDescent="0.4">
      <c r="A10" t="s">
        <v>11267</v>
      </c>
      <c r="B10" t="s">
        <v>11268</v>
      </c>
      <c r="C10" t="s">
        <v>11481</v>
      </c>
      <c r="D10" t="s">
        <v>11624</v>
      </c>
      <c r="E10">
        <v>490057</v>
      </c>
    </row>
    <row r="11" spans="1:6" ht="18" customHeight="1" x14ac:dyDescent="0.4">
      <c r="A11" t="s">
        <v>724</v>
      </c>
      <c r="B11" t="s">
        <v>11269</v>
      </c>
      <c r="C11" t="s">
        <v>11482</v>
      </c>
      <c r="D11" t="s">
        <v>11625</v>
      </c>
      <c r="E11">
        <v>490058</v>
      </c>
    </row>
    <row r="12" spans="1:6" ht="18" customHeight="1" x14ac:dyDescent="0.4">
      <c r="A12" t="s">
        <v>743</v>
      </c>
      <c r="B12" t="s">
        <v>11270</v>
      </c>
      <c r="C12" t="s">
        <v>11483</v>
      </c>
      <c r="D12" t="s">
        <v>11626</v>
      </c>
      <c r="E12">
        <v>490080</v>
      </c>
    </row>
    <row r="13" spans="1:6" ht="18" customHeight="1" x14ac:dyDescent="0.4">
      <c r="A13" t="s">
        <v>763</v>
      </c>
      <c r="B13" t="s">
        <v>11271</v>
      </c>
      <c r="C13" t="s">
        <v>11484</v>
      </c>
      <c r="D13" t="s">
        <v>11627</v>
      </c>
      <c r="E13">
        <v>490092</v>
      </c>
    </row>
    <row r="14" spans="1:6" ht="18" customHeight="1" x14ac:dyDescent="0.4">
      <c r="A14" t="s">
        <v>11272</v>
      </c>
      <c r="B14" t="s">
        <v>11273</v>
      </c>
      <c r="C14" t="s">
        <v>11485</v>
      </c>
      <c r="D14" t="s">
        <v>11628</v>
      </c>
      <c r="E14">
        <v>490099</v>
      </c>
    </row>
    <row r="15" spans="1:6" ht="18" customHeight="1" x14ac:dyDescent="0.4">
      <c r="A15" t="s">
        <v>11274</v>
      </c>
      <c r="B15" t="s">
        <v>11275</v>
      </c>
      <c r="C15" t="s">
        <v>11486</v>
      </c>
      <c r="D15" t="s">
        <v>11629</v>
      </c>
      <c r="E15">
        <v>400991</v>
      </c>
    </row>
    <row r="16" spans="1:6" ht="18" customHeight="1" x14ac:dyDescent="0.4">
      <c r="A16" t="s">
        <v>11276</v>
      </c>
      <c r="B16" t="s">
        <v>11277</v>
      </c>
      <c r="C16" t="s">
        <v>11487</v>
      </c>
      <c r="D16" t="s">
        <v>11630</v>
      </c>
      <c r="E16">
        <v>491014</v>
      </c>
    </row>
    <row r="17" spans="1:5" ht="18" customHeight="1" x14ac:dyDescent="0.4">
      <c r="A17" t="s">
        <v>734</v>
      </c>
      <c r="B17" t="s">
        <v>11278</v>
      </c>
      <c r="C17" t="s">
        <v>11488</v>
      </c>
      <c r="D17" t="s">
        <v>11631</v>
      </c>
      <c r="E17">
        <v>491015</v>
      </c>
    </row>
    <row r="18" spans="1:5" ht="18" customHeight="1" x14ac:dyDescent="0.4">
      <c r="A18" t="s">
        <v>741</v>
      </c>
      <c r="B18" t="s">
        <v>11279</v>
      </c>
      <c r="C18" t="s">
        <v>11489</v>
      </c>
      <c r="D18" t="s">
        <v>11632</v>
      </c>
      <c r="E18">
        <v>491016</v>
      </c>
    </row>
    <row r="19" spans="1:5" ht="18" customHeight="1" x14ac:dyDescent="0.4">
      <c r="A19" t="s">
        <v>11280</v>
      </c>
      <c r="B19" t="s">
        <v>11281</v>
      </c>
      <c r="C19" t="s">
        <v>11490</v>
      </c>
      <c r="D19" t="s">
        <v>11633</v>
      </c>
      <c r="E19">
        <v>491020</v>
      </c>
    </row>
    <row r="20" spans="1:5" ht="18" customHeight="1" x14ac:dyDescent="0.4">
      <c r="A20" t="s">
        <v>759</v>
      </c>
      <c r="B20" t="s">
        <v>11282</v>
      </c>
      <c r="C20" t="s">
        <v>11491</v>
      </c>
      <c r="D20" t="s">
        <v>11634</v>
      </c>
      <c r="E20">
        <v>491023</v>
      </c>
    </row>
    <row r="21" spans="1:5" ht="18" customHeight="1" x14ac:dyDescent="0.4">
      <c r="A21" t="s">
        <v>766</v>
      </c>
      <c r="B21" t="s">
        <v>11283</v>
      </c>
      <c r="C21" t="s">
        <v>11492</v>
      </c>
      <c r="D21" t="s">
        <v>11635</v>
      </c>
      <c r="E21">
        <v>491024</v>
      </c>
    </row>
    <row r="22" spans="1:5" ht="18" customHeight="1" x14ac:dyDescent="0.4">
      <c r="A22" t="s">
        <v>769</v>
      </c>
      <c r="B22" t="s">
        <v>11284</v>
      </c>
      <c r="C22" t="s">
        <v>11493</v>
      </c>
      <c r="D22" t="s">
        <v>11636</v>
      </c>
      <c r="E22">
        <v>491041</v>
      </c>
    </row>
    <row r="23" spans="1:5" ht="18" customHeight="1" x14ac:dyDescent="0.4">
      <c r="A23" t="s">
        <v>735</v>
      </c>
      <c r="B23" t="s">
        <v>11285</v>
      </c>
      <c r="C23" t="s">
        <v>11494</v>
      </c>
      <c r="D23" t="s">
        <v>11637</v>
      </c>
      <c r="E23">
        <v>491054</v>
      </c>
    </row>
    <row r="24" spans="1:5" ht="18" customHeight="1" x14ac:dyDescent="0.4">
      <c r="A24" t="s">
        <v>11286</v>
      </c>
      <c r="B24" t="s">
        <v>11287</v>
      </c>
      <c r="C24" t="s">
        <v>11495</v>
      </c>
      <c r="D24" t="s">
        <v>11638</v>
      </c>
      <c r="E24">
        <v>491055</v>
      </c>
    </row>
    <row r="25" spans="1:5" ht="18" customHeight="1" x14ac:dyDescent="0.4">
      <c r="A25" t="s">
        <v>733</v>
      </c>
      <c r="B25" t="s">
        <v>11288</v>
      </c>
      <c r="C25" t="s">
        <v>11496</v>
      </c>
      <c r="D25" t="s">
        <v>11639</v>
      </c>
      <c r="E25">
        <v>491082</v>
      </c>
    </row>
    <row r="26" spans="1:5" ht="18" customHeight="1" x14ac:dyDescent="0.4">
      <c r="A26" t="s">
        <v>754</v>
      </c>
      <c r="B26" t="s">
        <v>11289</v>
      </c>
      <c r="C26" t="s">
        <v>11497</v>
      </c>
      <c r="D26" t="s">
        <v>11640</v>
      </c>
      <c r="E26">
        <v>492186</v>
      </c>
    </row>
    <row r="27" spans="1:5" ht="18" customHeight="1" x14ac:dyDescent="0.4">
      <c r="A27" t="s">
        <v>739</v>
      </c>
      <c r="B27" t="s">
        <v>11290</v>
      </c>
      <c r="C27" t="s">
        <v>11498</v>
      </c>
      <c r="D27" t="s">
        <v>11641</v>
      </c>
      <c r="E27">
        <v>492187</v>
      </c>
    </row>
    <row r="28" spans="1:5" ht="18" customHeight="1" x14ac:dyDescent="0.4">
      <c r="A28" t="s">
        <v>11291</v>
      </c>
      <c r="B28" t="s">
        <v>11292</v>
      </c>
      <c r="C28" t="s">
        <v>11499</v>
      </c>
      <c r="D28" t="s">
        <v>11642</v>
      </c>
      <c r="E28">
        <v>492188</v>
      </c>
    </row>
    <row r="29" spans="1:5" ht="18" customHeight="1" x14ac:dyDescent="0.4">
      <c r="A29" t="s">
        <v>705</v>
      </c>
      <c r="B29" t="s">
        <v>11293</v>
      </c>
      <c r="C29" t="s">
        <v>11500</v>
      </c>
      <c r="D29" t="s">
        <v>11643</v>
      </c>
      <c r="E29">
        <v>492189</v>
      </c>
    </row>
    <row r="30" spans="1:5" ht="18" customHeight="1" x14ac:dyDescent="0.4">
      <c r="A30" t="s">
        <v>11294</v>
      </c>
      <c r="B30" t="s">
        <v>11295</v>
      </c>
      <c r="C30" t="s">
        <v>11501</v>
      </c>
      <c r="D30" t="s">
        <v>11644</v>
      </c>
      <c r="E30">
        <v>492190</v>
      </c>
    </row>
    <row r="31" spans="1:5" ht="18" customHeight="1" x14ac:dyDescent="0.4">
      <c r="A31" t="s">
        <v>742</v>
      </c>
      <c r="B31" t="s">
        <v>11296</v>
      </c>
      <c r="C31" t="s">
        <v>11502</v>
      </c>
      <c r="D31" t="s">
        <v>11645</v>
      </c>
      <c r="E31">
        <v>492191</v>
      </c>
    </row>
    <row r="32" spans="1:5" ht="18" customHeight="1" x14ac:dyDescent="0.4">
      <c r="A32" t="s">
        <v>11297</v>
      </c>
      <c r="B32" t="s">
        <v>11298</v>
      </c>
      <c r="C32" t="s">
        <v>11503</v>
      </c>
      <c r="D32" t="s">
        <v>11646</v>
      </c>
      <c r="E32">
        <v>492192</v>
      </c>
    </row>
    <row r="33" spans="1:5" ht="18" customHeight="1" x14ac:dyDescent="0.4">
      <c r="A33" t="s">
        <v>11299</v>
      </c>
      <c r="B33" t="s">
        <v>11300</v>
      </c>
      <c r="C33" t="s">
        <v>11504</v>
      </c>
      <c r="D33" t="s">
        <v>11647</v>
      </c>
      <c r="E33">
        <v>492193</v>
      </c>
    </row>
    <row r="34" spans="1:5" ht="18" customHeight="1" x14ac:dyDescent="0.4">
      <c r="A34" t="s">
        <v>740</v>
      </c>
      <c r="B34" t="s">
        <v>11301</v>
      </c>
      <c r="C34" t="s">
        <v>11505</v>
      </c>
      <c r="D34" t="s">
        <v>11648</v>
      </c>
      <c r="E34">
        <v>492194</v>
      </c>
    </row>
    <row r="35" spans="1:5" ht="18" customHeight="1" x14ac:dyDescent="0.4">
      <c r="A35" t="s">
        <v>708</v>
      </c>
      <c r="B35" t="s">
        <v>11302</v>
      </c>
      <c r="C35" t="s">
        <v>11506</v>
      </c>
      <c r="D35" t="s">
        <v>11649</v>
      </c>
      <c r="E35">
        <v>492195</v>
      </c>
    </row>
    <row r="36" spans="1:5" ht="18" customHeight="1" x14ac:dyDescent="0.4">
      <c r="A36" t="s">
        <v>11303</v>
      </c>
      <c r="B36" t="s">
        <v>11304</v>
      </c>
      <c r="C36" t="s">
        <v>11507</v>
      </c>
      <c r="D36" t="s">
        <v>11650</v>
      </c>
      <c r="E36">
        <v>492196</v>
      </c>
    </row>
    <row r="37" spans="1:5" ht="18" customHeight="1" x14ac:dyDescent="0.4">
      <c r="A37" t="s">
        <v>11305</v>
      </c>
      <c r="B37" t="s">
        <v>11306</v>
      </c>
      <c r="C37" t="s">
        <v>11508</v>
      </c>
      <c r="D37" t="s">
        <v>11651</v>
      </c>
      <c r="E37">
        <v>492197</v>
      </c>
    </row>
    <row r="38" spans="1:5" ht="18" customHeight="1" x14ac:dyDescent="0.4">
      <c r="A38" t="s">
        <v>11307</v>
      </c>
      <c r="B38" t="s">
        <v>11308</v>
      </c>
      <c r="C38" t="s">
        <v>11509</v>
      </c>
      <c r="D38" t="s">
        <v>11652</v>
      </c>
      <c r="E38">
        <v>492198</v>
      </c>
    </row>
    <row r="39" spans="1:5" ht="18" customHeight="1" x14ac:dyDescent="0.4">
      <c r="A39" t="s">
        <v>762</v>
      </c>
      <c r="B39" t="s">
        <v>11309</v>
      </c>
      <c r="C39" t="s">
        <v>11510</v>
      </c>
      <c r="D39" t="s">
        <v>11653</v>
      </c>
      <c r="E39">
        <v>492199</v>
      </c>
    </row>
    <row r="40" spans="1:5" ht="18" customHeight="1" x14ac:dyDescent="0.4">
      <c r="A40" t="s">
        <v>703</v>
      </c>
      <c r="B40" t="s">
        <v>11310</v>
      </c>
      <c r="C40" t="s">
        <v>11511</v>
      </c>
      <c r="D40" t="s">
        <v>11654</v>
      </c>
      <c r="E40">
        <v>492200</v>
      </c>
    </row>
    <row r="41" spans="1:5" ht="18" customHeight="1" x14ac:dyDescent="0.4">
      <c r="A41" t="s">
        <v>714</v>
      </c>
      <c r="B41" t="s">
        <v>11311</v>
      </c>
      <c r="C41" t="s">
        <v>11512</v>
      </c>
      <c r="D41" t="s">
        <v>11655</v>
      </c>
      <c r="E41">
        <v>492201</v>
      </c>
    </row>
    <row r="42" spans="1:5" ht="18" customHeight="1" x14ac:dyDescent="0.4">
      <c r="A42" t="s">
        <v>11312</v>
      </c>
      <c r="B42" t="s">
        <v>11313</v>
      </c>
      <c r="C42" t="s">
        <v>11513</v>
      </c>
      <c r="D42" t="s">
        <v>11656</v>
      </c>
      <c r="E42">
        <v>492203</v>
      </c>
    </row>
    <row r="43" spans="1:5" ht="18" customHeight="1" x14ac:dyDescent="0.4">
      <c r="A43" t="s">
        <v>729</v>
      </c>
      <c r="B43" t="s">
        <v>6583</v>
      </c>
      <c r="C43" t="s">
        <v>11514</v>
      </c>
      <c r="D43" t="s">
        <v>11657</v>
      </c>
      <c r="E43">
        <v>492204</v>
      </c>
    </row>
    <row r="44" spans="1:5" ht="18" customHeight="1" x14ac:dyDescent="0.4">
      <c r="A44" t="s">
        <v>720</v>
      </c>
      <c r="B44" t="s">
        <v>11314</v>
      </c>
      <c r="C44" t="s">
        <v>11515</v>
      </c>
      <c r="D44" t="s">
        <v>11658</v>
      </c>
      <c r="E44">
        <v>492205</v>
      </c>
    </row>
    <row r="45" spans="1:5" ht="18" customHeight="1" x14ac:dyDescent="0.4">
      <c r="A45" t="s">
        <v>750</v>
      </c>
      <c r="B45" t="s">
        <v>11315</v>
      </c>
      <c r="C45" t="s">
        <v>11516</v>
      </c>
      <c r="D45" t="s">
        <v>11659</v>
      </c>
      <c r="E45">
        <v>492206</v>
      </c>
    </row>
    <row r="46" spans="1:5" ht="18" customHeight="1" x14ac:dyDescent="0.4">
      <c r="A46" t="s">
        <v>11316</v>
      </c>
      <c r="B46" t="s">
        <v>11317</v>
      </c>
      <c r="C46" t="s">
        <v>11517</v>
      </c>
      <c r="D46" t="s">
        <v>11660</v>
      </c>
      <c r="E46">
        <v>492207</v>
      </c>
    </row>
    <row r="47" spans="1:5" ht="18" customHeight="1" x14ac:dyDescent="0.4">
      <c r="A47" t="s">
        <v>751</v>
      </c>
      <c r="B47" t="s">
        <v>11318</v>
      </c>
      <c r="C47" t="s">
        <v>11518</v>
      </c>
      <c r="D47" t="s">
        <v>11661</v>
      </c>
      <c r="E47">
        <v>492208</v>
      </c>
    </row>
    <row r="48" spans="1:5" ht="18" customHeight="1" x14ac:dyDescent="0.4">
      <c r="A48" t="s">
        <v>732</v>
      </c>
      <c r="B48" t="s">
        <v>11319</v>
      </c>
      <c r="C48" t="s">
        <v>11519</v>
      </c>
      <c r="D48" t="s">
        <v>11662</v>
      </c>
      <c r="E48">
        <v>492209</v>
      </c>
    </row>
    <row r="49" spans="1:5" ht="18" customHeight="1" x14ac:dyDescent="0.4">
      <c r="A49" t="s">
        <v>11320</v>
      </c>
      <c r="B49" t="s">
        <v>11321</v>
      </c>
      <c r="C49" t="s">
        <v>11520</v>
      </c>
      <c r="D49" t="s">
        <v>11663</v>
      </c>
      <c r="E49">
        <v>492210</v>
      </c>
    </row>
    <row r="50" spans="1:5" ht="18" customHeight="1" x14ac:dyDescent="0.4">
      <c r="A50" t="s">
        <v>11322</v>
      </c>
      <c r="B50" t="s">
        <v>11323</v>
      </c>
      <c r="C50" t="s">
        <v>11521</v>
      </c>
      <c r="D50" t="s">
        <v>11664</v>
      </c>
      <c r="E50">
        <v>492211</v>
      </c>
    </row>
    <row r="51" spans="1:5" ht="18" customHeight="1" x14ac:dyDescent="0.4">
      <c r="A51" t="s">
        <v>752</v>
      </c>
      <c r="B51" t="s">
        <v>5988</v>
      </c>
      <c r="C51" t="s">
        <v>11522</v>
      </c>
      <c r="D51" t="s">
        <v>11665</v>
      </c>
      <c r="E51">
        <v>492212</v>
      </c>
    </row>
    <row r="52" spans="1:5" ht="18" customHeight="1" x14ac:dyDescent="0.4">
      <c r="A52" t="s">
        <v>707</v>
      </c>
      <c r="B52" t="s">
        <v>11324</v>
      </c>
      <c r="C52" t="s">
        <v>11523</v>
      </c>
      <c r="D52" t="s">
        <v>11666</v>
      </c>
      <c r="E52">
        <v>492213</v>
      </c>
    </row>
    <row r="53" spans="1:5" ht="18" customHeight="1" x14ac:dyDescent="0.4">
      <c r="A53" t="s">
        <v>771</v>
      </c>
      <c r="B53" t="s">
        <v>9051</v>
      </c>
      <c r="C53" t="s">
        <v>11524</v>
      </c>
      <c r="D53" t="s">
        <v>11667</v>
      </c>
      <c r="E53">
        <v>492214</v>
      </c>
    </row>
    <row r="54" spans="1:5" ht="18" customHeight="1" x14ac:dyDescent="0.4">
      <c r="A54" t="s">
        <v>753</v>
      </c>
      <c r="B54" t="s">
        <v>11325</v>
      </c>
      <c r="C54" t="s">
        <v>11525</v>
      </c>
      <c r="D54" t="s">
        <v>11668</v>
      </c>
      <c r="E54">
        <v>492216</v>
      </c>
    </row>
    <row r="55" spans="1:5" ht="18" customHeight="1" x14ac:dyDescent="0.4">
      <c r="A55" t="s">
        <v>756</v>
      </c>
      <c r="B55" t="s">
        <v>11326</v>
      </c>
      <c r="C55" t="s">
        <v>11526</v>
      </c>
      <c r="D55" t="s">
        <v>11669</v>
      </c>
      <c r="E55">
        <v>492217</v>
      </c>
    </row>
    <row r="56" spans="1:5" ht="18" customHeight="1" x14ac:dyDescent="0.4">
      <c r="A56" t="s">
        <v>702</v>
      </c>
      <c r="B56" t="s">
        <v>11327</v>
      </c>
      <c r="C56" t="s">
        <v>11527</v>
      </c>
      <c r="D56" t="s">
        <v>11670</v>
      </c>
      <c r="E56">
        <v>492218</v>
      </c>
    </row>
    <row r="57" spans="1:5" ht="18" customHeight="1" x14ac:dyDescent="0.4">
      <c r="A57" t="s">
        <v>738</v>
      </c>
      <c r="B57" t="s">
        <v>11328</v>
      </c>
      <c r="C57" t="s">
        <v>11528</v>
      </c>
      <c r="D57" t="s">
        <v>11671</v>
      </c>
      <c r="E57">
        <v>492219</v>
      </c>
    </row>
    <row r="58" spans="1:5" ht="18" customHeight="1" x14ac:dyDescent="0.4">
      <c r="A58" t="s">
        <v>736</v>
      </c>
      <c r="B58" t="s">
        <v>11329</v>
      </c>
      <c r="C58" t="s">
        <v>11529</v>
      </c>
      <c r="D58" t="s">
        <v>11672</v>
      </c>
      <c r="E58">
        <v>492220</v>
      </c>
    </row>
    <row r="59" spans="1:5" ht="18" customHeight="1" x14ac:dyDescent="0.4">
      <c r="A59" t="s">
        <v>710</v>
      </c>
      <c r="B59" t="s">
        <v>11330</v>
      </c>
      <c r="C59" t="s">
        <v>11530</v>
      </c>
      <c r="D59" t="s">
        <v>11673</v>
      </c>
      <c r="E59">
        <v>492221</v>
      </c>
    </row>
    <row r="60" spans="1:5" ht="18" customHeight="1" x14ac:dyDescent="0.4">
      <c r="A60" t="s">
        <v>11331</v>
      </c>
      <c r="B60" t="s">
        <v>11332</v>
      </c>
      <c r="C60" t="s">
        <v>11531</v>
      </c>
      <c r="D60" t="s">
        <v>11674</v>
      </c>
      <c r="E60">
        <v>492222</v>
      </c>
    </row>
    <row r="61" spans="1:5" ht="18" customHeight="1" x14ac:dyDescent="0.4">
      <c r="A61" t="s">
        <v>11333</v>
      </c>
      <c r="B61" t="s">
        <v>11334</v>
      </c>
      <c r="C61" t="s">
        <v>11532</v>
      </c>
      <c r="D61" t="s">
        <v>11675</v>
      </c>
      <c r="E61">
        <v>492223</v>
      </c>
    </row>
    <row r="62" spans="1:5" ht="18" customHeight="1" x14ac:dyDescent="0.4">
      <c r="A62" t="s">
        <v>11335</v>
      </c>
      <c r="B62" t="s">
        <v>11336</v>
      </c>
      <c r="C62" t="s">
        <v>11533</v>
      </c>
      <c r="D62" t="s">
        <v>11676</v>
      </c>
      <c r="E62">
        <v>492225</v>
      </c>
    </row>
    <row r="63" spans="1:5" ht="18" customHeight="1" x14ac:dyDescent="0.4">
      <c r="A63" t="s">
        <v>11337</v>
      </c>
      <c r="B63" t="s">
        <v>11338</v>
      </c>
      <c r="C63" t="s">
        <v>11534</v>
      </c>
      <c r="D63" t="s">
        <v>11677</v>
      </c>
      <c r="E63">
        <v>492226</v>
      </c>
    </row>
    <row r="64" spans="1:5" ht="18" customHeight="1" x14ac:dyDescent="0.4">
      <c r="A64" t="s">
        <v>768</v>
      </c>
      <c r="B64" t="s">
        <v>6018</v>
      </c>
      <c r="C64" t="s">
        <v>11535</v>
      </c>
      <c r="D64" t="s">
        <v>11678</v>
      </c>
      <c r="E64">
        <v>492227</v>
      </c>
    </row>
    <row r="65" spans="1:5" ht="18" customHeight="1" x14ac:dyDescent="0.4">
      <c r="A65" t="s">
        <v>727</v>
      </c>
      <c r="B65" t="s">
        <v>11339</v>
      </c>
      <c r="C65" t="s">
        <v>11536</v>
      </c>
      <c r="D65" t="s">
        <v>11679</v>
      </c>
      <c r="E65">
        <v>492228</v>
      </c>
    </row>
    <row r="66" spans="1:5" ht="18" customHeight="1" x14ac:dyDescent="0.4">
      <c r="A66" t="s">
        <v>11340</v>
      </c>
      <c r="B66" t="s">
        <v>11341</v>
      </c>
      <c r="C66" t="s">
        <v>11537</v>
      </c>
      <c r="D66" t="s">
        <v>11680</v>
      </c>
      <c r="E66">
        <v>492229</v>
      </c>
    </row>
    <row r="67" spans="1:5" ht="18" customHeight="1" x14ac:dyDescent="0.4">
      <c r="A67" t="s">
        <v>11342</v>
      </c>
      <c r="B67" t="s">
        <v>11343</v>
      </c>
      <c r="C67" t="s">
        <v>11538</v>
      </c>
      <c r="D67" t="s">
        <v>11681</v>
      </c>
      <c r="E67">
        <v>492231</v>
      </c>
    </row>
    <row r="68" spans="1:5" ht="18" customHeight="1" x14ac:dyDescent="0.4">
      <c r="A68" t="s">
        <v>704</v>
      </c>
      <c r="B68" t="s">
        <v>11344</v>
      </c>
      <c r="C68" t="s">
        <v>11539</v>
      </c>
      <c r="D68" t="s">
        <v>11682</v>
      </c>
      <c r="E68">
        <v>492232</v>
      </c>
    </row>
    <row r="69" spans="1:5" ht="18" customHeight="1" x14ac:dyDescent="0.4">
      <c r="A69" t="s">
        <v>11345</v>
      </c>
      <c r="B69" t="s">
        <v>11346</v>
      </c>
      <c r="C69" t="s">
        <v>11540</v>
      </c>
      <c r="D69" t="s">
        <v>11683</v>
      </c>
      <c r="E69">
        <v>492233</v>
      </c>
    </row>
    <row r="70" spans="1:5" ht="18" customHeight="1" x14ac:dyDescent="0.4">
      <c r="A70" t="s">
        <v>725</v>
      </c>
      <c r="B70" t="s">
        <v>11347</v>
      </c>
      <c r="C70" t="s">
        <v>11541</v>
      </c>
      <c r="D70" t="s">
        <v>11684</v>
      </c>
      <c r="E70">
        <v>492234</v>
      </c>
    </row>
    <row r="71" spans="1:5" ht="18" customHeight="1" x14ac:dyDescent="0.4">
      <c r="A71" t="s">
        <v>11348</v>
      </c>
      <c r="B71" t="s">
        <v>11349</v>
      </c>
      <c r="C71" t="s">
        <v>11542</v>
      </c>
      <c r="D71" t="s">
        <v>11685</v>
      </c>
      <c r="E71">
        <v>492235</v>
      </c>
    </row>
    <row r="72" spans="1:5" ht="18" customHeight="1" x14ac:dyDescent="0.4">
      <c r="A72" t="s">
        <v>11350</v>
      </c>
      <c r="B72" t="s">
        <v>11351</v>
      </c>
      <c r="C72" t="s">
        <v>11543</v>
      </c>
      <c r="D72" t="s">
        <v>11686</v>
      </c>
      <c r="E72">
        <v>492236</v>
      </c>
    </row>
    <row r="73" spans="1:5" ht="18" customHeight="1" x14ac:dyDescent="0.4">
      <c r="A73" t="s">
        <v>728</v>
      </c>
      <c r="B73" t="s">
        <v>11352</v>
      </c>
      <c r="C73" t="s">
        <v>11544</v>
      </c>
      <c r="D73" t="s">
        <v>11687</v>
      </c>
      <c r="E73">
        <v>492237</v>
      </c>
    </row>
    <row r="74" spans="1:5" ht="18" customHeight="1" x14ac:dyDescent="0.4">
      <c r="A74" t="s">
        <v>11353</v>
      </c>
      <c r="B74" t="s">
        <v>11354</v>
      </c>
      <c r="C74" t="s">
        <v>11545</v>
      </c>
      <c r="D74" t="s">
        <v>11688</v>
      </c>
      <c r="E74">
        <v>492238</v>
      </c>
    </row>
    <row r="75" spans="1:5" ht="18" customHeight="1" x14ac:dyDescent="0.4">
      <c r="A75" t="s">
        <v>11355</v>
      </c>
      <c r="B75" t="s">
        <v>11356</v>
      </c>
      <c r="C75" t="s">
        <v>11546</v>
      </c>
      <c r="D75" t="s">
        <v>11689</v>
      </c>
      <c r="E75">
        <v>492239</v>
      </c>
    </row>
    <row r="76" spans="1:5" ht="18" customHeight="1" x14ac:dyDescent="0.4">
      <c r="A76" t="s">
        <v>748</v>
      </c>
      <c r="B76" t="s">
        <v>11357</v>
      </c>
      <c r="C76" t="s">
        <v>11547</v>
      </c>
      <c r="D76" t="s">
        <v>11690</v>
      </c>
      <c r="E76">
        <v>492240</v>
      </c>
    </row>
    <row r="77" spans="1:5" ht="18" customHeight="1" x14ac:dyDescent="0.4">
      <c r="A77" t="s">
        <v>11358</v>
      </c>
      <c r="B77" t="s">
        <v>11359</v>
      </c>
      <c r="C77" t="s">
        <v>11548</v>
      </c>
      <c r="D77" t="s">
        <v>11691</v>
      </c>
      <c r="E77">
        <v>492241</v>
      </c>
    </row>
    <row r="78" spans="1:5" ht="18" customHeight="1" x14ac:dyDescent="0.4">
      <c r="A78" t="s">
        <v>747</v>
      </c>
      <c r="B78" t="s">
        <v>11360</v>
      </c>
      <c r="C78" t="s">
        <v>11549</v>
      </c>
      <c r="D78" t="s">
        <v>11692</v>
      </c>
      <c r="E78">
        <v>492242</v>
      </c>
    </row>
    <row r="79" spans="1:5" ht="18" customHeight="1" x14ac:dyDescent="0.4">
      <c r="A79" t="s">
        <v>11361</v>
      </c>
      <c r="B79" t="s">
        <v>11362</v>
      </c>
      <c r="C79" t="s">
        <v>11550</v>
      </c>
      <c r="D79" t="s">
        <v>11693</v>
      </c>
      <c r="E79">
        <v>492244</v>
      </c>
    </row>
    <row r="80" spans="1:5" ht="18" customHeight="1" x14ac:dyDescent="0.4">
      <c r="A80" t="s">
        <v>11363</v>
      </c>
      <c r="B80" t="s">
        <v>11364</v>
      </c>
      <c r="C80" t="s">
        <v>11551</v>
      </c>
      <c r="D80" t="s">
        <v>11694</v>
      </c>
      <c r="E80">
        <v>492245</v>
      </c>
    </row>
    <row r="81" spans="1:5" ht="18" customHeight="1" x14ac:dyDescent="0.4">
      <c r="A81" t="s">
        <v>11365</v>
      </c>
      <c r="B81" t="s">
        <v>11366</v>
      </c>
      <c r="C81" t="s">
        <v>11552</v>
      </c>
      <c r="D81" t="s">
        <v>11695</v>
      </c>
      <c r="E81">
        <v>492246</v>
      </c>
    </row>
    <row r="82" spans="1:5" ht="18" customHeight="1" x14ac:dyDescent="0.4">
      <c r="A82" t="s">
        <v>746</v>
      </c>
      <c r="B82" t="s">
        <v>11367</v>
      </c>
      <c r="C82" t="s">
        <v>11553</v>
      </c>
      <c r="D82" t="s">
        <v>11696</v>
      </c>
      <c r="E82">
        <v>492247</v>
      </c>
    </row>
    <row r="83" spans="1:5" ht="18" customHeight="1" x14ac:dyDescent="0.4">
      <c r="A83" t="s">
        <v>757</v>
      </c>
      <c r="B83" t="s">
        <v>11368</v>
      </c>
      <c r="C83" t="s">
        <v>11554</v>
      </c>
      <c r="D83" t="s">
        <v>11697</v>
      </c>
      <c r="E83">
        <v>492248</v>
      </c>
    </row>
    <row r="84" spans="1:5" ht="18" customHeight="1" x14ac:dyDescent="0.4">
      <c r="A84" t="s">
        <v>715</v>
      </c>
      <c r="B84" t="s">
        <v>11369</v>
      </c>
      <c r="C84" t="s">
        <v>11555</v>
      </c>
      <c r="D84" t="s">
        <v>11698</v>
      </c>
      <c r="E84">
        <v>492249</v>
      </c>
    </row>
    <row r="85" spans="1:5" ht="18" customHeight="1" x14ac:dyDescent="0.4">
      <c r="A85" t="s">
        <v>760</v>
      </c>
      <c r="B85" t="s">
        <v>11370</v>
      </c>
      <c r="C85" t="s">
        <v>11556</v>
      </c>
      <c r="D85" t="s">
        <v>11699</v>
      </c>
      <c r="E85">
        <v>492250</v>
      </c>
    </row>
    <row r="86" spans="1:5" ht="18" customHeight="1" x14ac:dyDescent="0.4">
      <c r="A86" t="s">
        <v>11371</v>
      </c>
      <c r="B86" t="s">
        <v>11372</v>
      </c>
      <c r="C86" t="s">
        <v>11557</v>
      </c>
      <c r="D86" t="s">
        <v>11700</v>
      </c>
      <c r="E86">
        <v>492251</v>
      </c>
    </row>
    <row r="87" spans="1:5" ht="18" customHeight="1" x14ac:dyDescent="0.4">
      <c r="A87" t="s">
        <v>716</v>
      </c>
      <c r="B87" t="s">
        <v>11373</v>
      </c>
      <c r="C87" t="s">
        <v>11558</v>
      </c>
      <c r="D87" t="s">
        <v>11701</v>
      </c>
      <c r="E87">
        <v>492302</v>
      </c>
    </row>
    <row r="88" spans="1:5" ht="18" customHeight="1" x14ac:dyDescent="0.4">
      <c r="A88" t="s">
        <v>11374</v>
      </c>
      <c r="B88" t="s">
        <v>11375</v>
      </c>
      <c r="C88" t="s">
        <v>11559</v>
      </c>
      <c r="D88" t="s">
        <v>11702</v>
      </c>
      <c r="E88">
        <v>492317</v>
      </c>
    </row>
    <row r="89" spans="1:5" ht="18" customHeight="1" x14ac:dyDescent="0.4">
      <c r="A89" t="s">
        <v>717</v>
      </c>
      <c r="B89" t="s">
        <v>11376</v>
      </c>
      <c r="C89" t="s">
        <v>11560</v>
      </c>
      <c r="D89" t="s">
        <v>11703</v>
      </c>
      <c r="E89">
        <v>492329</v>
      </c>
    </row>
    <row r="90" spans="1:5" ht="18" customHeight="1" x14ac:dyDescent="0.4">
      <c r="A90" t="s">
        <v>11377</v>
      </c>
      <c r="B90" t="s">
        <v>11378</v>
      </c>
      <c r="C90" t="s">
        <v>11561</v>
      </c>
      <c r="D90" t="s">
        <v>11704</v>
      </c>
      <c r="E90">
        <v>492332</v>
      </c>
    </row>
    <row r="91" spans="1:5" ht="18" customHeight="1" x14ac:dyDescent="0.4">
      <c r="A91" t="s">
        <v>11379</v>
      </c>
      <c r="B91" t="s">
        <v>11380</v>
      </c>
      <c r="C91" t="s">
        <v>11562</v>
      </c>
      <c r="D91" t="s">
        <v>11705</v>
      </c>
      <c r="E91">
        <v>492341</v>
      </c>
    </row>
    <row r="92" spans="1:5" ht="18" customHeight="1" x14ac:dyDescent="0.4">
      <c r="A92" t="s">
        <v>11381</v>
      </c>
      <c r="B92" t="s">
        <v>11382</v>
      </c>
      <c r="C92" t="s">
        <v>11563</v>
      </c>
      <c r="D92" t="s">
        <v>11706</v>
      </c>
      <c r="E92">
        <v>492342</v>
      </c>
    </row>
    <row r="93" spans="1:5" ht="18" customHeight="1" x14ac:dyDescent="0.4">
      <c r="A93" t="s">
        <v>718</v>
      </c>
      <c r="B93" t="s">
        <v>11383</v>
      </c>
      <c r="C93" t="s">
        <v>11564</v>
      </c>
      <c r="D93" t="s">
        <v>11707</v>
      </c>
      <c r="E93">
        <v>492355</v>
      </c>
    </row>
    <row r="94" spans="1:5" ht="18" customHeight="1" x14ac:dyDescent="0.4">
      <c r="A94" t="s">
        <v>737</v>
      </c>
      <c r="B94" t="s">
        <v>11384</v>
      </c>
      <c r="C94" t="s">
        <v>11565</v>
      </c>
      <c r="D94" t="s">
        <v>11708</v>
      </c>
      <c r="E94">
        <v>492356</v>
      </c>
    </row>
    <row r="95" spans="1:5" ht="18" customHeight="1" x14ac:dyDescent="0.4">
      <c r="A95" t="s">
        <v>11385</v>
      </c>
      <c r="B95" t="s">
        <v>11386</v>
      </c>
      <c r="C95" t="s">
        <v>11566</v>
      </c>
      <c r="D95" t="s">
        <v>11709</v>
      </c>
      <c r="E95">
        <v>492365</v>
      </c>
    </row>
    <row r="96" spans="1:5" ht="18" customHeight="1" x14ac:dyDescent="0.4">
      <c r="A96" t="s">
        <v>11387</v>
      </c>
      <c r="B96" t="s">
        <v>11388</v>
      </c>
      <c r="C96" t="s">
        <v>11567</v>
      </c>
      <c r="D96" t="s">
        <v>11710</v>
      </c>
      <c r="E96">
        <v>492378</v>
      </c>
    </row>
    <row r="97" spans="1:5" ht="18" customHeight="1" x14ac:dyDescent="0.4">
      <c r="A97" t="s">
        <v>11389</v>
      </c>
      <c r="B97" t="s">
        <v>11390</v>
      </c>
      <c r="C97" t="s">
        <v>11568</v>
      </c>
      <c r="D97" t="s">
        <v>11711</v>
      </c>
      <c r="E97">
        <v>492391</v>
      </c>
    </row>
    <row r="98" spans="1:5" ht="18" customHeight="1" x14ac:dyDescent="0.4">
      <c r="A98" t="s">
        <v>761</v>
      </c>
      <c r="B98" t="s">
        <v>11391</v>
      </c>
      <c r="C98" t="s">
        <v>11569</v>
      </c>
      <c r="D98" t="s">
        <v>11712</v>
      </c>
      <c r="E98">
        <v>492413</v>
      </c>
    </row>
    <row r="99" spans="1:5" ht="18" customHeight="1" x14ac:dyDescent="0.4">
      <c r="A99" t="s">
        <v>11392</v>
      </c>
      <c r="B99" t="s">
        <v>11393</v>
      </c>
      <c r="C99" t="s">
        <v>11570</v>
      </c>
      <c r="D99" t="s">
        <v>11713</v>
      </c>
      <c r="E99">
        <v>492424</v>
      </c>
    </row>
    <row r="100" spans="1:5" ht="18" customHeight="1" x14ac:dyDescent="0.4">
      <c r="A100" t="s">
        <v>11394</v>
      </c>
      <c r="B100" t="s">
        <v>11395</v>
      </c>
      <c r="C100" t="s">
        <v>11571</v>
      </c>
      <c r="D100" t="s">
        <v>11714</v>
      </c>
      <c r="E100">
        <v>500100</v>
      </c>
    </row>
    <row r="101" spans="1:5" ht="18" customHeight="1" x14ac:dyDescent="0.4">
      <c r="A101" t="s">
        <v>11396</v>
      </c>
      <c r="B101" t="s">
        <v>5822</v>
      </c>
      <c r="C101" t="s">
        <v>11572</v>
      </c>
      <c r="D101" t="s">
        <v>11715</v>
      </c>
      <c r="E101">
        <v>492429</v>
      </c>
    </row>
    <row r="102" spans="1:5" ht="18" customHeight="1" x14ac:dyDescent="0.4">
      <c r="A102" t="s">
        <v>722</v>
      </c>
      <c r="B102" t="s">
        <v>11397</v>
      </c>
      <c r="C102" t="s">
        <v>11573</v>
      </c>
      <c r="D102" t="s">
        <v>11716</v>
      </c>
      <c r="E102">
        <v>492430</v>
      </c>
    </row>
    <row r="103" spans="1:5" ht="18" customHeight="1" x14ac:dyDescent="0.4">
      <c r="A103" t="s">
        <v>11398</v>
      </c>
      <c r="B103" t="s">
        <v>5949</v>
      </c>
      <c r="C103" t="s">
        <v>11574</v>
      </c>
      <c r="D103" t="s">
        <v>11717</v>
      </c>
      <c r="E103">
        <v>492440</v>
      </c>
    </row>
    <row r="104" spans="1:5" ht="18" customHeight="1" x14ac:dyDescent="0.4">
      <c r="A104" t="s">
        <v>11399</v>
      </c>
      <c r="B104" t="s">
        <v>11400</v>
      </c>
      <c r="C104" t="s">
        <v>11575</v>
      </c>
      <c r="D104" t="s">
        <v>11718</v>
      </c>
      <c r="E104">
        <v>492441</v>
      </c>
    </row>
    <row r="105" spans="1:5" ht="18" customHeight="1" x14ac:dyDescent="0.4">
      <c r="A105" t="s">
        <v>11401</v>
      </c>
      <c r="B105" t="s">
        <v>11402</v>
      </c>
      <c r="C105" t="s">
        <v>11576</v>
      </c>
      <c r="D105" t="s">
        <v>11719</v>
      </c>
      <c r="E105">
        <v>492455</v>
      </c>
    </row>
    <row r="106" spans="1:5" ht="18" customHeight="1" x14ac:dyDescent="0.4">
      <c r="A106" t="s">
        <v>11403</v>
      </c>
      <c r="B106" t="s">
        <v>11404</v>
      </c>
      <c r="C106" t="s">
        <v>11577</v>
      </c>
      <c r="D106" t="s">
        <v>11720</v>
      </c>
      <c r="E106">
        <v>492473</v>
      </c>
    </row>
    <row r="107" spans="1:5" ht="18" customHeight="1" x14ac:dyDescent="0.4">
      <c r="A107" t="s">
        <v>11405</v>
      </c>
      <c r="B107" t="s">
        <v>11406</v>
      </c>
      <c r="C107" t="s">
        <v>11578</v>
      </c>
      <c r="D107" t="s">
        <v>11721</v>
      </c>
      <c r="E107">
        <v>492474</v>
      </c>
    </row>
    <row r="108" spans="1:5" ht="18" customHeight="1" x14ac:dyDescent="0.4">
      <c r="A108" t="s">
        <v>11407</v>
      </c>
      <c r="B108" t="s">
        <v>11408</v>
      </c>
      <c r="C108" t="s">
        <v>11579</v>
      </c>
      <c r="D108" t="s">
        <v>11722</v>
      </c>
      <c r="E108">
        <v>492475</v>
      </c>
    </row>
    <row r="109" spans="1:5" ht="18" customHeight="1" x14ac:dyDescent="0.4">
      <c r="A109" t="s">
        <v>11409</v>
      </c>
      <c r="B109" t="s">
        <v>11410</v>
      </c>
      <c r="C109" t="s">
        <v>11580</v>
      </c>
      <c r="D109" t="s">
        <v>11723</v>
      </c>
      <c r="E109">
        <v>492476</v>
      </c>
    </row>
    <row r="110" spans="1:5" ht="18" customHeight="1" x14ac:dyDescent="0.4">
      <c r="A110" t="s">
        <v>11411</v>
      </c>
      <c r="B110" t="s">
        <v>11412</v>
      </c>
      <c r="C110" t="s">
        <v>11581</v>
      </c>
      <c r="D110" t="s">
        <v>11724</v>
      </c>
      <c r="E110">
        <v>492492</v>
      </c>
    </row>
    <row r="111" spans="1:5" ht="18" customHeight="1" x14ac:dyDescent="0.4">
      <c r="A111" t="s">
        <v>11413</v>
      </c>
      <c r="B111" t="s">
        <v>11414</v>
      </c>
      <c r="C111" t="s">
        <v>11582</v>
      </c>
      <c r="D111" t="s">
        <v>11725</v>
      </c>
      <c r="E111">
        <v>492493</v>
      </c>
    </row>
    <row r="112" spans="1:5" ht="18" customHeight="1" x14ac:dyDescent="0.4">
      <c r="A112" t="s">
        <v>11415</v>
      </c>
      <c r="B112" t="s">
        <v>11416</v>
      </c>
      <c r="C112" t="s">
        <v>11583</v>
      </c>
      <c r="D112" t="s">
        <v>11726</v>
      </c>
      <c r="E112">
        <v>492509</v>
      </c>
    </row>
    <row r="113" spans="1:5" ht="18" customHeight="1" x14ac:dyDescent="0.4">
      <c r="A113" t="s">
        <v>11417</v>
      </c>
      <c r="B113" t="s">
        <v>11418</v>
      </c>
      <c r="C113" t="s">
        <v>11584</v>
      </c>
      <c r="D113" t="s">
        <v>11727</v>
      </c>
      <c r="E113">
        <v>492520</v>
      </c>
    </row>
    <row r="114" spans="1:5" ht="18" customHeight="1" x14ac:dyDescent="0.4">
      <c r="A114" t="s">
        <v>11419</v>
      </c>
      <c r="B114" t="s">
        <v>11420</v>
      </c>
      <c r="C114" t="s">
        <v>11585</v>
      </c>
      <c r="D114" t="s">
        <v>11728</v>
      </c>
      <c r="E114">
        <v>492521</v>
      </c>
    </row>
    <row r="115" spans="1:5" ht="18" customHeight="1" x14ac:dyDescent="0.4">
      <c r="A115" t="s">
        <v>706</v>
      </c>
      <c r="B115" t="s">
        <v>11421</v>
      </c>
      <c r="C115" t="s">
        <v>11586</v>
      </c>
      <c r="D115" t="s">
        <v>11729</v>
      </c>
      <c r="E115">
        <v>492522</v>
      </c>
    </row>
    <row r="116" spans="1:5" ht="18" customHeight="1" x14ac:dyDescent="0.4">
      <c r="A116" t="s">
        <v>730</v>
      </c>
      <c r="B116" t="s">
        <v>11422</v>
      </c>
      <c r="C116" t="s">
        <v>11587</v>
      </c>
      <c r="D116" t="s">
        <v>11730</v>
      </c>
      <c r="E116">
        <v>492523</v>
      </c>
    </row>
    <row r="117" spans="1:5" ht="18" customHeight="1" x14ac:dyDescent="0.4">
      <c r="A117" t="s">
        <v>772</v>
      </c>
      <c r="B117" t="s">
        <v>11423</v>
      </c>
      <c r="C117" t="s">
        <v>11588</v>
      </c>
      <c r="D117" t="s">
        <v>11731</v>
      </c>
      <c r="E117">
        <v>492524</v>
      </c>
    </row>
    <row r="118" spans="1:5" ht="18" customHeight="1" x14ac:dyDescent="0.4">
      <c r="A118" t="s">
        <v>11424</v>
      </c>
      <c r="B118" t="s">
        <v>11425</v>
      </c>
      <c r="C118" t="s">
        <v>11589</v>
      </c>
      <c r="D118" t="s">
        <v>11732</v>
      </c>
      <c r="E118">
        <v>492525</v>
      </c>
    </row>
    <row r="119" spans="1:5" ht="18" customHeight="1" x14ac:dyDescent="0.4">
      <c r="A119" t="s">
        <v>723</v>
      </c>
      <c r="B119" t="s">
        <v>11426</v>
      </c>
      <c r="C119" t="s">
        <v>11590</v>
      </c>
      <c r="D119" t="s">
        <v>11733</v>
      </c>
      <c r="E119">
        <v>492526</v>
      </c>
    </row>
    <row r="120" spans="1:5" ht="18" customHeight="1" x14ac:dyDescent="0.4">
      <c r="A120" t="s">
        <v>11427</v>
      </c>
      <c r="B120" t="s">
        <v>11428</v>
      </c>
      <c r="C120" t="s">
        <v>11591</v>
      </c>
      <c r="D120" t="s">
        <v>11734</v>
      </c>
      <c r="E120">
        <v>492527</v>
      </c>
    </row>
    <row r="121" spans="1:5" ht="18" customHeight="1" x14ac:dyDescent="0.4">
      <c r="A121" t="s">
        <v>11429</v>
      </c>
      <c r="B121" t="s">
        <v>11430</v>
      </c>
      <c r="C121" t="s">
        <v>11592</v>
      </c>
      <c r="D121" t="s">
        <v>11735</v>
      </c>
      <c r="E121">
        <v>492542</v>
      </c>
    </row>
    <row r="122" spans="1:5" ht="18" customHeight="1" x14ac:dyDescent="0.4">
      <c r="A122" t="s">
        <v>11431</v>
      </c>
      <c r="B122" t="s">
        <v>11432</v>
      </c>
      <c r="C122" t="s">
        <v>11593</v>
      </c>
      <c r="D122" t="s">
        <v>11736</v>
      </c>
      <c r="E122">
        <v>492546</v>
      </c>
    </row>
    <row r="123" spans="1:5" ht="18" customHeight="1" x14ac:dyDescent="0.4">
      <c r="A123" t="s">
        <v>11433</v>
      </c>
      <c r="B123" t="s">
        <v>11434</v>
      </c>
      <c r="C123" t="s">
        <v>11594</v>
      </c>
      <c r="D123" t="s">
        <v>11737</v>
      </c>
      <c r="E123">
        <v>492547</v>
      </c>
    </row>
    <row r="124" spans="1:5" ht="18" customHeight="1" x14ac:dyDescent="0.4">
      <c r="A124" t="s">
        <v>11435</v>
      </c>
      <c r="B124" t="s">
        <v>11436</v>
      </c>
      <c r="C124" t="s">
        <v>11595</v>
      </c>
      <c r="D124" t="s">
        <v>11738</v>
      </c>
      <c r="E124">
        <v>492553</v>
      </c>
    </row>
    <row r="125" spans="1:5" ht="18" customHeight="1" x14ac:dyDescent="0.4">
      <c r="A125" t="s">
        <v>11437</v>
      </c>
      <c r="B125" t="s">
        <v>11438</v>
      </c>
      <c r="C125" t="s">
        <v>11596</v>
      </c>
      <c r="D125" t="s">
        <v>11739</v>
      </c>
      <c r="E125">
        <v>492554</v>
      </c>
    </row>
    <row r="126" spans="1:5" ht="18" customHeight="1" x14ac:dyDescent="0.4">
      <c r="A126" t="s">
        <v>11439</v>
      </c>
      <c r="B126" t="s">
        <v>11440</v>
      </c>
      <c r="C126" t="s">
        <v>11597</v>
      </c>
      <c r="D126" t="s">
        <v>11740</v>
      </c>
      <c r="E126">
        <v>492558</v>
      </c>
    </row>
    <row r="127" spans="1:5" ht="18" customHeight="1" x14ac:dyDescent="0.4">
      <c r="A127" t="s">
        <v>11441</v>
      </c>
      <c r="B127" t="s">
        <v>11442</v>
      </c>
      <c r="C127" t="s">
        <v>11598</v>
      </c>
      <c r="D127" t="s">
        <v>11741</v>
      </c>
      <c r="E127">
        <v>492568</v>
      </c>
    </row>
    <row r="128" spans="1:5" ht="18" customHeight="1" x14ac:dyDescent="0.4">
      <c r="A128" t="s">
        <v>11443</v>
      </c>
      <c r="B128" t="s">
        <v>11444</v>
      </c>
      <c r="C128" t="s">
        <v>11599</v>
      </c>
      <c r="D128" t="s">
        <v>11742</v>
      </c>
      <c r="E128">
        <v>492569</v>
      </c>
    </row>
    <row r="129" spans="1:5" ht="18" customHeight="1" x14ac:dyDescent="0.4">
      <c r="A129" t="s">
        <v>11445</v>
      </c>
      <c r="B129" t="s">
        <v>11446</v>
      </c>
      <c r="C129" t="s">
        <v>11600</v>
      </c>
      <c r="D129" t="s">
        <v>11743</v>
      </c>
      <c r="E129">
        <v>492571</v>
      </c>
    </row>
    <row r="130" spans="1:5" ht="18" customHeight="1" x14ac:dyDescent="0.4">
      <c r="A130" t="s">
        <v>11447</v>
      </c>
      <c r="B130" t="s">
        <v>11448</v>
      </c>
      <c r="C130" t="s">
        <v>11601</v>
      </c>
      <c r="D130" t="s">
        <v>11744</v>
      </c>
      <c r="E130">
        <v>492577</v>
      </c>
    </row>
    <row r="131" spans="1:5" ht="18" customHeight="1" x14ac:dyDescent="0.4">
      <c r="A131" t="s">
        <v>745</v>
      </c>
      <c r="B131" t="s">
        <v>11449</v>
      </c>
      <c r="C131" t="s">
        <v>11602</v>
      </c>
      <c r="D131" t="s">
        <v>11745</v>
      </c>
      <c r="E131">
        <v>492578</v>
      </c>
    </row>
    <row r="132" spans="1:5" ht="18" customHeight="1" x14ac:dyDescent="0.4">
      <c r="A132" t="s">
        <v>11450</v>
      </c>
      <c r="B132" t="s">
        <v>11451</v>
      </c>
      <c r="C132" t="s">
        <v>11603</v>
      </c>
      <c r="D132" t="s">
        <v>11746</v>
      </c>
      <c r="E132">
        <v>492581</v>
      </c>
    </row>
    <row r="133" spans="1:5" ht="18" customHeight="1" x14ac:dyDescent="0.4">
      <c r="A133" t="s">
        <v>11452</v>
      </c>
      <c r="B133" t="s">
        <v>11453</v>
      </c>
      <c r="C133" t="s">
        <v>11604</v>
      </c>
      <c r="D133" t="s">
        <v>11747</v>
      </c>
      <c r="E133">
        <v>492594</v>
      </c>
    </row>
    <row r="134" spans="1:5" ht="18" customHeight="1" x14ac:dyDescent="0.4">
      <c r="A134" t="s">
        <v>719</v>
      </c>
      <c r="B134" t="s">
        <v>11454</v>
      </c>
      <c r="C134" t="s">
        <v>11605</v>
      </c>
      <c r="D134" t="s">
        <v>11748</v>
      </c>
      <c r="E134">
        <v>492604</v>
      </c>
    </row>
    <row r="135" spans="1:5" ht="18" customHeight="1" x14ac:dyDescent="0.4">
      <c r="A135" t="s">
        <v>11455</v>
      </c>
      <c r="B135" t="s">
        <v>11456</v>
      </c>
      <c r="C135" t="s">
        <v>11606</v>
      </c>
      <c r="D135" t="s">
        <v>11749</v>
      </c>
      <c r="E135">
        <v>492605</v>
      </c>
    </row>
    <row r="136" spans="1:5" ht="18" customHeight="1" x14ac:dyDescent="0.4">
      <c r="A136" t="s">
        <v>11457</v>
      </c>
      <c r="B136" t="s">
        <v>11458</v>
      </c>
      <c r="C136" t="s">
        <v>11607</v>
      </c>
      <c r="D136" t="s">
        <v>11750</v>
      </c>
      <c r="E136">
        <v>492612</v>
      </c>
    </row>
    <row r="137" spans="1:5" ht="18" customHeight="1" x14ac:dyDescent="0.4">
      <c r="A137" t="s">
        <v>11459</v>
      </c>
      <c r="B137" t="s">
        <v>11460</v>
      </c>
      <c r="C137" t="s">
        <v>11608</v>
      </c>
      <c r="D137" t="s">
        <v>11751</v>
      </c>
      <c r="E137">
        <v>492613</v>
      </c>
    </row>
    <row r="138" spans="1:5" ht="18" customHeight="1" x14ac:dyDescent="0.4">
      <c r="A138" t="s">
        <v>11461</v>
      </c>
      <c r="B138" t="s">
        <v>11462</v>
      </c>
      <c r="C138" t="s">
        <v>11609</v>
      </c>
      <c r="D138" t="s">
        <v>11752</v>
      </c>
      <c r="E138">
        <v>492614</v>
      </c>
    </row>
    <row r="139" spans="1:5" ht="18" customHeight="1" x14ac:dyDescent="0.4">
      <c r="A139" t="s">
        <v>11463</v>
      </c>
      <c r="B139" t="s">
        <v>11464</v>
      </c>
      <c r="C139" t="s">
        <v>11610</v>
      </c>
      <c r="D139" t="s">
        <v>11753</v>
      </c>
      <c r="E139">
        <v>492616</v>
      </c>
    </row>
    <row r="140" spans="1:5" ht="18" customHeight="1" x14ac:dyDescent="0.4">
      <c r="A140" t="s">
        <v>11465</v>
      </c>
      <c r="B140" t="s">
        <v>11466</v>
      </c>
      <c r="C140" t="s">
        <v>11611</v>
      </c>
      <c r="D140" t="s">
        <v>11754</v>
      </c>
      <c r="E140">
        <v>492622</v>
      </c>
    </row>
    <row r="141" spans="1:5" ht="18" customHeight="1" x14ac:dyDescent="0.4">
      <c r="A141" t="s">
        <v>11467</v>
      </c>
      <c r="B141" t="s">
        <v>11468</v>
      </c>
      <c r="C141" t="s">
        <v>11612</v>
      </c>
      <c r="D141" t="s">
        <v>11755</v>
      </c>
      <c r="E141">
        <v>492623</v>
      </c>
    </row>
    <row r="142" spans="1:5" ht="18" customHeight="1" x14ac:dyDescent="0.4">
      <c r="A142" t="s">
        <v>755</v>
      </c>
      <c r="B142" t="s">
        <v>11469</v>
      </c>
      <c r="C142" t="s">
        <v>11613</v>
      </c>
      <c r="D142" t="s">
        <v>11756</v>
      </c>
      <c r="E142">
        <v>500004</v>
      </c>
    </row>
    <row r="143" spans="1:5" ht="18" customHeight="1" x14ac:dyDescent="0.4">
      <c r="A143" t="s">
        <v>749</v>
      </c>
      <c r="B143" t="s">
        <v>11470</v>
      </c>
      <c r="C143" t="s">
        <v>11614</v>
      </c>
      <c r="D143" t="s">
        <v>11757</v>
      </c>
      <c r="E143">
        <v>500005</v>
      </c>
    </row>
    <row r="144" spans="1:5" ht="18" customHeight="1" x14ac:dyDescent="0.4">
      <c r="A144" t="s">
        <v>11471</v>
      </c>
      <c r="B144" t="s">
        <v>11472</v>
      </c>
      <c r="C144" t="s">
        <v>11615</v>
      </c>
      <c r="D144" t="s">
        <v>11758</v>
      </c>
      <c r="E144">
        <v>501018</v>
      </c>
    </row>
    <row r="145" ht="18" customHeight="1" x14ac:dyDescent="0.4"/>
    <row r="146" ht="18" customHeight="1" x14ac:dyDescent="0.4"/>
    <row r="147" ht="18" customHeight="1" x14ac:dyDescent="0.4"/>
    <row r="148" ht="18" customHeight="1" x14ac:dyDescent="0.4"/>
    <row r="149" ht="18" customHeight="1" x14ac:dyDescent="0.4"/>
    <row r="150" ht="18" customHeight="1" x14ac:dyDescent="0.4"/>
    <row r="151" ht="18" customHeight="1" x14ac:dyDescent="0.4"/>
    <row r="152" ht="18" customHeight="1" x14ac:dyDescent="0.4"/>
    <row r="153" ht="18" customHeight="1" x14ac:dyDescent="0.4"/>
    <row r="154" ht="18" customHeight="1" x14ac:dyDescent="0.4"/>
    <row r="155" ht="18" customHeight="1" x14ac:dyDescent="0.4"/>
    <row r="156" ht="18" customHeight="1" x14ac:dyDescent="0.4"/>
    <row r="157" ht="18" customHeight="1" x14ac:dyDescent="0.4"/>
    <row r="158" ht="18" customHeight="1" x14ac:dyDescent="0.4"/>
    <row r="159" ht="18" customHeight="1" x14ac:dyDescent="0.4"/>
    <row r="160" ht="18" customHeight="1" x14ac:dyDescent="0.4"/>
    <row r="161" ht="18" customHeight="1" x14ac:dyDescent="0.4"/>
    <row r="162" ht="18" customHeight="1" x14ac:dyDescent="0.4"/>
    <row r="163" ht="18" customHeight="1" x14ac:dyDescent="0.4"/>
    <row r="164" ht="18" customHeight="1" x14ac:dyDescent="0.4"/>
    <row r="165" ht="18" customHeight="1" x14ac:dyDescent="0.4"/>
    <row r="166" ht="18" customHeight="1" x14ac:dyDescent="0.4"/>
    <row r="167" ht="18" customHeight="1" x14ac:dyDescent="0.4"/>
    <row r="168" ht="18" customHeight="1" x14ac:dyDescent="0.4"/>
    <row r="169" ht="18" customHeight="1" x14ac:dyDescent="0.4"/>
    <row r="170" ht="18" customHeight="1" x14ac:dyDescent="0.4"/>
    <row r="171" ht="18" customHeight="1" x14ac:dyDescent="0.4"/>
    <row r="172" ht="18" customHeight="1" x14ac:dyDescent="0.4"/>
    <row r="173" ht="18" customHeight="1" x14ac:dyDescent="0.4"/>
    <row r="174" ht="18" customHeight="1" x14ac:dyDescent="0.4"/>
    <row r="175" ht="18" customHeight="1" x14ac:dyDescent="0.4"/>
    <row r="176" ht="18" customHeight="1" x14ac:dyDescent="0.4"/>
    <row r="177" ht="18" customHeight="1" x14ac:dyDescent="0.4"/>
    <row r="178" ht="18" customHeight="1" x14ac:dyDescent="0.4"/>
    <row r="179" ht="18" customHeight="1" x14ac:dyDescent="0.4"/>
    <row r="180" ht="18" customHeight="1" x14ac:dyDescent="0.4"/>
    <row r="181" ht="18" customHeight="1" x14ac:dyDescent="0.4"/>
    <row r="182" ht="18" customHeight="1" x14ac:dyDescent="0.4"/>
    <row r="183" ht="18" customHeight="1" x14ac:dyDescent="0.4"/>
    <row r="184" ht="18" customHeight="1" x14ac:dyDescent="0.4"/>
    <row r="185" ht="18" customHeight="1" x14ac:dyDescent="0.4"/>
    <row r="186" ht="18" customHeight="1" x14ac:dyDescent="0.4"/>
    <row r="187" ht="18" customHeight="1" x14ac:dyDescent="0.4"/>
    <row r="188" ht="18" customHeight="1" x14ac:dyDescent="0.4"/>
    <row r="189" ht="18" customHeight="1" x14ac:dyDescent="0.4"/>
    <row r="190" ht="18" customHeight="1" x14ac:dyDescent="0.4"/>
    <row r="191" ht="18" customHeight="1" x14ac:dyDescent="0.4"/>
    <row r="192" ht="18" customHeight="1" x14ac:dyDescent="0.4"/>
    <row r="193" ht="18" customHeight="1" x14ac:dyDescent="0.4"/>
    <row r="194" ht="18" customHeight="1" x14ac:dyDescent="0.4"/>
    <row r="195" ht="18" customHeight="1" x14ac:dyDescent="0.4"/>
    <row r="196" ht="18" customHeight="1" x14ac:dyDescent="0.4"/>
    <row r="197" ht="18" customHeight="1" x14ac:dyDescent="0.4"/>
    <row r="198" ht="18" customHeight="1" x14ac:dyDescent="0.4"/>
    <row r="199" ht="18" customHeight="1" x14ac:dyDescent="0.4"/>
    <row r="200" ht="18" customHeight="1" x14ac:dyDescent="0.4"/>
    <row r="201" ht="18" customHeight="1" x14ac:dyDescent="0.4"/>
    <row r="202" ht="18" hidden="1" customHeight="1" x14ac:dyDescent="0.4"/>
    <row r="203" ht="18" hidden="1" customHeight="1" x14ac:dyDescent="0.4"/>
    <row r="204" ht="18" hidden="1" customHeight="1" x14ac:dyDescent="0.4"/>
    <row r="205" ht="18" hidden="1" customHeight="1" x14ac:dyDescent="0.4"/>
    <row r="206" ht="18" hidden="1" customHeight="1" x14ac:dyDescent="0.4"/>
    <row r="207" ht="18" hidden="1" customHeight="1" x14ac:dyDescent="0.4"/>
    <row r="208" ht="18" hidden="1" customHeight="1" x14ac:dyDescent="0.4"/>
    <row r="209" ht="18" hidden="1" customHeight="1" x14ac:dyDescent="0.4"/>
    <row r="210" ht="18" hidden="1" customHeight="1" x14ac:dyDescent="0.4"/>
    <row r="211" ht="18" hidden="1" customHeight="1" x14ac:dyDescent="0.4"/>
    <row r="212" ht="18" hidden="1" customHeight="1" x14ac:dyDescent="0.4"/>
    <row r="213" ht="18" hidden="1" customHeight="1" x14ac:dyDescent="0.4"/>
    <row r="214" ht="18" hidden="1" customHeight="1" x14ac:dyDescent="0.4"/>
    <row r="215" ht="18" hidden="1" customHeight="1" x14ac:dyDescent="0.4"/>
    <row r="216" ht="18" hidden="1" customHeight="1" x14ac:dyDescent="0.4"/>
    <row r="217" ht="18" hidden="1" customHeight="1" x14ac:dyDescent="0.4"/>
    <row r="218" ht="18" hidden="1" customHeight="1" x14ac:dyDescent="0.4"/>
    <row r="219" ht="18" hidden="1" customHeight="1" x14ac:dyDescent="0.4"/>
    <row r="220" ht="18" hidden="1" customHeight="1" x14ac:dyDescent="0.4"/>
    <row r="221" ht="18" hidden="1" customHeight="1" x14ac:dyDescent="0.4"/>
    <row r="222" ht="18" hidden="1" customHeight="1" x14ac:dyDescent="0.4"/>
    <row r="223" ht="18" hidden="1" customHeight="1" x14ac:dyDescent="0.4"/>
    <row r="224" ht="18" hidden="1" customHeight="1" x14ac:dyDescent="0.4"/>
    <row r="225" ht="18" hidden="1" customHeight="1" x14ac:dyDescent="0.4"/>
    <row r="226" ht="18" hidden="1" customHeight="1" x14ac:dyDescent="0.4"/>
    <row r="227" ht="18" hidden="1" customHeight="1" x14ac:dyDescent="0.4"/>
    <row r="228" ht="18" hidden="1" customHeight="1" x14ac:dyDescent="0.4"/>
    <row r="229" ht="18" hidden="1" customHeight="1" x14ac:dyDescent="0.4"/>
    <row r="230" ht="18" hidden="1" customHeight="1" x14ac:dyDescent="0.4"/>
    <row r="231" ht="18" hidden="1" customHeight="1" x14ac:dyDescent="0.4"/>
    <row r="232" ht="18" hidden="1" customHeight="1" x14ac:dyDescent="0.4"/>
    <row r="233" ht="18" hidden="1" customHeight="1" x14ac:dyDescent="0.4"/>
    <row r="234" ht="18" hidden="1" customHeight="1" x14ac:dyDescent="0.4"/>
    <row r="235" ht="18" hidden="1" customHeight="1" x14ac:dyDescent="0.4"/>
    <row r="236" ht="18" hidden="1" customHeight="1" x14ac:dyDescent="0.4"/>
    <row r="237" ht="18" hidden="1" customHeight="1" x14ac:dyDescent="0.4"/>
    <row r="238" ht="18" hidden="1" customHeight="1" x14ac:dyDescent="0.4"/>
    <row r="239" ht="18" hidden="1" customHeight="1" x14ac:dyDescent="0.4"/>
    <row r="240" ht="18" hidden="1" customHeight="1" x14ac:dyDescent="0.4"/>
    <row r="241" ht="18" hidden="1" customHeight="1" x14ac:dyDescent="0.4"/>
    <row r="242" ht="18" hidden="1" customHeight="1" x14ac:dyDescent="0.4"/>
    <row r="243" ht="18" hidden="1" customHeight="1" x14ac:dyDescent="0.4"/>
    <row r="244" ht="18" hidden="1" customHeight="1" x14ac:dyDescent="0.4"/>
    <row r="245" ht="18" hidden="1" customHeight="1" x14ac:dyDescent="0.4"/>
    <row r="246" ht="18" hidden="1" customHeight="1" x14ac:dyDescent="0.4"/>
    <row r="247" ht="18" hidden="1" customHeight="1" x14ac:dyDescent="0.4"/>
    <row r="248" ht="18" hidden="1" customHeight="1" x14ac:dyDescent="0.4"/>
    <row r="249" ht="18" hidden="1" customHeight="1" x14ac:dyDescent="0.4"/>
    <row r="250" ht="18" hidden="1" customHeight="1" x14ac:dyDescent="0.4"/>
    <row r="251" ht="18" hidden="1" customHeight="1" x14ac:dyDescent="0.4"/>
    <row r="252" ht="18" hidden="1" customHeight="1" x14ac:dyDescent="0.4"/>
    <row r="253" ht="18" hidden="1" customHeight="1" x14ac:dyDescent="0.4"/>
    <row r="254" ht="18" hidden="1" customHeight="1" x14ac:dyDescent="0.4"/>
    <row r="255" ht="18" hidden="1" customHeight="1" x14ac:dyDescent="0.4"/>
    <row r="256" ht="18" hidden="1" customHeight="1" x14ac:dyDescent="0.4"/>
    <row r="257" ht="18" hidden="1" customHeight="1" x14ac:dyDescent="0.4"/>
    <row r="258" ht="18" hidden="1" customHeight="1" x14ac:dyDescent="0.4"/>
    <row r="259" ht="18" hidden="1" customHeight="1" x14ac:dyDescent="0.4"/>
    <row r="260" ht="18" hidden="1" customHeight="1" x14ac:dyDescent="0.4"/>
    <row r="261" ht="18" hidden="1" customHeight="1" x14ac:dyDescent="0.4"/>
    <row r="262" ht="18" hidden="1" customHeight="1" x14ac:dyDescent="0.4"/>
    <row r="263" ht="18" hidden="1" customHeight="1" x14ac:dyDescent="0.4"/>
    <row r="264" ht="18" hidden="1" customHeight="1" x14ac:dyDescent="0.4"/>
    <row r="265" ht="18" hidden="1" customHeight="1" x14ac:dyDescent="0.4"/>
    <row r="266" ht="18" hidden="1" customHeight="1" x14ac:dyDescent="0.4"/>
    <row r="267" ht="18" hidden="1" customHeight="1" x14ac:dyDescent="0.4"/>
    <row r="268" ht="18" hidden="1" customHeight="1" x14ac:dyDescent="0.4"/>
    <row r="269" ht="18" hidden="1" customHeight="1" x14ac:dyDescent="0.4"/>
    <row r="270" ht="18" hidden="1" customHeight="1" x14ac:dyDescent="0.4"/>
    <row r="271" ht="18" hidden="1" customHeight="1" x14ac:dyDescent="0.4"/>
    <row r="272" ht="18" hidden="1" customHeight="1" x14ac:dyDescent="0.4"/>
    <row r="273" ht="18" hidden="1" customHeight="1" x14ac:dyDescent="0.4"/>
    <row r="274" ht="18" hidden="1" customHeight="1" x14ac:dyDescent="0.4"/>
    <row r="275" ht="18" hidden="1" customHeight="1" x14ac:dyDescent="0.4"/>
    <row r="276" ht="18" hidden="1" customHeight="1" x14ac:dyDescent="0.4"/>
    <row r="277" ht="18" hidden="1" customHeight="1" x14ac:dyDescent="0.4"/>
    <row r="278" ht="18" hidden="1" customHeight="1" x14ac:dyDescent="0.4"/>
    <row r="279" ht="18" hidden="1" customHeight="1" x14ac:dyDescent="0.4"/>
    <row r="280" ht="18" hidden="1" customHeight="1" x14ac:dyDescent="0.4"/>
    <row r="281" ht="18" hidden="1" customHeight="1" x14ac:dyDescent="0.4"/>
    <row r="282" ht="18" hidden="1" customHeight="1" x14ac:dyDescent="0.4"/>
    <row r="283" ht="18" hidden="1" customHeight="1" x14ac:dyDescent="0.4"/>
    <row r="284" ht="18" hidden="1" customHeight="1" x14ac:dyDescent="0.4"/>
    <row r="285" ht="18" hidden="1" customHeight="1" x14ac:dyDescent="0.4"/>
    <row r="286" ht="18" hidden="1" customHeight="1" x14ac:dyDescent="0.4"/>
    <row r="287" ht="18" hidden="1" customHeight="1" x14ac:dyDescent="0.4"/>
    <row r="288" ht="18" hidden="1" customHeight="1" x14ac:dyDescent="0.4"/>
    <row r="289" ht="18" hidden="1" customHeight="1" x14ac:dyDescent="0.4"/>
    <row r="290" ht="18" hidden="1" customHeight="1" x14ac:dyDescent="0.4"/>
    <row r="291" ht="18" hidden="1" customHeight="1" x14ac:dyDescent="0.4"/>
    <row r="292" ht="18" hidden="1" customHeight="1" x14ac:dyDescent="0.4"/>
    <row r="293" ht="18" hidden="1" customHeight="1" x14ac:dyDescent="0.4"/>
    <row r="294" ht="18" hidden="1" customHeight="1" x14ac:dyDescent="0.4"/>
    <row r="295" ht="18" hidden="1" customHeight="1" x14ac:dyDescent="0.4"/>
    <row r="296" ht="18" hidden="1" customHeight="1" x14ac:dyDescent="0.4"/>
    <row r="297" ht="18" hidden="1" customHeight="1" x14ac:dyDescent="0.4"/>
    <row r="298" ht="18" hidden="1" customHeight="1" x14ac:dyDescent="0.4"/>
    <row r="299" ht="18" hidden="1" customHeight="1" x14ac:dyDescent="0.4"/>
    <row r="300" ht="18" hidden="1" customHeight="1" x14ac:dyDescent="0.4"/>
    <row r="301" ht="18" hidden="1" customHeight="1" x14ac:dyDescent="0.4"/>
    <row r="302" ht="18" hidden="1" customHeight="1" x14ac:dyDescent="0.4"/>
    <row r="303" ht="18" hidden="1" customHeight="1" x14ac:dyDescent="0.4"/>
    <row r="304" ht="18" hidden="1" customHeight="1" x14ac:dyDescent="0.4"/>
    <row r="305" ht="18" hidden="1" customHeight="1" x14ac:dyDescent="0.4"/>
    <row r="306" ht="18" hidden="1" customHeight="1" x14ac:dyDescent="0.4"/>
    <row r="307" ht="18" hidden="1" customHeight="1" x14ac:dyDescent="0.4"/>
    <row r="308" ht="18" hidden="1" customHeight="1" x14ac:dyDescent="0.4"/>
    <row r="309" ht="18" hidden="1" customHeight="1" x14ac:dyDescent="0.4"/>
    <row r="310" ht="18" hidden="1" customHeight="1" x14ac:dyDescent="0.4"/>
    <row r="311" ht="18" hidden="1" customHeight="1" x14ac:dyDescent="0.4"/>
    <row r="312" ht="18" hidden="1" customHeight="1" x14ac:dyDescent="0.4"/>
    <row r="313" ht="18" hidden="1" customHeight="1" x14ac:dyDescent="0.4"/>
    <row r="314" ht="18" hidden="1" customHeight="1" x14ac:dyDescent="0.4"/>
    <row r="315" ht="18" hidden="1" customHeight="1" x14ac:dyDescent="0.4"/>
    <row r="316" ht="18" hidden="1" customHeight="1" x14ac:dyDescent="0.4"/>
    <row r="317" ht="18" hidden="1" customHeight="1" x14ac:dyDescent="0.4"/>
    <row r="318" ht="18" hidden="1" customHeight="1" x14ac:dyDescent="0.4"/>
    <row r="319" ht="18" hidden="1" customHeight="1" x14ac:dyDescent="0.4"/>
    <row r="320" ht="18" hidden="1" customHeight="1" x14ac:dyDescent="0.4"/>
    <row r="321" ht="18" hidden="1" customHeight="1" x14ac:dyDescent="0.4"/>
    <row r="322" ht="18" hidden="1" customHeight="1" x14ac:dyDescent="0.4"/>
    <row r="323" ht="18" hidden="1" customHeight="1" x14ac:dyDescent="0.4"/>
    <row r="324" ht="18" hidden="1" customHeight="1" x14ac:dyDescent="0.4"/>
    <row r="325" ht="18" hidden="1" customHeight="1" x14ac:dyDescent="0.4"/>
    <row r="326" ht="18" hidden="1" customHeight="1" x14ac:dyDescent="0.4"/>
    <row r="327" ht="18" hidden="1" customHeight="1" x14ac:dyDescent="0.4"/>
    <row r="328" ht="18" hidden="1" customHeight="1" x14ac:dyDescent="0.4"/>
    <row r="329" ht="18" hidden="1" customHeight="1" x14ac:dyDescent="0.4"/>
    <row r="330" ht="18" hidden="1" customHeight="1" x14ac:dyDescent="0.4"/>
    <row r="331" ht="18" hidden="1" customHeight="1" x14ac:dyDescent="0.4"/>
    <row r="332" ht="18" hidden="1" customHeight="1" x14ac:dyDescent="0.4"/>
    <row r="333" ht="18" hidden="1" customHeight="1" x14ac:dyDescent="0.4"/>
    <row r="334" ht="18" hidden="1" customHeight="1" x14ac:dyDescent="0.4"/>
    <row r="335" ht="18" hidden="1" customHeight="1" x14ac:dyDescent="0.4"/>
    <row r="336" ht="18" hidden="1" customHeight="1" x14ac:dyDescent="0.4"/>
    <row r="337" ht="18" hidden="1" customHeight="1" x14ac:dyDescent="0.4"/>
    <row r="338" ht="18" hidden="1" customHeight="1" x14ac:dyDescent="0.4"/>
    <row r="339" ht="18" hidden="1" customHeight="1" x14ac:dyDescent="0.4"/>
    <row r="340" ht="18" hidden="1" customHeight="1" x14ac:dyDescent="0.4"/>
    <row r="341" ht="18" hidden="1" customHeight="1" x14ac:dyDescent="0.4"/>
    <row r="342" ht="18" hidden="1" customHeight="1" x14ac:dyDescent="0.4"/>
    <row r="343" ht="18" hidden="1" customHeight="1" x14ac:dyDescent="0.4"/>
    <row r="344" ht="18" hidden="1" customHeight="1" x14ac:dyDescent="0.4"/>
    <row r="345" ht="18" hidden="1" customHeight="1" x14ac:dyDescent="0.4"/>
    <row r="346" ht="18" hidden="1" customHeight="1" x14ac:dyDescent="0.4"/>
    <row r="347" ht="18" hidden="1" customHeight="1" x14ac:dyDescent="0.4"/>
    <row r="348" ht="18" hidden="1" customHeight="1" x14ac:dyDescent="0.4"/>
    <row r="349" ht="18" hidden="1" customHeight="1" x14ac:dyDescent="0.4"/>
    <row r="350" ht="18" hidden="1" customHeight="1" x14ac:dyDescent="0.4"/>
    <row r="351" ht="18" hidden="1" customHeight="1" x14ac:dyDescent="0.4"/>
    <row r="352" ht="18" hidden="1" customHeight="1" x14ac:dyDescent="0.4"/>
    <row r="353" ht="18" hidden="1" customHeight="1" x14ac:dyDescent="0.4"/>
    <row r="354" ht="18" hidden="1" customHeight="1" x14ac:dyDescent="0.4"/>
    <row r="355" ht="18" hidden="1" customHeight="1" x14ac:dyDescent="0.4"/>
    <row r="356" ht="18" hidden="1" customHeight="1" x14ac:dyDescent="0.4"/>
    <row r="357" ht="18" hidden="1" customHeight="1" x14ac:dyDescent="0.4"/>
    <row r="358" ht="18" hidden="1" customHeight="1" x14ac:dyDescent="0.4"/>
    <row r="359" ht="18" hidden="1" customHeight="1" x14ac:dyDescent="0.4"/>
    <row r="360" ht="18" hidden="1" customHeight="1" x14ac:dyDescent="0.4"/>
    <row r="361" ht="18" hidden="1" customHeight="1" x14ac:dyDescent="0.4"/>
    <row r="362" ht="18" hidden="1" customHeight="1" x14ac:dyDescent="0.4"/>
    <row r="363" ht="18" hidden="1" customHeight="1" x14ac:dyDescent="0.4"/>
    <row r="364" ht="18" hidden="1" customHeight="1" x14ac:dyDescent="0.4"/>
    <row r="365" ht="18" hidden="1" customHeight="1" x14ac:dyDescent="0.4"/>
    <row r="366" ht="18" hidden="1" customHeight="1" x14ac:dyDescent="0.4"/>
    <row r="367" ht="18" hidden="1" customHeight="1" x14ac:dyDescent="0.4"/>
    <row r="368" ht="18" hidden="1" customHeight="1" x14ac:dyDescent="0.4"/>
    <row r="369" ht="18" hidden="1" customHeight="1" x14ac:dyDescent="0.4"/>
    <row r="370" ht="18" hidden="1" customHeight="1" x14ac:dyDescent="0.4"/>
    <row r="371" ht="18" hidden="1" customHeight="1" x14ac:dyDescent="0.4"/>
    <row r="372" ht="18" hidden="1" customHeight="1" x14ac:dyDescent="0.4"/>
    <row r="373" ht="18" hidden="1" customHeight="1" x14ac:dyDescent="0.4"/>
    <row r="374" ht="18" hidden="1" customHeight="1" x14ac:dyDescent="0.4"/>
    <row r="375" ht="18" hidden="1" customHeight="1" x14ac:dyDescent="0.4"/>
    <row r="376" ht="18" hidden="1" customHeight="1" x14ac:dyDescent="0.4"/>
    <row r="377" ht="18" hidden="1" customHeight="1" x14ac:dyDescent="0.4"/>
    <row r="378" ht="18" hidden="1" customHeight="1" x14ac:dyDescent="0.4"/>
    <row r="379" ht="18" hidden="1" customHeight="1" x14ac:dyDescent="0.4"/>
    <row r="380" ht="18" hidden="1" customHeight="1" x14ac:dyDescent="0.4"/>
    <row r="381" ht="18" hidden="1" customHeight="1" x14ac:dyDescent="0.4"/>
    <row r="382" ht="18" hidden="1" customHeight="1" x14ac:dyDescent="0.4"/>
    <row r="383" ht="18" hidden="1" customHeight="1" x14ac:dyDescent="0.4"/>
    <row r="384" ht="18" hidden="1" customHeight="1" x14ac:dyDescent="0.4"/>
    <row r="385" ht="18" hidden="1" customHeight="1" x14ac:dyDescent="0.4"/>
    <row r="386" ht="18" hidden="1" customHeight="1" x14ac:dyDescent="0.4"/>
    <row r="387" ht="18" hidden="1" customHeight="1" x14ac:dyDescent="0.4"/>
    <row r="388" ht="18" hidden="1" customHeight="1" x14ac:dyDescent="0.4"/>
    <row r="389" ht="18" hidden="1" customHeight="1" x14ac:dyDescent="0.4"/>
    <row r="390" ht="18" hidden="1" customHeight="1" x14ac:dyDescent="0.4"/>
    <row r="391" ht="18" hidden="1" customHeight="1" x14ac:dyDescent="0.4"/>
    <row r="392" ht="18" hidden="1" customHeight="1" x14ac:dyDescent="0.4"/>
    <row r="393" ht="18" hidden="1" customHeight="1" x14ac:dyDescent="0.4"/>
    <row r="394" ht="18" hidden="1" customHeight="1" x14ac:dyDescent="0.4"/>
    <row r="395" ht="18" hidden="1" customHeight="1" x14ac:dyDescent="0.4"/>
    <row r="396" ht="18" hidden="1" customHeight="1" x14ac:dyDescent="0.4"/>
    <row r="397" ht="18" hidden="1" customHeight="1" x14ac:dyDescent="0.4"/>
    <row r="398" ht="18" hidden="1" customHeight="1" x14ac:dyDescent="0.4"/>
    <row r="399" ht="18" hidden="1" customHeight="1" x14ac:dyDescent="0.4"/>
    <row r="400" ht="18" hidden="1" customHeight="1" x14ac:dyDescent="0.4"/>
    <row r="401" ht="18" hidden="1" customHeight="1" x14ac:dyDescent="0.4"/>
    <row r="402" ht="18" hidden="1" customHeight="1" x14ac:dyDescent="0.4"/>
    <row r="403" ht="18" hidden="1" customHeight="1" x14ac:dyDescent="0.4"/>
    <row r="404" ht="18" hidden="1" customHeight="1" x14ac:dyDescent="0.4"/>
    <row r="405" ht="18" hidden="1" customHeight="1" x14ac:dyDescent="0.4"/>
    <row r="406" ht="18" hidden="1" customHeight="1" x14ac:dyDescent="0.4"/>
    <row r="407" ht="18" hidden="1" customHeight="1" x14ac:dyDescent="0.4"/>
    <row r="408" ht="18" hidden="1" customHeight="1" x14ac:dyDescent="0.4"/>
    <row r="409" ht="18" hidden="1" customHeight="1" x14ac:dyDescent="0.4"/>
    <row r="410" ht="18" hidden="1" customHeight="1" x14ac:dyDescent="0.4"/>
    <row r="411" ht="18" hidden="1" customHeight="1" x14ac:dyDescent="0.4"/>
    <row r="412" ht="18" hidden="1" customHeight="1" x14ac:dyDescent="0.4"/>
    <row r="413" ht="18" hidden="1" customHeight="1" x14ac:dyDescent="0.4"/>
    <row r="414" ht="18" hidden="1" customHeight="1" x14ac:dyDescent="0.4"/>
    <row r="415" ht="18" hidden="1" customHeight="1" x14ac:dyDescent="0.4"/>
    <row r="416" ht="18" hidden="1" customHeight="1" x14ac:dyDescent="0.4"/>
    <row r="417" ht="18" hidden="1" customHeight="1" x14ac:dyDescent="0.4"/>
    <row r="418" ht="18" hidden="1" customHeight="1" x14ac:dyDescent="0.4"/>
    <row r="419" ht="18" hidden="1" customHeight="1" x14ac:dyDescent="0.4"/>
    <row r="420" ht="18" hidden="1" customHeight="1" x14ac:dyDescent="0.4"/>
    <row r="421" ht="18" hidden="1" customHeight="1" x14ac:dyDescent="0.4"/>
    <row r="422" ht="18" hidden="1" customHeight="1" x14ac:dyDescent="0.4"/>
    <row r="423" ht="18" hidden="1" customHeight="1" x14ac:dyDescent="0.4"/>
    <row r="424" ht="18" hidden="1" customHeight="1" x14ac:dyDescent="0.4"/>
    <row r="425" ht="18" hidden="1" customHeight="1" x14ac:dyDescent="0.4"/>
    <row r="426" ht="18" hidden="1" customHeight="1" x14ac:dyDescent="0.4"/>
    <row r="427" ht="18" hidden="1" customHeight="1" x14ac:dyDescent="0.4"/>
    <row r="428" ht="18" hidden="1" customHeight="1" x14ac:dyDescent="0.4"/>
    <row r="429" ht="18" hidden="1" customHeight="1" x14ac:dyDescent="0.4"/>
    <row r="430" ht="18" hidden="1" customHeight="1" x14ac:dyDescent="0.4"/>
    <row r="431" ht="18" hidden="1" customHeight="1" x14ac:dyDescent="0.4"/>
    <row r="432" ht="18" hidden="1" customHeight="1" x14ac:dyDescent="0.4"/>
    <row r="433" ht="18" hidden="1" customHeight="1" x14ac:dyDescent="0.4"/>
    <row r="434" ht="18" hidden="1" customHeight="1" x14ac:dyDescent="0.4"/>
    <row r="435" ht="18" hidden="1" customHeight="1" x14ac:dyDescent="0.4"/>
    <row r="436" ht="18" hidden="1" customHeight="1" x14ac:dyDescent="0.4"/>
    <row r="437" ht="18" hidden="1" customHeight="1" x14ac:dyDescent="0.4"/>
    <row r="438" ht="18" hidden="1" customHeight="1" x14ac:dyDescent="0.4"/>
    <row r="439" ht="18" hidden="1" customHeight="1" x14ac:dyDescent="0.4"/>
    <row r="440" ht="18" hidden="1" customHeight="1" x14ac:dyDescent="0.4"/>
    <row r="441" ht="18" hidden="1" customHeight="1" x14ac:dyDescent="0.4"/>
    <row r="442" ht="18" hidden="1" customHeight="1" x14ac:dyDescent="0.4"/>
    <row r="443" ht="18" hidden="1" customHeight="1" x14ac:dyDescent="0.4"/>
    <row r="444" ht="18" hidden="1" customHeight="1" x14ac:dyDescent="0.4"/>
    <row r="445" ht="18" hidden="1" customHeight="1" x14ac:dyDescent="0.4"/>
    <row r="446" ht="18" hidden="1" customHeight="1" x14ac:dyDescent="0.4"/>
    <row r="447" ht="18" hidden="1" customHeight="1" x14ac:dyDescent="0.4"/>
    <row r="448" ht="18" hidden="1" customHeight="1" x14ac:dyDescent="0.4"/>
    <row r="449" ht="18" hidden="1" customHeight="1" x14ac:dyDescent="0.4"/>
    <row r="450" ht="18" hidden="1" customHeight="1" x14ac:dyDescent="0.4"/>
    <row r="451" ht="18" hidden="1" customHeight="1" x14ac:dyDescent="0.4"/>
    <row r="452" ht="18" hidden="1" customHeight="1" x14ac:dyDescent="0.4"/>
    <row r="453" ht="18" hidden="1" customHeight="1" x14ac:dyDescent="0.4"/>
    <row r="454" ht="18" hidden="1" customHeight="1" x14ac:dyDescent="0.4"/>
    <row r="455" ht="18" hidden="1" customHeight="1" x14ac:dyDescent="0.4"/>
    <row r="456" ht="18" hidden="1" customHeight="1" x14ac:dyDescent="0.4"/>
    <row r="457" ht="18" hidden="1" customHeight="1" x14ac:dyDescent="0.4"/>
    <row r="458" ht="18" hidden="1" customHeight="1" x14ac:dyDescent="0.4"/>
    <row r="459" ht="18" hidden="1" customHeight="1" x14ac:dyDescent="0.4"/>
    <row r="460" ht="18" hidden="1" customHeight="1" x14ac:dyDescent="0.4"/>
    <row r="461" ht="18" hidden="1" customHeight="1" x14ac:dyDescent="0.4"/>
    <row r="462" ht="18" hidden="1" customHeight="1" x14ac:dyDescent="0.4"/>
    <row r="463" ht="18" hidden="1" customHeight="1" x14ac:dyDescent="0.4"/>
    <row r="464" ht="18" hidden="1" customHeight="1" x14ac:dyDescent="0.4"/>
    <row r="465" ht="18" hidden="1" customHeight="1" x14ac:dyDescent="0.4"/>
    <row r="466" ht="18" hidden="1" customHeight="1" x14ac:dyDescent="0.4"/>
    <row r="467" ht="18" hidden="1" customHeight="1" x14ac:dyDescent="0.4"/>
    <row r="468" ht="18" hidden="1" customHeight="1" x14ac:dyDescent="0.4"/>
    <row r="469" ht="18" hidden="1" customHeight="1" x14ac:dyDescent="0.4"/>
    <row r="470" ht="18" hidden="1" customHeight="1" x14ac:dyDescent="0.4"/>
    <row r="471" ht="18" hidden="1" customHeight="1" x14ac:dyDescent="0.4"/>
    <row r="472" ht="18" hidden="1" customHeight="1" x14ac:dyDescent="0.4"/>
    <row r="473" ht="18" hidden="1" customHeight="1" x14ac:dyDescent="0.4"/>
    <row r="474" ht="18" hidden="1" customHeight="1" x14ac:dyDescent="0.4"/>
    <row r="475" ht="18" hidden="1" customHeight="1" x14ac:dyDescent="0.4"/>
    <row r="476" ht="18" hidden="1" customHeight="1" x14ac:dyDescent="0.4"/>
    <row r="477" ht="18" hidden="1" customHeight="1" x14ac:dyDescent="0.4"/>
    <row r="478" ht="18" hidden="1" customHeight="1" x14ac:dyDescent="0.4"/>
    <row r="479" ht="18" hidden="1" customHeight="1" x14ac:dyDescent="0.4"/>
    <row r="480" ht="18" hidden="1" customHeight="1" x14ac:dyDescent="0.4"/>
    <row r="481" ht="18" hidden="1" customHeight="1" x14ac:dyDescent="0.4"/>
    <row r="482" ht="18" hidden="1" customHeight="1" x14ac:dyDescent="0.4"/>
    <row r="483" ht="18" hidden="1" customHeight="1" x14ac:dyDescent="0.4"/>
    <row r="484" ht="18" hidden="1" customHeight="1" x14ac:dyDescent="0.4"/>
    <row r="485" ht="18" hidden="1" customHeight="1" x14ac:dyDescent="0.4"/>
    <row r="486" ht="18" hidden="1" customHeight="1" x14ac:dyDescent="0.4"/>
    <row r="487" ht="18" hidden="1" customHeight="1" x14ac:dyDescent="0.4"/>
    <row r="488" ht="18" hidden="1" customHeight="1" x14ac:dyDescent="0.4"/>
    <row r="489" ht="18" hidden="1" customHeight="1" x14ac:dyDescent="0.4"/>
    <row r="490" ht="18" hidden="1" customHeight="1" x14ac:dyDescent="0.4"/>
    <row r="491" ht="18" hidden="1" customHeight="1" x14ac:dyDescent="0.4"/>
    <row r="492" ht="18" hidden="1" customHeight="1" x14ac:dyDescent="0.4"/>
    <row r="493" ht="18" hidden="1" customHeight="1" x14ac:dyDescent="0.4"/>
    <row r="494" ht="18" hidden="1" customHeight="1" x14ac:dyDescent="0.4"/>
    <row r="495" ht="18" hidden="1" customHeight="1" x14ac:dyDescent="0.4"/>
    <row r="496" ht="18" hidden="1" customHeight="1" x14ac:dyDescent="0.4"/>
    <row r="497" ht="18" hidden="1" customHeight="1" x14ac:dyDescent="0.4"/>
    <row r="498" ht="18" hidden="1" customHeight="1" x14ac:dyDescent="0.4"/>
    <row r="499" ht="18" hidden="1" customHeight="1" x14ac:dyDescent="0.4"/>
    <row r="500" ht="18" hidden="1" customHeight="1" x14ac:dyDescent="0.4"/>
    <row r="501" ht="18" hidden="1" customHeight="1" x14ac:dyDescent="0.4"/>
    <row r="502" ht="18" hidden="1" customHeight="1" x14ac:dyDescent="0.4"/>
    <row r="503" ht="18" hidden="1" customHeight="1" x14ac:dyDescent="0.4"/>
    <row r="504" ht="18" hidden="1" customHeight="1" x14ac:dyDescent="0.4"/>
    <row r="505" ht="18" hidden="1" customHeight="1" x14ac:dyDescent="0.4"/>
    <row r="506" ht="18" hidden="1" customHeight="1" x14ac:dyDescent="0.4"/>
    <row r="507" ht="18" hidden="1" customHeight="1" x14ac:dyDescent="0.4"/>
    <row r="508" ht="18" hidden="1" customHeight="1" x14ac:dyDescent="0.4"/>
    <row r="509" ht="18" hidden="1" customHeight="1" x14ac:dyDescent="0.4"/>
    <row r="510" ht="18" hidden="1" customHeight="1" x14ac:dyDescent="0.4"/>
    <row r="511" ht="18" hidden="1" customHeight="1" x14ac:dyDescent="0.4"/>
    <row r="512" ht="18" hidden="1" customHeight="1" x14ac:dyDescent="0.4"/>
    <row r="513" ht="18" hidden="1" customHeight="1" x14ac:dyDescent="0.4"/>
    <row r="514" ht="18" hidden="1" customHeight="1" x14ac:dyDescent="0.4"/>
    <row r="515" ht="18" hidden="1" customHeight="1" x14ac:dyDescent="0.4"/>
    <row r="516" ht="18" hidden="1" customHeight="1" x14ac:dyDescent="0.4"/>
    <row r="517" ht="18" hidden="1" customHeight="1" x14ac:dyDescent="0.4"/>
    <row r="518" ht="18" hidden="1" customHeight="1" x14ac:dyDescent="0.4"/>
    <row r="519" ht="18" hidden="1" customHeight="1" x14ac:dyDescent="0.4"/>
    <row r="520" ht="18" hidden="1" customHeight="1" x14ac:dyDescent="0.4"/>
    <row r="521" ht="18" hidden="1" customHeight="1" x14ac:dyDescent="0.4"/>
    <row r="522" ht="18" hidden="1" customHeight="1" x14ac:dyDescent="0.4"/>
    <row r="523" ht="18" hidden="1" customHeight="1" x14ac:dyDescent="0.4"/>
    <row r="524" ht="18" hidden="1" customHeight="1" x14ac:dyDescent="0.4"/>
    <row r="525" ht="18" hidden="1" customHeight="1" x14ac:dyDescent="0.4"/>
    <row r="526" ht="18" hidden="1" customHeight="1" x14ac:dyDescent="0.4"/>
    <row r="527" ht="18" hidden="1" customHeight="1" x14ac:dyDescent="0.4"/>
    <row r="528" ht="18" hidden="1" customHeight="1" x14ac:dyDescent="0.4"/>
    <row r="529" ht="18" hidden="1" customHeight="1" x14ac:dyDescent="0.4"/>
    <row r="530" ht="18" hidden="1" customHeight="1" x14ac:dyDescent="0.4"/>
    <row r="531" ht="18" hidden="1" customHeight="1" x14ac:dyDescent="0.4"/>
    <row r="532" ht="18" hidden="1" customHeight="1" x14ac:dyDescent="0.4"/>
    <row r="533" ht="18" hidden="1" customHeight="1" x14ac:dyDescent="0.4"/>
    <row r="534" ht="18" hidden="1" customHeight="1" x14ac:dyDescent="0.4"/>
    <row r="535" ht="18" hidden="1" customHeight="1" x14ac:dyDescent="0.4"/>
    <row r="536" ht="18" hidden="1" customHeight="1" x14ac:dyDescent="0.4"/>
    <row r="537" ht="18" hidden="1" customHeight="1" x14ac:dyDescent="0.4"/>
    <row r="538" ht="18" hidden="1" customHeight="1" x14ac:dyDescent="0.4"/>
    <row r="539" ht="18" hidden="1" customHeight="1" x14ac:dyDescent="0.4"/>
    <row r="540" ht="18" hidden="1" customHeight="1" x14ac:dyDescent="0.4"/>
    <row r="541" ht="18" hidden="1" customHeight="1" x14ac:dyDescent="0.4"/>
    <row r="542" ht="18" hidden="1" customHeight="1" x14ac:dyDescent="0.4"/>
    <row r="543" ht="18" hidden="1" customHeight="1" x14ac:dyDescent="0.4"/>
    <row r="544" ht="18" hidden="1" customHeight="1" x14ac:dyDescent="0.4"/>
    <row r="545" ht="18" hidden="1" customHeight="1" x14ac:dyDescent="0.4"/>
    <row r="546" ht="18" hidden="1" customHeight="1" x14ac:dyDescent="0.4"/>
    <row r="547" ht="18" hidden="1" customHeight="1" x14ac:dyDescent="0.4"/>
    <row r="548" ht="18" hidden="1" customHeight="1" x14ac:dyDescent="0.4"/>
    <row r="549" ht="18" hidden="1" customHeight="1" x14ac:dyDescent="0.4"/>
    <row r="550" ht="18" hidden="1" customHeight="1" x14ac:dyDescent="0.4"/>
    <row r="551" ht="18" hidden="1" customHeight="1" x14ac:dyDescent="0.4"/>
    <row r="552" ht="18" hidden="1" customHeight="1" x14ac:dyDescent="0.4"/>
    <row r="553" ht="18" hidden="1" customHeight="1" x14ac:dyDescent="0.4"/>
    <row r="554" ht="18" hidden="1" customHeight="1" x14ac:dyDescent="0.4"/>
    <row r="555" ht="18" hidden="1" customHeight="1" x14ac:dyDescent="0.4"/>
    <row r="556" ht="18" hidden="1" customHeight="1" x14ac:dyDescent="0.4"/>
    <row r="557" ht="18" hidden="1" customHeight="1" x14ac:dyDescent="0.4"/>
    <row r="558" ht="18" hidden="1" customHeight="1" x14ac:dyDescent="0.4"/>
    <row r="559" ht="18" hidden="1" customHeight="1" x14ac:dyDescent="0.4"/>
    <row r="560" ht="18" hidden="1" customHeight="1" x14ac:dyDescent="0.4"/>
    <row r="561" ht="18" hidden="1" customHeight="1" x14ac:dyDescent="0.4"/>
    <row r="562" ht="18" hidden="1" customHeight="1" x14ac:dyDescent="0.4"/>
    <row r="563" ht="18" hidden="1" customHeight="1" x14ac:dyDescent="0.4"/>
    <row r="564" ht="18" hidden="1" customHeight="1" x14ac:dyDescent="0.4"/>
    <row r="565" ht="18" hidden="1" customHeight="1" x14ac:dyDescent="0.4"/>
    <row r="566" ht="18" hidden="1" customHeight="1" x14ac:dyDescent="0.4"/>
    <row r="567" ht="18" hidden="1" customHeight="1" x14ac:dyDescent="0.4"/>
    <row r="568" ht="18" hidden="1" customHeight="1" x14ac:dyDescent="0.4"/>
    <row r="569" ht="18" hidden="1" customHeight="1" x14ac:dyDescent="0.4"/>
    <row r="570" ht="18" hidden="1" customHeight="1" x14ac:dyDescent="0.4"/>
    <row r="571" ht="18" hidden="1" customHeight="1" x14ac:dyDescent="0.4"/>
    <row r="572" ht="18" hidden="1" customHeight="1" x14ac:dyDescent="0.4"/>
    <row r="573" ht="18" hidden="1" customHeight="1" x14ac:dyDescent="0.4"/>
    <row r="574" ht="18" hidden="1" customHeight="1" x14ac:dyDescent="0.4"/>
    <row r="575" ht="18" hidden="1" customHeight="1" x14ac:dyDescent="0.4"/>
    <row r="576" ht="18" hidden="1" customHeight="1" x14ac:dyDescent="0.4"/>
    <row r="577" ht="18" hidden="1" customHeight="1" x14ac:dyDescent="0.4"/>
    <row r="578" ht="18" hidden="1" customHeight="1" x14ac:dyDescent="0.4"/>
    <row r="579" ht="18" hidden="1" customHeight="1" x14ac:dyDescent="0.4"/>
    <row r="580" ht="18" hidden="1" customHeight="1" x14ac:dyDescent="0.4"/>
    <row r="581" ht="18" hidden="1" customHeight="1" x14ac:dyDescent="0.4"/>
    <row r="582" ht="18" hidden="1" customHeight="1" x14ac:dyDescent="0.4"/>
    <row r="583" ht="18" hidden="1" customHeight="1" x14ac:dyDescent="0.4"/>
    <row r="584" ht="18" hidden="1" customHeight="1" x14ac:dyDescent="0.4"/>
    <row r="585" ht="18" hidden="1" customHeight="1" x14ac:dyDescent="0.4"/>
    <row r="586" ht="18" hidden="1" customHeight="1" x14ac:dyDescent="0.4"/>
    <row r="587" ht="18" hidden="1" customHeight="1" x14ac:dyDescent="0.4"/>
    <row r="588" ht="18" hidden="1" customHeight="1" x14ac:dyDescent="0.4"/>
    <row r="589" ht="18" hidden="1" customHeight="1" x14ac:dyDescent="0.4"/>
    <row r="590" ht="18" hidden="1" customHeight="1" x14ac:dyDescent="0.4"/>
    <row r="591" ht="18" hidden="1" customHeight="1" x14ac:dyDescent="0.4"/>
    <row r="592" ht="18" hidden="1" customHeight="1" x14ac:dyDescent="0.4"/>
    <row r="593" ht="18" hidden="1" customHeight="1" x14ac:dyDescent="0.4"/>
    <row r="594" ht="18" hidden="1" customHeight="1" x14ac:dyDescent="0.4"/>
    <row r="595" ht="18" hidden="1" customHeight="1" x14ac:dyDescent="0.4"/>
    <row r="596" ht="18" hidden="1" customHeight="1" x14ac:dyDescent="0.4"/>
    <row r="597" ht="18" hidden="1" customHeight="1" x14ac:dyDescent="0.4"/>
    <row r="598" ht="18" hidden="1" customHeight="1" x14ac:dyDescent="0.4"/>
    <row r="599" ht="18" hidden="1" customHeight="1" x14ac:dyDescent="0.4"/>
    <row r="600" ht="18" hidden="1" customHeight="1" x14ac:dyDescent="0.4"/>
    <row r="601" ht="18" hidden="1" customHeight="1" x14ac:dyDescent="0.4"/>
    <row r="602" ht="18" hidden="1" customHeight="1" x14ac:dyDescent="0.4"/>
    <row r="603" ht="18" hidden="1" customHeight="1" x14ac:dyDescent="0.4"/>
    <row r="604" ht="18" hidden="1" customHeight="1" x14ac:dyDescent="0.4"/>
    <row r="605" ht="18" hidden="1" customHeight="1" x14ac:dyDescent="0.4"/>
    <row r="606" ht="18" hidden="1" customHeight="1" x14ac:dyDescent="0.4"/>
    <row r="607" ht="18" hidden="1" customHeight="1" x14ac:dyDescent="0.4"/>
    <row r="608" ht="18" hidden="1" customHeight="1" x14ac:dyDescent="0.4"/>
    <row r="609" ht="18" hidden="1" customHeight="1" x14ac:dyDescent="0.4"/>
    <row r="610" ht="18" hidden="1" customHeight="1" x14ac:dyDescent="0.4"/>
    <row r="611" ht="18" hidden="1" customHeight="1" x14ac:dyDescent="0.4"/>
    <row r="612" ht="18" hidden="1" customHeight="1" x14ac:dyDescent="0.4"/>
    <row r="613" ht="18" hidden="1" customHeight="1" x14ac:dyDescent="0.4"/>
    <row r="614" ht="18" hidden="1" customHeight="1" x14ac:dyDescent="0.4"/>
    <row r="615" ht="18" hidden="1" customHeight="1" x14ac:dyDescent="0.4"/>
    <row r="616" ht="18" hidden="1" customHeight="1" x14ac:dyDescent="0.4"/>
    <row r="617" ht="18" hidden="1" customHeight="1" x14ac:dyDescent="0.4"/>
    <row r="618" ht="18" hidden="1" customHeight="1" x14ac:dyDescent="0.4"/>
    <row r="619" ht="18" hidden="1" customHeight="1" x14ac:dyDescent="0.4"/>
    <row r="620" ht="18" hidden="1" customHeight="1" x14ac:dyDescent="0.4"/>
    <row r="621" ht="18" hidden="1" customHeight="1" x14ac:dyDescent="0.4"/>
    <row r="622" ht="18" hidden="1" customHeight="1" x14ac:dyDescent="0.4"/>
    <row r="623" ht="18" hidden="1" customHeight="1" x14ac:dyDescent="0.4"/>
    <row r="624" ht="18" hidden="1" customHeight="1" x14ac:dyDescent="0.4"/>
    <row r="625" ht="18" hidden="1" customHeight="1" x14ac:dyDescent="0.4"/>
    <row r="626" ht="18" hidden="1" customHeight="1" x14ac:dyDescent="0.4"/>
    <row r="627" ht="18" hidden="1" customHeight="1" x14ac:dyDescent="0.4"/>
    <row r="628" ht="18" hidden="1" customHeight="1" x14ac:dyDescent="0.4"/>
    <row r="629" ht="18" hidden="1" customHeight="1" x14ac:dyDescent="0.4"/>
    <row r="630" ht="18" hidden="1" customHeight="1" x14ac:dyDescent="0.4"/>
    <row r="631" ht="18" hidden="1" customHeight="1" x14ac:dyDescent="0.4"/>
    <row r="632" ht="18" hidden="1" customHeight="1" x14ac:dyDescent="0.4"/>
    <row r="633" ht="18" hidden="1" customHeight="1" x14ac:dyDescent="0.4"/>
    <row r="634" ht="18" hidden="1" customHeight="1" x14ac:dyDescent="0.4"/>
    <row r="635" ht="18" hidden="1" customHeight="1" x14ac:dyDescent="0.4"/>
    <row r="636" ht="18" hidden="1" customHeight="1" x14ac:dyDescent="0.4"/>
    <row r="637" ht="18" hidden="1" customHeight="1" x14ac:dyDescent="0.4"/>
    <row r="638" ht="18" hidden="1" customHeight="1" x14ac:dyDescent="0.4"/>
    <row r="639" ht="18" hidden="1" customHeight="1" x14ac:dyDescent="0.4"/>
    <row r="640" ht="18" hidden="1" customHeight="1" x14ac:dyDescent="0.4"/>
    <row r="641" ht="18" hidden="1" customHeight="1" x14ac:dyDescent="0.4"/>
    <row r="642" ht="18" hidden="1" customHeight="1" x14ac:dyDescent="0.4"/>
    <row r="643" ht="18" hidden="1" customHeight="1" x14ac:dyDescent="0.4"/>
    <row r="644" ht="18" hidden="1" customHeight="1" x14ac:dyDescent="0.4"/>
    <row r="645" ht="18" hidden="1" customHeight="1" x14ac:dyDescent="0.4"/>
    <row r="646" ht="18" hidden="1" customHeight="1" x14ac:dyDescent="0.4"/>
    <row r="647" ht="18" hidden="1" customHeight="1" x14ac:dyDescent="0.4"/>
    <row r="648" ht="18" hidden="1" customHeight="1" x14ac:dyDescent="0.4"/>
    <row r="649" ht="18" hidden="1" customHeight="1" x14ac:dyDescent="0.4"/>
    <row r="650" ht="18" hidden="1" customHeight="1" x14ac:dyDescent="0.4"/>
    <row r="651" ht="18" hidden="1" customHeight="1" x14ac:dyDescent="0.4"/>
    <row r="652" ht="18" hidden="1" customHeight="1" x14ac:dyDescent="0.4"/>
    <row r="653" ht="18" hidden="1" customHeight="1" x14ac:dyDescent="0.4"/>
    <row r="654" ht="18" hidden="1" customHeight="1" x14ac:dyDescent="0.4"/>
    <row r="655" ht="18" hidden="1" customHeight="1" x14ac:dyDescent="0.4"/>
    <row r="656" ht="18" hidden="1" customHeight="1" x14ac:dyDescent="0.4"/>
    <row r="657" ht="18" hidden="1" customHeight="1" x14ac:dyDescent="0.4"/>
    <row r="658" ht="18" hidden="1" customHeight="1" x14ac:dyDescent="0.4"/>
    <row r="659" ht="18" hidden="1" customHeight="1" x14ac:dyDescent="0.4"/>
    <row r="660" ht="18" hidden="1" customHeight="1" x14ac:dyDescent="0.4"/>
    <row r="661" ht="18" hidden="1" customHeight="1" x14ac:dyDescent="0.4"/>
    <row r="662" ht="18" hidden="1" customHeight="1" x14ac:dyDescent="0.4"/>
    <row r="663" ht="18" hidden="1" customHeight="1" x14ac:dyDescent="0.4"/>
    <row r="664" ht="18" hidden="1" customHeight="1" x14ac:dyDescent="0.4"/>
    <row r="665" ht="18" hidden="1" customHeight="1" x14ac:dyDescent="0.4"/>
    <row r="666" ht="18" hidden="1" customHeight="1" x14ac:dyDescent="0.4"/>
    <row r="667" ht="18" hidden="1" customHeight="1" x14ac:dyDescent="0.4"/>
    <row r="668" ht="18" hidden="1" customHeight="1" x14ac:dyDescent="0.4"/>
    <row r="669" ht="18" hidden="1" customHeight="1" x14ac:dyDescent="0.4"/>
    <row r="670" ht="18" hidden="1" customHeight="1" x14ac:dyDescent="0.4"/>
    <row r="671" ht="18" hidden="1" customHeight="1" x14ac:dyDescent="0.4"/>
    <row r="672" ht="18" hidden="1" customHeight="1" x14ac:dyDescent="0.4"/>
    <row r="673" ht="18" hidden="1" customHeight="1" x14ac:dyDescent="0.4"/>
    <row r="674" ht="18" hidden="1" customHeight="1" x14ac:dyDescent="0.4"/>
    <row r="675" ht="18" hidden="1" customHeight="1" x14ac:dyDescent="0.4"/>
    <row r="676" ht="18" hidden="1" customHeight="1" x14ac:dyDescent="0.4"/>
    <row r="677" ht="18" hidden="1" customHeight="1" x14ac:dyDescent="0.4"/>
    <row r="678" ht="18" hidden="1" customHeight="1" x14ac:dyDescent="0.4"/>
    <row r="679" ht="18" hidden="1" customHeight="1" x14ac:dyDescent="0.4"/>
    <row r="680" ht="18" hidden="1" customHeight="1" x14ac:dyDescent="0.4"/>
    <row r="681" ht="18" hidden="1" customHeight="1" x14ac:dyDescent="0.4"/>
    <row r="682" ht="18" hidden="1" customHeight="1" x14ac:dyDescent="0.4"/>
    <row r="683" ht="18" hidden="1" customHeight="1" x14ac:dyDescent="0.4"/>
    <row r="684" ht="18" hidden="1" customHeight="1" x14ac:dyDescent="0.4"/>
    <row r="685" ht="18" hidden="1" customHeight="1" x14ac:dyDescent="0.4"/>
    <row r="686" ht="18" hidden="1" customHeight="1" x14ac:dyDescent="0.4"/>
    <row r="687" ht="18" hidden="1" customHeight="1" x14ac:dyDescent="0.4"/>
    <row r="688" ht="18" hidden="1" customHeight="1" x14ac:dyDescent="0.4"/>
    <row r="689" ht="18" hidden="1" customHeight="1" x14ac:dyDescent="0.4"/>
    <row r="690" ht="18" hidden="1" customHeight="1" x14ac:dyDescent="0.4"/>
    <row r="691" ht="18" hidden="1" customHeight="1" x14ac:dyDescent="0.4"/>
    <row r="692" ht="18" hidden="1" customHeight="1" x14ac:dyDescent="0.4"/>
    <row r="693" ht="18" hidden="1" customHeight="1" x14ac:dyDescent="0.4"/>
    <row r="694" ht="18" hidden="1" customHeight="1" x14ac:dyDescent="0.4"/>
    <row r="695" ht="18" hidden="1" customHeight="1" x14ac:dyDescent="0.4"/>
    <row r="696" ht="18" hidden="1" customHeight="1" x14ac:dyDescent="0.4"/>
    <row r="697" ht="18" hidden="1" customHeight="1" x14ac:dyDescent="0.4"/>
    <row r="698" ht="18" hidden="1" customHeight="1" x14ac:dyDescent="0.4"/>
    <row r="699" ht="18" hidden="1" customHeight="1" x14ac:dyDescent="0.4"/>
    <row r="700" ht="18" hidden="1" customHeight="1" x14ac:dyDescent="0.4"/>
    <row r="701" ht="18" hidden="1" customHeight="1" x14ac:dyDescent="0.4"/>
    <row r="702" ht="18" hidden="1" customHeight="1" x14ac:dyDescent="0.4"/>
    <row r="703" ht="18" hidden="1" customHeight="1" x14ac:dyDescent="0.4"/>
    <row r="704" ht="18" hidden="1" customHeight="1" x14ac:dyDescent="0.4"/>
    <row r="705" ht="18" hidden="1" customHeight="1" x14ac:dyDescent="0.4"/>
    <row r="706" ht="18" hidden="1" customHeight="1" x14ac:dyDescent="0.4"/>
    <row r="707" ht="18" hidden="1" customHeight="1" x14ac:dyDescent="0.4"/>
    <row r="708" ht="18" hidden="1" customHeight="1" x14ac:dyDescent="0.4"/>
    <row r="709" ht="18" hidden="1" customHeight="1" x14ac:dyDescent="0.4"/>
    <row r="710" ht="18" hidden="1" customHeight="1" x14ac:dyDescent="0.4"/>
    <row r="711" ht="18" hidden="1" customHeight="1" x14ac:dyDescent="0.4"/>
    <row r="712" ht="18" hidden="1" customHeight="1" x14ac:dyDescent="0.4"/>
    <row r="713" ht="18" hidden="1" customHeight="1" x14ac:dyDescent="0.4"/>
    <row r="714" ht="18" hidden="1" customHeight="1" x14ac:dyDescent="0.4"/>
    <row r="715" ht="18" hidden="1" customHeight="1" x14ac:dyDescent="0.4"/>
    <row r="716" ht="18" hidden="1" customHeight="1" x14ac:dyDescent="0.4"/>
    <row r="717" ht="18" hidden="1" customHeight="1" x14ac:dyDescent="0.4"/>
    <row r="718" ht="18" hidden="1" customHeight="1" x14ac:dyDescent="0.4"/>
    <row r="719" ht="18" hidden="1" customHeight="1" x14ac:dyDescent="0.4"/>
    <row r="720" ht="18" hidden="1" customHeight="1" x14ac:dyDescent="0.4"/>
    <row r="721" ht="18" hidden="1" customHeight="1" x14ac:dyDescent="0.4"/>
    <row r="722" ht="18" hidden="1" customHeight="1" x14ac:dyDescent="0.4"/>
    <row r="723" ht="18" hidden="1" customHeight="1" x14ac:dyDescent="0.4"/>
    <row r="724" ht="18" hidden="1" customHeight="1" x14ac:dyDescent="0.4"/>
    <row r="725" ht="18" hidden="1" customHeight="1" x14ac:dyDescent="0.4"/>
    <row r="726" ht="18" hidden="1" customHeight="1" x14ac:dyDescent="0.4"/>
    <row r="727" ht="18" hidden="1" customHeight="1" x14ac:dyDescent="0.4"/>
    <row r="728" ht="18" hidden="1" customHeight="1" x14ac:dyDescent="0.4"/>
    <row r="729" ht="18" hidden="1" customHeight="1" x14ac:dyDescent="0.4"/>
    <row r="730" ht="18" hidden="1" customHeight="1" x14ac:dyDescent="0.4"/>
    <row r="731" ht="18" hidden="1" customHeight="1" x14ac:dyDescent="0.4"/>
    <row r="732" ht="18" hidden="1" customHeight="1" x14ac:dyDescent="0.4"/>
    <row r="733" ht="18" hidden="1" customHeight="1" x14ac:dyDescent="0.4"/>
    <row r="734" ht="18" hidden="1" customHeight="1" x14ac:dyDescent="0.4"/>
    <row r="735" ht="18" hidden="1" customHeight="1" x14ac:dyDescent="0.4"/>
    <row r="736" ht="18" hidden="1" customHeight="1" x14ac:dyDescent="0.4"/>
    <row r="737" ht="18" hidden="1" customHeight="1" x14ac:dyDescent="0.4"/>
    <row r="738" ht="18" hidden="1" customHeight="1" x14ac:dyDescent="0.4"/>
    <row r="739" ht="18" hidden="1" customHeight="1" x14ac:dyDescent="0.4"/>
    <row r="740" ht="18" hidden="1" customHeight="1" x14ac:dyDescent="0.4"/>
    <row r="741" ht="18" hidden="1" customHeight="1" x14ac:dyDescent="0.4"/>
    <row r="742" ht="18" hidden="1" customHeight="1" x14ac:dyDescent="0.4"/>
    <row r="743" ht="18" hidden="1" customHeight="1" x14ac:dyDescent="0.4"/>
    <row r="744" ht="18" hidden="1" customHeight="1" x14ac:dyDescent="0.4"/>
    <row r="745" ht="18" hidden="1" customHeight="1" x14ac:dyDescent="0.4"/>
    <row r="746" ht="18" hidden="1" customHeight="1" x14ac:dyDescent="0.4"/>
    <row r="747" ht="18" hidden="1" customHeight="1" x14ac:dyDescent="0.4"/>
    <row r="748" ht="18" hidden="1" customHeight="1" x14ac:dyDescent="0.4"/>
    <row r="749" ht="18" hidden="1" customHeight="1" x14ac:dyDescent="0.4"/>
    <row r="750" ht="18" hidden="1" customHeight="1" x14ac:dyDescent="0.4"/>
    <row r="751" ht="18" hidden="1" customHeight="1" x14ac:dyDescent="0.4"/>
    <row r="752" ht="18" hidden="1" customHeight="1" x14ac:dyDescent="0.4"/>
    <row r="753" ht="18" hidden="1" customHeight="1" x14ac:dyDescent="0.4"/>
    <row r="754" ht="18" hidden="1" customHeight="1" x14ac:dyDescent="0.4"/>
    <row r="755" ht="18" hidden="1" customHeight="1" x14ac:dyDescent="0.4"/>
    <row r="756" ht="18" hidden="1" customHeight="1" x14ac:dyDescent="0.4"/>
    <row r="757" ht="18" hidden="1" customHeight="1" x14ac:dyDescent="0.4"/>
    <row r="758" ht="18" hidden="1" customHeight="1" x14ac:dyDescent="0.4"/>
    <row r="759" ht="18" hidden="1" customHeight="1" x14ac:dyDescent="0.4"/>
    <row r="760" ht="18" hidden="1" customHeight="1" x14ac:dyDescent="0.4"/>
    <row r="761" ht="18" hidden="1" customHeight="1" x14ac:dyDescent="0.4"/>
    <row r="762" ht="18" hidden="1" customHeight="1" x14ac:dyDescent="0.4"/>
    <row r="763" ht="18" hidden="1" customHeight="1" x14ac:dyDescent="0.4"/>
    <row r="764" ht="18" hidden="1" customHeight="1" x14ac:dyDescent="0.4"/>
    <row r="765" ht="18" hidden="1" customHeight="1" x14ac:dyDescent="0.4"/>
    <row r="766" ht="18" hidden="1" customHeight="1" x14ac:dyDescent="0.4"/>
    <row r="767" ht="18" hidden="1" customHeight="1" x14ac:dyDescent="0.4"/>
    <row r="768" ht="18" hidden="1" customHeight="1" x14ac:dyDescent="0.4"/>
    <row r="769" ht="18" hidden="1" customHeight="1" x14ac:dyDescent="0.4"/>
    <row r="770" ht="18" hidden="1" customHeight="1" x14ac:dyDescent="0.4"/>
    <row r="771" ht="18" hidden="1" customHeight="1" x14ac:dyDescent="0.4"/>
    <row r="772" ht="18" hidden="1" customHeight="1" x14ac:dyDescent="0.4"/>
    <row r="773" ht="18" hidden="1" customHeight="1" x14ac:dyDescent="0.4"/>
    <row r="774" ht="18" hidden="1" customHeight="1" x14ac:dyDescent="0.4"/>
    <row r="775" ht="18" hidden="1" customHeight="1" x14ac:dyDescent="0.4"/>
    <row r="776" ht="18" hidden="1" customHeight="1" x14ac:dyDescent="0.4"/>
    <row r="777" ht="18" hidden="1" customHeight="1" x14ac:dyDescent="0.4"/>
    <row r="778" ht="18" hidden="1" customHeight="1" x14ac:dyDescent="0.4"/>
    <row r="779" ht="18" hidden="1" customHeight="1" x14ac:dyDescent="0.4"/>
    <row r="780" ht="18" hidden="1" customHeight="1" x14ac:dyDescent="0.4"/>
    <row r="781" ht="18" hidden="1" customHeight="1" x14ac:dyDescent="0.4"/>
    <row r="782" ht="18" hidden="1" customHeight="1" x14ac:dyDescent="0.4"/>
    <row r="783" ht="18" hidden="1" customHeight="1" x14ac:dyDescent="0.4"/>
    <row r="784" ht="18" hidden="1" customHeight="1" x14ac:dyDescent="0.4"/>
    <row r="785" ht="18" hidden="1" customHeight="1" x14ac:dyDescent="0.4"/>
    <row r="786" ht="18" hidden="1" customHeight="1" x14ac:dyDescent="0.4"/>
    <row r="787" ht="18" hidden="1" customHeight="1" x14ac:dyDescent="0.4"/>
    <row r="788" ht="18" hidden="1" customHeight="1" x14ac:dyDescent="0.4"/>
    <row r="789" ht="18" hidden="1" customHeight="1" x14ac:dyDescent="0.4"/>
    <row r="790" ht="18" hidden="1" customHeight="1" x14ac:dyDescent="0.4"/>
    <row r="791" ht="18" hidden="1" customHeight="1" x14ac:dyDescent="0.4"/>
    <row r="792" ht="18" hidden="1" customHeight="1" x14ac:dyDescent="0.4"/>
    <row r="793" ht="18" hidden="1" customHeight="1" x14ac:dyDescent="0.4"/>
    <row r="794" ht="18" hidden="1" customHeight="1" x14ac:dyDescent="0.4"/>
    <row r="795" ht="18" hidden="1" customHeight="1" x14ac:dyDescent="0.4"/>
    <row r="796" ht="18" hidden="1" customHeight="1" x14ac:dyDescent="0.4"/>
    <row r="797" ht="18" hidden="1" customHeight="1" x14ac:dyDescent="0.4"/>
    <row r="798" ht="18" hidden="1" customHeight="1" x14ac:dyDescent="0.4"/>
    <row r="799" ht="18" hidden="1" customHeight="1" x14ac:dyDescent="0.4"/>
    <row r="800" ht="18" hidden="1" customHeight="1" x14ac:dyDescent="0.4"/>
    <row r="801" ht="18" hidden="1" customHeight="1" x14ac:dyDescent="0.4"/>
    <row r="802" ht="18" hidden="1" customHeight="1" x14ac:dyDescent="0.4"/>
    <row r="803" ht="18" hidden="1" customHeight="1" x14ac:dyDescent="0.4"/>
    <row r="804" ht="18" hidden="1" customHeight="1" x14ac:dyDescent="0.4"/>
    <row r="805" ht="18" hidden="1" customHeight="1" x14ac:dyDescent="0.4"/>
    <row r="806" ht="18" hidden="1" customHeight="1" x14ac:dyDescent="0.4"/>
    <row r="807" ht="18" hidden="1" customHeight="1" x14ac:dyDescent="0.4"/>
    <row r="808" ht="18" hidden="1" customHeight="1" x14ac:dyDescent="0.4"/>
    <row r="809" ht="18" hidden="1" customHeight="1" x14ac:dyDescent="0.4"/>
    <row r="810" ht="18" hidden="1" customHeight="1" x14ac:dyDescent="0.4"/>
    <row r="811" ht="18" hidden="1" customHeight="1" x14ac:dyDescent="0.4"/>
    <row r="812" ht="18" hidden="1" customHeight="1" x14ac:dyDescent="0.4"/>
    <row r="813" ht="18" hidden="1" customHeight="1" x14ac:dyDescent="0.4"/>
    <row r="814" ht="18" hidden="1" customHeight="1" x14ac:dyDescent="0.4"/>
    <row r="815" ht="18" hidden="1" customHeight="1" x14ac:dyDescent="0.4"/>
    <row r="816" ht="18" hidden="1" customHeight="1" x14ac:dyDescent="0.4"/>
    <row r="817" ht="18" hidden="1" customHeight="1" x14ac:dyDescent="0.4"/>
    <row r="818" ht="18" hidden="1" customHeight="1" x14ac:dyDescent="0.4"/>
    <row r="819" ht="18" hidden="1" customHeight="1" x14ac:dyDescent="0.4"/>
    <row r="820" ht="18" hidden="1" customHeight="1" x14ac:dyDescent="0.4"/>
    <row r="821" ht="18" hidden="1" customHeight="1" x14ac:dyDescent="0.4"/>
    <row r="822" ht="18" hidden="1" customHeight="1" x14ac:dyDescent="0.4"/>
    <row r="823" ht="18" hidden="1" customHeight="1" x14ac:dyDescent="0.4"/>
    <row r="824" ht="18" hidden="1" customHeight="1" x14ac:dyDescent="0.4"/>
    <row r="825" ht="18" hidden="1" customHeight="1" x14ac:dyDescent="0.4"/>
    <row r="826" ht="18" hidden="1" customHeight="1" x14ac:dyDescent="0.4"/>
    <row r="827" ht="18" hidden="1" customHeight="1" x14ac:dyDescent="0.4"/>
    <row r="828" ht="18" hidden="1" customHeight="1" x14ac:dyDescent="0.4"/>
    <row r="829" ht="18" hidden="1" customHeight="1" x14ac:dyDescent="0.4"/>
    <row r="830" ht="18" hidden="1" customHeight="1" x14ac:dyDescent="0.4"/>
    <row r="831" ht="18" hidden="1" customHeight="1" x14ac:dyDescent="0.4"/>
    <row r="832" ht="18" hidden="1" customHeight="1" x14ac:dyDescent="0.4"/>
    <row r="833" ht="18" hidden="1" customHeight="1" x14ac:dyDescent="0.4"/>
    <row r="834" ht="18" hidden="1" customHeight="1" x14ac:dyDescent="0.4"/>
    <row r="835" ht="18" hidden="1" customHeight="1" x14ac:dyDescent="0.4"/>
    <row r="836" ht="18" hidden="1" customHeight="1" x14ac:dyDescent="0.4"/>
    <row r="837" ht="18" hidden="1" customHeight="1" x14ac:dyDescent="0.4"/>
    <row r="838" ht="18" hidden="1" customHeight="1" x14ac:dyDescent="0.4"/>
    <row r="839" ht="18" hidden="1" customHeight="1" x14ac:dyDescent="0.4"/>
    <row r="840" ht="18" hidden="1" customHeight="1" x14ac:dyDescent="0.4"/>
    <row r="841" ht="18" hidden="1" customHeight="1" x14ac:dyDescent="0.4"/>
    <row r="842" ht="18" hidden="1" customHeight="1" x14ac:dyDescent="0.4"/>
    <row r="843" ht="18" hidden="1" customHeight="1" x14ac:dyDescent="0.4"/>
    <row r="844" ht="18" hidden="1" customHeight="1" x14ac:dyDescent="0.4"/>
    <row r="845" ht="18" hidden="1" customHeight="1" x14ac:dyDescent="0.4"/>
    <row r="846" ht="18" hidden="1" customHeight="1" x14ac:dyDescent="0.4"/>
    <row r="847" ht="18" hidden="1" customHeight="1" x14ac:dyDescent="0.4"/>
    <row r="848" ht="18" hidden="1" customHeight="1" x14ac:dyDescent="0.4"/>
    <row r="849" ht="18" hidden="1" customHeight="1" x14ac:dyDescent="0.4"/>
    <row r="850" ht="18" hidden="1" customHeight="1" x14ac:dyDescent="0.4"/>
    <row r="851" ht="18" hidden="1" customHeight="1" x14ac:dyDescent="0.4"/>
    <row r="852" ht="18" hidden="1" customHeight="1" x14ac:dyDescent="0.4"/>
    <row r="853" ht="18" hidden="1" customHeight="1" x14ac:dyDescent="0.4"/>
    <row r="854" ht="18" hidden="1" customHeight="1" x14ac:dyDescent="0.4"/>
    <row r="855" ht="18" hidden="1" customHeight="1" x14ac:dyDescent="0.4"/>
    <row r="856" ht="18" hidden="1" customHeight="1" x14ac:dyDescent="0.4"/>
    <row r="857" ht="18" hidden="1" customHeight="1" x14ac:dyDescent="0.4"/>
    <row r="858" ht="18" hidden="1" customHeight="1" x14ac:dyDescent="0.4"/>
    <row r="859" ht="18" hidden="1" customHeight="1" x14ac:dyDescent="0.4"/>
    <row r="860" ht="18" hidden="1" customHeight="1" x14ac:dyDescent="0.4"/>
    <row r="861" ht="18" hidden="1" customHeight="1" x14ac:dyDescent="0.4"/>
    <row r="862" ht="18" hidden="1" customHeight="1" x14ac:dyDescent="0.4"/>
    <row r="863" ht="18" hidden="1" customHeight="1" x14ac:dyDescent="0.4"/>
    <row r="864" ht="18" hidden="1" customHeight="1" x14ac:dyDescent="0.4"/>
    <row r="865" ht="18" hidden="1" customHeight="1" x14ac:dyDescent="0.4"/>
    <row r="866" ht="18" hidden="1" customHeight="1" x14ac:dyDescent="0.4"/>
    <row r="867" ht="18" hidden="1" customHeight="1" x14ac:dyDescent="0.4"/>
    <row r="868" ht="18" hidden="1" customHeight="1" x14ac:dyDescent="0.4"/>
    <row r="869" ht="18" hidden="1" customHeight="1" x14ac:dyDescent="0.4"/>
    <row r="870" ht="18" hidden="1" customHeight="1" x14ac:dyDescent="0.4"/>
    <row r="871" ht="18" hidden="1" customHeight="1" x14ac:dyDescent="0.4"/>
    <row r="872" ht="18" hidden="1" customHeight="1" x14ac:dyDescent="0.4"/>
    <row r="873" ht="18" hidden="1" customHeight="1" x14ac:dyDescent="0.4"/>
    <row r="874" ht="18" hidden="1" customHeight="1" x14ac:dyDescent="0.4"/>
    <row r="875" ht="18" hidden="1" customHeight="1" x14ac:dyDescent="0.4"/>
    <row r="876" ht="18" hidden="1" customHeight="1" x14ac:dyDescent="0.4"/>
    <row r="877" ht="18" hidden="1" customHeight="1" x14ac:dyDescent="0.4"/>
    <row r="878" ht="18" hidden="1" customHeight="1" x14ac:dyDescent="0.4"/>
    <row r="879" ht="18" hidden="1" customHeight="1" x14ac:dyDescent="0.4"/>
    <row r="880" ht="18" hidden="1" customHeight="1" x14ac:dyDescent="0.4"/>
    <row r="881" ht="18" hidden="1" customHeight="1" x14ac:dyDescent="0.4"/>
    <row r="882" ht="18" hidden="1" customHeight="1" x14ac:dyDescent="0.4"/>
    <row r="883" ht="18" hidden="1" customHeight="1" x14ac:dyDescent="0.4"/>
    <row r="884" ht="18" hidden="1" customHeight="1" x14ac:dyDescent="0.4"/>
    <row r="885" ht="18" hidden="1" customHeight="1" x14ac:dyDescent="0.4"/>
    <row r="886" ht="18" hidden="1" customHeight="1" x14ac:dyDescent="0.4"/>
    <row r="887" ht="18" hidden="1" customHeight="1" x14ac:dyDescent="0.4"/>
    <row r="888" ht="18" hidden="1" customHeight="1" x14ac:dyDescent="0.4"/>
    <row r="889" ht="18" hidden="1" customHeight="1" x14ac:dyDescent="0.4"/>
    <row r="890" ht="18" hidden="1" customHeight="1" x14ac:dyDescent="0.4"/>
    <row r="891" ht="18" hidden="1" customHeight="1" x14ac:dyDescent="0.4"/>
    <row r="892" ht="18" hidden="1" customHeight="1" x14ac:dyDescent="0.4"/>
    <row r="893" ht="18" hidden="1" customHeight="1" x14ac:dyDescent="0.4"/>
    <row r="894" ht="18" hidden="1" customHeight="1" x14ac:dyDescent="0.4"/>
    <row r="895" ht="18" hidden="1" customHeight="1" x14ac:dyDescent="0.4"/>
    <row r="896" ht="18" hidden="1" customHeight="1" x14ac:dyDescent="0.4"/>
    <row r="897" ht="18" hidden="1" customHeight="1" x14ac:dyDescent="0.4"/>
    <row r="898" ht="18" hidden="1" customHeight="1" x14ac:dyDescent="0.4"/>
    <row r="899" ht="18" hidden="1" customHeight="1" x14ac:dyDescent="0.4"/>
    <row r="900" ht="18" hidden="1" customHeight="1" x14ac:dyDescent="0.4"/>
    <row r="901" ht="18" hidden="1" customHeight="1" x14ac:dyDescent="0.4"/>
    <row r="902" ht="18" hidden="1" customHeight="1" x14ac:dyDescent="0.4"/>
    <row r="903" ht="18" hidden="1" customHeight="1" x14ac:dyDescent="0.4"/>
    <row r="904" ht="18" hidden="1" customHeight="1" x14ac:dyDescent="0.4"/>
    <row r="905" ht="18" hidden="1" customHeight="1" x14ac:dyDescent="0.4"/>
    <row r="906" ht="18" hidden="1" customHeight="1" x14ac:dyDescent="0.4"/>
    <row r="907" ht="18" hidden="1" customHeight="1" x14ac:dyDescent="0.4"/>
    <row r="908" ht="18" hidden="1" customHeight="1" x14ac:dyDescent="0.4"/>
    <row r="909" ht="18" hidden="1" customHeight="1" x14ac:dyDescent="0.4"/>
    <row r="910" ht="18" hidden="1" customHeight="1" x14ac:dyDescent="0.4"/>
    <row r="911" ht="18" hidden="1" customHeight="1" x14ac:dyDescent="0.4"/>
    <row r="912" ht="18" hidden="1" customHeight="1" x14ac:dyDescent="0.4"/>
    <row r="913" ht="18" hidden="1" customHeight="1" x14ac:dyDescent="0.4"/>
    <row r="914" ht="18" hidden="1" customHeight="1" x14ac:dyDescent="0.4"/>
    <row r="915" ht="18" hidden="1" customHeight="1" x14ac:dyDescent="0.4"/>
    <row r="916" ht="18" hidden="1" customHeight="1" x14ac:dyDescent="0.4"/>
    <row r="917" ht="18" hidden="1" customHeight="1" x14ac:dyDescent="0.4"/>
    <row r="918" ht="18" hidden="1" customHeight="1" x14ac:dyDescent="0.4"/>
    <row r="919" ht="18" hidden="1" customHeight="1" x14ac:dyDescent="0.4"/>
    <row r="920" ht="18" hidden="1" customHeight="1" x14ac:dyDescent="0.4"/>
    <row r="921" ht="18" hidden="1" customHeight="1" x14ac:dyDescent="0.4"/>
    <row r="922" ht="18" hidden="1" customHeight="1" x14ac:dyDescent="0.4"/>
    <row r="923" ht="18" hidden="1" customHeight="1" x14ac:dyDescent="0.4"/>
    <row r="924" ht="18" hidden="1" customHeight="1" x14ac:dyDescent="0.4"/>
    <row r="925" ht="18" hidden="1" customHeight="1" x14ac:dyDescent="0.4"/>
    <row r="926" ht="18" hidden="1" customHeight="1" x14ac:dyDescent="0.4"/>
    <row r="927" ht="18" hidden="1" customHeight="1" x14ac:dyDescent="0.4"/>
    <row r="928" ht="18" hidden="1" customHeight="1" x14ac:dyDescent="0.4"/>
    <row r="929" ht="18" hidden="1" customHeight="1" x14ac:dyDescent="0.4"/>
    <row r="930" ht="18" hidden="1" customHeight="1" x14ac:dyDescent="0.4"/>
    <row r="931" ht="18" hidden="1" customHeight="1" x14ac:dyDescent="0.4"/>
    <row r="932" ht="18" hidden="1" customHeight="1" x14ac:dyDescent="0.4"/>
    <row r="933" ht="18" hidden="1" customHeight="1" x14ac:dyDescent="0.4"/>
    <row r="934" ht="18" hidden="1" customHeight="1" x14ac:dyDescent="0.4"/>
    <row r="935" ht="18" hidden="1" customHeight="1" x14ac:dyDescent="0.4"/>
    <row r="936" ht="18" hidden="1" customHeight="1" x14ac:dyDescent="0.4"/>
    <row r="937" ht="18" hidden="1" customHeight="1" x14ac:dyDescent="0.4"/>
    <row r="938" ht="18" hidden="1" customHeight="1" x14ac:dyDescent="0.4"/>
    <row r="939" ht="18" hidden="1" customHeight="1" x14ac:dyDescent="0.4"/>
    <row r="940" ht="18" hidden="1" customHeight="1" x14ac:dyDescent="0.4"/>
    <row r="941" ht="18" hidden="1" customHeight="1" x14ac:dyDescent="0.4"/>
    <row r="942" ht="18" hidden="1" customHeight="1" x14ac:dyDescent="0.4"/>
    <row r="943" ht="18" hidden="1" customHeight="1" x14ac:dyDescent="0.4"/>
    <row r="944" ht="18" hidden="1" customHeight="1" x14ac:dyDescent="0.4"/>
    <row r="945" ht="18" hidden="1" customHeight="1" x14ac:dyDescent="0.4"/>
    <row r="946" ht="18" hidden="1" customHeight="1" x14ac:dyDescent="0.4"/>
    <row r="947" ht="18" hidden="1" customHeight="1" x14ac:dyDescent="0.4"/>
    <row r="948" ht="18" hidden="1" customHeight="1" x14ac:dyDescent="0.4"/>
    <row r="949" ht="18" hidden="1" customHeight="1" x14ac:dyDescent="0.4"/>
    <row r="950" ht="18" hidden="1" customHeight="1" x14ac:dyDescent="0.4"/>
    <row r="951" ht="18" hidden="1" customHeight="1" x14ac:dyDescent="0.4"/>
    <row r="952" ht="18" hidden="1" customHeight="1" x14ac:dyDescent="0.4"/>
    <row r="953" ht="18" hidden="1" customHeight="1" x14ac:dyDescent="0.4"/>
    <row r="954" ht="18" hidden="1" customHeight="1" x14ac:dyDescent="0.4"/>
    <row r="955" ht="18" hidden="1" customHeight="1" x14ac:dyDescent="0.4"/>
    <row r="956" ht="18" hidden="1" customHeight="1" x14ac:dyDescent="0.4"/>
    <row r="957" ht="18" hidden="1" customHeight="1" x14ac:dyDescent="0.4"/>
    <row r="958" ht="18" hidden="1" customHeight="1" x14ac:dyDescent="0.4"/>
    <row r="959" ht="18" hidden="1" customHeight="1" x14ac:dyDescent="0.4"/>
    <row r="960" ht="18" hidden="1" customHeight="1" x14ac:dyDescent="0.4"/>
    <row r="961" ht="18" hidden="1" customHeight="1" x14ac:dyDescent="0.4"/>
    <row r="962" ht="18" hidden="1" customHeight="1" x14ac:dyDescent="0.4"/>
    <row r="963" ht="18" hidden="1" customHeight="1" x14ac:dyDescent="0.4"/>
    <row r="964" ht="18" hidden="1" customHeight="1" x14ac:dyDescent="0.4"/>
    <row r="965" ht="18" hidden="1" customHeight="1" x14ac:dyDescent="0.4"/>
    <row r="966" ht="18" hidden="1" customHeight="1" x14ac:dyDescent="0.4"/>
    <row r="967" ht="18" hidden="1" customHeight="1" x14ac:dyDescent="0.4"/>
    <row r="968" ht="18" hidden="1" customHeight="1" x14ac:dyDescent="0.4"/>
    <row r="969" ht="18" hidden="1" customHeight="1" x14ac:dyDescent="0.4"/>
    <row r="970" ht="18" hidden="1" customHeight="1" x14ac:dyDescent="0.4"/>
    <row r="971" ht="18" hidden="1" customHeight="1" x14ac:dyDescent="0.4"/>
    <row r="972" ht="18" hidden="1" customHeight="1" x14ac:dyDescent="0.4"/>
    <row r="973" ht="18" hidden="1" customHeight="1" x14ac:dyDescent="0.4"/>
    <row r="974" ht="18" hidden="1" customHeight="1" x14ac:dyDescent="0.4"/>
    <row r="975" ht="18" hidden="1" customHeight="1" x14ac:dyDescent="0.4"/>
    <row r="976" ht="18" hidden="1" customHeight="1" x14ac:dyDescent="0.4"/>
  </sheetData>
  <phoneticPr fontId="5"/>
  <dataValidations count="1">
    <dataValidation type="whole" imeMode="disabled" allowBlank="1" showInputMessage="1" showErrorMessage="1" errorTitle="入力エラー" error="正しい番号を入力してください" sqref="F2:F200" xr:uid="{1B1E5D4D-75A7-48A8-9420-43A2350A387E}">
      <formula1>1</formula1>
      <formula2>50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0B49-7433-4AE9-8CA7-D8657F4F48C3}">
  <sheetPr>
    <tabColor theme="7" tint="0.79998168889431442"/>
  </sheetPr>
  <dimension ref="A1:W3002"/>
  <sheetViews>
    <sheetView topLeftCell="A2639" zoomScale="41" workbookViewId="0">
      <selection activeCell="L10" sqref="L10"/>
    </sheetView>
  </sheetViews>
  <sheetFormatPr defaultColWidth="0" defaultRowHeight="18.75" zeroHeight="1" x14ac:dyDescent="0.4"/>
  <cols>
    <col min="1" max="13" width="8.75" customWidth="1"/>
    <col min="14" max="14" width="3.125" customWidth="1"/>
    <col min="15" max="15" width="10.125" bestFit="1" customWidth="1"/>
    <col min="16" max="16" width="19.25" customWidth="1"/>
    <col min="17" max="21" width="8.75" customWidth="1"/>
    <col min="22" max="22" width="32.625" bestFit="1" customWidth="1"/>
    <col min="23" max="23" width="3.125" customWidth="1"/>
    <col min="24" max="16384" width="8.75" hidden="1"/>
  </cols>
  <sheetData>
    <row r="1" spans="1:22" x14ac:dyDescent="0.4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637</v>
      </c>
    </row>
    <row r="2" spans="1:22" x14ac:dyDescent="0.4">
      <c r="A2" t="s">
        <v>11761</v>
      </c>
      <c r="B2">
        <v>1</v>
      </c>
      <c r="C2" t="s">
        <v>773</v>
      </c>
      <c r="D2" t="s">
        <v>774</v>
      </c>
      <c r="E2" t="s">
        <v>775</v>
      </c>
      <c r="F2" t="s">
        <v>97</v>
      </c>
      <c r="G2">
        <v>20000819</v>
      </c>
      <c r="H2" t="s">
        <v>776</v>
      </c>
      <c r="I2" t="s">
        <v>777</v>
      </c>
      <c r="J2" t="s">
        <v>778</v>
      </c>
      <c r="K2" t="s">
        <v>141</v>
      </c>
      <c r="L2" t="s">
        <v>97</v>
      </c>
      <c r="M2" t="s">
        <v>779</v>
      </c>
      <c r="O2" s="2">
        <f>IFERROR(IF($B2="","",INDEX(所属情報!$E:$E,MATCH($A2,所属情報!$A:$A,0))),"")</f>
        <v>492218</v>
      </c>
      <c r="P2" s="2" t="str">
        <f t="shared" ref="P2:P65" si="0">IF($C2="","",IF($E2="",$C2,$C2&amp;" ("&amp;$E2&amp;")"))</f>
        <v>角田　龍 (M2)</v>
      </c>
      <c r="Q2" s="2" t="str">
        <f t="shared" ref="Q2:Q65" si="1">IF($D2="","",ASC($D2))</f>
        <v>ｶｸﾀﾞ ﾘｮｳ</v>
      </c>
      <c r="R2" s="2" t="str">
        <f t="shared" ref="R2:R65" si="2">IF($I2="","",UPPER($I2)&amp;" "&amp;UPPER(LEFT($J2,1))&amp;LOWER(RIGHT($J2,LEN($J2)-1))&amp;" ("&amp;MID($G2,3,2)&amp;")")</f>
        <v>KAKUDA Ryo (00)</v>
      </c>
      <c r="S2" s="2" t="str">
        <f>IFERROR(IF($F2="","",INDEX(リスト!$C:$C,MATCH($F2,リスト!$B:$B,0))),"")</f>
        <v>29</v>
      </c>
      <c r="T2" s="2" t="str">
        <f>IFERROR(IF($K2="","",INDEX(リスト!$F:$F,MATCH($K2,リスト!$E:$E,0))),"")</f>
        <v>JPN</v>
      </c>
      <c r="U2" s="2" t="str">
        <f>IF($B2="","",RIGHT($G2*1000+100+COUNTIF($G$2:$G2,$G2),9))</f>
        <v>000819101</v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>奈良育英・奈　良</v>
      </c>
    </row>
    <row r="3" spans="1:22" x14ac:dyDescent="0.4">
      <c r="A3" t="s">
        <v>11761</v>
      </c>
      <c r="B3">
        <v>2</v>
      </c>
      <c r="C3" t="s">
        <v>780</v>
      </c>
      <c r="D3" t="s">
        <v>781</v>
      </c>
      <c r="E3" t="s">
        <v>775</v>
      </c>
      <c r="F3" t="s">
        <v>93</v>
      </c>
      <c r="G3">
        <v>20000526</v>
      </c>
      <c r="H3" t="s">
        <v>782</v>
      </c>
      <c r="I3" t="s">
        <v>783</v>
      </c>
      <c r="J3" t="s">
        <v>784</v>
      </c>
      <c r="K3" t="s">
        <v>141</v>
      </c>
      <c r="L3" t="s">
        <v>93</v>
      </c>
      <c r="M3" t="s">
        <v>785</v>
      </c>
      <c r="O3" s="2">
        <f>IFERROR(IF($B3="","",INDEX(所属情報!$E:$E,MATCH($A3,所属情報!$A:$A,0))),"")</f>
        <v>492218</v>
      </c>
      <c r="P3" s="2" t="str">
        <f t="shared" si="0"/>
        <v>山本　義達 (M2)</v>
      </c>
      <c r="Q3" s="2" t="str">
        <f t="shared" si="1"/>
        <v>ﾔﾏﾓﾄ ﾖｼﾀﾂ</v>
      </c>
      <c r="R3" s="2" t="str">
        <f t="shared" si="2"/>
        <v>YAMAMOTO Yoshitatsu (00)</v>
      </c>
      <c r="S3" s="2" t="str">
        <f>IFERROR(IF($F3="","",INDEX(リスト!$C:$C,MATCH($F3,リスト!$B:$B,0))),"")</f>
        <v>27</v>
      </c>
      <c r="T3" s="2" t="str">
        <f>IFERROR(IF($K3="","",INDEX(リスト!$F:$F,MATCH($K3,リスト!$E:$E,0))),"")</f>
        <v>JPN</v>
      </c>
      <c r="U3" s="2" t="str">
        <f>IF($B3="","",RIGHT($G3*1000+100+COUNTIF($G$2:$G3,$G3),9))</f>
        <v>000526101</v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>東海大大阪仰星・大　阪</v>
      </c>
    </row>
    <row r="4" spans="1:22" x14ac:dyDescent="0.4">
      <c r="A4" t="s">
        <v>11761</v>
      </c>
      <c r="B4">
        <v>3</v>
      </c>
      <c r="C4" t="s">
        <v>786</v>
      </c>
      <c r="D4" t="s">
        <v>787</v>
      </c>
      <c r="E4">
        <v>4</v>
      </c>
      <c r="F4" t="s">
        <v>95</v>
      </c>
      <c r="G4">
        <v>20020427</v>
      </c>
      <c r="H4" t="s">
        <v>788</v>
      </c>
      <c r="I4" t="s">
        <v>789</v>
      </c>
      <c r="J4" t="s">
        <v>790</v>
      </c>
      <c r="K4" t="s">
        <v>141</v>
      </c>
      <c r="L4" t="s">
        <v>95</v>
      </c>
      <c r="M4" t="s">
        <v>791</v>
      </c>
      <c r="O4" s="2">
        <f>IFERROR(IF($B4="","",INDEX(所属情報!$E:$E,MATCH($A4,所属情報!$A:$A,0))),"")</f>
        <v>492218</v>
      </c>
      <c r="P4" s="2" t="str">
        <f t="shared" si="0"/>
        <v>池村　剛志 (4)</v>
      </c>
      <c r="Q4" s="2" t="str">
        <f t="shared" si="1"/>
        <v>ｲｹﾑﾗ ﾂﾖｼ</v>
      </c>
      <c r="R4" s="2" t="str">
        <f t="shared" si="2"/>
        <v>IKEMURA Tsuyoshi (02)</v>
      </c>
      <c r="S4" s="2" t="str">
        <f>IFERROR(IF($F4="","",INDEX(リスト!$C:$C,MATCH($F4,リスト!$B:$B,0))),"")</f>
        <v>28</v>
      </c>
      <c r="T4" s="2" t="str">
        <f>IFERROR(IF($K4="","",INDEX(リスト!$F:$F,MATCH($K4,リスト!$E:$E,0))),"")</f>
        <v>JPN</v>
      </c>
      <c r="U4" s="2" t="str">
        <f>IF($B4="","",RIGHT($G4*1000+100+COUNTIF($G$2:$G4,$G4),9))</f>
        <v>020427101</v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>報徳学園・兵　庫</v>
      </c>
    </row>
    <row r="5" spans="1:22" x14ac:dyDescent="0.4">
      <c r="A5" t="s">
        <v>11761</v>
      </c>
      <c r="B5">
        <v>4</v>
      </c>
      <c r="C5" t="s">
        <v>792</v>
      </c>
      <c r="D5" t="s">
        <v>793</v>
      </c>
      <c r="E5">
        <v>4</v>
      </c>
      <c r="F5" t="s">
        <v>95</v>
      </c>
      <c r="G5">
        <v>20020713</v>
      </c>
      <c r="H5" t="s">
        <v>794</v>
      </c>
      <c r="I5" t="s">
        <v>795</v>
      </c>
      <c r="J5" t="s">
        <v>796</v>
      </c>
      <c r="K5" t="s">
        <v>141</v>
      </c>
      <c r="L5" t="s">
        <v>95</v>
      </c>
      <c r="M5" t="s">
        <v>797</v>
      </c>
      <c r="O5" s="2">
        <f>IFERROR(IF($B5="","",INDEX(所属情報!$E:$E,MATCH($A5,所属情報!$A:$A,0))),"")</f>
        <v>492218</v>
      </c>
      <c r="P5" s="2" t="str">
        <f t="shared" si="0"/>
        <v>坂本　亘生 (4)</v>
      </c>
      <c r="Q5" s="2" t="str">
        <f t="shared" si="1"/>
        <v>ｻｶﾓﾄ ｺｳｾｲ</v>
      </c>
      <c r="R5" s="2" t="str">
        <f t="shared" si="2"/>
        <v>SAKAMOTO Kosei (02)</v>
      </c>
      <c r="S5" s="2" t="str">
        <f>IFERROR(IF($F5="","",INDEX(リスト!$C:$C,MATCH($F5,リスト!$B:$B,0))),"")</f>
        <v>28</v>
      </c>
      <c r="T5" s="2" t="str">
        <f>IFERROR(IF($K5="","",INDEX(リスト!$F:$F,MATCH($K5,リスト!$E:$E,0))),"")</f>
        <v>JPN</v>
      </c>
      <c r="U5" s="2" t="str">
        <f>IF($B5="","",RIGHT($G5*1000+100+COUNTIF($G$2:$G5,$G5),9))</f>
        <v>020713101</v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>滝川・兵　庫</v>
      </c>
    </row>
    <row r="6" spans="1:22" x14ac:dyDescent="0.4">
      <c r="A6" t="s">
        <v>11761</v>
      </c>
      <c r="B6">
        <v>5</v>
      </c>
      <c r="C6" t="s">
        <v>798</v>
      </c>
      <c r="D6" t="s">
        <v>799</v>
      </c>
      <c r="E6">
        <v>4</v>
      </c>
      <c r="F6" t="s">
        <v>47</v>
      </c>
      <c r="G6">
        <v>20020812</v>
      </c>
      <c r="H6" t="s">
        <v>800</v>
      </c>
      <c r="I6" t="s">
        <v>801</v>
      </c>
      <c r="J6" t="s">
        <v>802</v>
      </c>
      <c r="K6" t="s">
        <v>141</v>
      </c>
      <c r="L6" t="s">
        <v>47</v>
      </c>
      <c r="M6" t="s">
        <v>803</v>
      </c>
      <c r="O6" s="2">
        <f>IFERROR(IF($B6="","",INDEX(所属情報!$E:$E,MATCH($A6,所属情報!$A:$A,0))),"")</f>
        <v>492218</v>
      </c>
      <c r="P6" s="2" t="str">
        <f t="shared" si="0"/>
        <v>高梨　有仁 (4)</v>
      </c>
      <c r="Q6" s="2" t="str">
        <f t="shared" si="1"/>
        <v>ﾀｶﾅｼ ｱﾙﾋﾄ</v>
      </c>
      <c r="R6" s="2" t="str">
        <f t="shared" si="2"/>
        <v>TAKANASHI Aruhito (02)</v>
      </c>
      <c r="S6" s="2" t="str">
        <f>IFERROR(IF($F6="","",INDEX(リスト!$C:$C,MATCH($F6,リスト!$B:$B,0))),"")</f>
        <v>04</v>
      </c>
      <c r="T6" s="2" t="str">
        <f>IFERROR(IF($K6="","",INDEX(リスト!$F:$F,MATCH($K6,リスト!$E:$E,0))),"")</f>
        <v>JPN</v>
      </c>
      <c r="U6" s="2" t="str">
        <f>IF($B6="","",RIGHT($G6*1000+100+COUNTIF($G$2:$G6,$G6),9))</f>
        <v>020812101</v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>利府・宮　城</v>
      </c>
    </row>
    <row r="7" spans="1:22" x14ac:dyDescent="0.4">
      <c r="A7" t="s">
        <v>11761</v>
      </c>
      <c r="B7">
        <v>6</v>
      </c>
      <c r="C7" t="s">
        <v>804</v>
      </c>
      <c r="D7" t="s">
        <v>805</v>
      </c>
      <c r="E7">
        <v>4</v>
      </c>
      <c r="F7" t="s">
        <v>93</v>
      </c>
      <c r="G7">
        <v>20030210</v>
      </c>
      <c r="H7" t="s">
        <v>806</v>
      </c>
      <c r="I7" t="s">
        <v>807</v>
      </c>
      <c r="J7" t="s">
        <v>808</v>
      </c>
      <c r="K7" t="s">
        <v>141</v>
      </c>
      <c r="L7" t="s">
        <v>93</v>
      </c>
      <c r="M7" t="s">
        <v>809</v>
      </c>
      <c r="O7" s="2">
        <f>IFERROR(IF($B7="","",INDEX(所属情報!$E:$E,MATCH($A7,所属情報!$A:$A,0))),"")</f>
        <v>492218</v>
      </c>
      <c r="P7" s="2" t="str">
        <f t="shared" si="0"/>
        <v>濱田　澪 (4)</v>
      </c>
      <c r="Q7" s="2" t="str">
        <f t="shared" si="1"/>
        <v>ﾊﾏﾀﾞ ﾚｲ</v>
      </c>
      <c r="R7" s="2" t="str">
        <f t="shared" si="2"/>
        <v>HAMADA Rei (03)</v>
      </c>
      <c r="S7" s="2" t="str">
        <f>IFERROR(IF($F7="","",INDEX(リスト!$C:$C,MATCH($F7,リスト!$B:$B,0))),"")</f>
        <v>27</v>
      </c>
      <c r="T7" s="2" t="str">
        <f>IFERROR(IF($K7="","",INDEX(リスト!$F:$F,MATCH($K7,リスト!$E:$E,0))),"")</f>
        <v>JPN</v>
      </c>
      <c r="U7" s="2" t="str">
        <f>IF($B7="","",RIGHT($G7*1000+100+COUNTIF($G$2:$G7,$G7),9))</f>
        <v>030210101</v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>枚方・大　阪</v>
      </c>
    </row>
    <row r="8" spans="1:22" x14ac:dyDescent="0.4">
      <c r="A8" t="s">
        <v>11761</v>
      </c>
      <c r="B8">
        <v>7</v>
      </c>
      <c r="C8" t="s">
        <v>810</v>
      </c>
      <c r="D8" t="s">
        <v>811</v>
      </c>
      <c r="E8">
        <v>4</v>
      </c>
      <c r="F8" t="s">
        <v>93</v>
      </c>
      <c r="G8">
        <v>20020909</v>
      </c>
      <c r="H8" t="s">
        <v>812</v>
      </c>
      <c r="I8" t="s">
        <v>813</v>
      </c>
      <c r="J8" t="s">
        <v>814</v>
      </c>
      <c r="K8" t="s">
        <v>141</v>
      </c>
      <c r="L8" t="s">
        <v>93</v>
      </c>
      <c r="M8" t="s">
        <v>815</v>
      </c>
      <c r="O8" s="2">
        <f>IFERROR(IF($B8="","",INDEX(所属情報!$E:$E,MATCH($A8,所属情報!$A:$A,0))),"")</f>
        <v>492218</v>
      </c>
      <c r="P8" s="2" t="str">
        <f t="shared" si="0"/>
        <v>松井　健斗 (4)</v>
      </c>
      <c r="Q8" s="2" t="str">
        <f t="shared" si="1"/>
        <v>ﾏﾂｲ ｹﾝﾄ</v>
      </c>
      <c r="R8" s="2" t="str">
        <f t="shared" si="2"/>
        <v>MATSUI Kento (02)</v>
      </c>
      <c r="S8" s="2" t="str">
        <f>IFERROR(IF($F8="","",INDEX(リスト!$C:$C,MATCH($F8,リスト!$B:$B,0))),"")</f>
        <v>27</v>
      </c>
      <c r="T8" s="2" t="str">
        <f>IFERROR(IF($K8="","",INDEX(リスト!$F:$F,MATCH($K8,リスト!$E:$E,0))),"")</f>
        <v>JPN</v>
      </c>
      <c r="U8" s="2" t="str">
        <f>IF($B8="","",RIGHT($G8*1000+100+COUNTIF($G$2:$G8,$G8),9))</f>
        <v>020909101</v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>関西大北陽・大　阪</v>
      </c>
    </row>
    <row r="9" spans="1:22" x14ac:dyDescent="0.4">
      <c r="A9" t="s">
        <v>11761</v>
      </c>
      <c r="B9">
        <v>8</v>
      </c>
      <c r="C9" t="s">
        <v>816</v>
      </c>
      <c r="D9" t="s">
        <v>817</v>
      </c>
      <c r="E9">
        <v>4</v>
      </c>
      <c r="F9" t="s">
        <v>107</v>
      </c>
      <c r="G9">
        <v>20021106</v>
      </c>
      <c r="H9" t="s">
        <v>818</v>
      </c>
      <c r="I9" t="s">
        <v>819</v>
      </c>
      <c r="J9" t="s">
        <v>820</v>
      </c>
      <c r="K9" t="s">
        <v>141</v>
      </c>
      <c r="L9" t="s">
        <v>107</v>
      </c>
      <c r="M9" t="s">
        <v>821</v>
      </c>
      <c r="O9" s="2">
        <f>IFERROR(IF($B9="","",INDEX(所属情報!$E:$E,MATCH($A9,所属情報!$A:$A,0))),"")</f>
        <v>492218</v>
      </c>
      <c r="P9" s="2" t="str">
        <f t="shared" si="0"/>
        <v>岡田　寛人 (4)</v>
      </c>
      <c r="Q9" s="2" t="str">
        <f t="shared" si="1"/>
        <v>ｵｶﾀﾞ ﾋﾛﾄ</v>
      </c>
      <c r="R9" s="2" t="str">
        <f t="shared" si="2"/>
        <v>OKADA Hiroto (02)</v>
      </c>
      <c r="S9" s="2" t="str">
        <f>IFERROR(IF($F9="","",INDEX(リスト!$C:$C,MATCH($F9,リスト!$B:$B,0))),"")</f>
        <v>34</v>
      </c>
      <c r="T9" s="2" t="str">
        <f>IFERROR(IF($K9="","",INDEX(リスト!$F:$F,MATCH($K9,リスト!$E:$E,0))),"")</f>
        <v>JPN</v>
      </c>
      <c r="U9" s="2" t="str">
        <f>IF($B9="","",RIGHT($G9*1000+100+COUNTIF($G$2:$G9,$G9),9))</f>
        <v>021106101</v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>崇徳・広　島</v>
      </c>
    </row>
    <row r="10" spans="1:22" x14ac:dyDescent="0.4">
      <c r="A10" t="s">
        <v>11761</v>
      </c>
      <c r="B10">
        <v>9</v>
      </c>
      <c r="C10" t="s">
        <v>822</v>
      </c>
      <c r="D10" t="s">
        <v>823</v>
      </c>
      <c r="E10">
        <v>4</v>
      </c>
      <c r="F10" t="s">
        <v>95</v>
      </c>
      <c r="G10">
        <v>20021024</v>
      </c>
      <c r="H10" t="s">
        <v>824</v>
      </c>
      <c r="I10" t="s">
        <v>825</v>
      </c>
      <c r="J10" t="s">
        <v>826</v>
      </c>
      <c r="K10" t="s">
        <v>141</v>
      </c>
      <c r="L10" t="s">
        <v>95</v>
      </c>
      <c r="M10" t="s">
        <v>827</v>
      </c>
      <c r="O10" s="2">
        <f>IFERROR(IF($B10="","",INDEX(所属情報!$E:$E,MATCH($A10,所属情報!$A:$A,0))),"")</f>
        <v>492218</v>
      </c>
      <c r="P10" s="2" t="str">
        <f t="shared" si="0"/>
        <v>梅野　真生 (4)</v>
      </c>
      <c r="Q10" s="2" t="str">
        <f t="shared" si="1"/>
        <v>ｳﾒﾉ ﾏｻｷ</v>
      </c>
      <c r="R10" s="2" t="str">
        <f t="shared" si="2"/>
        <v>UMENO Masaki (02)</v>
      </c>
      <c r="S10" s="2" t="str">
        <f>IFERROR(IF($F10="","",INDEX(リスト!$C:$C,MATCH($F10,リスト!$B:$B,0))),"")</f>
        <v>28</v>
      </c>
      <c r="T10" s="2" t="str">
        <f>IFERROR(IF($K10="","",INDEX(リスト!$F:$F,MATCH($K10,リスト!$E:$E,0))),"")</f>
        <v>JPN</v>
      </c>
      <c r="U10" s="2" t="str">
        <f>IF($B10="","",RIGHT($G10*1000+100+COUNTIF($G$2:$G10,$G10),9))</f>
        <v>021024101</v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>社・兵　庫</v>
      </c>
    </row>
    <row r="11" spans="1:22" x14ac:dyDescent="0.4">
      <c r="A11" t="s">
        <v>11761</v>
      </c>
      <c r="B11">
        <v>10</v>
      </c>
      <c r="C11" t="s">
        <v>828</v>
      </c>
      <c r="D11" t="s">
        <v>829</v>
      </c>
      <c r="E11">
        <v>4</v>
      </c>
      <c r="F11" t="s">
        <v>93</v>
      </c>
      <c r="G11">
        <v>20020613</v>
      </c>
      <c r="H11" t="s">
        <v>830</v>
      </c>
      <c r="I11" t="s">
        <v>831</v>
      </c>
      <c r="J11" t="s">
        <v>832</v>
      </c>
      <c r="K11" t="s">
        <v>141</v>
      </c>
      <c r="L11" t="s">
        <v>93</v>
      </c>
      <c r="M11" t="s">
        <v>833</v>
      </c>
      <c r="O11" s="2">
        <f>IFERROR(IF($B11="","",INDEX(所属情報!$E:$E,MATCH($A11,所属情報!$A:$A,0))),"")</f>
        <v>492218</v>
      </c>
      <c r="P11" s="2" t="str">
        <f t="shared" si="0"/>
        <v>坂東　壮琉 (4)</v>
      </c>
      <c r="Q11" s="2" t="str">
        <f t="shared" si="1"/>
        <v>ﾊﾞﾝﾄﾞｳ ﾀｹﾙ</v>
      </c>
      <c r="R11" s="2" t="str">
        <f t="shared" si="2"/>
        <v>BANDO Takeru (02)</v>
      </c>
      <c r="S11" s="2" t="str">
        <f>IFERROR(IF($F11="","",INDEX(リスト!$C:$C,MATCH($F11,リスト!$B:$B,0))),"")</f>
        <v>27</v>
      </c>
      <c r="T11" s="2" t="str">
        <f>IFERROR(IF($K11="","",INDEX(リスト!$F:$F,MATCH($K11,リスト!$E:$E,0))),"")</f>
        <v>JPN</v>
      </c>
      <c r="U11" s="2" t="str">
        <f>IF($B11="","",RIGHT($G11*1000+100+COUNTIF($G$2:$G11,$G11),9))</f>
        <v>020613101</v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>岸和田・大　阪</v>
      </c>
    </row>
    <row r="12" spans="1:22" x14ac:dyDescent="0.4">
      <c r="A12" t="s">
        <v>11761</v>
      </c>
      <c r="B12">
        <v>11</v>
      </c>
      <c r="C12" t="s">
        <v>834</v>
      </c>
      <c r="D12" t="s">
        <v>835</v>
      </c>
      <c r="E12">
        <v>4</v>
      </c>
      <c r="F12" t="s">
        <v>93</v>
      </c>
      <c r="G12">
        <v>20021009</v>
      </c>
      <c r="H12" t="s">
        <v>836</v>
      </c>
      <c r="I12" t="s">
        <v>837</v>
      </c>
      <c r="J12" t="s">
        <v>838</v>
      </c>
      <c r="K12" t="s">
        <v>141</v>
      </c>
      <c r="L12" t="s">
        <v>107</v>
      </c>
      <c r="M12" t="s">
        <v>839</v>
      </c>
      <c r="O12" s="2">
        <f>IFERROR(IF($B12="","",INDEX(所属情報!$E:$E,MATCH($A12,所属情報!$A:$A,0))),"")</f>
        <v>492218</v>
      </c>
      <c r="P12" s="2" t="str">
        <f t="shared" si="0"/>
        <v>深井　翔太郎 (4)</v>
      </c>
      <c r="Q12" s="2" t="str">
        <f t="shared" si="1"/>
        <v>ﾌｶｲ ｼｮｳﾀﾛｳ</v>
      </c>
      <c r="R12" s="2" t="str">
        <f t="shared" si="2"/>
        <v>FUKAI Shotaro (02)</v>
      </c>
      <c r="S12" s="2" t="str">
        <f>IFERROR(IF($F12="","",INDEX(リスト!$C:$C,MATCH($F12,リスト!$B:$B,0))),"")</f>
        <v>27</v>
      </c>
      <c r="T12" s="2" t="str">
        <f>IFERROR(IF($K12="","",INDEX(リスト!$F:$F,MATCH($K12,リスト!$E:$E,0))),"")</f>
        <v>JPN</v>
      </c>
      <c r="U12" s="2" t="str">
        <f>IF($B12="","",RIGHT($G12*1000+100+COUNTIF($G$2:$G12,$G12),9))</f>
        <v>021009101</v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>安芸南・広　島</v>
      </c>
    </row>
    <row r="13" spans="1:22" x14ac:dyDescent="0.4">
      <c r="A13" t="s">
        <v>11761</v>
      </c>
      <c r="B13">
        <v>12</v>
      </c>
      <c r="C13" t="s">
        <v>840</v>
      </c>
      <c r="D13" t="s">
        <v>841</v>
      </c>
      <c r="E13">
        <v>4</v>
      </c>
      <c r="F13" t="s">
        <v>99</v>
      </c>
      <c r="G13">
        <v>20020904</v>
      </c>
      <c r="H13" t="s">
        <v>842</v>
      </c>
      <c r="I13" t="s">
        <v>843</v>
      </c>
      <c r="J13" t="s">
        <v>844</v>
      </c>
      <c r="K13" t="s">
        <v>141</v>
      </c>
      <c r="L13" t="s">
        <v>99</v>
      </c>
      <c r="M13" t="s">
        <v>845</v>
      </c>
      <c r="O13" s="2">
        <f>IFERROR(IF($B13="","",INDEX(所属情報!$E:$E,MATCH($A13,所属情報!$A:$A,0))),"")</f>
        <v>492218</v>
      </c>
      <c r="P13" s="2" t="str">
        <f t="shared" si="0"/>
        <v>坂部　海太 (4)</v>
      </c>
      <c r="Q13" s="2" t="str">
        <f t="shared" si="1"/>
        <v>ｻｶﾍﾞ ｶｲﾀ</v>
      </c>
      <c r="R13" s="2" t="str">
        <f t="shared" si="2"/>
        <v>SAKABE Kaita (02)</v>
      </c>
      <c r="S13" s="2" t="str">
        <f>IFERROR(IF($F13="","",INDEX(リスト!$C:$C,MATCH($F13,リスト!$B:$B,0))),"")</f>
        <v>30</v>
      </c>
      <c r="T13" s="2" t="str">
        <f>IFERROR(IF($K13="","",INDEX(リスト!$F:$F,MATCH($K13,リスト!$E:$E,0))),"")</f>
        <v>JPN</v>
      </c>
      <c r="U13" s="2" t="str">
        <f>IF($B13="","",RIGHT($G13*1000+100+COUNTIF($G$2:$G13,$G13),9))</f>
        <v>020904101</v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>桐蔭・和歌山</v>
      </c>
    </row>
    <row r="14" spans="1:22" x14ac:dyDescent="0.4">
      <c r="A14" t="s">
        <v>11761</v>
      </c>
      <c r="B14">
        <v>13</v>
      </c>
      <c r="C14" t="s">
        <v>846</v>
      </c>
      <c r="D14" t="s">
        <v>847</v>
      </c>
      <c r="E14">
        <v>4</v>
      </c>
      <c r="F14" t="s">
        <v>93</v>
      </c>
      <c r="G14">
        <v>20030330</v>
      </c>
      <c r="H14" t="s">
        <v>848</v>
      </c>
      <c r="I14" t="s">
        <v>849</v>
      </c>
      <c r="J14" t="s">
        <v>850</v>
      </c>
      <c r="K14" t="s">
        <v>141</v>
      </c>
      <c r="L14" t="s">
        <v>93</v>
      </c>
      <c r="M14" t="s">
        <v>851</v>
      </c>
      <c r="O14" s="2">
        <f>IFERROR(IF($B14="","",INDEX(所属情報!$E:$E,MATCH($A14,所属情報!$A:$A,0))),"")</f>
        <v>492218</v>
      </c>
      <c r="P14" s="2" t="str">
        <f t="shared" si="0"/>
        <v>磯田　敬幸 (4)</v>
      </c>
      <c r="Q14" s="2" t="str">
        <f t="shared" si="1"/>
        <v>ｲｿﾀﾞ ﾀｶﾕｷ</v>
      </c>
      <c r="R14" s="2" t="str">
        <f t="shared" si="2"/>
        <v>ISODA Takayuki (03)</v>
      </c>
      <c r="S14" s="2" t="str">
        <f>IFERROR(IF($F14="","",INDEX(リスト!$C:$C,MATCH($F14,リスト!$B:$B,0))),"")</f>
        <v>27</v>
      </c>
      <c r="T14" s="2" t="str">
        <f>IFERROR(IF($K14="","",INDEX(リスト!$F:$F,MATCH($K14,リスト!$E:$E,0))),"")</f>
        <v>JPN</v>
      </c>
      <c r="U14" s="2" t="str">
        <f>IF($B14="","",RIGHT($G14*1000+100+COUNTIF($G$2:$G14,$G14),9))</f>
        <v>030330101</v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>桜宮・大　阪</v>
      </c>
    </row>
    <row r="15" spans="1:22" x14ac:dyDescent="0.4">
      <c r="A15" t="s">
        <v>11761</v>
      </c>
      <c r="B15">
        <v>14</v>
      </c>
      <c r="C15" t="s">
        <v>852</v>
      </c>
      <c r="D15" t="s">
        <v>853</v>
      </c>
      <c r="E15">
        <v>4</v>
      </c>
      <c r="F15" t="s">
        <v>89</v>
      </c>
      <c r="G15">
        <v>20030325</v>
      </c>
      <c r="H15" t="s">
        <v>854</v>
      </c>
      <c r="I15" t="s">
        <v>855</v>
      </c>
      <c r="J15" t="s">
        <v>856</v>
      </c>
      <c r="K15" t="s">
        <v>141</v>
      </c>
      <c r="L15" t="s">
        <v>89</v>
      </c>
      <c r="M15" t="s">
        <v>857</v>
      </c>
      <c r="O15" s="2">
        <f>IFERROR(IF($B15="","",INDEX(所属情報!$E:$E,MATCH($A15,所属情報!$A:$A,0))),"")</f>
        <v>492218</v>
      </c>
      <c r="P15" s="2" t="str">
        <f t="shared" si="0"/>
        <v>北脇　涼也 (4)</v>
      </c>
      <c r="Q15" s="2" t="str">
        <f t="shared" si="1"/>
        <v>ｷﾀﾜｷ ﾘｮｳﾔ</v>
      </c>
      <c r="R15" s="2" t="str">
        <f t="shared" si="2"/>
        <v>KITAWAKI Ryoya (03)</v>
      </c>
      <c r="S15" s="2" t="str">
        <f>IFERROR(IF($F15="","",INDEX(リスト!$C:$C,MATCH($F15,リスト!$B:$B,0))),"")</f>
        <v>25</v>
      </c>
      <c r="T15" s="2" t="str">
        <f>IFERROR(IF($K15="","",INDEX(リスト!$F:$F,MATCH($K15,リスト!$E:$E,0))),"")</f>
        <v>JPN</v>
      </c>
      <c r="U15" s="2" t="str">
        <f>IF($B15="","",RIGHT($G15*1000+100+COUNTIF($G$2:$G15,$G15),9))</f>
        <v>030325101</v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>東大津・滋　賀</v>
      </c>
    </row>
    <row r="16" spans="1:22" x14ac:dyDescent="0.4">
      <c r="A16" t="s">
        <v>11761</v>
      </c>
      <c r="B16">
        <v>15</v>
      </c>
      <c r="C16" t="s">
        <v>858</v>
      </c>
      <c r="D16" t="s">
        <v>859</v>
      </c>
      <c r="E16">
        <v>4</v>
      </c>
      <c r="F16" t="s">
        <v>91</v>
      </c>
      <c r="G16">
        <v>20020920</v>
      </c>
      <c r="H16" t="s">
        <v>860</v>
      </c>
      <c r="I16" t="s">
        <v>861</v>
      </c>
      <c r="J16" t="s">
        <v>862</v>
      </c>
      <c r="K16" t="s">
        <v>141</v>
      </c>
      <c r="L16" t="s">
        <v>91</v>
      </c>
      <c r="M16" t="s">
        <v>863</v>
      </c>
      <c r="O16" s="2">
        <f>IFERROR(IF($B16="","",INDEX(所属情報!$E:$E,MATCH($A16,所属情報!$A:$A,0))),"")</f>
        <v>492218</v>
      </c>
      <c r="P16" s="2" t="str">
        <f t="shared" si="0"/>
        <v>吉本　達矢 (4)</v>
      </c>
      <c r="Q16" s="2" t="str">
        <f t="shared" si="1"/>
        <v>ﾖｼﾓﾄ ﾀﾂﾔ</v>
      </c>
      <c r="R16" s="2" t="str">
        <f t="shared" si="2"/>
        <v>YOSHIMOTO Tatsuya (02)</v>
      </c>
      <c r="S16" s="2" t="str">
        <f>IFERROR(IF($F16="","",INDEX(リスト!$C:$C,MATCH($F16,リスト!$B:$B,0))),"")</f>
        <v>26</v>
      </c>
      <c r="T16" s="2" t="str">
        <f>IFERROR(IF($K16="","",INDEX(リスト!$F:$F,MATCH($K16,リスト!$E:$E,0))),"")</f>
        <v>JPN</v>
      </c>
      <c r="U16" s="2" t="str">
        <f>IF($B16="","",RIGHT($G16*1000+100+COUNTIF($G$2:$G16,$G16),9))</f>
        <v>020920101</v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>鳥羽・京　都</v>
      </c>
    </row>
    <row r="17" spans="1:22" x14ac:dyDescent="0.4">
      <c r="A17" t="s">
        <v>11761</v>
      </c>
      <c r="B17">
        <v>16</v>
      </c>
      <c r="C17" t="s">
        <v>864</v>
      </c>
      <c r="D17" t="s">
        <v>865</v>
      </c>
      <c r="E17">
        <v>4</v>
      </c>
      <c r="F17" t="s">
        <v>93</v>
      </c>
      <c r="G17">
        <v>20020423</v>
      </c>
      <c r="H17" t="s">
        <v>866</v>
      </c>
      <c r="I17" t="s">
        <v>867</v>
      </c>
      <c r="J17" t="s">
        <v>868</v>
      </c>
      <c r="K17" t="s">
        <v>141</v>
      </c>
      <c r="L17" t="s">
        <v>93</v>
      </c>
      <c r="M17" t="s">
        <v>869</v>
      </c>
      <c r="O17" s="2">
        <f>IFERROR(IF($B17="","",INDEX(所属情報!$E:$E,MATCH($A17,所属情報!$A:$A,0))),"")</f>
        <v>492218</v>
      </c>
      <c r="P17" s="2" t="str">
        <f t="shared" si="0"/>
        <v>高岡　秀次 (4)</v>
      </c>
      <c r="Q17" s="2" t="str">
        <f t="shared" si="1"/>
        <v>ﾀｶｵｶ ｼｭｳｼﾞ</v>
      </c>
      <c r="R17" s="2" t="str">
        <f t="shared" si="2"/>
        <v>TAKAOKA Shuji (02)</v>
      </c>
      <c r="S17" s="2" t="str">
        <f>IFERROR(IF($F17="","",INDEX(リスト!$C:$C,MATCH($F17,リスト!$B:$B,0))),"")</f>
        <v>27</v>
      </c>
      <c r="T17" s="2" t="str">
        <f>IFERROR(IF($K17="","",INDEX(リスト!$F:$F,MATCH($K17,リスト!$E:$E,0))),"")</f>
        <v>JPN</v>
      </c>
      <c r="U17" s="2" t="str">
        <f>IF($B17="","",RIGHT($G17*1000+100+COUNTIF($G$2:$G17,$G17),9))</f>
        <v>020423101</v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>大阪体育大浪商・大　阪</v>
      </c>
    </row>
    <row r="18" spans="1:22" x14ac:dyDescent="0.4">
      <c r="A18" t="s">
        <v>11761</v>
      </c>
      <c r="B18">
        <v>17</v>
      </c>
      <c r="C18" t="s">
        <v>870</v>
      </c>
      <c r="D18" t="s">
        <v>871</v>
      </c>
      <c r="E18">
        <v>4</v>
      </c>
      <c r="F18" t="s">
        <v>95</v>
      </c>
      <c r="G18">
        <v>20020718</v>
      </c>
      <c r="H18" t="s">
        <v>872</v>
      </c>
      <c r="I18" t="s">
        <v>873</v>
      </c>
      <c r="J18" t="s">
        <v>874</v>
      </c>
      <c r="K18" t="s">
        <v>141</v>
      </c>
      <c r="L18" t="s">
        <v>95</v>
      </c>
      <c r="M18" t="s">
        <v>875</v>
      </c>
      <c r="O18" s="2">
        <f>IFERROR(IF($B18="","",INDEX(所属情報!$E:$E,MATCH($A18,所属情報!$A:$A,0))),"")</f>
        <v>492218</v>
      </c>
      <c r="P18" s="2" t="str">
        <f t="shared" si="0"/>
        <v>都倉　青 (4)</v>
      </c>
      <c r="Q18" s="2" t="str">
        <f t="shared" si="1"/>
        <v>ﾄｸﾗ ﾊﾙ</v>
      </c>
      <c r="R18" s="2" t="str">
        <f t="shared" si="2"/>
        <v>TOKURA Haru (02)</v>
      </c>
      <c r="S18" s="2" t="str">
        <f>IFERROR(IF($F18="","",INDEX(リスト!$C:$C,MATCH($F18,リスト!$B:$B,0))),"")</f>
        <v>28</v>
      </c>
      <c r="T18" s="2" t="str">
        <f>IFERROR(IF($K18="","",INDEX(リスト!$F:$F,MATCH($K18,リスト!$E:$E,0))),"")</f>
        <v>JPN</v>
      </c>
      <c r="U18" s="2" t="str">
        <f>IF($B18="","",RIGHT($G18*1000+100+COUNTIF($G$2:$G18,$G18),9))</f>
        <v>020718101</v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>姫路南・兵　庫</v>
      </c>
    </row>
    <row r="19" spans="1:22" x14ac:dyDescent="0.4">
      <c r="A19" t="s">
        <v>11761</v>
      </c>
      <c r="B19">
        <v>18</v>
      </c>
      <c r="C19" t="s">
        <v>876</v>
      </c>
      <c r="D19" t="s">
        <v>877</v>
      </c>
      <c r="E19">
        <v>4</v>
      </c>
      <c r="F19" t="s">
        <v>93</v>
      </c>
      <c r="G19">
        <v>20020905</v>
      </c>
      <c r="H19" t="s">
        <v>878</v>
      </c>
      <c r="I19" t="s">
        <v>879</v>
      </c>
      <c r="J19" t="s">
        <v>880</v>
      </c>
      <c r="K19" t="s">
        <v>141</v>
      </c>
      <c r="L19" t="s">
        <v>93</v>
      </c>
      <c r="M19" t="s">
        <v>881</v>
      </c>
      <c r="O19" s="2">
        <f>IFERROR(IF($B19="","",INDEX(所属情報!$E:$E,MATCH($A19,所属情報!$A:$A,0))),"")</f>
        <v>492218</v>
      </c>
      <c r="P19" s="2" t="str">
        <f t="shared" si="0"/>
        <v>五島　亜飛夢 (4)</v>
      </c>
      <c r="Q19" s="2" t="str">
        <f t="shared" si="1"/>
        <v>ｺﾞﾄｳ ｱﾄﾑ</v>
      </c>
      <c r="R19" s="2" t="str">
        <f t="shared" si="2"/>
        <v>GOTO Atomu (02)</v>
      </c>
      <c r="S19" s="2" t="str">
        <f>IFERROR(IF($F19="","",INDEX(リスト!$C:$C,MATCH($F19,リスト!$B:$B,0))),"")</f>
        <v>27</v>
      </c>
      <c r="T19" s="2" t="str">
        <f>IFERROR(IF($K19="","",INDEX(リスト!$F:$F,MATCH($K19,リスト!$E:$E,0))),"")</f>
        <v>JPN</v>
      </c>
      <c r="U19" s="2" t="str">
        <f>IF($B19="","",RIGHT($G19*1000+100+COUNTIF($G$2:$G19,$G19),9))</f>
        <v>020905101</v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>金光八尾・大　阪</v>
      </c>
    </row>
    <row r="20" spans="1:22" x14ac:dyDescent="0.4">
      <c r="A20" t="s">
        <v>11761</v>
      </c>
      <c r="B20">
        <v>19</v>
      </c>
      <c r="C20" t="s">
        <v>882</v>
      </c>
      <c r="D20" t="s">
        <v>883</v>
      </c>
      <c r="E20">
        <v>4</v>
      </c>
      <c r="F20" t="s">
        <v>113</v>
      </c>
      <c r="G20">
        <v>20020505</v>
      </c>
      <c r="H20" t="s">
        <v>884</v>
      </c>
      <c r="I20" t="s">
        <v>885</v>
      </c>
      <c r="J20" t="s">
        <v>886</v>
      </c>
      <c r="K20" t="s">
        <v>141</v>
      </c>
      <c r="L20" t="s">
        <v>113</v>
      </c>
      <c r="M20" t="s">
        <v>887</v>
      </c>
      <c r="O20" s="2">
        <f>IFERROR(IF($B20="","",INDEX(所属情報!$E:$E,MATCH($A20,所属情報!$A:$A,0))),"")</f>
        <v>492218</v>
      </c>
      <c r="P20" s="2" t="str">
        <f t="shared" si="0"/>
        <v>古市　禅 (4)</v>
      </c>
      <c r="Q20" s="2" t="str">
        <f t="shared" si="1"/>
        <v>ﾌﾙｲﾁ ｾﾞﾝ</v>
      </c>
      <c r="R20" s="2" t="str">
        <f t="shared" si="2"/>
        <v>FURUICHI Zen (02)</v>
      </c>
      <c r="S20" s="2" t="str">
        <f>IFERROR(IF($F20="","",INDEX(リスト!$C:$C,MATCH($F20,リスト!$B:$B,0))),"")</f>
        <v>37</v>
      </c>
      <c r="T20" s="2" t="str">
        <f>IFERROR(IF($K20="","",INDEX(リスト!$F:$F,MATCH($K20,リスト!$E:$E,0))),"")</f>
        <v>JPN</v>
      </c>
      <c r="U20" s="2" t="str">
        <f>IF($B20="","",RIGHT($G20*1000+100+COUNTIF($G$2:$G20,$G20),9))</f>
        <v>020505101</v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>高松桜井・香　川</v>
      </c>
    </row>
    <row r="21" spans="1:22" x14ac:dyDescent="0.4">
      <c r="A21" t="s">
        <v>11761</v>
      </c>
      <c r="B21">
        <v>20</v>
      </c>
      <c r="C21" t="s">
        <v>888</v>
      </c>
      <c r="D21" t="s">
        <v>889</v>
      </c>
      <c r="E21">
        <v>4</v>
      </c>
      <c r="F21" t="s">
        <v>95</v>
      </c>
      <c r="G21">
        <v>20021019</v>
      </c>
      <c r="H21" t="s">
        <v>890</v>
      </c>
      <c r="I21" t="s">
        <v>891</v>
      </c>
      <c r="J21" t="s">
        <v>892</v>
      </c>
      <c r="K21" t="s">
        <v>141</v>
      </c>
      <c r="L21" t="s">
        <v>95</v>
      </c>
      <c r="M21" t="s">
        <v>893</v>
      </c>
      <c r="O21" s="2">
        <f>IFERROR(IF($B21="","",INDEX(所属情報!$E:$E,MATCH($A21,所属情報!$A:$A,0))),"")</f>
        <v>492218</v>
      </c>
      <c r="P21" s="2" t="str">
        <f t="shared" si="0"/>
        <v>英　唯明 (4)</v>
      </c>
      <c r="Q21" s="2" t="str">
        <f t="shared" si="1"/>
        <v>ﾊﾅﾌｻ ﾀﾀﾞｱｷ</v>
      </c>
      <c r="R21" s="2" t="str">
        <f t="shared" si="2"/>
        <v>HANAFUSA Tadaaki (02)</v>
      </c>
      <c r="S21" s="2" t="str">
        <f>IFERROR(IF($F21="","",INDEX(リスト!$C:$C,MATCH($F21,リスト!$B:$B,0))),"")</f>
        <v>28</v>
      </c>
      <c r="T21" s="2" t="str">
        <f>IFERROR(IF($K21="","",INDEX(リスト!$F:$F,MATCH($K21,リスト!$E:$E,0))),"")</f>
        <v>JPN</v>
      </c>
      <c r="U21" s="2" t="str">
        <f>IF($B21="","",RIGHT($G21*1000+100+COUNTIF($G$2:$G21,$G21),9))</f>
        <v>021019101</v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>尼崎稲園・兵　庫</v>
      </c>
    </row>
    <row r="22" spans="1:22" x14ac:dyDescent="0.4">
      <c r="A22" t="s">
        <v>11761</v>
      </c>
      <c r="B22">
        <v>21</v>
      </c>
      <c r="C22" t="s">
        <v>894</v>
      </c>
      <c r="D22" t="s">
        <v>895</v>
      </c>
      <c r="E22">
        <v>4</v>
      </c>
      <c r="F22" t="s">
        <v>93</v>
      </c>
      <c r="G22">
        <v>20020524</v>
      </c>
      <c r="H22" t="s">
        <v>896</v>
      </c>
      <c r="I22" t="s">
        <v>897</v>
      </c>
      <c r="J22" t="s">
        <v>898</v>
      </c>
      <c r="K22" t="s">
        <v>141</v>
      </c>
      <c r="L22" t="s">
        <v>93</v>
      </c>
      <c r="M22" t="s">
        <v>815</v>
      </c>
      <c r="O22" s="2">
        <f>IFERROR(IF($B22="","",INDEX(所属情報!$E:$E,MATCH($A22,所属情報!$A:$A,0))),"")</f>
        <v>492218</v>
      </c>
      <c r="P22" s="2" t="str">
        <f t="shared" si="0"/>
        <v>吉岡　翼 (4)</v>
      </c>
      <c r="Q22" s="2" t="str">
        <f t="shared" si="1"/>
        <v>ﾖｼｵｶ ﾂﾊﾞｻ</v>
      </c>
      <c r="R22" s="2" t="str">
        <f t="shared" si="2"/>
        <v>YOSHIOKA Tsubasa (02)</v>
      </c>
      <c r="S22" s="2" t="str">
        <f>IFERROR(IF($F22="","",INDEX(リスト!$C:$C,MATCH($F22,リスト!$B:$B,0))),"")</f>
        <v>27</v>
      </c>
      <c r="T22" s="2" t="str">
        <f>IFERROR(IF($K22="","",INDEX(リスト!$F:$F,MATCH($K22,リスト!$E:$E,0))),"")</f>
        <v>JPN</v>
      </c>
      <c r="U22" s="2" t="str">
        <f>IF($B22="","",RIGHT($G22*1000+100+COUNTIF($G$2:$G22,$G22),9))</f>
        <v>020524101</v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>関西大北陽・大　阪</v>
      </c>
    </row>
    <row r="23" spans="1:22" x14ac:dyDescent="0.4">
      <c r="A23" t="s">
        <v>11761</v>
      </c>
      <c r="B23">
        <v>22</v>
      </c>
      <c r="C23" t="s">
        <v>899</v>
      </c>
      <c r="D23" t="s">
        <v>900</v>
      </c>
      <c r="E23">
        <v>4</v>
      </c>
      <c r="F23" t="s">
        <v>95</v>
      </c>
      <c r="G23">
        <v>20020831</v>
      </c>
      <c r="H23" t="s">
        <v>901</v>
      </c>
      <c r="I23" t="s">
        <v>902</v>
      </c>
      <c r="J23" t="s">
        <v>903</v>
      </c>
      <c r="K23" t="s">
        <v>141</v>
      </c>
      <c r="L23" t="s">
        <v>95</v>
      </c>
      <c r="M23" t="s">
        <v>904</v>
      </c>
      <c r="O23" s="2">
        <f>IFERROR(IF($B23="","",INDEX(所属情報!$E:$E,MATCH($A23,所属情報!$A:$A,0))),"")</f>
        <v>492218</v>
      </c>
      <c r="P23" s="2" t="str">
        <f t="shared" si="0"/>
        <v>金山　拓矢 (4)</v>
      </c>
      <c r="Q23" s="2" t="str">
        <f t="shared" si="1"/>
        <v>ｶﾅﾔﾏ ﾀｸﾔ</v>
      </c>
      <c r="R23" s="2" t="str">
        <f t="shared" si="2"/>
        <v>KANAYAMA Takuya (02)</v>
      </c>
      <c r="S23" s="2" t="str">
        <f>IFERROR(IF($F23="","",INDEX(リスト!$C:$C,MATCH($F23,リスト!$B:$B,0))),"")</f>
        <v>28</v>
      </c>
      <c r="T23" s="2" t="str">
        <f>IFERROR(IF($K23="","",INDEX(リスト!$F:$F,MATCH($K23,リスト!$E:$E,0))),"")</f>
        <v>JPN</v>
      </c>
      <c r="U23" s="2" t="str">
        <f>IF($B23="","",RIGHT($G23*1000+100+COUNTIF($G$2:$G23,$G23),9))</f>
        <v>020831101</v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>市立尼崎・兵　庫</v>
      </c>
    </row>
    <row r="24" spans="1:22" x14ac:dyDescent="0.4">
      <c r="A24" t="s">
        <v>11761</v>
      </c>
      <c r="B24">
        <v>23</v>
      </c>
      <c r="C24" t="s">
        <v>905</v>
      </c>
      <c r="D24" t="s">
        <v>906</v>
      </c>
      <c r="E24">
        <v>4</v>
      </c>
      <c r="F24" t="s">
        <v>75</v>
      </c>
      <c r="G24">
        <v>20020504</v>
      </c>
      <c r="H24" t="s">
        <v>907</v>
      </c>
      <c r="I24" t="s">
        <v>908</v>
      </c>
      <c r="J24" t="s">
        <v>909</v>
      </c>
      <c r="K24" t="s">
        <v>141</v>
      </c>
      <c r="L24" t="s">
        <v>75</v>
      </c>
      <c r="M24" t="s">
        <v>910</v>
      </c>
      <c r="O24" s="2">
        <f>IFERROR(IF($B24="","",INDEX(所属情報!$E:$E,MATCH($A24,所属情報!$A:$A,0))),"")</f>
        <v>492218</v>
      </c>
      <c r="P24" s="2" t="str">
        <f t="shared" si="0"/>
        <v>辺見　俊輝 (4)</v>
      </c>
      <c r="Q24" s="2" t="str">
        <f t="shared" si="1"/>
        <v>ﾍﾝﾐ ﾄｼｷ</v>
      </c>
      <c r="R24" s="2" t="str">
        <f t="shared" si="2"/>
        <v>HEMMI Toshiki (02)</v>
      </c>
      <c r="S24" s="2" t="str">
        <f>IFERROR(IF($F24="","",INDEX(リスト!$C:$C,MATCH($F24,リスト!$B:$B,0))),"")</f>
        <v>18</v>
      </c>
      <c r="T24" s="2" t="str">
        <f>IFERROR(IF($K24="","",INDEX(リスト!$F:$F,MATCH($K24,リスト!$E:$E,0))),"")</f>
        <v>JPN</v>
      </c>
      <c r="U24" s="2" t="str">
        <f>IF($B24="","",RIGHT($G24*1000+100+COUNTIF($G$2:$G24,$G24),9))</f>
        <v>020504101</v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>北陸・福　井</v>
      </c>
    </row>
    <row r="25" spans="1:22" x14ac:dyDescent="0.4">
      <c r="A25" t="s">
        <v>11761</v>
      </c>
      <c r="B25">
        <v>24</v>
      </c>
      <c r="C25" t="s">
        <v>911</v>
      </c>
      <c r="D25" t="s">
        <v>912</v>
      </c>
      <c r="E25">
        <v>3</v>
      </c>
      <c r="F25" t="s">
        <v>93</v>
      </c>
      <c r="G25">
        <v>20030816</v>
      </c>
      <c r="H25" t="s">
        <v>913</v>
      </c>
      <c r="I25" t="s">
        <v>914</v>
      </c>
      <c r="J25" t="s">
        <v>838</v>
      </c>
      <c r="K25" t="s">
        <v>141</v>
      </c>
      <c r="L25" t="s">
        <v>93</v>
      </c>
      <c r="M25" t="s">
        <v>785</v>
      </c>
      <c r="O25" s="2">
        <f>IFERROR(IF($B25="","",INDEX(所属情報!$E:$E,MATCH($A25,所属情報!$A:$A,0))),"")</f>
        <v>492218</v>
      </c>
      <c r="P25" s="2" t="str">
        <f t="shared" si="0"/>
        <v>秋山　翔太朗 (3)</v>
      </c>
      <c r="Q25" s="2" t="str">
        <f t="shared" si="1"/>
        <v>ｱｷﾔﾏ ｼｮｳﾀﾛｳ</v>
      </c>
      <c r="R25" s="2" t="str">
        <f t="shared" si="2"/>
        <v>AKIYAMA Shotaro (03)</v>
      </c>
      <c r="S25" s="2" t="str">
        <f>IFERROR(IF($F25="","",INDEX(リスト!$C:$C,MATCH($F25,リスト!$B:$B,0))),"")</f>
        <v>27</v>
      </c>
      <c r="T25" s="2" t="str">
        <f>IFERROR(IF($K25="","",INDEX(リスト!$F:$F,MATCH($K25,リスト!$E:$E,0))),"")</f>
        <v>JPN</v>
      </c>
      <c r="U25" s="2" t="str">
        <f>IF($B25="","",RIGHT($G25*1000+100+COUNTIF($G$2:$G25,$G25),9))</f>
        <v>030816101</v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>東海大大阪仰星・大　阪</v>
      </c>
    </row>
    <row r="26" spans="1:22" x14ac:dyDescent="0.4">
      <c r="A26" t="s">
        <v>11761</v>
      </c>
      <c r="B26">
        <v>25</v>
      </c>
      <c r="C26" t="s">
        <v>915</v>
      </c>
      <c r="D26" t="s">
        <v>916</v>
      </c>
      <c r="E26">
        <v>3</v>
      </c>
      <c r="F26" t="s">
        <v>11762</v>
      </c>
      <c r="G26">
        <v>20031117</v>
      </c>
      <c r="H26" t="s">
        <v>917</v>
      </c>
      <c r="I26" t="s">
        <v>918</v>
      </c>
      <c r="J26" t="s">
        <v>919</v>
      </c>
      <c r="K26" t="s">
        <v>141</v>
      </c>
      <c r="L26" t="s">
        <v>93</v>
      </c>
      <c r="M26" t="s">
        <v>815</v>
      </c>
      <c r="O26" s="2">
        <f>IFERROR(IF($B26="","",INDEX(所属情報!$E:$E,MATCH($A26,所属情報!$A:$A,0))),"")</f>
        <v>492218</v>
      </c>
      <c r="P26" s="2" t="str">
        <f t="shared" si="0"/>
        <v>芝　秀介 (3)</v>
      </c>
      <c r="Q26" s="2" t="str">
        <f t="shared" si="1"/>
        <v>ｼﾊﾞ ｼｭｳｽｹ</v>
      </c>
      <c r="R26" s="2" t="str">
        <f t="shared" si="2"/>
        <v>SHIBA Shusuke (03)</v>
      </c>
      <c r="S26" s="2" t="str">
        <f>IFERROR(IF($F26="","",INDEX(リスト!$C:$C,MATCH($F26,リスト!$B:$B,0))),"")</f>
        <v>28</v>
      </c>
      <c r="T26" s="2" t="str">
        <f>IFERROR(IF($K26="","",INDEX(リスト!$F:$F,MATCH($K26,リスト!$E:$E,0))),"")</f>
        <v>JPN</v>
      </c>
      <c r="U26" s="2" t="str">
        <f>IF($B26="","",RIGHT($G26*1000+100+COUNTIF($G$2:$G26,$G26),9))</f>
        <v>031117101</v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>関西大北陽・大　阪</v>
      </c>
    </row>
    <row r="27" spans="1:22" x14ac:dyDescent="0.4">
      <c r="A27" t="s">
        <v>11761</v>
      </c>
      <c r="B27">
        <v>26</v>
      </c>
      <c r="C27" t="s">
        <v>920</v>
      </c>
      <c r="D27" t="s">
        <v>921</v>
      </c>
      <c r="E27">
        <v>3</v>
      </c>
      <c r="F27" t="s">
        <v>85</v>
      </c>
      <c r="G27">
        <v>20040107</v>
      </c>
      <c r="H27" t="s">
        <v>922</v>
      </c>
      <c r="I27" t="s">
        <v>923</v>
      </c>
      <c r="J27" t="s">
        <v>796</v>
      </c>
      <c r="K27" t="s">
        <v>141</v>
      </c>
      <c r="L27" t="s">
        <v>85</v>
      </c>
      <c r="M27" t="s">
        <v>924</v>
      </c>
      <c r="O27" s="2">
        <f>IFERROR(IF($B27="","",INDEX(所属情報!$E:$E,MATCH($A27,所属情報!$A:$A,0))),"")</f>
        <v>492218</v>
      </c>
      <c r="P27" s="2" t="str">
        <f t="shared" si="0"/>
        <v>谷村　恒晟 (3)</v>
      </c>
      <c r="Q27" s="2" t="str">
        <f t="shared" si="1"/>
        <v>ﾀﾆﾑﾗ ｺｳｾｲ</v>
      </c>
      <c r="R27" s="2" t="str">
        <f t="shared" si="2"/>
        <v>TANIMURA Kosei (04)</v>
      </c>
      <c r="S27" s="2" t="str">
        <f>IFERROR(IF($F27="","",INDEX(リスト!$C:$C,MATCH($F27,リスト!$B:$B,0))),"")</f>
        <v>23</v>
      </c>
      <c r="T27" s="2" t="str">
        <f>IFERROR(IF($K27="","",INDEX(リスト!$F:$F,MATCH($K27,リスト!$E:$E,0))),"")</f>
        <v>JPN</v>
      </c>
      <c r="U27" s="2" t="str">
        <f>IF($B27="","",RIGHT($G27*1000+100+COUNTIF($G$2:$G27,$G27),9))</f>
        <v>040107101</v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>愛知・愛　知</v>
      </c>
    </row>
    <row r="28" spans="1:22" x14ac:dyDescent="0.4">
      <c r="A28" t="s">
        <v>11761</v>
      </c>
      <c r="B28">
        <v>27</v>
      </c>
      <c r="C28" t="s">
        <v>925</v>
      </c>
      <c r="D28" t="s">
        <v>926</v>
      </c>
      <c r="E28">
        <v>3</v>
      </c>
      <c r="F28" t="s">
        <v>93</v>
      </c>
      <c r="G28">
        <v>20030914</v>
      </c>
      <c r="H28" t="s">
        <v>927</v>
      </c>
      <c r="I28" t="s">
        <v>928</v>
      </c>
      <c r="J28" t="s">
        <v>929</v>
      </c>
      <c r="K28" t="s">
        <v>141</v>
      </c>
      <c r="L28" t="s">
        <v>93</v>
      </c>
      <c r="M28" t="s">
        <v>785</v>
      </c>
      <c r="O28" s="2">
        <f>IFERROR(IF($B28="","",INDEX(所属情報!$E:$E,MATCH($A28,所属情報!$A:$A,0))),"")</f>
        <v>492218</v>
      </c>
      <c r="P28" s="2" t="str">
        <f t="shared" si="0"/>
        <v>嶋田　匠海 (3)</v>
      </c>
      <c r="Q28" s="2" t="str">
        <f t="shared" si="1"/>
        <v>ｼﾏﾀﾞ ﾀｸﾐ</v>
      </c>
      <c r="R28" s="2" t="str">
        <f t="shared" si="2"/>
        <v>SHIMADA Takumi (03)</v>
      </c>
      <c r="S28" s="2" t="str">
        <f>IFERROR(IF($F28="","",INDEX(リスト!$C:$C,MATCH($F28,リスト!$B:$B,0))),"")</f>
        <v>27</v>
      </c>
      <c r="T28" s="2" t="str">
        <f>IFERROR(IF($K28="","",INDEX(リスト!$F:$F,MATCH($K28,リスト!$E:$E,0))),"")</f>
        <v>JPN</v>
      </c>
      <c r="U28" s="2" t="str">
        <f>IF($B28="","",RIGHT($G28*1000+100+COUNTIF($G$2:$G28,$G28),9))</f>
        <v>030914101</v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>東海大大阪仰星・大　阪</v>
      </c>
    </row>
    <row r="29" spans="1:22" x14ac:dyDescent="0.4">
      <c r="A29" t="s">
        <v>11761</v>
      </c>
      <c r="B29">
        <v>28</v>
      </c>
      <c r="C29" t="s">
        <v>930</v>
      </c>
      <c r="D29" t="s">
        <v>931</v>
      </c>
      <c r="E29">
        <v>3</v>
      </c>
      <c r="F29" t="s">
        <v>93</v>
      </c>
      <c r="G29">
        <v>20031014</v>
      </c>
      <c r="H29" t="s">
        <v>932</v>
      </c>
      <c r="I29" t="s">
        <v>933</v>
      </c>
      <c r="J29" t="s">
        <v>934</v>
      </c>
      <c r="K29" t="s">
        <v>141</v>
      </c>
      <c r="L29" t="s">
        <v>93</v>
      </c>
      <c r="M29" t="s">
        <v>815</v>
      </c>
      <c r="O29" s="2">
        <f>IFERROR(IF($B29="","",INDEX(所属情報!$E:$E,MATCH($A29,所属情報!$A:$A,0))),"")</f>
        <v>492218</v>
      </c>
      <c r="P29" s="2" t="str">
        <f t="shared" si="0"/>
        <v>市川　侑生 (3)</v>
      </c>
      <c r="Q29" s="2" t="str">
        <f t="shared" si="1"/>
        <v>ｲﾁｶﾜ ﾕｳｾｲ</v>
      </c>
      <c r="R29" s="2" t="str">
        <f t="shared" si="2"/>
        <v>ICHIKAWA Yusei (03)</v>
      </c>
      <c r="S29" s="2" t="str">
        <f>IFERROR(IF($F29="","",INDEX(リスト!$C:$C,MATCH($F29,リスト!$B:$B,0))),"")</f>
        <v>27</v>
      </c>
      <c r="T29" s="2" t="str">
        <f>IFERROR(IF($K29="","",INDEX(リスト!$F:$F,MATCH($K29,リスト!$E:$E,0))),"")</f>
        <v>JPN</v>
      </c>
      <c r="U29" s="2" t="str">
        <f>IF($B29="","",RIGHT($G29*1000+100+COUNTIF($G$2:$G29,$G29),9))</f>
        <v>031014101</v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>関西大北陽・大　阪</v>
      </c>
    </row>
    <row r="30" spans="1:22" x14ac:dyDescent="0.4">
      <c r="A30" t="s">
        <v>11761</v>
      </c>
      <c r="B30">
        <v>29</v>
      </c>
      <c r="C30" t="s">
        <v>935</v>
      </c>
      <c r="D30" t="s">
        <v>936</v>
      </c>
      <c r="E30">
        <v>3</v>
      </c>
      <c r="F30" t="s">
        <v>93</v>
      </c>
      <c r="G30">
        <v>20030925</v>
      </c>
      <c r="H30" t="s">
        <v>937</v>
      </c>
      <c r="I30" t="s">
        <v>938</v>
      </c>
      <c r="J30" t="s">
        <v>939</v>
      </c>
      <c r="K30" t="s">
        <v>141</v>
      </c>
      <c r="L30" t="s">
        <v>93</v>
      </c>
      <c r="M30" t="s">
        <v>785</v>
      </c>
      <c r="O30" s="2">
        <f>IFERROR(IF($B30="","",INDEX(所属情報!$E:$E,MATCH($A30,所属情報!$A:$A,0))),"")</f>
        <v>492218</v>
      </c>
      <c r="P30" s="2" t="str">
        <f t="shared" si="0"/>
        <v>藤井　蓮也 (3)</v>
      </c>
      <c r="Q30" s="2" t="str">
        <f t="shared" si="1"/>
        <v>ﾌｼﾞｲ ﾚﾝﾔ</v>
      </c>
      <c r="R30" s="2" t="str">
        <f t="shared" si="2"/>
        <v>FUJII Renya (03)</v>
      </c>
      <c r="S30" s="2" t="str">
        <f>IFERROR(IF($F30="","",INDEX(リスト!$C:$C,MATCH($F30,リスト!$B:$B,0))),"")</f>
        <v>27</v>
      </c>
      <c r="T30" s="2" t="str">
        <f>IFERROR(IF($K30="","",INDEX(リスト!$F:$F,MATCH($K30,リスト!$E:$E,0))),"")</f>
        <v>JPN</v>
      </c>
      <c r="U30" s="2" t="str">
        <f>IF($B30="","",RIGHT($G30*1000+100+COUNTIF($G$2:$G30,$G30),9))</f>
        <v>030925101</v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>東海大大阪仰星・大　阪</v>
      </c>
    </row>
    <row r="31" spans="1:22" x14ac:dyDescent="0.4">
      <c r="A31" t="s">
        <v>11761</v>
      </c>
      <c r="B31">
        <v>30</v>
      </c>
      <c r="C31" t="s">
        <v>940</v>
      </c>
      <c r="D31" t="s">
        <v>941</v>
      </c>
      <c r="E31">
        <v>3</v>
      </c>
      <c r="F31" t="s">
        <v>93</v>
      </c>
      <c r="G31">
        <v>20030615</v>
      </c>
      <c r="H31" t="s">
        <v>942</v>
      </c>
      <c r="I31" t="s">
        <v>943</v>
      </c>
      <c r="J31" t="s">
        <v>944</v>
      </c>
      <c r="K31" t="s">
        <v>141</v>
      </c>
      <c r="L31" t="s">
        <v>93</v>
      </c>
      <c r="M31" t="s">
        <v>945</v>
      </c>
      <c r="O31" s="2">
        <f>IFERROR(IF($B31="","",INDEX(所属情報!$E:$E,MATCH($A31,所属情報!$A:$A,0))),"")</f>
        <v>492218</v>
      </c>
      <c r="P31" s="2" t="str">
        <f t="shared" si="0"/>
        <v>垣内　慶紀 (3)</v>
      </c>
      <c r="Q31" s="2" t="str">
        <f t="shared" si="1"/>
        <v>ｶｷｳﾁ ﾖｼｷ</v>
      </c>
      <c r="R31" s="2" t="str">
        <f t="shared" si="2"/>
        <v>KAKIUCHI Yoshiki (03)</v>
      </c>
      <c r="S31" s="2" t="str">
        <f>IFERROR(IF($F31="","",INDEX(リスト!$C:$C,MATCH($F31,リスト!$B:$B,0))),"")</f>
        <v>27</v>
      </c>
      <c r="T31" s="2" t="str">
        <f>IFERROR(IF($K31="","",INDEX(リスト!$F:$F,MATCH($K31,リスト!$E:$E,0))),"")</f>
        <v>JPN</v>
      </c>
      <c r="U31" s="2" t="str">
        <f>IF($B31="","",RIGHT($G31*1000+100+COUNTIF($G$2:$G31,$G31),9))</f>
        <v>030615101</v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>大塚・大　阪</v>
      </c>
    </row>
    <row r="32" spans="1:22" x14ac:dyDescent="0.4">
      <c r="A32" t="s">
        <v>11761</v>
      </c>
      <c r="B32">
        <v>31</v>
      </c>
      <c r="C32" t="s">
        <v>946</v>
      </c>
      <c r="D32" t="s">
        <v>947</v>
      </c>
      <c r="E32">
        <v>3</v>
      </c>
      <c r="F32" t="s">
        <v>93</v>
      </c>
      <c r="G32">
        <v>20030628</v>
      </c>
      <c r="H32" t="s">
        <v>948</v>
      </c>
      <c r="I32" t="s">
        <v>949</v>
      </c>
      <c r="J32" t="s">
        <v>950</v>
      </c>
      <c r="K32" t="s">
        <v>141</v>
      </c>
      <c r="L32" t="s">
        <v>93</v>
      </c>
      <c r="M32" t="s">
        <v>951</v>
      </c>
      <c r="O32" s="2">
        <f>IFERROR(IF($B32="","",INDEX(所属情報!$E:$E,MATCH($A32,所属情報!$A:$A,0))),"")</f>
        <v>492218</v>
      </c>
      <c r="P32" s="2" t="str">
        <f t="shared" si="0"/>
        <v>山田　雄大 (3)</v>
      </c>
      <c r="Q32" s="2" t="str">
        <f t="shared" si="1"/>
        <v>ﾔﾏﾀﾞ ﾕｳﾀﾞｲ</v>
      </c>
      <c r="R32" s="2" t="str">
        <f t="shared" si="2"/>
        <v>YAMADA Yudai (03)</v>
      </c>
      <c r="S32" s="2" t="str">
        <f>IFERROR(IF($F32="","",INDEX(リスト!$C:$C,MATCH($F32,リスト!$B:$B,0))),"")</f>
        <v>27</v>
      </c>
      <c r="T32" s="2" t="str">
        <f>IFERROR(IF($K32="","",INDEX(リスト!$F:$F,MATCH($K32,リスト!$E:$E,0))),"")</f>
        <v>JPN</v>
      </c>
      <c r="U32" s="2" t="str">
        <f>IF($B32="","",RIGHT($G32*1000+100+COUNTIF($G$2:$G32,$G32),9))</f>
        <v>030628101</v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>大阪・大　阪</v>
      </c>
    </row>
    <row r="33" spans="1:22" x14ac:dyDescent="0.4">
      <c r="A33" t="s">
        <v>11761</v>
      </c>
      <c r="B33">
        <v>32</v>
      </c>
      <c r="C33" t="s">
        <v>952</v>
      </c>
      <c r="D33" t="s">
        <v>953</v>
      </c>
      <c r="E33">
        <v>3</v>
      </c>
      <c r="F33" t="s">
        <v>93</v>
      </c>
      <c r="G33">
        <v>20031002</v>
      </c>
      <c r="H33" t="s">
        <v>954</v>
      </c>
      <c r="I33" t="s">
        <v>955</v>
      </c>
      <c r="J33" t="s">
        <v>956</v>
      </c>
      <c r="K33" t="s">
        <v>141</v>
      </c>
      <c r="L33" t="s">
        <v>93</v>
      </c>
      <c r="M33" t="s">
        <v>957</v>
      </c>
      <c r="O33" s="2">
        <f>IFERROR(IF($B33="","",INDEX(所属情報!$E:$E,MATCH($A33,所属情報!$A:$A,0))),"")</f>
        <v>492218</v>
      </c>
      <c r="P33" s="2" t="str">
        <f t="shared" si="0"/>
        <v>京竹　泰雅 (3)</v>
      </c>
      <c r="Q33" s="2" t="str">
        <f t="shared" si="1"/>
        <v>ｷｮｳﾀｹ ﾀｲｶﾞ</v>
      </c>
      <c r="R33" s="2" t="str">
        <f t="shared" si="2"/>
        <v>KYOTAKE Taiga (03)</v>
      </c>
      <c r="S33" s="2" t="str">
        <f>IFERROR(IF($F33="","",INDEX(リスト!$C:$C,MATCH($F33,リスト!$B:$B,0))),"")</f>
        <v>27</v>
      </c>
      <c r="T33" s="2" t="str">
        <f>IFERROR(IF($K33="","",INDEX(リスト!$F:$F,MATCH($K33,リスト!$E:$E,0))),"")</f>
        <v>JPN</v>
      </c>
      <c r="U33" s="2" t="str">
        <f>IF($B33="","",RIGHT($G33*1000+100+COUNTIF($G$2:$G33,$G33),9))</f>
        <v>031002101</v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>摂津・大　阪</v>
      </c>
    </row>
    <row r="34" spans="1:22" x14ac:dyDescent="0.4">
      <c r="A34" t="s">
        <v>11761</v>
      </c>
      <c r="B34">
        <v>33</v>
      </c>
      <c r="C34" t="s">
        <v>958</v>
      </c>
      <c r="D34" t="s">
        <v>959</v>
      </c>
      <c r="E34">
        <v>3</v>
      </c>
      <c r="F34" t="s">
        <v>93</v>
      </c>
      <c r="G34">
        <v>20030725</v>
      </c>
      <c r="H34" t="s">
        <v>960</v>
      </c>
      <c r="I34" t="s">
        <v>961</v>
      </c>
      <c r="J34" t="s">
        <v>962</v>
      </c>
      <c r="K34" t="s">
        <v>141</v>
      </c>
      <c r="L34" t="s">
        <v>93</v>
      </c>
      <c r="M34" t="s">
        <v>963</v>
      </c>
      <c r="O34" s="2">
        <f>IFERROR(IF($B34="","",INDEX(所属情報!$E:$E,MATCH($A34,所属情報!$A:$A,0))),"")</f>
        <v>492218</v>
      </c>
      <c r="P34" s="2" t="str">
        <f t="shared" si="0"/>
        <v>菅沼　慶斗 (3)</v>
      </c>
      <c r="Q34" s="2" t="str">
        <f t="shared" si="1"/>
        <v>ｽｶﾞﾇﾏ ｹｲﾄ</v>
      </c>
      <c r="R34" s="2" t="str">
        <f t="shared" si="2"/>
        <v>SUGANUMA Keito (03)</v>
      </c>
      <c r="S34" s="2" t="str">
        <f>IFERROR(IF($F34="","",INDEX(リスト!$C:$C,MATCH($F34,リスト!$B:$B,0))),"")</f>
        <v>27</v>
      </c>
      <c r="T34" s="2" t="str">
        <f>IFERROR(IF($K34="","",INDEX(リスト!$F:$F,MATCH($K34,リスト!$E:$E,0))),"")</f>
        <v>JPN</v>
      </c>
      <c r="U34" s="2" t="str">
        <f>IF($B34="","",RIGHT($G34*1000+100+COUNTIF($G$2:$G34,$G34),9))</f>
        <v>030725101</v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>咲くやこの花・大　阪</v>
      </c>
    </row>
    <row r="35" spans="1:22" x14ac:dyDescent="0.4">
      <c r="A35" t="s">
        <v>11761</v>
      </c>
      <c r="B35">
        <v>34</v>
      </c>
      <c r="C35" t="s">
        <v>964</v>
      </c>
      <c r="D35" t="s">
        <v>965</v>
      </c>
      <c r="E35">
        <v>3</v>
      </c>
      <c r="F35" t="s">
        <v>93</v>
      </c>
      <c r="G35">
        <v>20030705</v>
      </c>
      <c r="H35" t="s">
        <v>966</v>
      </c>
      <c r="I35" t="s">
        <v>967</v>
      </c>
      <c r="J35" t="s">
        <v>968</v>
      </c>
      <c r="K35" t="s">
        <v>141</v>
      </c>
      <c r="L35" t="s">
        <v>93</v>
      </c>
      <c r="M35" t="s">
        <v>969</v>
      </c>
      <c r="O35" s="2">
        <f>IFERROR(IF($B35="","",INDEX(所属情報!$E:$E,MATCH($A35,所属情報!$A:$A,0))),"")</f>
        <v>492218</v>
      </c>
      <c r="P35" s="2" t="str">
        <f t="shared" si="0"/>
        <v>森原　蓮斗 (3)</v>
      </c>
      <c r="Q35" s="2" t="str">
        <f t="shared" si="1"/>
        <v>ﾓﾘﾊﾗ ﾚﾝﾄ</v>
      </c>
      <c r="R35" s="2" t="str">
        <f t="shared" si="2"/>
        <v>MORIHARA Rento (03)</v>
      </c>
      <c r="S35" s="2" t="str">
        <f>IFERROR(IF($F35="","",INDEX(リスト!$C:$C,MATCH($F35,リスト!$B:$B,0))),"")</f>
        <v>27</v>
      </c>
      <c r="T35" s="2" t="str">
        <f>IFERROR(IF($K35="","",INDEX(リスト!$F:$F,MATCH($K35,リスト!$E:$E,0))),"")</f>
        <v>JPN</v>
      </c>
      <c r="U35" s="2" t="str">
        <f>IF($B35="","",RIGHT($G35*1000+100+COUNTIF($G$2:$G35,$G35),9))</f>
        <v>030705101</v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>近畿大附属・大　阪</v>
      </c>
    </row>
    <row r="36" spans="1:22" x14ac:dyDescent="0.4">
      <c r="A36" t="s">
        <v>11761</v>
      </c>
      <c r="B36">
        <v>35</v>
      </c>
      <c r="C36" t="s">
        <v>970</v>
      </c>
      <c r="D36" t="s">
        <v>971</v>
      </c>
      <c r="E36">
        <v>3</v>
      </c>
      <c r="F36" t="s">
        <v>93</v>
      </c>
      <c r="G36">
        <v>20030924</v>
      </c>
      <c r="H36" t="s">
        <v>972</v>
      </c>
      <c r="I36" t="s">
        <v>973</v>
      </c>
      <c r="J36" t="s">
        <v>974</v>
      </c>
      <c r="K36" t="s">
        <v>141</v>
      </c>
      <c r="L36" t="s">
        <v>93</v>
      </c>
      <c r="M36" t="s">
        <v>975</v>
      </c>
      <c r="O36" s="2">
        <f>IFERROR(IF($B36="","",INDEX(所属情報!$E:$E,MATCH($A36,所属情報!$A:$A,0))),"")</f>
        <v>492218</v>
      </c>
      <c r="P36" s="2" t="str">
        <f t="shared" si="0"/>
        <v>桑水流　颯大 (3)</v>
      </c>
      <c r="Q36" s="2" t="str">
        <f t="shared" si="1"/>
        <v>ｸﾜｽﾞﾙ ｿｳﾀ</v>
      </c>
      <c r="R36" s="2" t="str">
        <f t="shared" si="2"/>
        <v>KUWAZURU Sota (03)</v>
      </c>
      <c r="S36" s="2" t="str">
        <f>IFERROR(IF($F36="","",INDEX(リスト!$C:$C,MATCH($F36,リスト!$B:$B,0))),"")</f>
        <v>27</v>
      </c>
      <c r="T36" s="2" t="str">
        <f>IFERROR(IF($K36="","",INDEX(リスト!$F:$F,MATCH($K36,リスト!$E:$E,0))),"")</f>
        <v>JPN</v>
      </c>
      <c r="U36" s="2" t="str">
        <f>IF($B36="","",RIGHT($G36*1000+100+COUNTIF($G$2:$G36,$G36),9))</f>
        <v>030924101</v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>関西大第一・大　阪</v>
      </c>
    </row>
    <row r="37" spans="1:22" x14ac:dyDescent="0.4">
      <c r="A37" t="s">
        <v>11761</v>
      </c>
      <c r="B37">
        <v>36</v>
      </c>
      <c r="C37" t="s">
        <v>976</v>
      </c>
      <c r="D37" t="s">
        <v>977</v>
      </c>
      <c r="E37">
        <v>3</v>
      </c>
      <c r="F37" t="s">
        <v>93</v>
      </c>
      <c r="G37">
        <v>20030906</v>
      </c>
      <c r="H37" t="s">
        <v>978</v>
      </c>
      <c r="I37" t="s">
        <v>979</v>
      </c>
      <c r="J37" t="s">
        <v>980</v>
      </c>
      <c r="K37" t="s">
        <v>141</v>
      </c>
      <c r="L37" t="s">
        <v>93</v>
      </c>
      <c r="M37" t="s">
        <v>981</v>
      </c>
      <c r="O37" s="2">
        <f>IFERROR(IF($B37="","",INDEX(所属情報!$E:$E,MATCH($A37,所属情報!$A:$A,0))),"")</f>
        <v>492218</v>
      </c>
      <c r="P37" s="2" t="str">
        <f t="shared" si="0"/>
        <v>迫田　祥太 (3)</v>
      </c>
      <c r="Q37" s="2" t="str">
        <f t="shared" si="1"/>
        <v>ｻｺﾀﾞ ｼｮｳﾀ</v>
      </c>
      <c r="R37" s="2" t="str">
        <f t="shared" si="2"/>
        <v>SAKODA Shota (03)</v>
      </c>
      <c r="S37" s="2" t="str">
        <f>IFERROR(IF($F37="","",INDEX(リスト!$C:$C,MATCH($F37,リスト!$B:$B,0))),"")</f>
        <v>27</v>
      </c>
      <c r="T37" s="2" t="str">
        <f>IFERROR(IF($K37="","",INDEX(リスト!$F:$F,MATCH($K37,リスト!$E:$E,0))),"")</f>
        <v>JPN</v>
      </c>
      <c r="U37" s="2" t="str">
        <f>IF($B37="","",RIGHT($G37*1000+100+COUNTIF($G$2:$G37,$G37),9))</f>
        <v>030906101</v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>大阪青凌・大　阪</v>
      </c>
    </row>
    <row r="38" spans="1:22" x14ac:dyDescent="0.4">
      <c r="A38" t="s">
        <v>11761</v>
      </c>
      <c r="B38">
        <v>37</v>
      </c>
      <c r="C38" t="s">
        <v>982</v>
      </c>
      <c r="D38" t="s">
        <v>983</v>
      </c>
      <c r="E38">
        <v>3</v>
      </c>
      <c r="F38" t="s">
        <v>99</v>
      </c>
      <c r="G38">
        <v>20030522</v>
      </c>
      <c r="H38" t="s">
        <v>984</v>
      </c>
      <c r="I38" t="s">
        <v>985</v>
      </c>
      <c r="J38" t="s">
        <v>986</v>
      </c>
      <c r="K38" t="s">
        <v>141</v>
      </c>
      <c r="L38" t="s">
        <v>99</v>
      </c>
      <c r="M38" t="s">
        <v>987</v>
      </c>
      <c r="O38" s="2">
        <f>IFERROR(IF($B38="","",INDEX(所属情報!$E:$E,MATCH($A38,所属情報!$A:$A,0))),"")</f>
        <v>492218</v>
      </c>
      <c r="P38" s="2" t="str">
        <f t="shared" si="0"/>
        <v>登尾　元哉 (3)</v>
      </c>
      <c r="Q38" s="2" t="str">
        <f t="shared" si="1"/>
        <v>ﾉﾎﾞﾘｵ ﾓﾄﾔ</v>
      </c>
      <c r="R38" s="2" t="str">
        <f t="shared" si="2"/>
        <v>NOBORIO Motoya (03)</v>
      </c>
      <c r="S38" s="2" t="str">
        <f>IFERROR(IF($F38="","",INDEX(リスト!$C:$C,MATCH($F38,リスト!$B:$B,0))),"")</f>
        <v>30</v>
      </c>
      <c r="T38" s="2" t="str">
        <f>IFERROR(IF($K38="","",INDEX(リスト!$F:$F,MATCH($K38,リスト!$E:$E,0))),"")</f>
        <v>JPN</v>
      </c>
      <c r="U38" s="2" t="str">
        <f>IF($B38="","",RIGHT($G38*1000+100+COUNTIF($G$2:$G38,$G38),9))</f>
        <v>030522101</v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>星林・和歌山</v>
      </c>
    </row>
    <row r="39" spans="1:22" x14ac:dyDescent="0.4">
      <c r="A39" t="s">
        <v>11761</v>
      </c>
      <c r="B39">
        <v>38</v>
      </c>
      <c r="C39" t="s">
        <v>988</v>
      </c>
      <c r="D39" t="s">
        <v>989</v>
      </c>
      <c r="E39">
        <v>3</v>
      </c>
      <c r="F39" t="s">
        <v>93</v>
      </c>
      <c r="G39">
        <v>20021101</v>
      </c>
      <c r="H39" t="s">
        <v>990</v>
      </c>
      <c r="I39" t="s">
        <v>991</v>
      </c>
      <c r="J39" t="s">
        <v>992</v>
      </c>
      <c r="K39" t="s">
        <v>141</v>
      </c>
      <c r="L39" t="s">
        <v>93</v>
      </c>
      <c r="M39" t="s">
        <v>993</v>
      </c>
      <c r="O39" s="2">
        <f>IFERROR(IF($B39="","",INDEX(所属情報!$E:$E,MATCH($A39,所属情報!$A:$A,0))),"")</f>
        <v>492218</v>
      </c>
      <c r="P39" s="2" t="str">
        <f t="shared" si="0"/>
        <v>中瀬　駿介 (3)</v>
      </c>
      <c r="Q39" s="2" t="str">
        <f t="shared" si="1"/>
        <v>ﾅｶｾ ｼｭﾝｽｹ</v>
      </c>
      <c r="R39" s="2" t="str">
        <f t="shared" si="2"/>
        <v>NAKASE Shunsuke (02)</v>
      </c>
      <c r="S39" s="2" t="str">
        <f>IFERROR(IF($F39="","",INDEX(リスト!$C:$C,MATCH($F39,リスト!$B:$B,0))),"")</f>
        <v>27</v>
      </c>
      <c r="T39" s="2" t="str">
        <f>IFERROR(IF($K39="","",INDEX(リスト!$F:$F,MATCH($K39,リスト!$E:$E,0))),"")</f>
        <v>JPN</v>
      </c>
      <c r="U39" s="2" t="str">
        <f>IF($B39="","",RIGHT($G39*1000+100+COUNTIF($G$2:$G39,$G39),9))</f>
        <v>021101101</v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>帝塚山学院・大　阪</v>
      </c>
    </row>
    <row r="40" spans="1:22" x14ac:dyDescent="0.4">
      <c r="A40" t="s">
        <v>11761</v>
      </c>
      <c r="B40">
        <v>39</v>
      </c>
      <c r="C40" t="s">
        <v>994</v>
      </c>
      <c r="D40" t="s">
        <v>995</v>
      </c>
      <c r="E40">
        <v>3</v>
      </c>
      <c r="F40" t="s">
        <v>93</v>
      </c>
      <c r="G40">
        <v>20030422</v>
      </c>
      <c r="H40" t="s">
        <v>996</v>
      </c>
      <c r="I40" t="s">
        <v>997</v>
      </c>
      <c r="J40" t="s">
        <v>998</v>
      </c>
      <c r="K40" t="s">
        <v>141</v>
      </c>
      <c r="L40" t="s">
        <v>93</v>
      </c>
      <c r="M40" t="s">
        <v>999</v>
      </c>
      <c r="O40" s="2">
        <f>IFERROR(IF($B40="","",INDEX(所属情報!$E:$E,MATCH($A40,所属情報!$A:$A,0))),"")</f>
        <v>492218</v>
      </c>
      <c r="P40" s="2" t="str">
        <f t="shared" si="0"/>
        <v>西岡　貴星翔 (3)</v>
      </c>
      <c r="Q40" s="2" t="str">
        <f t="shared" si="1"/>
        <v>ﾆｼｵｶ ｷﾗﾄ</v>
      </c>
      <c r="R40" s="2" t="str">
        <f t="shared" si="2"/>
        <v>NISHIOKA Kirato (03)</v>
      </c>
      <c r="S40" s="2" t="str">
        <f>IFERROR(IF($F40="","",INDEX(リスト!$C:$C,MATCH($F40,リスト!$B:$B,0))),"")</f>
        <v>27</v>
      </c>
      <c r="T40" s="2" t="str">
        <f>IFERROR(IF($K40="","",INDEX(リスト!$F:$F,MATCH($K40,リスト!$E:$E,0))),"")</f>
        <v>JPN</v>
      </c>
      <c r="U40" s="2" t="str">
        <f>IF($B40="","",RIGHT($G40*1000+100+COUNTIF($G$2:$G40,$G40),9))</f>
        <v>030422101</v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>泉北・大　阪</v>
      </c>
    </row>
    <row r="41" spans="1:22" x14ac:dyDescent="0.4">
      <c r="A41" t="s">
        <v>11761</v>
      </c>
      <c r="B41">
        <v>40</v>
      </c>
      <c r="C41" t="s">
        <v>1000</v>
      </c>
      <c r="D41" t="s">
        <v>1001</v>
      </c>
      <c r="E41">
        <v>3</v>
      </c>
      <c r="F41" t="s">
        <v>93</v>
      </c>
      <c r="G41">
        <v>20040321</v>
      </c>
      <c r="H41" t="s">
        <v>1002</v>
      </c>
      <c r="I41" t="s">
        <v>1003</v>
      </c>
      <c r="J41" t="s">
        <v>1004</v>
      </c>
      <c r="K41" t="s">
        <v>141</v>
      </c>
      <c r="L41" t="s">
        <v>89</v>
      </c>
      <c r="M41" t="s">
        <v>1005</v>
      </c>
      <c r="O41" s="2">
        <f>IFERROR(IF($B41="","",INDEX(所属情報!$E:$E,MATCH($A41,所属情報!$A:$A,0))),"")</f>
        <v>492218</v>
      </c>
      <c r="P41" s="2" t="str">
        <f t="shared" si="0"/>
        <v>蓮　陽向 (3)</v>
      </c>
      <c r="Q41" s="2" t="str">
        <f t="shared" si="1"/>
        <v>ﾊｽ ﾋﾅﾀ</v>
      </c>
      <c r="R41" s="2" t="str">
        <f t="shared" si="2"/>
        <v>HASU Hinata (04)</v>
      </c>
      <c r="S41" s="2" t="str">
        <f>IFERROR(IF($F41="","",INDEX(リスト!$C:$C,MATCH($F41,リスト!$B:$B,0))),"")</f>
        <v>27</v>
      </c>
      <c r="T41" s="2" t="str">
        <f>IFERROR(IF($K41="","",INDEX(リスト!$F:$F,MATCH($K41,リスト!$E:$E,0))),"")</f>
        <v>JPN</v>
      </c>
      <c r="U41" s="2" t="str">
        <f>IF($B41="","",RIGHT($G41*1000+100+COUNTIF($G$2:$G41,$G41),9))</f>
        <v>040321101</v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>光泉カトリック・滋　賀</v>
      </c>
    </row>
    <row r="42" spans="1:22" x14ac:dyDescent="0.4">
      <c r="A42" t="s">
        <v>11761</v>
      </c>
      <c r="B42">
        <v>41</v>
      </c>
      <c r="C42" t="s">
        <v>1006</v>
      </c>
      <c r="D42" t="s">
        <v>1007</v>
      </c>
      <c r="E42">
        <v>3</v>
      </c>
      <c r="F42" t="s">
        <v>93</v>
      </c>
      <c r="G42">
        <v>20030619</v>
      </c>
      <c r="H42" t="s">
        <v>1008</v>
      </c>
      <c r="I42" t="s">
        <v>1009</v>
      </c>
      <c r="J42" t="s">
        <v>796</v>
      </c>
      <c r="K42" t="s">
        <v>141</v>
      </c>
      <c r="L42" t="s">
        <v>93</v>
      </c>
      <c r="M42" t="s">
        <v>957</v>
      </c>
      <c r="O42" s="2">
        <f>IFERROR(IF($B42="","",INDEX(所属情報!$E:$E,MATCH($A42,所属情報!$A:$A,0))),"")</f>
        <v>492218</v>
      </c>
      <c r="P42" s="2" t="str">
        <f t="shared" si="0"/>
        <v>池田　晃成 (3)</v>
      </c>
      <c r="Q42" s="2" t="str">
        <f t="shared" si="1"/>
        <v>ｲｹﾀﾞ ｺｳｾｲ</v>
      </c>
      <c r="R42" s="2" t="str">
        <f t="shared" si="2"/>
        <v>IKEDA Kosei (03)</v>
      </c>
      <c r="S42" s="2" t="str">
        <f>IFERROR(IF($F42="","",INDEX(リスト!$C:$C,MATCH($F42,リスト!$B:$B,0))),"")</f>
        <v>27</v>
      </c>
      <c r="T42" s="2" t="str">
        <f>IFERROR(IF($K42="","",INDEX(リスト!$F:$F,MATCH($K42,リスト!$E:$E,0))),"")</f>
        <v>JPN</v>
      </c>
      <c r="U42" s="2" t="str">
        <f>IF($B42="","",RIGHT($G42*1000+100+COUNTIF($G$2:$G42,$G42),9))</f>
        <v>030619101</v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>摂津・大　阪</v>
      </c>
    </row>
    <row r="43" spans="1:22" x14ac:dyDescent="0.4">
      <c r="A43" t="s">
        <v>11761</v>
      </c>
      <c r="B43">
        <v>42</v>
      </c>
      <c r="C43" t="s">
        <v>1010</v>
      </c>
      <c r="D43" t="s">
        <v>1011</v>
      </c>
      <c r="E43">
        <v>3</v>
      </c>
      <c r="F43" t="s">
        <v>95</v>
      </c>
      <c r="G43">
        <v>20030502</v>
      </c>
      <c r="H43" t="s">
        <v>1012</v>
      </c>
      <c r="I43" t="s">
        <v>1013</v>
      </c>
      <c r="J43" t="s">
        <v>1014</v>
      </c>
      <c r="K43" t="s">
        <v>141</v>
      </c>
      <c r="L43" t="s">
        <v>95</v>
      </c>
      <c r="M43" t="s">
        <v>1015</v>
      </c>
      <c r="O43" s="2">
        <f>IFERROR(IF($B43="","",INDEX(所属情報!$E:$E,MATCH($A43,所属情報!$A:$A,0))),"")</f>
        <v>492218</v>
      </c>
      <c r="P43" s="2" t="str">
        <f t="shared" si="0"/>
        <v>吉村　直仁 (3)</v>
      </c>
      <c r="Q43" s="2" t="str">
        <f t="shared" si="1"/>
        <v>ﾖｼﾑﾗ ﾅｵﾋﾄ</v>
      </c>
      <c r="R43" s="2" t="str">
        <f t="shared" si="2"/>
        <v>YOSHIMURA Naohito (03)</v>
      </c>
      <c r="S43" s="2" t="str">
        <f>IFERROR(IF($F43="","",INDEX(リスト!$C:$C,MATCH($F43,リスト!$B:$B,0))),"")</f>
        <v>28</v>
      </c>
      <c r="T43" s="2" t="str">
        <f>IFERROR(IF($K43="","",INDEX(リスト!$F:$F,MATCH($K43,リスト!$E:$E,0))),"")</f>
        <v>JPN</v>
      </c>
      <c r="U43" s="2" t="str">
        <f>IF($B43="","",RIGHT($G43*1000+100+COUNTIF($G$2:$G43,$G43),9))</f>
        <v>030502101</v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>宝塚北・兵　庫</v>
      </c>
    </row>
    <row r="44" spans="1:22" x14ac:dyDescent="0.4">
      <c r="A44" t="s">
        <v>11761</v>
      </c>
      <c r="B44">
        <v>43</v>
      </c>
      <c r="C44" t="s">
        <v>1016</v>
      </c>
      <c r="D44" t="s">
        <v>1017</v>
      </c>
      <c r="E44">
        <v>3</v>
      </c>
      <c r="F44" t="s">
        <v>95</v>
      </c>
      <c r="G44">
        <v>20030506</v>
      </c>
      <c r="H44" t="s">
        <v>1018</v>
      </c>
      <c r="I44" t="s">
        <v>1019</v>
      </c>
      <c r="J44" t="s">
        <v>1020</v>
      </c>
      <c r="K44" t="s">
        <v>141</v>
      </c>
      <c r="L44" t="s">
        <v>95</v>
      </c>
      <c r="M44" t="s">
        <v>1021</v>
      </c>
      <c r="O44" s="2">
        <f>IFERROR(IF($B44="","",INDEX(所属情報!$E:$E,MATCH($A44,所属情報!$A:$A,0))),"")</f>
        <v>492218</v>
      </c>
      <c r="P44" s="2" t="str">
        <f t="shared" si="0"/>
        <v>鈴木　歩夢 (3)</v>
      </c>
      <c r="Q44" s="2" t="str">
        <f t="shared" si="1"/>
        <v>ｽｽﾞｷ ｱﾕﾑ</v>
      </c>
      <c r="R44" s="2" t="str">
        <f t="shared" si="2"/>
        <v>SUZUKI Ayumu (03)</v>
      </c>
      <c r="S44" s="2" t="str">
        <f>IFERROR(IF($F44="","",INDEX(リスト!$C:$C,MATCH($F44,リスト!$B:$B,0))),"")</f>
        <v>28</v>
      </c>
      <c r="T44" s="2" t="str">
        <f>IFERROR(IF($K44="","",INDEX(リスト!$F:$F,MATCH($K44,リスト!$E:$E,0))),"")</f>
        <v>JPN</v>
      </c>
      <c r="U44" s="2" t="str">
        <f>IF($B44="","",RIGHT($G44*1000+100+COUNTIF($G$2:$G44,$G44),9))</f>
        <v>030506101</v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>滝川第二・兵　庫</v>
      </c>
    </row>
    <row r="45" spans="1:22" x14ac:dyDescent="0.4">
      <c r="A45" t="s">
        <v>11761</v>
      </c>
      <c r="B45">
        <v>44</v>
      </c>
      <c r="C45" t="s">
        <v>1022</v>
      </c>
      <c r="D45" t="s">
        <v>1023</v>
      </c>
      <c r="E45">
        <v>3</v>
      </c>
      <c r="F45" t="s">
        <v>93</v>
      </c>
      <c r="G45">
        <v>20040210</v>
      </c>
      <c r="H45" t="s">
        <v>1024</v>
      </c>
      <c r="I45" t="s">
        <v>1025</v>
      </c>
      <c r="J45" t="s">
        <v>956</v>
      </c>
      <c r="K45" t="s">
        <v>141</v>
      </c>
      <c r="L45" t="s">
        <v>93</v>
      </c>
      <c r="M45" t="s">
        <v>1026</v>
      </c>
      <c r="O45" s="2">
        <f>IFERROR(IF($B45="","",INDEX(所属情報!$E:$E,MATCH($A45,所属情報!$A:$A,0))),"")</f>
        <v>492218</v>
      </c>
      <c r="P45" s="2" t="str">
        <f t="shared" si="0"/>
        <v>伊藤　大雅 (3)</v>
      </c>
      <c r="Q45" s="2" t="str">
        <f t="shared" si="1"/>
        <v>ｲﾄｳ ﾀｲｶﾞ</v>
      </c>
      <c r="R45" s="2" t="str">
        <f t="shared" si="2"/>
        <v>ITO Taiga (04)</v>
      </c>
      <c r="S45" s="2" t="str">
        <f>IFERROR(IF($F45="","",INDEX(リスト!$C:$C,MATCH($F45,リスト!$B:$B,0))),"")</f>
        <v>27</v>
      </c>
      <c r="T45" s="2" t="str">
        <f>IFERROR(IF($K45="","",INDEX(リスト!$F:$F,MATCH($K45,リスト!$E:$E,0))),"")</f>
        <v>JPN</v>
      </c>
      <c r="U45" s="2" t="str">
        <f>IF($B45="","",RIGHT($G45*1000+100+COUNTIF($G$2:$G45,$G45),9))</f>
        <v>040210101</v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>寝屋川・大　阪</v>
      </c>
    </row>
    <row r="46" spans="1:22" x14ac:dyDescent="0.4">
      <c r="A46" t="s">
        <v>11761</v>
      </c>
      <c r="B46">
        <v>45</v>
      </c>
      <c r="C46" t="s">
        <v>1027</v>
      </c>
      <c r="D46" t="s">
        <v>1028</v>
      </c>
      <c r="E46">
        <v>3</v>
      </c>
      <c r="F46" t="s">
        <v>93</v>
      </c>
      <c r="G46">
        <v>20031213</v>
      </c>
      <c r="H46" t="s">
        <v>1029</v>
      </c>
      <c r="I46" t="s">
        <v>1030</v>
      </c>
      <c r="J46" t="s">
        <v>1031</v>
      </c>
      <c r="K46" t="s">
        <v>141</v>
      </c>
      <c r="L46" t="s">
        <v>93</v>
      </c>
      <c r="M46" t="s">
        <v>1032</v>
      </c>
      <c r="O46" s="2">
        <f>IFERROR(IF($B46="","",INDEX(所属情報!$E:$E,MATCH($A46,所属情報!$A:$A,0))),"")</f>
        <v>492218</v>
      </c>
      <c r="P46" s="2" t="str">
        <f t="shared" si="0"/>
        <v>杉山　慧 (3)</v>
      </c>
      <c r="Q46" s="2" t="str">
        <f t="shared" si="1"/>
        <v>ｽｷﾞﾔﾏ ｻﾄﾙ</v>
      </c>
      <c r="R46" s="2" t="str">
        <f t="shared" si="2"/>
        <v>SUGIYAMA Satoru (03)</v>
      </c>
      <c r="S46" s="2" t="str">
        <f>IFERROR(IF($F46="","",INDEX(リスト!$C:$C,MATCH($F46,リスト!$B:$B,0))),"")</f>
        <v>27</v>
      </c>
      <c r="T46" s="2" t="str">
        <f>IFERROR(IF($K46="","",INDEX(リスト!$F:$F,MATCH($K46,リスト!$E:$E,0))),"")</f>
        <v>JPN</v>
      </c>
      <c r="U46" s="2" t="str">
        <f>IF($B46="","",RIGHT($G46*1000+100+COUNTIF($G$2:$G46,$G46),9))</f>
        <v>031213101</v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>三島・大　阪</v>
      </c>
    </row>
    <row r="47" spans="1:22" x14ac:dyDescent="0.4">
      <c r="A47" t="s">
        <v>11761</v>
      </c>
      <c r="B47">
        <v>46</v>
      </c>
      <c r="C47" t="s">
        <v>1033</v>
      </c>
      <c r="D47" t="s">
        <v>1034</v>
      </c>
      <c r="E47">
        <v>3</v>
      </c>
      <c r="F47" t="s">
        <v>95</v>
      </c>
      <c r="G47">
        <v>20020113</v>
      </c>
      <c r="H47" t="s">
        <v>1035</v>
      </c>
      <c r="I47" t="s">
        <v>1036</v>
      </c>
      <c r="J47" t="s">
        <v>1037</v>
      </c>
      <c r="K47" t="s">
        <v>141</v>
      </c>
      <c r="L47" t="s">
        <v>95</v>
      </c>
      <c r="M47" t="s">
        <v>1038</v>
      </c>
      <c r="O47" s="2">
        <f>IFERROR(IF($B47="","",INDEX(所属情報!$E:$E,MATCH($A47,所属情報!$A:$A,0))),"")</f>
        <v>492218</v>
      </c>
      <c r="P47" s="2" t="str">
        <f t="shared" si="0"/>
        <v>中戸　大樹 (3)</v>
      </c>
      <c r="Q47" s="2" t="str">
        <f t="shared" si="1"/>
        <v>ﾅｶﾄ ﾀﾞｲｷ</v>
      </c>
      <c r="R47" s="2" t="str">
        <f t="shared" si="2"/>
        <v>NAKATO Daiki (02)</v>
      </c>
      <c r="S47" s="2" t="str">
        <f>IFERROR(IF($F47="","",INDEX(リスト!$C:$C,MATCH($F47,リスト!$B:$B,0))),"")</f>
        <v>28</v>
      </c>
      <c r="T47" s="2" t="str">
        <f>IFERROR(IF($K47="","",INDEX(リスト!$F:$F,MATCH($K47,リスト!$E:$E,0))),"")</f>
        <v>JPN</v>
      </c>
      <c r="U47" s="2" t="str">
        <f>IF($B47="","",RIGHT($G47*1000+100+COUNTIF($G$2:$G47,$G47),9))</f>
        <v>020113101</v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>明石南・兵　庫</v>
      </c>
    </row>
    <row r="48" spans="1:22" x14ac:dyDescent="0.4">
      <c r="A48" t="s">
        <v>11761</v>
      </c>
      <c r="B48">
        <v>47</v>
      </c>
      <c r="C48" t="s">
        <v>1039</v>
      </c>
      <c r="D48" t="s">
        <v>1040</v>
      </c>
      <c r="E48">
        <v>3</v>
      </c>
      <c r="F48" t="s">
        <v>93</v>
      </c>
      <c r="G48">
        <v>20030703</v>
      </c>
      <c r="H48" t="s">
        <v>1041</v>
      </c>
      <c r="I48" t="s">
        <v>1042</v>
      </c>
      <c r="J48" t="s">
        <v>862</v>
      </c>
      <c r="K48" t="s">
        <v>141</v>
      </c>
      <c r="L48" t="s">
        <v>93</v>
      </c>
      <c r="M48" t="s">
        <v>815</v>
      </c>
      <c r="O48" s="2">
        <f>IFERROR(IF($B48="","",INDEX(所属情報!$E:$E,MATCH($A48,所属情報!$A:$A,0))),"")</f>
        <v>492218</v>
      </c>
      <c r="P48" s="2" t="str">
        <f t="shared" si="0"/>
        <v>西中　達哉 (3)</v>
      </c>
      <c r="Q48" s="2" t="str">
        <f t="shared" si="1"/>
        <v>ﾆｼﾅｶ ﾀﾂﾔ</v>
      </c>
      <c r="R48" s="2" t="str">
        <f t="shared" si="2"/>
        <v>NISHINAKA Tatsuya (03)</v>
      </c>
      <c r="S48" s="2" t="str">
        <f>IFERROR(IF($F48="","",INDEX(リスト!$C:$C,MATCH($F48,リスト!$B:$B,0))),"")</f>
        <v>27</v>
      </c>
      <c r="T48" s="2" t="str">
        <f>IFERROR(IF($K48="","",INDEX(リスト!$F:$F,MATCH($K48,リスト!$E:$E,0))),"")</f>
        <v>JPN</v>
      </c>
      <c r="U48" s="2" t="str">
        <f>IF($B48="","",RIGHT($G48*1000+100+COUNTIF($G$2:$G48,$G48),9))</f>
        <v>030703101</v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>関西大北陽・大　阪</v>
      </c>
    </row>
    <row r="49" spans="1:22" x14ac:dyDescent="0.4">
      <c r="A49" t="s">
        <v>11761</v>
      </c>
      <c r="B49">
        <v>48</v>
      </c>
      <c r="C49" t="s">
        <v>1043</v>
      </c>
      <c r="D49" t="s">
        <v>1044</v>
      </c>
      <c r="E49">
        <v>3</v>
      </c>
      <c r="F49" t="s">
        <v>93</v>
      </c>
      <c r="G49">
        <v>20030718</v>
      </c>
      <c r="H49" t="s">
        <v>1045</v>
      </c>
      <c r="I49" t="s">
        <v>1046</v>
      </c>
      <c r="J49" t="s">
        <v>1047</v>
      </c>
      <c r="K49" t="s">
        <v>141</v>
      </c>
      <c r="L49" t="s">
        <v>93</v>
      </c>
      <c r="M49" t="s">
        <v>1048</v>
      </c>
      <c r="O49" s="2">
        <f>IFERROR(IF($B49="","",INDEX(所属情報!$E:$E,MATCH($A49,所属情報!$A:$A,0))),"")</f>
        <v>492218</v>
      </c>
      <c r="P49" s="2" t="str">
        <f t="shared" si="0"/>
        <v>山村　瞭太 (3)</v>
      </c>
      <c r="Q49" s="2" t="str">
        <f t="shared" si="1"/>
        <v>ﾔﾏﾑﾗ ﾘｮｳﾀ</v>
      </c>
      <c r="R49" s="2" t="str">
        <f t="shared" si="2"/>
        <v>YAMAMURA Ryota (03)</v>
      </c>
      <c r="S49" s="2" t="str">
        <f>IFERROR(IF($F49="","",INDEX(リスト!$C:$C,MATCH($F49,リスト!$B:$B,0))),"")</f>
        <v>27</v>
      </c>
      <c r="T49" s="2" t="str">
        <f>IFERROR(IF($K49="","",INDEX(リスト!$F:$F,MATCH($K49,リスト!$E:$E,0))),"")</f>
        <v>JPN</v>
      </c>
      <c r="U49" s="2" t="str">
        <f>IF($B49="","",RIGHT($G49*1000+100+COUNTIF($G$2:$G49,$G49),9))</f>
        <v>030718101</v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>東住吉・大　阪</v>
      </c>
    </row>
    <row r="50" spans="1:22" x14ac:dyDescent="0.4">
      <c r="A50" t="s">
        <v>11761</v>
      </c>
      <c r="B50">
        <v>49</v>
      </c>
      <c r="C50" t="s">
        <v>1049</v>
      </c>
      <c r="D50" t="s">
        <v>1050</v>
      </c>
      <c r="E50">
        <v>3</v>
      </c>
      <c r="F50" t="s">
        <v>93</v>
      </c>
      <c r="G50">
        <v>20040223</v>
      </c>
      <c r="H50" t="s">
        <v>1051</v>
      </c>
      <c r="I50" t="s">
        <v>1052</v>
      </c>
      <c r="J50" t="s">
        <v>1053</v>
      </c>
      <c r="K50" t="s">
        <v>141</v>
      </c>
      <c r="L50" t="s">
        <v>93</v>
      </c>
      <c r="M50" t="s">
        <v>1054</v>
      </c>
      <c r="O50" s="2">
        <f>IFERROR(IF($B50="","",INDEX(所属情報!$E:$E,MATCH($A50,所属情報!$A:$A,0))),"")</f>
        <v>492218</v>
      </c>
      <c r="P50" s="2" t="str">
        <f t="shared" si="0"/>
        <v>遠藤　瑞季 (3)</v>
      </c>
      <c r="Q50" s="2" t="str">
        <f t="shared" si="1"/>
        <v>ｴﾝﾄﾞｳ ﾐｽﾞｷ</v>
      </c>
      <c r="R50" s="2" t="str">
        <f t="shared" si="2"/>
        <v>ENDO Mizuki (04)</v>
      </c>
      <c r="S50" s="2" t="str">
        <f>IFERROR(IF($F50="","",INDEX(リスト!$C:$C,MATCH($F50,リスト!$B:$B,0))),"")</f>
        <v>27</v>
      </c>
      <c r="T50" s="2" t="str">
        <f>IFERROR(IF($K50="","",INDEX(リスト!$F:$F,MATCH($K50,リスト!$E:$E,0))),"")</f>
        <v>JPN</v>
      </c>
      <c r="U50" s="2" t="str">
        <f>IF($B50="","",RIGHT($G50*1000+100+COUNTIF($G$2:$G50,$G50),9))</f>
        <v>040223101</v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>佐野・大　阪</v>
      </c>
    </row>
    <row r="51" spans="1:22" x14ac:dyDescent="0.4">
      <c r="A51" t="s">
        <v>11761</v>
      </c>
      <c r="B51">
        <v>50</v>
      </c>
      <c r="C51" t="s">
        <v>1055</v>
      </c>
      <c r="D51" t="s">
        <v>1056</v>
      </c>
      <c r="E51">
        <v>3</v>
      </c>
      <c r="F51" t="s">
        <v>93</v>
      </c>
      <c r="G51">
        <v>20031007</v>
      </c>
      <c r="H51" t="s">
        <v>1057</v>
      </c>
      <c r="I51" t="s">
        <v>783</v>
      </c>
      <c r="J51" t="s">
        <v>1058</v>
      </c>
      <c r="K51" t="s">
        <v>141</v>
      </c>
      <c r="L51" t="s">
        <v>93</v>
      </c>
      <c r="M51" t="s">
        <v>1059</v>
      </c>
      <c r="O51" s="2">
        <f>IFERROR(IF($B51="","",INDEX(所属情報!$E:$E,MATCH($A51,所属情報!$A:$A,0))),"")</f>
        <v>492218</v>
      </c>
      <c r="P51" s="2" t="str">
        <f t="shared" si="0"/>
        <v>山本　郁斗 (3)</v>
      </c>
      <c r="Q51" s="2" t="str">
        <f t="shared" si="1"/>
        <v>ﾔﾏﾓﾄ ｲｸﾄ</v>
      </c>
      <c r="R51" s="2" t="str">
        <f t="shared" si="2"/>
        <v>YAMAMOTO Ikuto (03)</v>
      </c>
      <c r="S51" s="2" t="str">
        <f>IFERROR(IF($F51="","",INDEX(リスト!$C:$C,MATCH($F51,リスト!$B:$B,0))),"")</f>
        <v>27</v>
      </c>
      <c r="T51" s="2" t="str">
        <f>IFERROR(IF($K51="","",INDEX(リスト!$F:$F,MATCH($K51,リスト!$E:$E,0))),"")</f>
        <v>JPN</v>
      </c>
      <c r="U51" s="2" t="str">
        <f>IF($B51="","",RIGHT($G51*1000+100+COUNTIF($G$2:$G51,$G51),9))</f>
        <v>031007101</v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>槻の木・大　阪</v>
      </c>
    </row>
    <row r="52" spans="1:22" x14ac:dyDescent="0.4">
      <c r="A52" t="s">
        <v>11761</v>
      </c>
      <c r="B52">
        <v>51</v>
      </c>
      <c r="C52" t="s">
        <v>1060</v>
      </c>
      <c r="D52" t="s">
        <v>1061</v>
      </c>
      <c r="E52">
        <v>3</v>
      </c>
      <c r="F52" t="s">
        <v>93</v>
      </c>
      <c r="G52">
        <v>20031223</v>
      </c>
      <c r="H52" t="s">
        <v>1062</v>
      </c>
      <c r="I52" t="s">
        <v>1063</v>
      </c>
      <c r="J52" t="s">
        <v>1064</v>
      </c>
      <c r="K52" t="s">
        <v>141</v>
      </c>
      <c r="L52" t="s">
        <v>93</v>
      </c>
      <c r="M52" t="s">
        <v>1065</v>
      </c>
      <c r="O52" s="2">
        <f>IFERROR(IF($B52="","",INDEX(所属情報!$E:$E,MATCH($A52,所属情報!$A:$A,0))),"")</f>
        <v>492218</v>
      </c>
      <c r="P52" s="2" t="str">
        <f t="shared" si="0"/>
        <v>南川　祐也 (3)</v>
      </c>
      <c r="Q52" s="2" t="str">
        <f t="shared" si="1"/>
        <v>ﾐﾅﾐｶﾞﾜ ﾕｳﾔ</v>
      </c>
      <c r="R52" s="2" t="str">
        <f t="shared" si="2"/>
        <v>MINAMIGAWA Yuya (03)</v>
      </c>
      <c r="S52" s="2" t="str">
        <f>IFERROR(IF($F52="","",INDEX(リスト!$C:$C,MATCH($F52,リスト!$B:$B,0))),"")</f>
        <v>27</v>
      </c>
      <c r="T52" s="2" t="str">
        <f>IFERROR(IF($K52="","",INDEX(リスト!$F:$F,MATCH($K52,リスト!$E:$E,0))),"")</f>
        <v>JPN</v>
      </c>
      <c r="U52" s="2" t="str">
        <f>IF($B52="","",RIGHT($G52*1000+100+COUNTIF($G$2:$G52,$G52),9))</f>
        <v>031223101</v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>金岡・大　阪</v>
      </c>
    </row>
    <row r="53" spans="1:22" x14ac:dyDescent="0.4">
      <c r="A53" t="s">
        <v>11761</v>
      </c>
      <c r="B53">
        <v>52</v>
      </c>
      <c r="C53" t="s">
        <v>1066</v>
      </c>
      <c r="D53" t="s">
        <v>1067</v>
      </c>
      <c r="E53">
        <v>3</v>
      </c>
      <c r="F53" t="s">
        <v>95</v>
      </c>
      <c r="G53">
        <v>20040315</v>
      </c>
      <c r="H53" t="s">
        <v>1068</v>
      </c>
      <c r="I53" t="s">
        <v>1069</v>
      </c>
      <c r="J53" t="s">
        <v>898</v>
      </c>
      <c r="K53" t="s">
        <v>141</v>
      </c>
      <c r="L53" t="s">
        <v>95</v>
      </c>
      <c r="M53" t="s">
        <v>1070</v>
      </c>
      <c r="O53" s="2">
        <f>IFERROR(IF($B53="","",INDEX(所属情報!$E:$E,MATCH($A53,所属情報!$A:$A,0))),"")</f>
        <v>492218</v>
      </c>
      <c r="P53" s="2" t="str">
        <f t="shared" si="0"/>
        <v>小郷　翼 (3)</v>
      </c>
      <c r="Q53" s="2" t="str">
        <f t="shared" si="1"/>
        <v>ｵｺﾞｳ ﾂﾊﾞｻ</v>
      </c>
      <c r="R53" s="2" t="str">
        <f t="shared" si="2"/>
        <v>OGO Tsubasa (04)</v>
      </c>
      <c r="S53" s="2" t="str">
        <f>IFERROR(IF($F53="","",INDEX(リスト!$C:$C,MATCH($F53,リスト!$B:$B,0))),"")</f>
        <v>28</v>
      </c>
      <c r="T53" s="2" t="str">
        <f>IFERROR(IF($K53="","",INDEX(リスト!$F:$F,MATCH($K53,リスト!$E:$E,0))),"")</f>
        <v>JPN</v>
      </c>
      <c r="U53" s="2" t="str">
        <f>IF($B53="","",RIGHT($G53*1000+100+COUNTIF($G$2:$G53,$G53),9))</f>
        <v>040315101</v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>神戸鈴蘭台・兵　庫</v>
      </c>
    </row>
    <row r="54" spans="1:22" x14ac:dyDescent="0.4">
      <c r="A54" t="s">
        <v>11761</v>
      </c>
      <c r="B54">
        <v>53</v>
      </c>
      <c r="C54" t="s">
        <v>1071</v>
      </c>
      <c r="D54" t="s">
        <v>1072</v>
      </c>
      <c r="E54">
        <v>3</v>
      </c>
      <c r="F54" t="s">
        <v>95</v>
      </c>
      <c r="G54">
        <v>20040121</v>
      </c>
      <c r="H54" t="s">
        <v>1073</v>
      </c>
      <c r="I54" t="s">
        <v>1074</v>
      </c>
      <c r="J54" t="s">
        <v>929</v>
      </c>
      <c r="K54" t="s">
        <v>141</v>
      </c>
      <c r="L54" t="s">
        <v>95</v>
      </c>
      <c r="M54" t="s">
        <v>1070</v>
      </c>
      <c r="O54" s="2">
        <f>IFERROR(IF($B54="","",INDEX(所属情報!$E:$E,MATCH($A54,所属情報!$A:$A,0))),"")</f>
        <v>492218</v>
      </c>
      <c r="P54" s="2" t="str">
        <f t="shared" si="0"/>
        <v>金谷　拓弥 (3)</v>
      </c>
      <c r="Q54" s="2" t="str">
        <f t="shared" si="1"/>
        <v>ｶﾅﾀﾆ ﾀｸﾐ</v>
      </c>
      <c r="R54" s="2" t="str">
        <f t="shared" si="2"/>
        <v>KANATANI Takumi (04)</v>
      </c>
      <c r="S54" s="2" t="str">
        <f>IFERROR(IF($F54="","",INDEX(リスト!$C:$C,MATCH($F54,リスト!$B:$B,0))),"")</f>
        <v>28</v>
      </c>
      <c r="T54" s="2" t="str">
        <f>IFERROR(IF($K54="","",INDEX(リスト!$F:$F,MATCH($K54,リスト!$E:$E,0))),"")</f>
        <v>JPN</v>
      </c>
      <c r="U54" s="2" t="str">
        <f>IF($B54="","",RIGHT($G54*1000+100+COUNTIF($G$2:$G54,$G54),9))</f>
        <v>040121101</v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>神戸鈴蘭台・兵　庫</v>
      </c>
    </row>
    <row r="55" spans="1:22" x14ac:dyDescent="0.4">
      <c r="A55" t="s">
        <v>11761</v>
      </c>
      <c r="B55">
        <v>54</v>
      </c>
      <c r="C55" t="s">
        <v>1075</v>
      </c>
      <c r="D55" t="s">
        <v>1076</v>
      </c>
      <c r="E55">
        <v>4</v>
      </c>
      <c r="F55" t="s">
        <v>93</v>
      </c>
      <c r="G55">
        <v>20021016</v>
      </c>
      <c r="H55" t="s">
        <v>1077</v>
      </c>
      <c r="I55" t="s">
        <v>1078</v>
      </c>
      <c r="J55" t="s">
        <v>1079</v>
      </c>
      <c r="K55" t="s">
        <v>141</v>
      </c>
      <c r="L55" t="s">
        <v>93</v>
      </c>
      <c r="M55" t="s">
        <v>1080</v>
      </c>
      <c r="O55" s="2">
        <f>IFERROR(IF($B55="","",INDEX(所属情報!$E:$E,MATCH($A55,所属情報!$A:$A,0))),"")</f>
        <v>492218</v>
      </c>
      <c r="P55" s="2" t="str">
        <f t="shared" si="0"/>
        <v>村上　将成 (4)</v>
      </c>
      <c r="Q55" s="2" t="str">
        <f t="shared" si="1"/>
        <v>ﾑﾗｶﾐ ﾏｻﾅﾘ</v>
      </c>
      <c r="R55" s="2" t="str">
        <f t="shared" si="2"/>
        <v>MURAKAMI Masanari (02)</v>
      </c>
      <c r="S55" s="2" t="str">
        <f>IFERROR(IF($F55="","",INDEX(リスト!$C:$C,MATCH($F55,リスト!$B:$B,0))),"")</f>
        <v>27</v>
      </c>
      <c r="T55" s="2" t="str">
        <f>IFERROR(IF($K55="","",INDEX(リスト!$F:$F,MATCH($K55,リスト!$E:$E,0))),"")</f>
        <v>JPN</v>
      </c>
      <c r="U55" s="2" t="str">
        <f>IF($B55="","",RIGHT($G55*1000+100+COUNTIF($G$2:$G55,$G55),9))</f>
        <v>021016101</v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>日根野・大　阪</v>
      </c>
    </row>
    <row r="56" spans="1:22" x14ac:dyDescent="0.4">
      <c r="A56" t="s">
        <v>11761</v>
      </c>
      <c r="B56">
        <v>55</v>
      </c>
      <c r="C56" t="s">
        <v>1081</v>
      </c>
      <c r="D56" t="s">
        <v>1082</v>
      </c>
      <c r="E56">
        <v>3</v>
      </c>
      <c r="F56" t="s">
        <v>97</v>
      </c>
      <c r="G56">
        <v>20030802</v>
      </c>
      <c r="H56" t="s">
        <v>1083</v>
      </c>
      <c r="I56" t="s">
        <v>1084</v>
      </c>
      <c r="J56" t="s">
        <v>1085</v>
      </c>
      <c r="K56" t="s">
        <v>141</v>
      </c>
      <c r="L56" t="s">
        <v>97</v>
      </c>
      <c r="M56" t="s">
        <v>1086</v>
      </c>
      <c r="O56" s="2">
        <f>IFERROR(IF($B56="","",INDEX(所属情報!$E:$E,MATCH($A56,所属情報!$A:$A,0))),"")</f>
        <v>492218</v>
      </c>
      <c r="P56" s="2" t="str">
        <f t="shared" si="0"/>
        <v>木村　駿太 (3)</v>
      </c>
      <c r="Q56" s="2" t="str">
        <f t="shared" si="1"/>
        <v>ｷﾑﾗ ｼｭﾝﾀ</v>
      </c>
      <c r="R56" s="2" t="str">
        <f t="shared" si="2"/>
        <v>KIMURA Shunta (03)</v>
      </c>
      <c r="S56" s="2" t="str">
        <f>IFERROR(IF($F56="","",INDEX(リスト!$C:$C,MATCH($F56,リスト!$B:$B,0))),"")</f>
        <v>29</v>
      </c>
      <c r="T56" s="2" t="str">
        <f>IFERROR(IF($K56="","",INDEX(リスト!$F:$F,MATCH($K56,リスト!$E:$E,0))),"")</f>
        <v>JPN</v>
      </c>
      <c r="U56" s="2" t="str">
        <f>IF($B56="","",RIGHT($G56*1000+100+COUNTIF($G$2:$G56,$G56),9))</f>
        <v>030802101</v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>一条・奈　良</v>
      </c>
    </row>
    <row r="57" spans="1:22" x14ac:dyDescent="0.4">
      <c r="A57" t="s">
        <v>11761</v>
      </c>
      <c r="B57">
        <v>56</v>
      </c>
      <c r="C57" t="s">
        <v>1087</v>
      </c>
      <c r="D57" t="s">
        <v>1088</v>
      </c>
      <c r="E57">
        <v>3</v>
      </c>
      <c r="F57" t="s">
        <v>93</v>
      </c>
      <c r="G57">
        <v>20040224</v>
      </c>
      <c r="H57" t="s">
        <v>1089</v>
      </c>
      <c r="I57" t="s">
        <v>1090</v>
      </c>
      <c r="J57" t="s">
        <v>1091</v>
      </c>
      <c r="K57" t="s">
        <v>141</v>
      </c>
      <c r="L57" t="s">
        <v>93</v>
      </c>
      <c r="M57" t="s">
        <v>815</v>
      </c>
      <c r="O57" s="2">
        <f>IFERROR(IF($B57="","",INDEX(所属情報!$E:$E,MATCH($A57,所属情報!$A:$A,0))),"")</f>
        <v>492218</v>
      </c>
      <c r="P57" s="2" t="str">
        <f t="shared" si="0"/>
        <v>芹澤　柊飛 (3)</v>
      </c>
      <c r="Q57" s="2" t="str">
        <f t="shared" si="1"/>
        <v>ｾﾘｻﾞﾜ ｼｭｳﾄ</v>
      </c>
      <c r="R57" s="2" t="str">
        <f t="shared" si="2"/>
        <v>SERIZAWA Shuto (04)</v>
      </c>
      <c r="S57" s="2" t="str">
        <f>IFERROR(IF($F57="","",INDEX(リスト!$C:$C,MATCH($F57,リスト!$B:$B,0))),"")</f>
        <v>27</v>
      </c>
      <c r="T57" s="2" t="str">
        <f>IFERROR(IF($K57="","",INDEX(リスト!$F:$F,MATCH($K57,リスト!$E:$E,0))),"")</f>
        <v>JPN</v>
      </c>
      <c r="U57" s="2" t="str">
        <f>IF($B57="","",RIGHT($G57*1000+100+COUNTIF($G$2:$G57,$G57),9))</f>
        <v>040224101</v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>関西大北陽・大　阪</v>
      </c>
    </row>
    <row r="58" spans="1:22" x14ac:dyDescent="0.4">
      <c r="A58" t="s">
        <v>11761</v>
      </c>
      <c r="B58">
        <v>57</v>
      </c>
      <c r="C58" t="s">
        <v>1092</v>
      </c>
      <c r="D58" t="s">
        <v>1093</v>
      </c>
      <c r="E58">
        <v>4</v>
      </c>
      <c r="F58" t="s">
        <v>93</v>
      </c>
      <c r="G58">
        <v>20011110</v>
      </c>
      <c r="H58" t="s">
        <v>1094</v>
      </c>
      <c r="I58" t="s">
        <v>1095</v>
      </c>
      <c r="J58" t="s">
        <v>1096</v>
      </c>
      <c r="K58" t="s">
        <v>141</v>
      </c>
      <c r="L58" t="s">
        <v>93</v>
      </c>
      <c r="M58" t="s">
        <v>815</v>
      </c>
      <c r="O58" s="2">
        <f>IFERROR(IF($B58="","",INDEX(所属情報!$E:$E,MATCH($A58,所属情報!$A:$A,0))),"")</f>
        <v>492218</v>
      </c>
      <c r="P58" s="2" t="str">
        <f t="shared" si="0"/>
        <v>森　亮太朗 (4)</v>
      </c>
      <c r="Q58" s="2" t="str">
        <f t="shared" si="1"/>
        <v>ﾓﾘ ﾘｮｳﾀﾛｳ</v>
      </c>
      <c r="R58" s="2" t="str">
        <f t="shared" si="2"/>
        <v>MORI Ryotaro (01)</v>
      </c>
      <c r="S58" s="2" t="str">
        <f>IFERROR(IF($F58="","",INDEX(リスト!$C:$C,MATCH($F58,リスト!$B:$B,0))),"")</f>
        <v>27</v>
      </c>
      <c r="T58" s="2" t="str">
        <f>IFERROR(IF($K58="","",INDEX(リスト!$F:$F,MATCH($K58,リスト!$E:$E,0))),"")</f>
        <v>JPN</v>
      </c>
      <c r="U58" s="2" t="str">
        <f>IF($B58="","",RIGHT($G58*1000+100+COUNTIF($G$2:$G58,$G58),9))</f>
        <v>011110101</v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>関西大北陽・大　阪</v>
      </c>
    </row>
    <row r="59" spans="1:22" x14ac:dyDescent="0.4">
      <c r="A59" t="s">
        <v>11761</v>
      </c>
      <c r="B59">
        <v>58</v>
      </c>
      <c r="C59" t="s">
        <v>1097</v>
      </c>
      <c r="D59" t="s">
        <v>1098</v>
      </c>
      <c r="E59">
        <v>2</v>
      </c>
      <c r="F59" t="s">
        <v>95</v>
      </c>
      <c r="G59">
        <v>20040930</v>
      </c>
      <c r="H59" t="s">
        <v>1099</v>
      </c>
      <c r="I59" t="s">
        <v>1100</v>
      </c>
      <c r="J59" t="s">
        <v>1101</v>
      </c>
      <c r="K59" t="s">
        <v>141</v>
      </c>
      <c r="L59" t="s">
        <v>93</v>
      </c>
      <c r="M59" t="s">
        <v>1102</v>
      </c>
      <c r="O59" s="2">
        <f>IFERROR(IF($B59="","",INDEX(所属情報!$E:$E,MATCH($A59,所属情報!$A:$A,0))),"")</f>
        <v>492218</v>
      </c>
      <c r="P59" s="2" t="str">
        <f t="shared" si="0"/>
        <v>岩野　史弥 (2)</v>
      </c>
      <c r="Q59" s="2" t="str">
        <f t="shared" si="1"/>
        <v>ｲﾜﾉ ﾌﾐﾔ</v>
      </c>
      <c r="R59" s="2" t="str">
        <f t="shared" si="2"/>
        <v>IWANO Fumiya (04)</v>
      </c>
      <c r="S59" s="2" t="str">
        <f>IFERROR(IF($F59="","",INDEX(リスト!$C:$C,MATCH($F59,リスト!$B:$B,0))),"")</f>
        <v>28</v>
      </c>
      <c r="T59" s="2" t="str">
        <f>IFERROR(IF($K59="","",INDEX(リスト!$F:$F,MATCH($K59,リスト!$E:$E,0))),"")</f>
        <v>JPN</v>
      </c>
      <c r="U59" s="2" t="str">
        <f>IF($B59="","",RIGHT($G59*1000+100+COUNTIF($G$2:$G59,$G59),9))</f>
        <v>040930101</v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>履正社・大　阪</v>
      </c>
    </row>
    <row r="60" spans="1:22" x14ac:dyDescent="0.4">
      <c r="A60" t="s">
        <v>11761</v>
      </c>
      <c r="B60">
        <v>59</v>
      </c>
      <c r="C60" t="s">
        <v>1103</v>
      </c>
      <c r="D60" t="s">
        <v>1104</v>
      </c>
      <c r="E60">
        <v>2</v>
      </c>
      <c r="F60" t="s">
        <v>11763</v>
      </c>
      <c r="G60">
        <v>20040617</v>
      </c>
      <c r="H60" t="s">
        <v>1105</v>
      </c>
      <c r="I60" t="s">
        <v>1106</v>
      </c>
      <c r="J60" t="s">
        <v>1107</v>
      </c>
      <c r="K60" t="s">
        <v>141</v>
      </c>
      <c r="L60" t="s">
        <v>107</v>
      </c>
      <c r="M60" t="s">
        <v>1108</v>
      </c>
      <c r="O60" s="2">
        <f>IFERROR(IF($B60="","",INDEX(所属情報!$E:$E,MATCH($A60,所属情報!$A:$A,0))),"")</f>
        <v>492218</v>
      </c>
      <c r="P60" s="2" t="str">
        <f t="shared" si="0"/>
        <v>中田　透羽 (2)</v>
      </c>
      <c r="Q60" s="2" t="str">
        <f t="shared" si="1"/>
        <v>ﾅｶﾀ ﾄﾜ</v>
      </c>
      <c r="R60" s="2" t="str">
        <f t="shared" si="2"/>
        <v>NAKATA Towa (04)</v>
      </c>
      <c r="S60" s="2" t="str">
        <f>IFERROR(IF($F60="","",INDEX(リスト!$C:$C,MATCH($F60,リスト!$B:$B,0))),"")</f>
        <v>34</v>
      </c>
      <c r="T60" s="2" t="str">
        <f>IFERROR(IF($K60="","",INDEX(リスト!$F:$F,MATCH($K60,リスト!$E:$E,0))),"")</f>
        <v>JPN</v>
      </c>
      <c r="U60" s="2" t="str">
        <f>IF($B60="","",RIGHT($G60*1000+100+COUNTIF($G$2:$G60,$G60),9))</f>
        <v>040617101</v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>世羅・広　島</v>
      </c>
    </row>
    <row r="61" spans="1:22" x14ac:dyDescent="0.4">
      <c r="A61" t="s">
        <v>11761</v>
      </c>
      <c r="B61">
        <v>60</v>
      </c>
      <c r="C61" t="s">
        <v>1109</v>
      </c>
      <c r="D61" t="s">
        <v>1110</v>
      </c>
      <c r="E61">
        <v>2</v>
      </c>
      <c r="F61" t="s">
        <v>95</v>
      </c>
      <c r="G61">
        <v>20041030</v>
      </c>
      <c r="H61" t="s">
        <v>1111</v>
      </c>
      <c r="I61" t="s">
        <v>1112</v>
      </c>
      <c r="J61" t="s">
        <v>1113</v>
      </c>
      <c r="K61" t="s">
        <v>141</v>
      </c>
      <c r="L61" t="s">
        <v>95</v>
      </c>
      <c r="M61" t="s">
        <v>1114</v>
      </c>
      <c r="O61" s="2">
        <f>IFERROR(IF($B61="","",INDEX(所属情報!$E:$E,MATCH($A61,所属情報!$A:$A,0))),"")</f>
        <v>492218</v>
      </c>
      <c r="P61" s="2" t="str">
        <f t="shared" si="0"/>
        <v>森玉　鳳雅 (2)</v>
      </c>
      <c r="Q61" s="2" t="str">
        <f t="shared" si="1"/>
        <v>ﾓﾘﾀﾏ ﾌｳｶﾞ</v>
      </c>
      <c r="R61" s="2" t="str">
        <f t="shared" si="2"/>
        <v>MORITAMA Fuga (04)</v>
      </c>
      <c r="S61" s="2" t="str">
        <f>IFERROR(IF($F61="","",INDEX(リスト!$C:$C,MATCH($F61,リスト!$B:$B,0))),"")</f>
        <v>28</v>
      </c>
      <c r="T61" s="2" t="str">
        <f>IFERROR(IF($K61="","",INDEX(リスト!$F:$F,MATCH($K61,リスト!$E:$E,0))),"")</f>
        <v>JPN</v>
      </c>
      <c r="U61" s="2" t="str">
        <f>IF($B61="","",RIGHT($G61*1000+100+COUNTIF($G$2:$G61,$G61),9))</f>
        <v>041030101</v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>三田西陵・兵　庫</v>
      </c>
    </row>
    <row r="62" spans="1:22" x14ac:dyDescent="0.4">
      <c r="A62" t="s">
        <v>11761</v>
      </c>
      <c r="B62">
        <v>61</v>
      </c>
      <c r="C62" t="s">
        <v>1115</v>
      </c>
      <c r="D62" t="s">
        <v>1116</v>
      </c>
      <c r="E62">
        <v>2</v>
      </c>
      <c r="F62" t="s">
        <v>93</v>
      </c>
      <c r="G62">
        <v>20040724</v>
      </c>
      <c r="H62" t="s">
        <v>1117</v>
      </c>
      <c r="I62" t="s">
        <v>1118</v>
      </c>
      <c r="J62" t="s">
        <v>1119</v>
      </c>
      <c r="K62" t="s">
        <v>141</v>
      </c>
      <c r="L62" t="s">
        <v>99</v>
      </c>
      <c r="M62" t="s">
        <v>1120</v>
      </c>
      <c r="O62" s="2">
        <f>IFERROR(IF($B62="","",INDEX(所属情報!$E:$E,MATCH($A62,所属情報!$A:$A,0))),"")</f>
        <v>492218</v>
      </c>
      <c r="P62" s="2" t="str">
        <f t="shared" si="0"/>
        <v>森岡　篤史 (2)</v>
      </c>
      <c r="Q62" s="2" t="str">
        <f t="shared" si="1"/>
        <v>ﾓﾘｵｶ ｱﾂｼ</v>
      </c>
      <c r="R62" s="2" t="str">
        <f t="shared" si="2"/>
        <v>MORIOKA Atsushi (04)</v>
      </c>
      <c r="S62" s="2" t="str">
        <f>IFERROR(IF($F62="","",INDEX(リスト!$C:$C,MATCH($F62,リスト!$B:$B,0))),"")</f>
        <v>27</v>
      </c>
      <c r="T62" s="2" t="str">
        <f>IFERROR(IF($K62="","",INDEX(リスト!$F:$F,MATCH($K62,リスト!$E:$E,0))),"")</f>
        <v>JPN</v>
      </c>
      <c r="U62" s="2" t="str">
        <f>IF($B62="","",RIGHT($G62*1000+100+COUNTIF($G$2:$G62,$G62),9))</f>
        <v>040724101</v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>智辯学園和歌山・和歌山</v>
      </c>
    </row>
    <row r="63" spans="1:22" x14ac:dyDescent="0.4">
      <c r="A63" t="s">
        <v>11761</v>
      </c>
      <c r="B63">
        <v>62</v>
      </c>
      <c r="C63" t="s">
        <v>1121</v>
      </c>
      <c r="D63" t="s">
        <v>1122</v>
      </c>
      <c r="E63">
        <v>2</v>
      </c>
      <c r="F63" t="s">
        <v>93</v>
      </c>
      <c r="G63">
        <v>20040623</v>
      </c>
      <c r="H63" t="s">
        <v>1123</v>
      </c>
      <c r="I63" t="s">
        <v>1124</v>
      </c>
      <c r="J63" t="s">
        <v>1125</v>
      </c>
      <c r="K63" t="s">
        <v>141</v>
      </c>
      <c r="L63" t="s">
        <v>93</v>
      </c>
      <c r="M63" t="s">
        <v>1126</v>
      </c>
      <c r="O63" s="2">
        <f>IFERROR(IF($B63="","",INDEX(所属情報!$E:$E,MATCH($A63,所属情報!$A:$A,0))),"")</f>
        <v>492218</v>
      </c>
      <c r="P63" s="2" t="str">
        <f t="shared" si="0"/>
        <v>池内　優史 (2)</v>
      </c>
      <c r="Q63" s="2" t="str">
        <f t="shared" si="1"/>
        <v>ｲｹｳﾁ ﾕｳｼ</v>
      </c>
      <c r="R63" s="2" t="str">
        <f t="shared" si="2"/>
        <v>IKEUCHI Yushi (04)</v>
      </c>
      <c r="S63" s="2" t="str">
        <f>IFERROR(IF($F63="","",INDEX(リスト!$C:$C,MATCH($F63,リスト!$B:$B,0))),"")</f>
        <v>27</v>
      </c>
      <c r="T63" s="2" t="str">
        <f>IFERROR(IF($K63="","",INDEX(リスト!$F:$F,MATCH($K63,リスト!$E:$E,0))),"")</f>
        <v>JPN</v>
      </c>
      <c r="U63" s="2" t="str">
        <f>IF($B63="","",RIGHT($G63*1000+100+COUNTIF($G$2:$G63,$G63),9))</f>
        <v>040623101</v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>藤井寺・大　阪</v>
      </c>
    </row>
    <row r="64" spans="1:22" x14ac:dyDescent="0.4">
      <c r="A64" t="s">
        <v>11761</v>
      </c>
      <c r="B64">
        <v>63</v>
      </c>
      <c r="C64" t="s">
        <v>1127</v>
      </c>
      <c r="D64" t="s">
        <v>1128</v>
      </c>
      <c r="E64">
        <v>2</v>
      </c>
      <c r="F64" t="s">
        <v>93</v>
      </c>
      <c r="G64">
        <v>20040610</v>
      </c>
      <c r="H64" t="s">
        <v>1129</v>
      </c>
      <c r="I64" t="s">
        <v>1130</v>
      </c>
      <c r="J64" t="s">
        <v>1131</v>
      </c>
      <c r="K64" t="s">
        <v>141</v>
      </c>
      <c r="L64" t="s">
        <v>93</v>
      </c>
      <c r="M64" t="s">
        <v>815</v>
      </c>
      <c r="O64" s="2">
        <f>IFERROR(IF($B64="","",INDEX(所属情報!$E:$E,MATCH($A64,所属情報!$A:$A,0))),"")</f>
        <v>492218</v>
      </c>
      <c r="P64" s="2" t="str">
        <f t="shared" si="0"/>
        <v>川又　碧仁 (2)</v>
      </c>
      <c r="Q64" s="2" t="str">
        <f t="shared" si="1"/>
        <v>ｶﾜﾏﾀ ｱｵﾄ</v>
      </c>
      <c r="R64" s="2" t="str">
        <f t="shared" si="2"/>
        <v>KAWAMATA Aoto (04)</v>
      </c>
      <c r="S64" s="2" t="str">
        <f>IFERROR(IF($F64="","",INDEX(リスト!$C:$C,MATCH($F64,リスト!$B:$B,0))),"")</f>
        <v>27</v>
      </c>
      <c r="T64" s="2" t="str">
        <f>IFERROR(IF($K64="","",INDEX(リスト!$F:$F,MATCH($K64,リスト!$E:$E,0))),"")</f>
        <v>JPN</v>
      </c>
      <c r="U64" s="2" t="str">
        <f>IF($B64="","",RIGHT($G64*1000+100+COUNTIF($G$2:$G64,$G64),9))</f>
        <v>040610101</v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>関西大北陽・大　阪</v>
      </c>
    </row>
    <row r="65" spans="1:22" x14ac:dyDescent="0.4">
      <c r="A65" t="s">
        <v>11761</v>
      </c>
      <c r="B65">
        <v>64</v>
      </c>
      <c r="C65" t="s">
        <v>1132</v>
      </c>
      <c r="D65" t="s">
        <v>1133</v>
      </c>
      <c r="E65">
        <v>2</v>
      </c>
      <c r="F65" t="s">
        <v>93</v>
      </c>
      <c r="G65">
        <v>20040907</v>
      </c>
      <c r="H65" t="s">
        <v>1134</v>
      </c>
      <c r="I65" t="s">
        <v>1135</v>
      </c>
      <c r="J65" t="s">
        <v>1136</v>
      </c>
      <c r="K65" t="s">
        <v>141</v>
      </c>
      <c r="L65" t="s">
        <v>93</v>
      </c>
      <c r="M65" t="s">
        <v>999</v>
      </c>
      <c r="O65" s="2">
        <f>IFERROR(IF($B65="","",INDEX(所属情報!$E:$E,MATCH($A65,所属情報!$A:$A,0))),"")</f>
        <v>492218</v>
      </c>
      <c r="P65" s="2" t="str">
        <f t="shared" si="0"/>
        <v>磯本　楓太 (2)</v>
      </c>
      <c r="Q65" s="2" t="str">
        <f t="shared" si="1"/>
        <v>ｲｿﾓﾄ ﾌｳﾀ</v>
      </c>
      <c r="R65" s="2" t="str">
        <f t="shared" si="2"/>
        <v>ISOMOTO Futa (04)</v>
      </c>
      <c r="S65" s="2" t="str">
        <f>IFERROR(IF($F65="","",INDEX(リスト!$C:$C,MATCH($F65,リスト!$B:$B,0))),"")</f>
        <v>27</v>
      </c>
      <c r="T65" s="2" t="str">
        <f>IFERROR(IF($K65="","",INDEX(リスト!$F:$F,MATCH($K65,リスト!$E:$E,0))),"")</f>
        <v>JPN</v>
      </c>
      <c r="U65" s="2" t="str">
        <f>IF($B65="","",RIGHT($G65*1000+100+COUNTIF($G$2:$G65,$G65),9))</f>
        <v>040907101</v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>泉北・大　阪</v>
      </c>
    </row>
    <row r="66" spans="1:22" x14ac:dyDescent="0.4">
      <c r="A66" t="s">
        <v>11761</v>
      </c>
      <c r="B66">
        <v>65</v>
      </c>
      <c r="C66" t="s">
        <v>1137</v>
      </c>
      <c r="D66" t="s">
        <v>1138</v>
      </c>
      <c r="E66">
        <v>2</v>
      </c>
      <c r="F66" t="s">
        <v>97</v>
      </c>
      <c r="G66">
        <v>20050227</v>
      </c>
      <c r="H66" t="s">
        <v>1139</v>
      </c>
      <c r="I66" t="s">
        <v>1140</v>
      </c>
      <c r="J66" t="s">
        <v>1141</v>
      </c>
      <c r="K66" t="s">
        <v>141</v>
      </c>
      <c r="L66" t="s">
        <v>97</v>
      </c>
      <c r="M66" t="s">
        <v>1142</v>
      </c>
      <c r="O66" s="2">
        <f>IFERROR(IF($B66="","",INDEX(所属情報!$E:$E,MATCH($A66,所属情報!$A:$A,0))),"")</f>
        <v>492218</v>
      </c>
      <c r="P66" s="2" t="str">
        <f t="shared" ref="P66:P129" si="3">IF($C66="","",IF($E66="",$C66,$C66&amp;" ("&amp;$E66&amp;")"))</f>
        <v>吉田　陸哉 (2)</v>
      </c>
      <c r="Q66" s="2" t="str">
        <f t="shared" ref="Q66:Q129" si="4">IF($D66="","",ASC($D66))</f>
        <v>ﾖｼﾀﾞ ﾘｸﾔ</v>
      </c>
      <c r="R66" s="2" t="str">
        <f t="shared" ref="R66:R129" si="5">IF($I66="","",UPPER($I66)&amp;" "&amp;UPPER(LEFT($J66,1))&amp;LOWER(RIGHT($J66,LEN($J66)-1))&amp;" ("&amp;MID($G66,3,2)&amp;")")</f>
        <v>YOSHIDA Rikuya (05)</v>
      </c>
      <c r="S66" s="2" t="str">
        <f>IFERROR(IF($F66="","",INDEX(リスト!$C:$C,MATCH($F66,リスト!$B:$B,0))),"")</f>
        <v>29</v>
      </c>
      <c r="T66" s="2" t="str">
        <f>IFERROR(IF($K66="","",INDEX(リスト!$F:$F,MATCH($K66,リスト!$E:$E,0))),"")</f>
        <v>JPN</v>
      </c>
      <c r="U66" s="2" t="str">
        <f>IF($B66="","",RIGHT($G66*1000+100+COUNTIF($G$2:$G66,$G66),9))</f>
        <v>050227101</v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>王寺工業・奈　良</v>
      </c>
    </row>
    <row r="67" spans="1:22" x14ac:dyDescent="0.4">
      <c r="A67" t="s">
        <v>11761</v>
      </c>
      <c r="B67">
        <v>66</v>
      </c>
      <c r="C67" t="s">
        <v>1143</v>
      </c>
      <c r="D67" t="s">
        <v>1144</v>
      </c>
      <c r="E67">
        <v>2</v>
      </c>
      <c r="F67" t="s">
        <v>95</v>
      </c>
      <c r="G67">
        <v>20040430</v>
      </c>
      <c r="H67" t="s">
        <v>1145</v>
      </c>
      <c r="I67" t="s">
        <v>1146</v>
      </c>
      <c r="J67" t="s">
        <v>962</v>
      </c>
      <c r="K67" t="s">
        <v>141</v>
      </c>
      <c r="L67" t="s">
        <v>95</v>
      </c>
      <c r="M67" t="s">
        <v>893</v>
      </c>
      <c r="O67" s="2">
        <f>IFERROR(IF($B67="","",INDEX(所属情報!$E:$E,MATCH($A67,所属情報!$A:$A,0))),"")</f>
        <v>492218</v>
      </c>
      <c r="P67" s="2" t="str">
        <f t="shared" si="3"/>
        <v>平野　圭人 (2)</v>
      </c>
      <c r="Q67" s="2" t="str">
        <f t="shared" si="4"/>
        <v>ﾋﾗﾉ ｹｲﾄ</v>
      </c>
      <c r="R67" s="2" t="str">
        <f t="shared" si="5"/>
        <v>HIRANO Keito (04)</v>
      </c>
      <c r="S67" s="2" t="str">
        <f>IFERROR(IF($F67="","",INDEX(リスト!$C:$C,MATCH($F67,リスト!$B:$B,0))),"")</f>
        <v>28</v>
      </c>
      <c r="T67" s="2" t="str">
        <f>IFERROR(IF($K67="","",INDEX(リスト!$F:$F,MATCH($K67,リスト!$E:$E,0))),"")</f>
        <v>JPN</v>
      </c>
      <c r="U67" s="2" t="str">
        <f>IF($B67="","",RIGHT($G67*1000+100+COUNTIF($G$2:$G67,$G67),9))</f>
        <v>040430101</v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>尼崎稲園・兵　庫</v>
      </c>
    </row>
    <row r="68" spans="1:22" x14ac:dyDescent="0.4">
      <c r="A68" t="s">
        <v>11761</v>
      </c>
      <c r="B68">
        <v>67</v>
      </c>
      <c r="C68" t="s">
        <v>1147</v>
      </c>
      <c r="D68" t="s">
        <v>1148</v>
      </c>
      <c r="E68">
        <v>2</v>
      </c>
      <c r="F68" t="s">
        <v>95</v>
      </c>
      <c r="G68">
        <v>20040509</v>
      </c>
      <c r="H68" t="s">
        <v>1149</v>
      </c>
      <c r="I68" t="s">
        <v>1150</v>
      </c>
      <c r="J68" t="s">
        <v>1151</v>
      </c>
      <c r="K68" t="s">
        <v>141</v>
      </c>
      <c r="L68" t="s">
        <v>95</v>
      </c>
      <c r="M68" t="s">
        <v>1152</v>
      </c>
      <c r="O68" s="2">
        <f>IFERROR(IF($B68="","",INDEX(所属情報!$E:$E,MATCH($A68,所属情報!$A:$A,0))),"")</f>
        <v>492218</v>
      </c>
      <c r="P68" s="2" t="str">
        <f t="shared" si="3"/>
        <v>岡村　和真 (2)</v>
      </c>
      <c r="Q68" s="2" t="str">
        <f t="shared" si="4"/>
        <v>ｵｶﾑﾗ ﾜｼﾝ</v>
      </c>
      <c r="R68" s="2" t="str">
        <f t="shared" si="5"/>
        <v>OKAMURA Washin (04)</v>
      </c>
      <c r="S68" s="2" t="str">
        <f>IFERROR(IF($F68="","",INDEX(リスト!$C:$C,MATCH($F68,リスト!$B:$B,0))),"")</f>
        <v>28</v>
      </c>
      <c r="T68" s="2" t="str">
        <f>IFERROR(IF($K68="","",INDEX(リスト!$F:$F,MATCH($K68,リスト!$E:$E,0))),"")</f>
        <v>JPN</v>
      </c>
      <c r="U68" s="2" t="str">
        <f>IF($B68="","",RIGHT($G68*1000+100+COUNTIF($G$2:$G68,$G68),9))</f>
        <v>040509101</v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>東播磨・兵　庫</v>
      </c>
    </row>
    <row r="69" spans="1:22" x14ac:dyDescent="0.4">
      <c r="A69" t="s">
        <v>11761</v>
      </c>
      <c r="B69">
        <v>68</v>
      </c>
      <c r="C69" t="s">
        <v>1153</v>
      </c>
      <c r="D69" t="s">
        <v>1154</v>
      </c>
      <c r="E69">
        <v>2</v>
      </c>
      <c r="F69" t="s">
        <v>93</v>
      </c>
      <c r="G69">
        <v>20040624</v>
      </c>
      <c r="H69" t="s">
        <v>1155</v>
      </c>
      <c r="I69" t="s">
        <v>1156</v>
      </c>
      <c r="J69" t="s">
        <v>1157</v>
      </c>
      <c r="K69" t="s">
        <v>141</v>
      </c>
      <c r="L69" t="s">
        <v>93</v>
      </c>
      <c r="M69" t="s">
        <v>815</v>
      </c>
      <c r="O69" s="2">
        <f>IFERROR(IF($B69="","",INDEX(所属情報!$E:$E,MATCH($A69,所属情報!$A:$A,0))),"")</f>
        <v>492218</v>
      </c>
      <c r="P69" s="2" t="str">
        <f t="shared" si="3"/>
        <v>大槻　涼人 (2)</v>
      </c>
      <c r="Q69" s="2" t="str">
        <f t="shared" si="4"/>
        <v>ｵｵﾂｷ ﾘｮｳﾄ</v>
      </c>
      <c r="R69" s="2" t="str">
        <f t="shared" si="5"/>
        <v>OTSUKI Ryoto (04)</v>
      </c>
      <c r="S69" s="2" t="str">
        <f>IFERROR(IF($F69="","",INDEX(リスト!$C:$C,MATCH($F69,リスト!$B:$B,0))),"")</f>
        <v>27</v>
      </c>
      <c r="T69" s="2" t="str">
        <f>IFERROR(IF($K69="","",INDEX(リスト!$F:$F,MATCH($K69,リスト!$E:$E,0))),"")</f>
        <v>JPN</v>
      </c>
      <c r="U69" s="2" t="str">
        <f>IF($B69="","",RIGHT($G69*1000+100+COUNTIF($G$2:$G69,$G69),9))</f>
        <v>040624101</v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>関西大北陽・大　阪</v>
      </c>
    </row>
    <row r="70" spans="1:22" x14ac:dyDescent="0.4">
      <c r="A70" t="s">
        <v>11761</v>
      </c>
      <c r="B70">
        <v>69</v>
      </c>
      <c r="C70" t="s">
        <v>1158</v>
      </c>
      <c r="D70" t="s">
        <v>1159</v>
      </c>
      <c r="E70">
        <v>2</v>
      </c>
      <c r="F70" t="s">
        <v>105</v>
      </c>
      <c r="G70">
        <v>20040802</v>
      </c>
      <c r="H70" t="s">
        <v>1160</v>
      </c>
      <c r="I70" t="s">
        <v>1161</v>
      </c>
      <c r="J70" t="s">
        <v>1162</v>
      </c>
      <c r="K70" t="s">
        <v>141</v>
      </c>
      <c r="L70" t="s">
        <v>105</v>
      </c>
      <c r="M70" t="s">
        <v>1163</v>
      </c>
      <c r="O70" s="2">
        <f>IFERROR(IF($B70="","",INDEX(所属情報!$E:$E,MATCH($A70,所属情報!$A:$A,0))),"")</f>
        <v>492218</v>
      </c>
      <c r="P70" s="2" t="str">
        <f t="shared" si="3"/>
        <v>森川　葉月 (2)</v>
      </c>
      <c r="Q70" s="2" t="str">
        <f t="shared" si="4"/>
        <v>ﾓﾘｶﾜ ﾊﾂﾞｷ</v>
      </c>
      <c r="R70" s="2" t="str">
        <f t="shared" si="5"/>
        <v>MORIKAWA Hazuki (04)</v>
      </c>
      <c r="S70" s="2" t="str">
        <f>IFERROR(IF($F70="","",INDEX(リスト!$C:$C,MATCH($F70,リスト!$B:$B,0))),"")</f>
        <v>33</v>
      </c>
      <c r="T70" s="2" t="str">
        <f>IFERROR(IF($K70="","",INDEX(リスト!$F:$F,MATCH($K70,リスト!$E:$E,0))),"")</f>
        <v>JPN</v>
      </c>
      <c r="U70" s="2" t="str">
        <f>IF($B70="","",RIGHT($G70*1000+100+COUNTIF($G$2:$G70,$G70),9))</f>
        <v>040802101</v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>玉野光南・岡　山</v>
      </c>
    </row>
    <row r="71" spans="1:22" x14ac:dyDescent="0.4">
      <c r="A71" t="s">
        <v>11761</v>
      </c>
      <c r="B71">
        <v>70</v>
      </c>
      <c r="C71" t="s">
        <v>1164</v>
      </c>
      <c r="D71" t="s">
        <v>1165</v>
      </c>
      <c r="E71">
        <v>2</v>
      </c>
      <c r="F71" t="s">
        <v>93</v>
      </c>
      <c r="G71">
        <v>20040716</v>
      </c>
      <c r="H71" t="s">
        <v>1166</v>
      </c>
      <c r="I71" t="s">
        <v>1167</v>
      </c>
      <c r="J71" t="s">
        <v>980</v>
      </c>
      <c r="K71" t="s">
        <v>141</v>
      </c>
      <c r="L71" t="s">
        <v>93</v>
      </c>
      <c r="M71" t="s">
        <v>815</v>
      </c>
      <c r="O71" s="2">
        <f>IFERROR(IF($B71="","",INDEX(所属情報!$E:$E,MATCH($A71,所属情報!$A:$A,0))),"")</f>
        <v>492218</v>
      </c>
      <c r="P71" s="2" t="str">
        <f t="shared" si="3"/>
        <v>水野　翔太 (2)</v>
      </c>
      <c r="Q71" s="2" t="str">
        <f t="shared" si="4"/>
        <v>ﾐｽﾞﾉ ｼｮｳﾀ</v>
      </c>
      <c r="R71" s="2" t="str">
        <f t="shared" si="5"/>
        <v>MIZUNO Shota (04)</v>
      </c>
      <c r="S71" s="2" t="str">
        <f>IFERROR(IF($F71="","",INDEX(リスト!$C:$C,MATCH($F71,リスト!$B:$B,0))),"")</f>
        <v>27</v>
      </c>
      <c r="T71" s="2" t="str">
        <f>IFERROR(IF($K71="","",INDEX(リスト!$F:$F,MATCH($K71,リスト!$E:$E,0))),"")</f>
        <v>JPN</v>
      </c>
      <c r="U71" s="2" t="str">
        <f>IF($B71="","",RIGHT($G71*1000+100+COUNTIF($G$2:$G71,$G71),9))</f>
        <v>040716101</v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>関西大北陽・大　阪</v>
      </c>
    </row>
    <row r="72" spans="1:22" x14ac:dyDescent="0.4">
      <c r="A72" t="s">
        <v>11761</v>
      </c>
      <c r="B72">
        <v>71</v>
      </c>
      <c r="C72" t="s">
        <v>1168</v>
      </c>
      <c r="D72" t="s">
        <v>1169</v>
      </c>
      <c r="E72">
        <v>3</v>
      </c>
      <c r="F72" t="s">
        <v>93</v>
      </c>
      <c r="G72">
        <v>20030830</v>
      </c>
      <c r="H72" t="s">
        <v>1170</v>
      </c>
      <c r="I72" t="s">
        <v>1171</v>
      </c>
      <c r="J72" t="s">
        <v>1172</v>
      </c>
      <c r="K72" t="s">
        <v>141</v>
      </c>
      <c r="L72" t="s">
        <v>93</v>
      </c>
      <c r="M72" t="s">
        <v>963</v>
      </c>
      <c r="O72" s="2">
        <f>IFERROR(IF($B72="","",INDEX(所属情報!$E:$E,MATCH($A72,所属情報!$A:$A,0))),"")</f>
        <v>492218</v>
      </c>
      <c r="P72" s="2" t="str">
        <f t="shared" si="3"/>
        <v>今岡　誠道 (3)</v>
      </c>
      <c r="Q72" s="2" t="str">
        <f t="shared" si="4"/>
        <v>ｲﾏｵｶ ﾏｻﾐﾁ</v>
      </c>
      <c r="R72" s="2" t="str">
        <f t="shared" si="5"/>
        <v>IMAOKA Masamichi (03)</v>
      </c>
      <c r="S72" s="2" t="str">
        <f>IFERROR(IF($F72="","",INDEX(リスト!$C:$C,MATCH($F72,リスト!$B:$B,0))),"")</f>
        <v>27</v>
      </c>
      <c r="T72" s="2" t="str">
        <f>IFERROR(IF($K72="","",INDEX(リスト!$F:$F,MATCH($K72,リスト!$E:$E,0))),"")</f>
        <v>JPN</v>
      </c>
      <c r="U72" s="2" t="str">
        <f>IF($B72="","",RIGHT($G72*1000+100+COUNTIF($G$2:$G72,$G72),9))</f>
        <v>030830101</v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>咲くやこの花・大　阪</v>
      </c>
    </row>
    <row r="73" spans="1:22" x14ac:dyDescent="0.4">
      <c r="A73" t="s">
        <v>11761</v>
      </c>
      <c r="B73">
        <v>72</v>
      </c>
      <c r="C73" t="s">
        <v>1173</v>
      </c>
      <c r="D73" t="s">
        <v>1174</v>
      </c>
      <c r="E73">
        <v>2</v>
      </c>
      <c r="F73" t="s">
        <v>75</v>
      </c>
      <c r="G73">
        <v>20040408</v>
      </c>
      <c r="H73" t="s">
        <v>1175</v>
      </c>
      <c r="I73" t="s">
        <v>1176</v>
      </c>
      <c r="J73" t="s">
        <v>1177</v>
      </c>
      <c r="K73" t="s">
        <v>141</v>
      </c>
      <c r="L73" t="s">
        <v>75</v>
      </c>
      <c r="M73" t="s">
        <v>910</v>
      </c>
      <c r="O73" s="2">
        <f>IFERROR(IF($B73="","",INDEX(所属情報!$E:$E,MATCH($A73,所属情報!$A:$A,0))),"")</f>
        <v>492218</v>
      </c>
      <c r="P73" s="2" t="str">
        <f t="shared" si="3"/>
        <v>小池　竣也 (2)</v>
      </c>
      <c r="Q73" s="2" t="str">
        <f t="shared" si="4"/>
        <v>ｺｲｹ ｼｭﾝﾔ</v>
      </c>
      <c r="R73" s="2" t="str">
        <f t="shared" si="5"/>
        <v>KOIKE Shunya (04)</v>
      </c>
      <c r="S73" s="2" t="str">
        <f>IFERROR(IF($F73="","",INDEX(リスト!$C:$C,MATCH($F73,リスト!$B:$B,0))),"")</f>
        <v>18</v>
      </c>
      <c r="T73" s="2" t="str">
        <f>IFERROR(IF($K73="","",INDEX(リスト!$F:$F,MATCH($K73,リスト!$E:$E,0))),"")</f>
        <v>JPN</v>
      </c>
      <c r="U73" s="2" t="str">
        <f>IF($B73="","",RIGHT($G73*1000+100+COUNTIF($G$2:$G73,$G73),9))</f>
        <v>040408101</v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>北陸・福　井</v>
      </c>
    </row>
    <row r="74" spans="1:22" x14ac:dyDescent="0.4">
      <c r="A74" t="s">
        <v>11761</v>
      </c>
      <c r="B74">
        <v>73</v>
      </c>
      <c r="C74" t="s">
        <v>1178</v>
      </c>
      <c r="D74" t="s">
        <v>1179</v>
      </c>
      <c r="E74">
        <v>2</v>
      </c>
      <c r="F74" t="s">
        <v>93</v>
      </c>
      <c r="G74">
        <v>20040412</v>
      </c>
      <c r="H74" t="s">
        <v>1180</v>
      </c>
      <c r="I74" t="s">
        <v>1181</v>
      </c>
      <c r="J74" t="s">
        <v>1182</v>
      </c>
      <c r="K74" t="s">
        <v>141</v>
      </c>
      <c r="L74" t="s">
        <v>93</v>
      </c>
      <c r="M74" t="s">
        <v>1183</v>
      </c>
      <c r="O74" s="2">
        <f>IFERROR(IF($B74="","",INDEX(所属情報!$E:$E,MATCH($A74,所属情報!$A:$A,0))),"")</f>
        <v>492218</v>
      </c>
      <c r="P74" s="2" t="str">
        <f t="shared" si="3"/>
        <v>東　陸翔 (2)</v>
      </c>
      <c r="Q74" s="2" t="str">
        <f t="shared" si="4"/>
        <v>ﾋｶﾞｼ ﾘｸﾄ</v>
      </c>
      <c r="R74" s="2" t="str">
        <f t="shared" si="5"/>
        <v>HIGASHI Rikuto (04)</v>
      </c>
      <c r="S74" s="2" t="str">
        <f>IFERROR(IF($F74="","",INDEX(リスト!$C:$C,MATCH($F74,リスト!$B:$B,0))),"")</f>
        <v>27</v>
      </c>
      <c r="T74" s="2" t="str">
        <f>IFERROR(IF($K74="","",INDEX(リスト!$F:$F,MATCH($K74,リスト!$E:$E,0))),"")</f>
        <v>JPN</v>
      </c>
      <c r="U74" s="2" t="str">
        <f>IF($B74="","",RIGHT($G74*1000+100+COUNTIF($G$2:$G74,$G74),9))</f>
        <v>040412101</v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>千里青雲・大　阪</v>
      </c>
    </row>
    <row r="75" spans="1:22" x14ac:dyDescent="0.4">
      <c r="A75" t="s">
        <v>11761</v>
      </c>
      <c r="B75">
        <v>74</v>
      </c>
      <c r="C75" t="s">
        <v>1184</v>
      </c>
      <c r="D75" t="s">
        <v>1185</v>
      </c>
      <c r="E75">
        <v>2</v>
      </c>
      <c r="F75" t="s">
        <v>95</v>
      </c>
      <c r="G75">
        <v>20040416</v>
      </c>
      <c r="H75" t="s">
        <v>1186</v>
      </c>
      <c r="I75" t="s">
        <v>1187</v>
      </c>
      <c r="J75" t="s">
        <v>1188</v>
      </c>
      <c r="K75" t="s">
        <v>141</v>
      </c>
      <c r="L75" t="s">
        <v>95</v>
      </c>
      <c r="M75" t="s">
        <v>1189</v>
      </c>
      <c r="O75" s="2">
        <f>IFERROR(IF($B75="","",INDEX(所属情報!$E:$E,MATCH($A75,所属情報!$A:$A,0))),"")</f>
        <v>492218</v>
      </c>
      <c r="P75" s="2" t="str">
        <f t="shared" si="3"/>
        <v>西脇　駿 (2)</v>
      </c>
      <c r="Q75" s="2" t="str">
        <f t="shared" si="4"/>
        <v>ﾆｼﾜｷ ｼｭﾝ</v>
      </c>
      <c r="R75" s="2" t="str">
        <f t="shared" si="5"/>
        <v>NISHIWAKI Shun (04)</v>
      </c>
      <c r="S75" s="2" t="str">
        <f>IFERROR(IF($F75="","",INDEX(リスト!$C:$C,MATCH($F75,リスト!$B:$B,0))),"")</f>
        <v>28</v>
      </c>
      <c r="T75" s="2" t="str">
        <f>IFERROR(IF($K75="","",INDEX(リスト!$F:$F,MATCH($K75,リスト!$E:$E,0))),"")</f>
        <v>JPN</v>
      </c>
      <c r="U75" s="2" t="str">
        <f>IF($B75="","",RIGHT($G75*1000+100+COUNTIF($G$2:$G75,$G75),9))</f>
        <v>040416101</v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>須磨学園・兵　庫</v>
      </c>
    </row>
    <row r="76" spans="1:22" x14ac:dyDescent="0.4">
      <c r="A76" t="s">
        <v>11761</v>
      </c>
      <c r="B76">
        <v>75</v>
      </c>
      <c r="C76" t="s">
        <v>1190</v>
      </c>
      <c r="D76" t="s">
        <v>1191</v>
      </c>
      <c r="E76">
        <v>2</v>
      </c>
      <c r="F76" t="s">
        <v>91</v>
      </c>
      <c r="G76">
        <v>20041026</v>
      </c>
      <c r="H76" t="s">
        <v>1192</v>
      </c>
      <c r="I76" t="s">
        <v>1193</v>
      </c>
      <c r="J76" t="s">
        <v>1194</v>
      </c>
      <c r="K76" t="s">
        <v>141</v>
      </c>
      <c r="L76" t="s">
        <v>91</v>
      </c>
      <c r="M76" t="s">
        <v>1195</v>
      </c>
      <c r="O76" s="2">
        <f>IFERROR(IF($B76="","",INDEX(所属情報!$E:$E,MATCH($A76,所属情報!$A:$A,0))),"")</f>
        <v>492218</v>
      </c>
      <c r="P76" s="2" t="str">
        <f t="shared" si="3"/>
        <v>岡花　洸輝 (2)</v>
      </c>
      <c r="Q76" s="2" t="str">
        <f t="shared" si="4"/>
        <v>ｵｶﾊﾅ ｺｳｷ</v>
      </c>
      <c r="R76" s="2" t="str">
        <f t="shared" si="5"/>
        <v>OKAHANA Koki (04)</v>
      </c>
      <c r="S76" s="2" t="str">
        <f>IFERROR(IF($F76="","",INDEX(リスト!$C:$C,MATCH($F76,リスト!$B:$B,0))),"")</f>
        <v>26</v>
      </c>
      <c r="T76" s="2" t="str">
        <f>IFERROR(IF($K76="","",INDEX(リスト!$F:$F,MATCH($K76,リスト!$E:$E,0))),"")</f>
        <v>JPN</v>
      </c>
      <c r="U76" s="2" t="str">
        <f>IF($B76="","",RIGHT($G76*1000+100+COUNTIF($G$2:$G76,$G76),9))</f>
        <v>041026101</v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>綾部・京　都</v>
      </c>
    </row>
    <row r="77" spans="1:22" x14ac:dyDescent="0.4">
      <c r="A77" t="s">
        <v>11761</v>
      </c>
      <c r="B77">
        <v>76</v>
      </c>
      <c r="C77" t="s">
        <v>1196</v>
      </c>
      <c r="D77" t="s">
        <v>1197</v>
      </c>
      <c r="E77">
        <v>2</v>
      </c>
      <c r="F77" t="s">
        <v>93</v>
      </c>
      <c r="G77">
        <v>20050113</v>
      </c>
      <c r="H77" t="s">
        <v>1198</v>
      </c>
      <c r="I77" s="75" t="s">
        <v>1199</v>
      </c>
      <c r="J77" t="s">
        <v>1200</v>
      </c>
      <c r="K77" t="s">
        <v>141</v>
      </c>
      <c r="L77" t="s">
        <v>93</v>
      </c>
      <c r="M77" t="s">
        <v>833</v>
      </c>
      <c r="O77" s="2">
        <f>IFERROR(IF($B77="","",INDEX(所属情報!$E:$E,MATCH($A77,所属情報!$A:$A,0))),"")</f>
        <v>492218</v>
      </c>
      <c r="P77" s="2" t="str">
        <f t="shared" si="3"/>
        <v>カーン　勇斗 (2)</v>
      </c>
      <c r="Q77" s="2" t="str">
        <f t="shared" si="4"/>
        <v>ｶｰﾝ ﾊﾔﾄ</v>
      </c>
      <c r="R77" s="2" t="str">
        <f t="shared" si="5"/>
        <v>KHAN Hayato (05)</v>
      </c>
      <c r="S77" s="2" t="str">
        <f>IFERROR(IF($F77="","",INDEX(リスト!$C:$C,MATCH($F77,リスト!$B:$B,0))),"")</f>
        <v>27</v>
      </c>
      <c r="T77" s="2" t="str">
        <f>IFERROR(IF($K77="","",INDEX(リスト!$F:$F,MATCH($K77,リスト!$E:$E,0))),"")</f>
        <v>JPN</v>
      </c>
      <c r="U77" s="2" t="str">
        <f>IF($B77="","",RIGHT($G77*1000+100+COUNTIF($G$2:$G77,$G77),9))</f>
        <v>050113101</v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>岸和田・大　阪</v>
      </c>
    </row>
    <row r="78" spans="1:22" x14ac:dyDescent="0.4">
      <c r="A78" t="s">
        <v>11761</v>
      </c>
      <c r="B78">
        <v>77</v>
      </c>
      <c r="C78" t="s">
        <v>1201</v>
      </c>
      <c r="D78" t="s">
        <v>1202</v>
      </c>
      <c r="E78">
        <v>2</v>
      </c>
      <c r="F78" t="s">
        <v>93</v>
      </c>
      <c r="G78">
        <v>20050225</v>
      </c>
      <c r="H78" t="s">
        <v>1203</v>
      </c>
      <c r="I78" t="s">
        <v>1204</v>
      </c>
      <c r="J78" t="s">
        <v>1205</v>
      </c>
      <c r="K78" t="s">
        <v>141</v>
      </c>
      <c r="L78" t="s">
        <v>93</v>
      </c>
      <c r="M78" t="s">
        <v>851</v>
      </c>
      <c r="O78" s="2">
        <f>IFERROR(IF($B78="","",INDEX(所属情報!$E:$E,MATCH($A78,所属情報!$A:$A,0))),"")</f>
        <v>492218</v>
      </c>
      <c r="P78" s="2" t="str">
        <f t="shared" si="3"/>
        <v>杉浦　智希 (2)</v>
      </c>
      <c r="Q78" s="2" t="str">
        <f t="shared" si="4"/>
        <v>ｽｷﾞｳﾗ ﾄﾓｷ</v>
      </c>
      <c r="R78" s="2" t="str">
        <f t="shared" si="5"/>
        <v>SUGIURA Tomoki (05)</v>
      </c>
      <c r="S78" s="2" t="str">
        <f>IFERROR(IF($F78="","",INDEX(リスト!$C:$C,MATCH($F78,リスト!$B:$B,0))),"")</f>
        <v>27</v>
      </c>
      <c r="T78" s="2" t="str">
        <f>IFERROR(IF($K78="","",INDEX(リスト!$F:$F,MATCH($K78,リスト!$E:$E,0))),"")</f>
        <v>JPN</v>
      </c>
      <c r="U78" s="2" t="str">
        <f>IF($B78="","",RIGHT($G78*1000+100+COUNTIF($G$2:$G78,$G78),9))</f>
        <v>050225101</v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>桜宮・大　阪</v>
      </c>
    </row>
    <row r="79" spans="1:22" x14ac:dyDescent="0.4">
      <c r="A79" t="s">
        <v>11761</v>
      </c>
      <c r="B79">
        <v>78</v>
      </c>
      <c r="C79" t="s">
        <v>1206</v>
      </c>
      <c r="D79" t="s">
        <v>1207</v>
      </c>
      <c r="E79">
        <v>2</v>
      </c>
      <c r="F79" t="s">
        <v>93</v>
      </c>
      <c r="G79">
        <v>20040718</v>
      </c>
      <c r="H79" t="s">
        <v>1208</v>
      </c>
      <c r="I79" t="s">
        <v>1209</v>
      </c>
      <c r="J79" t="s">
        <v>1037</v>
      </c>
      <c r="K79" t="s">
        <v>141</v>
      </c>
      <c r="L79" t="s">
        <v>93</v>
      </c>
      <c r="M79" t="s">
        <v>833</v>
      </c>
      <c r="O79" s="2">
        <f>IFERROR(IF($B79="","",INDEX(所属情報!$E:$E,MATCH($A79,所属情報!$A:$A,0))),"")</f>
        <v>492218</v>
      </c>
      <c r="P79" s="2" t="str">
        <f t="shared" si="3"/>
        <v>高松　大樹 (2)</v>
      </c>
      <c r="Q79" s="2" t="str">
        <f t="shared" si="4"/>
        <v>ﾀｶﾏﾂ ﾀﾞｲｷ</v>
      </c>
      <c r="R79" s="2" t="str">
        <f t="shared" si="5"/>
        <v>TAKAMATSU Daiki (04)</v>
      </c>
      <c r="S79" s="2" t="str">
        <f>IFERROR(IF($F79="","",INDEX(リスト!$C:$C,MATCH($F79,リスト!$B:$B,0))),"")</f>
        <v>27</v>
      </c>
      <c r="T79" s="2" t="str">
        <f>IFERROR(IF($K79="","",INDEX(リスト!$F:$F,MATCH($K79,リスト!$E:$E,0))),"")</f>
        <v>JPN</v>
      </c>
      <c r="U79" s="2" t="str">
        <f>IF($B79="","",RIGHT($G79*1000+100+COUNTIF($G$2:$G79,$G79),9))</f>
        <v>040718101</v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>岸和田・大　阪</v>
      </c>
    </row>
    <row r="80" spans="1:22" x14ac:dyDescent="0.4">
      <c r="A80" t="s">
        <v>11761</v>
      </c>
      <c r="B80">
        <v>79</v>
      </c>
      <c r="C80" t="s">
        <v>1210</v>
      </c>
      <c r="D80" t="s">
        <v>1211</v>
      </c>
      <c r="E80">
        <v>2</v>
      </c>
      <c r="F80" t="s">
        <v>93</v>
      </c>
      <c r="G80">
        <v>20040526</v>
      </c>
      <c r="H80" t="s">
        <v>1212</v>
      </c>
      <c r="I80" t="s">
        <v>1213</v>
      </c>
      <c r="J80" t="s">
        <v>1205</v>
      </c>
      <c r="K80" t="s">
        <v>141</v>
      </c>
      <c r="L80" t="s">
        <v>93</v>
      </c>
      <c r="M80" t="s">
        <v>833</v>
      </c>
      <c r="O80" s="2">
        <f>IFERROR(IF($B80="","",INDEX(所属情報!$E:$E,MATCH($A80,所属情報!$A:$A,0))),"")</f>
        <v>492218</v>
      </c>
      <c r="P80" s="2" t="str">
        <f t="shared" si="3"/>
        <v>檀野　友希 (2)</v>
      </c>
      <c r="Q80" s="2" t="str">
        <f t="shared" si="4"/>
        <v>ﾀﾞﾝﾉ ﾄﾓｷ</v>
      </c>
      <c r="R80" s="2" t="str">
        <f t="shared" si="5"/>
        <v>DANNO Tomoki (04)</v>
      </c>
      <c r="S80" s="2" t="str">
        <f>IFERROR(IF($F80="","",INDEX(リスト!$C:$C,MATCH($F80,リスト!$B:$B,0))),"")</f>
        <v>27</v>
      </c>
      <c r="T80" s="2" t="str">
        <f>IFERROR(IF($K80="","",INDEX(リスト!$F:$F,MATCH($K80,リスト!$E:$E,0))),"")</f>
        <v>JPN</v>
      </c>
      <c r="U80" s="2" t="str">
        <f>IF($B80="","",RIGHT($G80*1000+100+COUNTIF($G$2:$G80,$G80),9))</f>
        <v>040526101</v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>岸和田・大　阪</v>
      </c>
    </row>
    <row r="81" spans="1:22" x14ac:dyDescent="0.4">
      <c r="A81" t="s">
        <v>11761</v>
      </c>
      <c r="B81">
        <v>80</v>
      </c>
      <c r="C81" t="s">
        <v>1214</v>
      </c>
      <c r="D81" t="s">
        <v>1215</v>
      </c>
      <c r="E81">
        <v>2</v>
      </c>
      <c r="F81" t="s">
        <v>95</v>
      </c>
      <c r="G81">
        <v>20041004</v>
      </c>
      <c r="H81" t="s">
        <v>1216</v>
      </c>
      <c r="I81" t="s">
        <v>1217</v>
      </c>
      <c r="J81" t="s">
        <v>974</v>
      </c>
      <c r="K81" t="s">
        <v>141</v>
      </c>
      <c r="L81" t="s">
        <v>95</v>
      </c>
      <c r="M81" t="s">
        <v>1218</v>
      </c>
      <c r="O81" s="2">
        <f>IFERROR(IF($B81="","",INDEX(所属情報!$E:$E,MATCH($A81,所属情報!$A:$A,0))),"")</f>
        <v>492218</v>
      </c>
      <c r="P81" s="2" t="str">
        <f t="shared" si="3"/>
        <v>廣瀬　創大 (2)</v>
      </c>
      <c r="Q81" s="2" t="str">
        <f t="shared" si="4"/>
        <v>ﾋﾛｾ ｿｳﾀ</v>
      </c>
      <c r="R81" s="2" t="str">
        <f t="shared" si="5"/>
        <v>HIROSE Sota (04)</v>
      </c>
      <c r="S81" s="2" t="str">
        <f>IFERROR(IF($F81="","",INDEX(リスト!$C:$C,MATCH($F81,リスト!$B:$B,0))),"")</f>
        <v>28</v>
      </c>
      <c r="T81" s="2" t="str">
        <f>IFERROR(IF($K81="","",INDEX(リスト!$F:$F,MATCH($K81,リスト!$E:$E,0))),"")</f>
        <v>JPN</v>
      </c>
      <c r="U81" s="2" t="str">
        <f>IF($B81="","",RIGHT($G81*1000+100+COUNTIF($G$2:$G81,$G81),9))</f>
        <v>041004101</v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>八鹿・兵　庫</v>
      </c>
    </row>
    <row r="82" spans="1:22" x14ac:dyDescent="0.4">
      <c r="A82" t="s">
        <v>11761</v>
      </c>
      <c r="B82">
        <v>81</v>
      </c>
      <c r="C82" t="s">
        <v>1219</v>
      </c>
      <c r="D82" t="s">
        <v>1220</v>
      </c>
      <c r="E82">
        <v>2</v>
      </c>
      <c r="F82" t="s">
        <v>93</v>
      </c>
      <c r="G82">
        <v>20040404</v>
      </c>
      <c r="H82" t="s">
        <v>1221</v>
      </c>
      <c r="I82" t="s">
        <v>1222</v>
      </c>
      <c r="J82" t="s">
        <v>1223</v>
      </c>
      <c r="K82" t="s">
        <v>141</v>
      </c>
      <c r="L82" t="s">
        <v>93</v>
      </c>
      <c r="M82" t="s">
        <v>815</v>
      </c>
      <c r="O82" s="2">
        <f>IFERROR(IF($B82="","",INDEX(所属情報!$E:$E,MATCH($A82,所属情報!$A:$A,0))),"")</f>
        <v>492218</v>
      </c>
      <c r="P82" s="2" t="str">
        <f t="shared" si="3"/>
        <v>正井　遥希 (2)</v>
      </c>
      <c r="Q82" s="2" t="str">
        <f t="shared" si="4"/>
        <v>ﾏｻｲ ﾊﾙｷ</v>
      </c>
      <c r="R82" s="2" t="str">
        <f t="shared" si="5"/>
        <v>MASAI Haruki (04)</v>
      </c>
      <c r="S82" s="2" t="str">
        <f>IFERROR(IF($F82="","",INDEX(リスト!$C:$C,MATCH($F82,リスト!$B:$B,0))),"")</f>
        <v>27</v>
      </c>
      <c r="T82" s="2" t="str">
        <f>IFERROR(IF($K82="","",INDEX(リスト!$F:$F,MATCH($K82,リスト!$E:$E,0))),"")</f>
        <v>JPN</v>
      </c>
      <c r="U82" s="2" t="str">
        <f>IF($B82="","",RIGHT($G82*1000+100+COUNTIF($G$2:$G82,$G82),9))</f>
        <v>040404101</v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>関西大北陽・大　阪</v>
      </c>
    </row>
    <row r="83" spans="1:22" x14ac:dyDescent="0.4">
      <c r="A83" t="s">
        <v>11761</v>
      </c>
      <c r="B83">
        <v>82</v>
      </c>
      <c r="C83" t="s">
        <v>1224</v>
      </c>
      <c r="D83" t="s">
        <v>1225</v>
      </c>
      <c r="E83">
        <v>2</v>
      </c>
      <c r="F83" t="s">
        <v>93</v>
      </c>
      <c r="G83">
        <v>20040605</v>
      </c>
      <c r="H83" t="s">
        <v>1226</v>
      </c>
      <c r="I83" t="s">
        <v>1227</v>
      </c>
      <c r="J83" t="s">
        <v>1228</v>
      </c>
      <c r="K83" t="s">
        <v>141</v>
      </c>
      <c r="L83" t="s">
        <v>93</v>
      </c>
      <c r="M83" t="s">
        <v>975</v>
      </c>
      <c r="O83" s="2">
        <f>IFERROR(IF($B83="","",INDEX(所属情報!$E:$E,MATCH($A83,所属情報!$A:$A,0))),"")</f>
        <v>492218</v>
      </c>
      <c r="P83" s="2" t="str">
        <f t="shared" si="3"/>
        <v>桜　崚輔 (2)</v>
      </c>
      <c r="Q83" s="2" t="str">
        <f t="shared" si="4"/>
        <v>ｻｸﾗ ﾘｮｳｽｹ</v>
      </c>
      <c r="R83" s="2" t="str">
        <f t="shared" si="5"/>
        <v>SAKURA Ryosuke (04)</v>
      </c>
      <c r="S83" s="2" t="str">
        <f>IFERROR(IF($F83="","",INDEX(リスト!$C:$C,MATCH($F83,リスト!$B:$B,0))),"")</f>
        <v>27</v>
      </c>
      <c r="T83" s="2" t="str">
        <f>IFERROR(IF($K83="","",INDEX(リスト!$F:$F,MATCH($K83,リスト!$E:$E,0))),"")</f>
        <v>JPN</v>
      </c>
      <c r="U83" s="2" t="str">
        <f>IF($B83="","",RIGHT($G83*1000+100+COUNTIF($G$2:$G83,$G83),9))</f>
        <v>040605101</v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>関西大第一・大　阪</v>
      </c>
    </row>
    <row r="84" spans="1:22" x14ac:dyDescent="0.4">
      <c r="A84" t="s">
        <v>11761</v>
      </c>
      <c r="B84">
        <v>83</v>
      </c>
      <c r="C84" t="s">
        <v>1229</v>
      </c>
      <c r="D84" t="s">
        <v>1230</v>
      </c>
      <c r="E84">
        <v>2</v>
      </c>
      <c r="F84" t="s">
        <v>93</v>
      </c>
      <c r="G84">
        <v>20040612</v>
      </c>
      <c r="H84" t="s">
        <v>1231</v>
      </c>
      <c r="I84" t="s">
        <v>1232</v>
      </c>
      <c r="J84" t="s">
        <v>1233</v>
      </c>
      <c r="K84" t="s">
        <v>141</v>
      </c>
      <c r="L84" t="s">
        <v>93</v>
      </c>
      <c r="M84" t="s">
        <v>1234</v>
      </c>
      <c r="O84" s="2">
        <f>IFERROR(IF($B84="","",INDEX(所属情報!$E:$E,MATCH($A84,所属情報!$A:$A,0))),"")</f>
        <v>492218</v>
      </c>
      <c r="P84" s="2" t="str">
        <f t="shared" si="3"/>
        <v>土葛　晃久 (2)</v>
      </c>
      <c r="Q84" s="2" t="str">
        <f t="shared" si="4"/>
        <v>ﾄｸｽﾞ ｱｷﾋｻ</v>
      </c>
      <c r="R84" s="2" t="str">
        <f t="shared" si="5"/>
        <v>TOKUZU Akihisa (04)</v>
      </c>
      <c r="S84" s="2" t="str">
        <f>IFERROR(IF($F84="","",INDEX(リスト!$C:$C,MATCH($F84,リスト!$B:$B,0))),"")</f>
        <v>27</v>
      </c>
      <c r="T84" s="2" t="str">
        <f>IFERROR(IF($K84="","",INDEX(リスト!$F:$F,MATCH($K84,リスト!$E:$E,0))),"")</f>
        <v>JPN</v>
      </c>
      <c r="U84" s="2" t="str">
        <f>IF($B84="","",RIGHT($G84*1000+100+COUNTIF($G$2:$G84,$G84),9))</f>
        <v>040612101</v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>初芝立命館・大　阪</v>
      </c>
    </row>
    <row r="85" spans="1:22" x14ac:dyDescent="0.4">
      <c r="A85" t="s">
        <v>11761</v>
      </c>
      <c r="B85">
        <v>84</v>
      </c>
      <c r="C85" t="s">
        <v>1235</v>
      </c>
      <c r="D85" t="s">
        <v>1236</v>
      </c>
      <c r="E85">
        <v>2</v>
      </c>
      <c r="F85" t="s">
        <v>91</v>
      </c>
      <c r="G85">
        <v>20040807</v>
      </c>
      <c r="H85" t="s">
        <v>1237</v>
      </c>
      <c r="I85" t="s">
        <v>1238</v>
      </c>
      <c r="J85" t="s">
        <v>1239</v>
      </c>
      <c r="K85" t="s">
        <v>141</v>
      </c>
      <c r="L85" t="s">
        <v>91</v>
      </c>
      <c r="M85" t="s">
        <v>1240</v>
      </c>
      <c r="O85" s="2">
        <f>IFERROR(IF($B85="","",INDEX(所属情報!$E:$E,MATCH($A85,所属情報!$A:$A,0))),"")</f>
        <v>492218</v>
      </c>
      <c r="P85" s="2" t="str">
        <f t="shared" si="3"/>
        <v>巻埜　壱朗 (2)</v>
      </c>
      <c r="Q85" s="2" t="str">
        <f t="shared" si="4"/>
        <v>ﾏｷﾉ ｲﾁﾛｳ</v>
      </c>
      <c r="R85" s="2" t="str">
        <f t="shared" si="5"/>
        <v>MAKINO Ichiro (04)</v>
      </c>
      <c r="S85" s="2" t="str">
        <f>IFERROR(IF($F85="","",INDEX(リスト!$C:$C,MATCH($F85,リスト!$B:$B,0))),"")</f>
        <v>26</v>
      </c>
      <c r="T85" s="2" t="str">
        <f>IFERROR(IF($K85="","",INDEX(リスト!$F:$F,MATCH($K85,リスト!$E:$E,0))),"")</f>
        <v>JPN</v>
      </c>
      <c r="U85" s="2" t="str">
        <f>IF($B85="","",RIGHT($G85*1000+100+COUNTIF($G$2:$G85,$G85),9))</f>
        <v>040807101</v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>花園・京　都</v>
      </c>
    </row>
    <row r="86" spans="1:22" x14ac:dyDescent="0.4">
      <c r="A86" t="s">
        <v>11761</v>
      </c>
      <c r="B86">
        <v>85</v>
      </c>
      <c r="C86" t="s">
        <v>1241</v>
      </c>
      <c r="D86" t="s">
        <v>1242</v>
      </c>
      <c r="E86">
        <v>2</v>
      </c>
      <c r="F86" t="s">
        <v>75</v>
      </c>
      <c r="G86">
        <v>20040921</v>
      </c>
      <c r="H86" t="s">
        <v>1243</v>
      </c>
      <c r="I86" t="s">
        <v>1140</v>
      </c>
      <c r="J86" t="s">
        <v>1244</v>
      </c>
      <c r="K86" t="s">
        <v>141</v>
      </c>
      <c r="L86" t="s">
        <v>75</v>
      </c>
      <c r="M86" t="s">
        <v>910</v>
      </c>
      <c r="O86" s="2">
        <f>IFERROR(IF($B86="","",INDEX(所属情報!$E:$E,MATCH($A86,所属情報!$A:$A,0))),"")</f>
        <v>492218</v>
      </c>
      <c r="P86" s="2" t="str">
        <f t="shared" si="3"/>
        <v>吉田　悠真 (2)</v>
      </c>
      <c r="Q86" s="2" t="str">
        <f t="shared" si="4"/>
        <v>ﾖｼﾀﾞ ﾕｳﾏ</v>
      </c>
      <c r="R86" s="2" t="str">
        <f t="shared" si="5"/>
        <v>YOSHIDA Yuma (04)</v>
      </c>
      <c r="S86" s="2" t="str">
        <f>IFERROR(IF($F86="","",INDEX(リスト!$C:$C,MATCH($F86,リスト!$B:$B,0))),"")</f>
        <v>18</v>
      </c>
      <c r="T86" s="2" t="str">
        <f>IFERROR(IF($K86="","",INDEX(リスト!$F:$F,MATCH($K86,リスト!$E:$E,0))),"")</f>
        <v>JPN</v>
      </c>
      <c r="U86" s="2" t="str">
        <f>IF($B86="","",RIGHT($G86*1000+100+COUNTIF($G$2:$G86,$G86),9))</f>
        <v>040921101</v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>北陸・福　井</v>
      </c>
    </row>
    <row r="87" spans="1:22" x14ac:dyDescent="0.4">
      <c r="A87" t="s">
        <v>11761</v>
      </c>
      <c r="B87">
        <v>86</v>
      </c>
      <c r="C87" t="s">
        <v>1245</v>
      </c>
      <c r="D87" t="s">
        <v>1246</v>
      </c>
      <c r="E87">
        <v>2</v>
      </c>
      <c r="F87" t="s">
        <v>93</v>
      </c>
      <c r="G87">
        <v>20040722</v>
      </c>
      <c r="H87" t="s">
        <v>1247</v>
      </c>
      <c r="I87" t="s">
        <v>1248</v>
      </c>
      <c r="J87" t="s">
        <v>1249</v>
      </c>
      <c r="K87" t="s">
        <v>141</v>
      </c>
      <c r="L87" t="s">
        <v>93</v>
      </c>
      <c r="M87" t="s">
        <v>975</v>
      </c>
      <c r="O87" s="2">
        <f>IFERROR(IF($B87="","",INDEX(所属情報!$E:$E,MATCH($A87,所属情報!$A:$A,0))),"")</f>
        <v>492218</v>
      </c>
      <c r="P87" s="2" t="str">
        <f t="shared" si="3"/>
        <v>澤田　匡孝 (2)</v>
      </c>
      <c r="Q87" s="2" t="str">
        <f t="shared" si="4"/>
        <v>ｻﾜﾀﾞ ﾏｻﾀｶ</v>
      </c>
      <c r="R87" s="2" t="str">
        <f t="shared" si="5"/>
        <v>SAWADA Masataka (04)</v>
      </c>
      <c r="S87" s="2" t="str">
        <f>IFERROR(IF($F87="","",INDEX(リスト!$C:$C,MATCH($F87,リスト!$B:$B,0))),"")</f>
        <v>27</v>
      </c>
      <c r="T87" s="2" t="str">
        <f>IFERROR(IF($K87="","",INDEX(リスト!$F:$F,MATCH($K87,リスト!$E:$E,0))),"")</f>
        <v>JPN</v>
      </c>
      <c r="U87" s="2" t="str">
        <f>IF($B87="","",RIGHT($G87*1000+100+COUNTIF($G$2:$G87,$G87),9))</f>
        <v>040722101</v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>関西大第一・大　阪</v>
      </c>
    </row>
    <row r="88" spans="1:22" x14ac:dyDescent="0.4">
      <c r="A88" t="s">
        <v>11761</v>
      </c>
      <c r="B88">
        <v>87</v>
      </c>
      <c r="C88" t="s">
        <v>1250</v>
      </c>
      <c r="D88" t="s">
        <v>1251</v>
      </c>
      <c r="E88">
        <v>2</v>
      </c>
      <c r="F88" t="s">
        <v>95</v>
      </c>
      <c r="G88">
        <v>20041107</v>
      </c>
      <c r="H88" t="s">
        <v>1252</v>
      </c>
      <c r="I88" t="s">
        <v>1253</v>
      </c>
      <c r="J88" t="s">
        <v>1254</v>
      </c>
      <c r="K88" t="s">
        <v>141</v>
      </c>
      <c r="L88" t="s">
        <v>95</v>
      </c>
      <c r="M88" t="s">
        <v>1255</v>
      </c>
      <c r="O88" s="2">
        <f>IFERROR(IF($B88="","",INDEX(所属情報!$E:$E,MATCH($A88,所属情報!$A:$A,0))),"")</f>
        <v>492218</v>
      </c>
      <c r="P88" s="2" t="str">
        <f t="shared" si="3"/>
        <v>久保田　凌平 (2)</v>
      </c>
      <c r="Q88" s="2" t="str">
        <f t="shared" si="4"/>
        <v>ｸﾎﾞﾀ ﾘｮｳﾍｲ</v>
      </c>
      <c r="R88" s="2" t="str">
        <f t="shared" si="5"/>
        <v>KUBOTA Ryohei (04)</v>
      </c>
      <c r="S88" s="2" t="str">
        <f>IFERROR(IF($F88="","",INDEX(リスト!$C:$C,MATCH($F88,リスト!$B:$B,0))),"")</f>
        <v>28</v>
      </c>
      <c r="T88" s="2" t="str">
        <f>IFERROR(IF($K88="","",INDEX(リスト!$F:$F,MATCH($K88,リスト!$E:$E,0))),"")</f>
        <v>JPN</v>
      </c>
      <c r="U88" s="2" t="str">
        <f>IF($B88="","",RIGHT($G88*1000+100+COUNTIF($G$2:$G88,$G88),9))</f>
        <v>041107101</v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>豊岡・兵　庫</v>
      </c>
    </row>
    <row r="89" spans="1:22" x14ac:dyDescent="0.4">
      <c r="A89" t="s">
        <v>11761</v>
      </c>
      <c r="B89">
        <v>88</v>
      </c>
      <c r="C89" t="s">
        <v>1256</v>
      </c>
      <c r="D89" t="s">
        <v>1257</v>
      </c>
      <c r="E89">
        <v>2</v>
      </c>
      <c r="F89" t="s">
        <v>93</v>
      </c>
      <c r="G89">
        <v>20040527</v>
      </c>
      <c r="H89" t="s">
        <v>1258</v>
      </c>
      <c r="I89" t="s">
        <v>1259</v>
      </c>
      <c r="J89" t="s">
        <v>778</v>
      </c>
      <c r="K89" t="s">
        <v>141</v>
      </c>
      <c r="L89" t="s">
        <v>93</v>
      </c>
      <c r="M89" t="s">
        <v>833</v>
      </c>
      <c r="O89" s="2">
        <f>IFERROR(IF($B89="","",INDEX(所属情報!$E:$E,MATCH($A89,所属情報!$A:$A,0))),"")</f>
        <v>492218</v>
      </c>
      <c r="P89" s="2" t="str">
        <f t="shared" si="3"/>
        <v>細川　亮 (2)</v>
      </c>
      <c r="Q89" s="2" t="str">
        <f t="shared" si="4"/>
        <v>ﾎｿｶﾜ ﾘｮｳ</v>
      </c>
      <c r="R89" s="2" t="str">
        <f t="shared" si="5"/>
        <v>HOSOKAWA Ryo (04)</v>
      </c>
      <c r="S89" s="2" t="str">
        <f>IFERROR(IF($F89="","",INDEX(リスト!$C:$C,MATCH($F89,リスト!$B:$B,0))),"")</f>
        <v>27</v>
      </c>
      <c r="T89" s="2" t="str">
        <f>IFERROR(IF($K89="","",INDEX(リスト!$F:$F,MATCH($K89,リスト!$E:$E,0))),"")</f>
        <v>JPN</v>
      </c>
      <c r="U89" s="2" t="str">
        <f>IF($B89="","",RIGHT($G89*1000+100+COUNTIF($G$2:$G89,$G89),9))</f>
        <v>040527101</v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>岸和田・大　阪</v>
      </c>
    </row>
    <row r="90" spans="1:22" x14ac:dyDescent="0.4">
      <c r="A90" t="s">
        <v>11761</v>
      </c>
      <c r="B90">
        <v>89</v>
      </c>
      <c r="C90" t="s">
        <v>1260</v>
      </c>
      <c r="D90" t="s">
        <v>1261</v>
      </c>
      <c r="E90">
        <v>2</v>
      </c>
      <c r="F90" t="s">
        <v>93</v>
      </c>
      <c r="G90">
        <v>20040629</v>
      </c>
      <c r="H90" t="s">
        <v>1262</v>
      </c>
      <c r="I90" t="s">
        <v>1263</v>
      </c>
      <c r="J90" t="s">
        <v>1264</v>
      </c>
      <c r="K90" t="s">
        <v>141</v>
      </c>
      <c r="L90" t="s">
        <v>95</v>
      </c>
      <c r="M90" t="s">
        <v>1114</v>
      </c>
      <c r="O90" s="2">
        <f>IFERROR(IF($B90="","",INDEX(所属情報!$E:$E,MATCH($A90,所属情報!$A:$A,0))),"")</f>
        <v>492218</v>
      </c>
      <c r="P90" s="2" t="str">
        <f t="shared" si="3"/>
        <v>山口　旺雅 (2)</v>
      </c>
      <c r="Q90" s="2" t="str">
        <f t="shared" si="4"/>
        <v>ﾔﾏｸﾞﾁ ｵｳｶﾞ</v>
      </c>
      <c r="R90" s="2" t="str">
        <f t="shared" si="5"/>
        <v>YAMAGUCHI Oga (04)</v>
      </c>
      <c r="S90" s="2" t="str">
        <f>IFERROR(IF($F90="","",INDEX(リスト!$C:$C,MATCH($F90,リスト!$B:$B,0))),"")</f>
        <v>27</v>
      </c>
      <c r="T90" s="2" t="str">
        <f>IFERROR(IF($K90="","",INDEX(リスト!$F:$F,MATCH($K90,リスト!$E:$E,0))),"")</f>
        <v>JPN</v>
      </c>
      <c r="U90" s="2" t="str">
        <f>IF($B90="","",RIGHT($G90*1000+100+COUNTIF($G$2:$G90,$G90),9))</f>
        <v>040629101</v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>三田西陵・兵　庫</v>
      </c>
    </row>
    <row r="91" spans="1:22" x14ac:dyDescent="0.4">
      <c r="A91" t="s">
        <v>11761</v>
      </c>
      <c r="B91">
        <v>90</v>
      </c>
      <c r="C91" t="s">
        <v>1265</v>
      </c>
      <c r="D91" t="s">
        <v>1266</v>
      </c>
      <c r="E91">
        <v>2</v>
      </c>
      <c r="F91" t="s">
        <v>93</v>
      </c>
      <c r="G91">
        <v>20050313</v>
      </c>
      <c r="H91" t="s">
        <v>1267</v>
      </c>
      <c r="I91" t="s">
        <v>1268</v>
      </c>
      <c r="J91" t="s">
        <v>1131</v>
      </c>
      <c r="K91" t="s">
        <v>141</v>
      </c>
      <c r="L91" t="s">
        <v>93</v>
      </c>
      <c r="M91" t="s">
        <v>785</v>
      </c>
      <c r="O91" s="2">
        <f>IFERROR(IF($B91="","",INDEX(所属情報!$E:$E,MATCH($A91,所属情報!$A:$A,0))),"")</f>
        <v>492218</v>
      </c>
      <c r="P91" s="2" t="str">
        <f t="shared" si="3"/>
        <v>井手　蒼人 (2)</v>
      </c>
      <c r="Q91" s="2" t="str">
        <f t="shared" si="4"/>
        <v>ｲﾃﾞ ｱｵﾄ</v>
      </c>
      <c r="R91" s="2" t="str">
        <f t="shared" si="5"/>
        <v>IDE Aoto (05)</v>
      </c>
      <c r="S91" s="2" t="str">
        <f>IFERROR(IF($F91="","",INDEX(リスト!$C:$C,MATCH($F91,リスト!$B:$B,0))),"")</f>
        <v>27</v>
      </c>
      <c r="T91" s="2" t="str">
        <f>IFERROR(IF($K91="","",INDEX(リスト!$F:$F,MATCH($K91,リスト!$E:$E,0))),"")</f>
        <v>JPN</v>
      </c>
      <c r="U91" s="2" t="str">
        <f>IF($B91="","",RIGHT($G91*1000+100+COUNTIF($G$2:$G91,$G91),9))</f>
        <v>050313101</v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>東海大大阪仰星・大　阪</v>
      </c>
    </row>
    <row r="92" spans="1:22" x14ac:dyDescent="0.4">
      <c r="A92" t="s">
        <v>11761</v>
      </c>
      <c r="B92">
        <v>91</v>
      </c>
      <c r="C92" t="s">
        <v>1269</v>
      </c>
      <c r="D92" t="s">
        <v>1270</v>
      </c>
      <c r="E92">
        <v>2</v>
      </c>
      <c r="F92" t="s">
        <v>95</v>
      </c>
      <c r="G92">
        <v>20030517</v>
      </c>
      <c r="H92" t="s">
        <v>1271</v>
      </c>
      <c r="I92" t="s">
        <v>1272</v>
      </c>
      <c r="J92" t="s">
        <v>1273</v>
      </c>
      <c r="K92" t="s">
        <v>141</v>
      </c>
      <c r="L92" t="s">
        <v>95</v>
      </c>
      <c r="M92" t="s">
        <v>797</v>
      </c>
      <c r="O92" s="2">
        <f>IFERROR(IF($B92="","",INDEX(所属情報!$E:$E,MATCH($A92,所属情報!$A:$A,0))),"")</f>
        <v>492218</v>
      </c>
      <c r="P92" s="2" t="str">
        <f t="shared" si="3"/>
        <v>藤原　凛太朗 (2)</v>
      </c>
      <c r="Q92" s="2" t="str">
        <f t="shared" si="4"/>
        <v>ﾌｼﾞﾜﾗ ﾘﾝﾀﾛｳ</v>
      </c>
      <c r="R92" s="2" t="str">
        <f t="shared" si="5"/>
        <v>FUJIWARA Rintaro (03)</v>
      </c>
      <c r="S92" s="2" t="str">
        <f>IFERROR(IF($F92="","",INDEX(リスト!$C:$C,MATCH($F92,リスト!$B:$B,0))),"")</f>
        <v>28</v>
      </c>
      <c r="T92" s="2" t="str">
        <f>IFERROR(IF($K92="","",INDEX(リスト!$F:$F,MATCH($K92,リスト!$E:$E,0))),"")</f>
        <v>JPN</v>
      </c>
      <c r="U92" s="2" t="str">
        <f>IF($B92="","",RIGHT($G92*1000+100+COUNTIF($G$2:$G92,$G92),9))</f>
        <v>030517101</v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>滝川・兵　庫</v>
      </c>
    </row>
    <row r="93" spans="1:22" x14ac:dyDescent="0.4">
      <c r="A93" t="s">
        <v>11761</v>
      </c>
      <c r="B93">
        <v>92</v>
      </c>
      <c r="C93" t="s">
        <v>1274</v>
      </c>
      <c r="D93" t="s">
        <v>1275</v>
      </c>
      <c r="E93">
        <v>2</v>
      </c>
      <c r="F93" t="s">
        <v>87</v>
      </c>
      <c r="G93">
        <v>20050325</v>
      </c>
      <c r="H93" t="s">
        <v>1276</v>
      </c>
      <c r="I93" t="s">
        <v>783</v>
      </c>
      <c r="J93" t="s">
        <v>1277</v>
      </c>
      <c r="K93" t="s">
        <v>141</v>
      </c>
      <c r="L93" t="s">
        <v>87</v>
      </c>
      <c r="M93" t="s">
        <v>1278</v>
      </c>
      <c r="O93" s="2">
        <f>IFERROR(IF($B93="","",INDEX(所属情報!$E:$E,MATCH($A93,所属情報!$A:$A,0))),"")</f>
        <v>492218</v>
      </c>
      <c r="P93" s="2" t="str">
        <f t="shared" si="3"/>
        <v>山本　寛大 (2)</v>
      </c>
      <c r="Q93" s="2" t="str">
        <f t="shared" si="4"/>
        <v>ﾔﾏﾓﾄ ｶﾝﾀ</v>
      </c>
      <c r="R93" s="2" t="str">
        <f t="shared" si="5"/>
        <v>YAMAMOTO Kanta (05)</v>
      </c>
      <c r="S93" s="2" t="str">
        <f>IFERROR(IF($F93="","",INDEX(リスト!$C:$C,MATCH($F93,リスト!$B:$B,0))),"")</f>
        <v>24</v>
      </c>
      <c r="T93" s="2" t="str">
        <f>IFERROR(IF($K93="","",INDEX(リスト!$F:$F,MATCH($K93,リスト!$E:$E,0))),"")</f>
        <v>JPN</v>
      </c>
      <c r="U93" s="2" t="str">
        <f>IF($B93="","",RIGHT($G93*1000+100+COUNTIF($G$2:$G93,$G93),9))</f>
        <v>050325101</v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>川越・三　重</v>
      </c>
    </row>
    <row r="94" spans="1:22" x14ac:dyDescent="0.4">
      <c r="A94" t="s">
        <v>11761</v>
      </c>
      <c r="B94">
        <v>93</v>
      </c>
      <c r="C94" t="s">
        <v>1279</v>
      </c>
      <c r="D94" t="s">
        <v>1280</v>
      </c>
      <c r="E94">
        <v>2</v>
      </c>
      <c r="F94" t="s">
        <v>1281</v>
      </c>
      <c r="G94">
        <v>20050126</v>
      </c>
      <c r="H94" t="s">
        <v>1282</v>
      </c>
      <c r="I94" t="s">
        <v>1283</v>
      </c>
      <c r="J94" t="s">
        <v>1284</v>
      </c>
      <c r="K94" t="s">
        <v>141</v>
      </c>
      <c r="L94" t="s">
        <v>93</v>
      </c>
      <c r="M94" t="s">
        <v>869</v>
      </c>
      <c r="O94" s="2">
        <f>IFERROR(IF($B94="","",INDEX(所属情報!$E:$E,MATCH($A94,所属情報!$A:$A,0))),"")</f>
        <v>492218</v>
      </c>
      <c r="P94" s="2" t="str">
        <f t="shared" si="3"/>
        <v>大野　祐介 (2)</v>
      </c>
      <c r="Q94" s="2" t="str">
        <f t="shared" si="4"/>
        <v>ｵｵﾉ ﾕｳｽｹ</v>
      </c>
      <c r="R94" s="2" t="str">
        <f t="shared" si="5"/>
        <v>ONO Yusuke (05)</v>
      </c>
      <c r="S94" s="2" t="str">
        <f>IFERROR(IF($F94="","",INDEX(リスト!$C:$C,MATCH($F94,リスト!$B:$B,0))),"")</f>
        <v>49</v>
      </c>
      <c r="T94" s="2" t="str">
        <f>IFERROR(IF($K94="","",INDEX(リスト!$F:$F,MATCH($K94,リスト!$E:$E,0))),"")</f>
        <v>JPN</v>
      </c>
      <c r="U94" s="2" t="str">
        <f>IF($B94="","",RIGHT($G94*1000+100+COUNTIF($G$2:$G94,$G94),9))</f>
        <v>050126101</v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>大阪体育大浪商・大　阪</v>
      </c>
    </row>
    <row r="95" spans="1:22" x14ac:dyDescent="0.4">
      <c r="A95" t="s">
        <v>11761</v>
      </c>
      <c r="B95">
        <v>94</v>
      </c>
      <c r="C95" t="s">
        <v>1285</v>
      </c>
      <c r="D95" t="s">
        <v>1286</v>
      </c>
      <c r="E95">
        <v>2</v>
      </c>
      <c r="F95" t="s">
        <v>1281</v>
      </c>
      <c r="G95">
        <v>20040812</v>
      </c>
      <c r="H95" t="s">
        <v>1287</v>
      </c>
      <c r="I95" t="s">
        <v>1288</v>
      </c>
      <c r="J95" t="s">
        <v>1194</v>
      </c>
      <c r="K95" t="s">
        <v>141</v>
      </c>
      <c r="L95" t="s">
        <v>95</v>
      </c>
      <c r="M95" t="s">
        <v>875</v>
      </c>
      <c r="O95" s="2">
        <f>IFERROR(IF($B95="","",INDEX(所属情報!$E:$E,MATCH($A95,所属情報!$A:$A,0))),"")</f>
        <v>492218</v>
      </c>
      <c r="P95" s="2" t="str">
        <f t="shared" si="3"/>
        <v>岡本　幸樹 (2)</v>
      </c>
      <c r="Q95" s="2" t="str">
        <f t="shared" si="4"/>
        <v>ｵｶﾓﾄ ｺｳｷ</v>
      </c>
      <c r="R95" s="2" t="str">
        <f t="shared" si="5"/>
        <v>OKAMOTO Koki (04)</v>
      </c>
      <c r="S95" s="2" t="str">
        <f>IFERROR(IF($F95="","",INDEX(リスト!$C:$C,MATCH($F95,リスト!$B:$B,0))),"")</f>
        <v>49</v>
      </c>
      <c r="T95" s="2" t="str">
        <f>IFERROR(IF($K95="","",INDEX(リスト!$F:$F,MATCH($K95,リスト!$E:$E,0))),"")</f>
        <v>JPN</v>
      </c>
      <c r="U95" s="2" t="str">
        <f>IF($B95="","",RIGHT($G95*1000+100+COUNTIF($G$2:$G95,$G95),9))</f>
        <v>040812101</v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>姫路南・兵　庫</v>
      </c>
    </row>
    <row r="96" spans="1:22" x14ac:dyDescent="0.4">
      <c r="A96" t="s">
        <v>11761</v>
      </c>
      <c r="B96">
        <v>95</v>
      </c>
      <c r="C96" t="s">
        <v>1289</v>
      </c>
      <c r="D96" t="s">
        <v>1290</v>
      </c>
      <c r="E96">
        <v>2</v>
      </c>
      <c r="F96" t="s">
        <v>1281</v>
      </c>
      <c r="G96">
        <v>20041124</v>
      </c>
      <c r="H96" t="s">
        <v>1291</v>
      </c>
      <c r="I96" t="s">
        <v>1292</v>
      </c>
      <c r="J96" t="s">
        <v>1293</v>
      </c>
      <c r="K96" t="s">
        <v>141</v>
      </c>
      <c r="L96" t="s">
        <v>93</v>
      </c>
      <c r="M96" t="s">
        <v>1102</v>
      </c>
      <c r="O96" s="2">
        <f>IFERROR(IF($B96="","",INDEX(所属情報!$E:$E,MATCH($A96,所属情報!$A:$A,0))),"")</f>
        <v>492218</v>
      </c>
      <c r="P96" s="2" t="str">
        <f t="shared" si="3"/>
        <v>小林　歩稜 (2)</v>
      </c>
      <c r="Q96" s="2" t="str">
        <f t="shared" si="4"/>
        <v>ｺﾊﾞﾔｼ ﾎﾀﾞｶ</v>
      </c>
      <c r="R96" s="2" t="str">
        <f t="shared" si="5"/>
        <v>KOBAYASHI Hodaka (04)</v>
      </c>
      <c r="S96" s="2" t="str">
        <f>IFERROR(IF($F96="","",INDEX(リスト!$C:$C,MATCH($F96,リスト!$B:$B,0))),"")</f>
        <v>49</v>
      </c>
      <c r="T96" s="2" t="str">
        <f>IFERROR(IF($K96="","",INDEX(リスト!$F:$F,MATCH($K96,リスト!$E:$E,0))),"")</f>
        <v>JPN</v>
      </c>
      <c r="U96" s="2" t="str">
        <f>IF($B96="","",RIGHT($G96*1000+100+COUNTIF($G$2:$G96,$G96),9))</f>
        <v>041124101</v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>履正社・大　阪</v>
      </c>
    </row>
    <row r="97" spans="1:22" x14ac:dyDescent="0.4">
      <c r="A97" t="s">
        <v>11761</v>
      </c>
      <c r="B97">
        <v>96</v>
      </c>
      <c r="C97" t="s">
        <v>1294</v>
      </c>
      <c r="D97" t="s">
        <v>1295</v>
      </c>
      <c r="E97">
        <v>3</v>
      </c>
      <c r="F97" t="s">
        <v>1281</v>
      </c>
      <c r="G97">
        <v>20040322</v>
      </c>
      <c r="H97" t="s">
        <v>1296</v>
      </c>
      <c r="I97" t="s">
        <v>1297</v>
      </c>
      <c r="J97" t="s">
        <v>1119</v>
      </c>
      <c r="K97" t="s">
        <v>141</v>
      </c>
      <c r="L97" t="s">
        <v>93</v>
      </c>
      <c r="M97" t="s">
        <v>1298</v>
      </c>
      <c r="O97" s="2">
        <f>IFERROR(IF($B97="","",INDEX(所属情報!$E:$E,MATCH($A97,所属情報!$A:$A,0))),"")</f>
        <v>492218</v>
      </c>
      <c r="P97" s="2" t="str">
        <f t="shared" si="3"/>
        <v>高田　敦史 (3)</v>
      </c>
      <c r="Q97" s="2" t="str">
        <f t="shared" si="4"/>
        <v>ﾀｶﾀﾞ ｱﾂｼ</v>
      </c>
      <c r="R97" s="2" t="str">
        <f t="shared" si="5"/>
        <v>TAKADA Atsushi (04)</v>
      </c>
      <c r="S97" s="2" t="str">
        <f>IFERROR(IF($F97="","",INDEX(リスト!$C:$C,MATCH($F97,リスト!$B:$B,0))),"")</f>
        <v>49</v>
      </c>
      <c r="T97" s="2" t="str">
        <f>IFERROR(IF($K97="","",INDEX(リスト!$F:$F,MATCH($K97,リスト!$E:$E,0))),"")</f>
        <v>JPN</v>
      </c>
      <c r="U97" s="2" t="str">
        <f>IF($B97="","",RIGHT($G97*1000+100+COUNTIF($G$2:$G97,$G97),9))</f>
        <v>040322101</v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>生野・大　阪</v>
      </c>
    </row>
    <row r="98" spans="1:22" x14ac:dyDescent="0.4">
      <c r="A98" t="s">
        <v>11764</v>
      </c>
      <c r="B98">
        <v>97</v>
      </c>
      <c r="C98" t="s">
        <v>1299</v>
      </c>
      <c r="D98" t="s">
        <v>1300</v>
      </c>
      <c r="E98">
        <v>6</v>
      </c>
      <c r="F98" t="s">
        <v>91</v>
      </c>
      <c r="G98">
        <v>20010227</v>
      </c>
      <c r="H98" t="s">
        <v>1301</v>
      </c>
      <c r="I98" t="s">
        <v>1302</v>
      </c>
      <c r="J98" t="s">
        <v>1303</v>
      </c>
      <c r="K98" t="s">
        <v>141</v>
      </c>
      <c r="L98" t="s">
        <v>91</v>
      </c>
      <c r="M98" t="s">
        <v>1304</v>
      </c>
      <c r="O98" s="2">
        <f>IFERROR(IF($B98="","",INDEX(所属情報!$E:$E,MATCH($A98,所属情報!$A:$A,0))),"")</f>
        <v>492200</v>
      </c>
      <c r="P98" s="2" t="str">
        <f t="shared" si="3"/>
        <v>小島　勇人 (6)</v>
      </c>
      <c r="Q98" s="2" t="str">
        <f t="shared" si="4"/>
        <v>ｺｼﾞﾏ ﾕｳﾄ</v>
      </c>
      <c r="R98" s="2" t="str">
        <f t="shared" si="5"/>
        <v>KOJIMA Yuto (01)</v>
      </c>
      <c r="S98" s="2" t="str">
        <f>IFERROR(IF($F98="","",INDEX(リスト!$C:$C,MATCH($F98,リスト!$B:$B,0))),"")</f>
        <v>26</v>
      </c>
      <c r="T98" s="2" t="str">
        <f>IFERROR(IF($K98="","",INDEX(リスト!$F:$F,MATCH($K98,リスト!$E:$E,0))),"")</f>
        <v>JPN</v>
      </c>
      <c r="U98" s="2" t="str">
        <f>IF($B98="","",RIGHT($G98*1000+100+COUNTIF($G$2:$G98,$G98),9))</f>
        <v>010227101</v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>立命館・京　都</v>
      </c>
    </row>
    <row r="99" spans="1:22" x14ac:dyDescent="0.4">
      <c r="A99" t="s">
        <v>11764</v>
      </c>
      <c r="B99">
        <v>98</v>
      </c>
      <c r="C99" t="s">
        <v>1305</v>
      </c>
      <c r="D99" t="s">
        <v>1306</v>
      </c>
      <c r="E99" t="s">
        <v>1307</v>
      </c>
      <c r="F99" t="s">
        <v>109</v>
      </c>
      <c r="G99">
        <v>20020307</v>
      </c>
      <c r="H99" t="s">
        <v>1308</v>
      </c>
      <c r="I99" t="s">
        <v>1309</v>
      </c>
      <c r="J99" t="s">
        <v>1096</v>
      </c>
      <c r="K99" t="s">
        <v>141</v>
      </c>
      <c r="L99" t="s">
        <v>109</v>
      </c>
      <c r="M99" t="s">
        <v>1310</v>
      </c>
      <c r="O99" s="2">
        <f>IFERROR(IF($B99="","",INDEX(所属情報!$E:$E,MATCH($A99,所属情報!$A:$A,0))),"")</f>
        <v>492200</v>
      </c>
      <c r="P99" s="2" t="str">
        <f t="shared" si="3"/>
        <v>福字　涼太郎 (M1)</v>
      </c>
      <c r="Q99" s="2" t="str">
        <f t="shared" si="4"/>
        <v>ﾌｸｼﾞ ﾘｮｳﾀﾛｳ</v>
      </c>
      <c r="R99" s="2" t="str">
        <f t="shared" si="5"/>
        <v>FUKUJI Ryotaro (02)</v>
      </c>
      <c r="S99" s="2" t="str">
        <f>IFERROR(IF($F99="","",INDEX(リスト!$C:$C,MATCH($F99,リスト!$B:$B,0))),"")</f>
        <v>35</v>
      </c>
      <c r="T99" s="2" t="str">
        <f>IFERROR(IF($K99="","",INDEX(リスト!$F:$F,MATCH($K99,リスト!$E:$E,0))),"")</f>
        <v>JPN</v>
      </c>
      <c r="U99" s="2" t="str">
        <f>IF($B99="","",RIGHT($G99*1000+100+COUNTIF($G$2:$G99,$G99),9))</f>
        <v>020307101</v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>光・山　口</v>
      </c>
    </row>
    <row r="100" spans="1:22" x14ac:dyDescent="0.4">
      <c r="A100" t="s">
        <v>11764</v>
      </c>
      <c r="B100">
        <v>99</v>
      </c>
      <c r="C100" t="s">
        <v>1311</v>
      </c>
      <c r="D100" t="s">
        <v>1312</v>
      </c>
      <c r="E100" t="s">
        <v>1307</v>
      </c>
      <c r="F100" t="s">
        <v>47</v>
      </c>
      <c r="G100">
        <v>20010704</v>
      </c>
      <c r="H100" t="s">
        <v>1313</v>
      </c>
      <c r="I100" t="s">
        <v>1314</v>
      </c>
      <c r="J100" t="s">
        <v>1315</v>
      </c>
      <c r="K100" t="s">
        <v>141</v>
      </c>
      <c r="L100" t="s">
        <v>47</v>
      </c>
      <c r="M100" t="s">
        <v>1316</v>
      </c>
      <c r="O100" s="2">
        <f>IFERROR(IF($B100="","",INDEX(所属情報!$E:$E,MATCH($A100,所属情報!$A:$A,0))),"")</f>
        <v>492200</v>
      </c>
      <c r="P100" s="2" t="str">
        <f t="shared" si="3"/>
        <v>山崎　公士 (M1)</v>
      </c>
      <c r="Q100" s="2" t="str">
        <f t="shared" si="4"/>
        <v>ﾔﾏｻﾞｷ ｺｳｼ</v>
      </c>
      <c r="R100" s="2" t="str">
        <f t="shared" si="5"/>
        <v>YAMAZAKI Koshi (01)</v>
      </c>
      <c r="S100" s="2" t="str">
        <f>IFERROR(IF($F100="","",INDEX(リスト!$C:$C,MATCH($F100,リスト!$B:$B,0))),"")</f>
        <v>04</v>
      </c>
      <c r="T100" s="2" t="str">
        <f>IFERROR(IF($K100="","",INDEX(リスト!$F:$F,MATCH($K100,リスト!$E:$E,0))),"")</f>
        <v>JPN</v>
      </c>
      <c r="U100" s="2" t="str">
        <f>IF($B100="","",RIGHT($G100*1000+100+COUNTIF($G$2:$G100,$G100),9))</f>
        <v>010704101</v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>仙台育英学園・宮　城</v>
      </c>
    </row>
    <row r="101" spans="1:22" x14ac:dyDescent="0.4">
      <c r="A101" t="s">
        <v>11764</v>
      </c>
      <c r="B101">
        <v>100</v>
      </c>
      <c r="C101" t="s">
        <v>1317</v>
      </c>
      <c r="D101" t="s">
        <v>1318</v>
      </c>
      <c r="E101" t="s">
        <v>1307</v>
      </c>
      <c r="F101" t="s">
        <v>89</v>
      </c>
      <c r="G101">
        <v>20010417</v>
      </c>
      <c r="H101" t="s">
        <v>1319</v>
      </c>
      <c r="I101" t="s">
        <v>1320</v>
      </c>
      <c r="J101" t="s">
        <v>1321</v>
      </c>
      <c r="K101" t="s">
        <v>141</v>
      </c>
      <c r="L101" t="s">
        <v>89</v>
      </c>
      <c r="M101" t="s">
        <v>1322</v>
      </c>
      <c r="O101" s="2">
        <f>IFERROR(IF($B101="","",INDEX(所属情報!$E:$E,MATCH($A101,所属情報!$A:$A,0))),"")</f>
        <v>492200</v>
      </c>
      <c r="P101" s="2" t="str">
        <f t="shared" si="3"/>
        <v>岩井　星澄 (M1)</v>
      </c>
      <c r="Q101" s="2" t="str">
        <f t="shared" si="4"/>
        <v>ｲﾜｲ ｾｲﾄ</v>
      </c>
      <c r="R101" s="2" t="str">
        <f t="shared" si="5"/>
        <v>IWAI Seito (01)</v>
      </c>
      <c r="S101" s="2" t="str">
        <f>IFERROR(IF($F101="","",INDEX(リスト!$C:$C,MATCH($F101,リスト!$B:$B,0))),"")</f>
        <v>25</v>
      </c>
      <c r="T101" s="2" t="str">
        <f>IFERROR(IF($K101="","",INDEX(リスト!$F:$F,MATCH($K101,リスト!$E:$E,0))),"")</f>
        <v>JPN</v>
      </c>
      <c r="U101" s="2" t="str">
        <f>IF($B101="","",RIGHT($G101*1000+100+COUNTIF($G$2:$G101,$G101),9))</f>
        <v>010417101</v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>水口東・滋　賀</v>
      </c>
    </row>
    <row r="102" spans="1:22" x14ac:dyDescent="0.4">
      <c r="A102" t="s">
        <v>11764</v>
      </c>
      <c r="B102">
        <v>101</v>
      </c>
      <c r="C102" t="s">
        <v>1323</v>
      </c>
      <c r="D102" t="s">
        <v>1324</v>
      </c>
      <c r="E102" t="s">
        <v>1307</v>
      </c>
      <c r="F102" t="s">
        <v>95</v>
      </c>
      <c r="G102">
        <v>20011025</v>
      </c>
      <c r="H102" t="s">
        <v>1325</v>
      </c>
      <c r="I102" t="s">
        <v>1326</v>
      </c>
      <c r="J102" t="s">
        <v>1327</v>
      </c>
      <c r="K102" t="s">
        <v>141</v>
      </c>
      <c r="L102" t="s">
        <v>95</v>
      </c>
      <c r="M102" t="s">
        <v>1328</v>
      </c>
      <c r="O102" s="2">
        <f>IFERROR(IF($B102="","",INDEX(所属情報!$E:$E,MATCH($A102,所属情報!$A:$A,0))),"")</f>
        <v>492200</v>
      </c>
      <c r="P102" s="2" t="str">
        <f t="shared" si="3"/>
        <v>清水　優輝 (M1)</v>
      </c>
      <c r="Q102" s="2" t="str">
        <f t="shared" si="4"/>
        <v>ｼﾐｽﾞ ﾕｳｷ</v>
      </c>
      <c r="R102" s="2" t="str">
        <f t="shared" si="5"/>
        <v>SHIMIZU Yuki (01)</v>
      </c>
      <c r="S102" s="2" t="str">
        <f>IFERROR(IF($F102="","",INDEX(リスト!$C:$C,MATCH($F102,リスト!$B:$B,0))),"")</f>
        <v>28</v>
      </c>
      <c r="T102" s="2" t="str">
        <f>IFERROR(IF($K102="","",INDEX(リスト!$F:$F,MATCH($K102,リスト!$E:$E,0))),"")</f>
        <v>JPN</v>
      </c>
      <c r="U102" s="2" t="str">
        <f>IF($B102="","",RIGHT($G102*1000+100+COUNTIF($G$2:$G102,$G102),9))</f>
        <v>011025101</v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>星陵・兵　庫</v>
      </c>
    </row>
    <row r="103" spans="1:22" x14ac:dyDescent="0.4">
      <c r="A103" t="s">
        <v>11764</v>
      </c>
      <c r="B103">
        <v>102</v>
      </c>
      <c r="C103" t="s">
        <v>1329</v>
      </c>
      <c r="D103" t="s">
        <v>1330</v>
      </c>
      <c r="E103" t="s">
        <v>1307</v>
      </c>
      <c r="F103" t="s">
        <v>105</v>
      </c>
      <c r="G103">
        <v>20010415</v>
      </c>
      <c r="H103" t="s">
        <v>1331</v>
      </c>
      <c r="I103" t="s">
        <v>1332</v>
      </c>
      <c r="J103" t="s">
        <v>1333</v>
      </c>
      <c r="K103" t="s">
        <v>141</v>
      </c>
      <c r="L103" t="s">
        <v>105</v>
      </c>
      <c r="M103" t="s">
        <v>1334</v>
      </c>
      <c r="O103" s="2">
        <f>IFERROR(IF($B103="","",INDEX(所属情報!$E:$E,MATCH($A103,所属情報!$A:$A,0))),"")</f>
        <v>492200</v>
      </c>
      <c r="P103" s="2" t="str">
        <f t="shared" si="3"/>
        <v>西山　在喜 (M1)</v>
      </c>
      <c r="Q103" s="2" t="str">
        <f t="shared" si="4"/>
        <v>ﾆｼﾔﾏ ｱﾘｷ</v>
      </c>
      <c r="R103" s="2" t="str">
        <f t="shared" si="5"/>
        <v>NISHIYAMA Ariki (01)</v>
      </c>
      <c r="S103" s="2" t="str">
        <f>IFERROR(IF($F103="","",INDEX(リスト!$C:$C,MATCH($F103,リスト!$B:$B,0))),"")</f>
        <v>33</v>
      </c>
      <c r="T103" s="2" t="str">
        <f>IFERROR(IF($K103="","",INDEX(リスト!$F:$F,MATCH($K103,リスト!$E:$E,0))),"")</f>
        <v>JPN</v>
      </c>
      <c r="U103" s="2" t="str">
        <f>IF($B103="","",RIGHT($G103*1000+100+COUNTIF($G$2:$G103,$G103),9))</f>
        <v>010415101</v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>倉敷・岡　山</v>
      </c>
    </row>
    <row r="104" spans="1:22" x14ac:dyDescent="0.4">
      <c r="A104" t="s">
        <v>11764</v>
      </c>
      <c r="B104">
        <v>103</v>
      </c>
      <c r="C104" t="s">
        <v>1335</v>
      </c>
      <c r="D104" t="s">
        <v>1336</v>
      </c>
      <c r="E104">
        <v>4</v>
      </c>
      <c r="F104" t="s">
        <v>85</v>
      </c>
      <c r="G104">
        <v>20020519</v>
      </c>
      <c r="H104" t="s">
        <v>1337</v>
      </c>
      <c r="I104" t="s">
        <v>1302</v>
      </c>
      <c r="J104" t="s">
        <v>1338</v>
      </c>
      <c r="K104" t="s">
        <v>141</v>
      </c>
      <c r="L104" t="s">
        <v>85</v>
      </c>
      <c r="M104" t="s">
        <v>1339</v>
      </c>
      <c r="O104" s="2">
        <f>IFERROR(IF($B104="","",INDEX(所属情報!$E:$E,MATCH($A104,所属情報!$A:$A,0))),"")</f>
        <v>492200</v>
      </c>
      <c r="P104" s="2" t="str">
        <f t="shared" si="3"/>
        <v>小島　健誠 (4)</v>
      </c>
      <c r="Q104" s="2" t="str">
        <f t="shared" si="4"/>
        <v>ｺｼﾞﾏ ｹﾝｾｲ</v>
      </c>
      <c r="R104" s="2" t="str">
        <f t="shared" si="5"/>
        <v>KOJIMA Kensei (02)</v>
      </c>
      <c r="S104" s="2" t="str">
        <f>IFERROR(IF($F104="","",INDEX(リスト!$C:$C,MATCH($F104,リスト!$B:$B,0))),"")</f>
        <v>23</v>
      </c>
      <c r="T104" s="2" t="str">
        <f>IFERROR(IF($K104="","",INDEX(リスト!$F:$F,MATCH($K104,リスト!$E:$E,0))),"")</f>
        <v>JPN</v>
      </c>
      <c r="U104" s="2" t="str">
        <f>IF($B104="","",RIGHT($G104*1000+100+COUNTIF($G$2:$G104,$G104),9))</f>
        <v>020519101</v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>名古屋大谷・愛　知</v>
      </c>
    </row>
    <row r="105" spans="1:22" x14ac:dyDescent="0.4">
      <c r="A105" t="s">
        <v>11764</v>
      </c>
      <c r="B105">
        <v>104</v>
      </c>
      <c r="C105" t="s">
        <v>1340</v>
      </c>
      <c r="D105" t="s">
        <v>1341</v>
      </c>
      <c r="E105">
        <v>4</v>
      </c>
      <c r="F105" t="s">
        <v>89</v>
      </c>
      <c r="G105">
        <v>20020810</v>
      </c>
      <c r="H105" t="s">
        <v>1342</v>
      </c>
      <c r="I105" t="s">
        <v>1343</v>
      </c>
      <c r="J105" t="s">
        <v>1344</v>
      </c>
      <c r="K105" t="s">
        <v>141</v>
      </c>
      <c r="L105" t="s">
        <v>89</v>
      </c>
      <c r="M105" t="s">
        <v>1345</v>
      </c>
      <c r="O105" s="2">
        <f>IFERROR(IF($B105="","",INDEX(所属情報!$E:$E,MATCH($A105,所属情報!$A:$A,0))),"")</f>
        <v>492200</v>
      </c>
      <c r="P105" s="2" t="str">
        <f t="shared" si="3"/>
        <v>西村　晟太朗 (4)</v>
      </c>
      <c r="Q105" s="2" t="str">
        <f t="shared" si="4"/>
        <v>ﾆｼﾑﾗ ｾｲﾀﾛｳ</v>
      </c>
      <c r="R105" s="2" t="str">
        <f t="shared" si="5"/>
        <v>NISHIMURA Seitaro (02)</v>
      </c>
      <c r="S105" s="2" t="str">
        <f>IFERROR(IF($F105="","",INDEX(リスト!$C:$C,MATCH($F105,リスト!$B:$B,0))),"")</f>
        <v>25</v>
      </c>
      <c r="T105" s="2" t="str">
        <f>IFERROR(IF($K105="","",INDEX(リスト!$F:$F,MATCH($K105,リスト!$E:$E,0))),"")</f>
        <v>JPN</v>
      </c>
      <c r="U105" s="2" t="str">
        <f>IF($B105="","",RIGHT($G105*1000+100+COUNTIF($G$2:$G105,$G105),9))</f>
        <v>020810101</v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>彦根翔西館・滋　賀</v>
      </c>
    </row>
    <row r="106" spans="1:22" x14ac:dyDescent="0.4">
      <c r="A106" t="s">
        <v>11764</v>
      </c>
      <c r="B106">
        <v>105</v>
      </c>
      <c r="C106" t="s">
        <v>1346</v>
      </c>
      <c r="D106" t="s">
        <v>1347</v>
      </c>
      <c r="E106">
        <v>4</v>
      </c>
      <c r="F106" t="s">
        <v>95</v>
      </c>
      <c r="G106">
        <v>20020902</v>
      </c>
      <c r="H106" t="s">
        <v>1348</v>
      </c>
      <c r="I106" t="s">
        <v>1349</v>
      </c>
      <c r="J106" t="s">
        <v>1350</v>
      </c>
      <c r="K106" t="s">
        <v>141</v>
      </c>
      <c r="L106" t="s">
        <v>95</v>
      </c>
      <c r="M106" t="s">
        <v>791</v>
      </c>
      <c r="O106" s="2">
        <f>IFERROR(IF($B106="","",INDEX(所属情報!$E:$E,MATCH($A106,所属情報!$A:$A,0))),"")</f>
        <v>492200</v>
      </c>
      <c r="P106" s="2" t="str">
        <f t="shared" si="3"/>
        <v>松田　慎太郎 (4)</v>
      </c>
      <c r="Q106" s="2" t="str">
        <f t="shared" si="4"/>
        <v>ﾏﾂﾀﾞ ｼﾝﾀﾛｳ</v>
      </c>
      <c r="R106" s="2" t="str">
        <f t="shared" si="5"/>
        <v>MATSUDA Shintaro (02)</v>
      </c>
      <c r="S106" s="2" t="str">
        <f>IFERROR(IF($F106="","",INDEX(リスト!$C:$C,MATCH($F106,リスト!$B:$B,0))),"")</f>
        <v>28</v>
      </c>
      <c r="T106" s="2" t="str">
        <f>IFERROR(IF($K106="","",INDEX(リスト!$F:$F,MATCH($K106,リスト!$E:$E,0))),"")</f>
        <v>JPN</v>
      </c>
      <c r="U106" s="2" t="str">
        <f>IF($B106="","",RIGHT($G106*1000+100+COUNTIF($G$2:$G106,$G106),9))</f>
        <v>020902101</v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>報徳学園・兵　庫</v>
      </c>
    </row>
    <row r="107" spans="1:22" x14ac:dyDescent="0.4">
      <c r="A107" t="s">
        <v>11764</v>
      </c>
      <c r="B107">
        <v>106</v>
      </c>
      <c r="C107" t="s">
        <v>1351</v>
      </c>
      <c r="D107" t="s">
        <v>1352</v>
      </c>
      <c r="E107">
        <v>4</v>
      </c>
      <c r="F107" t="s">
        <v>97</v>
      </c>
      <c r="G107">
        <v>20020721</v>
      </c>
      <c r="H107" t="s">
        <v>1353</v>
      </c>
      <c r="I107" t="s">
        <v>1354</v>
      </c>
      <c r="J107" t="s">
        <v>1200</v>
      </c>
      <c r="K107" t="s">
        <v>141</v>
      </c>
      <c r="L107" t="s">
        <v>97</v>
      </c>
      <c r="M107" t="s">
        <v>1355</v>
      </c>
      <c r="O107" s="2">
        <f>IFERROR(IF($B107="","",INDEX(所属情報!$E:$E,MATCH($A107,所属情報!$A:$A,0))),"")</f>
        <v>492200</v>
      </c>
      <c r="P107" s="2" t="str">
        <f t="shared" si="3"/>
        <v>大森　駿斗 (4)</v>
      </c>
      <c r="Q107" s="2" t="str">
        <f t="shared" si="4"/>
        <v>ｵｵﾓﾘ ﾊﾔﾄ</v>
      </c>
      <c r="R107" s="2" t="str">
        <f t="shared" si="5"/>
        <v>OMORI Hayato (02)</v>
      </c>
      <c r="S107" s="2" t="str">
        <f>IFERROR(IF($F107="","",INDEX(リスト!$C:$C,MATCH($F107,リスト!$B:$B,0))),"")</f>
        <v>29</v>
      </c>
      <c r="T107" s="2" t="str">
        <f>IFERROR(IF($K107="","",INDEX(リスト!$F:$F,MATCH($K107,リスト!$E:$E,0))),"")</f>
        <v>JPN</v>
      </c>
      <c r="U107" s="2" t="str">
        <f>IF($B107="","",RIGHT($G107*1000+100+COUNTIF($G$2:$G107,$G107),9))</f>
        <v>020721101</v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>智辯学園奈良カレッジ・奈　良</v>
      </c>
    </row>
    <row r="108" spans="1:22" x14ac:dyDescent="0.4">
      <c r="A108" t="s">
        <v>11764</v>
      </c>
      <c r="B108">
        <v>107</v>
      </c>
      <c r="C108" t="s">
        <v>1356</v>
      </c>
      <c r="D108" t="s">
        <v>1357</v>
      </c>
      <c r="E108">
        <v>4</v>
      </c>
      <c r="F108" t="s">
        <v>91</v>
      </c>
      <c r="G108">
        <v>20030125</v>
      </c>
      <c r="H108" t="s">
        <v>1358</v>
      </c>
      <c r="I108" t="s">
        <v>1359</v>
      </c>
      <c r="J108" t="s">
        <v>1360</v>
      </c>
      <c r="K108" t="s">
        <v>141</v>
      </c>
      <c r="L108" t="s">
        <v>91</v>
      </c>
      <c r="M108" t="s">
        <v>1361</v>
      </c>
      <c r="O108" s="2">
        <f>IFERROR(IF($B108="","",INDEX(所属情報!$E:$E,MATCH($A108,所属情報!$A:$A,0))),"")</f>
        <v>492200</v>
      </c>
      <c r="P108" s="2" t="str">
        <f t="shared" si="3"/>
        <v>山﨑　皓太 (4)</v>
      </c>
      <c r="Q108" s="2" t="str">
        <f t="shared" si="4"/>
        <v>ﾔﾏｻｷ ｺｳﾀ</v>
      </c>
      <c r="R108" s="2" t="str">
        <f t="shared" si="5"/>
        <v>YAMASAKI Kota (03)</v>
      </c>
      <c r="S108" s="2" t="str">
        <f>IFERROR(IF($F108="","",INDEX(リスト!$C:$C,MATCH($F108,リスト!$B:$B,0))),"")</f>
        <v>26</v>
      </c>
      <c r="T108" s="2" t="str">
        <f>IFERROR(IF($K108="","",INDEX(リスト!$F:$F,MATCH($K108,リスト!$E:$E,0))),"")</f>
        <v>JPN</v>
      </c>
      <c r="U108" s="2" t="str">
        <f>IF($B108="","",RIGHT($G108*1000+100+COUNTIF($G$2:$G108,$G108),9))</f>
        <v>030125101</v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>洛南・京　都</v>
      </c>
    </row>
    <row r="109" spans="1:22" x14ac:dyDescent="0.4">
      <c r="A109" t="s">
        <v>11764</v>
      </c>
      <c r="B109">
        <v>108</v>
      </c>
      <c r="C109" t="s">
        <v>1362</v>
      </c>
      <c r="D109" t="s">
        <v>1363</v>
      </c>
      <c r="E109">
        <v>4</v>
      </c>
      <c r="F109" t="s">
        <v>97</v>
      </c>
      <c r="G109">
        <v>20020819</v>
      </c>
      <c r="H109" t="s">
        <v>1364</v>
      </c>
      <c r="I109" t="s">
        <v>1365</v>
      </c>
      <c r="J109" t="s">
        <v>1366</v>
      </c>
      <c r="K109" t="s">
        <v>141</v>
      </c>
      <c r="L109" t="s">
        <v>97</v>
      </c>
      <c r="M109" t="s">
        <v>1355</v>
      </c>
      <c r="O109" s="2">
        <f>IFERROR(IF($B109="","",INDEX(所属情報!$E:$E,MATCH($A109,所属情報!$A:$A,0))),"")</f>
        <v>492200</v>
      </c>
      <c r="P109" s="2" t="str">
        <f t="shared" si="3"/>
        <v>榎本　隆之介 (4)</v>
      </c>
      <c r="Q109" s="2" t="str">
        <f t="shared" si="4"/>
        <v>ｴﾉﾓﾄ ﾘｭｳﾉｽｹ</v>
      </c>
      <c r="R109" s="2" t="str">
        <f t="shared" si="5"/>
        <v>ENOMOTO Ryunosuke (02)</v>
      </c>
      <c r="S109" s="2" t="str">
        <f>IFERROR(IF($F109="","",INDEX(リスト!$C:$C,MATCH($F109,リスト!$B:$B,0))),"")</f>
        <v>29</v>
      </c>
      <c r="T109" s="2" t="str">
        <f>IFERROR(IF($K109="","",INDEX(リスト!$F:$F,MATCH($K109,リスト!$E:$E,0))),"")</f>
        <v>JPN</v>
      </c>
      <c r="U109" s="2" t="str">
        <f>IF($B109="","",RIGHT($G109*1000+100+COUNTIF($G$2:$G109,$G109),9))</f>
        <v>020819101</v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>智辯学園奈良カレッジ・奈　良</v>
      </c>
    </row>
    <row r="110" spans="1:22" x14ac:dyDescent="0.4">
      <c r="A110" t="s">
        <v>11764</v>
      </c>
      <c r="B110">
        <v>109</v>
      </c>
      <c r="C110" t="s">
        <v>1367</v>
      </c>
      <c r="D110" t="s">
        <v>1368</v>
      </c>
      <c r="E110">
        <v>4</v>
      </c>
      <c r="F110" t="s">
        <v>97</v>
      </c>
      <c r="G110">
        <v>20030315</v>
      </c>
      <c r="H110" t="s">
        <v>1369</v>
      </c>
      <c r="I110" t="s">
        <v>1106</v>
      </c>
      <c r="J110" t="s">
        <v>1370</v>
      </c>
      <c r="K110" t="s">
        <v>141</v>
      </c>
      <c r="L110" t="s">
        <v>97</v>
      </c>
      <c r="M110" t="s">
        <v>1355</v>
      </c>
      <c r="O110" s="2">
        <f>IFERROR(IF($B110="","",INDEX(所属情報!$E:$E,MATCH($A110,所属情報!$A:$A,0))),"")</f>
        <v>492200</v>
      </c>
      <c r="P110" s="2" t="str">
        <f t="shared" si="3"/>
        <v>中田　千太郎 (4)</v>
      </c>
      <c r="Q110" s="2" t="str">
        <f t="shared" si="4"/>
        <v>ﾅｶﾀ ｾﾝﾀﾛｳ</v>
      </c>
      <c r="R110" s="2" t="str">
        <f t="shared" si="5"/>
        <v>NAKATA Sentaro (03)</v>
      </c>
      <c r="S110" s="2" t="str">
        <f>IFERROR(IF($F110="","",INDEX(リスト!$C:$C,MATCH($F110,リスト!$B:$B,0))),"")</f>
        <v>29</v>
      </c>
      <c r="T110" s="2" t="str">
        <f>IFERROR(IF($K110="","",INDEX(リスト!$F:$F,MATCH($K110,リスト!$E:$E,0))),"")</f>
        <v>JPN</v>
      </c>
      <c r="U110" s="2" t="str">
        <f>IF($B110="","",RIGHT($G110*1000+100+COUNTIF($G$2:$G110,$G110),9))</f>
        <v>030315101</v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>智辯学園奈良カレッジ・奈　良</v>
      </c>
    </row>
    <row r="111" spans="1:22" x14ac:dyDescent="0.4">
      <c r="A111" t="s">
        <v>11764</v>
      </c>
      <c r="B111">
        <v>110</v>
      </c>
      <c r="C111" t="s">
        <v>1371</v>
      </c>
      <c r="D111" t="s">
        <v>1372</v>
      </c>
      <c r="E111">
        <v>4</v>
      </c>
      <c r="F111" t="s">
        <v>73</v>
      </c>
      <c r="G111">
        <v>20020723</v>
      </c>
      <c r="H111" t="s">
        <v>1373</v>
      </c>
      <c r="I111" t="s">
        <v>949</v>
      </c>
      <c r="J111" t="s">
        <v>1374</v>
      </c>
      <c r="K111" t="s">
        <v>141</v>
      </c>
      <c r="L111" t="s">
        <v>73</v>
      </c>
      <c r="M111" t="s">
        <v>1375</v>
      </c>
      <c r="O111" s="2">
        <f>IFERROR(IF($B111="","",INDEX(所属情報!$E:$E,MATCH($A111,所属情報!$A:$A,0))),"")</f>
        <v>492200</v>
      </c>
      <c r="P111" s="2" t="str">
        <f t="shared" si="3"/>
        <v>山田　いづる (4)</v>
      </c>
      <c r="Q111" s="2" t="str">
        <f t="shared" si="4"/>
        <v>ﾔﾏﾀﾞ ｲﾂﾞﾙ</v>
      </c>
      <c r="R111" s="2" t="str">
        <f t="shared" si="5"/>
        <v>YAMADA Izuru (02)</v>
      </c>
      <c r="S111" s="2" t="str">
        <f>IFERROR(IF($F111="","",INDEX(リスト!$C:$C,MATCH($F111,リスト!$B:$B,0))),"")</f>
        <v>17</v>
      </c>
      <c r="T111" s="2" t="str">
        <f>IFERROR(IF($K111="","",INDEX(リスト!$F:$F,MATCH($K111,リスト!$E:$E,0))),"")</f>
        <v>JPN</v>
      </c>
      <c r="U111" s="2" t="str">
        <f>IF($B111="","",RIGHT($G111*1000+100+COUNTIF($G$2:$G111,$G111),9))</f>
        <v>020723101</v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>金沢・石　川</v>
      </c>
    </row>
    <row r="112" spans="1:22" x14ac:dyDescent="0.4">
      <c r="A112" t="s">
        <v>11764</v>
      </c>
      <c r="B112">
        <v>111</v>
      </c>
      <c r="C112" t="s">
        <v>1376</v>
      </c>
      <c r="D112" t="s">
        <v>1377</v>
      </c>
      <c r="E112">
        <v>4</v>
      </c>
      <c r="F112" t="s">
        <v>87</v>
      </c>
      <c r="G112">
        <v>20030105</v>
      </c>
      <c r="H112" t="s">
        <v>1378</v>
      </c>
      <c r="I112" t="s">
        <v>1379</v>
      </c>
      <c r="J112" t="s">
        <v>1327</v>
      </c>
      <c r="K112" t="s">
        <v>141</v>
      </c>
      <c r="L112" t="s">
        <v>87</v>
      </c>
      <c r="M112" t="s">
        <v>1380</v>
      </c>
      <c r="O112" s="2">
        <f>IFERROR(IF($B112="","",INDEX(所属情報!$E:$E,MATCH($A112,所属情報!$A:$A,0))),"")</f>
        <v>492200</v>
      </c>
      <c r="P112" s="2" t="str">
        <f t="shared" si="3"/>
        <v>村島　佑樹 (4)</v>
      </c>
      <c r="Q112" s="2" t="str">
        <f t="shared" si="4"/>
        <v>ﾑﾗｼﾏ ﾕｳｷ</v>
      </c>
      <c r="R112" s="2" t="str">
        <f t="shared" si="5"/>
        <v>MURASHIMA Yuki (03)</v>
      </c>
      <c r="S112" s="2" t="str">
        <f>IFERROR(IF($F112="","",INDEX(リスト!$C:$C,MATCH($F112,リスト!$B:$B,0))),"")</f>
        <v>24</v>
      </c>
      <c r="T112" s="2" t="str">
        <f>IFERROR(IF($K112="","",INDEX(リスト!$F:$F,MATCH($K112,リスト!$E:$E,0))),"")</f>
        <v>JPN</v>
      </c>
      <c r="U112" s="2" t="str">
        <f>IF($B112="","",RIGHT($G112*1000+100+COUNTIF($G$2:$G112,$G112),9))</f>
        <v>030105101</v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>高田・三　重</v>
      </c>
    </row>
    <row r="113" spans="1:22" x14ac:dyDescent="0.4">
      <c r="A113" t="s">
        <v>11764</v>
      </c>
      <c r="B113">
        <v>112</v>
      </c>
      <c r="C113" t="s">
        <v>1381</v>
      </c>
      <c r="D113" t="s">
        <v>1382</v>
      </c>
      <c r="E113">
        <v>4</v>
      </c>
      <c r="F113" t="s">
        <v>65</v>
      </c>
      <c r="G113">
        <v>20021030</v>
      </c>
      <c r="H113" t="s">
        <v>1383</v>
      </c>
      <c r="I113" t="s">
        <v>783</v>
      </c>
      <c r="J113" t="s">
        <v>1384</v>
      </c>
      <c r="K113" t="s">
        <v>141</v>
      </c>
      <c r="L113" t="s">
        <v>65</v>
      </c>
      <c r="M113" t="s">
        <v>1385</v>
      </c>
      <c r="O113" s="2">
        <f>IFERROR(IF($B113="","",INDEX(所属情報!$E:$E,MATCH($A113,所属情報!$A:$A,0))),"")</f>
        <v>492200</v>
      </c>
      <c r="P113" s="2" t="str">
        <f t="shared" si="3"/>
        <v>山本　智丈 (4)</v>
      </c>
      <c r="Q113" s="2" t="str">
        <f t="shared" si="4"/>
        <v>ﾔﾏﾓﾄ ﾄﾓﾋﾛ</v>
      </c>
      <c r="R113" s="2" t="str">
        <f t="shared" si="5"/>
        <v>YAMAMOTO Tomohiro (02)</v>
      </c>
      <c r="S113" s="2" t="str">
        <f>IFERROR(IF($F113="","",INDEX(リスト!$C:$C,MATCH($F113,リスト!$B:$B,0))),"")</f>
        <v>13</v>
      </c>
      <c r="T113" s="2" t="str">
        <f>IFERROR(IF($K113="","",INDEX(リスト!$F:$F,MATCH($K113,リスト!$E:$E,0))),"")</f>
        <v>JPN</v>
      </c>
      <c r="U113" s="2" t="str">
        <f>IF($B113="","",RIGHT($G113*1000+100+COUNTIF($G$2:$G113,$G113),9))</f>
        <v>021030101</v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>文京・東　京</v>
      </c>
    </row>
    <row r="114" spans="1:22" x14ac:dyDescent="0.4">
      <c r="A114" t="s">
        <v>11764</v>
      </c>
      <c r="B114">
        <v>113</v>
      </c>
      <c r="C114" t="s">
        <v>1386</v>
      </c>
      <c r="D114" t="s">
        <v>1387</v>
      </c>
      <c r="E114">
        <v>4</v>
      </c>
      <c r="F114" t="s">
        <v>93</v>
      </c>
      <c r="G114">
        <v>20021003</v>
      </c>
      <c r="H114" t="s">
        <v>1388</v>
      </c>
      <c r="I114" t="s">
        <v>949</v>
      </c>
      <c r="J114" t="s">
        <v>1303</v>
      </c>
      <c r="K114" t="s">
        <v>141</v>
      </c>
      <c r="L114" t="s">
        <v>91</v>
      </c>
      <c r="M114" t="s">
        <v>1304</v>
      </c>
      <c r="O114" s="2">
        <f>IFERROR(IF($B114="","",INDEX(所属情報!$E:$E,MATCH($A114,所属情報!$A:$A,0))),"")</f>
        <v>492200</v>
      </c>
      <c r="P114" s="2" t="str">
        <f t="shared" si="3"/>
        <v>山田　優斗 (4)</v>
      </c>
      <c r="Q114" s="2" t="str">
        <f t="shared" si="4"/>
        <v>ﾔﾏﾀﾞ ﾕｳﾄ</v>
      </c>
      <c r="R114" s="2" t="str">
        <f t="shared" si="5"/>
        <v>YAMADA Yuto (02)</v>
      </c>
      <c r="S114" s="2" t="str">
        <f>IFERROR(IF($F114="","",INDEX(リスト!$C:$C,MATCH($F114,リスト!$B:$B,0))),"")</f>
        <v>27</v>
      </c>
      <c r="T114" s="2" t="str">
        <f>IFERROR(IF($K114="","",INDEX(リスト!$F:$F,MATCH($K114,リスト!$E:$E,0))),"")</f>
        <v>JPN</v>
      </c>
      <c r="U114" s="2" t="str">
        <f>IF($B114="","",RIGHT($G114*1000+100+COUNTIF($G$2:$G114,$G114),9))</f>
        <v>021003101</v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>立命館・京　都</v>
      </c>
    </row>
    <row r="115" spans="1:22" x14ac:dyDescent="0.4">
      <c r="A115" t="s">
        <v>11764</v>
      </c>
      <c r="B115">
        <v>114</v>
      </c>
      <c r="C115" t="s">
        <v>1389</v>
      </c>
      <c r="D115" t="s">
        <v>1390</v>
      </c>
      <c r="E115">
        <v>4</v>
      </c>
      <c r="F115" t="s">
        <v>119</v>
      </c>
      <c r="G115">
        <v>20011122</v>
      </c>
      <c r="H115" t="s">
        <v>1391</v>
      </c>
      <c r="I115" t="s">
        <v>1392</v>
      </c>
      <c r="J115" t="s">
        <v>1327</v>
      </c>
      <c r="K115" t="s">
        <v>141</v>
      </c>
      <c r="L115" t="s">
        <v>119</v>
      </c>
      <c r="M115" t="s">
        <v>1393</v>
      </c>
      <c r="O115" s="2">
        <f>IFERROR(IF($B115="","",INDEX(所属情報!$E:$E,MATCH($A115,所属情報!$A:$A,0))),"")</f>
        <v>492200</v>
      </c>
      <c r="P115" s="2" t="str">
        <f t="shared" si="3"/>
        <v>細江　友暉 (4)</v>
      </c>
      <c r="Q115" s="2" t="str">
        <f t="shared" si="4"/>
        <v>ﾎｿｴ ﾕｳｷ</v>
      </c>
      <c r="R115" s="2" t="str">
        <f t="shared" si="5"/>
        <v>HOSOE Yuki (01)</v>
      </c>
      <c r="S115" s="2" t="str">
        <f>IFERROR(IF($F115="","",INDEX(リスト!$C:$C,MATCH($F115,リスト!$B:$B,0))),"")</f>
        <v>40</v>
      </c>
      <c r="T115" s="2" t="str">
        <f>IFERROR(IF($K115="","",INDEX(リスト!$F:$F,MATCH($K115,リスト!$E:$E,0))),"")</f>
        <v>JPN</v>
      </c>
      <c r="U115" s="2" t="str">
        <f>IF($B115="","",RIGHT($G115*1000+100+COUNTIF($G$2:$G115,$G115),9))</f>
        <v>011122101</v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>福岡大大濠・福　岡</v>
      </c>
    </row>
    <row r="116" spans="1:22" x14ac:dyDescent="0.4">
      <c r="A116" t="s">
        <v>11764</v>
      </c>
      <c r="B116">
        <v>115</v>
      </c>
      <c r="C116" t="s">
        <v>1394</v>
      </c>
      <c r="D116" t="s">
        <v>1395</v>
      </c>
      <c r="E116">
        <v>4</v>
      </c>
      <c r="F116" t="s">
        <v>85</v>
      </c>
      <c r="G116">
        <v>20030113</v>
      </c>
      <c r="H116" t="s">
        <v>1396</v>
      </c>
      <c r="I116" t="s">
        <v>961</v>
      </c>
      <c r="J116" t="s">
        <v>1397</v>
      </c>
      <c r="K116" t="s">
        <v>141</v>
      </c>
      <c r="L116" t="s">
        <v>85</v>
      </c>
      <c r="M116" t="s">
        <v>1398</v>
      </c>
      <c r="O116" s="2">
        <f>IFERROR(IF($B116="","",INDEX(所属情報!$E:$E,MATCH($A116,所属情報!$A:$A,0))),"")</f>
        <v>492200</v>
      </c>
      <c r="P116" s="2" t="str">
        <f t="shared" si="3"/>
        <v>菅沼　玲央 (4)</v>
      </c>
      <c r="Q116" s="2" t="str">
        <f t="shared" si="4"/>
        <v>ｽｶﾞﾇﾏ ﾚｵ</v>
      </c>
      <c r="R116" s="2" t="str">
        <f t="shared" si="5"/>
        <v>SUGANUMA Reo (03)</v>
      </c>
      <c r="S116" s="2" t="str">
        <f>IFERROR(IF($F116="","",INDEX(リスト!$C:$C,MATCH($F116,リスト!$B:$B,0))),"")</f>
        <v>23</v>
      </c>
      <c r="T116" s="2" t="str">
        <f>IFERROR(IF($K116="","",INDEX(リスト!$F:$F,MATCH($K116,リスト!$E:$E,0))),"")</f>
        <v>JPN</v>
      </c>
      <c r="U116" s="2" t="str">
        <f>IF($B116="","",RIGHT($G116*1000+100+COUNTIF($G$2:$G116,$G116),9))</f>
        <v>030113101</v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>豊橋東・愛　知</v>
      </c>
    </row>
    <row r="117" spans="1:22" x14ac:dyDescent="0.4">
      <c r="A117" t="s">
        <v>11764</v>
      </c>
      <c r="B117">
        <v>116</v>
      </c>
      <c r="C117" t="s">
        <v>1399</v>
      </c>
      <c r="D117" t="s">
        <v>1400</v>
      </c>
      <c r="E117">
        <v>4</v>
      </c>
      <c r="F117" t="s">
        <v>91</v>
      </c>
      <c r="G117">
        <v>20020829</v>
      </c>
      <c r="H117" t="s">
        <v>1401</v>
      </c>
      <c r="I117" t="s">
        <v>1402</v>
      </c>
      <c r="J117" t="s">
        <v>1403</v>
      </c>
      <c r="K117" t="s">
        <v>141</v>
      </c>
      <c r="L117" t="s">
        <v>91</v>
      </c>
      <c r="M117" t="s">
        <v>1404</v>
      </c>
      <c r="O117" s="2">
        <f>IFERROR(IF($B117="","",INDEX(所属情報!$E:$E,MATCH($A117,所属情報!$A:$A,0))),"")</f>
        <v>492200</v>
      </c>
      <c r="P117" s="2" t="str">
        <f t="shared" si="3"/>
        <v>橋本　慶太 (4)</v>
      </c>
      <c r="Q117" s="2" t="str">
        <f t="shared" si="4"/>
        <v>ﾊｼﾓﾄ ｹｲﾀ</v>
      </c>
      <c r="R117" s="2" t="str">
        <f t="shared" si="5"/>
        <v>HASHIMOTO Keita (02)</v>
      </c>
      <c r="S117" s="2" t="str">
        <f>IFERROR(IF($F117="","",INDEX(リスト!$C:$C,MATCH($F117,リスト!$B:$B,0))),"")</f>
        <v>26</v>
      </c>
      <c r="T117" s="2" t="str">
        <f>IFERROR(IF($K117="","",INDEX(リスト!$F:$F,MATCH($K117,リスト!$E:$E,0))),"")</f>
        <v>JPN</v>
      </c>
      <c r="U117" s="2" t="str">
        <f>IF($B117="","",RIGHT($G117*1000+100+COUNTIF($G$2:$G117,$G117),9))</f>
        <v>020829101</v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>桃山・京　都</v>
      </c>
    </row>
    <row r="118" spans="1:22" x14ac:dyDescent="0.4">
      <c r="A118" t="s">
        <v>11764</v>
      </c>
      <c r="B118">
        <v>117</v>
      </c>
      <c r="C118" t="s">
        <v>1405</v>
      </c>
      <c r="D118" t="s">
        <v>1406</v>
      </c>
      <c r="E118">
        <v>4</v>
      </c>
      <c r="F118" t="s">
        <v>93</v>
      </c>
      <c r="G118">
        <v>20020525</v>
      </c>
      <c r="H118" t="s">
        <v>1407</v>
      </c>
      <c r="I118" t="s">
        <v>1408</v>
      </c>
      <c r="J118" t="s">
        <v>974</v>
      </c>
      <c r="K118" t="s">
        <v>141</v>
      </c>
      <c r="L118" t="s">
        <v>93</v>
      </c>
      <c r="M118" t="s">
        <v>1234</v>
      </c>
      <c r="O118" s="2">
        <f>IFERROR(IF($B118="","",INDEX(所属情報!$E:$E,MATCH($A118,所属情報!$A:$A,0))),"")</f>
        <v>492200</v>
      </c>
      <c r="P118" s="2" t="str">
        <f t="shared" si="3"/>
        <v>尾﨑　颯太 (4)</v>
      </c>
      <c r="Q118" s="2" t="str">
        <f t="shared" si="4"/>
        <v>ｵｻﾞｷ ｿｳﾀ</v>
      </c>
      <c r="R118" s="2" t="str">
        <f t="shared" si="5"/>
        <v>OZAKI Sota (02)</v>
      </c>
      <c r="S118" s="2" t="str">
        <f>IFERROR(IF($F118="","",INDEX(リスト!$C:$C,MATCH($F118,リスト!$B:$B,0))),"")</f>
        <v>27</v>
      </c>
      <c r="T118" s="2" t="str">
        <f>IFERROR(IF($K118="","",INDEX(リスト!$F:$F,MATCH($K118,リスト!$E:$E,0))),"")</f>
        <v>JPN</v>
      </c>
      <c r="U118" s="2" t="str">
        <f>IF($B118="","",RIGHT($G118*1000+100+COUNTIF($G$2:$G118,$G118),9))</f>
        <v>020525101</v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>初芝立命館・大　阪</v>
      </c>
    </row>
    <row r="119" spans="1:22" x14ac:dyDescent="0.4">
      <c r="A119" t="s">
        <v>11764</v>
      </c>
      <c r="B119">
        <v>118</v>
      </c>
      <c r="C119" t="s">
        <v>1409</v>
      </c>
      <c r="D119" t="s">
        <v>1410</v>
      </c>
      <c r="E119">
        <v>4</v>
      </c>
      <c r="F119" t="s">
        <v>91</v>
      </c>
      <c r="G119">
        <v>20020403</v>
      </c>
      <c r="H119" t="s">
        <v>1411</v>
      </c>
      <c r="I119" t="s">
        <v>1412</v>
      </c>
      <c r="J119" t="s">
        <v>1413</v>
      </c>
      <c r="K119" t="s">
        <v>141</v>
      </c>
      <c r="L119" t="s">
        <v>91</v>
      </c>
      <c r="M119" t="s">
        <v>1414</v>
      </c>
      <c r="O119" s="2">
        <f>IFERROR(IF($B119="","",INDEX(所属情報!$E:$E,MATCH($A119,所属情報!$A:$A,0))),"")</f>
        <v>492200</v>
      </c>
      <c r="P119" s="2" t="str">
        <f t="shared" si="3"/>
        <v>関　晃太朗 (4)</v>
      </c>
      <c r="Q119" s="2" t="str">
        <f t="shared" si="4"/>
        <v>ｾｷ ｺｳﾀﾛｳ</v>
      </c>
      <c r="R119" s="2" t="str">
        <f t="shared" si="5"/>
        <v>SEKI Kotaro (02)</v>
      </c>
      <c r="S119" s="2" t="str">
        <f>IFERROR(IF($F119="","",INDEX(リスト!$C:$C,MATCH($F119,リスト!$B:$B,0))),"")</f>
        <v>26</v>
      </c>
      <c r="T119" s="2" t="str">
        <f>IFERROR(IF($K119="","",INDEX(リスト!$F:$F,MATCH($K119,リスト!$E:$E,0))),"")</f>
        <v>JPN</v>
      </c>
      <c r="U119" s="2" t="str">
        <f>IF($B119="","",RIGHT($G119*1000+100+COUNTIF($G$2:$G119,$G119),9))</f>
        <v>020403101</v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>嵯峨野・京　都</v>
      </c>
    </row>
    <row r="120" spans="1:22" x14ac:dyDescent="0.4">
      <c r="A120" t="s">
        <v>11764</v>
      </c>
      <c r="B120">
        <v>119</v>
      </c>
      <c r="C120" t="s">
        <v>1415</v>
      </c>
      <c r="D120" t="s">
        <v>1416</v>
      </c>
      <c r="E120">
        <v>4</v>
      </c>
      <c r="F120" t="s">
        <v>93</v>
      </c>
      <c r="G120">
        <v>20010921</v>
      </c>
      <c r="H120" t="s">
        <v>1417</v>
      </c>
      <c r="I120" t="s">
        <v>1418</v>
      </c>
      <c r="J120" t="s">
        <v>1419</v>
      </c>
      <c r="K120" t="s">
        <v>141</v>
      </c>
      <c r="L120" t="s">
        <v>93</v>
      </c>
      <c r="M120" t="s">
        <v>1420</v>
      </c>
      <c r="O120" s="2">
        <f>IFERROR(IF($B120="","",INDEX(所属情報!$E:$E,MATCH($A120,所属情報!$A:$A,0))),"")</f>
        <v>492200</v>
      </c>
      <c r="P120" s="2" t="str">
        <f t="shared" si="3"/>
        <v>中村　一貴 (4)</v>
      </c>
      <c r="Q120" s="2" t="str">
        <f t="shared" si="4"/>
        <v>ﾅｶﾑﾗ ｶｽﾞﾀｶ</v>
      </c>
      <c r="R120" s="2" t="str">
        <f t="shared" si="5"/>
        <v>NAKAMURA Kazutaka (01)</v>
      </c>
      <c r="S120" s="2" t="str">
        <f>IFERROR(IF($F120="","",INDEX(リスト!$C:$C,MATCH($F120,リスト!$B:$B,0))),"")</f>
        <v>27</v>
      </c>
      <c r="T120" s="2" t="str">
        <f>IFERROR(IF($K120="","",INDEX(リスト!$F:$F,MATCH($K120,リスト!$E:$E,0))),"")</f>
        <v>JPN</v>
      </c>
      <c r="U120" s="2" t="str">
        <f>IF($B120="","",RIGHT($G120*1000+100+COUNTIF($G$2:$G120,$G120),9))</f>
        <v>010921101</v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>高槻北・大　阪</v>
      </c>
    </row>
    <row r="121" spans="1:22" x14ac:dyDescent="0.4">
      <c r="A121" t="s">
        <v>11764</v>
      </c>
      <c r="B121">
        <v>120</v>
      </c>
      <c r="C121" t="s">
        <v>1421</v>
      </c>
      <c r="D121" t="s">
        <v>1422</v>
      </c>
      <c r="E121">
        <v>4</v>
      </c>
      <c r="F121" t="s">
        <v>95</v>
      </c>
      <c r="G121">
        <v>20030314</v>
      </c>
      <c r="H121" t="s">
        <v>1423</v>
      </c>
      <c r="I121" t="s">
        <v>1424</v>
      </c>
      <c r="J121" t="s">
        <v>1425</v>
      </c>
      <c r="K121" t="s">
        <v>141</v>
      </c>
      <c r="L121" t="s">
        <v>95</v>
      </c>
      <c r="M121" t="s">
        <v>1426</v>
      </c>
      <c r="O121" s="2">
        <f>IFERROR(IF($B121="","",INDEX(所属情報!$E:$E,MATCH($A121,所属情報!$A:$A,0))),"")</f>
        <v>492200</v>
      </c>
      <c r="P121" s="2" t="str">
        <f t="shared" si="3"/>
        <v>石原　誠 (4)</v>
      </c>
      <c r="Q121" s="2" t="str">
        <f t="shared" si="4"/>
        <v>ｲｼﾊﾗ ｾｲ</v>
      </c>
      <c r="R121" s="2" t="str">
        <f t="shared" si="5"/>
        <v>ISHIHARA Sei (03)</v>
      </c>
      <c r="S121" s="2" t="str">
        <f>IFERROR(IF($F121="","",INDEX(リスト!$C:$C,MATCH($F121,リスト!$B:$B,0))),"")</f>
        <v>28</v>
      </c>
      <c r="T121" s="2" t="str">
        <f>IFERROR(IF($K121="","",INDEX(リスト!$F:$F,MATCH($K121,リスト!$E:$E,0))),"")</f>
        <v>JPN</v>
      </c>
      <c r="U121" s="2" t="str">
        <f>IF($B121="","",RIGHT($G121*1000+100+COUNTIF($G$2:$G121,$G121),9))</f>
        <v>030314101</v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>須磨東・兵　庫</v>
      </c>
    </row>
    <row r="122" spans="1:22" x14ac:dyDescent="0.4">
      <c r="A122" t="s">
        <v>11764</v>
      </c>
      <c r="B122">
        <v>121</v>
      </c>
      <c r="C122" t="s">
        <v>1427</v>
      </c>
      <c r="D122" t="s">
        <v>1428</v>
      </c>
      <c r="E122">
        <v>4</v>
      </c>
      <c r="F122" t="s">
        <v>91</v>
      </c>
      <c r="G122">
        <v>20020720</v>
      </c>
      <c r="H122" t="s">
        <v>1429</v>
      </c>
      <c r="I122" t="s">
        <v>1430</v>
      </c>
      <c r="J122" t="s">
        <v>1228</v>
      </c>
      <c r="K122" t="s">
        <v>141</v>
      </c>
      <c r="L122" t="s">
        <v>91</v>
      </c>
      <c r="M122" t="s">
        <v>1304</v>
      </c>
      <c r="O122" s="2">
        <f>IFERROR(IF($B122="","",INDEX(所属情報!$E:$E,MATCH($A122,所属情報!$A:$A,0))),"")</f>
        <v>492200</v>
      </c>
      <c r="P122" s="2" t="str">
        <f t="shared" si="3"/>
        <v>米澤　僚祐 (4)</v>
      </c>
      <c r="Q122" s="2" t="str">
        <f t="shared" si="4"/>
        <v>ﾖﾈｻﾞﾜ ﾘｮｳｽｹ</v>
      </c>
      <c r="R122" s="2" t="str">
        <f t="shared" si="5"/>
        <v>YONEZAWA Ryosuke (02)</v>
      </c>
      <c r="S122" s="2" t="str">
        <f>IFERROR(IF($F122="","",INDEX(リスト!$C:$C,MATCH($F122,リスト!$B:$B,0))),"")</f>
        <v>26</v>
      </c>
      <c r="T122" s="2" t="str">
        <f>IFERROR(IF($K122="","",INDEX(リスト!$F:$F,MATCH($K122,リスト!$E:$E,0))),"")</f>
        <v>JPN</v>
      </c>
      <c r="U122" s="2" t="str">
        <f>IF($B122="","",RIGHT($G122*1000+100+COUNTIF($G$2:$G122,$G122),9))</f>
        <v>020720101</v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>立命館・京　都</v>
      </c>
    </row>
    <row r="123" spans="1:22" x14ac:dyDescent="0.4">
      <c r="A123" t="s">
        <v>11764</v>
      </c>
      <c r="B123">
        <v>122</v>
      </c>
      <c r="C123" t="s">
        <v>1431</v>
      </c>
      <c r="D123" t="s">
        <v>1432</v>
      </c>
      <c r="E123">
        <v>4</v>
      </c>
      <c r="F123" t="s">
        <v>97</v>
      </c>
      <c r="G123">
        <v>20021115</v>
      </c>
      <c r="H123" t="s">
        <v>1433</v>
      </c>
      <c r="I123" t="s">
        <v>1434</v>
      </c>
      <c r="J123" t="s">
        <v>1435</v>
      </c>
      <c r="K123" t="s">
        <v>141</v>
      </c>
      <c r="L123" t="s">
        <v>93</v>
      </c>
      <c r="M123" t="s">
        <v>1436</v>
      </c>
      <c r="O123" s="2">
        <f>IFERROR(IF($B123="","",INDEX(所属情報!$E:$E,MATCH($A123,所属情報!$A:$A,0))),"")</f>
        <v>492200</v>
      </c>
      <c r="P123" s="2" t="str">
        <f t="shared" si="3"/>
        <v>玉置　悠太 (4)</v>
      </c>
      <c r="Q123" s="2" t="str">
        <f t="shared" si="4"/>
        <v>ﾀﾏｷ ﾕｳﾀ</v>
      </c>
      <c r="R123" s="2" t="str">
        <f t="shared" si="5"/>
        <v>TAMAKI Yuta (02)</v>
      </c>
      <c r="S123" s="2" t="str">
        <f>IFERROR(IF($F123="","",INDEX(リスト!$C:$C,MATCH($F123,リスト!$B:$B,0))),"")</f>
        <v>29</v>
      </c>
      <c r="T123" s="2" t="str">
        <f>IFERROR(IF($K123="","",INDEX(リスト!$F:$F,MATCH($K123,リスト!$E:$E,0))),"")</f>
        <v>JPN</v>
      </c>
      <c r="U123" s="2" t="str">
        <f>IF($B123="","",RIGHT($G123*1000+100+COUNTIF($G$2:$G123,$G123),9))</f>
        <v>021115101</v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>向陽台・大　阪</v>
      </c>
    </row>
    <row r="124" spans="1:22" x14ac:dyDescent="0.4">
      <c r="A124" t="s">
        <v>11764</v>
      </c>
      <c r="B124">
        <v>123</v>
      </c>
      <c r="C124" t="s">
        <v>1437</v>
      </c>
      <c r="D124" t="s">
        <v>1438</v>
      </c>
      <c r="E124">
        <v>4</v>
      </c>
      <c r="F124" t="s">
        <v>119</v>
      </c>
      <c r="G124">
        <v>20010825</v>
      </c>
      <c r="H124" t="s">
        <v>1439</v>
      </c>
      <c r="I124" t="s">
        <v>1440</v>
      </c>
      <c r="J124" t="s">
        <v>1200</v>
      </c>
      <c r="K124" t="s">
        <v>141</v>
      </c>
      <c r="L124" t="s">
        <v>119</v>
      </c>
      <c r="M124" t="s">
        <v>1441</v>
      </c>
      <c r="O124" s="2">
        <f>IFERROR(IF($B124="","",INDEX(所属情報!$E:$E,MATCH($A124,所属情報!$A:$A,0))),"")</f>
        <v>492200</v>
      </c>
      <c r="P124" s="2" t="str">
        <f t="shared" si="3"/>
        <v>矢野　迅人 (4)</v>
      </c>
      <c r="Q124" s="2" t="str">
        <f t="shared" si="4"/>
        <v>ﾔﾉ ﾊﾔﾄ</v>
      </c>
      <c r="R124" s="2" t="str">
        <f t="shared" si="5"/>
        <v>YANO Hayato (01)</v>
      </c>
      <c r="S124" s="2" t="str">
        <f>IFERROR(IF($F124="","",INDEX(リスト!$C:$C,MATCH($F124,リスト!$B:$B,0))),"")</f>
        <v>40</v>
      </c>
      <c r="T124" s="2" t="str">
        <f>IFERROR(IF($K124="","",INDEX(リスト!$F:$F,MATCH($K124,リスト!$E:$E,0))),"")</f>
        <v>JPN</v>
      </c>
      <c r="U124" s="2" t="str">
        <f>IF($B124="","",RIGHT($G124*1000+100+COUNTIF($G$2:$G124,$G124),9))</f>
        <v>010825101</v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>筑前・福　岡</v>
      </c>
    </row>
    <row r="125" spans="1:22" x14ac:dyDescent="0.4">
      <c r="A125" t="s">
        <v>11764</v>
      </c>
      <c r="B125">
        <v>124</v>
      </c>
      <c r="C125" t="s">
        <v>1442</v>
      </c>
      <c r="D125" t="s">
        <v>1443</v>
      </c>
      <c r="E125">
        <v>3</v>
      </c>
      <c r="F125" t="s">
        <v>81</v>
      </c>
      <c r="G125">
        <v>20030527</v>
      </c>
      <c r="H125" t="s">
        <v>1444</v>
      </c>
      <c r="I125" t="s">
        <v>1445</v>
      </c>
      <c r="J125" t="s">
        <v>1223</v>
      </c>
      <c r="K125" t="s">
        <v>141</v>
      </c>
      <c r="L125" t="s">
        <v>81</v>
      </c>
      <c r="M125" t="s">
        <v>1446</v>
      </c>
      <c r="O125" s="2">
        <f>IFERROR(IF($B125="","",INDEX(所属情報!$E:$E,MATCH($A125,所属情報!$A:$A,0))),"")</f>
        <v>492200</v>
      </c>
      <c r="P125" s="2" t="str">
        <f t="shared" si="3"/>
        <v>栗本　遥生 (3)</v>
      </c>
      <c r="Q125" s="2" t="str">
        <f t="shared" si="4"/>
        <v>ｸﾘﾓﾄ ﾊﾙｷ</v>
      </c>
      <c r="R125" s="2" t="str">
        <f t="shared" si="5"/>
        <v>KURIMOTO Haruki (03)</v>
      </c>
      <c r="S125" s="2" t="str">
        <f>IFERROR(IF($F125="","",INDEX(リスト!$C:$C,MATCH($F125,リスト!$B:$B,0))),"")</f>
        <v>21</v>
      </c>
      <c r="T125" s="2" t="str">
        <f>IFERROR(IF($K125="","",INDEX(リスト!$F:$F,MATCH($K125,リスト!$E:$E,0))),"")</f>
        <v>JPN</v>
      </c>
      <c r="U125" s="2" t="str">
        <f>IF($B125="","",RIGHT($G125*1000+100+COUNTIF($G$2:$G125,$G125),9))</f>
        <v>030527101</v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>斐太・岐　阜</v>
      </c>
    </row>
    <row r="126" spans="1:22" x14ac:dyDescent="0.4">
      <c r="A126" t="s">
        <v>11764</v>
      </c>
      <c r="B126">
        <v>125</v>
      </c>
      <c r="C126" t="s">
        <v>1447</v>
      </c>
      <c r="D126" t="s">
        <v>1448</v>
      </c>
      <c r="E126">
        <v>3</v>
      </c>
      <c r="F126" t="s">
        <v>91</v>
      </c>
      <c r="G126">
        <v>20030910</v>
      </c>
      <c r="H126" t="s">
        <v>1449</v>
      </c>
      <c r="I126" t="s">
        <v>1450</v>
      </c>
      <c r="J126" t="s">
        <v>1451</v>
      </c>
      <c r="K126" t="s">
        <v>141</v>
      </c>
      <c r="L126" t="s">
        <v>91</v>
      </c>
      <c r="M126" t="s">
        <v>1240</v>
      </c>
      <c r="O126" s="2">
        <f>IFERROR(IF($B126="","",INDEX(所属情報!$E:$E,MATCH($A126,所属情報!$A:$A,0))),"")</f>
        <v>492200</v>
      </c>
      <c r="P126" s="2" t="str">
        <f t="shared" si="3"/>
        <v>渡邊　泰生 (3)</v>
      </c>
      <c r="Q126" s="2" t="str">
        <f t="shared" si="4"/>
        <v>ﾜﾀﾅﾍﾞ ﾀｲｷ</v>
      </c>
      <c r="R126" s="2" t="str">
        <f t="shared" si="5"/>
        <v>WATANABE Taiki (03)</v>
      </c>
      <c r="S126" s="2" t="str">
        <f>IFERROR(IF($F126="","",INDEX(リスト!$C:$C,MATCH($F126,リスト!$B:$B,0))),"")</f>
        <v>26</v>
      </c>
      <c r="T126" s="2" t="str">
        <f>IFERROR(IF($K126="","",INDEX(リスト!$F:$F,MATCH($K126,リスト!$E:$E,0))),"")</f>
        <v>JPN</v>
      </c>
      <c r="U126" s="2" t="str">
        <f>IF($B126="","",RIGHT($G126*1000+100+COUNTIF($G$2:$G126,$G126),9))</f>
        <v>030910101</v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>花園・京　都</v>
      </c>
    </row>
    <row r="127" spans="1:22" x14ac:dyDescent="0.4">
      <c r="A127" t="s">
        <v>11764</v>
      </c>
      <c r="B127">
        <v>126</v>
      </c>
      <c r="C127" t="s">
        <v>1452</v>
      </c>
      <c r="D127" t="s">
        <v>1453</v>
      </c>
      <c r="E127">
        <v>3</v>
      </c>
      <c r="F127" t="s">
        <v>89</v>
      </c>
      <c r="G127">
        <v>20031224</v>
      </c>
      <c r="H127" t="s">
        <v>1454</v>
      </c>
      <c r="I127" t="s">
        <v>1455</v>
      </c>
      <c r="J127" t="s">
        <v>796</v>
      </c>
      <c r="K127" t="s">
        <v>141</v>
      </c>
      <c r="L127" t="s">
        <v>103</v>
      </c>
      <c r="M127" t="s">
        <v>1456</v>
      </c>
      <c r="O127" s="2">
        <f>IFERROR(IF($B127="","",INDEX(所属情報!$E:$E,MATCH($A127,所属情報!$A:$A,0))),"")</f>
        <v>492200</v>
      </c>
      <c r="P127" s="2" t="str">
        <f t="shared" si="3"/>
        <v>尾林　恒星 (3)</v>
      </c>
      <c r="Q127" s="2" t="str">
        <f t="shared" si="4"/>
        <v>ｵﾊﾞﾔｼ ｺｳｾｲ</v>
      </c>
      <c r="R127" s="2" t="str">
        <f t="shared" si="5"/>
        <v>OBAYASHI Kosei (03)</v>
      </c>
      <c r="S127" s="2" t="str">
        <f>IFERROR(IF($F127="","",INDEX(リスト!$C:$C,MATCH($F127,リスト!$B:$B,0))),"")</f>
        <v>25</v>
      </c>
      <c r="T127" s="2" t="str">
        <f>IFERROR(IF($K127="","",INDEX(リスト!$F:$F,MATCH($K127,リスト!$E:$E,0))),"")</f>
        <v>JPN</v>
      </c>
      <c r="U127" s="2" t="str">
        <f>IF($B127="","",RIGHT($G127*1000+100+COUNTIF($G$2:$G127,$G127),9))</f>
        <v>031224101</v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>平田・島　根</v>
      </c>
    </row>
    <row r="128" spans="1:22" x14ac:dyDescent="0.4">
      <c r="A128" t="s">
        <v>11764</v>
      </c>
      <c r="B128">
        <v>127</v>
      </c>
      <c r="C128" t="s">
        <v>1457</v>
      </c>
      <c r="D128" t="s">
        <v>1458</v>
      </c>
      <c r="E128">
        <v>3</v>
      </c>
      <c r="F128" t="s">
        <v>89</v>
      </c>
      <c r="G128">
        <v>20040202</v>
      </c>
      <c r="H128" t="s">
        <v>1459</v>
      </c>
      <c r="I128" t="s">
        <v>1460</v>
      </c>
      <c r="J128" t="s">
        <v>1461</v>
      </c>
      <c r="K128" t="s">
        <v>141</v>
      </c>
      <c r="L128" t="s">
        <v>91</v>
      </c>
      <c r="M128" t="s">
        <v>1304</v>
      </c>
      <c r="O128" s="2">
        <f>IFERROR(IF($B128="","",INDEX(所属情報!$E:$E,MATCH($A128,所属情報!$A:$A,0))),"")</f>
        <v>492200</v>
      </c>
      <c r="P128" s="2" t="str">
        <f t="shared" si="3"/>
        <v>坂口　賢太朗 (3)</v>
      </c>
      <c r="Q128" s="2" t="str">
        <f t="shared" si="4"/>
        <v>ｻｶｸﾞﾁ ｹﾝﾀﾛｳ</v>
      </c>
      <c r="R128" s="2" t="str">
        <f t="shared" si="5"/>
        <v>SAKAGUCHI Kentaro (04)</v>
      </c>
      <c r="S128" s="2" t="str">
        <f>IFERROR(IF($F128="","",INDEX(リスト!$C:$C,MATCH($F128,リスト!$B:$B,0))),"")</f>
        <v>25</v>
      </c>
      <c r="T128" s="2" t="str">
        <f>IFERROR(IF($K128="","",INDEX(リスト!$F:$F,MATCH($K128,リスト!$E:$E,0))),"")</f>
        <v>JPN</v>
      </c>
      <c r="U128" s="2" t="str">
        <f>IF($B128="","",RIGHT($G128*1000+100+COUNTIF($G$2:$G128,$G128),9))</f>
        <v>040202101</v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>立命館・京　都</v>
      </c>
    </row>
    <row r="129" spans="1:22" x14ac:dyDescent="0.4">
      <c r="A129" t="s">
        <v>11764</v>
      </c>
      <c r="B129">
        <v>128</v>
      </c>
      <c r="C129" t="s">
        <v>1462</v>
      </c>
      <c r="D129" t="s">
        <v>1463</v>
      </c>
      <c r="E129">
        <v>3</v>
      </c>
      <c r="F129" t="s">
        <v>89</v>
      </c>
      <c r="G129">
        <v>20040304</v>
      </c>
      <c r="H129" t="s">
        <v>1464</v>
      </c>
      <c r="I129" t="s">
        <v>1465</v>
      </c>
      <c r="J129" s="75" t="s">
        <v>11765</v>
      </c>
      <c r="K129" t="s">
        <v>141</v>
      </c>
      <c r="L129" t="s">
        <v>71</v>
      </c>
      <c r="M129" t="s">
        <v>1466</v>
      </c>
      <c r="O129" s="2">
        <f>IFERROR(IF($B129="","",INDEX(所属情報!$E:$E,MATCH($A129,所属情報!$A:$A,0))),"")</f>
        <v>492200</v>
      </c>
      <c r="P129" s="2" t="str">
        <f t="shared" si="3"/>
        <v>田部　央 (3)</v>
      </c>
      <c r="Q129" s="2" t="str">
        <f t="shared" si="4"/>
        <v>ﾀﾅﾍﾞ ｵｳ</v>
      </c>
      <c r="R129" s="2" t="str">
        <f t="shared" si="5"/>
        <v>TANABE O (04)</v>
      </c>
      <c r="S129" s="2" t="str">
        <f>IFERROR(IF($F129="","",INDEX(リスト!$C:$C,MATCH($F129,リスト!$B:$B,0))),"")</f>
        <v>25</v>
      </c>
      <c r="T129" s="2" t="str">
        <f>IFERROR(IF($K129="","",INDEX(リスト!$F:$F,MATCH($K129,リスト!$E:$E,0))),"")</f>
        <v>JPN</v>
      </c>
      <c r="U129" s="2" t="str">
        <f>IF($B129="","",RIGHT($G129*1000+100+COUNTIF($G$2:$G129,$G129),9))</f>
        <v>040304101</v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>富山商業・富　山</v>
      </c>
    </row>
    <row r="130" spans="1:22" x14ac:dyDescent="0.4">
      <c r="A130" t="s">
        <v>11764</v>
      </c>
      <c r="B130">
        <v>129</v>
      </c>
      <c r="C130" t="s">
        <v>1467</v>
      </c>
      <c r="D130" t="s">
        <v>1468</v>
      </c>
      <c r="E130">
        <v>3</v>
      </c>
      <c r="F130" t="s">
        <v>91</v>
      </c>
      <c r="G130">
        <v>20030801</v>
      </c>
      <c r="H130" t="s">
        <v>1469</v>
      </c>
      <c r="I130" t="s">
        <v>1470</v>
      </c>
      <c r="J130" t="s">
        <v>1471</v>
      </c>
      <c r="K130" t="s">
        <v>141</v>
      </c>
      <c r="L130" t="s">
        <v>91</v>
      </c>
      <c r="M130" t="s">
        <v>1472</v>
      </c>
      <c r="O130" s="2">
        <f>IFERROR(IF($B130="","",INDEX(所属情報!$E:$E,MATCH($A130,所属情報!$A:$A,0))),"")</f>
        <v>492200</v>
      </c>
      <c r="P130" s="2" t="str">
        <f t="shared" ref="P130:P193" si="6">IF($C130="","",IF($E130="",$C130,$C130&amp;" ("&amp;$E130&amp;")"))</f>
        <v>井上　龍太 (3)</v>
      </c>
      <c r="Q130" s="2" t="str">
        <f t="shared" ref="Q130:Q193" si="7">IF($D130="","",ASC($D130))</f>
        <v>ｲﾉｳｴ ﾘｭｳﾀ</v>
      </c>
      <c r="R130" s="2" t="str">
        <f t="shared" ref="R130:R193" si="8">IF($I130="","",UPPER($I130)&amp;" "&amp;UPPER(LEFT($J130,1))&amp;LOWER(RIGHT($J130,LEN($J130)-1))&amp;" ("&amp;MID($G130,3,2)&amp;")")</f>
        <v>INOUE Ryuta (03)</v>
      </c>
      <c r="S130" s="2" t="str">
        <f>IFERROR(IF($F130="","",INDEX(リスト!$C:$C,MATCH($F130,リスト!$B:$B,0))),"")</f>
        <v>26</v>
      </c>
      <c r="T130" s="2" t="str">
        <f>IFERROR(IF($K130="","",INDEX(リスト!$F:$F,MATCH($K130,リスト!$E:$E,0))),"")</f>
        <v>JPN</v>
      </c>
      <c r="U130" s="2" t="str">
        <f>IF($B130="","",RIGHT($G130*1000+100+COUNTIF($G$2:$G130,$G130),9))</f>
        <v>030801101</v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>京都外大西・京　都</v>
      </c>
    </row>
    <row r="131" spans="1:22" x14ac:dyDescent="0.4">
      <c r="A131" t="s">
        <v>11764</v>
      </c>
      <c r="B131">
        <v>130</v>
      </c>
      <c r="C131" t="s">
        <v>1473</v>
      </c>
      <c r="D131" t="s">
        <v>1474</v>
      </c>
      <c r="E131">
        <v>3</v>
      </c>
      <c r="F131" t="s">
        <v>91</v>
      </c>
      <c r="G131">
        <v>20030928</v>
      </c>
      <c r="H131" t="s">
        <v>1475</v>
      </c>
      <c r="I131" t="s">
        <v>1476</v>
      </c>
      <c r="J131" t="s">
        <v>1477</v>
      </c>
      <c r="K131" t="s">
        <v>141</v>
      </c>
      <c r="L131" t="s">
        <v>91</v>
      </c>
      <c r="M131" t="s">
        <v>1361</v>
      </c>
      <c r="O131" s="2">
        <f>IFERROR(IF($B131="","",INDEX(所属情報!$E:$E,MATCH($A131,所属情報!$A:$A,0))),"")</f>
        <v>492200</v>
      </c>
      <c r="P131" s="2" t="str">
        <f t="shared" si="6"/>
        <v>金高　哲哉 (3)</v>
      </c>
      <c r="Q131" s="2" t="str">
        <f t="shared" si="7"/>
        <v>ｷﾝﾀｶ ﾃﾂﾔ</v>
      </c>
      <c r="R131" s="2" t="str">
        <f t="shared" si="8"/>
        <v>KINTAKA Tetsuya (03)</v>
      </c>
      <c r="S131" s="2" t="str">
        <f>IFERROR(IF($F131="","",INDEX(リスト!$C:$C,MATCH($F131,リスト!$B:$B,0))),"")</f>
        <v>26</v>
      </c>
      <c r="T131" s="2" t="str">
        <f>IFERROR(IF($K131="","",INDEX(リスト!$F:$F,MATCH($K131,リスト!$E:$E,0))),"")</f>
        <v>JPN</v>
      </c>
      <c r="U131" s="2" t="str">
        <f>IF($B131="","",RIGHT($G131*1000+100+COUNTIF($G$2:$G131,$G131),9))</f>
        <v>030928101</v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>洛南・京　都</v>
      </c>
    </row>
    <row r="132" spans="1:22" x14ac:dyDescent="0.4">
      <c r="A132" t="s">
        <v>11764</v>
      </c>
      <c r="B132">
        <v>131</v>
      </c>
      <c r="C132" t="s">
        <v>1478</v>
      </c>
      <c r="D132" t="s">
        <v>1479</v>
      </c>
      <c r="E132">
        <v>3</v>
      </c>
      <c r="F132" t="s">
        <v>97</v>
      </c>
      <c r="G132">
        <v>20030806</v>
      </c>
      <c r="H132" t="s">
        <v>1480</v>
      </c>
      <c r="I132" t="s">
        <v>1481</v>
      </c>
      <c r="J132" t="s">
        <v>1482</v>
      </c>
      <c r="K132" t="s">
        <v>141</v>
      </c>
      <c r="L132" t="s">
        <v>97</v>
      </c>
      <c r="M132" t="s">
        <v>1355</v>
      </c>
      <c r="O132" s="2">
        <f>IFERROR(IF($B132="","",INDEX(所属情報!$E:$E,MATCH($A132,所属情報!$A:$A,0))),"")</f>
        <v>492200</v>
      </c>
      <c r="P132" s="2" t="str">
        <f t="shared" si="6"/>
        <v>土屋　温希 (3)</v>
      </c>
      <c r="Q132" s="2" t="str">
        <f t="shared" si="7"/>
        <v>ﾂﾁﾔ ｱﾂｷ</v>
      </c>
      <c r="R132" s="2" t="str">
        <f t="shared" si="8"/>
        <v>TSUCHIYA Atsuki (03)</v>
      </c>
      <c r="S132" s="2" t="str">
        <f>IFERROR(IF($F132="","",INDEX(リスト!$C:$C,MATCH($F132,リスト!$B:$B,0))),"")</f>
        <v>29</v>
      </c>
      <c r="T132" s="2" t="str">
        <f>IFERROR(IF($K132="","",INDEX(リスト!$F:$F,MATCH($K132,リスト!$E:$E,0))),"")</f>
        <v>JPN</v>
      </c>
      <c r="U132" s="2" t="str">
        <f>IF($B132="","",RIGHT($G132*1000+100+COUNTIF($G$2:$G132,$G132),9))</f>
        <v>030806101</v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>智辯学園奈良カレッジ・奈　良</v>
      </c>
    </row>
    <row r="133" spans="1:22" x14ac:dyDescent="0.4">
      <c r="A133" t="s">
        <v>11764</v>
      </c>
      <c r="B133">
        <v>132</v>
      </c>
      <c r="C133" t="s">
        <v>1483</v>
      </c>
      <c r="D133" t="s">
        <v>1484</v>
      </c>
      <c r="E133">
        <v>3</v>
      </c>
      <c r="F133" t="s">
        <v>91</v>
      </c>
      <c r="G133">
        <v>20030410</v>
      </c>
      <c r="H133" t="s">
        <v>1485</v>
      </c>
      <c r="I133" t="s">
        <v>1486</v>
      </c>
      <c r="J133" t="s">
        <v>838</v>
      </c>
      <c r="K133" t="s">
        <v>141</v>
      </c>
      <c r="L133" t="s">
        <v>91</v>
      </c>
      <c r="M133" t="s">
        <v>1304</v>
      </c>
      <c r="O133" s="2">
        <f>IFERROR(IF($B133="","",INDEX(所属情報!$E:$E,MATCH($A133,所属情報!$A:$A,0))),"")</f>
        <v>492200</v>
      </c>
      <c r="P133" s="2" t="str">
        <f t="shared" si="6"/>
        <v>八木　丞太郎 (3)</v>
      </c>
      <c r="Q133" s="2" t="str">
        <f t="shared" si="7"/>
        <v>ﾔｷﾞ ｼｮｳﾀﾛｳ</v>
      </c>
      <c r="R133" s="2" t="str">
        <f t="shared" si="8"/>
        <v>YAGI Shotaro (03)</v>
      </c>
      <c r="S133" s="2" t="str">
        <f>IFERROR(IF($F133="","",INDEX(リスト!$C:$C,MATCH($F133,リスト!$B:$B,0))),"")</f>
        <v>26</v>
      </c>
      <c r="T133" s="2" t="str">
        <f>IFERROR(IF($K133="","",INDEX(リスト!$F:$F,MATCH($K133,リスト!$E:$E,0))),"")</f>
        <v>JPN</v>
      </c>
      <c r="U133" s="2" t="str">
        <f>IF($B133="","",RIGHT($G133*1000+100+COUNTIF($G$2:$G133,$G133),9))</f>
        <v>030410101</v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>立命館・京　都</v>
      </c>
    </row>
    <row r="134" spans="1:22" x14ac:dyDescent="0.4">
      <c r="A134" t="s">
        <v>11764</v>
      </c>
      <c r="B134">
        <v>133</v>
      </c>
      <c r="C134" t="s">
        <v>1487</v>
      </c>
      <c r="D134" t="s">
        <v>1488</v>
      </c>
      <c r="E134">
        <v>3</v>
      </c>
      <c r="F134" t="s">
        <v>89</v>
      </c>
      <c r="G134">
        <v>20030430</v>
      </c>
      <c r="H134" t="s">
        <v>1489</v>
      </c>
      <c r="I134" t="s">
        <v>1490</v>
      </c>
      <c r="J134" t="s">
        <v>1491</v>
      </c>
      <c r="K134" t="s">
        <v>141</v>
      </c>
      <c r="L134" t="s">
        <v>89</v>
      </c>
      <c r="M134" t="s">
        <v>1492</v>
      </c>
      <c r="O134" s="2">
        <f>IFERROR(IF($B134="","",INDEX(所属情報!$E:$E,MATCH($A134,所属情報!$A:$A,0))),"")</f>
        <v>492200</v>
      </c>
      <c r="P134" s="2" t="str">
        <f t="shared" si="6"/>
        <v>福谷　苑樹 (3)</v>
      </c>
      <c r="Q134" s="2" t="str">
        <f t="shared" si="7"/>
        <v>ﾌｸﾀﾆ ｴﾝｼﾞｭ</v>
      </c>
      <c r="R134" s="2" t="str">
        <f t="shared" si="8"/>
        <v>FUKUTANI Enju (03)</v>
      </c>
      <c r="S134" s="2" t="str">
        <f>IFERROR(IF($F134="","",INDEX(リスト!$C:$C,MATCH($F134,リスト!$B:$B,0))),"")</f>
        <v>25</v>
      </c>
      <c r="T134" s="2" t="str">
        <f>IFERROR(IF($K134="","",INDEX(リスト!$F:$F,MATCH($K134,リスト!$E:$E,0))),"")</f>
        <v>JPN</v>
      </c>
      <c r="U134" s="2" t="str">
        <f>IF($B134="","",RIGHT($G134*1000+100+COUNTIF($G$2:$G134,$G134),9))</f>
        <v>030430101</v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>玉川・滋　賀</v>
      </c>
    </row>
    <row r="135" spans="1:22" x14ac:dyDescent="0.4">
      <c r="A135" t="s">
        <v>11764</v>
      </c>
      <c r="B135">
        <v>134</v>
      </c>
      <c r="C135" t="s">
        <v>1493</v>
      </c>
      <c r="D135" t="s">
        <v>1494</v>
      </c>
      <c r="E135">
        <v>3</v>
      </c>
      <c r="F135" t="s">
        <v>97</v>
      </c>
      <c r="G135">
        <v>20030807</v>
      </c>
      <c r="H135" t="s">
        <v>1495</v>
      </c>
      <c r="I135" t="s">
        <v>1496</v>
      </c>
      <c r="J135" t="s">
        <v>1497</v>
      </c>
      <c r="K135" t="s">
        <v>141</v>
      </c>
      <c r="L135" t="s">
        <v>97</v>
      </c>
      <c r="M135" t="s">
        <v>1355</v>
      </c>
      <c r="O135" s="2">
        <f>IFERROR(IF($B135="","",INDEX(所属情報!$E:$E,MATCH($A135,所属情報!$A:$A,0))),"")</f>
        <v>492200</v>
      </c>
      <c r="P135" s="2" t="str">
        <f t="shared" si="6"/>
        <v>倉橋　慶 (3)</v>
      </c>
      <c r="Q135" s="2" t="str">
        <f t="shared" si="7"/>
        <v>ｸﾗﾊｼ ｹｲ</v>
      </c>
      <c r="R135" s="2" t="str">
        <f t="shared" si="8"/>
        <v>KURAHASHI Kei (03)</v>
      </c>
      <c r="S135" s="2" t="str">
        <f>IFERROR(IF($F135="","",INDEX(リスト!$C:$C,MATCH($F135,リスト!$B:$B,0))),"")</f>
        <v>29</v>
      </c>
      <c r="T135" s="2" t="str">
        <f>IFERROR(IF($K135="","",INDEX(リスト!$F:$F,MATCH($K135,リスト!$E:$E,0))),"")</f>
        <v>JPN</v>
      </c>
      <c r="U135" s="2" t="str">
        <f>IF($B135="","",RIGHT($G135*1000+100+COUNTIF($G$2:$G135,$G135),9))</f>
        <v>030807101</v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>智辯学園奈良カレッジ・奈　良</v>
      </c>
    </row>
    <row r="136" spans="1:22" x14ac:dyDescent="0.4">
      <c r="A136" t="s">
        <v>11764</v>
      </c>
      <c r="B136">
        <v>135</v>
      </c>
      <c r="C136" t="s">
        <v>1498</v>
      </c>
      <c r="D136" t="s">
        <v>1499</v>
      </c>
      <c r="E136">
        <v>3</v>
      </c>
      <c r="F136" t="s">
        <v>91</v>
      </c>
      <c r="G136">
        <v>20030624</v>
      </c>
      <c r="H136" t="s">
        <v>1500</v>
      </c>
      <c r="I136" t="s">
        <v>1501</v>
      </c>
      <c r="J136" t="s">
        <v>1435</v>
      </c>
      <c r="K136" t="s">
        <v>141</v>
      </c>
      <c r="L136" t="s">
        <v>89</v>
      </c>
      <c r="M136" t="s">
        <v>1502</v>
      </c>
      <c r="O136" s="2">
        <f>IFERROR(IF($B136="","",INDEX(所属情報!$E:$E,MATCH($A136,所属情報!$A:$A,0))),"")</f>
        <v>492200</v>
      </c>
      <c r="P136" s="2" t="str">
        <f t="shared" si="6"/>
        <v>長澤　悠太 (3)</v>
      </c>
      <c r="Q136" s="2" t="str">
        <f t="shared" si="7"/>
        <v>ﾅｶﾞｻﾜ ﾕｳﾀ</v>
      </c>
      <c r="R136" s="2" t="str">
        <f t="shared" si="8"/>
        <v>NAGASAWA Yuta (03)</v>
      </c>
      <c r="S136" s="2" t="str">
        <f>IFERROR(IF($F136="","",INDEX(リスト!$C:$C,MATCH($F136,リスト!$B:$B,0))),"")</f>
        <v>26</v>
      </c>
      <c r="T136" s="2" t="str">
        <f>IFERROR(IF($K136="","",INDEX(リスト!$F:$F,MATCH($K136,リスト!$E:$E,0))),"")</f>
        <v>JPN</v>
      </c>
      <c r="U136" s="2" t="str">
        <f>IF($B136="","",RIGHT($G136*1000+100+COUNTIF($G$2:$G136,$G136),9))</f>
        <v>030624101</v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>立命館守山・滋　賀</v>
      </c>
    </row>
    <row r="137" spans="1:22" x14ac:dyDescent="0.4">
      <c r="A137" t="s">
        <v>11764</v>
      </c>
      <c r="B137">
        <v>136</v>
      </c>
      <c r="C137" t="s">
        <v>1503</v>
      </c>
      <c r="D137" t="s">
        <v>1504</v>
      </c>
      <c r="E137">
        <v>3</v>
      </c>
      <c r="F137" t="s">
        <v>89</v>
      </c>
      <c r="G137">
        <v>20030718</v>
      </c>
      <c r="H137" t="s">
        <v>1505</v>
      </c>
      <c r="I137" t="s">
        <v>1506</v>
      </c>
      <c r="J137" t="s">
        <v>1228</v>
      </c>
      <c r="K137" t="s">
        <v>141</v>
      </c>
      <c r="L137" t="s">
        <v>89</v>
      </c>
      <c r="M137" t="s">
        <v>1502</v>
      </c>
      <c r="O137" s="2">
        <f>IFERROR(IF($B137="","",INDEX(所属情報!$E:$E,MATCH($A137,所属情報!$A:$A,0))),"")</f>
        <v>492200</v>
      </c>
      <c r="P137" s="2" t="str">
        <f t="shared" si="6"/>
        <v>茶木　涼介 (3)</v>
      </c>
      <c r="Q137" s="2" t="str">
        <f t="shared" si="7"/>
        <v>ﾁｬｷ ﾘｮｳｽｹ</v>
      </c>
      <c r="R137" s="2" t="str">
        <f t="shared" si="8"/>
        <v>CHAKI Ryosuke (03)</v>
      </c>
      <c r="S137" s="2" t="str">
        <f>IFERROR(IF($F137="","",INDEX(リスト!$C:$C,MATCH($F137,リスト!$B:$B,0))),"")</f>
        <v>25</v>
      </c>
      <c r="T137" s="2" t="str">
        <f>IFERROR(IF($K137="","",INDEX(リスト!$F:$F,MATCH($K137,リスト!$E:$E,0))),"")</f>
        <v>JPN</v>
      </c>
      <c r="U137" s="2" t="str">
        <f>IF($B137="","",RIGHT($G137*1000+100+COUNTIF($G$2:$G137,$G137),9))</f>
        <v>030718102</v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>立命館守山・滋　賀</v>
      </c>
    </row>
    <row r="138" spans="1:22" x14ac:dyDescent="0.4">
      <c r="A138" t="s">
        <v>11764</v>
      </c>
      <c r="B138">
        <v>137</v>
      </c>
      <c r="C138" t="s">
        <v>1507</v>
      </c>
      <c r="D138" t="s">
        <v>1508</v>
      </c>
      <c r="E138">
        <v>3</v>
      </c>
      <c r="F138" t="s">
        <v>93</v>
      </c>
      <c r="G138">
        <v>20031031</v>
      </c>
      <c r="H138" t="s">
        <v>1509</v>
      </c>
      <c r="I138" t="s">
        <v>1510</v>
      </c>
      <c r="J138" t="s">
        <v>1511</v>
      </c>
      <c r="K138" t="s">
        <v>141</v>
      </c>
      <c r="L138" t="s">
        <v>93</v>
      </c>
      <c r="M138" t="s">
        <v>969</v>
      </c>
      <c r="O138" s="2">
        <f>IFERROR(IF($B138="","",INDEX(所属情報!$E:$E,MATCH($A138,所属情報!$A:$A,0))),"")</f>
        <v>492200</v>
      </c>
      <c r="P138" s="2" t="str">
        <f t="shared" si="6"/>
        <v>高　蓮太郎 (3)</v>
      </c>
      <c r="Q138" s="2" t="str">
        <f t="shared" si="7"/>
        <v>ｺｳ ﾚﾝﾀﾛｳ</v>
      </c>
      <c r="R138" s="2" t="str">
        <f t="shared" si="8"/>
        <v>KO Rentaro (03)</v>
      </c>
      <c r="S138" s="2" t="str">
        <f>IFERROR(IF($F138="","",INDEX(リスト!$C:$C,MATCH($F138,リスト!$B:$B,0))),"")</f>
        <v>27</v>
      </c>
      <c r="T138" s="2" t="str">
        <f>IFERROR(IF($K138="","",INDEX(リスト!$F:$F,MATCH($K138,リスト!$E:$E,0))),"")</f>
        <v>JPN</v>
      </c>
      <c r="U138" s="2" t="str">
        <f>IF($B138="","",RIGHT($G138*1000+100+COUNTIF($G$2:$G138,$G138),9))</f>
        <v>031031101</v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>近畿大附属・大　阪</v>
      </c>
    </row>
    <row r="139" spans="1:22" x14ac:dyDescent="0.4">
      <c r="A139" t="s">
        <v>11764</v>
      </c>
      <c r="B139">
        <v>138</v>
      </c>
      <c r="C139" t="s">
        <v>1512</v>
      </c>
      <c r="D139" t="s">
        <v>1513</v>
      </c>
      <c r="E139">
        <v>3</v>
      </c>
      <c r="F139" t="s">
        <v>41</v>
      </c>
      <c r="G139">
        <v>20031006</v>
      </c>
      <c r="H139" t="s">
        <v>1514</v>
      </c>
      <c r="I139" t="s">
        <v>1292</v>
      </c>
      <c r="J139" t="s">
        <v>1515</v>
      </c>
      <c r="K139" t="s">
        <v>141</v>
      </c>
      <c r="L139" t="s">
        <v>41</v>
      </c>
      <c r="M139" t="s">
        <v>1516</v>
      </c>
      <c r="O139" s="2">
        <f>IFERROR(IF($B139="","",INDEX(所属情報!$E:$E,MATCH($A139,所属情報!$A:$A,0))),"")</f>
        <v>492200</v>
      </c>
      <c r="P139" s="2" t="str">
        <f t="shared" si="6"/>
        <v>小林　生承 (3)</v>
      </c>
      <c r="Q139" s="2" t="str">
        <f t="shared" si="7"/>
        <v>ｺﾊﾞﾔｼ ｷｼｮｳ</v>
      </c>
      <c r="R139" s="2" t="str">
        <f t="shared" si="8"/>
        <v>KOBAYASHI Kisho (03)</v>
      </c>
      <c r="S139" s="2" t="str">
        <f>IFERROR(IF($F139="","",INDEX(リスト!$C:$C,MATCH($F139,リスト!$B:$B,0))),"")</f>
        <v>01</v>
      </c>
      <c r="T139" s="2" t="str">
        <f>IFERROR(IF($K139="","",INDEX(リスト!$F:$F,MATCH($K139,リスト!$E:$E,0))),"")</f>
        <v>JPN</v>
      </c>
      <c r="U139" s="2" t="str">
        <f>IF($B139="","",RIGHT($G139*1000+100+COUNTIF($G$2:$G139,$G139),9))</f>
        <v>031006101</v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>立命館慶祥・北海道</v>
      </c>
    </row>
    <row r="140" spans="1:22" x14ac:dyDescent="0.4">
      <c r="A140" t="s">
        <v>11764</v>
      </c>
      <c r="B140">
        <v>139</v>
      </c>
      <c r="C140" t="s">
        <v>1517</v>
      </c>
      <c r="D140" t="s">
        <v>1518</v>
      </c>
      <c r="E140">
        <v>3</v>
      </c>
      <c r="F140" t="s">
        <v>101</v>
      </c>
      <c r="G140">
        <v>20030505</v>
      </c>
      <c r="H140" t="s">
        <v>1519</v>
      </c>
      <c r="I140" t="s">
        <v>1520</v>
      </c>
      <c r="J140" t="s">
        <v>1053</v>
      </c>
      <c r="K140" t="s">
        <v>141</v>
      </c>
      <c r="L140" t="s">
        <v>101</v>
      </c>
      <c r="M140" t="s">
        <v>1521</v>
      </c>
      <c r="O140" s="2">
        <f>IFERROR(IF($B140="","",INDEX(所属情報!$E:$E,MATCH($A140,所属情報!$A:$A,0))),"")</f>
        <v>492200</v>
      </c>
      <c r="P140" s="2" t="str">
        <f t="shared" si="6"/>
        <v>上田　瑞樹 (3)</v>
      </c>
      <c r="Q140" s="2" t="str">
        <f t="shared" si="7"/>
        <v>ｳｴﾀ ﾐｽﾞｷ</v>
      </c>
      <c r="R140" s="2" t="str">
        <f t="shared" si="8"/>
        <v>UETA Mizuki (03)</v>
      </c>
      <c r="S140" s="2" t="str">
        <f>IFERROR(IF($F140="","",INDEX(リスト!$C:$C,MATCH($F140,リスト!$B:$B,0))),"")</f>
        <v>31</v>
      </c>
      <c r="T140" s="2" t="str">
        <f>IFERROR(IF($K140="","",INDEX(リスト!$F:$F,MATCH($K140,リスト!$E:$E,0))),"")</f>
        <v>JPN</v>
      </c>
      <c r="U140" s="2" t="str">
        <f>IF($B140="","",RIGHT($G140*1000+100+COUNTIF($G$2:$G140,$G140),9))</f>
        <v>030505101</v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>鳥取城北・鳥　取</v>
      </c>
    </row>
    <row r="141" spans="1:22" x14ac:dyDescent="0.4">
      <c r="A141" t="s">
        <v>11764</v>
      </c>
      <c r="B141">
        <v>140</v>
      </c>
      <c r="C141" t="s">
        <v>1522</v>
      </c>
      <c r="D141" t="s">
        <v>1523</v>
      </c>
      <c r="E141">
        <v>3</v>
      </c>
      <c r="F141" t="s">
        <v>85</v>
      </c>
      <c r="G141">
        <v>20031017</v>
      </c>
      <c r="H141" t="s">
        <v>1524</v>
      </c>
      <c r="I141" t="s">
        <v>1525</v>
      </c>
      <c r="J141" t="s">
        <v>1228</v>
      </c>
      <c r="K141" t="s">
        <v>141</v>
      </c>
      <c r="L141" t="s">
        <v>85</v>
      </c>
      <c r="M141" t="s">
        <v>1526</v>
      </c>
      <c r="O141" s="2">
        <f>IFERROR(IF($B141="","",INDEX(所属情報!$E:$E,MATCH($A141,所属情報!$A:$A,0))),"")</f>
        <v>492200</v>
      </c>
      <c r="P141" s="2" t="str">
        <f t="shared" si="6"/>
        <v>木下　凌輔 (3)</v>
      </c>
      <c r="Q141" s="2" t="str">
        <f t="shared" si="7"/>
        <v>ｷﾉｼﾀ ﾘｮｳｽｹ</v>
      </c>
      <c r="R141" s="2" t="str">
        <f t="shared" si="8"/>
        <v>KINOSHITA Ryosuke (03)</v>
      </c>
      <c r="S141" s="2" t="str">
        <f>IFERROR(IF($F141="","",INDEX(リスト!$C:$C,MATCH($F141,リスト!$B:$B,0))),"")</f>
        <v>23</v>
      </c>
      <c r="T141" s="2" t="str">
        <f>IFERROR(IF($K141="","",INDEX(リスト!$F:$F,MATCH($K141,リスト!$E:$E,0))),"")</f>
        <v>JPN</v>
      </c>
      <c r="U141" s="2" t="str">
        <f>IF($B141="","",RIGHT($G141*1000+100+COUNTIF($G$2:$G141,$G141),9))</f>
        <v>031017101</v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>松蔭・愛　知</v>
      </c>
    </row>
    <row r="142" spans="1:22" x14ac:dyDescent="0.4">
      <c r="A142" t="s">
        <v>11764</v>
      </c>
      <c r="B142">
        <v>141</v>
      </c>
      <c r="C142" t="s">
        <v>1527</v>
      </c>
      <c r="D142" t="s">
        <v>1528</v>
      </c>
      <c r="E142">
        <v>3</v>
      </c>
      <c r="F142" t="s">
        <v>41</v>
      </c>
      <c r="G142">
        <v>20030821</v>
      </c>
      <c r="H142" t="s">
        <v>1529</v>
      </c>
      <c r="I142" t="s">
        <v>813</v>
      </c>
      <c r="J142" t="s">
        <v>1530</v>
      </c>
      <c r="K142" t="s">
        <v>141</v>
      </c>
      <c r="L142" t="s">
        <v>41</v>
      </c>
      <c r="M142" t="s">
        <v>1516</v>
      </c>
      <c r="O142" s="2">
        <f>IFERROR(IF($B142="","",INDEX(所属情報!$E:$E,MATCH($A142,所属情報!$A:$A,0))),"")</f>
        <v>492200</v>
      </c>
      <c r="P142" s="2" t="str">
        <f t="shared" si="6"/>
        <v>松井　聰 (3)</v>
      </c>
      <c r="Q142" s="2" t="str">
        <f t="shared" si="7"/>
        <v>ﾏﾂｲ ﾊｼﾞﾒ</v>
      </c>
      <c r="R142" s="2" t="str">
        <f t="shared" si="8"/>
        <v>MATSUI Hajime (03)</v>
      </c>
      <c r="S142" s="2" t="str">
        <f>IFERROR(IF($F142="","",INDEX(リスト!$C:$C,MATCH($F142,リスト!$B:$B,0))),"")</f>
        <v>01</v>
      </c>
      <c r="T142" s="2" t="str">
        <f>IFERROR(IF($K142="","",INDEX(リスト!$F:$F,MATCH($K142,リスト!$E:$E,0))),"")</f>
        <v>JPN</v>
      </c>
      <c r="U142" s="2" t="str">
        <f>IF($B142="","",RIGHT($G142*1000+100+COUNTIF($G$2:$G142,$G142),9))</f>
        <v>030821101</v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>立命館慶祥・北海道</v>
      </c>
    </row>
    <row r="143" spans="1:22" x14ac:dyDescent="0.4">
      <c r="A143" t="s">
        <v>11764</v>
      </c>
      <c r="B143">
        <v>142</v>
      </c>
      <c r="C143" t="s">
        <v>1531</v>
      </c>
      <c r="D143" t="s">
        <v>1532</v>
      </c>
      <c r="E143">
        <v>3</v>
      </c>
      <c r="F143" t="s">
        <v>85</v>
      </c>
      <c r="G143">
        <v>20030805</v>
      </c>
      <c r="H143" t="s">
        <v>1533</v>
      </c>
      <c r="I143" t="s">
        <v>1534</v>
      </c>
      <c r="J143" t="s">
        <v>1535</v>
      </c>
      <c r="K143" t="s">
        <v>141</v>
      </c>
      <c r="L143" t="s">
        <v>85</v>
      </c>
      <c r="M143" t="s">
        <v>1536</v>
      </c>
      <c r="O143" s="2">
        <f>IFERROR(IF($B143="","",INDEX(所属情報!$E:$E,MATCH($A143,所属情報!$A:$A,0))),"")</f>
        <v>492200</v>
      </c>
      <c r="P143" s="2" t="str">
        <f t="shared" si="6"/>
        <v>田原　佳悟 (3)</v>
      </c>
      <c r="Q143" s="2" t="str">
        <f t="shared" si="7"/>
        <v>ﾀﾊﾗ ｹｲｺﾞ</v>
      </c>
      <c r="R143" s="2" t="str">
        <f t="shared" si="8"/>
        <v>TAHARA Keigo (03)</v>
      </c>
      <c r="S143" s="2" t="str">
        <f>IFERROR(IF($F143="","",INDEX(リスト!$C:$C,MATCH($F143,リスト!$B:$B,0))),"")</f>
        <v>23</v>
      </c>
      <c r="T143" s="2" t="str">
        <f>IFERROR(IF($K143="","",INDEX(リスト!$F:$F,MATCH($K143,リスト!$E:$E,0))),"")</f>
        <v>JPN</v>
      </c>
      <c r="U143" s="2" t="str">
        <f>IF($B143="","",RIGHT($G143*1000+100+COUNTIF($G$2:$G143,$G143),9))</f>
        <v>030805101</v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>名古屋西・愛　知</v>
      </c>
    </row>
    <row r="144" spans="1:22" x14ac:dyDescent="0.4">
      <c r="A144" t="s">
        <v>11764</v>
      </c>
      <c r="B144">
        <v>143</v>
      </c>
      <c r="C144" t="s">
        <v>1537</v>
      </c>
      <c r="D144" t="s">
        <v>1538</v>
      </c>
      <c r="E144">
        <v>3</v>
      </c>
      <c r="F144" t="s">
        <v>105</v>
      </c>
      <c r="G144">
        <v>20030509</v>
      </c>
      <c r="H144" t="s">
        <v>1539</v>
      </c>
      <c r="I144" t="s">
        <v>1332</v>
      </c>
      <c r="J144" t="s">
        <v>1497</v>
      </c>
      <c r="K144" t="s">
        <v>141</v>
      </c>
      <c r="L144" t="s">
        <v>105</v>
      </c>
      <c r="M144" t="s">
        <v>1163</v>
      </c>
      <c r="O144" s="2">
        <f>IFERROR(IF($B144="","",INDEX(所属情報!$E:$E,MATCH($A144,所属情報!$A:$A,0))),"")</f>
        <v>492200</v>
      </c>
      <c r="P144" s="2" t="str">
        <f t="shared" si="6"/>
        <v>西山　慧 (3)</v>
      </c>
      <c r="Q144" s="2" t="str">
        <f t="shared" si="7"/>
        <v>ﾆｼﾔﾏ ｹｲ</v>
      </c>
      <c r="R144" s="2" t="str">
        <f t="shared" si="8"/>
        <v>NISHIYAMA Kei (03)</v>
      </c>
      <c r="S144" s="2" t="str">
        <f>IFERROR(IF($F144="","",INDEX(リスト!$C:$C,MATCH($F144,リスト!$B:$B,0))),"")</f>
        <v>33</v>
      </c>
      <c r="T144" s="2" t="str">
        <f>IFERROR(IF($K144="","",INDEX(リスト!$F:$F,MATCH($K144,リスト!$E:$E,0))),"")</f>
        <v>JPN</v>
      </c>
      <c r="U144" s="2" t="str">
        <f>IF($B144="","",RIGHT($G144*1000+100+COUNTIF($G$2:$G144,$G144),9))</f>
        <v>030509101</v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>玉野光南・岡　山</v>
      </c>
    </row>
    <row r="145" spans="1:22" x14ac:dyDescent="0.4">
      <c r="A145" t="s">
        <v>11764</v>
      </c>
      <c r="B145">
        <v>144</v>
      </c>
      <c r="C145" t="s">
        <v>1540</v>
      </c>
      <c r="D145" t="s">
        <v>1541</v>
      </c>
      <c r="E145">
        <v>3</v>
      </c>
      <c r="F145" t="s">
        <v>95</v>
      </c>
      <c r="G145">
        <v>20031005</v>
      </c>
      <c r="H145" t="s">
        <v>1542</v>
      </c>
      <c r="I145" t="s">
        <v>1543</v>
      </c>
      <c r="J145" t="s">
        <v>1194</v>
      </c>
      <c r="K145" t="s">
        <v>141</v>
      </c>
      <c r="L145" t="s">
        <v>95</v>
      </c>
      <c r="M145" t="s">
        <v>1426</v>
      </c>
      <c r="O145" s="2">
        <f>IFERROR(IF($B145="","",INDEX(所属情報!$E:$E,MATCH($A145,所属情報!$A:$A,0))),"")</f>
        <v>492200</v>
      </c>
      <c r="P145" s="2" t="str">
        <f t="shared" si="6"/>
        <v>横田　紘季 (3)</v>
      </c>
      <c r="Q145" s="2" t="str">
        <f t="shared" si="7"/>
        <v>ﾖｺﾀ ｺｳｷ</v>
      </c>
      <c r="R145" s="2" t="str">
        <f t="shared" si="8"/>
        <v>YOKOTA Koki (03)</v>
      </c>
      <c r="S145" s="2" t="str">
        <f>IFERROR(IF($F145="","",INDEX(リスト!$C:$C,MATCH($F145,リスト!$B:$B,0))),"")</f>
        <v>28</v>
      </c>
      <c r="T145" s="2" t="str">
        <f>IFERROR(IF($K145="","",INDEX(リスト!$F:$F,MATCH($K145,リスト!$E:$E,0))),"")</f>
        <v>JPN</v>
      </c>
      <c r="U145" s="2" t="str">
        <f>IF($B145="","",RIGHT($G145*1000+100+COUNTIF($G$2:$G145,$G145),9))</f>
        <v>031005101</v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>須磨東・兵　庫</v>
      </c>
    </row>
    <row r="146" spans="1:22" x14ac:dyDescent="0.4">
      <c r="A146" t="s">
        <v>11764</v>
      </c>
      <c r="B146">
        <v>145</v>
      </c>
      <c r="C146" t="s">
        <v>1544</v>
      </c>
      <c r="D146" t="s">
        <v>1545</v>
      </c>
      <c r="E146">
        <v>3</v>
      </c>
      <c r="F146" t="s">
        <v>41</v>
      </c>
      <c r="G146">
        <v>20030403</v>
      </c>
      <c r="H146" t="s">
        <v>1546</v>
      </c>
      <c r="I146" t="s">
        <v>1547</v>
      </c>
      <c r="J146" t="s">
        <v>1548</v>
      </c>
      <c r="K146" t="s">
        <v>141</v>
      </c>
      <c r="L146" t="s">
        <v>41</v>
      </c>
      <c r="M146" t="s">
        <v>1516</v>
      </c>
      <c r="O146" s="2">
        <f>IFERROR(IF($B146="","",INDEX(所属情報!$E:$E,MATCH($A146,所属情報!$A:$A,0))),"")</f>
        <v>492200</v>
      </c>
      <c r="P146" s="2" t="str">
        <f t="shared" si="6"/>
        <v>北川　広大 (3)</v>
      </c>
      <c r="Q146" s="2" t="str">
        <f t="shared" si="7"/>
        <v>ｷﾀｶﾞﾜ ｺｳﾀﾞｲ</v>
      </c>
      <c r="R146" s="2" t="str">
        <f t="shared" si="8"/>
        <v>KITAGAWA Kodai (03)</v>
      </c>
      <c r="S146" s="2" t="str">
        <f>IFERROR(IF($F146="","",INDEX(リスト!$C:$C,MATCH($F146,リスト!$B:$B,0))),"")</f>
        <v>01</v>
      </c>
      <c r="T146" s="2" t="str">
        <f>IFERROR(IF($K146="","",INDEX(リスト!$F:$F,MATCH($K146,リスト!$E:$E,0))),"")</f>
        <v>JPN</v>
      </c>
      <c r="U146" s="2" t="str">
        <f>IF($B146="","",RIGHT($G146*1000+100+COUNTIF($G$2:$G146,$G146),9))</f>
        <v>030403101</v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>立命館慶祥・北海道</v>
      </c>
    </row>
    <row r="147" spans="1:22" x14ac:dyDescent="0.4">
      <c r="A147" t="s">
        <v>11764</v>
      </c>
      <c r="B147">
        <v>146</v>
      </c>
      <c r="C147" t="s">
        <v>1549</v>
      </c>
      <c r="D147" t="s">
        <v>1550</v>
      </c>
      <c r="E147">
        <v>3</v>
      </c>
      <c r="F147" t="s">
        <v>93</v>
      </c>
      <c r="G147">
        <v>20030619</v>
      </c>
      <c r="H147" t="s">
        <v>1551</v>
      </c>
      <c r="I147" t="s">
        <v>1326</v>
      </c>
      <c r="J147" t="s">
        <v>1350</v>
      </c>
      <c r="K147" t="s">
        <v>141</v>
      </c>
      <c r="L147" t="s">
        <v>93</v>
      </c>
      <c r="M147" t="s">
        <v>963</v>
      </c>
      <c r="O147" s="2">
        <f>IFERROR(IF($B147="","",INDEX(所属情報!$E:$E,MATCH($A147,所属情報!$A:$A,0))),"")</f>
        <v>492200</v>
      </c>
      <c r="P147" s="2" t="str">
        <f t="shared" si="6"/>
        <v>清水　慎太郎 (3)</v>
      </c>
      <c r="Q147" s="2" t="str">
        <f t="shared" si="7"/>
        <v>ｼﾐｽﾞ ｼﾝﾀﾛｳ</v>
      </c>
      <c r="R147" s="2" t="str">
        <f t="shared" si="8"/>
        <v>SHIMIZU Shintaro (03)</v>
      </c>
      <c r="S147" s="2" t="str">
        <f>IFERROR(IF($F147="","",INDEX(リスト!$C:$C,MATCH($F147,リスト!$B:$B,0))),"")</f>
        <v>27</v>
      </c>
      <c r="T147" s="2" t="str">
        <f>IFERROR(IF($K147="","",INDEX(リスト!$F:$F,MATCH($K147,リスト!$E:$E,0))),"")</f>
        <v>JPN</v>
      </c>
      <c r="U147" s="2" t="str">
        <f>IF($B147="","",RIGHT($G147*1000+100+COUNTIF($G$2:$G147,$G147),9))</f>
        <v>030619102</v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>咲くやこの花・大　阪</v>
      </c>
    </row>
    <row r="148" spans="1:22" x14ac:dyDescent="0.4">
      <c r="A148" t="s">
        <v>11764</v>
      </c>
      <c r="B148">
        <v>147</v>
      </c>
      <c r="C148" t="s">
        <v>1552</v>
      </c>
      <c r="D148" t="s">
        <v>1553</v>
      </c>
      <c r="E148">
        <v>3</v>
      </c>
      <c r="F148" t="s">
        <v>95</v>
      </c>
      <c r="G148">
        <v>20040130</v>
      </c>
      <c r="H148" t="s">
        <v>1554</v>
      </c>
      <c r="I148" t="s">
        <v>1555</v>
      </c>
      <c r="J148" t="s">
        <v>778</v>
      </c>
      <c r="K148" t="s">
        <v>141</v>
      </c>
      <c r="L148" t="s">
        <v>95</v>
      </c>
      <c r="M148" t="s">
        <v>1021</v>
      </c>
      <c r="O148" s="2">
        <f>IFERROR(IF($B148="","",INDEX(所属情報!$E:$E,MATCH($A148,所属情報!$A:$A,0))),"")</f>
        <v>492200</v>
      </c>
      <c r="P148" s="2" t="str">
        <f t="shared" si="6"/>
        <v>山下　諒 (3)</v>
      </c>
      <c r="Q148" s="2" t="str">
        <f t="shared" si="7"/>
        <v>ﾔﾏｼﾀ ﾘｮｳ</v>
      </c>
      <c r="R148" s="2" t="str">
        <f t="shared" si="8"/>
        <v>YAMASHITA Ryo (04)</v>
      </c>
      <c r="S148" s="2" t="str">
        <f>IFERROR(IF($F148="","",INDEX(リスト!$C:$C,MATCH($F148,リスト!$B:$B,0))),"")</f>
        <v>28</v>
      </c>
      <c r="T148" s="2" t="str">
        <f>IFERROR(IF($K148="","",INDEX(リスト!$F:$F,MATCH($K148,リスト!$E:$E,0))),"")</f>
        <v>JPN</v>
      </c>
      <c r="U148" s="2" t="str">
        <f>IF($B148="","",RIGHT($G148*1000+100+COUNTIF($G$2:$G148,$G148),9))</f>
        <v>040130101</v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>滝川第二・兵　庫</v>
      </c>
    </row>
    <row r="149" spans="1:22" x14ac:dyDescent="0.4">
      <c r="A149" t="s">
        <v>11764</v>
      </c>
      <c r="B149">
        <v>148</v>
      </c>
      <c r="C149" t="s">
        <v>1556</v>
      </c>
      <c r="D149" t="s">
        <v>1557</v>
      </c>
      <c r="E149">
        <v>3</v>
      </c>
      <c r="F149" t="s">
        <v>63</v>
      </c>
      <c r="G149">
        <v>20031028</v>
      </c>
      <c r="H149" t="s">
        <v>1558</v>
      </c>
      <c r="I149" t="s">
        <v>1559</v>
      </c>
      <c r="J149" t="s">
        <v>1560</v>
      </c>
      <c r="K149" t="s">
        <v>141</v>
      </c>
      <c r="L149" t="s">
        <v>63</v>
      </c>
      <c r="M149" t="s">
        <v>1561</v>
      </c>
      <c r="O149" s="2">
        <f>IFERROR(IF($B149="","",INDEX(所属情報!$E:$E,MATCH($A149,所属情報!$A:$A,0))),"")</f>
        <v>492200</v>
      </c>
      <c r="P149" s="2" t="str">
        <f t="shared" si="6"/>
        <v>依田　巧磨 (3)</v>
      </c>
      <c r="Q149" s="2" t="str">
        <f t="shared" si="7"/>
        <v>ﾖﾀﾞ ﾀｸﾏ</v>
      </c>
      <c r="R149" s="2" t="str">
        <f t="shared" si="8"/>
        <v>YODA Takuma (03)</v>
      </c>
      <c r="S149" s="2" t="str">
        <f>IFERROR(IF($F149="","",INDEX(リスト!$C:$C,MATCH($F149,リスト!$B:$B,0))),"")</f>
        <v>12</v>
      </c>
      <c r="T149" s="2" t="str">
        <f>IFERROR(IF($K149="","",INDEX(リスト!$F:$F,MATCH($K149,リスト!$E:$E,0))),"")</f>
        <v>JPN</v>
      </c>
      <c r="U149" s="2" t="str">
        <f>IF($B149="","",RIGHT($G149*1000+100+COUNTIF($G$2:$G149,$G149),9))</f>
        <v>031028101</v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>八千代松陰・千　葉</v>
      </c>
    </row>
    <row r="150" spans="1:22" x14ac:dyDescent="0.4">
      <c r="A150" t="s">
        <v>11764</v>
      </c>
      <c r="B150">
        <v>149</v>
      </c>
      <c r="C150" t="s">
        <v>1562</v>
      </c>
      <c r="D150" t="s">
        <v>1563</v>
      </c>
      <c r="E150">
        <v>3</v>
      </c>
      <c r="F150" t="s">
        <v>105</v>
      </c>
      <c r="G150">
        <v>20031126</v>
      </c>
      <c r="H150" t="s">
        <v>1564</v>
      </c>
      <c r="I150" t="s">
        <v>1565</v>
      </c>
      <c r="J150" t="s">
        <v>1566</v>
      </c>
      <c r="K150" t="s">
        <v>141</v>
      </c>
      <c r="L150" t="s">
        <v>105</v>
      </c>
      <c r="M150" t="s">
        <v>1567</v>
      </c>
      <c r="O150" s="2">
        <f>IFERROR(IF($B150="","",INDEX(所属情報!$E:$E,MATCH($A150,所属情報!$A:$A,0))),"")</f>
        <v>492200</v>
      </c>
      <c r="P150" s="2" t="str">
        <f t="shared" si="6"/>
        <v>檀上　亜里 (3)</v>
      </c>
      <c r="Q150" s="2" t="str">
        <f t="shared" si="7"/>
        <v>ﾀﾞﾝｼﾞｮｳ ｱｻﾄ</v>
      </c>
      <c r="R150" s="2" t="str">
        <f t="shared" si="8"/>
        <v>DANJO Asato (03)</v>
      </c>
      <c r="S150" s="2" t="str">
        <f>IFERROR(IF($F150="","",INDEX(リスト!$C:$C,MATCH($F150,リスト!$B:$B,0))),"")</f>
        <v>33</v>
      </c>
      <c r="T150" s="2" t="str">
        <f>IFERROR(IF($K150="","",INDEX(リスト!$F:$F,MATCH($K150,リスト!$E:$E,0))),"")</f>
        <v>JPN</v>
      </c>
      <c r="U150" s="2" t="str">
        <f>IF($B150="","",RIGHT($G150*1000+100+COUNTIF($G$2:$G150,$G150),9))</f>
        <v>031126101</v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>倉敷青陵・岡　山</v>
      </c>
    </row>
    <row r="151" spans="1:22" x14ac:dyDescent="0.4">
      <c r="A151" t="s">
        <v>11764</v>
      </c>
      <c r="B151">
        <v>150</v>
      </c>
      <c r="C151" t="s">
        <v>1568</v>
      </c>
      <c r="D151" t="s">
        <v>1569</v>
      </c>
      <c r="E151">
        <v>3</v>
      </c>
      <c r="F151" t="s">
        <v>85</v>
      </c>
      <c r="G151">
        <v>20030416</v>
      </c>
      <c r="H151" t="s">
        <v>1570</v>
      </c>
      <c r="I151" t="s">
        <v>1263</v>
      </c>
      <c r="J151" t="s">
        <v>862</v>
      </c>
      <c r="K151" t="s">
        <v>141</v>
      </c>
      <c r="L151" t="s">
        <v>85</v>
      </c>
      <c r="M151" t="s">
        <v>1571</v>
      </c>
      <c r="O151" s="2">
        <f>IFERROR(IF($B151="","",INDEX(所属情報!$E:$E,MATCH($A151,所属情報!$A:$A,0))),"")</f>
        <v>492200</v>
      </c>
      <c r="P151" s="2" t="str">
        <f t="shared" si="6"/>
        <v>山口　達也 (3)</v>
      </c>
      <c r="Q151" s="2" t="str">
        <f t="shared" si="7"/>
        <v>ﾔﾏｸﾞﾁ ﾀﾂﾔ</v>
      </c>
      <c r="R151" s="2" t="str">
        <f t="shared" si="8"/>
        <v>YAMAGUCHI Tatsuya (03)</v>
      </c>
      <c r="S151" s="2" t="str">
        <f>IFERROR(IF($F151="","",INDEX(リスト!$C:$C,MATCH($F151,リスト!$B:$B,0))),"")</f>
        <v>23</v>
      </c>
      <c r="T151" s="2" t="str">
        <f>IFERROR(IF($K151="","",INDEX(リスト!$F:$F,MATCH($K151,リスト!$E:$E,0))),"")</f>
        <v>JPN</v>
      </c>
      <c r="U151" s="2" t="str">
        <f>IF($B151="","",RIGHT($G151*1000+100+COUNTIF($G$2:$G151,$G151),9))</f>
        <v>030416101</v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>横須賀・愛　知</v>
      </c>
    </row>
    <row r="152" spans="1:22" x14ac:dyDescent="0.4">
      <c r="A152" t="s">
        <v>11764</v>
      </c>
      <c r="B152">
        <v>151</v>
      </c>
      <c r="C152" t="s">
        <v>1572</v>
      </c>
      <c r="D152" t="s">
        <v>1573</v>
      </c>
      <c r="E152">
        <v>3</v>
      </c>
      <c r="F152" t="s">
        <v>91</v>
      </c>
      <c r="G152">
        <v>20030801</v>
      </c>
      <c r="H152" t="s">
        <v>1574</v>
      </c>
      <c r="I152" t="s">
        <v>1326</v>
      </c>
      <c r="J152" t="s">
        <v>1200</v>
      </c>
      <c r="K152" t="s">
        <v>141</v>
      </c>
      <c r="L152" t="s">
        <v>91</v>
      </c>
      <c r="M152" t="s">
        <v>1575</v>
      </c>
      <c r="O152" s="2">
        <f>IFERROR(IF($B152="","",INDEX(所属情報!$E:$E,MATCH($A152,所属情報!$A:$A,0))),"")</f>
        <v>492200</v>
      </c>
      <c r="P152" s="2" t="str">
        <f t="shared" si="6"/>
        <v>清水　隼人 (3)</v>
      </c>
      <c r="Q152" s="2" t="str">
        <f t="shared" si="7"/>
        <v>ｼﾐｽﾞ ﾊﾔﾄ</v>
      </c>
      <c r="R152" s="2" t="str">
        <f t="shared" si="8"/>
        <v>SHIMIZU Hayato (03)</v>
      </c>
      <c r="S152" s="2" t="str">
        <f>IFERROR(IF($F152="","",INDEX(リスト!$C:$C,MATCH($F152,リスト!$B:$B,0))),"")</f>
        <v>26</v>
      </c>
      <c r="T152" s="2" t="str">
        <f>IFERROR(IF($K152="","",INDEX(リスト!$F:$F,MATCH($K152,リスト!$E:$E,0))),"")</f>
        <v>JPN</v>
      </c>
      <c r="U152" s="2" t="str">
        <f>IF($B152="","",RIGHT($G152*1000+100+COUNTIF($G$2:$G152,$G152),9))</f>
        <v>030801102</v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>西京・京　都</v>
      </c>
    </row>
    <row r="153" spans="1:22" x14ac:dyDescent="0.4">
      <c r="A153" t="s">
        <v>11764</v>
      </c>
      <c r="B153">
        <v>152</v>
      </c>
      <c r="C153" t="s">
        <v>1576</v>
      </c>
      <c r="D153" t="s">
        <v>1577</v>
      </c>
      <c r="E153">
        <v>3</v>
      </c>
      <c r="F153" t="s">
        <v>107</v>
      </c>
      <c r="G153">
        <v>20030406</v>
      </c>
      <c r="H153" t="s">
        <v>1578</v>
      </c>
      <c r="I153" t="s">
        <v>1579</v>
      </c>
      <c r="J153" t="s">
        <v>1327</v>
      </c>
      <c r="K153" t="s">
        <v>141</v>
      </c>
      <c r="L153" t="s">
        <v>107</v>
      </c>
      <c r="M153" t="s">
        <v>1580</v>
      </c>
      <c r="O153" s="2">
        <f>IFERROR(IF($B153="","",INDEX(所属情報!$E:$E,MATCH($A153,所属情報!$A:$A,0))),"")</f>
        <v>492200</v>
      </c>
      <c r="P153" s="2" t="str">
        <f t="shared" si="6"/>
        <v>恵南　優貴 (3)</v>
      </c>
      <c r="Q153" s="2" t="str">
        <f t="shared" si="7"/>
        <v>ｴﾅﾐ ﾕｳｷ</v>
      </c>
      <c r="R153" s="2" t="str">
        <f t="shared" si="8"/>
        <v>ENAMI Yuki (03)</v>
      </c>
      <c r="S153" s="2" t="str">
        <f>IFERROR(IF($F153="","",INDEX(リスト!$C:$C,MATCH($F153,リスト!$B:$B,0))),"")</f>
        <v>34</v>
      </c>
      <c r="T153" s="2" t="str">
        <f>IFERROR(IF($K153="","",INDEX(リスト!$F:$F,MATCH($K153,リスト!$E:$E,0))),"")</f>
        <v>JPN</v>
      </c>
      <c r="U153" s="2" t="str">
        <f>IF($B153="","",RIGHT($G153*1000+100+COUNTIF($G$2:$G153,$G153),9))</f>
        <v>030406101</v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>広島皆実・広　島</v>
      </c>
    </row>
    <row r="154" spans="1:22" x14ac:dyDescent="0.4">
      <c r="A154" t="s">
        <v>11764</v>
      </c>
      <c r="B154">
        <v>153</v>
      </c>
      <c r="C154" t="s">
        <v>1581</v>
      </c>
      <c r="D154" t="s">
        <v>1582</v>
      </c>
      <c r="E154">
        <v>3</v>
      </c>
      <c r="F154" t="s">
        <v>125</v>
      </c>
      <c r="G154">
        <v>20030524</v>
      </c>
      <c r="H154" t="s">
        <v>1583</v>
      </c>
      <c r="I154" t="s">
        <v>1450</v>
      </c>
      <c r="J154" t="s">
        <v>1584</v>
      </c>
      <c r="K154" t="s">
        <v>141</v>
      </c>
      <c r="L154" t="s">
        <v>125</v>
      </c>
      <c r="M154" t="s">
        <v>1585</v>
      </c>
      <c r="O154" s="2">
        <f>IFERROR(IF($B154="","",INDEX(所属情報!$E:$E,MATCH($A154,所属情報!$A:$A,0))),"")</f>
        <v>492200</v>
      </c>
      <c r="P154" s="2" t="str">
        <f t="shared" si="6"/>
        <v>渡邉　拓 (3)</v>
      </c>
      <c r="Q154" s="2" t="str">
        <f t="shared" si="7"/>
        <v>ﾜﾀﾅﾍﾞ ﾀｸ</v>
      </c>
      <c r="R154" s="2" t="str">
        <f t="shared" si="8"/>
        <v>WATANABE Taku (03)</v>
      </c>
      <c r="S154" s="2" t="str">
        <f>IFERROR(IF($F154="","",INDEX(リスト!$C:$C,MATCH($F154,リスト!$B:$B,0))),"")</f>
        <v>43</v>
      </c>
      <c r="T154" s="2" t="str">
        <f>IFERROR(IF($K154="","",INDEX(リスト!$F:$F,MATCH($K154,リスト!$E:$E,0))),"")</f>
        <v>JPN</v>
      </c>
      <c r="U154" s="2" t="str">
        <f>IF($B154="","",RIGHT($G154*1000+100+COUNTIF($G$2:$G154,$G154),9))</f>
        <v>030524101</v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>熊本学園大付属・熊　本</v>
      </c>
    </row>
    <row r="155" spans="1:22" x14ac:dyDescent="0.4">
      <c r="A155" t="s">
        <v>11764</v>
      </c>
      <c r="B155">
        <v>154</v>
      </c>
      <c r="C155" t="s">
        <v>1586</v>
      </c>
      <c r="D155" t="s">
        <v>1587</v>
      </c>
      <c r="E155">
        <v>3</v>
      </c>
      <c r="F155" t="s">
        <v>117</v>
      </c>
      <c r="G155">
        <v>20040112</v>
      </c>
      <c r="H155" t="s">
        <v>1588</v>
      </c>
      <c r="I155" t="s">
        <v>1589</v>
      </c>
      <c r="J155" t="s">
        <v>1590</v>
      </c>
      <c r="K155" t="s">
        <v>141</v>
      </c>
      <c r="L155" t="s">
        <v>117</v>
      </c>
      <c r="M155" t="s">
        <v>1591</v>
      </c>
      <c r="O155" s="2">
        <f>IFERROR(IF($B155="","",INDEX(所属情報!$E:$E,MATCH($A155,所属情報!$A:$A,0))),"")</f>
        <v>492200</v>
      </c>
      <c r="P155" s="2" t="str">
        <f t="shared" si="6"/>
        <v>門脇　優 (3)</v>
      </c>
      <c r="Q155" s="2" t="str">
        <f t="shared" si="7"/>
        <v>ｶﾄﾞﾜｷ ﾕｳ</v>
      </c>
      <c r="R155" s="2" t="str">
        <f t="shared" si="8"/>
        <v>KADOWAKI Yu (04)</v>
      </c>
      <c r="S155" s="2" t="str">
        <f>IFERROR(IF($F155="","",INDEX(リスト!$C:$C,MATCH($F155,リスト!$B:$B,0))),"")</f>
        <v>39</v>
      </c>
      <c r="T155" s="2" t="str">
        <f>IFERROR(IF($K155="","",INDEX(リスト!$F:$F,MATCH($K155,リスト!$E:$E,0))),"")</f>
        <v>JPN</v>
      </c>
      <c r="U155" s="2" t="str">
        <f>IF($B155="","",RIGHT($G155*1000+100+COUNTIF($G$2:$G155,$G155),9))</f>
        <v>040112101</v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>高知追手前・高　知</v>
      </c>
    </row>
    <row r="156" spans="1:22" x14ac:dyDescent="0.4">
      <c r="A156" t="s">
        <v>11764</v>
      </c>
      <c r="B156">
        <v>155</v>
      </c>
      <c r="C156" t="s">
        <v>1592</v>
      </c>
      <c r="D156" t="s">
        <v>1593</v>
      </c>
      <c r="E156">
        <v>3</v>
      </c>
      <c r="F156" t="s">
        <v>93</v>
      </c>
      <c r="G156">
        <v>20020502</v>
      </c>
      <c r="H156" t="s">
        <v>1594</v>
      </c>
      <c r="I156" t="s">
        <v>1595</v>
      </c>
      <c r="J156" t="s">
        <v>1047</v>
      </c>
      <c r="K156" t="s">
        <v>141</v>
      </c>
      <c r="L156" t="s">
        <v>93</v>
      </c>
      <c r="M156" t="s">
        <v>1596</v>
      </c>
      <c r="O156" s="2">
        <f>IFERROR(IF($B156="","",INDEX(所属情報!$E:$E,MATCH($A156,所属情報!$A:$A,0))),"")</f>
        <v>492200</v>
      </c>
      <c r="P156" s="2" t="str">
        <f t="shared" si="6"/>
        <v>黒瀬　涼大 (3)</v>
      </c>
      <c r="Q156" s="2" t="str">
        <f t="shared" si="7"/>
        <v>ｸﾛｾ ﾘｮｳﾀ</v>
      </c>
      <c r="R156" s="2" t="str">
        <f t="shared" si="8"/>
        <v>KUROSE Ryota (02)</v>
      </c>
      <c r="S156" s="2" t="str">
        <f>IFERROR(IF($F156="","",INDEX(リスト!$C:$C,MATCH($F156,リスト!$B:$B,0))),"")</f>
        <v>27</v>
      </c>
      <c r="T156" s="2" t="str">
        <f>IFERROR(IF($K156="","",INDEX(リスト!$F:$F,MATCH($K156,リスト!$E:$E,0))),"")</f>
        <v>JPN</v>
      </c>
      <c r="U156" s="2" t="str">
        <f>IF($B156="","",RIGHT($G156*1000+100+COUNTIF($G$2:$G156,$G156),9))</f>
        <v>020502101</v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>早稲田摂陵・大　阪</v>
      </c>
    </row>
    <row r="157" spans="1:22" x14ac:dyDescent="0.4">
      <c r="A157" t="s">
        <v>11764</v>
      </c>
      <c r="B157">
        <v>156</v>
      </c>
      <c r="C157" t="s">
        <v>1597</v>
      </c>
      <c r="D157" t="s">
        <v>1598</v>
      </c>
      <c r="E157">
        <v>3</v>
      </c>
      <c r="F157" t="s">
        <v>93</v>
      </c>
      <c r="G157">
        <v>20030408</v>
      </c>
      <c r="H157" t="s">
        <v>1599</v>
      </c>
      <c r="I157" t="s">
        <v>1600</v>
      </c>
      <c r="J157" t="s">
        <v>1601</v>
      </c>
      <c r="K157" t="s">
        <v>141</v>
      </c>
      <c r="L157" t="s">
        <v>93</v>
      </c>
      <c r="M157" t="s">
        <v>1602</v>
      </c>
      <c r="O157" s="2">
        <f>IFERROR(IF($B157="","",INDEX(所属情報!$E:$E,MATCH($A157,所属情報!$A:$A,0))),"")</f>
        <v>492200</v>
      </c>
      <c r="P157" s="2" t="str">
        <f t="shared" si="6"/>
        <v>中野　峻作 (3)</v>
      </c>
      <c r="Q157" s="2" t="str">
        <f t="shared" si="7"/>
        <v>ﾅｶﾉ ｼｭﾝｻｸ</v>
      </c>
      <c r="R157" s="2" t="str">
        <f t="shared" si="8"/>
        <v>NAKANO Shunsaku (03)</v>
      </c>
      <c r="S157" s="2" t="str">
        <f>IFERROR(IF($F157="","",INDEX(リスト!$C:$C,MATCH($F157,リスト!$B:$B,0))),"")</f>
        <v>27</v>
      </c>
      <c r="T157" s="2" t="str">
        <f>IFERROR(IF($K157="","",INDEX(リスト!$F:$F,MATCH($K157,リスト!$E:$E,0))),"")</f>
        <v>JPN</v>
      </c>
      <c r="U157" s="2" t="str">
        <f>IF($B157="","",RIGHT($G157*1000+100+COUNTIF($G$2:$G157,$G157),9))</f>
        <v>030408101</v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>北千里・大　阪</v>
      </c>
    </row>
    <row r="158" spans="1:22" x14ac:dyDescent="0.4">
      <c r="A158" t="s">
        <v>11764</v>
      </c>
      <c r="B158">
        <v>157</v>
      </c>
      <c r="C158" t="s">
        <v>1603</v>
      </c>
      <c r="D158" t="s">
        <v>1604</v>
      </c>
      <c r="E158">
        <v>3</v>
      </c>
      <c r="F158" t="s">
        <v>67</v>
      </c>
      <c r="G158">
        <v>20030707</v>
      </c>
      <c r="H158" t="s">
        <v>1605</v>
      </c>
      <c r="I158" t="s">
        <v>1402</v>
      </c>
      <c r="J158" t="s">
        <v>980</v>
      </c>
      <c r="K158" t="s">
        <v>141</v>
      </c>
      <c r="L158" t="s">
        <v>67</v>
      </c>
      <c r="M158" t="s">
        <v>1606</v>
      </c>
      <c r="O158" s="2">
        <f>IFERROR(IF($B158="","",INDEX(所属情報!$E:$E,MATCH($A158,所属情報!$A:$A,0))),"")</f>
        <v>492200</v>
      </c>
      <c r="P158" s="2" t="str">
        <f t="shared" si="6"/>
        <v>橋本　翔太 (3)</v>
      </c>
      <c r="Q158" s="2" t="str">
        <f t="shared" si="7"/>
        <v>ﾊｼﾓﾄ ｼｮｳﾀ</v>
      </c>
      <c r="R158" s="2" t="str">
        <f t="shared" si="8"/>
        <v>HASHIMOTO Shota (03)</v>
      </c>
      <c r="S158" s="2" t="str">
        <f>IFERROR(IF($F158="","",INDEX(リスト!$C:$C,MATCH($F158,リスト!$B:$B,0))),"")</f>
        <v>14</v>
      </c>
      <c r="T158" s="2" t="str">
        <f>IFERROR(IF($K158="","",INDEX(リスト!$F:$F,MATCH($K158,リスト!$E:$E,0))),"")</f>
        <v>JPN</v>
      </c>
      <c r="U158" s="2" t="str">
        <f>IF($B158="","",RIGHT($G158*1000+100+COUNTIF($G$2:$G158,$G158),9))</f>
        <v>030707101</v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>市立川崎・神奈川</v>
      </c>
    </row>
    <row r="159" spans="1:22" x14ac:dyDescent="0.4">
      <c r="A159" t="s">
        <v>11764</v>
      </c>
      <c r="B159">
        <v>158</v>
      </c>
      <c r="C159" t="s">
        <v>1607</v>
      </c>
      <c r="D159" t="s">
        <v>1608</v>
      </c>
      <c r="E159">
        <v>3</v>
      </c>
      <c r="F159" t="s">
        <v>81</v>
      </c>
      <c r="G159">
        <v>20040310</v>
      </c>
      <c r="H159" t="s">
        <v>1609</v>
      </c>
      <c r="I159" t="s">
        <v>1610</v>
      </c>
      <c r="J159" t="s">
        <v>1403</v>
      </c>
      <c r="K159" t="s">
        <v>141</v>
      </c>
      <c r="L159" t="s">
        <v>81</v>
      </c>
      <c r="M159" t="s">
        <v>1611</v>
      </c>
      <c r="O159" s="2">
        <f>IFERROR(IF($B159="","",INDEX(所属情報!$E:$E,MATCH($A159,所属情報!$A:$A,0))),"")</f>
        <v>492200</v>
      </c>
      <c r="P159" s="2" t="str">
        <f t="shared" si="6"/>
        <v>中島　慶大 (3)</v>
      </c>
      <c r="Q159" s="2" t="str">
        <f t="shared" si="7"/>
        <v>ﾅｶｼﾏ ｹｲﾀ</v>
      </c>
      <c r="R159" s="2" t="str">
        <f t="shared" si="8"/>
        <v>NAKASHIMA Keita (04)</v>
      </c>
      <c r="S159" s="2" t="str">
        <f>IFERROR(IF($F159="","",INDEX(リスト!$C:$C,MATCH($F159,リスト!$B:$B,0))),"")</f>
        <v>21</v>
      </c>
      <c r="T159" s="2" t="str">
        <f>IFERROR(IF($K159="","",INDEX(リスト!$F:$F,MATCH($K159,リスト!$E:$E,0))),"")</f>
        <v>JPN</v>
      </c>
      <c r="U159" s="2" t="str">
        <f>IF($B159="","",RIGHT($G159*1000+100+COUNTIF($G$2:$G159,$G159),9))</f>
        <v>040310101</v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>加納・岐　阜</v>
      </c>
    </row>
    <row r="160" spans="1:22" x14ac:dyDescent="0.4">
      <c r="A160" t="s">
        <v>11764</v>
      </c>
      <c r="B160">
        <v>159</v>
      </c>
      <c r="C160" t="s">
        <v>1612</v>
      </c>
      <c r="D160" t="s">
        <v>1613</v>
      </c>
      <c r="E160">
        <v>3</v>
      </c>
      <c r="F160" t="s">
        <v>95</v>
      </c>
      <c r="G160">
        <v>20030406</v>
      </c>
      <c r="H160" t="s">
        <v>1614</v>
      </c>
      <c r="I160" t="s">
        <v>1615</v>
      </c>
      <c r="J160" t="s">
        <v>1616</v>
      </c>
      <c r="K160" t="s">
        <v>141</v>
      </c>
      <c r="L160" t="s">
        <v>95</v>
      </c>
      <c r="M160" t="s">
        <v>1617</v>
      </c>
      <c r="O160" s="2">
        <f>IFERROR(IF($B160="","",INDEX(所属情報!$E:$E,MATCH($A160,所属情報!$A:$A,0))),"")</f>
        <v>492200</v>
      </c>
      <c r="P160" s="2" t="str">
        <f t="shared" si="6"/>
        <v>宿野　咲太 (3)</v>
      </c>
      <c r="Q160" s="2" t="str">
        <f t="shared" si="7"/>
        <v>ｼｭｸﾉ ｻｸﾀ</v>
      </c>
      <c r="R160" s="2" t="str">
        <f t="shared" si="8"/>
        <v>SHUKUNO Sakuta (03)</v>
      </c>
      <c r="S160" s="2" t="str">
        <f>IFERROR(IF($F160="","",INDEX(リスト!$C:$C,MATCH($F160,リスト!$B:$B,0))),"")</f>
        <v>28</v>
      </c>
      <c r="T160" s="2" t="str">
        <f>IFERROR(IF($K160="","",INDEX(リスト!$F:$F,MATCH($K160,リスト!$E:$E,0))),"")</f>
        <v>JPN</v>
      </c>
      <c r="U160" s="2" t="str">
        <f>IF($B160="","",RIGHT($G160*1000+100+COUNTIF($G$2:$G160,$G160),9))</f>
        <v>030406102</v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>宝塚・兵　庫</v>
      </c>
    </row>
    <row r="161" spans="1:22" x14ac:dyDescent="0.4">
      <c r="A161" t="s">
        <v>11764</v>
      </c>
      <c r="B161">
        <v>160</v>
      </c>
      <c r="C161" t="s">
        <v>1618</v>
      </c>
      <c r="D161" t="s">
        <v>1619</v>
      </c>
      <c r="E161">
        <v>3</v>
      </c>
      <c r="F161" t="s">
        <v>93</v>
      </c>
      <c r="G161">
        <v>20030512</v>
      </c>
      <c r="H161" t="s">
        <v>1620</v>
      </c>
      <c r="I161" t="s">
        <v>1490</v>
      </c>
      <c r="J161" t="s">
        <v>1205</v>
      </c>
      <c r="K161" t="s">
        <v>141</v>
      </c>
      <c r="L161" t="s">
        <v>93</v>
      </c>
      <c r="M161" t="s">
        <v>1420</v>
      </c>
      <c r="O161" s="2">
        <f>IFERROR(IF($B161="","",INDEX(所属情報!$E:$E,MATCH($A161,所属情報!$A:$A,0))),"")</f>
        <v>492200</v>
      </c>
      <c r="P161" s="2" t="str">
        <f t="shared" si="6"/>
        <v>福谷　知紀 (3)</v>
      </c>
      <c r="Q161" s="2" t="str">
        <f t="shared" si="7"/>
        <v>ﾌｸﾀﾆ ﾄﾓｷ</v>
      </c>
      <c r="R161" s="2" t="str">
        <f t="shared" si="8"/>
        <v>FUKUTANI Tomoki (03)</v>
      </c>
      <c r="S161" s="2" t="str">
        <f>IFERROR(IF($F161="","",INDEX(リスト!$C:$C,MATCH($F161,リスト!$B:$B,0))),"")</f>
        <v>27</v>
      </c>
      <c r="T161" s="2" t="str">
        <f>IFERROR(IF($K161="","",INDEX(リスト!$F:$F,MATCH($K161,リスト!$E:$E,0))),"")</f>
        <v>JPN</v>
      </c>
      <c r="U161" s="2" t="str">
        <f>IF($B161="","",RIGHT($G161*1000+100+COUNTIF($G$2:$G161,$G161),9))</f>
        <v>030512101</v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>高槻北・大　阪</v>
      </c>
    </row>
    <row r="162" spans="1:22" x14ac:dyDescent="0.4">
      <c r="A162" t="s">
        <v>11764</v>
      </c>
      <c r="B162">
        <v>161</v>
      </c>
      <c r="C162" t="s">
        <v>1621</v>
      </c>
      <c r="D162" t="s">
        <v>1622</v>
      </c>
      <c r="E162">
        <v>3</v>
      </c>
      <c r="F162" t="s">
        <v>85</v>
      </c>
      <c r="G162">
        <v>20030501</v>
      </c>
      <c r="H162" t="s">
        <v>1623</v>
      </c>
      <c r="I162" t="s">
        <v>1624</v>
      </c>
      <c r="J162" t="s">
        <v>1625</v>
      </c>
      <c r="K162" t="s">
        <v>141</v>
      </c>
      <c r="L162" t="s">
        <v>85</v>
      </c>
      <c r="M162" t="s">
        <v>1626</v>
      </c>
      <c r="O162" s="2">
        <f>IFERROR(IF($B162="","",INDEX(所属情報!$E:$E,MATCH($A162,所属情報!$A:$A,0))),"")</f>
        <v>492200</v>
      </c>
      <c r="P162" s="2" t="str">
        <f t="shared" si="6"/>
        <v>久留宮　圭祐 (3)</v>
      </c>
      <c r="Q162" s="2" t="str">
        <f t="shared" si="7"/>
        <v>ｸﾙﾐﾔ ｹｲｽｹ</v>
      </c>
      <c r="R162" s="2" t="str">
        <f t="shared" si="8"/>
        <v>KURUMIYA Keisuke (03)</v>
      </c>
      <c r="S162" s="2" t="str">
        <f>IFERROR(IF($F162="","",INDEX(リスト!$C:$C,MATCH($F162,リスト!$B:$B,0))),"")</f>
        <v>23</v>
      </c>
      <c r="T162" s="2" t="str">
        <f>IFERROR(IF($K162="","",INDEX(リスト!$F:$F,MATCH($K162,リスト!$E:$E,0))),"")</f>
        <v>JPN</v>
      </c>
      <c r="U162" s="2" t="str">
        <f>IF($B162="","",RIGHT($G162*1000+100+COUNTIF($G$2:$G162,$G162),9))</f>
        <v>030501101</v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>津島・愛　知</v>
      </c>
    </row>
    <row r="163" spans="1:22" x14ac:dyDescent="0.4">
      <c r="A163" t="s">
        <v>11764</v>
      </c>
      <c r="B163">
        <v>162</v>
      </c>
      <c r="C163" t="s">
        <v>1627</v>
      </c>
      <c r="D163" t="s">
        <v>1628</v>
      </c>
      <c r="E163">
        <v>3</v>
      </c>
      <c r="F163" t="s">
        <v>91</v>
      </c>
      <c r="G163">
        <v>20030708</v>
      </c>
      <c r="H163" t="s">
        <v>1629</v>
      </c>
      <c r="I163" t="s">
        <v>1630</v>
      </c>
      <c r="J163" t="s">
        <v>778</v>
      </c>
      <c r="K163" t="s">
        <v>141</v>
      </c>
      <c r="L163" t="s">
        <v>91</v>
      </c>
      <c r="M163" t="s">
        <v>863</v>
      </c>
      <c r="O163" s="2">
        <f>IFERROR(IF($B163="","",INDEX(所属情報!$E:$E,MATCH($A163,所属情報!$A:$A,0))),"")</f>
        <v>492200</v>
      </c>
      <c r="P163" s="2" t="str">
        <f t="shared" si="6"/>
        <v>増田　涼 (3)</v>
      </c>
      <c r="Q163" s="2" t="str">
        <f t="shared" si="7"/>
        <v>ﾏｽﾀﾞ ﾘｮｳ</v>
      </c>
      <c r="R163" s="2" t="str">
        <f t="shared" si="8"/>
        <v>MASUDA Ryo (03)</v>
      </c>
      <c r="S163" s="2" t="str">
        <f>IFERROR(IF($F163="","",INDEX(リスト!$C:$C,MATCH($F163,リスト!$B:$B,0))),"")</f>
        <v>26</v>
      </c>
      <c r="T163" s="2" t="str">
        <f>IFERROR(IF($K163="","",INDEX(リスト!$F:$F,MATCH($K163,リスト!$E:$E,0))),"")</f>
        <v>JPN</v>
      </c>
      <c r="U163" s="2" t="str">
        <f>IF($B163="","",RIGHT($G163*1000+100+COUNTIF($G$2:$G163,$G163),9))</f>
        <v>030708101</v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>鳥羽・京　都</v>
      </c>
    </row>
    <row r="164" spans="1:22" x14ac:dyDescent="0.4">
      <c r="A164" t="s">
        <v>11764</v>
      </c>
      <c r="B164">
        <v>163</v>
      </c>
      <c r="C164" t="s">
        <v>1631</v>
      </c>
      <c r="D164" t="s">
        <v>1632</v>
      </c>
      <c r="E164">
        <v>3</v>
      </c>
      <c r="F164" t="s">
        <v>93</v>
      </c>
      <c r="G164">
        <v>20030712</v>
      </c>
      <c r="H164" t="s">
        <v>1633</v>
      </c>
      <c r="I164" t="s">
        <v>1634</v>
      </c>
      <c r="J164" t="s">
        <v>1635</v>
      </c>
      <c r="K164" t="s">
        <v>141</v>
      </c>
      <c r="L164" t="s">
        <v>93</v>
      </c>
      <c r="M164" t="s">
        <v>981</v>
      </c>
      <c r="O164" s="2">
        <f>IFERROR(IF($B164="","",INDEX(所属情報!$E:$E,MATCH($A164,所属情報!$A:$A,0))),"")</f>
        <v>492200</v>
      </c>
      <c r="P164" s="2" t="str">
        <f t="shared" si="6"/>
        <v>山上　海斗 (3)</v>
      </c>
      <c r="Q164" s="2" t="str">
        <f t="shared" si="7"/>
        <v>ﾔﾏｶﾞﾐ ｶｲﾄ</v>
      </c>
      <c r="R164" s="2" t="str">
        <f t="shared" si="8"/>
        <v>YAMAGAMI Kaito (03)</v>
      </c>
      <c r="S164" s="2" t="str">
        <f>IFERROR(IF($F164="","",INDEX(リスト!$C:$C,MATCH($F164,リスト!$B:$B,0))),"")</f>
        <v>27</v>
      </c>
      <c r="T164" s="2" t="str">
        <f>IFERROR(IF($K164="","",INDEX(リスト!$F:$F,MATCH($K164,リスト!$E:$E,0))),"")</f>
        <v>JPN</v>
      </c>
      <c r="U164" s="2" t="str">
        <f>IF($B164="","",RIGHT($G164*1000+100+COUNTIF($G$2:$G164,$G164),9))</f>
        <v>030712101</v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>大阪青凌・大　阪</v>
      </c>
    </row>
    <row r="165" spans="1:22" x14ac:dyDescent="0.4">
      <c r="A165" t="s">
        <v>11764</v>
      </c>
      <c r="B165">
        <v>164</v>
      </c>
      <c r="C165" t="s">
        <v>1636</v>
      </c>
      <c r="D165" t="s">
        <v>1637</v>
      </c>
      <c r="E165">
        <v>3</v>
      </c>
      <c r="F165" t="s">
        <v>105</v>
      </c>
      <c r="G165">
        <v>20040228</v>
      </c>
      <c r="H165" t="s">
        <v>1638</v>
      </c>
      <c r="I165" t="s">
        <v>1639</v>
      </c>
      <c r="J165" t="s">
        <v>1640</v>
      </c>
      <c r="K165" t="s">
        <v>141</v>
      </c>
      <c r="L165" t="s">
        <v>105</v>
      </c>
      <c r="M165" t="s">
        <v>1641</v>
      </c>
      <c r="O165" s="2">
        <f>IFERROR(IF($B165="","",INDEX(所属情報!$E:$E,MATCH($A165,所属情報!$A:$A,0))),"")</f>
        <v>492200</v>
      </c>
      <c r="P165" s="2" t="str">
        <f t="shared" si="6"/>
        <v>宇野　京弥 (3)</v>
      </c>
      <c r="Q165" s="2" t="str">
        <f t="shared" si="7"/>
        <v>ｳﾉ ｷｮｳﾔ</v>
      </c>
      <c r="R165" s="2" t="str">
        <f t="shared" si="8"/>
        <v>UNO Kyoya (04)</v>
      </c>
      <c r="S165" s="2" t="str">
        <f>IFERROR(IF($F165="","",INDEX(リスト!$C:$C,MATCH($F165,リスト!$B:$B,0))),"")</f>
        <v>33</v>
      </c>
      <c r="T165" s="2" t="str">
        <f>IFERROR(IF($K165="","",INDEX(リスト!$F:$F,MATCH($K165,リスト!$E:$E,0))),"")</f>
        <v>JPN</v>
      </c>
      <c r="U165" s="2" t="str">
        <f>IF($B165="","",RIGHT($G165*1000+100+COUNTIF($G$2:$G165,$G165),9))</f>
        <v>040228101</v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>岡山一宮・岡　山</v>
      </c>
    </row>
    <row r="166" spans="1:22" x14ac:dyDescent="0.4">
      <c r="A166" t="s">
        <v>11764</v>
      </c>
      <c r="B166">
        <v>165</v>
      </c>
      <c r="C166" t="s">
        <v>1642</v>
      </c>
      <c r="D166" t="s">
        <v>1643</v>
      </c>
      <c r="E166">
        <v>3</v>
      </c>
      <c r="F166" t="s">
        <v>93</v>
      </c>
      <c r="G166">
        <v>20030927</v>
      </c>
      <c r="H166" t="s">
        <v>1644</v>
      </c>
      <c r="I166" t="s">
        <v>1645</v>
      </c>
      <c r="J166" t="s">
        <v>1646</v>
      </c>
      <c r="K166" t="s">
        <v>141</v>
      </c>
      <c r="L166" t="s">
        <v>93</v>
      </c>
      <c r="M166" t="s">
        <v>1647</v>
      </c>
      <c r="O166" s="2">
        <f>IFERROR(IF($B166="","",INDEX(所属情報!$E:$E,MATCH($A166,所属情報!$A:$A,0))),"")</f>
        <v>492200</v>
      </c>
      <c r="P166" s="2" t="str">
        <f t="shared" si="6"/>
        <v>福井　大斗 (3)</v>
      </c>
      <c r="Q166" s="2" t="str">
        <f t="shared" si="7"/>
        <v>ﾌｸｲ ﾀﾞｲﾄ</v>
      </c>
      <c r="R166" s="2" t="str">
        <f t="shared" si="8"/>
        <v>FUKUI Daito (03)</v>
      </c>
      <c r="S166" s="2" t="str">
        <f>IFERROR(IF($F166="","",INDEX(リスト!$C:$C,MATCH($F166,リスト!$B:$B,0))),"")</f>
        <v>27</v>
      </c>
      <c r="T166" s="2" t="str">
        <f>IFERROR(IF($K166="","",INDEX(リスト!$F:$F,MATCH($K166,リスト!$E:$E,0))),"")</f>
        <v>JPN</v>
      </c>
      <c r="U166" s="2" t="str">
        <f>IF($B166="","",RIGHT($G166*1000+100+COUNTIF($G$2:$G166,$G166),9))</f>
        <v>030927101</v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>登美丘・大　阪</v>
      </c>
    </row>
    <row r="167" spans="1:22" x14ac:dyDescent="0.4">
      <c r="A167" t="s">
        <v>11764</v>
      </c>
      <c r="B167">
        <v>166</v>
      </c>
      <c r="C167" t="s">
        <v>1648</v>
      </c>
      <c r="D167" t="s">
        <v>1649</v>
      </c>
      <c r="E167">
        <v>3</v>
      </c>
      <c r="F167" t="s">
        <v>89</v>
      </c>
      <c r="G167">
        <v>20030613</v>
      </c>
      <c r="H167" t="s">
        <v>1650</v>
      </c>
      <c r="I167" t="s">
        <v>1248</v>
      </c>
      <c r="J167" t="s">
        <v>1651</v>
      </c>
      <c r="K167" t="s">
        <v>141</v>
      </c>
      <c r="L167" t="s">
        <v>89</v>
      </c>
      <c r="M167" t="s">
        <v>1652</v>
      </c>
      <c r="O167" s="2">
        <f>IFERROR(IF($B167="","",INDEX(所属情報!$E:$E,MATCH($A167,所属情報!$A:$A,0))),"")</f>
        <v>492200</v>
      </c>
      <c r="P167" s="2" t="str">
        <f t="shared" si="6"/>
        <v>澤田　潤 (3)</v>
      </c>
      <c r="Q167" s="2" t="str">
        <f t="shared" si="7"/>
        <v>ｻﾜﾀﾞ ｼﾞｭﾝ</v>
      </c>
      <c r="R167" s="2" t="str">
        <f t="shared" si="8"/>
        <v>SAWADA Jun (03)</v>
      </c>
      <c r="S167" s="2" t="str">
        <f>IFERROR(IF($F167="","",INDEX(リスト!$C:$C,MATCH($F167,リスト!$B:$B,0))),"")</f>
        <v>25</v>
      </c>
      <c r="T167" s="2" t="str">
        <f>IFERROR(IF($K167="","",INDEX(リスト!$F:$F,MATCH($K167,リスト!$E:$E,0))),"")</f>
        <v>JPN</v>
      </c>
      <c r="U167" s="2" t="str">
        <f>IF($B167="","",RIGHT($G167*1000+100+COUNTIF($G$2:$G167,$G167),9))</f>
        <v>030613101</v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>比叡山・滋　賀</v>
      </c>
    </row>
    <row r="168" spans="1:22" x14ac:dyDescent="0.4">
      <c r="A168" t="s">
        <v>11764</v>
      </c>
      <c r="B168">
        <v>167</v>
      </c>
      <c r="C168" t="s">
        <v>1653</v>
      </c>
      <c r="D168" t="s">
        <v>1654</v>
      </c>
      <c r="E168">
        <v>3</v>
      </c>
      <c r="F168" t="s">
        <v>91</v>
      </c>
      <c r="G168">
        <v>20031112</v>
      </c>
      <c r="H168" t="s">
        <v>1655</v>
      </c>
      <c r="I168" t="s">
        <v>1656</v>
      </c>
      <c r="J168" t="s">
        <v>1657</v>
      </c>
      <c r="K168" t="s">
        <v>141</v>
      </c>
      <c r="L168" t="s">
        <v>85</v>
      </c>
      <c r="M168" t="s">
        <v>1658</v>
      </c>
      <c r="O168" s="2">
        <f>IFERROR(IF($B168="","",INDEX(所属情報!$E:$E,MATCH($A168,所属情報!$A:$A,0))),"")</f>
        <v>492200</v>
      </c>
      <c r="P168" s="2" t="str">
        <f t="shared" si="6"/>
        <v>尾上　陽人 (3)</v>
      </c>
      <c r="Q168" s="2" t="str">
        <f t="shared" si="7"/>
        <v>ｵﾉｳｴ ﾊﾙﾄ</v>
      </c>
      <c r="R168" s="2" t="str">
        <f t="shared" si="8"/>
        <v>ONOUE Haruto (03)</v>
      </c>
      <c r="S168" s="2" t="str">
        <f>IFERROR(IF($F168="","",INDEX(リスト!$C:$C,MATCH($F168,リスト!$B:$B,0))),"")</f>
        <v>26</v>
      </c>
      <c r="T168" s="2" t="str">
        <f>IFERROR(IF($K168="","",INDEX(リスト!$F:$F,MATCH($K168,リスト!$E:$E,0))),"")</f>
        <v>JPN</v>
      </c>
      <c r="U168" s="2" t="str">
        <f>IF($B168="","",RIGHT($G168*1000+100+COUNTIF($G$2:$G168,$G168),9))</f>
        <v>031112101</v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>旭野・愛　知</v>
      </c>
    </row>
    <row r="169" spans="1:22" x14ac:dyDescent="0.4">
      <c r="A169" t="s">
        <v>11764</v>
      </c>
      <c r="B169">
        <v>168</v>
      </c>
      <c r="C169" t="s">
        <v>1659</v>
      </c>
      <c r="D169" t="s">
        <v>1660</v>
      </c>
      <c r="E169">
        <v>2</v>
      </c>
      <c r="F169" t="s">
        <v>89</v>
      </c>
      <c r="G169">
        <v>20040701</v>
      </c>
      <c r="H169" t="s">
        <v>1661</v>
      </c>
      <c r="I169" t="s">
        <v>1662</v>
      </c>
      <c r="J169" t="s">
        <v>1663</v>
      </c>
      <c r="K169" t="s">
        <v>141</v>
      </c>
      <c r="L169" t="s">
        <v>89</v>
      </c>
      <c r="M169" t="s">
        <v>1322</v>
      </c>
      <c r="O169" s="2">
        <f>IFERROR(IF($B169="","",INDEX(所属情報!$E:$E,MATCH($A169,所属情報!$A:$A,0))),"")</f>
        <v>492200</v>
      </c>
      <c r="P169" s="2" t="str">
        <f t="shared" si="6"/>
        <v>児玉　航洋 (2)</v>
      </c>
      <c r="Q169" s="2" t="str">
        <f t="shared" si="7"/>
        <v>ｺﾀﾞﾏ ｺｳﾖｳ</v>
      </c>
      <c r="R169" s="2" t="str">
        <f t="shared" si="8"/>
        <v>KODAMA Koyo (04)</v>
      </c>
      <c r="S169" s="2" t="str">
        <f>IFERROR(IF($F169="","",INDEX(リスト!$C:$C,MATCH($F169,リスト!$B:$B,0))),"")</f>
        <v>25</v>
      </c>
      <c r="T169" s="2" t="str">
        <f>IFERROR(IF($K169="","",INDEX(リスト!$F:$F,MATCH($K169,リスト!$E:$E,0))),"")</f>
        <v>JPN</v>
      </c>
      <c r="U169" s="2" t="str">
        <f>IF($B169="","",RIGHT($G169*1000+100+COUNTIF($G$2:$G169,$G169),9))</f>
        <v>040701101</v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>水口東・滋　賀</v>
      </c>
    </row>
    <row r="170" spans="1:22" x14ac:dyDescent="0.4">
      <c r="A170" t="s">
        <v>11764</v>
      </c>
      <c r="B170">
        <v>169</v>
      </c>
      <c r="C170" t="s">
        <v>1664</v>
      </c>
      <c r="D170" t="s">
        <v>1665</v>
      </c>
      <c r="E170">
        <v>2</v>
      </c>
      <c r="F170" t="s">
        <v>95</v>
      </c>
      <c r="G170">
        <v>20040922</v>
      </c>
      <c r="H170" t="s">
        <v>1666</v>
      </c>
      <c r="I170" t="s">
        <v>1140</v>
      </c>
      <c r="J170" t="s">
        <v>1172</v>
      </c>
      <c r="K170" t="s">
        <v>141</v>
      </c>
      <c r="L170" t="s">
        <v>95</v>
      </c>
      <c r="M170" t="s">
        <v>1667</v>
      </c>
      <c r="O170" s="2">
        <f>IFERROR(IF($B170="","",INDEX(所属情報!$E:$E,MATCH($A170,所属情報!$A:$A,0))),"")</f>
        <v>492200</v>
      </c>
      <c r="P170" s="2" t="str">
        <f t="shared" si="6"/>
        <v>吉田　正道 (2)</v>
      </c>
      <c r="Q170" s="2" t="str">
        <f t="shared" si="7"/>
        <v>ﾖｼﾀﾞ ﾏｻﾐﾁ</v>
      </c>
      <c r="R170" s="2" t="str">
        <f t="shared" si="8"/>
        <v>YOSHIDA Masamichi (04)</v>
      </c>
      <c r="S170" s="2" t="str">
        <f>IFERROR(IF($F170="","",INDEX(リスト!$C:$C,MATCH($F170,リスト!$B:$B,0))),"")</f>
        <v>28</v>
      </c>
      <c r="T170" s="2" t="str">
        <f>IFERROR(IF($K170="","",INDEX(リスト!$F:$F,MATCH($K170,リスト!$E:$E,0))),"")</f>
        <v>JPN</v>
      </c>
      <c r="U170" s="2" t="str">
        <f>IF($B170="","",RIGHT($G170*1000+100+COUNTIF($G$2:$G170,$G170),9))</f>
        <v>040922101</v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>姫路商業・兵　庫</v>
      </c>
    </row>
    <row r="171" spans="1:22" x14ac:dyDescent="0.4">
      <c r="A171" t="s">
        <v>11764</v>
      </c>
      <c r="B171">
        <v>170</v>
      </c>
      <c r="C171" t="s">
        <v>1668</v>
      </c>
      <c r="D171" t="s">
        <v>1669</v>
      </c>
      <c r="E171">
        <v>2</v>
      </c>
      <c r="F171" t="s">
        <v>89</v>
      </c>
      <c r="G171">
        <v>20040725</v>
      </c>
      <c r="H171" t="s">
        <v>1670</v>
      </c>
      <c r="I171" t="s">
        <v>1671</v>
      </c>
      <c r="J171" t="s">
        <v>1413</v>
      </c>
      <c r="K171" t="s">
        <v>141</v>
      </c>
      <c r="L171" t="s">
        <v>89</v>
      </c>
      <c r="M171" t="s">
        <v>1502</v>
      </c>
      <c r="O171" s="2">
        <f>IFERROR(IF($B171="","",INDEX(所属情報!$E:$E,MATCH($A171,所属情報!$A:$A,0))),"")</f>
        <v>492200</v>
      </c>
      <c r="P171" s="2" t="str">
        <f t="shared" si="6"/>
        <v>堀　航太朗 (2)</v>
      </c>
      <c r="Q171" s="2" t="str">
        <f t="shared" si="7"/>
        <v>ﾎﾘ ｺｳﾀﾛｳ</v>
      </c>
      <c r="R171" s="2" t="str">
        <f t="shared" si="8"/>
        <v>HORI Kotaro (04)</v>
      </c>
      <c r="S171" s="2" t="str">
        <f>IFERROR(IF($F171="","",INDEX(リスト!$C:$C,MATCH($F171,リスト!$B:$B,0))),"")</f>
        <v>25</v>
      </c>
      <c r="T171" s="2" t="str">
        <f>IFERROR(IF($K171="","",INDEX(リスト!$F:$F,MATCH($K171,リスト!$E:$E,0))),"")</f>
        <v>JPN</v>
      </c>
      <c r="U171" s="2" t="str">
        <f>IF($B171="","",RIGHT($G171*1000+100+COUNTIF($G$2:$G171,$G171),9))</f>
        <v>040725101</v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>立命館守山・滋　賀</v>
      </c>
    </row>
    <row r="172" spans="1:22" x14ac:dyDescent="0.4">
      <c r="A172" t="s">
        <v>11764</v>
      </c>
      <c r="B172">
        <v>171</v>
      </c>
      <c r="C172" t="s">
        <v>1672</v>
      </c>
      <c r="D172" t="s">
        <v>1673</v>
      </c>
      <c r="E172">
        <v>2</v>
      </c>
      <c r="F172" t="s">
        <v>89</v>
      </c>
      <c r="G172">
        <v>20040807</v>
      </c>
      <c r="H172" t="s">
        <v>1674</v>
      </c>
      <c r="I172" t="s">
        <v>1171</v>
      </c>
      <c r="J172" t="s">
        <v>1657</v>
      </c>
      <c r="K172" t="s">
        <v>141</v>
      </c>
      <c r="L172" t="s">
        <v>89</v>
      </c>
      <c r="M172" t="s">
        <v>1502</v>
      </c>
      <c r="O172" s="2">
        <f>IFERROR(IF($B172="","",INDEX(所属情報!$E:$E,MATCH($A172,所属情報!$A:$A,0))),"")</f>
        <v>492200</v>
      </c>
      <c r="P172" s="2" t="str">
        <f t="shared" si="6"/>
        <v>今岡　遥仁 (2)</v>
      </c>
      <c r="Q172" s="2" t="str">
        <f t="shared" si="7"/>
        <v>ｲﾏｵｶ ﾊﾙﾄ</v>
      </c>
      <c r="R172" s="2" t="str">
        <f t="shared" si="8"/>
        <v>IMAOKA Haruto (04)</v>
      </c>
      <c r="S172" s="2" t="str">
        <f>IFERROR(IF($F172="","",INDEX(リスト!$C:$C,MATCH($F172,リスト!$B:$B,0))),"")</f>
        <v>25</v>
      </c>
      <c r="T172" s="2" t="str">
        <f>IFERROR(IF($K172="","",INDEX(リスト!$F:$F,MATCH($K172,リスト!$E:$E,0))),"")</f>
        <v>JPN</v>
      </c>
      <c r="U172" s="2" t="str">
        <f>IF($B172="","",RIGHT($G172*1000+100+COUNTIF($G$2:$G172,$G172),9))</f>
        <v>040807102</v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>立命館守山・滋　賀</v>
      </c>
    </row>
    <row r="173" spans="1:22" x14ac:dyDescent="0.4">
      <c r="A173" t="s">
        <v>11764</v>
      </c>
      <c r="B173">
        <v>172</v>
      </c>
      <c r="C173" t="s">
        <v>1675</v>
      </c>
      <c r="D173" t="s">
        <v>1676</v>
      </c>
      <c r="E173">
        <v>2</v>
      </c>
      <c r="F173" t="s">
        <v>41</v>
      </c>
      <c r="G173">
        <v>20041110</v>
      </c>
      <c r="H173" t="s">
        <v>1677</v>
      </c>
      <c r="I173" t="s">
        <v>1678</v>
      </c>
      <c r="J173" t="s">
        <v>1435</v>
      </c>
      <c r="K173" t="s">
        <v>141</v>
      </c>
      <c r="L173" t="s">
        <v>41</v>
      </c>
      <c r="M173" t="s">
        <v>1516</v>
      </c>
      <c r="O173" s="2">
        <f>IFERROR(IF($B173="","",INDEX(所属情報!$E:$E,MATCH($A173,所属情報!$A:$A,0))),"")</f>
        <v>492200</v>
      </c>
      <c r="P173" s="2" t="str">
        <f t="shared" si="6"/>
        <v>宮坂　侑汰 (2)</v>
      </c>
      <c r="Q173" s="2" t="str">
        <f t="shared" si="7"/>
        <v>ﾐﾔｻｶ ﾕｳﾀ</v>
      </c>
      <c r="R173" s="2" t="str">
        <f t="shared" si="8"/>
        <v>MIYASAKA Yuta (04)</v>
      </c>
      <c r="S173" s="2" t="str">
        <f>IFERROR(IF($F173="","",INDEX(リスト!$C:$C,MATCH($F173,リスト!$B:$B,0))),"")</f>
        <v>01</v>
      </c>
      <c r="T173" s="2" t="str">
        <f>IFERROR(IF($K173="","",INDEX(リスト!$F:$F,MATCH($K173,リスト!$E:$E,0))),"")</f>
        <v>JPN</v>
      </c>
      <c r="U173" s="2" t="str">
        <f>IF($B173="","",RIGHT($G173*1000+100+COUNTIF($G$2:$G173,$G173),9))</f>
        <v>041110101</v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>立命館慶祥・北海道</v>
      </c>
    </row>
    <row r="174" spans="1:22" x14ac:dyDescent="0.4">
      <c r="A174" t="s">
        <v>11764</v>
      </c>
      <c r="B174">
        <v>173</v>
      </c>
      <c r="C174" t="s">
        <v>1679</v>
      </c>
      <c r="D174" t="s">
        <v>1680</v>
      </c>
      <c r="E174">
        <v>2</v>
      </c>
      <c r="F174" t="s">
        <v>95</v>
      </c>
      <c r="G174">
        <v>20041219</v>
      </c>
      <c r="H174" t="s">
        <v>1681</v>
      </c>
      <c r="I174" t="s">
        <v>1682</v>
      </c>
      <c r="J174" t="s">
        <v>1683</v>
      </c>
      <c r="K174" t="s">
        <v>141</v>
      </c>
      <c r="L174" t="s">
        <v>95</v>
      </c>
      <c r="M174" t="s">
        <v>1617</v>
      </c>
      <c r="O174" s="2">
        <f>IFERROR(IF($B174="","",INDEX(所属情報!$E:$E,MATCH($A174,所属情報!$A:$A,0))),"")</f>
        <v>492200</v>
      </c>
      <c r="P174" s="2" t="str">
        <f t="shared" si="6"/>
        <v>中山　柊太 (2)</v>
      </c>
      <c r="Q174" s="2" t="str">
        <f t="shared" si="7"/>
        <v>ﾅｶﾔﾏ ｼｭｳﾀ</v>
      </c>
      <c r="R174" s="2" t="str">
        <f t="shared" si="8"/>
        <v>NAKAYAMA Shuta (04)</v>
      </c>
      <c r="S174" s="2" t="str">
        <f>IFERROR(IF($F174="","",INDEX(リスト!$C:$C,MATCH($F174,リスト!$B:$B,0))),"")</f>
        <v>28</v>
      </c>
      <c r="T174" s="2" t="str">
        <f>IFERROR(IF($K174="","",INDEX(リスト!$F:$F,MATCH($K174,リスト!$E:$E,0))),"")</f>
        <v>JPN</v>
      </c>
      <c r="U174" s="2" t="str">
        <f>IF($B174="","",RIGHT($G174*1000+100+COUNTIF($G$2:$G174,$G174),9))</f>
        <v>041219101</v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>宝塚・兵　庫</v>
      </c>
    </row>
    <row r="175" spans="1:22" x14ac:dyDescent="0.4">
      <c r="A175" t="s">
        <v>11764</v>
      </c>
      <c r="B175">
        <v>174</v>
      </c>
      <c r="C175" t="s">
        <v>1684</v>
      </c>
      <c r="D175" t="s">
        <v>1685</v>
      </c>
      <c r="E175">
        <v>2</v>
      </c>
      <c r="F175" t="s">
        <v>119</v>
      </c>
      <c r="G175">
        <v>20040911</v>
      </c>
      <c r="H175" t="s">
        <v>1686</v>
      </c>
      <c r="I175" t="s">
        <v>1687</v>
      </c>
      <c r="J175" t="s">
        <v>1688</v>
      </c>
      <c r="K175" t="s">
        <v>141</v>
      </c>
      <c r="L175" t="s">
        <v>119</v>
      </c>
      <c r="M175" t="s">
        <v>1689</v>
      </c>
      <c r="O175" s="2">
        <f>IFERROR(IF($B175="","",INDEX(所属情報!$E:$E,MATCH($A175,所属情報!$A:$A,0))),"")</f>
        <v>492200</v>
      </c>
      <c r="P175" s="2" t="str">
        <f t="shared" si="6"/>
        <v>髙木　大翔 (2)</v>
      </c>
      <c r="Q175" s="2" t="str">
        <f t="shared" si="7"/>
        <v>ﾀｶｷﾞ ﾀｲﾄ</v>
      </c>
      <c r="R175" s="2" t="str">
        <f t="shared" si="8"/>
        <v>TAKAGI Taito (04)</v>
      </c>
      <c r="S175" s="2" t="str">
        <f>IFERROR(IF($F175="","",INDEX(リスト!$C:$C,MATCH($F175,リスト!$B:$B,0))),"")</f>
        <v>40</v>
      </c>
      <c r="T175" s="2" t="str">
        <f>IFERROR(IF($K175="","",INDEX(リスト!$F:$F,MATCH($K175,リスト!$E:$E,0))),"")</f>
        <v>JPN</v>
      </c>
      <c r="U175" s="2" t="str">
        <f>IF($B175="","",RIGHT($G175*1000+100+COUNTIF($G$2:$G175,$G175),9))</f>
        <v>040911101</v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>小倉南・福　岡</v>
      </c>
    </row>
    <row r="176" spans="1:22" x14ac:dyDescent="0.4">
      <c r="A176" t="s">
        <v>11764</v>
      </c>
      <c r="B176">
        <v>175</v>
      </c>
      <c r="C176" t="s">
        <v>1690</v>
      </c>
      <c r="D176" t="s">
        <v>1691</v>
      </c>
      <c r="E176">
        <v>2</v>
      </c>
      <c r="F176" t="s">
        <v>95</v>
      </c>
      <c r="G176">
        <v>20040924</v>
      </c>
      <c r="H176" t="s">
        <v>1692</v>
      </c>
      <c r="I176" t="s">
        <v>1693</v>
      </c>
      <c r="J176" t="s">
        <v>980</v>
      </c>
      <c r="K176" t="s">
        <v>141</v>
      </c>
      <c r="L176" t="s">
        <v>95</v>
      </c>
      <c r="M176" t="s">
        <v>875</v>
      </c>
      <c r="O176" s="2">
        <f>IFERROR(IF($B176="","",INDEX(所属情報!$E:$E,MATCH($A176,所属情報!$A:$A,0))),"")</f>
        <v>492200</v>
      </c>
      <c r="P176" s="2" t="str">
        <f t="shared" si="6"/>
        <v>中井　翔太 (2)</v>
      </c>
      <c r="Q176" s="2" t="str">
        <f t="shared" si="7"/>
        <v>ﾅｶｲ ｼｮｳﾀ</v>
      </c>
      <c r="R176" s="2" t="str">
        <f t="shared" si="8"/>
        <v>NAKAI Shota (04)</v>
      </c>
      <c r="S176" s="2" t="str">
        <f>IFERROR(IF($F176="","",INDEX(リスト!$C:$C,MATCH($F176,リスト!$B:$B,0))),"")</f>
        <v>28</v>
      </c>
      <c r="T176" s="2" t="str">
        <f>IFERROR(IF($K176="","",INDEX(リスト!$F:$F,MATCH($K176,リスト!$E:$E,0))),"")</f>
        <v>JPN</v>
      </c>
      <c r="U176" s="2" t="str">
        <f>IF($B176="","",RIGHT($G176*1000+100+COUNTIF($G$2:$G176,$G176),9))</f>
        <v>040924101</v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>姫路南・兵　庫</v>
      </c>
    </row>
    <row r="177" spans="1:22" x14ac:dyDescent="0.4">
      <c r="A177" t="s">
        <v>11764</v>
      </c>
      <c r="B177">
        <v>176</v>
      </c>
      <c r="C177" t="s">
        <v>1694</v>
      </c>
      <c r="D177" t="s">
        <v>1695</v>
      </c>
      <c r="E177">
        <v>2</v>
      </c>
      <c r="F177" t="s">
        <v>111</v>
      </c>
      <c r="G177">
        <v>20040611</v>
      </c>
      <c r="H177" t="s">
        <v>1696</v>
      </c>
      <c r="I177" t="s">
        <v>1697</v>
      </c>
      <c r="J177" t="s">
        <v>1698</v>
      </c>
      <c r="K177" t="s">
        <v>141</v>
      </c>
      <c r="L177" t="s">
        <v>111</v>
      </c>
      <c r="M177" t="s">
        <v>1699</v>
      </c>
      <c r="O177" s="2">
        <f>IFERROR(IF($B177="","",INDEX(所属情報!$E:$E,MATCH($A177,所属情報!$A:$A,0))),"")</f>
        <v>492200</v>
      </c>
      <c r="P177" s="2" t="str">
        <f t="shared" si="6"/>
        <v>村田　真一朗 (2)</v>
      </c>
      <c r="Q177" s="2" t="str">
        <f t="shared" si="7"/>
        <v>ﾑﾗﾀ ｼﾝｲﾁﾛｳ</v>
      </c>
      <c r="R177" s="2" t="str">
        <f t="shared" si="8"/>
        <v>MURATA Shinichiro (04)</v>
      </c>
      <c r="S177" s="2" t="str">
        <f>IFERROR(IF($F177="","",INDEX(リスト!$C:$C,MATCH($F177,リスト!$B:$B,0))),"")</f>
        <v>36</v>
      </c>
      <c r="T177" s="2" t="str">
        <f>IFERROR(IF($K177="","",INDEX(リスト!$F:$F,MATCH($K177,リスト!$E:$E,0))),"")</f>
        <v>JPN</v>
      </c>
      <c r="U177" s="2" t="str">
        <f>IF($B177="","",RIGHT($G177*1000+100+COUNTIF($G$2:$G177,$G177),9))</f>
        <v>040611101</v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>鳴門渦潮・徳　島</v>
      </c>
    </row>
    <row r="178" spans="1:22" x14ac:dyDescent="0.4">
      <c r="A178" t="s">
        <v>11764</v>
      </c>
      <c r="B178">
        <v>177</v>
      </c>
      <c r="C178" t="s">
        <v>1700</v>
      </c>
      <c r="D178" t="s">
        <v>1701</v>
      </c>
      <c r="E178">
        <v>2</v>
      </c>
      <c r="F178" t="s">
        <v>85</v>
      </c>
      <c r="G178">
        <v>20040831</v>
      </c>
      <c r="H178" t="s">
        <v>1702</v>
      </c>
      <c r="I178" t="s">
        <v>1703</v>
      </c>
      <c r="J178" t="s">
        <v>1704</v>
      </c>
      <c r="K178" t="s">
        <v>141</v>
      </c>
      <c r="L178" t="s">
        <v>85</v>
      </c>
      <c r="M178" t="s">
        <v>1705</v>
      </c>
      <c r="O178" s="2">
        <f>IFERROR(IF($B178="","",INDEX(所属情報!$E:$E,MATCH($A178,所属情報!$A:$A,0))),"")</f>
        <v>492200</v>
      </c>
      <c r="P178" s="2" t="str">
        <f t="shared" si="6"/>
        <v>藪田　虎志朗 (2)</v>
      </c>
      <c r="Q178" s="2" t="str">
        <f t="shared" si="7"/>
        <v>ﾔﾌﾞﾀ ｺｼﾞﾛｳ</v>
      </c>
      <c r="R178" s="2" t="str">
        <f t="shared" si="8"/>
        <v>YABUTA Kojiro (04)</v>
      </c>
      <c r="S178" s="2" t="str">
        <f>IFERROR(IF($F178="","",INDEX(リスト!$C:$C,MATCH($F178,リスト!$B:$B,0))),"")</f>
        <v>23</v>
      </c>
      <c r="T178" s="2" t="str">
        <f>IFERROR(IF($K178="","",INDEX(リスト!$F:$F,MATCH($K178,リスト!$E:$E,0))),"")</f>
        <v>JPN</v>
      </c>
      <c r="U178" s="2" t="str">
        <f>IF($B178="","",RIGHT($G178*1000+100+COUNTIF($G$2:$G178,$G178),9))</f>
        <v>040831101</v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>豊川・愛　知</v>
      </c>
    </row>
    <row r="179" spans="1:22" x14ac:dyDescent="0.4">
      <c r="A179" t="s">
        <v>11764</v>
      </c>
      <c r="B179">
        <v>178</v>
      </c>
      <c r="C179" t="s">
        <v>1706</v>
      </c>
      <c r="D179" t="s">
        <v>1707</v>
      </c>
      <c r="E179">
        <v>3</v>
      </c>
      <c r="F179" t="s">
        <v>129</v>
      </c>
      <c r="G179">
        <v>20020424</v>
      </c>
      <c r="H179" t="s">
        <v>1708</v>
      </c>
      <c r="I179" t="s">
        <v>1709</v>
      </c>
      <c r="J179" t="s">
        <v>1710</v>
      </c>
      <c r="K179" t="s">
        <v>141</v>
      </c>
      <c r="L179" t="s">
        <v>129</v>
      </c>
      <c r="M179" t="s">
        <v>1711</v>
      </c>
      <c r="O179" s="2">
        <f>IFERROR(IF($B179="","",INDEX(所属情報!$E:$E,MATCH($A179,所属情報!$A:$A,0))),"")</f>
        <v>492200</v>
      </c>
      <c r="P179" s="2" t="str">
        <f t="shared" si="6"/>
        <v>久永　健太 (3)</v>
      </c>
      <c r="Q179" s="2" t="str">
        <f t="shared" si="7"/>
        <v>ﾋｻﾅｶﾞ ｹﾝﾀ</v>
      </c>
      <c r="R179" s="2" t="str">
        <f t="shared" si="8"/>
        <v>HISANAGA Kenta (02)</v>
      </c>
      <c r="S179" s="2" t="str">
        <f>IFERROR(IF($F179="","",INDEX(リスト!$C:$C,MATCH($F179,リスト!$B:$B,0))),"")</f>
        <v>45</v>
      </c>
      <c r="T179" s="2" t="str">
        <f>IFERROR(IF($K179="","",INDEX(リスト!$F:$F,MATCH($K179,リスト!$E:$E,0))),"")</f>
        <v>JPN</v>
      </c>
      <c r="U179" s="2" t="str">
        <f>IF($B179="","",RIGHT($G179*1000+100+COUNTIF($G$2:$G179,$G179),9))</f>
        <v>020424101</v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>宮崎大宮・宮　崎</v>
      </c>
    </row>
    <row r="180" spans="1:22" x14ac:dyDescent="0.4">
      <c r="A180" t="s">
        <v>11764</v>
      </c>
      <c r="B180">
        <v>179</v>
      </c>
      <c r="C180" t="s">
        <v>1712</v>
      </c>
      <c r="D180" t="s">
        <v>1713</v>
      </c>
      <c r="E180">
        <v>2</v>
      </c>
      <c r="F180" t="s">
        <v>83</v>
      </c>
      <c r="G180">
        <v>20040530</v>
      </c>
      <c r="H180" t="s">
        <v>1714</v>
      </c>
      <c r="I180" t="s">
        <v>1715</v>
      </c>
      <c r="J180" t="s">
        <v>1716</v>
      </c>
      <c r="K180" t="s">
        <v>141</v>
      </c>
      <c r="L180" t="s">
        <v>83</v>
      </c>
      <c r="M180" t="s">
        <v>1717</v>
      </c>
      <c r="O180" s="2">
        <f>IFERROR(IF($B180="","",INDEX(所属情報!$E:$E,MATCH($A180,所属情報!$A:$A,0))),"")</f>
        <v>492200</v>
      </c>
      <c r="P180" s="2" t="str">
        <f t="shared" si="6"/>
        <v>望月　大生 (2)</v>
      </c>
      <c r="Q180" s="2" t="str">
        <f t="shared" si="7"/>
        <v>ﾓﾁﾂﾞｷ ﾀｲｾｲ</v>
      </c>
      <c r="R180" s="2" t="str">
        <f t="shared" si="8"/>
        <v>MOCHIZUKI Taisei (04)</v>
      </c>
      <c r="S180" s="2" t="str">
        <f>IFERROR(IF($F180="","",INDEX(リスト!$C:$C,MATCH($F180,リスト!$B:$B,0))),"")</f>
        <v>22</v>
      </c>
      <c r="T180" s="2" t="str">
        <f>IFERROR(IF($K180="","",INDEX(リスト!$F:$F,MATCH($K180,リスト!$E:$E,0))),"")</f>
        <v>JPN</v>
      </c>
      <c r="U180" s="2" t="str">
        <f>IF($B180="","",RIGHT($G180*1000+100+COUNTIF($G$2:$G180,$G180),9))</f>
        <v>040530101</v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>磐田東・静　岡</v>
      </c>
    </row>
    <row r="181" spans="1:22" x14ac:dyDescent="0.4">
      <c r="A181" t="s">
        <v>11764</v>
      </c>
      <c r="B181">
        <v>180</v>
      </c>
      <c r="C181" t="s">
        <v>1718</v>
      </c>
      <c r="D181" t="s">
        <v>1719</v>
      </c>
      <c r="E181">
        <v>2</v>
      </c>
      <c r="F181" t="s">
        <v>95</v>
      </c>
      <c r="G181">
        <v>20041110</v>
      </c>
      <c r="H181" t="s">
        <v>1720</v>
      </c>
      <c r="I181" t="s">
        <v>1402</v>
      </c>
      <c r="J181" t="s">
        <v>1721</v>
      </c>
      <c r="K181" t="s">
        <v>141</v>
      </c>
      <c r="L181" t="s">
        <v>95</v>
      </c>
      <c r="M181" t="s">
        <v>1722</v>
      </c>
      <c r="O181" s="2">
        <f>IFERROR(IF($B181="","",INDEX(所属情報!$E:$E,MATCH($A181,所属情報!$A:$A,0))),"")</f>
        <v>492200</v>
      </c>
      <c r="P181" s="2" t="str">
        <f t="shared" si="6"/>
        <v>橋本　和希 (2)</v>
      </c>
      <c r="Q181" s="2" t="str">
        <f t="shared" si="7"/>
        <v>ﾊｼﾓﾄ ｶｽﾞｷ</v>
      </c>
      <c r="R181" s="2" t="str">
        <f t="shared" si="8"/>
        <v>HASHIMOTO Kazuki (04)</v>
      </c>
      <c r="S181" s="2" t="str">
        <f>IFERROR(IF($F181="","",INDEX(リスト!$C:$C,MATCH($F181,リスト!$B:$B,0))),"")</f>
        <v>28</v>
      </c>
      <c r="T181" s="2" t="str">
        <f>IFERROR(IF($K181="","",INDEX(リスト!$F:$F,MATCH($K181,リスト!$E:$E,0))),"")</f>
        <v>JPN</v>
      </c>
      <c r="U181" s="2" t="str">
        <f>IF($B181="","",RIGHT($G181*1000+100+COUNTIF($G$2:$G181,$G181),9))</f>
        <v>041110102</v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>神戸商業・兵　庫</v>
      </c>
    </row>
    <row r="182" spans="1:22" x14ac:dyDescent="0.4">
      <c r="A182" t="s">
        <v>11764</v>
      </c>
      <c r="B182">
        <v>181</v>
      </c>
      <c r="C182" t="s">
        <v>1723</v>
      </c>
      <c r="D182" t="s">
        <v>1724</v>
      </c>
      <c r="E182">
        <v>2</v>
      </c>
      <c r="F182" t="s">
        <v>61</v>
      </c>
      <c r="G182">
        <v>20040622</v>
      </c>
      <c r="H182" t="s">
        <v>1725</v>
      </c>
      <c r="I182" t="s">
        <v>1726</v>
      </c>
      <c r="J182" t="s">
        <v>1200</v>
      </c>
      <c r="K182" t="s">
        <v>141</v>
      </c>
      <c r="L182" t="s">
        <v>61</v>
      </c>
      <c r="M182" t="s">
        <v>1727</v>
      </c>
      <c r="O182" s="2">
        <f>IFERROR(IF($B182="","",INDEX(所属情報!$E:$E,MATCH($A182,所属情報!$A:$A,0))),"")</f>
        <v>492200</v>
      </c>
      <c r="P182" s="2" t="str">
        <f t="shared" si="6"/>
        <v>髙橋　早大 (2)</v>
      </c>
      <c r="Q182" s="2" t="str">
        <f t="shared" si="7"/>
        <v>ﾀｶﾊｼ ﾊﾔﾄ</v>
      </c>
      <c r="R182" s="2" t="str">
        <f t="shared" si="8"/>
        <v>TAKAHASHI Hayato (04)</v>
      </c>
      <c r="S182" s="2" t="str">
        <f>IFERROR(IF($F182="","",INDEX(リスト!$C:$C,MATCH($F182,リスト!$B:$B,0))),"")</f>
        <v>11</v>
      </c>
      <c r="T182" s="2" t="str">
        <f>IFERROR(IF($K182="","",INDEX(リスト!$F:$F,MATCH($K182,リスト!$E:$E,0))),"")</f>
        <v>JPN</v>
      </c>
      <c r="U182" s="2" t="str">
        <f>IF($B182="","",RIGHT($G182*1000+100+COUNTIF($G$2:$G182,$G182),9))</f>
        <v>040622101</v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>西武学園文理・埼　玉</v>
      </c>
    </row>
    <row r="183" spans="1:22" x14ac:dyDescent="0.4">
      <c r="A183" t="s">
        <v>11764</v>
      </c>
      <c r="B183">
        <v>182</v>
      </c>
      <c r="C183" t="s">
        <v>1728</v>
      </c>
      <c r="D183" t="s">
        <v>1729</v>
      </c>
      <c r="E183">
        <v>2</v>
      </c>
      <c r="F183" t="s">
        <v>91</v>
      </c>
      <c r="G183">
        <v>20040701</v>
      </c>
      <c r="H183" t="s">
        <v>1730</v>
      </c>
      <c r="I183" t="s">
        <v>1731</v>
      </c>
      <c r="J183" t="s">
        <v>974</v>
      </c>
      <c r="K183" t="s">
        <v>141</v>
      </c>
      <c r="L183" t="s">
        <v>91</v>
      </c>
      <c r="M183" t="s">
        <v>1732</v>
      </c>
      <c r="O183" s="2">
        <f>IFERROR(IF($B183="","",INDEX(所属情報!$E:$E,MATCH($A183,所属情報!$A:$A,0))),"")</f>
        <v>492200</v>
      </c>
      <c r="P183" s="2" t="str">
        <f t="shared" si="6"/>
        <v>今井　颯太 (2)</v>
      </c>
      <c r="Q183" s="2" t="str">
        <f t="shared" si="7"/>
        <v>ｲﾏｲ ｿｳﾀ</v>
      </c>
      <c r="R183" s="2" t="str">
        <f t="shared" si="8"/>
        <v>IMAI Sota (04)</v>
      </c>
      <c r="S183" s="2" t="str">
        <f>IFERROR(IF($F183="","",INDEX(リスト!$C:$C,MATCH($F183,リスト!$B:$B,0))),"")</f>
        <v>26</v>
      </c>
      <c r="T183" s="2" t="str">
        <f>IFERROR(IF($K183="","",INDEX(リスト!$F:$F,MATCH($K183,リスト!$E:$E,0))),"")</f>
        <v>JPN</v>
      </c>
      <c r="U183" s="2" t="str">
        <f>IF($B183="","",RIGHT($G183*1000+100+COUNTIF($G$2:$G183,$G183),9))</f>
        <v>040701102</v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>乙訓・京　都</v>
      </c>
    </row>
    <row r="184" spans="1:22" x14ac:dyDescent="0.4">
      <c r="A184" t="s">
        <v>11764</v>
      </c>
      <c r="B184">
        <v>183</v>
      </c>
      <c r="C184" t="s">
        <v>1733</v>
      </c>
      <c r="D184" t="s">
        <v>1734</v>
      </c>
      <c r="E184">
        <v>2</v>
      </c>
      <c r="F184" t="s">
        <v>89</v>
      </c>
      <c r="G184">
        <v>20040806</v>
      </c>
      <c r="H184" t="s">
        <v>1735</v>
      </c>
      <c r="I184" t="s">
        <v>1736</v>
      </c>
      <c r="J184" t="s">
        <v>1737</v>
      </c>
      <c r="K184" t="s">
        <v>141</v>
      </c>
      <c r="L184" t="s">
        <v>89</v>
      </c>
      <c r="M184" t="s">
        <v>857</v>
      </c>
      <c r="O184" s="2">
        <f>IFERROR(IF($B184="","",INDEX(所属情報!$E:$E,MATCH($A184,所属情報!$A:$A,0))),"")</f>
        <v>492200</v>
      </c>
      <c r="P184" s="2" t="str">
        <f t="shared" si="6"/>
        <v>吉川　大洋 (2)</v>
      </c>
      <c r="Q184" s="2" t="str">
        <f t="shared" si="7"/>
        <v>ﾖｼｶﾜ ﾀｲﾖｳ</v>
      </c>
      <c r="R184" s="2" t="str">
        <f t="shared" si="8"/>
        <v>YOSHIKAWA Taiyo (04)</v>
      </c>
      <c r="S184" s="2" t="str">
        <f>IFERROR(IF($F184="","",INDEX(リスト!$C:$C,MATCH($F184,リスト!$B:$B,0))),"")</f>
        <v>25</v>
      </c>
      <c r="T184" s="2" t="str">
        <f>IFERROR(IF($K184="","",INDEX(リスト!$F:$F,MATCH($K184,リスト!$E:$E,0))),"")</f>
        <v>JPN</v>
      </c>
      <c r="U184" s="2" t="str">
        <f>IF($B184="","",RIGHT($G184*1000+100+COUNTIF($G$2:$G184,$G184),9))</f>
        <v>040806101</v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>東大津・滋　賀</v>
      </c>
    </row>
    <row r="185" spans="1:22" x14ac:dyDescent="0.4">
      <c r="A185" t="s">
        <v>11764</v>
      </c>
      <c r="B185">
        <v>184</v>
      </c>
      <c r="C185" t="s">
        <v>1738</v>
      </c>
      <c r="D185" t="s">
        <v>1739</v>
      </c>
      <c r="E185">
        <v>2</v>
      </c>
      <c r="F185" t="s">
        <v>55</v>
      </c>
      <c r="G185">
        <v>20040520</v>
      </c>
      <c r="H185" t="s">
        <v>1740</v>
      </c>
      <c r="I185" t="s">
        <v>1140</v>
      </c>
      <c r="J185" t="s">
        <v>1741</v>
      </c>
      <c r="K185" t="s">
        <v>141</v>
      </c>
      <c r="L185" t="s">
        <v>55</v>
      </c>
      <c r="M185" t="s">
        <v>1742</v>
      </c>
      <c r="O185" s="2">
        <f>IFERROR(IF($B185="","",INDEX(所属情報!$E:$E,MATCH($A185,所属情報!$A:$A,0))),"")</f>
        <v>492200</v>
      </c>
      <c r="P185" s="2" t="str">
        <f t="shared" si="6"/>
        <v>吉田　蒼 (2)</v>
      </c>
      <c r="Q185" s="2" t="str">
        <f t="shared" si="7"/>
        <v>ﾖｼﾀﾞ ｿｳ</v>
      </c>
      <c r="R185" s="2" t="str">
        <f t="shared" si="8"/>
        <v>YOSHIDA So (04)</v>
      </c>
      <c r="S185" s="2" t="str">
        <f>IFERROR(IF($F185="","",INDEX(リスト!$C:$C,MATCH($F185,リスト!$B:$B,0))),"")</f>
        <v>08</v>
      </c>
      <c r="T185" s="2" t="str">
        <f>IFERROR(IF($K185="","",INDEX(リスト!$F:$F,MATCH($K185,リスト!$E:$E,0))),"")</f>
        <v>JPN</v>
      </c>
      <c r="U185" s="2" t="str">
        <f>IF($B185="","",RIGHT($G185*1000+100+COUNTIF($G$2:$G185,$G185),9))</f>
        <v>040520101</v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>水戸桜ノ牧・茨　城</v>
      </c>
    </row>
    <row r="186" spans="1:22" x14ac:dyDescent="0.4">
      <c r="A186" t="s">
        <v>11764</v>
      </c>
      <c r="B186">
        <v>185</v>
      </c>
      <c r="C186" t="s">
        <v>1743</v>
      </c>
      <c r="D186" t="s">
        <v>1744</v>
      </c>
      <c r="E186">
        <v>2</v>
      </c>
      <c r="F186" t="s">
        <v>51</v>
      </c>
      <c r="G186">
        <v>20040828</v>
      </c>
      <c r="H186" t="s">
        <v>1745</v>
      </c>
      <c r="I186" t="s">
        <v>1450</v>
      </c>
      <c r="J186" t="s">
        <v>974</v>
      </c>
      <c r="K186" t="s">
        <v>141</v>
      </c>
      <c r="L186" t="s">
        <v>51</v>
      </c>
      <c r="M186" t="s">
        <v>1746</v>
      </c>
      <c r="O186" s="2">
        <f>IFERROR(IF($B186="","",INDEX(所属情報!$E:$E,MATCH($A186,所属情報!$A:$A,0))),"")</f>
        <v>492200</v>
      </c>
      <c r="P186" s="2" t="str">
        <f t="shared" si="6"/>
        <v>渡邉　壮大 (2)</v>
      </c>
      <c r="Q186" s="2" t="str">
        <f t="shared" si="7"/>
        <v>ﾜﾀﾅﾍﾞ ｿｳﾀ</v>
      </c>
      <c r="R186" s="2" t="str">
        <f t="shared" si="8"/>
        <v>WATANABE Sota (04)</v>
      </c>
      <c r="S186" s="2" t="str">
        <f>IFERROR(IF($F186="","",INDEX(リスト!$C:$C,MATCH($F186,リスト!$B:$B,0))),"")</f>
        <v>06</v>
      </c>
      <c r="T186" s="2" t="str">
        <f>IFERROR(IF($K186="","",INDEX(リスト!$F:$F,MATCH($K186,リスト!$E:$E,0))),"")</f>
        <v>JPN</v>
      </c>
      <c r="U186" s="2" t="str">
        <f>IF($B186="","",RIGHT($G186*1000+100+COUNTIF($G$2:$G186,$G186),9))</f>
        <v>040828101</v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>山形市立商業・山　形</v>
      </c>
    </row>
    <row r="187" spans="1:22" x14ac:dyDescent="0.4">
      <c r="A187" t="s">
        <v>11764</v>
      </c>
      <c r="B187">
        <v>186</v>
      </c>
      <c r="C187" t="s">
        <v>1747</v>
      </c>
      <c r="D187" t="s">
        <v>1748</v>
      </c>
      <c r="E187">
        <v>2</v>
      </c>
      <c r="F187" t="s">
        <v>91</v>
      </c>
      <c r="G187">
        <v>20040801</v>
      </c>
      <c r="H187" t="s">
        <v>1749</v>
      </c>
      <c r="I187" t="s">
        <v>1750</v>
      </c>
      <c r="J187" t="s">
        <v>1751</v>
      </c>
      <c r="K187" t="s">
        <v>141</v>
      </c>
      <c r="L187" t="s">
        <v>91</v>
      </c>
      <c r="M187" t="s">
        <v>1575</v>
      </c>
      <c r="O187" s="2">
        <f>IFERROR(IF($B187="","",INDEX(所属情報!$E:$E,MATCH($A187,所属情報!$A:$A,0))),"")</f>
        <v>492200</v>
      </c>
      <c r="P187" s="2" t="str">
        <f t="shared" si="6"/>
        <v>井田　想 (2)</v>
      </c>
      <c r="Q187" s="2" t="str">
        <f t="shared" si="7"/>
        <v>ｲﾀﾞ ｺｺﾛ</v>
      </c>
      <c r="R187" s="2" t="str">
        <f t="shared" si="8"/>
        <v>IDA Kokoro (04)</v>
      </c>
      <c r="S187" s="2" t="str">
        <f>IFERROR(IF($F187="","",INDEX(リスト!$C:$C,MATCH($F187,リスト!$B:$B,0))),"")</f>
        <v>26</v>
      </c>
      <c r="T187" s="2" t="str">
        <f>IFERROR(IF($K187="","",INDEX(リスト!$F:$F,MATCH($K187,リスト!$E:$E,0))),"")</f>
        <v>JPN</v>
      </c>
      <c r="U187" s="2" t="str">
        <f>IF($B187="","",RIGHT($G187*1000+100+COUNTIF($G$2:$G187,$G187),9))</f>
        <v>040801101</v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>西京・京　都</v>
      </c>
    </row>
    <row r="188" spans="1:22" x14ac:dyDescent="0.4">
      <c r="A188" t="s">
        <v>11764</v>
      </c>
      <c r="B188">
        <v>187</v>
      </c>
      <c r="C188" t="s">
        <v>1752</v>
      </c>
      <c r="D188" t="s">
        <v>1753</v>
      </c>
      <c r="E188">
        <v>2</v>
      </c>
      <c r="F188" t="s">
        <v>83</v>
      </c>
      <c r="G188">
        <v>20040818</v>
      </c>
      <c r="H188" t="s">
        <v>1754</v>
      </c>
      <c r="I188" t="s">
        <v>1755</v>
      </c>
      <c r="J188" t="s">
        <v>1756</v>
      </c>
      <c r="K188" t="s">
        <v>141</v>
      </c>
      <c r="L188" t="s">
        <v>83</v>
      </c>
      <c r="M188" t="s">
        <v>1757</v>
      </c>
      <c r="O188" s="2">
        <f>IFERROR(IF($B188="","",INDEX(所属情報!$E:$E,MATCH($A188,所属情報!$A:$A,0))),"")</f>
        <v>492200</v>
      </c>
      <c r="P188" s="2" t="str">
        <f t="shared" si="6"/>
        <v>小穴　陽哉 (2)</v>
      </c>
      <c r="Q188" s="2" t="str">
        <f t="shared" si="7"/>
        <v>ｵｱﾅ ﾊﾙﾔ</v>
      </c>
      <c r="R188" s="2" t="str">
        <f t="shared" si="8"/>
        <v>OANA Haruya (04)</v>
      </c>
      <c r="S188" s="2" t="str">
        <f>IFERROR(IF($F188="","",INDEX(リスト!$C:$C,MATCH($F188,リスト!$B:$B,0))),"")</f>
        <v>22</v>
      </c>
      <c r="T188" s="2" t="str">
        <f>IFERROR(IF($K188="","",INDEX(リスト!$F:$F,MATCH($K188,リスト!$E:$E,0))),"")</f>
        <v>JPN</v>
      </c>
      <c r="U188" s="2" t="str">
        <f>IF($B188="","",RIGHT($G188*1000+100+COUNTIF($G$2:$G188,$G188),9))</f>
        <v>040818101</v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>富士宮西・静　岡</v>
      </c>
    </row>
    <row r="189" spans="1:22" x14ac:dyDescent="0.4">
      <c r="A189" t="s">
        <v>11764</v>
      </c>
      <c r="B189">
        <v>188</v>
      </c>
      <c r="C189" t="s">
        <v>1758</v>
      </c>
      <c r="D189" t="s">
        <v>1759</v>
      </c>
      <c r="E189">
        <v>2</v>
      </c>
      <c r="F189" t="s">
        <v>89</v>
      </c>
      <c r="G189">
        <v>20040617</v>
      </c>
      <c r="H189" t="s">
        <v>1760</v>
      </c>
      <c r="I189" t="s">
        <v>1761</v>
      </c>
      <c r="J189" t="s">
        <v>1762</v>
      </c>
      <c r="K189" t="s">
        <v>141</v>
      </c>
      <c r="L189" t="s">
        <v>89</v>
      </c>
      <c r="M189" t="s">
        <v>1763</v>
      </c>
      <c r="O189" s="2">
        <f>IFERROR(IF($B189="","",INDEX(所属情報!$E:$E,MATCH($A189,所属情報!$A:$A,0))),"")</f>
        <v>492200</v>
      </c>
      <c r="P189" s="2" t="str">
        <f t="shared" si="6"/>
        <v>川路　竜平 (2)</v>
      </c>
      <c r="Q189" s="2" t="str">
        <f t="shared" si="7"/>
        <v>ｶﾜｼﾞ ﾘｭｳﾍｲ</v>
      </c>
      <c r="R189" s="2" t="str">
        <f t="shared" si="8"/>
        <v>KAWAJI Ryuhei (04)</v>
      </c>
      <c r="S189" s="2" t="str">
        <f>IFERROR(IF($F189="","",INDEX(リスト!$C:$C,MATCH($F189,リスト!$B:$B,0))),"")</f>
        <v>25</v>
      </c>
      <c r="T189" s="2" t="str">
        <f>IFERROR(IF($K189="","",INDEX(リスト!$F:$F,MATCH($K189,リスト!$E:$E,0))),"")</f>
        <v>JPN</v>
      </c>
      <c r="U189" s="2" t="str">
        <f>IF($B189="","",RIGHT($G189*1000+100+COUNTIF($G$2:$G189,$G189),9))</f>
        <v>040617102</v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>草津東・滋　賀</v>
      </c>
    </row>
    <row r="190" spans="1:22" x14ac:dyDescent="0.4">
      <c r="A190" t="s">
        <v>11764</v>
      </c>
      <c r="B190">
        <v>189</v>
      </c>
      <c r="C190" t="s">
        <v>1764</v>
      </c>
      <c r="D190" t="s">
        <v>1765</v>
      </c>
      <c r="E190">
        <v>2</v>
      </c>
      <c r="F190" t="s">
        <v>91</v>
      </c>
      <c r="G190">
        <v>20040730</v>
      </c>
      <c r="H190" t="s">
        <v>1766</v>
      </c>
      <c r="I190" t="s">
        <v>1767</v>
      </c>
      <c r="J190" t="s">
        <v>1360</v>
      </c>
      <c r="K190" t="s">
        <v>141</v>
      </c>
      <c r="L190" t="s">
        <v>91</v>
      </c>
      <c r="M190" t="s">
        <v>1768</v>
      </c>
      <c r="O190" s="2">
        <f>IFERROR(IF($B190="","",INDEX(所属情報!$E:$E,MATCH($A190,所属情報!$A:$A,0))),"")</f>
        <v>492200</v>
      </c>
      <c r="P190" s="2" t="str">
        <f t="shared" si="6"/>
        <v>安木　康太 (2)</v>
      </c>
      <c r="Q190" s="2" t="str">
        <f t="shared" si="7"/>
        <v>ﾔｽｷ ｺｳﾀ</v>
      </c>
      <c r="R190" s="2" t="str">
        <f t="shared" si="8"/>
        <v>YASUKI Kota (04)</v>
      </c>
      <c r="S190" s="2" t="str">
        <f>IFERROR(IF($F190="","",INDEX(リスト!$C:$C,MATCH($F190,リスト!$B:$B,0))),"")</f>
        <v>26</v>
      </c>
      <c r="T190" s="2" t="str">
        <f>IFERROR(IF($K190="","",INDEX(リスト!$F:$F,MATCH($K190,リスト!$E:$E,0))),"")</f>
        <v>JPN</v>
      </c>
      <c r="U190" s="2" t="str">
        <f>IF($B190="","",RIGHT($G190*1000+100+COUNTIF($G$2:$G190,$G190),9))</f>
        <v>040730101</v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>洛西・京　都</v>
      </c>
    </row>
    <row r="191" spans="1:22" x14ac:dyDescent="0.4">
      <c r="A191" t="s">
        <v>11764</v>
      </c>
      <c r="B191">
        <v>190</v>
      </c>
      <c r="C191" t="s">
        <v>1769</v>
      </c>
      <c r="D191" t="s">
        <v>1770</v>
      </c>
      <c r="E191">
        <v>2</v>
      </c>
      <c r="F191" t="s">
        <v>89</v>
      </c>
      <c r="G191">
        <v>20040531</v>
      </c>
      <c r="H191" t="s">
        <v>1771</v>
      </c>
      <c r="I191" t="s">
        <v>1726</v>
      </c>
      <c r="J191" t="s">
        <v>1244</v>
      </c>
      <c r="K191" t="s">
        <v>141</v>
      </c>
      <c r="L191" t="s">
        <v>89</v>
      </c>
      <c r="M191" t="s">
        <v>1322</v>
      </c>
      <c r="O191" s="2">
        <f>IFERROR(IF($B191="","",INDEX(所属情報!$E:$E,MATCH($A191,所属情報!$A:$A,0))),"")</f>
        <v>492200</v>
      </c>
      <c r="P191" s="2" t="str">
        <f t="shared" si="6"/>
        <v>髙橋　侑聖 (2)</v>
      </c>
      <c r="Q191" s="2" t="str">
        <f t="shared" si="7"/>
        <v>ﾀｶﾊｼ ﾕｳﾏ</v>
      </c>
      <c r="R191" s="2" t="str">
        <f t="shared" si="8"/>
        <v>TAKAHASHI Yuma (04)</v>
      </c>
      <c r="S191" s="2" t="str">
        <f>IFERROR(IF($F191="","",INDEX(リスト!$C:$C,MATCH($F191,リスト!$B:$B,0))),"")</f>
        <v>25</v>
      </c>
      <c r="T191" s="2" t="str">
        <f>IFERROR(IF($K191="","",INDEX(リスト!$F:$F,MATCH($K191,リスト!$E:$E,0))),"")</f>
        <v>JPN</v>
      </c>
      <c r="U191" s="2" t="str">
        <f>IF($B191="","",RIGHT($G191*1000+100+COUNTIF($G$2:$G191,$G191),9))</f>
        <v>040531101</v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>水口東・滋　賀</v>
      </c>
    </row>
    <row r="192" spans="1:22" x14ac:dyDescent="0.4">
      <c r="A192" t="s">
        <v>11764</v>
      </c>
      <c r="B192">
        <v>191</v>
      </c>
      <c r="C192" t="s">
        <v>1772</v>
      </c>
      <c r="D192" t="s">
        <v>1773</v>
      </c>
      <c r="E192">
        <v>2</v>
      </c>
      <c r="F192" t="s">
        <v>91</v>
      </c>
      <c r="G192">
        <v>20040702</v>
      </c>
      <c r="H192" t="s">
        <v>1774</v>
      </c>
      <c r="I192" t="s">
        <v>1775</v>
      </c>
      <c r="J192" t="s">
        <v>1776</v>
      </c>
      <c r="K192" t="s">
        <v>141</v>
      </c>
      <c r="L192" t="s">
        <v>91</v>
      </c>
      <c r="M192" t="s">
        <v>1575</v>
      </c>
      <c r="O192" s="2">
        <f>IFERROR(IF($B192="","",INDEX(所属情報!$E:$E,MATCH($A192,所属情報!$A:$A,0))),"")</f>
        <v>492200</v>
      </c>
      <c r="P192" s="2" t="str">
        <f t="shared" si="6"/>
        <v>仲谷　颯真 (2)</v>
      </c>
      <c r="Q192" s="2" t="str">
        <f t="shared" si="7"/>
        <v>ﾅｶﾀﾆ ｿｳﾏ</v>
      </c>
      <c r="R192" s="2" t="str">
        <f t="shared" si="8"/>
        <v>NAKATANI Soma (04)</v>
      </c>
      <c r="S192" s="2" t="str">
        <f>IFERROR(IF($F192="","",INDEX(リスト!$C:$C,MATCH($F192,リスト!$B:$B,0))),"")</f>
        <v>26</v>
      </c>
      <c r="T192" s="2" t="str">
        <f>IFERROR(IF($K192="","",INDEX(リスト!$F:$F,MATCH($K192,リスト!$E:$E,0))),"")</f>
        <v>JPN</v>
      </c>
      <c r="U192" s="2" t="str">
        <f>IF($B192="","",RIGHT($G192*1000+100+COUNTIF($G$2:$G192,$G192),9))</f>
        <v>040702101</v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>西京・京　都</v>
      </c>
    </row>
    <row r="193" spans="1:22" x14ac:dyDescent="0.4">
      <c r="A193" t="s">
        <v>11764</v>
      </c>
      <c r="B193">
        <v>192</v>
      </c>
      <c r="C193" t="s">
        <v>1777</v>
      </c>
      <c r="D193" t="s">
        <v>1778</v>
      </c>
      <c r="E193">
        <v>2</v>
      </c>
      <c r="F193" t="s">
        <v>93</v>
      </c>
      <c r="G193">
        <v>20041212</v>
      </c>
      <c r="H193" t="s">
        <v>1779</v>
      </c>
      <c r="I193" t="s">
        <v>1780</v>
      </c>
      <c r="J193" t="s">
        <v>1781</v>
      </c>
      <c r="K193" t="s">
        <v>141</v>
      </c>
      <c r="L193" t="s">
        <v>93</v>
      </c>
      <c r="M193" t="s">
        <v>1032</v>
      </c>
      <c r="O193" s="2">
        <f>IFERROR(IF($B193="","",INDEX(所属情報!$E:$E,MATCH($A193,所属情報!$A:$A,0))),"")</f>
        <v>492200</v>
      </c>
      <c r="P193" s="2" t="str">
        <f t="shared" si="6"/>
        <v>金近　東悟 (2)</v>
      </c>
      <c r="Q193" s="2" t="str">
        <f t="shared" si="7"/>
        <v>ｶﾈﾁｶ ﾄｳｺﾞ</v>
      </c>
      <c r="R193" s="2" t="str">
        <f t="shared" si="8"/>
        <v>KANECHIKA Togo (04)</v>
      </c>
      <c r="S193" s="2" t="str">
        <f>IFERROR(IF($F193="","",INDEX(リスト!$C:$C,MATCH($F193,リスト!$B:$B,0))),"")</f>
        <v>27</v>
      </c>
      <c r="T193" s="2" t="str">
        <f>IFERROR(IF($K193="","",INDEX(リスト!$F:$F,MATCH($K193,リスト!$E:$E,0))),"")</f>
        <v>JPN</v>
      </c>
      <c r="U193" s="2" t="str">
        <f>IF($B193="","",RIGHT($G193*1000+100+COUNTIF($G$2:$G193,$G193),9))</f>
        <v>041212101</v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>三島・大　阪</v>
      </c>
    </row>
    <row r="194" spans="1:22" x14ac:dyDescent="0.4">
      <c r="A194" t="s">
        <v>11764</v>
      </c>
      <c r="B194">
        <v>193</v>
      </c>
      <c r="C194" t="s">
        <v>1782</v>
      </c>
      <c r="D194" t="s">
        <v>1783</v>
      </c>
      <c r="E194">
        <v>2</v>
      </c>
      <c r="F194" t="s">
        <v>89</v>
      </c>
      <c r="G194">
        <v>20041222</v>
      </c>
      <c r="H194" t="s">
        <v>1784</v>
      </c>
      <c r="I194" t="s">
        <v>1785</v>
      </c>
      <c r="J194" t="s">
        <v>1786</v>
      </c>
      <c r="K194" t="s">
        <v>141</v>
      </c>
      <c r="L194" t="s">
        <v>43</v>
      </c>
      <c r="M194" t="s">
        <v>1787</v>
      </c>
      <c r="O194" s="2">
        <f>IFERROR(IF($B194="","",INDEX(所属情報!$E:$E,MATCH($A194,所属情報!$A:$A,0))),"")</f>
        <v>492200</v>
      </c>
      <c r="P194" s="2" t="str">
        <f t="shared" ref="P194:P257" si="9">IF($C194="","",IF($E194="",$C194,$C194&amp;" ("&amp;$E194&amp;")"))</f>
        <v>畑中　常似 (2)</v>
      </c>
      <c r="Q194" s="2" t="str">
        <f t="shared" ref="Q194:Q257" si="10">IF($D194="","",ASC($D194))</f>
        <v>ﾊﾀﾅｶ ｼﾞｮｳｼﾞ</v>
      </c>
      <c r="R194" s="2" t="str">
        <f t="shared" ref="R194:R257" si="11">IF($I194="","",UPPER($I194)&amp;" "&amp;UPPER(LEFT($J194,1))&amp;LOWER(RIGHT($J194,LEN($J194)-1))&amp;" ("&amp;MID($G194,3,2)&amp;")")</f>
        <v>HATANAKA Joji (04)</v>
      </c>
      <c r="S194" s="2" t="str">
        <f>IFERROR(IF($F194="","",INDEX(リスト!$C:$C,MATCH($F194,リスト!$B:$B,0))),"")</f>
        <v>25</v>
      </c>
      <c r="T194" s="2" t="str">
        <f>IFERROR(IF($K194="","",INDEX(リスト!$F:$F,MATCH($K194,リスト!$E:$E,0))),"")</f>
        <v>JPN</v>
      </c>
      <c r="U194" s="2" t="str">
        <f>IF($B194="","",RIGHT($G194*1000+100+COUNTIF($G$2:$G194,$G194),9))</f>
        <v>041222101</v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>三本木・青　森</v>
      </c>
    </row>
    <row r="195" spans="1:22" x14ac:dyDescent="0.4">
      <c r="A195" t="s">
        <v>11764</v>
      </c>
      <c r="B195">
        <v>194</v>
      </c>
      <c r="C195" t="s">
        <v>1788</v>
      </c>
      <c r="D195" t="s">
        <v>1789</v>
      </c>
      <c r="E195">
        <v>2</v>
      </c>
      <c r="F195" t="s">
        <v>89</v>
      </c>
      <c r="G195">
        <v>20040814</v>
      </c>
      <c r="H195" t="s">
        <v>1790</v>
      </c>
      <c r="I195" t="s">
        <v>1791</v>
      </c>
      <c r="J195" t="s">
        <v>1792</v>
      </c>
      <c r="K195" t="s">
        <v>141</v>
      </c>
      <c r="L195" t="s">
        <v>89</v>
      </c>
      <c r="M195" t="s">
        <v>1763</v>
      </c>
      <c r="O195" s="2">
        <f>IFERROR(IF($B195="","",INDEX(所属情報!$E:$E,MATCH($A195,所属情報!$A:$A,0))),"")</f>
        <v>492200</v>
      </c>
      <c r="P195" s="2" t="str">
        <f t="shared" si="9"/>
        <v>柴田　怜人 (2)</v>
      </c>
      <c r="Q195" s="2" t="str">
        <f t="shared" si="10"/>
        <v>ｼﾊﾞﾀ ﾚｲﾄ</v>
      </c>
      <c r="R195" s="2" t="str">
        <f t="shared" si="11"/>
        <v>SHIBATA Reito (04)</v>
      </c>
      <c r="S195" s="2" t="str">
        <f>IFERROR(IF($F195="","",INDEX(リスト!$C:$C,MATCH($F195,リスト!$B:$B,0))),"")</f>
        <v>25</v>
      </c>
      <c r="T195" s="2" t="str">
        <f>IFERROR(IF($K195="","",INDEX(リスト!$F:$F,MATCH($K195,リスト!$E:$E,0))),"")</f>
        <v>JPN</v>
      </c>
      <c r="U195" s="2" t="str">
        <f>IF($B195="","",RIGHT($G195*1000+100+COUNTIF($G$2:$G195,$G195),9))</f>
        <v>040814101</v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>草津東・滋　賀</v>
      </c>
    </row>
    <row r="196" spans="1:22" x14ac:dyDescent="0.4">
      <c r="A196" t="s">
        <v>11764</v>
      </c>
      <c r="B196">
        <v>195</v>
      </c>
      <c r="C196" t="s">
        <v>1793</v>
      </c>
      <c r="D196" t="s">
        <v>1794</v>
      </c>
      <c r="E196">
        <v>2</v>
      </c>
      <c r="F196" t="s">
        <v>119</v>
      </c>
      <c r="G196">
        <v>20040807</v>
      </c>
      <c r="H196" t="s">
        <v>1795</v>
      </c>
      <c r="I196" t="s">
        <v>1796</v>
      </c>
      <c r="J196" t="s">
        <v>1797</v>
      </c>
      <c r="K196" t="s">
        <v>141</v>
      </c>
      <c r="L196" t="s">
        <v>119</v>
      </c>
      <c r="M196" t="s">
        <v>1798</v>
      </c>
      <c r="O196" s="2">
        <f>IFERROR(IF($B196="","",INDEX(所属情報!$E:$E,MATCH($A196,所属情報!$A:$A,0))),"")</f>
        <v>492200</v>
      </c>
      <c r="P196" s="2" t="str">
        <f t="shared" si="9"/>
        <v>齋藤　幹斗 (2)</v>
      </c>
      <c r="Q196" s="2" t="str">
        <f t="shared" si="10"/>
        <v>ｻｲﾄｳ ﾐｷﾄ</v>
      </c>
      <c r="R196" s="2" t="str">
        <f t="shared" si="11"/>
        <v>SAITO Mikito (04)</v>
      </c>
      <c r="S196" s="2" t="str">
        <f>IFERROR(IF($F196="","",INDEX(リスト!$C:$C,MATCH($F196,リスト!$B:$B,0))),"")</f>
        <v>40</v>
      </c>
      <c r="T196" s="2" t="str">
        <f>IFERROR(IF($K196="","",INDEX(リスト!$F:$F,MATCH($K196,リスト!$E:$E,0))),"")</f>
        <v>JPN</v>
      </c>
      <c r="U196" s="2" t="str">
        <f>IF($B196="","",RIGHT($G196*1000+100+COUNTIF($G$2:$G196,$G196),9))</f>
        <v>040807103</v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>八女学院・福　岡</v>
      </c>
    </row>
    <row r="197" spans="1:22" x14ac:dyDescent="0.4">
      <c r="A197" t="s">
        <v>11764</v>
      </c>
      <c r="B197">
        <v>196</v>
      </c>
      <c r="C197" t="s">
        <v>1799</v>
      </c>
      <c r="D197" t="s">
        <v>1800</v>
      </c>
      <c r="E197">
        <v>2</v>
      </c>
      <c r="F197" t="s">
        <v>105</v>
      </c>
      <c r="G197">
        <v>20041103</v>
      </c>
      <c r="H197" t="s">
        <v>1801</v>
      </c>
      <c r="I197" t="s">
        <v>914</v>
      </c>
      <c r="J197" t="s">
        <v>868</v>
      </c>
      <c r="K197" t="s">
        <v>141</v>
      </c>
      <c r="L197" t="s">
        <v>105</v>
      </c>
      <c r="M197" t="s">
        <v>1567</v>
      </c>
      <c r="O197" s="2">
        <f>IFERROR(IF($B197="","",INDEX(所属情報!$E:$E,MATCH($A197,所属情報!$A:$A,0))),"")</f>
        <v>492200</v>
      </c>
      <c r="P197" s="2" t="str">
        <f t="shared" si="9"/>
        <v>秋山　柊二 (2)</v>
      </c>
      <c r="Q197" s="2" t="str">
        <f t="shared" si="10"/>
        <v>ｱｷﾔﾏ ｼｭｳｼﾞ</v>
      </c>
      <c r="R197" s="2" t="str">
        <f t="shared" si="11"/>
        <v>AKIYAMA Shuji (04)</v>
      </c>
      <c r="S197" s="2" t="str">
        <f>IFERROR(IF($F197="","",INDEX(リスト!$C:$C,MATCH($F197,リスト!$B:$B,0))),"")</f>
        <v>33</v>
      </c>
      <c r="T197" s="2" t="str">
        <f>IFERROR(IF($K197="","",INDEX(リスト!$F:$F,MATCH($K197,リスト!$E:$E,0))),"")</f>
        <v>JPN</v>
      </c>
      <c r="U197" s="2" t="str">
        <f>IF($B197="","",RIGHT($G197*1000+100+COUNTIF($G$2:$G197,$G197),9))</f>
        <v>041103101</v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>倉敷青陵・岡　山</v>
      </c>
    </row>
    <row r="198" spans="1:22" x14ac:dyDescent="0.4">
      <c r="A198" t="s">
        <v>11764</v>
      </c>
      <c r="B198">
        <v>197</v>
      </c>
      <c r="C198" t="s">
        <v>1802</v>
      </c>
      <c r="D198" t="s">
        <v>1803</v>
      </c>
      <c r="E198">
        <v>2</v>
      </c>
      <c r="F198" t="s">
        <v>125</v>
      </c>
      <c r="G198">
        <v>20030625</v>
      </c>
      <c r="H198" t="s">
        <v>1804</v>
      </c>
      <c r="I198" t="s">
        <v>1805</v>
      </c>
      <c r="J198" t="s">
        <v>1303</v>
      </c>
      <c r="K198" t="s">
        <v>141</v>
      </c>
      <c r="L198" t="s">
        <v>125</v>
      </c>
      <c r="M198" t="s">
        <v>1806</v>
      </c>
      <c r="O198" s="2">
        <f>IFERROR(IF($B198="","",INDEX(所属情報!$E:$E,MATCH($A198,所属情報!$A:$A,0))),"")</f>
        <v>492200</v>
      </c>
      <c r="P198" s="2" t="str">
        <f t="shared" si="9"/>
        <v>田中　裕人 (2)</v>
      </c>
      <c r="Q198" s="2" t="str">
        <f t="shared" si="10"/>
        <v>ﾀﾅｶ ﾕｳﾄ</v>
      </c>
      <c r="R198" s="2" t="str">
        <f t="shared" si="11"/>
        <v>TANAKA Yuto (03)</v>
      </c>
      <c r="S198" s="2" t="str">
        <f>IFERROR(IF($F198="","",INDEX(リスト!$C:$C,MATCH($F198,リスト!$B:$B,0))),"")</f>
        <v>43</v>
      </c>
      <c r="T198" s="2" t="str">
        <f>IFERROR(IF($K198="","",INDEX(リスト!$F:$F,MATCH($K198,リスト!$E:$E,0))),"")</f>
        <v>JPN</v>
      </c>
      <c r="U198" s="2" t="str">
        <f>IF($B198="","",RIGHT($G198*1000+100+COUNTIF($G$2:$G198,$G198),9))</f>
        <v>030625101</v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>熊本・熊　本</v>
      </c>
    </row>
    <row r="199" spans="1:22" x14ac:dyDescent="0.4">
      <c r="A199" t="s">
        <v>11764</v>
      </c>
      <c r="B199">
        <v>198</v>
      </c>
      <c r="C199" t="s">
        <v>1807</v>
      </c>
      <c r="D199" t="s">
        <v>1808</v>
      </c>
      <c r="E199">
        <v>2</v>
      </c>
      <c r="F199" t="s">
        <v>91</v>
      </c>
      <c r="G199">
        <v>20040504</v>
      </c>
      <c r="H199" t="s">
        <v>1809</v>
      </c>
      <c r="I199" t="s">
        <v>1810</v>
      </c>
      <c r="J199" t="s">
        <v>1811</v>
      </c>
      <c r="K199" t="s">
        <v>141</v>
      </c>
      <c r="L199" t="s">
        <v>91</v>
      </c>
      <c r="M199" t="s">
        <v>1240</v>
      </c>
      <c r="O199" s="2">
        <f>IFERROR(IF($B199="","",INDEX(所属情報!$E:$E,MATCH($A199,所属情報!$A:$A,0))),"")</f>
        <v>492200</v>
      </c>
      <c r="P199" s="2" t="str">
        <f t="shared" si="9"/>
        <v>高屋　天海 (2)</v>
      </c>
      <c r="Q199" s="2" t="str">
        <f t="shared" si="10"/>
        <v>ﾀｶﾔ ﾃﾝｶ</v>
      </c>
      <c r="R199" s="2" t="str">
        <f t="shared" si="11"/>
        <v>TAKAYA Tenka (04)</v>
      </c>
      <c r="S199" s="2" t="str">
        <f>IFERROR(IF($F199="","",INDEX(リスト!$C:$C,MATCH($F199,リスト!$B:$B,0))),"")</f>
        <v>26</v>
      </c>
      <c r="T199" s="2" t="str">
        <f>IFERROR(IF($K199="","",INDEX(リスト!$F:$F,MATCH($K199,リスト!$E:$E,0))),"")</f>
        <v>JPN</v>
      </c>
      <c r="U199" s="2" t="str">
        <f>IF($B199="","",RIGHT($G199*1000+100+COUNTIF($G$2:$G199,$G199),9))</f>
        <v>040504101</v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>花園・京　都</v>
      </c>
    </row>
    <row r="200" spans="1:22" x14ac:dyDescent="0.4">
      <c r="A200" t="s">
        <v>11764</v>
      </c>
      <c r="B200">
        <v>199</v>
      </c>
      <c r="C200" t="s">
        <v>1812</v>
      </c>
      <c r="D200" t="s">
        <v>1813</v>
      </c>
      <c r="E200">
        <v>2</v>
      </c>
      <c r="F200" t="s">
        <v>93</v>
      </c>
      <c r="G200">
        <v>20040818</v>
      </c>
      <c r="H200" t="s">
        <v>1814</v>
      </c>
      <c r="I200" t="s">
        <v>1019</v>
      </c>
      <c r="J200" t="s">
        <v>1004</v>
      </c>
      <c r="K200" t="s">
        <v>141</v>
      </c>
      <c r="L200" t="s">
        <v>91</v>
      </c>
      <c r="M200" t="s">
        <v>1304</v>
      </c>
      <c r="O200" s="2">
        <f>IFERROR(IF($B200="","",INDEX(所属情報!$E:$E,MATCH($A200,所属情報!$A:$A,0))),"")</f>
        <v>492200</v>
      </c>
      <c r="P200" s="2" t="str">
        <f t="shared" si="9"/>
        <v>鈴木　陽太 (2)</v>
      </c>
      <c r="Q200" s="2" t="str">
        <f t="shared" si="10"/>
        <v>ｽｽﾞｷ ﾋﾅﾀ</v>
      </c>
      <c r="R200" s="2" t="str">
        <f t="shared" si="11"/>
        <v>SUZUKI Hinata (04)</v>
      </c>
      <c r="S200" s="2" t="str">
        <f>IFERROR(IF($F200="","",INDEX(リスト!$C:$C,MATCH($F200,リスト!$B:$B,0))),"")</f>
        <v>27</v>
      </c>
      <c r="T200" s="2" t="str">
        <f>IFERROR(IF($K200="","",INDEX(リスト!$F:$F,MATCH($K200,リスト!$E:$E,0))),"")</f>
        <v>JPN</v>
      </c>
      <c r="U200" s="2" t="str">
        <f>IF($B200="","",RIGHT($G200*1000+100+COUNTIF($G$2:$G200,$G200),9))</f>
        <v>040818102</v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>立命館・京　都</v>
      </c>
    </row>
    <row r="201" spans="1:22" x14ac:dyDescent="0.4">
      <c r="A201" t="s">
        <v>11764</v>
      </c>
      <c r="B201">
        <v>200</v>
      </c>
      <c r="C201" t="s">
        <v>1815</v>
      </c>
      <c r="D201" t="s">
        <v>1816</v>
      </c>
      <c r="E201">
        <v>2</v>
      </c>
      <c r="F201" t="s">
        <v>87</v>
      </c>
      <c r="G201">
        <v>20041023</v>
      </c>
      <c r="H201" t="s">
        <v>1817</v>
      </c>
      <c r="I201" t="s">
        <v>1818</v>
      </c>
      <c r="J201" t="s">
        <v>1819</v>
      </c>
      <c r="K201" t="s">
        <v>141</v>
      </c>
      <c r="L201" t="s">
        <v>87</v>
      </c>
      <c r="M201" t="s">
        <v>1820</v>
      </c>
      <c r="O201" s="2">
        <f>IFERROR(IF($B201="","",INDEX(所属情報!$E:$E,MATCH($A201,所属情報!$A:$A,0))),"")</f>
        <v>492200</v>
      </c>
      <c r="P201" s="2" t="str">
        <f t="shared" si="9"/>
        <v>浦﨑　倖碧 (2)</v>
      </c>
      <c r="Q201" s="2" t="str">
        <f t="shared" si="10"/>
        <v>ｳﾗｻｷ ｺｳﾍｷ</v>
      </c>
      <c r="R201" s="2" t="str">
        <f t="shared" si="11"/>
        <v>URASAKI Koheki (04)</v>
      </c>
      <c r="S201" s="2" t="str">
        <f>IFERROR(IF($F201="","",INDEX(リスト!$C:$C,MATCH($F201,リスト!$B:$B,0))),"")</f>
        <v>24</v>
      </c>
      <c r="T201" s="2" t="str">
        <f>IFERROR(IF($K201="","",INDEX(リスト!$F:$F,MATCH($K201,リスト!$E:$E,0))),"")</f>
        <v>JPN</v>
      </c>
      <c r="U201" s="2" t="str">
        <f>IF($B201="","",RIGHT($G201*1000+100+COUNTIF($G$2:$G201,$G201),9))</f>
        <v>041023101</v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>伊勢・三　重</v>
      </c>
    </row>
    <row r="202" spans="1:22" x14ac:dyDescent="0.4">
      <c r="A202" t="s">
        <v>11764</v>
      </c>
      <c r="B202">
        <v>201</v>
      </c>
      <c r="C202" t="s">
        <v>1821</v>
      </c>
      <c r="D202" t="s">
        <v>1822</v>
      </c>
      <c r="E202">
        <v>2</v>
      </c>
      <c r="F202" t="s">
        <v>83</v>
      </c>
      <c r="G202">
        <v>20040412</v>
      </c>
      <c r="H202" t="s">
        <v>1823</v>
      </c>
      <c r="I202" t="s">
        <v>1824</v>
      </c>
      <c r="J202" t="s">
        <v>992</v>
      </c>
      <c r="K202" t="s">
        <v>141</v>
      </c>
      <c r="L202" t="s">
        <v>83</v>
      </c>
      <c r="M202" t="s">
        <v>1825</v>
      </c>
      <c r="O202" s="2">
        <f>IFERROR(IF($B202="","",INDEX(所属情報!$E:$E,MATCH($A202,所属情報!$A:$A,0))),"")</f>
        <v>492200</v>
      </c>
      <c r="P202" s="2" t="str">
        <f t="shared" si="9"/>
        <v>落合　駿介 (2)</v>
      </c>
      <c r="Q202" s="2" t="str">
        <f t="shared" si="10"/>
        <v>ｵﾁｱｲ ｼｭﾝｽｹ</v>
      </c>
      <c r="R202" s="2" t="str">
        <f t="shared" si="11"/>
        <v>OCHIAI Shunsuke (04)</v>
      </c>
      <c r="S202" s="2" t="str">
        <f>IFERROR(IF($F202="","",INDEX(リスト!$C:$C,MATCH($F202,リスト!$B:$B,0))),"")</f>
        <v>22</v>
      </c>
      <c r="T202" s="2" t="str">
        <f>IFERROR(IF($K202="","",INDEX(リスト!$F:$F,MATCH($K202,リスト!$E:$E,0))),"")</f>
        <v>JPN</v>
      </c>
      <c r="U202" s="2" t="str">
        <f>IF($B202="","",RIGHT($G202*1000+100+COUNTIF($G$2:$G202,$G202),9))</f>
        <v>040412102</v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>藤枝明誠・静　岡</v>
      </c>
    </row>
    <row r="203" spans="1:22" x14ac:dyDescent="0.4">
      <c r="A203" t="s">
        <v>11764</v>
      </c>
      <c r="B203">
        <v>202</v>
      </c>
      <c r="C203" t="s">
        <v>1826</v>
      </c>
      <c r="D203" t="s">
        <v>1827</v>
      </c>
      <c r="E203">
        <v>2</v>
      </c>
      <c r="F203" t="s">
        <v>89</v>
      </c>
      <c r="G203">
        <v>20040514</v>
      </c>
      <c r="H203" t="s">
        <v>1828</v>
      </c>
      <c r="I203" t="s">
        <v>1181</v>
      </c>
      <c r="J203" t="s">
        <v>1829</v>
      </c>
      <c r="K203" t="s">
        <v>141</v>
      </c>
      <c r="L203" t="s">
        <v>89</v>
      </c>
      <c r="M203" t="s">
        <v>1502</v>
      </c>
      <c r="O203" s="2">
        <f>IFERROR(IF($B203="","",INDEX(所属情報!$E:$E,MATCH($A203,所属情報!$A:$A,0))),"")</f>
        <v>492200</v>
      </c>
      <c r="P203" s="2" t="str">
        <f t="shared" si="9"/>
        <v>東　誠樹 (2)</v>
      </c>
      <c r="Q203" s="2" t="str">
        <f t="shared" si="10"/>
        <v>ﾋｶﾞｼ ﾅﾙｷ</v>
      </c>
      <c r="R203" s="2" t="str">
        <f t="shared" si="11"/>
        <v>HIGASHI Naruki (04)</v>
      </c>
      <c r="S203" s="2" t="str">
        <f>IFERROR(IF($F203="","",INDEX(リスト!$C:$C,MATCH($F203,リスト!$B:$B,0))),"")</f>
        <v>25</v>
      </c>
      <c r="T203" s="2" t="str">
        <f>IFERROR(IF($K203="","",INDEX(リスト!$F:$F,MATCH($K203,リスト!$E:$E,0))),"")</f>
        <v>JPN</v>
      </c>
      <c r="U203" s="2" t="str">
        <f>IF($B203="","",RIGHT($G203*1000+100+COUNTIF($G$2:$G203,$G203),9))</f>
        <v>040514101</v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>立命館守山・滋　賀</v>
      </c>
    </row>
    <row r="204" spans="1:22" x14ac:dyDescent="0.4">
      <c r="A204" t="s">
        <v>11764</v>
      </c>
      <c r="B204">
        <v>203</v>
      </c>
      <c r="C204" t="s">
        <v>1830</v>
      </c>
      <c r="D204" t="s">
        <v>1831</v>
      </c>
      <c r="E204">
        <v>2</v>
      </c>
      <c r="F204" t="s">
        <v>111</v>
      </c>
      <c r="G204">
        <v>20030516</v>
      </c>
      <c r="H204" t="s">
        <v>1832</v>
      </c>
      <c r="I204" t="s">
        <v>1833</v>
      </c>
      <c r="J204" t="s">
        <v>1119</v>
      </c>
      <c r="K204" t="s">
        <v>141</v>
      </c>
      <c r="L204" t="s">
        <v>111</v>
      </c>
      <c r="M204" t="s">
        <v>1834</v>
      </c>
      <c r="O204" s="2">
        <f>IFERROR(IF($B204="","",INDEX(所属情報!$E:$E,MATCH($A204,所属情報!$A:$A,0))),"")</f>
        <v>492200</v>
      </c>
      <c r="P204" s="2" t="str">
        <f t="shared" si="9"/>
        <v>小西　篤史 (2)</v>
      </c>
      <c r="Q204" s="2" t="str">
        <f t="shared" si="10"/>
        <v>ｺﾆｼ ｱﾂｼ</v>
      </c>
      <c r="R204" s="2" t="str">
        <f t="shared" si="11"/>
        <v>KONISHI Atsushi (03)</v>
      </c>
      <c r="S204" s="2" t="str">
        <f>IFERROR(IF($F204="","",INDEX(リスト!$C:$C,MATCH($F204,リスト!$B:$B,0))),"")</f>
        <v>36</v>
      </c>
      <c r="T204" s="2" t="str">
        <f>IFERROR(IF($K204="","",INDEX(リスト!$F:$F,MATCH($K204,リスト!$E:$E,0))),"")</f>
        <v>JPN</v>
      </c>
      <c r="U204" s="2" t="str">
        <f>IF($B204="","",RIGHT($G204*1000+100+COUNTIF($G$2:$G204,$G204),9))</f>
        <v>030516101</v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>富岡東・徳　島</v>
      </c>
    </row>
    <row r="205" spans="1:22" x14ac:dyDescent="0.4">
      <c r="A205" t="s">
        <v>11764</v>
      </c>
      <c r="B205">
        <v>204</v>
      </c>
      <c r="C205" t="s">
        <v>1835</v>
      </c>
      <c r="D205" t="s">
        <v>1836</v>
      </c>
      <c r="E205">
        <v>2</v>
      </c>
      <c r="F205" t="s">
        <v>93</v>
      </c>
      <c r="G205">
        <v>20030605</v>
      </c>
      <c r="H205" t="s">
        <v>1837</v>
      </c>
      <c r="I205" t="s">
        <v>1838</v>
      </c>
      <c r="J205" t="s">
        <v>1303</v>
      </c>
      <c r="K205" t="s">
        <v>141</v>
      </c>
      <c r="L205" t="s">
        <v>93</v>
      </c>
      <c r="M205" t="s">
        <v>1839</v>
      </c>
      <c r="O205" s="2">
        <f>IFERROR(IF($B205="","",INDEX(所属情報!$E:$E,MATCH($A205,所属情報!$A:$A,0))),"")</f>
        <v>492200</v>
      </c>
      <c r="P205" s="2" t="str">
        <f t="shared" si="9"/>
        <v>鈴江　優人 (2)</v>
      </c>
      <c r="Q205" s="2" t="str">
        <f t="shared" si="10"/>
        <v>ｽｽﾞｴ ﾕｳﾄ</v>
      </c>
      <c r="R205" s="2" t="str">
        <f t="shared" si="11"/>
        <v>SUZUE Yuto (03)</v>
      </c>
      <c r="S205" s="2" t="str">
        <f>IFERROR(IF($F205="","",INDEX(リスト!$C:$C,MATCH($F205,リスト!$B:$B,0))),"")</f>
        <v>27</v>
      </c>
      <c r="T205" s="2" t="str">
        <f>IFERROR(IF($K205="","",INDEX(リスト!$F:$F,MATCH($K205,リスト!$E:$E,0))),"")</f>
        <v>JPN</v>
      </c>
      <c r="U205" s="2" t="str">
        <f>IF($B205="","",RIGHT($G205*1000+100+COUNTIF($G$2:$G205,$G205),9))</f>
        <v>030605101</v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>山田・大　阪</v>
      </c>
    </row>
    <row r="206" spans="1:22" x14ac:dyDescent="0.4">
      <c r="A206" t="s">
        <v>11764</v>
      </c>
      <c r="B206">
        <v>205</v>
      </c>
      <c r="C206" t="s">
        <v>1840</v>
      </c>
      <c r="D206" t="s">
        <v>1841</v>
      </c>
      <c r="E206">
        <v>2</v>
      </c>
      <c r="F206" t="s">
        <v>89</v>
      </c>
      <c r="G206">
        <v>20040423</v>
      </c>
      <c r="H206" t="s">
        <v>1842</v>
      </c>
      <c r="I206" t="s">
        <v>1843</v>
      </c>
      <c r="J206" t="s">
        <v>1844</v>
      </c>
      <c r="K206" t="s">
        <v>141</v>
      </c>
      <c r="L206" t="s">
        <v>89</v>
      </c>
      <c r="M206" t="s">
        <v>1502</v>
      </c>
      <c r="O206" s="2">
        <f>IFERROR(IF($B206="","",INDEX(所属情報!$E:$E,MATCH($A206,所属情報!$A:$A,0))),"")</f>
        <v>492200</v>
      </c>
      <c r="P206" s="2" t="str">
        <f t="shared" si="9"/>
        <v>今在家　直暉 (2)</v>
      </c>
      <c r="Q206" s="2" t="str">
        <f t="shared" si="10"/>
        <v>ｲﾏｻﾞｲｹ ﾅｵｷ</v>
      </c>
      <c r="R206" s="2" t="str">
        <f t="shared" si="11"/>
        <v>IMAZAIKE Naoki (04)</v>
      </c>
      <c r="S206" s="2" t="str">
        <f>IFERROR(IF($F206="","",INDEX(リスト!$C:$C,MATCH($F206,リスト!$B:$B,0))),"")</f>
        <v>25</v>
      </c>
      <c r="T206" s="2" t="str">
        <f>IFERROR(IF($K206="","",INDEX(リスト!$F:$F,MATCH($K206,リスト!$E:$E,0))),"")</f>
        <v>JPN</v>
      </c>
      <c r="U206" s="2" t="str">
        <f>IF($B206="","",RIGHT($G206*1000+100+COUNTIF($G$2:$G206,$G206),9))</f>
        <v>040423101</v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>立命館守山・滋　賀</v>
      </c>
    </row>
    <row r="207" spans="1:22" x14ac:dyDescent="0.4">
      <c r="A207" t="s">
        <v>11764</v>
      </c>
      <c r="B207">
        <v>206</v>
      </c>
      <c r="C207" t="s">
        <v>1845</v>
      </c>
      <c r="D207" t="s">
        <v>1846</v>
      </c>
      <c r="E207">
        <v>2</v>
      </c>
      <c r="F207" t="s">
        <v>95</v>
      </c>
      <c r="G207">
        <v>20040906</v>
      </c>
      <c r="H207" t="s">
        <v>1847</v>
      </c>
      <c r="I207" t="s">
        <v>1848</v>
      </c>
      <c r="J207" t="s">
        <v>1849</v>
      </c>
      <c r="K207" t="s">
        <v>141</v>
      </c>
      <c r="L207" t="s">
        <v>95</v>
      </c>
      <c r="M207" t="s">
        <v>1850</v>
      </c>
      <c r="O207" s="2">
        <f>IFERROR(IF($B207="","",INDEX(所属情報!$E:$E,MATCH($A207,所属情報!$A:$A,0))),"")</f>
        <v>492200</v>
      </c>
      <c r="P207" s="2" t="str">
        <f t="shared" si="9"/>
        <v>織田　誠也 (2)</v>
      </c>
      <c r="Q207" s="2" t="str">
        <f t="shared" si="10"/>
        <v>ｵﾀﾞ ｾｲﾔ</v>
      </c>
      <c r="R207" s="2" t="str">
        <f t="shared" si="11"/>
        <v>ODA Seiya (04)</v>
      </c>
      <c r="S207" s="2" t="str">
        <f>IFERROR(IF($F207="","",INDEX(リスト!$C:$C,MATCH($F207,リスト!$B:$B,0))),"")</f>
        <v>28</v>
      </c>
      <c r="T207" s="2" t="str">
        <f>IFERROR(IF($K207="","",INDEX(リスト!$F:$F,MATCH($K207,リスト!$E:$E,0))),"")</f>
        <v>JPN</v>
      </c>
      <c r="U207" s="2" t="str">
        <f>IF($B207="","",RIGHT($G207*1000+100+COUNTIF($G$2:$G207,$G207),9))</f>
        <v>040906101</v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>北須磨・兵　庫</v>
      </c>
    </row>
    <row r="208" spans="1:22" x14ac:dyDescent="0.4">
      <c r="A208" t="s">
        <v>11764</v>
      </c>
      <c r="B208">
        <v>207</v>
      </c>
      <c r="C208" t="s">
        <v>1851</v>
      </c>
      <c r="D208" t="s">
        <v>1852</v>
      </c>
      <c r="E208">
        <v>2</v>
      </c>
      <c r="F208" t="s">
        <v>87</v>
      </c>
      <c r="G208">
        <v>20050113</v>
      </c>
      <c r="H208" t="s">
        <v>1853</v>
      </c>
      <c r="I208" t="s">
        <v>1854</v>
      </c>
      <c r="J208" t="s">
        <v>1194</v>
      </c>
      <c r="K208" t="s">
        <v>141</v>
      </c>
      <c r="L208" t="s">
        <v>87</v>
      </c>
      <c r="M208" t="s">
        <v>1820</v>
      </c>
      <c r="O208" s="2">
        <f>IFERROR(IF($B208="","",INDEX(所属情報!$E:$E,MATCH($A208,所属情報!$A:$A,0))),"")</f>
        <v>492200</v>
      </c>
      <c r="P208" s="2" t="str">
        <f t="shared" si="9"/>
        <v>岩本　嵩己 (2)</v>
      </c>
      <c r="Q208" s="2" t="str">
        <f t="shared" si="10"/>
        <v>ｲﾜﾓﾄ ｺｳｷ</v>
      </c>
      <c r="R208" s="2" t="str">
        <f t="shared" si="11"/>
        <v>IWAMOTO Koki (05)</v>
      </c>
      <c r="S208" s="2" t="str">
        <f>IFERROR(IF($F208="","",INDEX(リスト!$C:$C,MATCH($F208,リスト!$B:$B,0))),"")</f>
        <v>24</v>
      </c>
      <c r="T208" s="2" t="str">
        <f>IFERROR(IF($K208="","",INDEX(リスト!$F:$F,MATCH($K208,リスト!$E:$E,0))),"")</f>
        <v>JPN</v>
      </c>
      <c r="U208" s="2" t="str">
        <f>IF($B208="","",RIGHT($G208*1000+100+COUNTIF($G$2:$G208,$G208),9))</f>
        <v>050113102</v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>伊勢・三　重</v>
      </c>
    </row>
    <row r="209" spans="1:22" x14ac:dyDescent="0.4">
      <c r="A209" t="s">
        <v>11764</v>
      </c>
      <c r="B209">
        <v>208</v>
      </c>
      <c r="C209" t="s">
        <v>1855</v>
      </c>
      <c r="D209" t="s">
        <v>1856</v>
      </c>
      <c r="E209">
        <v>2</v>
      </c>
      <c r="F209" t="s">
        <v>83</v>
      </c>
      <c r="G209">
        <v>20040901</v>
      </c>
      <c r="H209" t="s">
        <v>1857</v>
      </c>
      <c r="I209" t="s">
        <v>1858</v>
      </c>
      <c r="J209" t="s">
        <v>1360</v>
      </c>
      <c r="K209" t="s">
        <v>141</v>
      </c>
      <c r="L209" t="s">
        <v>83</v>
      </c>
      <c r="M209" t="s">
        <v>1859</v>
      </c>
      <c r="O209" s="2">
        <f>IFERROR(IF($B209="","",INDEX(所属情報!$E:$E,MATCH($A209,所属情報!$A:$A,0))),"")</f>
        <v>492200</v>
      </c>
      <c r="P209" s="2" t="str">
        <f t="shared" si="9"/>
        <v>五十嵐　滉太 (2)</v>
      </c>
      <c r="Q209" s="2" t="str">
        <f t="shared" si="10"/>
        <v>ｲｶﾞﾗｼ ｺｳﾀ</v>
      </c>
      <c r="R209" s="2" t="str">
        <f t="shared" si="11"/>
        <v>IGARASHI Kota (04)</v>
      </c>
      <c r="S209" s="2" t="str">
        <f>IFERROR(IF($F209="","",INDEX(リスト!$C:$C,MATCH($F209,リスト!$B:$B,0))),"")</f>
        <v>22</v>
      </c>
      <c r="T209" s="2" t="str">
        <f>IFERROR(IF($K209="","",INDEX(リスト!$F:$F,MATCH($K209,リスト!$E:$E,0))),"")</f>
        <v>JPN</v>
      </c>
      <c r="U209" s="2" t="str">
        <f>IF($B209="","",RIGHT($G209*1000+100+COUNTIF($G$2:$G209,$G209),9))</f>
        <v>040901101</v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>静岡東・静　岡</v>
      </c>
    </row>
    <row r="210" spans="1:22" x14ac:dyDescent="0.4">
      <c r="A210" t="s">
        <v>11764</v>
      </c>
      <c r="B210">
        <v>209</v>
      </c>
      <c r="C210" t="s">
        <v>1860</v>
      </c>
      <c r="D210" t="s">
        <v>1861</v>
      </c>
      <c r="E210" t="s">
        <v>775</v>
      </c>
      <c r="F210" t="s">
        <v>119</v>
      </c>
      <c r="G210">
        <v>20000603</v>
      </c>
      <c r="H210" t="s">
        <v>1862</v>
      </c>
      <c r="I210" t="s">
        <v>1863</v>
      </c>
      <c r="J210" t="s">
        <v>1864</v>
      </c>
      <c r="K210" t="s">
        <v>141</v>
      </c>
      <c r="L210" t="s">
        <v>119</v>
      </c>
      <c r="M210" t="s">
        <v>1865</v>
      </c>
      <c r="O210" s="2">
        <f>IFERROR(IF($B210="","",INDEX(所属情報!$E:$E,MATCH($A210,所属情報!$A:$A,0))),"")</f>
        <v>492200</v>
      </c>
      <c r="P210" s="2" t="str">
        <f t="shared" si="9"/>
        <v>鋲賀　一駿 (M2)</v>
      </c>
      <c r="Q210" s="2" t="str">
        <f t="shared" si="10"/>
        <v>ﾋﾞｮｳｶﾞ ｶｽﾞﾄｼ</v>
      </c>
      <c r="R210" s="2" t="str">
        <f t="shared" si="11"/>
        <v>BYOGA Kazutoshi (00)</v>
      </c>
      <c r="S210" s="2" t="str">
        <f>IFERROR(IF($F210="","",INDEX(リスト!$C:$C,MATCH($F210,リスト!$B:$B,0))),"")</f>
        <v>40</v>
      </c>
      <c r="T210" s="2" t="str">
        <f>IFERROR(IF($K210="","",INDEX(リスト!$F:$F,MATCH($K210,リスト!$E:$E,0))),"")</f>
        <v>JPN</v>
      </c>
      <c r="U210" s="2" t="str">
        <f>IF($B210="","",RIGHT($G210*1000+100+COUNTIF($G$2:$G210,$G210),9))</f>
        <v>000603101</v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>東筑紫学園・福　岡</v>
      </c>
    </row>
    <row r="211" spans="1:22" x14ac:dyDescent="0.4">
      <c r="A211" t="s">
        <v>11764</v>
      </c>
      <c r="B211">
        <v>210</v>
      </c>
      <c r="C211" t="s">
        <v>1866</v>
      </c>
      <c r="D211" t="s">
        <v>1867</v>
      </c>
      <c r="E211">
        <v>3</v>
      </c>
      <c r="F211" t="s">
        <v>93</v>
      </c>
      <c r="G211">
        <v>20030504</v>
      </c>
      <c r="H211" t="s">
        <v>1868</v>
      </c>
      <c r="I211" t="s">
        <v>1869</v>
      </c>
      <c r="J211" t="s">
        <v>1303</v>
      </c>
      <c r="K211" t="s">
        <v>141</v>
      </c>
      <c r="L211" t="s">
        <v>93</v>
      </c>
      <c r="M211" t="s">
        <v>1870</v>
      </c>
      <c r="O211" s="2">
        <f>IFERROR(IF($B211="","",INDEX(所属情報!$E:$E,MATCH($A211,所属情報!$A:$A,0))),"")</f>
        <v>492200</v>
      </c>
      <c r="P211" s="2" t="str">
        <f t="shared" si="9"/>
        <v>中道　勇翔 (3)</v>
      </c>
      <c r="Q211" s="2" t="str">
        <f t="shared" si="10"/>
        <v>ﾅｶﾐﾁ ﾕｳﾄ</v>
      </c>
      <c r="R211" s="2" t="str">
        <f t="shared" si="11"/>
        <v>NAKAMICHI Yuto (03)</v>
      </c>
      <c r="S211" s="2" t="str">
        <f>IFERROR(IF($F211="","",INDEX(リスト!$C:$C,MATCH($F211,リスト!$B:$B,0))),"")</f>
        <v>27</v>
      </c>
      <c r="T211" s="2" t="str">
        <f>IFERROR(IF($K211="","",INDEX(リスト!$F:$F,MATCH($K211,リスト!$E:$E,0))),"")</f>
        <v>JPN</v>
      </c>
      <c r="U211" s="2" t="str">
        <f>IF($B211="","",RIGHT($G211*1000+100+COUNTIF($G$2:$G211,$G211),9))</f>
        <v>030504101</v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>清風・大　阪</v>
      </c>
    </row>
    <row r="212" spans="1:22" x14ac:dyDescent="0.4">
      <c r="A212" t="s">
        <v>11764</v>
      </c>
      <c r="B212">
        <v>211</v>
      </c>
      <c r="C212" t="s">
        <v>1871</v>
      </c>
      <c r="D212" t="s">
        <v>1872</v>
      </c>
      <c r="E212">
        <v>2</v>
      </c>
      <c r="F212" t="s">
        <v>89</v>
      </c>
      <c r="G212">
        <v>20050203</v>
      </c>
      <c r="I212" t="s">
        <v>1873</v>
      </c>
      <c r="J212" t="s">
        <v>1874</v>
      </c>
      <c r="K212" t="s">
        <v>141</v>
      </c>
      <c r="L212" t="s">
        <v>89</v>
      </c>
      <c r="M212" t="s">
        <v>1502</v>
      </c>
      <c r="O212" s="2">
        <f>IFERROR(IF($B212="","",INDEX(所属情報!$E:$E,MATCH($A212,所属情報!$A:$A,0))),"")</f>
        <v>492200</v>
      </c>
      <c r="P212" s="2" t="str">
        <f t="shared" si="9"/>
        <v>三永　大輔 (2)</v>
      </c>
      <c r="Q212" s="2" t="str">
        <f t="shared" si="10"/>
        <v>ﾐﾅｶﾞ ﾀﾞｲｽｹ</v>
      </c>
      <c r="R212" s="2" t="str">
        <f t="shared" si="11"/>
        <v>MINAGA Daisuke (05)</v>
      </c>
      <c r="S212" s="2" t="str">
        <f>IFERROR(IF($F212="","",INDEX(リスト!$C:$C,MATCH($F212,リスト!$B:$B,0))),"")</f>
        <v>25</v>
      </c>
      <c r="T212" s="2" t="str">
        <f>IFERROR(IF($K212="","",INDEX(リスト!$F:$F,MATCH($K212,リスト!$E:$E,0))),"")</f>
        <v>JPN</v>
      </c>
      <c r="U212" s="2" t="str">
        <f>IF($B212="","",RIGHT($G212*1000+100+COUNTIF($G$2:$G212,$G212),9))</f>
        <v>050203101</v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>立命館守山・滋　賀</v>
      </c>
    </row>
    <row r="213" spans="1:22" x14ac:dyDescent="0.4">
      <c r="A213" t="s">
        <v>11764</v>
      </c>
      <c r="B213">
        <v>212</v>
      </c>
      <c r="C213" t="s">
        <v>1875</v>
      </c>
      <c r="D213" t="s">
        <v>1876</v>
      </c>
      <c r="E213">
        <v>2</v>
      </c>
      <c r="F213" t="s">
        <v>91</v>
      </c>
      <c r="G213">
        <v>20050103</v>
      </c>
      <c r="I213" t="s">
        <v>1877</v>
      </c>
      <c r="J213" t="s">
        <v>1878</v>
      </c>
      <c r="K213" t="s">
        <v>141</v>
      </c>
      <c r="L213" t="s">
        <v>87</v>
      </c>
      <c r="M213" t="s">
        <v>1879</v>
      </c>
      <c r="O213" s="2">
        <f>IFERROR(IF($B213="","",INDEX(所属情報!$E:$E,MATCH($A213,所属情報!$A:$A,0))),"")</f>
        <v>492200</v>
      </c>
      <c r="P213" s="2" t="str">
        <f t="shared" si="9"/>
        <v>吉尾　康一 (2)</v>
      </c>
      <c r="Q213" s="2" t="str">
        <f t="shared" si="10"/>
        <v>ﾖｼｵ ｺｳｲﾁ</v>
      </c>
      <c r="R213" s="2" t="str">
        <f t="shared" si="11"/>
        <v>YOSHIO Koichi (05)</v>
      </c>
      <c r="S213" s="2" t="str">
        <f>IFERROR(IF($F213="","",INDEX(リスト!$C:$C,MATCH($F213,リスト!$B:$B,0))),"")</f>
        <v>26</v>
      </c>
      <c r="T213" s="2" t="str">
        <f>IFERROR(IF($K213="","",INDEX(リスト!$F:$F,MATCH($K213,リスト!$E:$E,0))),"")</f>
        <v>JPN</v>
      </c>
      <c r="U213" s="2" t="str">
        <f>IF($B213="","",RIGHT($G213*1000+100+COUNTIF($G$2:$G213,$G213),9))</f>
        <v>050103101</v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>津西・三　重</v>
      </c>
    </row>
    <row r="214" spans="1:22" x14ac:dyDescent="0.4">
      <c r="A214" t="s">
        <v>11764</v>
      </c>
      <c r="B214">
        <v>213</v>
      </c>
      <c r="C214" t="s">
        <v>1880</v>
      </c>
      <c r="D214" t="s">
        <v>1881</v>
      </c>
      <c r="E214">
        <v>1</v>
      </c>
      <c r="F214" t="s">
        <v>93</v>
      </c>
      <c r="G214">
        <v>20050523</v>
      </c>
      <c r="I214" t="s">
        <v>1796</v>
      </c>
      <c r="J214" t="s">
        <v>1882</v>
      </c>
      <c r="K214" t="s">
        <v>141</v>
      </c>
      <c r="L214" t="s">
        <v>93</v>
      </c>
      <c r="M214" t="s">
        <v>785</v>
      </c>
      <c r="O214" s="2">
        <f>IFERROR(IF($B214="","",INDEX(所属情報!$E:$E,MATCH($A214,所属情報!$A:$A,0))),"")</f>
        <v>492200</v>
      </c>
      <c r="P214" s="2" t="str">
        <f t="shared" si="9"/>
        <v>齋藤　輝 (1)</v>
      </c>
      <c r="Q214" s="2" t="str">
        <f t="shared" si="10"/>
        <v>ｻｲﾄｳ ﾋｶﾙ</v>
      </c>
      <c r="R214" s="2" t="str">
        <f t="shared" si="11"/>
        <v>SAITO Hikaru (05)</v>
      </c>
      <c r="S214" s="2" t="str">
        <f>IFERROR(IF($F214="","",INDEX(リスト!$C:$C,MATCH($F214,リスト!$B:$B,0))),"")</f>
        <v>27</v>
      </c>
      <c r="T214" s="2" t="str">
        <f>IFERROR(IF($K214="","",INDEX(リスト!$F:$F,MATCH($K214,リスト!$E:$E,0))),"")</f>
        <v>JPN</v>
      </c>
      <c r="U214" s="2" t="str">
        <f>IF($B214="","",RIGHT($G214*1000+100+COUNTIF($G$2:$G214,$G214),9))</f>
        <v>050523101</v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>東海大大阪仰星・大　阪</v>
      </c>
    </row>
    <row r="215" spans="1:22" x14ac:dyDescent="0.4">
      <c r="A215" t="s">
        <v>11764</v>
      </c>
      <c r="B215">
        <v>214</v>
      </c>
      <c r="C215" t="s">
        <v>1883</v>
      </c>
      <c r="D215" t="s">
        <v>1884</v>
      </c>
      <c r="E215">
        <v>1</v>
      </c>
      <c r="F215" t="s">
        <v>97</v>
      </c>
      <c r="G215">
        <v>20051122</v>
      </c>
      <c r="I215" t="s">
        <v>1885</v>
      </c>
      <c r="J215" t="s">
        <v>1327</v>
      </c>
      <c r="K215" t="s">
        <v>141</v>
      </c>
      <c r="L215" t="s">
        <v>97</v>
      </c>
      <c r="M215" t="s">
        <v>1886</v>
      </c>
      <c r="O215" s="2">
        <f>IFERROR(IF($B215="","",INDEX(所属情報!$E:$E,MATCH($A215,所属情報!$A:$A,0))),"")</f>
        <v>492200</v>
      </c>
      <c r="P215" s="2" t="str">
        <f t="shared" si="9"/>
        <v>柏木　優希 (1)</v>
      </c>
      <c r="Q215" s="2" t="str">
        <f t="shared" si="10"/>
        <v>ｶｼﾜｷﾞ ﾕｳｷ</v>
      </c>
      <c r="R215" s="2" t="str">
        <f t="shared" si="11"/>
        <v>KASHIWAGI Yuki (05)</v>
      </c>
      <c r="S215" s="2" t="str">
        <f>IFERROR(IF($F215="","",INDEX(リスト!$C:$C,MATCH($F215,リスト!$B:$B,0))),"")</f>
        <v>29</v>
      </c>
      <c r="T215" s="2" t="str">
        <f>IFERROR(IF($K215="","",INDEX(リスト!$F:$F,MATCH($K215,リスト!$E:$E,0))),"")</f>
        <v>JPN</v>
      </c>
      <c r="U215" s="2" t="str">
        <f>IF($B215="","",RIGHT($G215*1000+100+COUNTIF($G$2:$G215,$G215),9))</f>
        <v>051122101</v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>智辯学園奈良カレッジ・奈　良</v>
      </c>
    </row>
    <row r="216" spans="1:22" x14ac:dyDescent="0.4">
      <c r="A216" t="s">
        <v>11764</v>
      </c>
      <c r="B216">
        <v>215</v>
      </c>
      <c r="C216" t="s">
        <v>1887</v>
      </c>
      <c r="D216" t="s">
        <v>1888</v>
      </c>
      <c r="E216">
        <v>1</v>
      </c>
      <c r="F216" t="s">
        <v>85</v>
      </c>
      <c r="G216">
        <v>20050919</v>
      </c>
      <c r="I216" t="s">
        <v>1402</v>
      </c>
      <c r="J216" t="s">
        <v>1889</v>
      </c>
      <c r="K216" t="s">
        <v>141</v>
      </c>
      <c r="L216" t="s">
        <v>85</v>
      </c>
      <c r="M216" t="s">
        <v>924</v>
      </c>
      <c r="O216" s="2">
        <f>IFERROR(IF($B216="","",INDEX(所属情報!$E:$E,MATCH($A216,所属情報!$A:$A,0))),"")</f>
        <v>492200</v>
      </c>
      <c r="P216" s="2" t="str">
        <f t="shared" si="9"/>
        <v>橋本　憲一郎 (1)</v>
      </c>
      <c r="Q216" s="2" t="str">
        <f t="shared" si="10"/>
        <v>ﾊｼﾓﾄ ｹﾝｲﾁﾛｳ</v>
      </c>
      <c r="R216" s="2" t="str">
        <f t="shared" si="11"/>
        <v>HASHIMOTO Kenichiro (05)</v>
      </c>
      <c r="S216" s="2" t="str">
        <f>IFERROR(IF($F216="","",INDEX(リスト!$C:$C,MATCH($F216,リスト!$B:$B,0))),"")</f>
        <v>23</v>
      </c>
      <c r="T216" s="2" t="str">
        <f>IFERROR(IF($K216="","",INDEX(リスト!$F:$F,MATCH($K216,リスト!$E:$E,0))),"")</f>
        <v>JPN</v>
      </c>
      <c r="U216" s="2" t="str">
        <f>IF($B216="","",RIGHT($G216*1000+100+COUNTIF($G$2:$G216,$G216),9))</f>
        <v>050919101</v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>愛知・愛　知</v>
      </c>
    </row>
    <row r="217" spans="1:22" x14ac:dyDescent="0.4">
      <c r="A217" t="s">
        <v>11764</v>
      </c>
      <c r="B217">
        <v>216</v>
      </c>
      <c r="C217" t="s">
        <v>1890</v>
      </c>
      <c r="D217" t="s">
        <v>1891</v>
      </c>
      <c r="E217">
        <v>1</v>
      </c>
      <c r="F217" t="s">
        <v>125</v>
      </c>
      <c r="G217">
        <v>20050922</v>
      </c>
      <c r="I217" t="s">
        <v>1892</v>
      </c>
      <c r="J217" t="s">
        <v>1205</v>
      </c>
      <c r="K217" t="s">
        <v>141</v>
      </c>
      <c r="L217" t="s">
        <v>127</v>
      </c>
      <c r="M217" t="s">
        <v>1893</v>
      </c>
      <c r="O217" s="2">
        <f>IFERROR(IF($B217="","",INDEX(所属情報!$E:$E,MATCH($A217,所属情報!$A:$A,0))),"")</f>
        <v>492200</v>
      </c>
      <c r="P217" s="2" t="str">
        <f t="shared" si="9"/>
        <v>末永　倫輝 (1)</v>
      </c>
      <c r="Q217" s="2" t="str">
        <f t="shared" si="10"/>
        <v>ｽｴﾅｶﾞ ﾄﾓｷ</v>
      </c>
      <c r="R217" s="2" t="str">
        <f t="shared" si="11"/>
        <v>SUENAGA Tomoki (05)</v>
      </c>
      <c r="S217" s="2" t="str">
        <f>IFERROR(IF($F217="","",INDEX(リスト!$C:$C,MATCH($F217,リスト!$B:$B,0))),"")</f>
        <v>43</v>
      </c>
      <c r="T217" s="2" t="str">
        <f>IFERROR(IF($K217="","",INDEX(リスト!$F:$F,MATCH($K217,リスト!$E:$E,0))),"")</f>
        <v>JPN</v>
      </c>
      <c r="U217" s="2" t="str">
        <f>IF($B217="","",RIGHT($G217*1000+100+COUNTIF($G$2:$G217,$G217),9))</f>
        <v>050922101</v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>大分東明・大　分</v>
      </c>
    </row>
    <row r="218" spans="1:22" x14ac:dyDescent="0.4">
      <c r="A218" t="s">
        <v>11764</v>
      </c>
      <c r="B218">
        <v>217</v>
      </c>
      <c r="C218" t="s">
        <v>1894</v>
      </c>
      <c r="D218" t="s">
        <v>1895</v>
      </c>
      <c r="E218">
        <v>1</v>
      </c>
      <c r="F218" t="s">
        <v>93</v>
      </c>
      <c r="G218">
        <v>20050630</v>
      </c>
      <c r="I218" t="s">
        <v>1896</v>
      </c>
      <c r="J218" t="s">
        <v>1897</v>
      </c>
      <c r="K218" t="s">
        <v>141</v>
      </c>
      <c r="L218" t="s">
        <v>93</v>
      </c>
      <c r="M218" t="s">
        <v>969</v>
      </c>
      <c r="O218" s="2">
        <f>IFERROR(IF($B218="","",INDEX(所属情報!$E:$E,MATCH($A218,所属情報!$A:$A,0))),"")</f>
        <v>492200</v>
      </c>
      <c r="P218" s="2" t="str">
        <f t="shared" si="9"/>
        <v>石川　心希 (1)</v>
      </c>
      <c r="Q218" s="2" t="str">
        <f t="shared" si="10"/>
        <v>ｲｼｶﾜ ｼﾝｷ</v>
      </c>
      <c r="R218" s="2" t="str">
        <f t="shared" si="11"/>
        <v>ISHIKAWA Shinki (05)</v>
      </c>
      <c r="S218" s="2" t="str">
        <f>IFERROR(IF($F218="","",INDEX(リスト!$C:$C,MATCH($F218,リスト!$B:$B,0))),"")</f>
        <v>27</v>
      </c>
      <c r="T218" s="2" t="str">
        <f>IFERROR(IF($K218="","",INDEX(リスト!$F:$F,MATCH($K218,リスト!$E:$E,0))),"")</f>
        <v>JPN</v>
      </c>
      <c r="U218" s="2" t="str">
        <f>IF($B218="","",RIGHT($G218*1000+100+COUNTIF($G$2:$G218,$G218),9))</f>
        <v>050630101</v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>近畿大附属・大　阪</v>
      </c>
    </row>
    <row r="219" spans="1:22" x14ac:dyDescent="0.4">
      <c r="A219" t="s">
        <v>11764</v>
      </c>
      <c r="B219">
        <v>218</v>
      </c>
      <c r="C219" t="s">
        <v>1898</v>
      </c>
      <c r="D219" t="s">
        <v>1899</v>
      </c>
      <c r="E219">
        <v>1</v>
      </c>
      <c r="F219" t="s">
        <v>123</v>
      </c>
      <c r="G219">
        <v>20050613</v>
      </c>
      <c r="I219" t="s">
        <v>1900</v>
      </c>
      <c r="J219" t="s">
        <v>1901</v>
      </c>
      <c r="K219" t="s">
        <v>141</v>
      </c>
      <c r="L219" t="s">
        <v>123</v>
      </c>
      <c r="M219" t="s">
        <v>1902</v>
      </c>
      <c r="O219" s="2">
        <f>IFERROR(IF($B219="","",INDEX(所属情報!$E:$E,MATCH($A219,所属情報!$A:$A,0))),"")</f>
        <v>492200</v>
      </c>
      <c r="P219" s="2" t="str">
        <f t="shared" si="9"/>
        <v>松尾　岳 (1)</v>
      </c>
      <c r="Q219" s="2" t="str">
        <f t="shared" si="10"/>
        <v>ﾏﾂｵ ｶﾞｸ</v>
      </c>
      <c r="R219" s="2" t="str">
        <f t="shared" si="11"/>
        <v>MATSUO Gaku (05)</v>
      </c>
      <c r="S219" s="2" t="str">
        <f>IFERROR(IF($F219="","",INDEX(リスト!$C:$C,MATCH($F219,リスト!$B:$B,0))),"")</f>
        <v>42</v>
      </c>
      <c r="T219" s="2" t="str">
        <f>IFERROR(IF($K219="","",INDEX(リスト!$F:$F,MATCH($K219,リスト!$E:$E,0))),"")</f>
        <v>JPN</v>
      </c>
      <c r="U219" s="2" t="str">
        <f>IF($B219="","",RIGHT($G219*1000+100+COUNTIF($G$2:$G219,$G219),9))</f>
        <v>050613101</v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>瓊浦・長　崎</v>
      </c>
    </row>
    <row r="220" spans="1:22" x14ac:dyDescent="0.4">
      <c r="A220" t="s">
        <v>11764</v>
      </c>
      <c r="B220">
        <v>219</v>
      </c>
      <c r="C220" t="s">
        <v>1903</v>
      </c>
      <c r="D220" t="s">
        <v>1904</v>
      </c>
      <c r="E220">
        <v>1</v>
      </c>
      <c r="F220" t="s">
        <v>91</v>
      </c>
      <c r="G220">
        <v>20050602</v>
      </c>
      <c r="H220" t="s">
        <v>1905</v>
      </c>
      <c r="I220" t="s">
        <v>1297</v>
      </c>
      <c r="J220" t="s">
        <v>1205</v>
      </c>
      <c r="K220" t="s">
        <v>141</v>
      </c>
      <c r="L220" t="s">
        <v>91</v>
      </c>
      <c r="M220" t="s">
        <v>1361</v>
      </c>
      <c r="O220" s="2">
        <f>IFERROR(IF($B220="","",INDEX(所属情報!$E:$E,MATCH($A220,所属情報!$A:$A,0))),"")</f>
        <v>492200</v>
      </c>
      <c r="P220" s="2" t="str">
        <f t="shared" si="9"/>
        <v>高田　智生 (1)</v>
      </c>
      <c r="Q220" s="2" t="str">
        <f t="shared" si="10"/>
        <v>ﾀｶﾀﾞ ﾄﾓｷ</v>
      </c>
      <c r="R220" s="2" t="str">
        <f t="shared" si="11"/>
        <v>TAKADA Tomoki (05)</v>
      </c>
      <c r="S220" s="2" t="str">
        <f>IFERROR(IF($F220="","",INDEX(リスト!$C:$C,MATCH($F220,リスト!$B:$B,0))),"")</f>
        <v>26</v>
      </c>
      <c r="T220" s="2" t="str">
        <f>IFERROR(IF($K220="","",INDEX(リスト!$F:$F,MATCH($K220,リスト!$E:$E,0))),"")</f>
        <v>JPN</v>
      </c>
      <c r="U220" s="2" t="str">
        <f>IF($B220="","",RIGHT($G220*1000+100+COUNTIF($G$2:$G220,$G220),9))</f>
        <v>050602101</v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>洛南・京　都</v>
      </c>
    </row>
    <row r="221" spans="1:22" x14ac:dyDescent="0.4">
      <c r="A221" t="s">
        <v>11764</v>
      </c>
      <c r="B221">
        <v>220</v>
      </c>
      <c r="C221" t="s">
        <v>11766</v>
      </c>
      <c r="D221" t="s">
        <v>1906</v>
      </c>
      <c r="E221">
        <v>1</v>
      </c>
      <c r="F221" t="s">
        <v>105</v>
      </c>
      <c r="G221">
        <v>20050625</v>
      </c>
      <c r="I221" t="s">
        <v>1907</v>
      </c>
      <c r="J221" t="s">
        <v>1047</v>
      </c>
      <c r="K221" t="s">
        <v>141</v>
      </c>
      <c r="L221" t="s">
        <v>105</v>
      </c>
      <c r="M221" t="s">
        <v>1163</v>
      </c>
      <c r="O221" s="2">
        <f>IFERROR(IF($B221="","",INDEX(所属情報!$E:$E,MATCH($A221,所属情報!$A:$A,0))),"")</f>
        <v>492200</v>
      </c>
      <c r="P221" s="2" t="str">
        <f t="shared" si="9"/>
        <v>濱　良太 (1)</v>
      </c>
      <c r="Q221" s="2" t="str">
        <f t="shared" si="10"/>
        <v>ﾊﾏ ﾘｮｳﾀ</v>
      </c>
      <c r="R221" s="2" t="str">
        <f t="shared" si="11"/>
        <v>HAMA Ryota (05)</v>
      </c>
      <c r="S221" s="2" t="str">
        <f>IFERROR(IF($F221="","",INDEX(リスト!$C:$C,MATCH($F221,リスト!$B:$B,0))),"")</f>
        <v>33</v>
      </c>
      <c r="T221" s="2" t="str">
        <f>IFERROR(IF($K221="","",INDEX(リスト!$F:$F,MATCH($K221,リスト!$E:$E,0))),"")</f>
        <v>JPN</v>
      </c>
      <c r="U221" s="2" t="str">
        <f>IF($B221="","",RIGHT($G221*1000+100+COUNTIF($G$2:$G221,$G221),9))</f>
        <v>050625101</v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>玉野光南・岡　山</v>
      </c>
    </row>
    <row r="222" spans="1:22" x14ac:dyDescent="0.4">
      <c r="A222" t="s">
        <v>11764</v>
      </c>
      <c r="B222">
        <v>221</v>
      </c>
      <c r="C222" t="s">
        <v>1908</v>
      </c>
      <c r="D222" t="s">
        <v>1909</v>
      </c>
      <c r="E222">
        <v>1</v>
      </c>
      <c r="F222" t="s">
        <v>85</v>
      </c>
      <c r="G222">
        <v>20050525</v>
      </c>
      <c r="I222" t="s">
        <v>1896</v>
      </c>
      <c r="J222" t="s">
        <v>1910</v>
      </c>
      <c r="K222" t="s">
        <v>141</v>
      </c>
      <c r="L222" t="s">
        <v>85</v>
      </c>
      <c r="M222" t="s">
        <v>1911</v>
      </c>
      <c r="O222" s="2">
        <f>IFERROR(IF($B222="","",INDEX(所属情報!$E:$E,MATCH($A222,所属情報!$A:$A,0))),"")</f>
        <v>492200</v>
      </c>
      <c r="P222" s="2" t="str">
        <f t="shared" si="9"/>
        <v>石川　智基 (1)</v>
      </c>
      <c r="Q222" s="2" t="str">
        <f t="shared" si="10"/>
        <v>ｲｼｶﾜ ｻﾄｷ</v>
      </c>
      <c r="R222" s="2" t="str">
        <f t="shared" si="11"/>
        <v>ISHIKAWA Satoki (05)</v>
      </c>
      <c r="S222" s="2" t="str">
        <f>IFERROR(IF($F222="","",INDEX(リスト!$C:$C,MATCH($F222,リスト!$B:$B,0))),"")</f>
        <v>23</v>
      </c>
      <c r="T222" s="2" t="str">
        <f>IFERROR(IF($K222="","",INDEX(リスト!$F:$F,MATCH($K222,リスト!$E:$E,0))),"")</f>
        <v>JPN</v>
      </c>
      <c r="U222" s="2" t="str">
        <f>IF($B222="","",RIGHT($G222*1000+100+COUNTIF($G$2:$G222,$G222),9))</f>
        <v>050525101</v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>愛知工業大名電・愛　知</v>
      </c>
    </row>
    <row r="223" spans="1:22" x14ac:dyDescent="0.4">
      <c r="A223" t="s">
        <v>11764</v>
      </c>
      <c r="B223">
        <v>222</v>
      </c>
      <c r="C223" t="s">
        <v>1912</v>
      </c>
      <c r="D223" t="s">
        <v>1913</v>
      </c>
      <c r="E223">
        <v>1</v>
      </c>
      <c r="F223" t="s">
        <v>85</v>
      </c>
      <c r="G223">
        <v>20060316</v>
      </c>
      <c r="I223" t="s">
        <v>1019</v>
      </c>
      <c r="J223" t="s">
        <v>1914</v>
      </c>
      <c r="K223" t="s">
        <v>141</v>
      </c>
      <c r="L223" t="s">
        <v>85</v>
      </c>
      <c r="M223" t="s">
        <v>1339</v>
      </c>
      <c r="O223" s="2">
        <f>IFERROR(IF($B223="","",INDEX(所属情報!$E:$E,MATCH($A223,所属情報!$A:$A,0))),"")</f>
        <v>492200</v>
      </c>
      <c r="P223" s="2" t="str">
        <f t="shared" si="9"/>
        <v>鈴木　哉汰 (1)</v>
      </c>
      <c r="Q223" s="2" t="str">
        <f t="shared" si="10"/>
        <v>ｽｽﾞｷ ｶﾅﾀ</v>
      </c>
      <c r="R223" s="2" t="str">
        <f t="shared" si="11"/>
        <v>SUZUKI Kanata (06)</v>
      </c>
      <c r="S223" s="2" t="str">
        <f>IFERROR(IF($F223="","",INDEX(リスト!$C:$C,MATCH($F223,リスト!$B:$B,0))),"")</f>
        <v>23</v>
      </c>
      <c r="T223" s="2" t="str">
        <f>IFERROR(IF($K223="","",INDEX(リスト!$F:$F,MATCH($K223,リスト!$E:$E,0))),"")</f>
        <v>JPN</v>
      </c>
      <c r="U223" s="2" t="str">
        <f>IF($B223="","",RIGHT($G223*1000+100+COUNTIF($G$2:$G223,$G223),9))</f>
        <v>060316101</v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>名古屋大谷・愛　知</v>
      </c>
    </row>
    <row r="224" spans="1:22" x14ac:dyDescent="0.4">
      <c r="A224" t="s">
        <v>11767</v>
      </c>
      <c r="B224">
        <v>223</v>
      </c>
      <c r="C224" t="s">
        <v>1915</v>
      </c>
      <c r="D224" t="s">
        <v>1916</v>
      </c>
      <c r="E224">
        <v>4</v>
      </c>
      <c r="F224" t="s">
        <v>73</v>
      </c>
      <c r="G224">
        <v>20021015</v>
      </c>
      <c r="H224" t="s">
        <v>1917</v>
      </c>
      <c r="I224" t="s">
        <v>1775</v>
      </c>
      <c r="J224" t="s">
        <v>1461</v>
      </c>
      <c r="K224" t="s">
        <v>141</v>
      </c>
      <c r="L224" t="s">
        <v>73</v>
      </c>
      <c r="M224" t="s">
        <v>1918</v>
      </c>
      <c r="O224" s="2">
        <f>IFERROR(IF($B224="","",INDEX(所属情報!$E:$E,MATCH($A224,所属情報!$A:$A,0))),"")</f>
        <v>492232</v>
      </c>
      <c r="P224" s="2" t="str">
        <f t="shared" si="9"/>
        <v>中谷　賢太朗 (4)</v>
      </c>
      <c r="Q224" s="2" t="str">
        <f t="shared" si="10"/>
        <v>ﾅｶﾀﾆ ｹﾝﾀﾛｳ</v>
      </c>
      <c r="R224" s="2" t="str">
        <f t="shared" si="11"/>
        <v>NAKATANI Kentaro (02)</v>
      </c>
      <c r="S224" s="2" t="str">
        <f>IFERROR(IF($F224="","",INDEX(リスト!$C:$C,MATCH($F224,リスト!$B:$B,0))),"")</f>
        <v>17</v>
      </c>
      <c r="T224" s="2" t="str">
        <f>IFERROR(IF($K224="","",INDEX(リスト!$F:$F,MATCH($K224,リスト!$E:$E,0))),"")</f>
        <v>JPN</v>
      </c>
      <c r="U224" s="2" t="str">
        <f>IF($B224="","",RIGHT($G224*1000+100+COUNTIF($G$2:$G224,$G224),9))</f>
        <v>021015101</v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>星稜・石　川</v>
      </c>
    </row>
    <row r="225" spans="1:22" x14ac:dyDescent="0.4">
      <c r="A225" t="s">
        <v>11767</v>
      </c>
      <c r="B225">
        <v>224</v>
      </c>
      <c r="C225" t="s">
        <v>1919</v>
      </c>
      <c r="D225" t="s">
        <v>1920</v>
      </c>
      <c r="E225">
        <v>4</v>
      </c>
      <c r="F225" t="s">
        <v>93</v>
      </c>
      <c r="G225">
        <v>20020605</v>
      </c>
      <c r="H225" t="s">
        <v>1921</v>
      </c>
      <c r="I225" t="s">
        <v>1922</v>
      </c>
      <c r="J225" t="s">
        <v>1923</v>
      </c>
      <c r="K225" t="s">
        <v>141</v>
      </c>
      <c r="L225" t="s">
        <v>93</v>
      </c>
      <c r="M225" t="s">
        <v>951</v>
      </c>
      <c r="O225" s="2">
        <f>IFERROR(IF($B225="","",INDEX(所属情報!$E:$E,MATCH($A225,所属情報!$A:$A,0))),"")</f>
        <v>492232</v>
      </c>
      <c r="P225" s="2" t="str">
        <f t="shared" si="9"/>
        <v>首藤　大 (4)</v>
      </c>
      <c r="Q225" s="2" t="str">
        <f t="shared" si="10"/>
        <v>ｽﾄｳ ﾀﾞｲ</v>
      </c>
      <c r="R225" s="2" t="str">
        <f t="shared" si="11"/>
        <v>SUTO Dai (02)</v>
      </c>
      <c r="S225" s="2" t="str">
        <f>IFERROR(IF($F225="","",INDEX(リスト!$C:$C,MATCH($F225,リスト!$B:$B,0))),"")</f>
        <v>27</v>
      </c>
      <c r="T225" s="2" t="str">
        <f>IFERROR(IF($K225="","",INDEX(リスト!$F:$F,MATCH($K225,リスト!$E:$E,0))),"")</f>
        <v>JPN</v>
      </c>
      <c r="U225" s="2" t="str">
        <f>IF($B225="","",RIGHT($G225*1000+100+COUNTIF($G$2:$G225,$G225),9))</f>
        <v>020605101</v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>大阪・大　阪</v>
      </c>
    </row>
    <row r="226" spans="1:22" x14ac:dyDescent="0.4">
      <c r="A226" t="s">
        <v>11767</v>
      </c>
      <c r="B226">
        <v>225</v>
      </c>
      <c r="C226" t="s">
        <v>1924</v>
      </c>
      <c r="D226" t="s">
        <v>1925</v>
      </c>
      <c r="E226">
        <v>4</v>
      </c>
      <c r="F226" t="s">
        <v>95</v>
      </c>
      <c r="G226">
        <v>20020602</v>
      </c>
      <c r="H226" t="s">
        <v>1926</v>
      </c>
      <c r="I226" t="s">
        <v>1927</v>
      </c>
      <c r="J226" t="s">
        <v>1928</v>
      </c>
      <c r="K226" t="s">
        <v>141</v>
      </c>
      <c r="L226" t="s">
        <v>95</v>
      </c>
      <c r="M226" t="s">
        <v>1929</v>
      </c>
      <c r="O226" s="2">
        <f>IFERROR(IF($B226="","",INDEX(所属情報!$E:$E,MATCH($A226,所属情報!$A:$A,0))),"")</f>
        <v>492232</v>
      </c>
      <c r="P226" s="2" t="str">
        <f t="shared" si="9"/>
        <v>鶴崎　誠 (4)</v>
      </c>
      <c r="Q226" s="2" t="str">
        <f t="shared" si="10"/>
        <v>ﾂﾙｻｷ ﾏｺﾄ</v>
      </c>
      <c r="R226" s="2" t="str">
        <f t="shared" si="11"/>
        <v>TSURUSAKI Makoto (02)</v>
      </c>
      <c r="S226" s="2" t="str">
        <f>IFERROR(IF($F226="","",INDEX(リスト!$C:$C,MATCH($F226,リスト!$B:$B,0))),"")</f>
        <v>28</v>
      </c>
      <c r="T226" s="2" t="str">
        <f>IFERROR(IF($K226="","",INDEX(リスト!$F:$F,MATCH($K226,リスト!$E:$E,0))),"")</f>
        <v>JPN</v>
      </c>
      <c r="U226" s="2" t="str">
        <f>IF($B226="","",RIGHT($G226*1000+100+COUNTIF($G$2:$G226,$G226),9))</f>
        <v>020602101</v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>宝塚東・兵　庫</v>
      </c>
    </row>
    <row r="227" spans="1:22" x14ac:dyDescent="0.4">
      <c r="A227" t="s">
        <v>11767</v>
      </c>
      <c r="B227">
        <v>226</v>
      </c>
      <c r="C227" t="s">
        <v>1930</v>
      </c>
      <c r="D227" t="s">
        <v>1931</v>
      </c>
      <c r="E227">
        <v>4</v>
      </c>
      <c r="F227" t="s">
        <v>95</v>
      </c>
      <c r="G227">
        <v>20030325</v>
      </c>
      <c r="H227" t="s">
        <v>1932</v>
      </c>
      <c r="I227" t="s">
        <v>819</v>
      </c>
      <c r="J227" t="s">
        <v>796</v>
      </c>
      <c r="K227" t="s">
        <v>141</v>
      </c>
      <c r="L227" t="s">
        <v>91</v>
      </c>
      <c r="M227" t="s">
        <v>1933</v>
      </c>
      <c r="O227" s="2">
        <f>IFERROR(IF($B227="","",INDEX(所属情報!$E:$E,MATCH($A227,所属情報!$A:$A,0))),"")</f>
        <v>492232</v>
      </c>
      <c r="P227" s="2" t="str">
        <f t="shared" si="9"/>
        <v>岡田　晃成 (4)</v>
      </c>
      <c r="Q227" s="2" t="str">
        <f t="shared" si="10"/>
        <v>ｵｶﾀﾞ ｺｳｾｲ</v>
      </c>
      <c r="R227" s="2" t="str">
        <f t="shared" si="11"/>
        <v>OKADA Kosei (03)</v>
      </c>
      <c r="S227" s="2" t="str">
        <f>IFERROR(IF($F227="","",INDEX(リスト!$C:$C,MATCH($F227,リスト!$B:$B,0))),"")</f>
        <v>28</v>
      </c>
      <c r="T227" s="2" t="str">
        <f>IFERROR(IF($K227="","",INDEX(リスト!$F:$F,MATCH($K227,リスト!$E:$E,0))),"")</f>
        <v>JPN</v>
      </c>
      <c r="U227" s="2" t="str">
        <f>IF($B227="","",RIGHT($G227*1000+100+COUNTIF($G$2:$G227,$G227),9))</f>
        <v>030325102</v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>田辺・京　都</v>
      </c>
    </row>
    <row r="228" spans="1:22" x14ac:dyDescent="0.4">
      <c r="A228" t="s">
        <v>11767</v>
      </c>
      <c r="B228">
        <v>227</v>
      </c>
      <c r="C228" t="s">
        <v>1934</v>
      </c>
      <c r="D228" t="s">
        <v>1935</v>
      </c>
      <c r="E228">
        <v>4</v>
      </c>
      <c r="F228" t="s">
        <v>93</v>
      </c>
      <c r="G228">
        <v>20021220</v>
      </c>
      <c r="H228" t="s">
        <v>1936</v>
      </c>
      <c r="I228" t="s">
        <v>1937</v>
      </c>
      <c r="J228" t="s">
        <v>1938</v>
      </c>
      <c r="K228" t="s">
        <v>141</v>
      </c>
      <c r="L228" t="s">
        <v>93</v>
      </c>
      <c r="M228" t="s">
        <v>969</v>
      </c>
      <c r="O228" s="2">
        <f>IFERROR(IF($B228="","",INDEX(所属情報!$E:$E,MATCH($A228,所属情報!$A:$A,0))),"")</f>
        <v>492232</v>
      </c>
      <c r="P228" s="2" t="str">
        <f t="shared" si="9"/>
        <v>大村　一斗 (4)</v>
      </c>
      <c r="Q228" s="2" t="str">
        <f t="shared" si="10"/>
        <v>ｵｵﾑﾗ ｶｽﾞﾄ</v>
      </c>
      <c r="R228" s="2" t="str">
        <f t="shared" si="11"/>
        <v>OMURA Kazuto (02)</v>
      </c>
      <c r="S228" s="2" t="str">
        <f>IFERROR(IF($F228="","",INDEX(リスト!$C:$C,MATCH($F228,リスト!$B:$B,0))),"")</f>
        <v>27</v>
      </c>
      <c r="T228" s="2" t="str">
        <f>IFERROR(IF($K228="","",INDEX(リスト!$F:$F,MATCH($K228,リスト!$E:$E,0))),"")</f>
        <v>JPN</v>
      </c>
      <c r="U228" s="2" t="str">
        <f>IF($B228="","",RIGHT($G228*1000+100+COUNTIF($G$2:$G228,$G228),9))</f>
        <v>021220101</v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>近畿大附属・大　阪</v>
      </c>
    </row>
    <row r="229" spans="1:22" x14ac:dyDescent="0.4">
      <c r="A229" t="s">
        <v>11767</v>
      </c>
      <c r="B229">
        <v>228</v>
      </c>
      <c r="C229" t="s">
        <v>1939</v>
      </c>
      <c r="D229" t="s">
        <v>1940</v>
      </c>
      <c r="E229">
        <v>4</v>
      </c>
      <c r="F229" t="s">
        <v>93</v>
      </c>
      <c r="G229">
        <v>20021122</v>
      </c>
      <c r="H229" t="s">
        <v>1941</v>
      </c>
      <c r="I229" t="s">
        <v>1942</v>
      </c>
      <c r="J229" t="s">
        <v>1741</v>
      </c>
      <c r="K229" t="s">
        <v>141</v>
      </c>
      <c r="L229" t="s">
        <v>93</v>
      </c>
      <c r="M229" t="s">
        <v>815</v>
      </c>
      <c r="O229" s="2">
        <f>IFERROR(IF($B229="","",INDEX(所属情報!$E:$E,MATCH($A229,所属情報!$A:$A,0))),"")</f>
        <v>492232</v>
      </c>
      <c r="P229" s="2" t="str">
        <f t="shared" si="9"/>
        <v>佐藤　颯 (4)</v>
      </c>
      <c r="Q229" s="2" t="str">
        <f t="shared" si="10"/>
        <v>ｻﾄｳ ｿｳ</v>
      </c>
      <c r="R229" s="2" t="str">
        <f t="shared" si="11"/>
        <v>SATO So (02)</v>
      </c>
      <c r="S229" s="2" t="str">
        <f>IFERROR(IF($F229="","",INDEX(リスト!$C:$C,MATCH($F229,リスト!$B:$B,0))),"")</f>
        <v>27</v>
      </c>
      <c r="T229" s="2" t="str">
        <f>IFERROR(IF($K229="","",INDEX(リスト!$F:$F,MATCH($K229,リスト!$E:$E,0))),"")</f>
        <v>JPN</v>
      </c>
      <c r="U229" s="2" t="str">
        <f>IF($B229="","",RIGHT($G229*1000+100+COUNTIF($G$2:$G229,$G229),9))</f>
        <v>021122101</v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>関西大北陽・大　阪</v>
      </c>
    </row>
    <row r="230" spans="1:22" x14ac:dyDescent="0.4">
      <c r="A230" t="s">
        <v>11767</v>
      </c>
      <c r="B230">
        <v>229</v>
      </c>
      <c r="C230" t="s">
        <v>1943</v>
      </c>
      <c r="D230" t="s">
        <v>1944</v>
      </c>
      <c r="E230">
        <v>4</v>
      </c>
      <c r="F230" t="s">
        <v>95</v>
      </c>
      <c r="G230">
        <v>20020730</v>
      </c>
      <c r="H230" t="s">
        <v>1945</v>
      </c>
      <c r="I230" t="s">
        <v>1946</v>
      </c>
      <c r="J230" t="s">
        <v>1205</v>
      </c>
      <c r="K230" t="s">
        <v>141</v>
      </c>
      <c r="L230" t="s">
        <v>91</v>
      </c>
      <c r="M230" t="s">
        <v>1947</v>
      </c>
      <c r="O230" s="2">
        <f>IFERROR(IF($B230="","",INDEX(所属情報!$E:$E,MATCH($A230,所属情報!$A:$A,0))),"")</f>
        <v>492232</v>
      </c>
      <c r="P230" s="2" t="str">
        <f t="shared" si="9"/>
        <v>横井　友基 (4)</v>
      </c>
      <c r="Q230" s="2" t="str">
        <f t="shared" si="10"/>
        <v>ﾖｺｲ ﾄﾓｷ</v>
      </c>
      <c r="R230" s="2" t="str">
        <f t="shared" si="11"/>
        <v>YOKOI Tomoki (02)</v>
      </c>
      <c r="S230" s="2" t="str">
        <f>IFERROR(IF($F230="","",INDEX(リスト!$C:$C,MATCH($F230,リスト!$B:$B,0))),"")</f>
        <v>28</v>
      </c>
      <c r="T230" s="2" t="str">
        <f>IFERROR(IF($K230="","",INDEX(リスト!$F:$F,MATCH($K230,リスト!$E:$E,0))),"")</f>
        <v>JPN</v>
      </c>
      <c r="U230" s="2" t="str">
        <f>IF($B230="","",RIGHT($G230*1000+100+COUNTIF($G$2:$G230,$G230),9))</f>
        <v>020730101</v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>桂・京　都</v>
      </c>
    </row>
    <row r="231" spans="1:22" x14ac:dyDescent="0.4">
      <c r="A231" t="s">
        <v>11767</v>
      </c>
      <c r="B231">
        <v>230</v>
      </c>
      <c r="C231" t="s">
        <v>1948</v>
      </c>
      <c r="D231" t="s">
        <v>1949</v>
      </c>
      <c r="E231">
        <v>4</v>
      </c>
      <c r="F231" t="s">
        <v>113</v>
      </c>
      <c r="G231">
        <v>20020519</v>
      </c>
      <c r="H231" t="s">
        <v>1950</v>
      </c>
      <c r="I231" t="s">
        <v>1951</v>
      </c>
      <c r="J231" t="s">
        <v>826</v>
      </c>
      <c r="K231" t="s">
        <v>141</v>
      </c>
      <c r="L231" t="s">
        <v>113</v>
      </c>
      <c r="M231" t="s">
        <v>1952</v>
      </c>
      <c r="O231" s="2">
        <f>IFERROR(IF($B231="","",INDEX(所属情報!$E:$E,MATCH($A231,所属情報!$A:$A,0))),"")</f>
        <v>492232</v>
      </c>
      <c r="P231" s="2" t="str">
        <f t="shared" si="9"/>
        <v>安藤　正紀 (4)</v>
      </c>
      <c r="Q231" s="2" t="str">
        <f t="shared" si="10"/>
        <v>ｱﾝﾄﾞｳ ﾏｻｷ</v>
      </c>
      <c r="R231" s="2" t="str">
        <f t="shared" si="11"/>
        <v>ANDO Masaki (02)</v>
      </c>
      <c r="S231" s="2" t="str">
        <f>IFERROR(IF($F231="","",INDEX(リスト!$C:$C,MATCH($F231,リスト!$B:$B,0))),"")</f>
        <v>37</v>
      </c>
      <c r="T231" s="2" t="str">
        <f>IFERROR(IF($K231="","",INDEX(リスト!$F:$F,MATCH($K231,リスト!$E:$E,0))),"")</f>
        <v>JPN</v>
      </c>
      <c r="U231" s="2" t="str">
        <f>IF($B231="","",RIGHT($G231*1000+100+COUNTIF($G$2:$G231,$G231),9))</f>
        <v>020519102</v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>観音寺第一・香　川</v>
      </c>
    </row>
    <row r="232" spans="1:22" x14ac:dyDescent="0.4">
      <c r="A232" t="s">
        <v>11767</v>
      </c>
      <c r="B232">
        <v>231</v>
      </c>
      <c r="C232" t="s">
        <v>1953</v>
      </c>
      <c r="D232" t="s">
        <v>1954</v>
      </c>
      <c r="E232">
        <v>4</v>
      </c>
      <c r="F232" t="s">
        <v>95</v>
      </c>
      <c r="G232">
        <v>20030110</v>
      </c>
      <c r="H232" t="s">
        <v>1955</v>
      </c>
      <c r="I232" t="s">
        <v>1956</v>
      </c>
      <c r="J232" t="s">
        <v>974</v>
      </c>
      <c r="K232" t="s">
        <v>141</v>
      </c>
      <c r="L232" t="s">
        <v>131</v>
      </c>
      <c r="M232" t="s">
        <v>1957</v>
      </c>
      <c r="O232" s="2">
        <f>IFERROR(IF($B232="","",INDEX(所属情報!$E:$E,MATCH($A232,所属情報!$A:$A,0))),"")</f>
        <v>492232</v>
      </c>
      <c r="P232" s="2" t="str">
        <f t="shared" si="9"/>
        <v>牧　蒼太 (4)</v>
      </c>
      <c r="Q232" s="2" t="str">
        <f t="shared" si="10"/>
        <v>ﾏｷ ｿｳﾀ</v>
      </c>
      <c r="R232" s="2" t="str">
        <f t="shared" si="11"/>
        <v>MAKI Sota (03)</v>
      </c>
      <c r="S232" s="2" t="str">
        <f>IFERROR(IF($F232="","",INDEX(リスト!$C:$C,MATCH($F232,リスト!$B:$B,0))),"")</f>
        <v>28</v>
      </c>
      <c r="T232" s="2" t="str">
        <f>IFERROR(IF($K232="","",INDEX(リスト!$F:$F,MATCH($K232,リスト!$E:$E,0))),"")</f>
        <v>JPN</v>
      </c>
      <c r="U232" s="2" t="str">
        <f>IF($B232="","",RIGHT($G232*1000+100+COUNTIF($G$2:$G232,$G232),9))</f>
        <v>030110101</v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>鹿児島玉龍・鹿児島</v>
      </c>
    </row>
    <row r="233" spans="1:22" x14ac:dyDescent="0.4">
      <c r="A233" t="s">
        <v>11767</v>
      </c>
      <c r="B233">
        <v>232</v>
      </c>
      <c r="C233" t="s">
        <v>1958</v>
      </c>
      <c r="D233" t="s">
        <v>1959</v>
      </c>
      <c r="E233">
        <v>4</v>
      </c>
      <c r="F233" t="s">
        <v>93</v>
      </c>
      <c r="G233">
        <v>20020605</v>
      </c>
      <c r="H233" t="s">
        <v>1960</v>
      </c>
      <c r="I233" t="s">
        <v>1961</v>
      </c>
      <c r="J233" t="s">
        <v>1962</v>
      </c>
      <c r="K233" t="s">
        <v>141</v>
      </c>
      <c r="L233" t="s">
        <v>93</v>
      </c>
      <c r="M233" t="s">
        <v>815</v>
      </c>
      <c r="O233" s="2">
        <f>IFERROR(IF($B233="","",INDEX(所属情報!$E:$E,MATCH($A233,所属情報!$A:$A,0))),"")</f>
        <v>492232</v>
      </c>
      <c r="P233" s="2" t="str">
        <f t="shared" si="9"/>
        <v>金原　淳晟 (4)</v>
      </c>
      <c r="Q233" s="2" t="str">
        <f t="shared" si="10"/>
        <v>ｶﾈﾊﾗ ｼﾞｭﾝｾｲ</v>
      </c>
      <c r="R233" s="2" t="str">
        <f t="shared" si="11"/>
        <v>KANEHARA Junsei (02)</v>
      </c>
      <c r="S233" s="2" t="str">
        <f>IFERROR(IF($F233="","",INDEX(リスト!$C:$C,MATCH($F233,リスト!$B:$B,0))),"")</f>
        <v>27</v>
      </c>
      <c r="T233" s="2" t="str">
        <f>IFERROR(IF($K233="","",INDEX(リスト!$F:$F,MATCH($K233,リスト!$E:$E,0))),"")</f>
        <v>JPN</v>
      </c>
      <c r="U233" s="2" t="str">
        <f>IF($B233="","",RIGHT($G233*1000+100+COUNTIF($G$2:$G233,$G233),9))</f>
        <v>020605102</v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>関西大北陽・大　阪</v>
      </c>
    </row>
    <row r="234" spans="1:22" x14ac:dyDescent="0.4">
      <c r="A234" t="s">
        <v>11767</v>
      </c>
      <c r="B234">
        <v>233</v>
      </c>
      <c r="C234" t="s">
        <v>1963</v>
      </c>
      <c r="D234" t="s">
        <v>1964</v>
      </c>
      <c r="E234">
        <v>4</v>
      </c>
      <c r="F234" t="s">
        <v>95</v>
      </c>
      <c r="G234">
        <v>20021224</v>
      </c>
      <c r="H234" t="s">
        <v>1965</v>
      </c>
      <c r="I234" t="s">
        <v>1966</v>
      </c>
      <c r="J234" t="s">
        <v>1967</v>
      </c>
      <c r="K234" t="s">
        <v>141</v>
      </c>
      <c r="L234" t="s">
        <v>97</v>
      </c>
      <c r="M234" t="s">
        <v>1355</v>
      </c>
      <c r="O234" s="2">
        <f>IFERROR(IF($B234="","",INDEX(所属情報!$E:$E,MATCH($A234,所属情報!$A:$A,0))),"")</f>
        <v>492232</v>
      </c>
      <c r="P234" s="2" t="str">
        <f t="shared" si="9"/>
        <v>中尾　心哉 (4)</v>
      </c>
      <c r="Q234" s="2" t="str">
        <f t="shared" si="10"/>
        <v>ﾅｶｵ ｼﾝﾔ</v>
      </c>
      <c r="R234" s="2" t="str">
        <f t="shared" si="11"/>
        <v>NAKAO Shinya (02)</v>
      </c>
      <c r="S234" s="2" t="str">
        <f>IFERROR(IF($F234="","",INDEX(リスト!$C:$C,MATCH($F234,リスト!$B:$B,0))),"")</f>
        <v>28</v>
      </c>
      <c r="T234" s="2" t="str">
        <f>IFERROR(IF($K234="","",INDEX(リスト!$F:$F,MATCH($K234,リスト!$E:$E,0))),"")</f>
        <v>JPN</v>
      </c>
      <c r="U234" s="2" t="str">
        <f>IF($B234="","",RIGHT($G234*1000+100+COUNTIF($G$2:$G234,$G234),9))</f>
        <v>021224101</v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>智辯学園奈良カレッジ・奈　良</v>
      </c>
    </row>
    <row r="235" spans="1:22" x14ac:dyDescent="0.4">
      <c r="A235" t="s">
        <v>11767</v>
      </c>
      <c r="B235">
        <v>234</v>
      </c>
      <c r="C235" t="s">
        <v>1968</v>
      </c>
      <c r="D235" t="s">
        <v>1969</v>
      </c>
      <c r="E235">
        <v>4</v>
      </c>
      <c r="F235" t="s">
        <v>95</v>
      </c>
      <c r="G235">
        <v>20020608</v>
      </c>
      <c r="H235" t="s">
        <v>1970</v>
      </c>
      <c r="I235" t="s">
        <v>1486</v>
      </c>
      <c r="J235" t="s">
        <v>934</v>
      </c>
      <c r="K235" t="s">
        <v>141</v>
      </c>
      <c r="L235" t="s">
        <v>93</v>
      </c>
      <c r="M235" t="s">
        <v>815</v>
      </c>
      <c r="O235" s="2">
        <f>IFERROR(IF($B235="","",INDEX(所属情報!$E:$E,MATCH($A235,所属情報!$A:$A,0))),"")</f>
        <v>492232</v>
      </c>
      <c r="P235" s="2" t="str">
        <f t="shared" si="9"/>
        <v>八木　悠晟 (4)</v>
      </c>
      <c r="Q235" s="2" t="str">
        <f t="shared" si="10"/>
        <v>ﾔｷﾞ ﾕｳｾｲ</v>
      </c>
      <c r="R235" s="2" t="str">
        <f t="shared" si="11"/>
        <v>YAGI Yusei (02)</v>
      </c>
      <c r="S235" s="2" t="str">
        <f>IFERROR(IF($F235="","",INDEX(リスト!$C:$C,MATCH($F235,リスト!$B:$B,0))),"")</f>
        <v>28</v>
      </c>
      <c r="T235" s="2" t="str">
        <f>IFERROR(IF($K235="","",INDEX(リスト!$F:$F,MATCH($K235,リスト!$E:$E,0))),"")</f>
        <v>JPN</v>
      </c>
      <c r="U235" s="2" t="str">
        <f>IF($B235="","",RIGHT($G235*1000+100+COUNTIF($G$2:$G235,$G235),9))</f>
        <v>020608101</v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>関西大北陽・大　阪</v>
      </c>
    </row>
    <row r="236" spans="1:22" x14ac:dyDescent="0.4">
      <c r="A236" t="s">
        <v>11767</v>
      </c>
      <c r="B236">
        <v>235</v>
      </c>
      <c r="C236" t="s">
        <v>1971</v>
      </c>
      <c r="D236" t="s">
        <v>1972</v>
      </c>
      <c r="E236">
        <v>4</v>
      </c>
      <c r="F236" t="s">
        <v>87</v>
      </c>
      <c r="G236">
        <v>20020927</v>
      </c>
      <c r="H236" t="s">
        <v>1973</v>
      </c>
      <c r="I236" t="s">
        <v>1974</v>
      </c>
      <c r="J236" t="s">
        <v>1975</v>
      </c>
      <c r="K236" t="s">
        <v>141</v>
      </c>
      <c r="L236" t="s">
        <v>87</v>
      </c>
      <c r="M236" t="s">
        <v>1976</v>
      </c>
      <c r="O236" s="2">
        <f>IFERROR(IF($B236="","",INDEX(所属情報!$E:$E,MATCH($A236,所属情報!$A:$A,0))),"")</f>
        <v>492232</v>
      </c>
      <c r="P236" s="2" t="str">
        <f t="shared" si="9"/>
        <v>野呂　仁人 (4)</v>
      </c>
      <c r="Q236" s="2" t="str">
        <f t="shared" si="10"/>
        <v>ﾉﾛ ﾖｼﾄ</v>
      </c>
      <c r="R236" s="2" t="str">
        <f t="shared" si="11"/>
        <v>NORO Yoshito (02)</v>
      </c>
      <c r="S236" s="2" t="str">
        <f>IFERROR(IF($F236="","",INDEX(リスト!$C:$C,MATCH($F236,リスト!$B:$B,0))),"")</f>
        <v>24</v>
      </c>
      <c r="T236" s="2" t="str">
        <f>IFERROR(IF($K236="","",INDEX(リスト!$F:$F,MATCH($K236,リスト!$E:$E,0))),"")</f>
        <v>JPN</v>
      </c>
      <c r="U236" s="2" t="str">
        <f>IF($B236="","",RIGHT($G236*1000+100+COUNTIF($G$2:$G236,$G236),9))</f>
        <v>020927101</v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>皇學館・三　重</v>
      </c>
    </row>
    <row r="237" spans="1:22" x14ac:dyDescent="0.4">
      <c r="A237" t="s">
        <v>11767</v>
      </c>
      <c r="B237">
        <v>236</v>
      </c>
      <c r="C237" t="s">
        <v>1977</v>
      </c>
      <c r="D237" t="s">
        <v>1978</v>
      </c>
      <c r="E237">
        <v>4</v>
      </c>
      <c r="F237" t="s">
        <v>93</v>
      </c>
      <c r="G237">
        <v>20020925</v>
      </c>
      <c r="H237" t="s">
        <v>1979</v>
      </c>
      <c r="I237" t="s">
        <v>1980</v>
      </c>
      <c r="J237" t="s">
        <v>1981</v>
      </c>
      <c r="K237" t="s">
        <v>141</v>
      </c>
      <c r="L237" t="s">
        <v>93</v>
      </c>
      <c r="M237" t="s">
        <v>945</v>
      </c>
      <c r="O237" s="2">
        <f>IFERROR(IF($B237="","",INDEX(所属情報!$E:$E,MATCH($A237,所属情報!$A:$A,0))),"")</f>
        <v>492232</v>
      </c>
      <c r="P237" s="2" t="str">
        <f t="shared" si="9"/>
        <v>栂尾　鷹兵 (4)</v>
      </c>
      <c r="Q237" s="2" t="str">
        <f t="shared" si="10"/>
        <v>ﾄｶﾞｵ ﾖｳﾍｲ</v>
      </c>
      <c r="R237" s="2" t="str">
        <f t="shared" si="11"/>
        <v>TOGAO Yohei (02)</v>
      </c>
      <c r="S237" s="2" t="str">
        <f>IFERROR(IF($F237="","",INDEX(リスト!$C:$C,MATCH($F237,リスト!$B:$B,0))),"")</f>
        <v>27</v>
      </c>
      <c r="T237" s="2" t="str">
        <f>IFERROR(IF($K237="","",INDEX(リスト!$F:$F,MATCH($K237,リスト!$E:$E,0))),"")</f>
        <v>JPN</v>
      </c>
      <c r="U237" s="2" t="str">
        <f>IF($B237="","",RIGHT($G237*1000+100+COUNTIF($G$2:$G237,$G237),9))</f>
        <v>020925101</v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>大塚・大　阪</v>
      </c>
    </row>
    <row r="238" spans="1:22" x14ac:dyDescent="0.4">
      <c r="A238" t="s">
        <v>11767</v>
      </c>
      <c r="B238">
        <v>237</v>
      </c>
      <c r="C238" t="s">
        <v>1982</v>
      </c>
      <c r="D238" t="s">
        <v>1983</v>
      </c>
      <c r="E238">
        <v>4</v>
      </c>
      <c r="F238" t="s">
        <v>123</v>
      </c>
      <c r="G238">
        <v>20020718</v>
      </c>
      <c r="H238" t="s">
        <v>1984</v>
      </c>
      <c r="I238" t="s">
        <v>1985</v>
      </c>
      <c r="J238" t="s">
        <v>1986</v>
      </c>
      <c r="K238" t="s">
        <v>141</v>
      </c>
      <c r="L238" t="s">
        <v>119</v>
      </c>
      <c r="M238" t="s">
        <v>1987</v>
      </c>
      <c r="O238" s="2">
        <f>IFERROR(IF($B238="","",INDEX(所属情報!$E:$E,MATCH($A238,所属情報!$A:$A,0))),"")</f>
        <v>492232</v>
      </c>
      <c r="P238" s="2" t="str">
        <f t="shared" si="9"/>
        <v>松本　汰壱 (4)</v>
      </c>
      <c r="Q238" s="2" t="str">
        <f t="shared" si="10"/>
        <v>ﾏﾂﾓﾄ ﾀｲﾁ</v>
      </c>
      <c r="R238" s="2" t="str">
        <f t="shared" si="11"/>
        <v>MATSUMOTO Taichi (02)</v>
      </c>
      <c r="S238" s="2" t="str">
        <f>IFERROR(IF($F238="","",INDEX(リスト!$C:$C,MATCH($F238,リスト!$B:$B,0))),"")</f>
        <v>42</v>
      </c>
      <c r="T238" s="2" t="str">
        <f>IFERROR(IF($K238="","",INDEX(リスト!$F:$F,MATCH($K238,リスト!$E:$E,0))),"")</f>
        <v>JPN</v>
      </c>
      <c r="U238" s="2" t="str">
        <f>IF($B238="","",RIGHT($G238*1000+100+COUNTIF($G$2:$G238,$G238),9))</f>
        <v>020718102</v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>福岡第一・福　岡</v>
      </c>
    </row>
    <row r="239" spans="1:22" x14ac:dyDescent="0.4">
      <c r="A239" t="s">
        <v>11767</v>
      </c>
      <c r="B239">
        <v>238</v>
      </c>
      <c r="C239" t="s">
        <v>1988</v>
      </c>
      <c r="D239" t="s">
        <v>1989</v>
      </c>
      <c r="E239">
        <v>4</v>
      </c>
      <c r="F239" t="s">
        <v>95</v>
      </c>
      <c r="G239">
        <v>20030327</v>
      </c>
      <c r="H239" t="s">
        <v>1990</v>
      </c>
      <c r="I239" t="s">
        <v>1991</v>
      </c>
      <c r="J239" t="s">
        <v>1992</v>
      </c>
      <c r="K239" t="s">
        <v>141</v>
      </c>
      <c r="L239" t="s">
        <v>85</v>
      </c>
      <c r="M239" t="s">
        <v>1993</v>
      </c>
      <c r="O239" s="2">
        <f>IFERROR(IF($B239="","",INDEX(所属情報!$E:$E,MATCH($A239,所属情報!$A:$A,0))),"")</f>
        <v>492232</v>
      </c>
      <c r="P239" s="2" t="str">
        <f t="shared" si="9"/>
        <v>稲山　太郎 (4)</v>
      </c>
      <c r="Q239" s="2" t="str">
        <f t="shared" si="10"/>
        <v>ｲﾅﾔﾏ ﾀﾛｳ</v>
      </c>
      <c r="R239" s="2" t="str">
        <f t="shared" si="11"/>
        <v>INAYAMA Taro (03)</v>
      </c>
      <c r="S239" s="2" t="str">
        <f>IFERROR(IF($F239="","",INDEX(リスト!$C:$C,MATCH($F239,リスト!$B:$B,0))),"")</f>
        <v>28</v>
      </c>
      <c r="T239" s="2" t="str">
        <f>IFERROR(IF($K239="","",INDEX(リスト!$F:$F,MATCH($K239,リスト!$E:$E,0))),"")</f>
        <v>JPN</v>
      </c>
      <c r="U239" s="2" t="str">
        <f>IF($B239="","",RIGHT($G239*1000+100+COUNTIF($G$2:$G239,$G239),9))</f>
        <v>030327101</v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>千種・愛　知</v>
      </c>
    </row>
    <row r="240" spans="1:22" x14ac:dyDescent="0.4">
      <c r="A240" t="s">
        <v>11767</v>
      </c>
      <c r="B240">
        <v>239</v>
      </c>
      <c r="C240" t="s">
        <v>1994</v>
      </c>
      <c r="D240" t="s">
        <v>1995</v>
      </c>
      <c r="E240">
        <v>4</v>
      </c>
      <c r="F240" t="s">
        <v>109</v>
      </c>
      <c r="G240">
        <v>20020507</v>
      </c>
      <c r="H240" t="s">
        <v>1996</v>
      </c>
      <c r="I240" t="s">
        <v>1997</v>
      </c>
      <c r="J240" t="s">
        <v>1998</v>
      </c>
      <c r="K240" t="s">
        <v>141</v>
      </c>
      <c r="L240" t="s">
        <v>109</v>
      </c>
      <c r="M240" t="s">
        <v>1999</v>
      </c>
      <c r="O240" s="2">
        <f>IFERROR(IF($B240="","",INDEX(所属情報!$E:$E,MATCH($A240,所属情報!$A:$A,0))),"")</f>
        <v>492232</v>
      </c>
      <c r="P240" s="2" t="str">
        <f t="shared" si="9"/>
        <v>末成　壮司 (4)</v>
      </c>
      <c r="Q240" s="2" t="str">
        <f t="shared" si="10"/>
        <v>ｽｴﾅﾘ ｿｳｼ</v>
      </c>
      <c r="R240" s="2" t="str">
        <f t="shared" si="11"/>
        <v>SUENARI Soshi (02)</v>
      </c>
      <c r="S240" s="2" t="str">
        <f>IFERROR(IF($F240="","",INDEX(リスト!$C:$C,MATCH($F240,リスト!$B:$B,0))),"")</f>
        <v>35</v>
      </c>
      <c r="T240" s="2" t="str">
        <f>IFERROR(IF($K240="","",INDEX(リスト!$F:$F,MATCH($K240,リスト!$E:$E,0))),"")</f>
        <v>JPN</v>
      </c>
      <c r="U240" s="2" t="str">
        <f>IF($B240="","",RIGHT($G240*1000+100+COUNTIF($G$2:$G240,$G240),9))</f>
        <v>020507101</v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>萩・山　口</v>
      </c>
    </row>
    <row r="241" spans="1:22" x14ac:dyDescent="0.4">
      <c r="A241" t="s">
        <v>11767</v>
      </c>
      <c r="B241">
        <v>240</v>
      </c>
      <c r="C241" t="s">
        <v>2000</v>
      </c>
      <c r="D241" t="s">
        <v>2001</v>
      </c>
      <c r="E241">
        <v>4</v>
      </c>
      <c r="F241" t="s">
        <v>95</v>
      </c>
      <c r="G241">
        <v>20021007</v>
      </c>
      <c r="H241" t="s">
        <v>2002</v>
      </c>
      <c r="I241" t="s">
        <v>1326</v>
      </c>
      <c r="J241" t="s">
        <v>1360</v>
      </c>
      <c r="K241" t="s">
        <v>141</v>
      </c>
      <c r="L241" t="s">
        <v>95</v>
      </c>
      <c r="M241" t="s">
        <v>2003</v>
      </c>
      <c r="O241" s="2">
        <f>IFERROR(IF($B241="","",INDEX(所属情報!$E:$E,MATCH($A241,所属情報!$A:$A,0))),"")</f>
        <v>492232</v>
      </c>
      <c r="P241" s="2" t="str">
        <f t="shared" si="9"/>
        <v>清水　皓太 (4)</v>
      </c>
      <c r="Q241" s="2" t="str">
        <f t="shared" si="10"/>
        <v>ｼﾐｽﾞ ｺｳﾀ</v>
      </c>
      <c r="R241" s="2" t="str">
        <f t="shared" si="11"/>
        <v>SHIMIZU Kota (02)</v>
      </c>
      <c r="S241" s="2" t="str">
        <f>IFERROR(IF($F241="","",INDEX(リスト!$C:$C,MATCH($F241,リスト!$B:$B,0))),"")</f>
        <v>28</v>
      </c>
      <c r="T241" s="2" t="str">
        <f>IFERROR(IF($K241="","",INDEX(リスト!$F:$F,MATCH($K241,リスト!$E:$E,0))),"")</f>
        <v>JPN</v>
      </c>
      <c r="U241" s="2" t="str">
        <f>IF($B241="","",RIGHT($G241*1000+100+COUNTIF($G$2:$G241,$G241),9))</f>
        <v>021007101</v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>県立西宮・兵　庫</v>
      </c>
    </row>
    <row r="242" spans="1:22" x14ac:dyDescent="0.4">
      <c r="A242" t="s">
        <v>11767</v>
      </c>
      <c r="B242">
        <v>241</v>
      </c>
      <c r="C242" t="s">
        <v>2004</v>
      </c>
      <c r="D242" t="s">
        <v>2005</v>
      </c>
      <c r="E242">
        <v>4</v>
      </c>
      <c r="F242" t="s">
        <v>95</v>
      </c>
      <c r="G242">
        <v>20021027</v>
      </c>
      <c r="H242" t="s">
        <v>2006</v>
      </c>
      <c r="I242" t="s">
        <v>1634</v>
      </c>
      <c r="J242" t="s">
        <v>2007</v>
      </c>
      <c r="K242" t="s">
        <v>141</v>
      </c>
      <c r="L242" t="s">
        <v>93</v>
      </c>
      <c r="M242" t="s">
        <v>2008</v>
      </c>
      <c r="O242" s="2">
        <f>IFERROR(IF($B242="","",INDEX(所属情報!$E:$E,MATCH($A242,所属情報!$A:$A,0))),"")</f>
        <v>492232</v>
      </c>
      <c r="P242" s="2" t="str">
        <f t="shared" si="9"/>
        <v>山上　敦大 (4)</v>
      </c>
      <c r="Q242" s="2" t="str">
        <f t="shared" si="10"/>
        <v>ﾔﾏｶﾞﾐ ｱﾂﾋﾛ</v>
      </c>
      <c r="R242" s="2" t="str">
        <f t="shared" si="11"/>
        <v>YAMAGAMI Atsuhiro (02)</v>
      </c>
      <c r="S242" s="2" t="str">
        <f>IFERROR(IF($F242="","",INDEX(リスト!$C:$C,MATCH($F242,リスト!$B:$B,0))),"")</f>
        <v>28</v>
      </c>
      <c r="T242" s="2" t="str">
        <f>IFERROR(IF($K242="","",INDEX(リスト!$F:$F,MATCH($K242,リスト!$E:$E,0))),"")</f>
        <v>JPN</v>
      </c>
      <c r="U242" s="2" t="str">
        <f>IF($B242="","",RIGHT($G242*1000+100+COUNTIF($G$2:$G242,$G242),9))</f>
        <v>021027101</v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>大阪桐蔭・大　阪</v>
      </c>
    </row>
    <row r="243" spans="1:22" x14ac:dyDescent="0.4">
      <c r="A243" t="s">
        <v>11767</v>
      </c>
      <c r="B243">
        <v>242</v>
      </c>
      <c r="C243" t="s">
        <v>2009</v>
      </c>
      <c r="D243" t="s">
        <v>2010</v>
      </c>
      <c r="E243">
        <v>4</v>
      </c>
      <c r="F243" t="s">
        <v>75</v>
      </c>
      <c r="G243">
        <v>20020824</v>
      </c>
      <c r="H243" t="s">
        <v>2011</v>
      </c>
      <c r="I243" t="s">
        <v>1343</v>
      </c>
      <c r="J243" t="s">
        <v>1360</v>
      </c>
      <c r="K243" t="s">
        <v>141</v>
      </c>
      <c r="L243" t="s">
        <v>75</v>
      </c>
      <c r="M243" t="s">
        <v>2012</v>
      </c>
      <c r="O243" s="2">
        <f>IFERROR(IF($B243="","",INDEX(所属情報!$E:$E,MATCH($A243,所属情報!$A:$A,0))),"")</f>
        <v>492232</v>
      </c>
      <c r="P243" s="2" t="str">
        <f t="shared" si="9"/>
        <v>西村　康汰 (4)</v>
      </c>
      <c r="Q243" s="2" t="str">
        <f t="shared" si="10"/>
        <v>ﾆｼﾑﾗ ｺｳﾀ</v>
      </c>
      <c r="R243" s="2" t="str">
        <f t="shared" si="11"/>
        <v>NISHIMURA Kota (02)</v>
      </c>
      <c r="S243" s="2" t="str">
        <f>IFERROR(IF($F243="","",INDEX(リスト!$C:$C,MATCH($F243,リスト!$B:$B,0))),"")</f>
        <v>18</v>
      </c>
      <c r="T243" s="2" t="str">
        <f>IFERROR(IF($K243="","",INDEX(リスト!$F:$F,MATCH($K243,リスト!$E:$E,0))),"")</f>
        <v>JPN</v>
      </c>
      <c r="U243" s="2" t="str">
        <f>IF($B243="","",RIGHT($G243*1000+100+COUNTIF($G$2:$G243,$G243),9))</f>
        <v>020824101</v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>敦賀・福　井</v>
      </c>
    </row>
    <row r="244" spans="1:22" x14ac:dyDescent="0.4">
      <c r="A244" t="s">
        <v>11767</v>
      </c>
      <c r="B244">
        <v>243</v>
      </c>
      <c r="C244" t="s">
        <v>2013</v>
      </c>
      <c r="D244" t="s">
        <v>2014</v>
      </c>
      <c r="E244">
        <v>4</v>
      </c>
      <c r="F244" t="s">
        <v>41</v>
      </c>
      <c r="G244">
        <v>20020428</v>
      </c>
      <c r="H244" t="s">
        <v>2015</v>
      </c>
      <c r="I244" t="s">
        <v>2016</v>
      </c>
      <c r="J244" t="s">
        <v>992</v>
      </c>
      <c r="K244" t="s">
        <v>141</v>
      </c>
      <c r="L244" t="s">
        <v>41</v>
      </c>
      <c r="M244" t="s">
        <v>2017</v>
      </c>
      <c r="O244" s="2">
        <f>IFERROR(IF($B244="","",INDEX(所属情報!$E:$E,MATCH($A244,所属情報!$A:$A,0))),"")</f>
        <v>492232</v>
      </c>
      <c r="P244" s="2" t="str">
        <f t="shared" si="9"/>
        <v>高島　駿介 (4)</v>
      </c>
      <c r="Q244" s="2" t="str">
        <f t="shared" si="10"/>
        <v>ﾀｶｼﾏ ｼｭﾝｽｹ</v>
      </c>
      <c r="R244" s="2" t="str">
        <f t="shared" si="11"/>
        <v>TAKASHIMA Shunsuke (02)</v>
      </c>
      <c r="S244" s="2" t="str">
        <f>IFERROR(IF($F244="","",INDEX(リスト!$C:$C,MATCH($F244,リスト!$B:$B,0))),"")</f>
        <v>01</v>
      </c>
      <c r="T244" s="2" t="str">
        <f>IFERROR(IF($K244="","",INDEX(リスト!$F:$F,MATCH($K244,リスト!$E:$E,0))),"")</f>
        <v>JPN</v>
      </c>
      <c r="U244" s="2" t="str">
        <f>IF($B244="","",RIGHT($G244*1000+100+COUNTIF($G$2:$G244,$G244),9))</f>
        <v>020428101</v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>札幌第一・北海道</v>
      </c>
    </row>
    <row r="245" spans="1:22" x14ac:dyDescent="0.4">
      <c r="A245" t="s">
        <v>11767</v>
      </c>
      <c r="B245">
        <v>244</v>
      </c>
      <c r="C245" t="s">
        <v>2018</v>
      </c>
      <c r="D245" t="s">
        <v>2019</v>
      </c>
      <c r="E245">
        <v>4</v>
      </c>
      <c r="F245" t="s">
        <v>95</v>
      </c>
      <c r="G245">
        <v>20030328</v>
      </c>
      <c r="H245" t="s">
        <v>2020</v>
      </c>
      <c r="I245" t="s">
        <v>2021</v>
      </c>
      <c r="J245" t="s">
        <v>1657</v>
      </c>
      <c r="K245" t="s">
        <v>141</v>
      </c>
      <c r="L245" t="s">
        <v>93</v>
      </c>
      <c r="M245" t="s">
        <v>2022</v>
      </c>
      <c r="O245" s="2">
        <f>IFERROR(IF($B245="","",INDEX(所属情報!$E:$E,MATCH($A245,所属情報!$A:$A,0))),"")</f>
        <v>492232</v>
      </c>
      <c r="P245" s="2" t="str">
        <f t="shared" si="9"/>
        <v>福間　陽仁 (4)</v>
      </c>
      <c r="Q245" s="2" t="str">
        <f t="shared" si="10"/>
        <v>ﾌｸﾏ ﾊﾙﾄ</v>
      </c>
      <c r="R245" s="2" t="str">
        <f t="shared" si="11"/>
        <v>FUKUMA Haruto (03)</v>
      </c>
      <c r="S245" s="2" t="str">
        <f>IFERROR(IF($F245="","",INDEX(リスト!$C:$C,MATCH($F245,リスト!$B:$B,0))),"")</f>
        <v>28</v>
      </c>
      <c r="T245" s="2" t="str">
        <f>IFERROR(IF($K245="","",INDEX(リスト!$F:$F,MATCH($K245,リスト!$E:$E,0))),"")</f>
        <v>JPN</v>
      </c>
      <c r="U245" s="2" t="str">
        <f>IF($B245="","",RIGHT($G245*1000+100+COUNTIF($G$2:$G245,$G245),9))</f>
        <v>030328101</v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>関西学院千里国際・大　阪</v>
      </c>
    </row>
    <row r="246" spans="1:22" x14ac:dyDescent="0.4">
      <c r="A246" t="s">
        <v>11767</v>
      </c>
      <c r="B246">
        <v>245</v>
      </c>
      <c r="C246" t="s">
        <v>2023</v>
      </c>
      <c r="D246" t="s">
        <v>2024</v>
      </c>
      <c r="E246">
        <v>4</v>
      </c>
      <c r="F246" t="s">
        <v>75</v>
      </c>
      <c r="G246">
        <v>20020812</v>
      </c>
      <c r="H246" t="s">
        <v>2025</v>
      </c>
      <c r="I246" t="s">
        <v>2026</v>
      </c>
      <c r="J246" t="s">
        <v>2027</v>
      </c>
      <c r="K246" t="s">
        <v>141</v>
      </c>
      <c r="L246" t="s">
        <v>75</v>
      </c>
      <c r="M246" t="s">
        <v>2012</v>
      </c>
      <c r="O246" s="2">
        <f>IFERROR(IF($B246="","",INDEX(所属情報!$E:$E,MATCH($A246,所属情報!$A:$A,0))),"")</f>
        <v>492232</v>
      </c>
      <c r="P246" s="2" t="str">
        <f t="shared" si="9"/>
        <v>山岸　由昂 (4)</v>
      </c>
      <c r="Q246" s="2" t="str">
        <f t="shared" si="10"/>
        <v>ﾔﾏｷﾞｼ ﾖｼﾀｶ</v>
      </c>
      <c r="R246" s="2" t="str">
        <f t="shared" si="11"/>
        <v>YAMAGISHI Yoshitaka (02)</v>
      </c>
      <c r="S246" s="2" t="str">
        <f>IFERROR(IF($F246="","",INDEX(リスト!$C:$C,MATCH($F246,リスト!$B:$B,0))),"")</f>
        <v>18</v>
      </c>
      <c r="T246" s="2" t="str">
        <f>IFERROR(IF($K246="","",INDEX(リスト!$F:$F,MATCH($K246,リスト!$E:$E,0))),"")</f>
        <v>JPN</v>
      </c>
      <c r="U246" s="2" t="str">
        <f>IF($B246="","",RIGHT($G246*1000+100+COUNTIF($G$2:$G246,$G246),9))</f>
        <v>020812102</v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>敦賀・福　井</v>
      </c>
    </row>
    <row r="247" spans="1:22" x14ac:dyDescent="0.4">
      <c r="A247" t="s">
        <v>11767</v>
      </c>
      <c r="B247">
        <v>246</v>
      </c>
      <c r="C247" t="s">
        <v>2028</v>
      </c>
      <c r="D247" t="s">
        <v>2029</v>
      </c>
      <c r="E247">
        <v>4</v>
      </c>
      <c r="F247" t="s">
        <v>85</v>
      </c>
      <c r="G247">
        <v>20021129</v>
      </c>
      <c r="H247" t="s">
        <v>2030</v>
      </c>
      <c r="I247" t="s">
        <v>2031</v>
      </c>
      <c r="J247" t="s">
        <v>1327</v>
      </c>
      <c r="K247" t="s">
        <v>141</v>
      </c>
      <c r="L247" t="s">
        <v>85</v>
      </c>
      <c r="M247" t="s">
        <v>2032</v>
      </c>
      <c r="O247" s="2">
        <f>IFERROR(IF($B247="","",INDEX(所属情報!$E:$E,MATCH($A247,所属情報!$A:$A,0))),"")</f>
        <v>492232</v>
      </c>
      <c r="P247" s="2" t="str">
        <f t="shared" si="9"/>
        <v>梅村　侑生 (4)</v>
      </c>
      <c r="Q247" s="2" t="str">
        <f t="shared" si="10"/>
        <v>ｳﾒﾑﾗ ﾕｳｷ</v>
      </c>
      <c r="R247" s="2" t="str">
        <f t="shared" si="11"/>
        <v>UMEMURA Yuki (02)</v>
      </c>
      <c r="S247" s="2" t="str">
        <f>IFERROR(IF($F247="","",INDEX(リスト!$C:$C,MATCH($F247,リスト!$B:$B,0))),"")</f>
        <v>23</v>
      </c>
      <c r="T247" s="2" t="str">
        <f>IFERROR(IF($K247="","",INDEX(リスト!$F:$F,MATCH($K247,リスト!$E:$E,0))),"")</f>
        <v>JPN</v>
      </c>
      <c r="U247" s="2" t="str">
        <f>IF($B247="","",RIGHT($G247*1000+100+COUNTIF($G$2:$G247,$G247),9))</f>
        <v>021129101</v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>名古屋・愛　知</v>
      </c>
    </row>
    <row r="248" spans="1:22" x14ac:dyDescent="0.4">
      <c r="A248" t="s">
        <v>11767</v>
      </c>
      <c r="B248">
        <v>247</v>
      </c>
      <c r="C248" t="s">
        <v>2033</v>
      </c>
      <c r="D248" t="s">
        <v>2034</v>
      </c>
      <c r="E248">
        <v>4</v>
      </c>
      <c r="F248" t="s">
        <v>95</v>
      </c>
      <c r="G248">
        <v>20030310</v>
      </c>
      <c r="H248" t="s">
        <v>2035</v>
      </c>
      <c r="I248" t="s">
        <v>2036</v>
      </c>
      <c r="J248" t="s">
        <v>2037</v>
      </c>
      <c r="K248" t="s">
        <v>141</v>
      </c>
      <c r="L248" t="s">
        <v>93</v>
      </c>
      <c r="M248" t="s">
        <v>1870</v>
      </c>
      <c r="O248" s="2">
        <f>IFERROR(IF($B248="","",INDEX(所属情報!$E:$E,MATCH($A248,所属情報!$A:$A,0))),"")</f>
        <v>492232</v>
      </c>
      <c r="P248" s="2" t="str">
        <f t="shared" si="9"/>
        <v>岡　寛大 (4)</v>
      </c>
      <c r="Q248" s="2" t="str">
        <f t="shared" si="10"/>
        <v>ｵｶ ｶﾝﾀﾞｲ</v>
      </c>
      <c r="R248" s="2" t="str">
        <f t="shared" si="11"/>
        <v>OKA Kandai (03)</v>
      </c>
      <c r="S248" s="2" t="str">
        <f>IFERROR(IF($F248="","",INDEX(リスト!$C:$C,MATCH($F248,リスト!$B:$B,0))),"")</f>
        <v>28</v>
      </c>
      <c r="T248" s="2" t="str">
        <f>IFERROR(IF($K248="","",INDEX(リスト!$F:$F,MATCH($K248,リスト!$E:$E,0))),"")</f>
        <v>JPN</v>
      </c>
      <c r="U248" s="2" t="str">
        <f>IF($B248="","",RIGHT($G248*1000+100+COUNTIF($G$2:$G248,$G248),9))</f>
        <v>030310101</v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>清風・大　阪</v>
      </c>
    </row>
    <row r="249" spans="1:22" x14ac:dyDescent="0.4">
      <c r="A249" t="s">
        <v>11767</v>
      </c>
      <c r="B249">
        <v>248</v>
      </c>
      <c r="C249" t="s">
        <v>2038</v>
      </c>
      <c r="D249" t="s">
        <v>2039</v>
      </c>
      <c r="E249">
        <v>4</v>
      </c>
      <c r="F249" t="s">
        <v>95</v>
      </c>
      <c r="G249">
        <v>20021103</v>
      </c>
      <c r="H249" t="s">
        <v>2040</v>
      </c>
      <c r="I249" t="s">
        <v>2041</v>
      </c>
      <c r="J249" t="s">
        <v>2042</v>
      </c>
      <c r="K249" t="s">
        <v>141</v>
      </c>
      <c r="L249" t="s">
        <v>95</v>
      </c>
      <c r="M249" t="s">
        <v>2043</v>
      </c>
      <c r="O249" s="2">
        <f>IFERROR(IF($B249="","",INDEX(所属情報!$E:$E,MATCH($A249,所属情報!$A:$A,0))),"")</f>
        <v>492232</v>
      </c>
      <c r="P249" s="2" t="str">
        <f t="shared" si="9"/>
        <v>江田　政紀 (4)</v>
      </c>
      <c r="Q249" s="2" t="str">
        <f t="shared" si="10"/>
        <v>ｴﾀﾞ ﾏｻﾉﾘ</v>
      </c>
      <c r="R249" s="2" t="str">
        <f t="shared" si="11"/>
        <v>EDA Masanori (02)</v>
      </c>
      <c r="S249" s="2" t="str">
        <f>IFERROR(IF($F249="","",INDEX(リスト!$C:$C,MATCH($F249,リスト!$B:$B,0))),"")</f>
        <v>28</v>
      </c>
      <c r="T249" s="2" t="str">
        <f>IFERROR(IF($K249="","",INDEX(リスト!$F:$F,MATCH($K249,リスト!$E:$E,0))),"")</f>
        <v>JPN</v>
      </c>
      <c r="U249" s="2" t="str">
        <f>IF($B249="","",RIGHT($G249*1000+100+COUNTIF($G$2:$G249,$G249),9))</f>
        <v>021103101</v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>関西学院・兵　庫</v>
      </c>
    </row>
    <row r="250" spans="1:22" x14ac:dyDescent="0.4">
      <c r="A250" t="s">
        <v>11767</v>
      </c>
      <c r="B250">
        <v>249</v>
      </c>
      <c r="C250" t="s">
        <v>2044</v>
      </c>
      <c r="D250" t="s">
        <v>2045</v>
      </c>
      <c r="E250">
        <v>4</v>
      </c>
      <c r="F250" t="s">
        <v>95</v>
      </c>
      <c r="G250">
        <v>20021029</v>
      </c>
      <c r="H250" t="s">
        <v>2046</v>
      </c>
      <c r="I250" t="s">
        <v>2047</v>
      </c>
      <c r="J250" t="s">
        <v>1303</v>
      </c>
      <c r="K250" t="s">
        <v>141</v>
      </c>
      <c r="L250" t="s">
        <v>95</v>
      </c>
      <c r="M250" t="s">
        <v>2048</v>
      </c>
      <c r="O250" s="2">
        <f>IFERROR(IF($B250="","",INDEX(所属情報!$E:$E,MATCH($A250,所属情報!$A:$A,0))),"")</f>
        <v>492232</v>
      </c>
      <c r="P250" s="2" t="str">
        <f t="shared" si="9"/>
        <v>佃　勇卓 (4)</v>
      </c>
      <c r="Q250" s="2" t="str">
        <f t="shared" si="10"/>
        <v>ﾂｸﾀﾞ ﾕｳﾄ</v>
      </c>
      <c r="R250" s="2" t="str">
        <f t="shared" si="11"/>
        <v>TSUKUDA Yuto (02)</v>
      </c>
      <c r="S250" s="2" t="str">
        <f>IFERROR(IF($F250="","",INDEX(リスト!$C:$C,MATCH($F250,リスト!$B:$B,0))),"")</f>
        <v>28</v>
      </c>
      <c r="T250" s="2" t="str">
        <f>IFERROR(IF($K250="","",INDEX(リスト!$F:$F,MATCH($K250,リスト!$E:$E,0))),"")</f>
        <v>JPN</v>
      </c>
      <c r="U250" s="2" t="str">
        <f>IF($B250="","",RIGHT($G250*1000+100+COUNTIF($G$2:$G250,$G250),9))</f>
        <v>021029101</v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>三田松聖・兵　庫</v>
      </c>
    </row>
    <row r="251" spans="1:22" x14ac:dyDescent="0.4">
      <c r="A251" t="s">
        <v>11767</v>
      </c>
      <c r="B251">
        <v>250</v>
      </c>
      <c r="C251" t="s">
        <v>2049</v>
      </c>
      <c r="D251" t="s">
        <v>2050</v>
      </c>
      <c r="E251">
        <v>4</v>
      </c>
      <c r="F251" t="s">
        <v>95</v>
      </c>
      <c r="G251">
        <v>20020621</v>
      </c>
      <c r="H251" t="s">
        <v>2051</v>
      </c>
      <c r="I251" t="s">
        <v>1693</v>
      </c>
      <c r="J251" t="s">
        <v>2052</v>
      </c>
      <c r="K251" t="s">
        <v>141</v>
      </c>
      <c r="L251" t="s">
        <v>95</v>
      </c>
      <c r="M251" t="s">
        <v>2043</v>
      </c>
      <c r="O251" s="2">
        <f>IFERROR(IF($B251="","",INDEX(所属情報!$E:$E,MATCH($A251,所属情報!$A:$A,0))),"")</f>
        <v>492232</v>
      </c>
      <c r="P251" s="2" t="str">
        <f t="shared" si="9"/>
        <v>中井　貴也 (4)</v>
      </c>
      <c r="Q251" s="2" t="str">
        <f t="shared" si="10"/>
        <v>ﾅｶｲ ﾀｶﾔ</v>
      </c>
      <c r="R251" s="2" t="str">
        <f t="shared" si="11"/>
        <v>NAKAI Takaya (02)</v>
      </c>
      <c r="S251" s="2" t="str">
        <f>IFERROR(IF($F251="","",INDEX(リスト!$C:$C,MATCH($F251,リスト!$B:$B,0))),"")</f>
        <v>28</v>
      </c>
      <c r="T251" s="2" t="str">
        <f>IFERROR(IF($K251="","",INDEX(リスト!$F:$F,MATCH($K251,リスト!$E:$E,0))),"")</f>
        <v>JPN</v>
      </c>
      <c r="U251" s="2" t="str">
        <f>IF($B251="","",RIGHT($G251*1000+100+COUNTIF($G$2:$G251,$G251),9))</f>
        <v>020621101</v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>関西学院・兵　庫</v>
      </c>
    </row>
    <row r="252" spans="1:22" x14ac:dyDescent="0.4">
      <c r="A252" t="s">
        <v>11767</v>
      </c>
      <c r="B252">
        <v>251</v>
      </c>
      <c r="C252" t="s">
        <v>2053</v>
      </c>
      <c r="D252" t="s">
        <v>2054</v>
      </c>
      <c r="E252">
        <v>4</v>
      </c>
      <c r="F252" t="s">
        <v>65</v>
      </c>
      <c r="G252">
        <v>20001113</v>
      </c>
      <c r="H252" t="s">
        <v>2055</v>
      </c>
      <c r="I252" t="s">
        <v>1440</v>
      </c>
      <c r="J252" t="s">
        <v>2056</v>
      </c>
      <c r="K252" t="s">
        <v>141</v>
      </c>
      <c r="L252" t="s">
        <v>65</v>
      </c>
      <c r="M252" t="s">
        <v>2057</v>
      </c>
      <c r="O252" s="2">
        <f>IFERROR(IF($B252="","",INDEX(所属情報!$E:$E,MATCH($A252,所属情報!$A:$A,0))),"")</f>
        <v>492232</v>
      </c>
      <c r="P252" s="2" t="str">
        <f t="shared" si="9"/>
        <v>矢野　弦紀 (4)</v>
      </c>
      <c r="Q252" s="2" t="str">
        <f t="shared" si="10"/>
        <v>ﾔﾉ ｹﾞﾝｷ</v>
      </c>
      <c r="R252" s="2" t="str">
        <f t="shared" si="11"/>
        <v>YANO Genki (00)</v>
      </c>
      <c r="S252" s="2" t="str">
        <f>IFERROR(IF($F252="","",INDEX(リスト!$C:$C,MATCH($F252,リスト!$B:$B,0))),"")</f>
        <v>13</v>
      </c>
      <c r="T252" s="2" t="str">
        <f>IFERROR(IF($K252="","",INDEX(リスト!$F:$F,MATCH($K252,リスト!$E:$E,0))),"")</f>
        <v>JPN</v>
      </c>
      <c r="U252" s="2" t="str">
        <f>IF($B252="","",RIGHT($G252*1000+100+COUNTIF($G$2:$G252,$G252),9))</f>
        <v>001113101</v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>保善・東　京</v>
      </c>
    </row>
    <row r="253" spans="1:22" x14ac:dyDescent="0.4">
      <c r="A253" t="s">
        <v>11767</v>
      </c>
      <c r="B253">
        <v>252</v>
      </c>
      <c r="C253" t="s">
        <v>2058</v>
      </c>
      <c r="D253" t="s">
        <v>2059</v>
      </c>
      <c r="E253">
        <v>4</v>
      </c>
      <c r="F253" t="s">
        <v>95</v>
      </c>
      <c r="G253">
        <v>20030305</v>
      </c>
      <c r="H253" t="s">
        <v>2060</v>
      </c>
      <c r="I253" t="s">
        <v>1440</v>
      </c>
      <c r="J253" t="s">
        <v>1435</v>
      </c>
      <c r="K253" t="s">
        <v>141</v>
      </c>
      <c r="L253" t="s">
        <v>95</v>
      </c>
      <c r="M253" t="s">
        <v>2061</v>
      </c>
      <c r="O253" s="2">
        <f>IFERROR(IF($B253="","",INDEX(所属情報!$E:$E,MATCH($A253,所属情報!$A:$A,0))),"")</f>
        <v>492232</v>
      </c>
      <c r="P253" s="2" t="str">
        <f t="shared" si="9"/>
        <v>矢野　悠太 (4)</v>
      </c>
      <c r="Q253" s="2" t="str">
        <f t="shared" si="10"/>
        <v>ﾔﾉ ﾕｳﾀ</v>
      </c>
      <c r="R253" s="2" t="str">
        <f t="shared" si="11"/>
        <v>YANO Yuta (03)</v>
      </c>
      <c r="S253" s="2" t="str">
        <f>IFERROR(IF($F253="","",INDEX(リスト!$C:$C,MATCH($F253,リスト!$B:$B,0))),"")</f>
        <v>28</v>
      </c>
      <c r="T253" s="2" t="str">
        <f>IFERROR(IF($K253="","",INDEX(リスト!$F:$F,MATCH($K253,リスト!$E:$E,0))),"")</f>
        <v>JPN</v>
      </c>
      <c r="U253" s="2" t="str">
        <f>IF($B253="","",RIGHT($G253*1000+100+COUNTIF($G$2:$G253,$G253),9))</f>
        <v>030305101</v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>市立西宮・兵　庫</v>
      </c>
    </row>
    <row r="254" spans="1:22" x14ac:dyDescent="0.4">
      <c r="A254" t="s">
        <v>11767</v>
      </c>
      <c r="B254">
        <v>253</v>
      </c>
      <c r="C254" t="s">
        <v>2062</v>
      </c>
      <c r="D254" t="s">
        <v>2063</v>
      </c>
      <c r="E254">
        <v>3</v>
      </c>
      <c r="F254" t="s">
        <v>93</v>
      </c>
      <c r="G254">
        <v>20030707</v>
      </c>
      <c r="H254" t="s">
        <v>2064</v>
      </c>
      <c r="I254" t="s">
        <v>1106</v>
      </c>
      <c r="J254" t="s">
        <v>1716</v>
      </c>
      <c r="K254" t="s">
        <v>141</v>
      </c>
      <c r="L254" t="s">
        <v>93</v>
      </c>
      <c r="M254" t="s">
        <v>951</v>
      </c>
      <c r="O254" s="2">
        <f>IFERROR(IF($B254="","",INDEX(所属情報!$E:$E,MATCH($A254,所属情報!$A:$A,0))),"")</f>
        <v>492232</v>
      </c>
      <c r="P254" s="2" t="str">
        <f t="shared" si="9"/>
        <v>中田　泰聖 (3)</v>
      </c>
      <c r="Q254" s="2" t="str">
        <f t="shared" si="10"/>
        <v>ﾅｶﾀ ﾀｲｾｲ</v>
      </c>
      <c r="R254" s="2" t="str">
        <f t="shared" si="11"/>
        <v>NAKATA Taisei (03)</v>
      </c>
      <c r="S254" s="2" t="str">
        <f>IFERROR(IF($F254="","",INDEX(リスト!$C:$C,MATCH($F254,リスト!$B:$B,0))),"")</f>
        <v>27</v>
      </c>
      <c r="T254" s="2" t="str">
        <f>IFERROR(IF($K254="","",INDEX(リスト!$F:$F,MATCH($K254,リスト!$E:$E,0))),"")</f>
        <v>JPN</v>
      </c>
      <c r="U254" s="2" t="str">
        <f>IF($B254="","",RIGHT($G254*1000+100+COUNTIF($G$2:$G254,$G254),9))</f>
        <v>030707102</v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>大阪・大　阪</v>
      </c>
    </row>
    <row r="255" spans="1:22" x14ac:dyDescent="0.4">
      <c r="A255" t="s">
        <v>11767</v>
      </c>
      <c r="B255">
        <v>254</v>
      </c>
      <c r="C255" t="s">
        <v>2065</v>
      </c>
      <c r="D255" t="s">
        <v>2066</v>
      </c>
      <c r="E255">
        <v>3</v>
      </c>
      <c r="F255" t="s">
        <v>93</v>
      </c>
      <c r="G255">
        <v>20031019</v>
      </c>
      <c r="H255" t="s">
        <v>2067</v>
      </c>
      <c r="I255" t="s">
        <v>949</v>
      </c>
      <c r="J255" t="s">
        <v>2068</v>
      </c>
      <c r="K255" t="s">
        <v>141</v>
      </c>
      <c r="L255" t="s">
        <v>93</v>
      </c>
      <c r="M255" t="s">
        <v>951</v>
      </c>
      <c r="O255" s="2">
        <f>IFERROR(IF($B255="","",INDEX(所属情報!$E:$E,MATCH($A255,所属情報!$A:$A,0))),"")</f>
        <v>492232</v>
      </c>
      <c r="P255" s="2" t="str">
        <f t="shared" si="9"/>
        <v>山田　悠月 (3)</v>
      </c>
      <c r="Q255" s="2" t="str">
        <f t="shared" si="10"/>
        <v>ﾔﾏﾀﾞ ﾕﾂﾞｷ</v>
      </c>
      <c r="R255" s="2" t="str">
        <f t="shared" si="11"/>
        <v>YAMADA Yuzuki (03)</v>
      </c>
      <c r="S255" s="2" t="str">
        <f>IFERROR(IF($F255="","",INDEX(リスト!$C:$C,MATCH($F255,リスト!$B:$B,0))),"")</f>
        <v>27</v>
      </c>
      <c r="T255" s="2" t="str">
        <f>IFERROR(IF($K255="","",INDEX(リスト!$F:$F,MATCH($K255,リスト!$E:$E,0))),"")</f>
        <v>JPN</v>
      </c>
      <c r="U255" s="2" t="str">
        <f>IF($B255="","",RIGHT($G255*1000+100+COUNTIF($G$2:$G255,$G255),9))</f>
        <v>031019101</v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>大阪・大　阪</v>
      </c>
    </row>
    <row r="256" spans="1:22" x14ac:dyDescent="0.4">
      <c r="A256" t="s">
        <v>11767</v>
      </c>
      <c r="B256">
        <v>255</v>
      </c>
      <c r="C256" t="s">
        <v>2069</v>
      </c>
      <c r="D256" t="s">
        <v>2070</v>
      </c>
      <c r="E256">
        <v>3</v>
      </c>
      <c r="F256" t="s">
        <v>93</v>
      </c>
      <c r="G256">
        <v>20031213</v>
      </c>
      <c r="H256" t="s">
        <v>2071</v>
      </c>
      <c r="I256" t="s">
        <v>2072</v>
      </c>
      <c r="J256" t="s">
        <v>1901</v>
      </c>
      <c r="K256" t="s">
        <v>141</v>
      </c>
      <c r="L256" t="s">
        <v>93</v>
      </c>
      <c r="M256" t="s">
        <v>815</v>
      </c>
      <c r="O256" s="2">
        <f>IFERROR(IF($B256="","",INDEX(所属情報!$E:$E,MATCH($A256,所属情報!$A:$A,0))),"")</f>
        <v>492232</v>
      </c>
      <c r="P256" s="2" t="str">
        <f t="shared" si="9"/>
        <v>佐脇　岳 (3)</v>
      </c>
      <c r="Q256" s="2" t="str">
        <f t="shared" si="10"/>
        <v>ｻﾜｷ ｶﾞｸ</v>
      </c>
      <c r="R256" s="2" t="str">
        <f t="shared" si="11"/>
        <v>SAWAKI Gaku (03)</v>
      </c>
      <c r="S256" s="2" t="str">
        <f>IFERROR(IF($F256="","",INDEX(リスト!$C:$C,MATCH($F256,リスト!$B:$B,0))),"")</f>
        <v>27</v>
      </c>
      <c r="T256" s="2" t="str">
        <f>IFERROR(IF($K256="","",INDEX(リスト!$F:$F,MATCH($K256,リスト!$E:$E,0))),"")</f>
        <v>JPN</v>
      </c>
      <c r="U256" s="2" t="str">
        <f>IF($B256="","",RIGHT($G256*1000+100+COUNTIF($G$2:$G256,$G256),9))</f>
        <v>031213102</v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>関西大北陽・大　阪</v>
      </c>
    </row>
    <row r="257" spans="1:22" x14ac:dyDescent="0.4">
      <c r="A257" t="s">
        <v>11767</v>
      </c>
      <c r="B257">
        <v>256</v>
      </c>
      <c r="C257" t="s">
        <v>2073</v>
      </c>
      <c r="D257" t="s">
        <v>2074</v>
      </c>
      <c r="E257">
        <v>3</v>
      </c>
      <c r="F257" t="s">
        <v>109</v>
      </c>
      <c r="G257">
        <v>20030420</v>
      </c>
      <c r="H257" t="s">
        <v>2075</v>
      </c>
      <c r="I257" t="s">
        <v>949</v>
      </c>
      <c r="J257" t="s">
        <v>2076</v>
      </c>
      <c r="K257" t="s">
        <v>141</v>
      </c>
      <c r="L257" t="s">
        <v>109</v>
      </c>
      <c r="M257" t="s">
        <v>2077</v>
      </c>
      <c r="O257" s="2">
        <f>IFERROR(IF($B257="","",INDEX(所属情報!$E:$E,MATCH($A257,所属情報!$A:$A,0))),"")</f>
        <v>492232</v>
      </c>
      <c r="P257" s="2" t="str">
        <f t="shared" si="9"/>
        <v>山田　彩翔 (3)</v>
      </c>
      <c r="Q257" s="2" t="str">
        <f t="shared" si="10"/>
        <v>ﾔﾏﾀﾞ ｱﾔﾄ</v>
      </c>
      <c r="R257" s="2" t="str">
        <f t="shared" si="11"/>
        <v>YAMADA Ayato (03)</v>
      </c>
      <c r="S257" s="2" t="str">
        <f>IFERROR(IF($F257="","",INDEX(リスト!$C:$C,MATCH($F257,リスト!$B:$B,0))),"")</f>
        <v>35</v>
      </c>
      <c r="T257" s="2" t="str">
        <f>IFERROR(IF($K257="","",INDEX(リスト!$F:$F,MATCH($K257,リスト!$E:$E,0))),"")</f>
        <v>JPN</v>
      </c>
      <c r="U257" s="2" t="str">
        <f>IF($B257="","",RIGHT($G257*1000+100+COUNTIF($G$2:$G257,$G257),9))</f>
        <v>030420101</v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>豊浦・山　口</v>
      </c>
    </row>
    <row r="258" spans="1:22" x14ac:dyDescent="0.4">
      <c r="A258" t="s">
        <v>11767</v>
      </c>
      <c r="B258">
        <v>257</v>
      </c>
      <c r="C258" t="s">
        <v>2078</v>
      </c>
      <c r="D258" t="s">
        <v>2079</v>
      </c>
      <c r="E258">
        <v>3</v>
      </c>
      <c r="F258" t="s">
        <v>113</v>
      </c>
      <c r="G258">
        <v>20040115</v>
      </c>
      <c r="H258" t="s">
        <v>2080</v>
      </c>
      <c r="I258" t="s">
        <v>2081</v>
      </c>
      <c r="J258" t="s">
        <v>2082</v>
      </c>
      <c r="K258" t="s">
        <v>141</v>
      </c>
      <c r="L258" t="s">
        <v>113</v>
      </c>
      <c r="M258" t="s">
        <v>2083</v>
      </c>
      <c r="O258" s="2">
        <f>IFERROR(IF($B258="","",INDEX(所属情報!$E:$E,MATCH($A258,所属情報!$A:$A,0))),"")</f>
        <v>492232</v>
      </c>
      <c r="P258" s="2" t="str">
        <f t="shared" ref="P258:P321" si="12">IF($C258="","",IF($E258="",$C258,$C258&amp;" ("&amp;$E258&amp;")"))</f>
        <v>宮地　築 (3)</v>
      </c>
      <c r="Q258" s="2" t="str">
        <f t="shared" ref="Q258:Q321" si="13">IF($D258="","",ASC($D258))</f>
        <v>ﾐﾔｼﾞ ｷﾂﾞｸ</v>
      </c>
      <c r="R258" s="2" t="str">
        <f t="shared" ref="R258:R321" si="14">IF($I258="","",UPPER($I258)&amp;" "&amp;UPPER(LEFT($J258,1))&amp;LOWER(RIGHT($J258,LEN($J258)-1))&amp;" ("&amp;MID($G258,3,2)&amp;")")</f>
        <v>MIYAJI Kizuku (04)</v>
      </c>
      <c r="S258" s="2" t="str">
        <f>IFERROR(IF($F258="","",INDEX(リスト!$C:$C,MATCH($F258,リスト!$B:$B,0))),"")</f>
        <v>37</v>
      </c>
      <c r="T258" s="2" t="str">
        <f>IFERROR(IF($K258="","",INDEX(リスト!$F:$F,MATCH($K258,リスト!$E:$E,0))),"")</f>
        <v>JPN</v>
      </c>
      <c r="U258" s="2" t="str">
        <f>IF($B258="","",RIGHT($G258*1000+100+COUNTIF($G$2:$G258,$G258),9))</f>
        <v>040115101</v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>高松工芸・香　川</v>
      </c>
    </row>
    <row r="259" spans="1:22" x14ac:dyDescent="0.4">
      <c r="A259" t="s">
        <v>11767</v>
      </c>
      <c r="B259">
        <v>258</v>
      </c>
      <c r="C259" t="s">
        <v>2084</v>
      </c>
      <c r="D259" t="s">
        <v>2085</v>
      </c>
      <c r="E259">
        <v>3</v>
      </c>
      <c r="F259" t="s">
        <v>107</v>
      </c>
      <c r="G259">
        <v>20031026</v>
      </c>
      <c r="H259" t="s">
        <v>2086</v>
      </c>
      <c r="I259" t="s">
        <v>1805</v>
      </c>
      <c r="J259" t="s">
        <v>2087</v>
      </c>
      <c r="K259" t="s">
        <v>141</v>
      </c>
      <c r="L259" t="s">
        <v>107</v>
      </c>
      <c r="M259" t="s">
        <v>1580</v>
      </c>
      <c r="O259" s="2">
        <f>IFERROR(IF($B259="","",INDEX(所属情報!$E:$E,MATCH($A259,所属情報!$A:$A,0))),"")</f>
        <v>492232</v>
      </c>
      <c r="P259" s="2" t="str">
        <f t="shared" si="12"/>
        <v>田中　智 (3)</v>
      </c>
      <c r="Q259" s="2" t="str">
        <f t="shared" si="13"/>
        <v>ﾀﾅｶ ｻﾄｼ</v>
      </c>
      <c r="R259" s="2" t="str">
        <f t="shared" si="14"/>
        <v>TANAKA Satoshi (03)</v>
      </c>
      <c r="S259" s="2" t="str">
        <f>IFERROR(IF($F259="","",INDEX(リスト!$C:$C,MATCH($F259,リスト!$B:$B,0))),"")</f>
        <v>34</v>
      </c>
      <c r="T259" s="2" t="str">
        <f>IFERROR(IF($K259="","",INDEX(リスト!$F:$F,MATCH($K259,リスト!$E:$E,0))),"")</f>
        <v>JPN</v>
      </c>
      <c r="U259" s="2" t="str">
        <f>IF($B259="","",RIGHT($G259*1000+100+COUNTIF($G$2:$G259,$G259),9))</f>
        <v>031026101</v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>広島皆実・広　島</v>
      </c>
    </row>
    <row r="260" spans="1:22" x14ac:dyDescent="0.4">
      <c r="A260" t="s">
        <v>11767</v>
      </c>
      <c r="B260">
        <v>259</v>
      </c>
      <c r="C260" t="s">
        <v>2088</v>
      </c>
      <c r="D260" t="s">
        <v>2089</v>
      </c>
      <c r="E260">
        <v>3</v>
      </c>
      <c r="F260" t="s">
        <v>87</v>
      </c>
      <c r="G260">
        <v>20030825</v>
      </c>
      <c r="H260" t="s">
        <v>2090</v>
      </c>
      <c r="I260" t="s">
        <v>2091</v>
      </c>
      <c r="J260" t="s">
        <v>909</v>
      </c>
      <c r="K260" t="s">
        <v>141</v>
      </c>
      <c r="L260" t="s">
        <v>87</v>
      </c>
      <c r="M260" t="s">
        <v>1976</v>
      </c>
      <c r="O260" s="2">
        <f>IFERROR(IF($B260="","",INDEX(所属情報!$E:$E,MATCH($A260,所属情報!$A:$A,0))),"")</f>
        <v>492232</v>
      </c>
      <c r="P260" s="2" t="str">
        <f t="shared" si="12"/>
        <v>家田　惇基 (3)</v>
      </c>
      <c r="Q260" s="2" t="str">
        <f t="shared" si="13"/>
        <v>ｲｴﾀﾞ ﾄｼｷ</v>
      </c>
      <c r="R260" s="2" t="str">
        <f t="shared" si="14"/>
        <v>IEDA Toshiki (03)</v>
      </c>
      <c r="S260" s="2" t="str">
        <f>IFERROR(IF($F260="","",INDEX(リスト!$C:$C,MATCH($F260,リスト!$B:$B,0))),"")</f>
        <v>24</v>
      </c>
      <c r="T260" s="2" t="str">
        <f>IFERROR(IF($K260="","",INDEX(リスト!$F:$F,MATCH($K260,リスト!$E:$E,0))),"")</f>
        <v>JPN</v>
      </c>
      <c r="U260" s="2" t="str">
        <f>IF($B260="","",RIGHT($G260*1000+100+COUNTIF($G$2:$G260,$G260),9))</f>
        <v>030825101</v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>皇學館・三　重</v>
      </c>
    </row>
    <row r="261" spans="1:22" x14ac:dyDescent="0.4">
      <c r="A261" t="s">
        <v>11767</v>
      </c>
      <c r="B261">
        <v>260</v>
      </c>
      <c r="C261" t="s">
        <v>2092</v>
      </c>
      <c r="D261" t="s">
        <v>2093</v>
      </c>
      <c r="E261">
        <v>3</v>
      </c>
      <c r="F261" t="s">
        <v>95</v>
      </c>
      <c r="G261">
        <v>20030610</v>
      </c>
      <c r="H261" t="s">
        <v>2094</v>
      </c>
      <c r="I261" t="s">
        <v>2095</v>
      </c>
      <c r="J261" t="s">
        <v>1188</v>
      </c>
      <c r="K261" t="s">
        <v>141</v>
      </c>
      <c r="L261" t="s">
        <v>91</v>
      </c>
      <c r="M261" t="s">
        <v>1472</v>
      </c>
      <c r="O261" s="2">
        <f>IFERROR(IF($B261="","",INDEX(所属情報!$E:$E,MATCH($A261,所属情報!$A:$A,0))),"")</f>
        <v>492232</v>
      </c>
      <c r="P261" s="2" t="str">
        <f t="shared" si="12"/>
        <v>太田　駿 (3)</v>
      </c>
      <c r="Q261" s="2" t="str">
        <f t="shared" si="13"/>
        <v>ｵｵﾀ ｼｭﾝ</v>
      </c>
      <c r="R261" s="2" t="str">
        <f t="shared" si="14"/>
        <v>OTA Shun (03)</v>
      </c>
      <c r="S261" s="2" t="str">
        <f>IFERROR(IF($F261="","",INDEX(リスト!$C:$C,MATCH($F261,リスト!$B:$B,0))),"")</f>
        <v>28</v>
      </c>
      <c r="T261" s="2" t="str">
        <f>IFERROR(IF($K261="","",INDEX(リスト!$F:$F,MATCH($K261,リスト!$E:$E,0))),"")</f>
        <v>JPN</v>
      </c>
      <c r="U261" s="2" t="str">
        <f>IF($B261="","",RIGHT($G261*1000+100+COUNTIF($G$2:$G261,$G261),9))</f>
        <v>030610101</v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>京都外大西・京　都</v>
      </c>
    </row>
    <row r="262" spans="1:22" x14ac:dyDescent="0.4">
      <c r="A262" t="s">
        <v>11767</v>
      </c>
      <c r="B262">
        <v>261</v>
      </c>
      <c r="C262" t="s">
        <v>2096</v>
      </c>
      <c r="D262" t="s">
        <v>2097</v>
      </c>
      <c r="E262">
        <v>3</v>
      </c>
      <c r="F262" t="s">
        <v>95</v>
      </c>
      <c r="G262">
        <v>20030406</v>
      </c>
      <c r="H262" t="s">
        <v>2098</v>
      </c>
      <c r="I262" t="s">
        <v>2099</v>
      </c>
      <c r="J262" t="s">
        <v>1366</v>
      </c>
      <c r="K262" t="s">
        <v>141</v>
      </c>
      <c r="L262" t="s">
        <v>93</v>
      </c>
      <c r="M262" t="s">
        <v>785</v>
      </c>
      <c r="O262" s="2">
        <f>IFERROR(IF($B262="","",INDEX(所属情報!$E:$E,MATCH($A262,所属情報!$A:$A,0))),"")</f>
        <v>492232</v>
      </c>
      <c r="P262" s="2" t="str">
        <f t="shared" si="12"/>
        <v>小川　龍之介 (3)</v>
      </c>
      <c r="Q262" s="2" t="str">
        <f t="shared" si="13"/>
        <v>ｵｶﾞﾜ ﾘｭｳﾉｽｹ</v>
      </c>
      <c r="R262" s="2" t="str">
        <f t="shared" si="14"/>
        <v>OGAWA Ryunosuke (03)</v>
      </c>
      <c r="S262" s="2" t="str">
        <f>IFERROR(IF($F262="","",INDEX(リスト!$C:$C,MATCH($F262,リスト!$B:$B,0))),"")</f>
        <v>28</v>
      </c>
      <c r="T262" s="2" t="str">
        <f>IFERROR(IF($K262="","",INDEX(リスト!$F:$F,MATCH($K262,リスト!$E:$E,0))),"")</f>
        <v>JPN</v>
      </c>
      <c r="U262" s="2" t="str">
        <f>IF($B262="","",RIGHT($G262*1000+100+COUNTIF($G$2:$G262,$G262),9))</f>
        <v>030406103</v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>東海大大阪仰星・大　阪</v>
      </c>
    </row>
    <row r="263" spans="1:22" x14ac:dyDescent="0.4">
      <c r="A263" t="s">
        <v>11767</v>
      </c>
      <c r="B263">
        <v>262</v>
      </c>
      <c r="C263" t="s">
        <v>2100</v>
      </c>
      <c r="D263" t="s">
        <v>2101</v>
      </c>
      <c r="E263">
        <v>3</v>
      </c>
      <c r="F263" t="s">
        <v>95</v>
      </c>
      <c r="G263">
        <v>20030429</v>
      </c>
      <c r="H263" t="s">
        <v>2102</v>
      </c>
      <c r="I263" t="s">
        <v>1238</v>
      </c>
      <c r="J263" t="s">
        <v>1451</v>
      </c>
      <c r="K263" t="s">
        <v>141</v>
      </c>
      <c r="L263" t="s">
        <v>95</v>
      </c>
      <c r="M263" t="s">
        <v>2103</v>
      </c>
      <c r="O263" s="2">
        <f>IFERROR(IF($B263="","",INDEX(所属情報!$E:$E,MATCH($A263,所属情報!$A:$A,0))),"")</f>
        <v>492232</v>
      </c>
      <c r="P263" s="2" t="str">
        <f t="shared" si="12"/>
        <v>牧野　大輝 (3)</v>
      </c>
      <c r="Q263" s="2" t="str">
        <f t="shared" si="13"/>
        <v>ﾏｷﾉ ﾀｲｷ</v>
      </c>
      <c r="R263" s="2" t="str">
        <f t="shared" si="14"/>
        <v>MAKINO Taiki (03)</v>
      </c>
      <c r="S263" s="2" t="str">
        <f>IFERROR(IF($F263="","",INDEX(リスト!$C:$C,MATCH($F263,リスト!$B:$B,0))),"")</f>
        <v>28</v>
      </c>
      <c r="T263" s="2" t="str">
        <f>IFERROR(IF($K263="","",INDEX(リスト!$F:$F,MATCH($K263,リスト!$E:$E,0))),"")</f>
        <v>JPN</v>
      </c>
      <c r="U263" s="2" t="str">
        <f>IF($B263="","",RIGHT($G263*1000+100+COUNTIF($G$2:$G263,$G263),9))</f>
        <v>030429101</v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>県立伊丹・兵　庫</v>
      </c>
    </row>
    <row r="264" spans="1:22" x14ac:dyDescent="0.4">
      <c r="A264" t="s">
        <v>11767</v>
      </c>
      <c r="B264">
        <v>263</v>
      </c>
      <c r="C264" t="s">
        <v>2104</v>
      </c>
      <c r="D264" t="s">
        <v>2105</v>
      </c>
      <c r="E264">
        <v>3</v>
      </c>
      <c r="F264" t="s">
        <v>95</v>
      </c>
      <c r="G264">
        <v>20040122</v>
      </c>
      <c r="H264" t="s">
        <v>2106</v>
      </c>
      <c r="I264" t="s">
        <v>2107</v>
      </c>
      <c r="J264" t="s">
        <v>1327</v>
      </c>
      <c r="K264" t="s">
        <v>141</v>
      </c>
      <c r="L264" t="s">
        <v>99</v>
      </c>
      <c r="M264" t="s">
        <v>1120</v>
      </c>
      <c r="O264" s="2">
        <f>IFERROR(IF($B264="","",INDEX(所属情報!$E:$E,MATCH($A264,所属情報!$A:$A,0))),"")</f>
        <v>492232</v>
      </c>
      <c r="P264" s="2" t="str">
        <f t="shared" si="12"/>
        <v>川手　友希 (3)</v>
      </c>
      <c r="Q264" s="2" t="str">
        <f t="shared" si="13"/>
        <v>ｶﾜﾃ ﾕｳｷ</v>
      </c>
      <c r="R264" s="2" t="str">
        <f t="shared" si="14"/>
        <v>KAWATE Yuki (04)</v>
      </c>
      <c r="S264" s="2" t="str">
        <f>IFERROR(IF($F264="","",INDEX(リスト!$C:$C,MATCH($F264,リスト!$B:$B,0))),"")</f>
        <v>28</v>
      </c>
      <c r="T264" s="2" t="str">
        <f>IFERROR(IF($K264="","",INDEX(リスト!$F:$F,MATCH($K264,リスト!$E:$E,0))),"")</f>
        <v>JPN</v>
      </c>
      <c r="U264" s="2" t="str">
        <f>IF($B264="","",RIGHT($G264*1000+100+COUNTIF($G$2:$G264,$G264),9))</f>
        <v>040122101</v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>智辯学園和歌山・和歌山</v>
      </c>
    </row>
    <row r="265" spans="1:22" x14ac:dyDescent="0.4">
      <c r="A265" t="s">
        <v>11767</v>
      </c>
      <c r="B265">
        <v>264</v>
      </c>
      <c r="C265" t="s">
        <v>2108</v>
      </c>
      <c r="D265" t="s">
        <v>2109</v>
      </c>
      <c r="E265">
        <v>3</v>
      </c>
      <c r="F265" t="s">
        <v>119</v>
      </c>
      <c r="G265">
        <v>20030822</v>
      </c>
      <c r="H265" t="s">
        <v>2110</v>
      </c>
      <c r="I265" t="s">
        <v>807</v>
      </c>
      <c r="J265" t="s">
        <v>1849</v>
      </c>
      <c r="K265" t="s">
        <v>141</v>
      </c>
      <c r="L265" t="s">
        <v>119</v>
      </c>
      <c r="M265" t="s">
        <v>1987</v>
      </c>
      <c r="O265" s="2">
        <f>IFERROR(IF($B265="","",INDEX(所属情報!$E:$E,MATCH($A265,所属情報!$A:$A,0))),"")</f>
        <v>492232</v>
      </c>
      <c r="P265" s="2" t="str">
        <f t="shared" si="12"/>
        <v>浜田　聖也 (3)</v>
      </c>
      <c r="Q265" s="2" t="str">
        <f t="shared" si="13"/>
        <v>ﾊﾏﾀﾞ ｾｲﾔ</v>
      </c>
      <c r="R265" s="2" t="str">
        <f t="shared" si="14"/>
        <v>HAMADA Seiya (03)</v>
      </c>
      <c r="S265" s="2" t="str">
        <f>IFERROR(IF($F265="","",INDEX(リスト!$C:$C,MATCH($F265,リスト!$B:$B,0))),"")</f>
        <v>40</v>
      </c>
      <c r="T265" s="2" t="str">
        <f>IFERROR(IF($K265="","",INDEX(リスト!$F:$F,MATCH($K265,リスト!$E:$E,0))),"")</f>
        <v>JPN</v>
      </c>
      <c r="U265" s="2" t="str">
        <f>IF($B265="","",RIGHT($G265*1000+100+COUNTIF($G$2:$G265,$G265),9))</f>
        <v>030822101</v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>福岡第一・福　岡</v>
      </c>
    </row>
    <row r="266" spans="1:22" x14ac:dyDescent="0.4">
      <c r="A266" t="s">
        <v>11767</v>
      </c>
      <c r="B266">
        <v>265</v>
      </c>
      <c r="C266" t="s">
        <v>2111</v>
      </c>
      <c r="D266" t="s">
        <v>2112</v>
      </c>
      <c r="E266">
        <v>3</v>
      </c>
      <c r="F266" t="s">
        <v>95</v>
      </c>
      <c r="G266">
        <v>20040123</v>
      </c>
      <c r="H266" t="s">
        <v>2113</v>
      </c>
      <c r="I266" t="s">
        <v>783</v>
      </c>
      <c r="J266" t="s">
        <v>2114</v>
      </c>
      <c r="K266" t="s">
        <v>141</v>
      </c>
      <c r="L266" t="s">
        <v>113</v>
      </c>
      <c r="M266" t="s">
        <v>2115</v>
      </c>
      <c r="O266" s="2">
        <f>IFERROR(IF($B266="","",INDEX(所属情報!$E:$E,MATCH($A266,所属情報!$A:$A,0))),"")</f>
        <v>492232</v>
      </c>
      <c r="P266" s="2" t="str">
        <f t="shared" si="12"/>
        <v>山本　雅也 (3)</v>
      </c>
      <c r="Q266" s="2" t="str">
        <f t="shared" si="13"/>
        <v>ﾔﾏﾓﾄ ﾏｻﾔ</v>
      </c>
      <c r="R266" s="2" t="str">
        <f t="shared" si="14"/>
        <v>YAMAMOTO Masaya (04)</v>
      </c>
      <c r="S266" s="2" t="str">
        <f>IFERROR(IF($F266="","",INDEX(リスト!$C:$C,MATCH($F266,リスト!$B:$B,0))),"")</f>
        <v>28</v>
      </c>
      <c r="T266" s="2" t="str">
        <f>IFERROR(IF($K266="","",INDEX(リスト!$F:$F,MATCH($K266,リスト!$E:$E,0))),"")</f>
        <v>JPN</v>
      </c>
      <c r="U266" s="2" t="str">
        <f>IF($B266="","",RIGHT($G266*1000+100+COUNTIF($G$2:$G266,$G266),9))</f>
        <v>040123101</v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>小豆島中央・香　川</v>
      </c>
    </row>
    <row r="267" spans="1:22" x14ac:dyDescent="0.4">
      <c r="A267" t="s">
        <v>11767</v>
      </c>
      <c r="B267">
        <v>266</v>
      </c>
      <c r="C267" t="s">
        <v>2116</v>
      </c>
      <c r="D267" t="s">
        <v>2117</v>
      </c>
      <c r="E267">
        <v>3</v>
      </c>
      <c r="F267" t="s">
        <v>95</v>
      </c>
      <c r="G267">
        <v>20031227</v>
      </c>
      <c r="H267" t="s">
        <v>2118</v>
      </c>
      <c r="I267" t="s">
        <v>2119</v>
      </c>
      <c r="J267" t="s">
        <v>2120</v>
      </c>
      <c r="K267" t="s">
        <v>141</v>
      </c>
      <c r="L267" t="s">
        <v>97</v>
      </c>
      <c r="M267" t="s">
        <v>1355</v>
      </c>
      <c r="O267" s="2">
        <f>IFERROR(IF($B267="","",INDEX(所属情報!$E:$E,MATCH($A267,所属情報!$A:$A,0))),"")</f>
        <v>492232</v>
      </c>
      <c r="P267" s="2" t="str">
        <f t="shared" si="12"/>
        <v>末留　颯楽 (3)</v>
      </c>
      <c r="Q267" s="2" t="str">
        <f t="shared" si="13"/>
        <v>ｽｴﾄﾒ ｿﾗ</v>
      </c>
      <c r="R267" s="2" t="str">
        <f t="shared" si="14"/>
        <v>SUETOME Sora (03)</v>
      </c>
      <c r="S267" s="2" t="str">
        <f>IFERROR(IF($F267="","",INDEX(リスト!$C:$C,MATCH($F267,リスト!$B:$B,0))),"")</f>
        <v>28</v>
      </c>
      <c r="T267" s="2" t="str">
        <f>IFERROR(IF($K267="","",INDEX(リスト!$F:$F,MATCH($K267,リスト!$E:$E,0))),"")</f>
        <v>JPN</v>
      </c>
      <c r="U267" s="2" t="str">
        <f>IF($B267="","",RIGHT($G267*1000+100+COUNTIF($G$2:$G267,$G267),9))</f>
        <v>031227101</v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>智辯学園奈良カレッジ・奈　良</v>
      </c>
    </row>
    <row r="268" spans="1:22" x14ac:dyDescent="0.4">
      <c r="A268" t="s">
        <v>11767</v>
      </c>
      <c r="B268">
        <v>267</v>
      </c>
      <c r="C268" t="s">
        <v>2121</v>
      </c>
      <c r="D268" t="s">
        <v>2122</v>
      </c>
      <c r="E268">
        <v>3</v>
      </c>
      <c r="F268" t="s">
        <v>89</v>
      </c>
      <c r="G268">
        <v>20040401</v>
      </c>
      <c r="H268" t="s">
        <v>2123</v>
      </c>
      <c r="I268" t="s">
        <v>1095</v>
      </c>
      <c r="J268" t="s">
        <v>1451</v>
      </c>
      <c r="K268" t="s">
        <v>141</v>
      </c>
      <c r="L268" t="s">
        <v>89</v>
      </c>
      <c r="M268" t="s">
        <v>1763</v>
      </c>
      <c r="O268" s="2">
        <f>IFERROR(IF($B268="","",INDEX(所属情報!$E:$E,MATCH($A268,所属情報!$A:$A,0))),"")</f>
        <v>492232</v>
      </c>
      <c r="P268" s="2" t="str">
        <f t="shared" si="12"/>
        <v>森　大喜 (3)</v>
      </c>
      <c r="Q268" s="2" t="str">
        <f t="shared" si="13"/>
        <v>ﾓﾘ ﾀｲｷ</v>
      </c>
      <c r="R268" s="2" t="str">
        <f t="shared" si="14"/>
        <v>MORI Taiki (04)</v>
      </c>
      <c r="S268" s="2" t="str">
        <f>IFERROR(IF($F268="","",INDEX(リスト!$C:$C,MATCH($F268,リスト!$B:$B,0))),"")</f>
        <v>25</v>
      </c>
      <c r="T268" s="2" t="str">
        <f>IFERROR(IF($K268="","",INDEX(リスト!$F:$F,MATCH($K268,リスト!$E:$E,0))),"")</f>
        <v>JPN</v>
      </c>
      <c r="U268" s="2" t="str">
        <f>IF($B268="","",RIGHT($G268*1000+100+COUNTIF($G$2:$G268,$G268),9))</f>
        <v>040401101</v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>草津東・滋　賀</v>
      </c>
    </row>
    <row r="269" spans="1:22" x14ac:dyDescent="0.4">
      <c r="A269" t="s">
        <v>11767</v>
      </c>
      <c r="B269">
        <v>268</v>
      </c>
      <c r="C269" t="s">
        <v>2124</v>
      </c>
      <c r="D269" t="s">
        <v>2125</v>
      </c>
      <c r="E269">
        <v>3</v>
      </c>
      <c r="F269" t="s">
        <v>95</v>
      </c>
      <c r="G269">
        <v>20030417</v>
      </c>
      <c r="H269" t="s">
        <v>2126</v>
      </c>
      <c r="I269" t="s">
        <v>2127</v>
      </c>
      <c r="J269" t="s">
        <v>2128</v>
      </c>
      <c r="K269" t="s">
        <v>141</v>
      </c>
      <c r="L269" t="s">
        <v>85</v>
      </c>
      <c r="M269" t="s">
        <v>2129</v>
      </c>
      <c r="O269" s="2">
        <f>IFERROR(IF($B269="","",INDEX(所属情報!$E:$E,MATCH($A269,所属情報!$A:$A,0))),"")</f>
        <v>492232</v>
      </c>
      <c r="P269" s="2" t="str">
        <f t="shared" si="12"/>
        <v>新海　弘一朗 (3)</v>
      </c>
      <c r="Q269" s="2" t="str">
        <f t="shared" si="13"/>
        <v>ｼﾝｶｲ ｺｳｲﾁﾛｳ</v>
      </c>
      <c r="R269" s="2" t="str">
        <f t="shared" si="14"/>
        <v>SHINKAI Koichiro (03)</v>
      </c>
      <c r="S269" s="2" t="str">
        <f>IFERROR(IF($F269="","",INDEX(リスト!$C:$C,MATCH($F269,リスト!$B:$B,0))),"")</f>
        <v>28</v>
      </c>
      <c r="T269" s="2" t="str">
        <f>IFERROR(IF($K269="","",INDEX(リスト!$F:$F,MATCH($K269,リスト!$E:$E,0))),"")</f>
        <v>JPN</v>
      </c>
      <c r="U269" s="2" t="str">
        <f>IF($B269="","",RIGHT($G269*1000+100+COUNTIF($G$2:$G269,$G269),9))</f>
        <v>030417101</v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>名古屋経済大高蔵・愛　知</v>
      </c>
    </row>
    <row r="270" spans="1:22" x14ac:dyDescent="0.4">
      <c r="A270" t="s">
        <v>11767</v>
      </c>
      <c r="B270">
        <v>269</v>
      </c>
      <c r="C270" t="s">
        <v>2130</v>
      </c>
      <c r="D270" t="s">
        <v>2131</v>
      </c>
      <c r="E270">
        <v>4</v>
      </c>
      <c r="F270" t="s">
        <v>95</v>
      </c>
      <c r="G270">
        <v>20030401</v>
      </c>
      <c r="H270" t="s">
        <v>2132</v>
      </c>
      <c r="I270" t="s">
        <v>2133</v>
      </c>
      <c r="J270" t="s">
        <v>2134</v>
      </c>
      <c r="K270" t="s">
        <v>141</v>
      </c>
      <c r="L270" t="s">
        <v>95</v>
      </c>
      <c r="M270" t="s">
        <v>893</v>
      </c>
      <c r="O270" s="2">
        <f>IFERROR(IF($B270="","",INDEX(所属情報!$E:$E,MATCH($A270,所属情報!$A:$A,0))),"")</f>
        <v>492232</v>
      </c>
      <c r="P270" s="2" t="str">
        <f t="shared" si="12"/>
        <v>上野　竜樹 (4)</v>
      </c>
      <c r="Q270" s="2" t="str">
        <f t="shared" si="13"/>
        <v>ｳｴﾉ ﾀﾂｷ</v>
      </c>
      <c r="R270" s="2" t="str">
        <f t="shared" si="14"/>
        <v>UENO Tatsuki (03)</v>
      </c>
      <c r="S270" s="2" t="str">
        <f>IFERROR(IF($F270="","",INDEX(リスト!$C:$C,MATCH($F270,リスト!$B:$B,0))),"")</f>
        <v>28</v>
      </c>
      <c r="T270" s="2" t="str">
        <f>IFERROR(IF($K270="","",INDEX(リスト!$F:$F,MATCH($K270,リスト!$E:$E,0))),"")</f>
        <v>JPN</v>
      </c>
      <c r="U270" s="2" t="str">
        <f>IF($B270="","",RIGHT($G270*1000+100+COUNTIF($G$2:$G270,$G270),9))</f>
        <v>030401101</v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>尼崎稲園・兵　庫</v>
      </c>
    </row>
    <row r="271" spans="1:22" x14ac:dyDescent="0.4">
      <c r="A271" t="s">
        <v>11767</v>
      </c>
      <c r="B271">
        <v>270</v>
      </c>
      <c r="C271" t="s">
        <v>2135</v>
      </c>
      <c r="D271" t="s">
        <v>2136</v>
      </c>
      <c r="E271">
        <v>3</v>
      </c>
      <c r="F271" t="s">
        <v>95</v>
      </c>
      <c r="G271">
        <v>20020516</v>
      </c>
      <c r="H271" t="s">
        <v>2137</v>
      </c>
      <c r="I271" t="s">
        <v>1796</v>
      </c>
      <c r="J271" t="s">
        <v>1849</v>
      </c>
      <c r="K271" t="s">
        <v>141</v>
      </c>
      <c r="L271" t="s">
        <v>95</v>
      </c>
      <c r="M271" t="s">
        <v>2138</v>
      </c>
      <c r="O271" s="2">
        <f>IFERROR(IF($B271="","",INDEX(所属情報!$E:$E,MATCH($A271,所属情報!$A:$A,0))),"")</f>
        <v>492232</v>
      </c>
      <c r="P271" s="2" t="str">
        <f t="shared" si="12"/>
        <v>西藤　聖弥 (3)</v>
      </c>
      <c r="Q271" s="2" t="str">
        <f t="shared" si="13"/>
        <v>ｻｲﾄｳ ｾｲﾔ</v>
      </c>
      <c r="R271" s="2" t="str">
        <f t="shared" si="14"/>
        <v>SAITO Seiya (02)</v>
      </c>
      <c r="S271" s="2" t="str">
        <f>IFERROR(IF($F271="","",INDEX(リスト!$C:$C,MATCH($F271,リスト!$B:$B,0))),"")</f>
        <v>28</v>
      </c>
      <c r="T271" s="2" t="str">
        <f>IFERROR(IF($K271="","",INDEX(リスト!$F:$F,MATCH($K271,リスト!$E:$E,0))),"")</f>
        <v>JPN</v>
      </c>
      <c r="U271" s="2" t="str">
        <f>IF($B271="","",RIGHT($G271*1000+100+COUNTIF($G$2:$G271,$G271),9))</f>
        <v>020516101</v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>北摂三田・兵　庫</v>
      </c>
    </row>
    <row r="272" spans="1:22" x14ac:dyDescent="0.4">
      <c r="A272" t="s">
        <v>11767</v>
      </c>
      <c r="B272">
        <v>271</v>
      </c>
      <c r="C272" t="s">
        <v>2139</v>
      </c>
      <c r="D272" t="s">
        <v>2140</v>
      </c>
      <c r="E272">
        <v>3</v>
      </c>
      <c r="F272" t="s">
        <v>95</v>
      </c>
      <c r="G272">
        <v>20030509</v>
      </c>
      <c r="H272" t="s">
        <v>2141</v>
      </c>
      <c r="I272" t="s">
        <v>2142</v>
      </c>
      <c r="J272" t="s">
        <v>2143</v>
      </c>
      <c r="K272" t="s">
        <v>141</v>
      </c>
      <c r="L272" t="s">
        <v>95</v>
      </c>
      <c r="M272" t="s">
        <v>1070</v>
      </c>
      <c r="O272" s="2">
        <f>IFERROR(IF($B272="","",INDEX(所属情報!$E:$E,MATCH($A272,所属情報!$A:$A,0))),"")</f>
        <v>492232</v>
      </c>
      <c r="P272" s="2" t="str">
        <f t="shared" si="12"/>
        <v>松村　大二郎 (3)</v>
      </c>
      <c r="Q272" s="2" t="str">
        <f t="shared" si="13"/>
        <v>ﾏﾂﾑﾗ ﾀﾞｲｼﾞﾛｳ</v>
      </c>
      <c r="R272" s="2" t="str">
        <f t="shared" si="14"/>
        <v>MATSUMURA Daijiro (03)</v>
      </c>
      <c r="S272" s="2" t="str">
        <f>IFERROR(IF($F272="","",INDEX(リスト!$C:$C,MATCH($F272,リスト!$B:$B,0))),"")</f>
        <v>28</v>
      </c>
      <c r="T272" s="2" t="str">
        <f>IFERROR(IF($K272="","",INDEX(リスト!$F:$F,MATCH($K272,リスト!$E:$E,0))),"")</f>
        <v>JPN</v>
      </c>
      <c r="U272" s="2" t="str">
        <f>IF($B272="","",RIGHT($G272*1000+100+COUNTIF($G$2:$G272,$G272),9))</f>
        <v>030509102</v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>神戸鈴蘭台・兵　庫</v>
      </c>
    </row>
    <row r="273" spans="1:22" x14ac:dyDescent="0.4">
      <c r="A273" t="s">
        <v>11767</v>
      </c>
      <c r="B273">
        <v>272</v>
      </c>
      <c r="C273" t="s">
        <v>2144</v>
      </c>
      <c r="D273" t="s">
        <v>2145</v>
      </c>
      <c r="E273">
        <v>3</v>
      </c>
      <c r="F273" t="s">
        <v>107</v>
      </c>
      <c r="G273">
        <v>20030720</v>
      </c>
      <c r="H273" t="s">
        <v>2146</v>
      </c>
      <c r="I273" t="s">
        <v>2147</v>
      </c>
      <c r="J273" t="s">
        <v>2148</v>
      </c>
      <c r="K273" t="s">
        <v>141</v>
      </c>
      <c r="L273" t="s">
        <v>107</v>
      </c>
      <c r="M273" t="s">
        <v>2149</v>
      </c>
      <c r="O273" s="2">
        <f>IFERROR(IF($B273="","",INDEX(所属情報!$E:$E,MATCH($A273,所属情報!$A:$A,0))),"")</f>
        <v>492232</v>
      </c>
      <c r="P273" s="2" t="str">
        <f t="shared" si="12"/>
        <v>竹内　鴻 (3)</v>
      </c>
      <c r="Q273" s="2" t="str">
        <f t="shared" si="13"/>
        <v>ﾀｹｳﾁ ｺｳ</v>
      </c>
      <c r="R273" s="2" t="str">
        <f t="shared" si="14"/>
        <v>TAKEUCHI Ko (03)</v>
      </c>
      <c r="S273" s="2" t="str">
        <f>IFERROR(IF($F273="","",INDEX(リスト!$C:$C,MATCH($F273,リスト!$B:$B,0))),"")</f>
        <v>34</v>
      </c>
      <c r="T273" s="2" t="str">
        <f>IFERROR(IF($K273="","",INDEX(リスト!$F:$F,MATCH($K273,リスト!$E:$E,0))),"")</f>
        <v>JPN</v>
      </c>
      <c r="U273" s="2" t="str">
        <f>IF($B273="","",RIGHT($G273*1000+100+COUNTIF($G$2:$G273,$G273),9))</f>
        <v>030720101</v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>福山誠之館・広　島</v>
      </c>
    </row>
    <row r="274" spans="1:22" x14ac:dyDescent="0.4">
      <c r="A274" t="s">
        <v>11767</v>
      </c>
      <c r="B274">
        <v>273</v>
      </c>
      <c r="C274" t="s">
        <v>2150</v>
      </c>
      <c r="D274" t="s">
        <v>2151</v>
      </c>
      <c r="E274">
        <v>3</v>
      </c>
      <c r="F274" t="s">
        <v>95</v>
      </c>
      <c r="G274">
        <v>20031220</v>
      </c>
      <c r="H274" t="s">
        <v>2152</v>
      </c>
      <c r="I274" t="s">
        <v>1272</v>
      </c>
      <c r="J274" t="s">
        <v>929</v>
      </c>
      <c r="K274" t="s">
        <v>141</v>
      </c>
      <c r="L274" t="s">
        <v>95</v>
      </c>
      <c r="M274" t="s">
        <v>1426</v>
      </c>
      <c r="O274" s="2">
        <f>IFERROR(IF($B274="","",INDEX(所属情報!$E:$E,MATCH($A274,所属情報!$A:$A,0))),"")</f>
        <v>492232</v>
      </c>
      <c r="P274" s="2" t="str">
        <f t="shared" si="12"/>
        <v>藤原　巧 (3)</v>
      </c>
      <c r="Q274" s="2" t="str">
        <f t="shared" si="13"/>
        <v>ﾌｼﾞﾜﾗ ﾀｸﾐ</v>
      </c>
      <c r="R274" s="2" t="str">
        <f t="shared" si="14"/>
        <v>FUJIWARA Takumi (03)</v>
      </c>
      <c r="S274" s="2" t="str">
        <f>IFERROR(IF($F274="","",INDEX(リスト!$C:$C,MATCH($F274,リスト!$B:$B,0))),"")</f>
        <v>28</v>
      </c>
      <c r="T274" s="2" t="str">
        <f>IFERROR(IF($K274="","",INDEX(リスト!$F:$F,MATCH($K274,リスト!$E:$E,0))),"")</f>
        <v>JPN</v>
      </c>
      <c r="U274" s="2" t="str">
        <f>IF($B274="","",RIGHT($G274*1000+100+COUNTIF($G$2:$G274,$G274),9))</f>
        <v>031220101</v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>須磨東・兵　庫</v>
      </c>
    </row>
    <row r="275" spans="1:22" x14ac:dyDescent="0.4">
      <c r="A275" t="s">
        <v>11767</v>
      </c>
      <c r="B275">
        <v>274</v>
      </c>
      <c r="C275" t="s">
        <v>2153</v>
      </c>
      <c r="D275" t="s">
        <v>2154</v>
      </c>
      <c r="E275">
        <v>3</v>
      </c>
      <c r="F275" t="s">
        <v>95</v>
      </c>
      <c r="G275">
        <v>20030510</v>
      </c>
      <c r="H275" t="s">
        <v>2155</v>
      </c>
      <c r="I275" t="s">
        <v>2156</v>
      </c>
      <c r="J275" t="s">
        <v>2157</v>
      </c>
      <c r="K275" t="s">
        <v>141</v>
      </c>
      <c r="L275" t="s">
        <v>95</v>
      </c>
      <c r="M275" t="s">
        <v>2158</v>
      </c>
      <c r="O275" s="2">
        <f>IFERROR(IF($B275="","",INDEX(所属情報!$E:$E,MATCH($A275,所属情報!$A:$A,0))),"")</f>
        <v>492232</v>
      </c>
      <c r="P275" s="2" t="str">
        <f t="shared" si="12"/>
        <v>三千田　雅治 (3)</v>
      </c>
      <c r="Q275" s="2" t="str">
        <f t="shared" si="13"/>
        <v>ﾐﾁﾀﾞ ﾏｻﾊﾙ</v>
      </c>
      <c r="R275" s="2" t="str">
        <f t="shared" si="14"/>
        <v>MICHIDA Masaharu (03)</v>
      </c>
      <c r="S275" s="2" t="str">
        <f>IFERROR(IF($F275="","",INDEX(リスト!$C:$C,MATCH($F275,リスト!$B:$B,0))),"")</f>
        <v>28</v>
      </c>
      <c r="T275" s="2" t="str">
        <f>IFERROR(IF($K275="","",INDEX(リスト!$F:$F,MATCH($K275,リスト!$E:$E,0))),"")</f>
        <v>JPN</v>
      </c>
      <c r="U275" s="2" t="str">
        <f>IF($B275="","",RIGHT($G275*1000+100+COUNTIF($G$2:$G275,$G275),9))</f>
        <v>030510101</v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>西宮北・兵　庫</v>
      </c>
    </row>
    <row r="276" spans="1:22" x14ac:dyDescent="0.4">
      <c r="A276" t="s">
        <v>11767</v>
      </c>
      <c r="B276">
        <v>275</v>
      </c>
      <c r="C276" t="s">
        <v>2159</v>
      </c>
      <c r="D276" t="s">
        <v>2160</v>
      </c>
      <c r="E276">
        <v>3</v>
      </c>
      <c r="F276" t="s">
        <v>95</v>
      </c>
      <c r="G276">
        <v>20030407</v>
      </c>
      <c r="H276" t="s">
        <v>2161</v>
      </c>
      <c r="I276" t="s">
        <v>2162</v>
      </c>
      <c r="J276" t="s">
        <v>2163</v>
      </c>
      <c r="K276" t="s">
        <v>141</v>
      </c>
      <c r="L276" t="s">
        <v>95</v>
      </c>
      <c r="M276" t="s">
        <v>2043</v>
      </c>
      <c r="O276" s="2">
        <f>IFERROR(IF($B276="","",INDEX(所属情報!$E:$E,MATCH($A276,所属情報!$A:$A,0))),"")</f>
        <v>492232</v>
      </c>
      <c r="P276" s="2" t="str">
        <f t="shared" si="12"/>
        <v>清永　航平 (3)</v>
      </c>
      <c r="Q276" s="2" t="str">
        <f t="shared" si="13"/>
        <v>ｷﾖﾅｶﾞ ｺｳﾍｲ</v>
      </c>
      <c r="R276" s="2" t="str">
        <f t="shared" si="14"/>
        <v>KIYONAGA Kohei (03)</v>
      </c>
      <c r="S276" s="2" t="str">
        <f>IFERROR(IF($F276="","",INDEX(リスト!$C:$C,MATCH($F276,リスト!$B:$B,0))),"")</f>
        <v>28</v>
      </c>
      <c r="T276" s="2" t="str">
        <f>IFERROR(IF($K276="","",INDEX(リスト!$F:$F,MATCH($K276,リスト!$E:$E,0))),"")</f>
        <v>JPN</v>
      </c>
      <c r="U276" s="2" t="str">
        <f>IF($B276="","",RIGHT($G276*1000+100+COUNTIF($G$2:$G276,$G276),9))</f>
        <v>030407101</v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>関西学院・兵　庫</v>
      </c>
    </row>
    <row r="277" spans="1:22" x14ac:dyDescent="0.4">
      <c r="A277" t="s">
        <v>11767</v>
      </c>
      <c r="B277">
        <v>276</v>
      </c>
      <c r="C277" t="s">
        <v>2164</v>
      </c>
      <c r="D277" t="s">
        <v>2165</v>
      </c>
      <c r="E277">
        <v>3</v>
      </c>
      <c r="F277" t="s">
        <v>71</v>
      </c>
      <c r="G277">
        <v>20030627</v>
      </c>
      <c r="H277" t="s">
        <v>2166</v>
      </c>
      <c r="I277" t="s">
        <v>2167</v>
      </c>
      <c r="J277" t="s">
        <v>944</v>
      </c>
      <c r="K277" t="s">
        <v>141</v>
      </c>
      <c r="L277" t="s">
        <v>71</v>
      </c>
      <c r="M277" t="s">
        <v>2168</v>
      </c>
      <c r="O277" s="2">
        <f>IFERROR(IF($B277="","",INDEX(所属情報!$E:$E,MATCH($A277,所属情報!$A:$A,0))),"")</f>
        <v>492232</v>
      </c>
      <c r="P277" s="2" t="str">
        <f t="shared" si="12"/>
        <v>源　佳己 (3)</v>
      </c>
      <c r="Q277" s="2" t="str">
        <f t="shared" si="13"/>
        <v>ｹﾞﾝ ﾖｼｷ</v>
      </c>
      <c r="R277" s="2" t="str">
        <f t="shared" si="14"/>
        <v>GEN Yoshiki (03)</v>
      </c>
      <c r="S277" s="2" t="str">
        <f>IFERROR(IF($F277="","",INDEX(リスト!$C:$C,MATCH($F277,リスト!$B:$B,0))),"")</f>
        <v>16</v>
      </c>
      <c r="T277" s="2" t="str">
        <f>IFERROR(IF($K277="","",INDEX(リスト!$F:$F,MATCH($K277,リスト!$E:$E,0))),"")</f>
        <v>JPN</v>
      </c>
      <c r="U277" s="2" t="str">
        <f>IF($B277="","",RIGHT($G277*1000+100+COUNTIF($G$2:$G277,$G277),9))</f>
        <v>030627101</v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>高岡・富　山</v>
      </c>
    </row>
    <row r="278" spans="1:22" x14ac:dyDescent="0.4">
      <c r="A278" t="s">
        <v>11767</v>
      </c>
      <c r="B278">
        <v>277</v>
      </c>
      <c r="C278" t="s">
        <v>2169</v>
      </c>
      <c r="D278" t="s">
        <v>2170</v>
      </c>
      <c r="E278">
        <v>3</v>
      </c>
      <c r="F278" t="s">
        <v>95</v>
      </c>
      <c r="G278">
        <v>20040123</v>
      </c>
      <c r="H278" t="s">
        <v>2171</v>
      </c>
      <c r="I278" t="s">
        <v>2172</v>
      </c>
      <c r="J278" t="s">
        <v>2173</v>
      </c>
      <c r="K278" t="s">
        <v>141</v>
      </c>
      <c r="L278" t="s">
        <v>93</v>
      </c>
      <c r="M278" t="s">
        <v>2174</v>
      </c>
      <c r="O278" s="2">
        <f>IFERROR(IF($B278="","",INDEX(所属情報!$E:$E,MATCH($A278,所属情報!$A:$A,0))),"")</f>
        <v>492232</v>
      </c>
      <c r="P278" s="2" t="str">
        <f t="shared" si="12"/>
        <v>籔内　允士 (3)</v>
      </c>
      <c r="Q278" s="2" t="str">
        <f t="shared" si="13"/>
        <v>ﾔﾌﾞｳﾁ ﾏｻｼ</v>
      </c>
      <c r="R278" s="2" t="str">
        <f t="shared" si="14"/>
        <v>YABUUCHI Masashi (04)</v>
      </c>
      <c r="S278" s="2" t="str">
        <f>IFERROR(IF($F278="","",INDEX(リスト!$C:$C,MATCH($F278,リスト!$B:$B,0))),"")</f>
        <v>28</v>
      </c>
      <c r="T278" s="2" t="str">
        <f>IFERROR(IF($K278="","",INDEX(リスト!$F:$F,MATCH($K278,リスト!$E:$E,0))),"")</f>
        <v>JPN</v>
      </c>
      <c r="U278" s="2" t="str">
        <f>IF($B278="","",RIGHT($G278*1000+100+COUNTIF($G$2:$G278,$G278),9))</f>
        <v>040123102</v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>関西大倉・大　阪</v>
      </c>
    </row>
    <row r="279" spans="1:22" x14ac:dyDescent="0.4">
      <c r="A279" t="s">
        <v>11767</v>
      </c>
      <c r="B279">
        <v>278</v>
      </c>
      <c r="C279" t="s">
        <v>2175</v>
      </c>
      <c r="D279" t="s">
        <v>2176</v>
      </c>
      <c r="E279">
        <v>3</v>
      </c>
      <c r="F279" t="s">
        <v>95</v>
      </c>
      <c r="G279">
        <v>20030924</v>
      </c>
      <c r="H279" t="s">
        <v>2177</v>
      </c>
      <c r="I279" t="s">
        <v>2178</v>
      </c>
      <c r="J279" t="s">
        <v>2179</v>
      </c>
      <c r="K279" t="s">
        <v>141</v>
      </c>
      <c r="L279" t="s">
        <v>93</v>
      </c>
      <c r="M279" t="s">
        <v>2180</v>
      </c>
      <c r="O279" s="2">
        <f>IFERROR(IF($B279="","",INDEX(所属情報!$E:$E,MATCH($A279,所属情報!$A:$A,0))),"")</f>
        <v>492232</v>
      </c>
      <c r="P279" s="2" t="str">
        <f t="shared" si="12"/>
        <v>羽田　怜遠 (3)</v>
      </c>
      <c r="Q279" s="2" t="str">
        <f t="shared" si="13"/>
        <v>ﾊﾀﾞ ﾚｵﾝ</v>
      </c>
      <c r="R279" s="2" t="str">
        <f t="shared" si="14"/>
        <v>HADA Reon (03)</v>
      </c>
      <c r="S279" s="2" t="str">
        <f>IFERROR(IF($F279="","",INDEX(リスト!$C:$C,MATCH($F279,リスト!$B:$B,0))),"")</f>
        <v>28</v>
      </c>
      <c r="T279" s="2" t="str">
        <f>IFERROR(IF($K279="","",INDEX(リスト!$F:$F,MATCH($K279,リスト!$E:$E,0))),"")</f>
        <v>JPN</v>
      </c>
      <c r="U279" s="2" t="str">
        <f>IF($B279="","",RIGHT($G279*1000+100+COUNTIF($G$2:$G279,$G279),9))</f>
        <v>030924102</v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>阿倍野・大　阪</v>
      </c>
    </row>
    <row r="280" spans="1:22" x14ac:dyDescent="0.4">
      <c r="A280" t="s">
        <v>11767</v>
      </c>
      <c r="B280">
        <v>279</v>
      </c>
      <c r="C280" t="s">
        <v>2181</v>
      </c>
      <c r="D280" t="s">
        <v>2182</v>
      </c>
      <c r="E280">
        <v>3</v>
      </c>
      <c r="F280" t="s">
        <v>95</v>
      </c>
      <c r="G280">
        <v>20040322</v>
      </c>
      <c r="H280" t="s">
        <v>2183</v>
      </c>
      <c r="I280" t="s">
        <v>2184</v>
      </c>
      <c r="J280" t="s">
        <v>2185</v>
      </c>
      <c r="K280" t="s">
        <v>141</v>
      </c>
      <c r="L280" t="s">
        <v>93</v>
      </c>
      <c r="M280" t="s">
        <v>1870</v>
      </c>
      <c r="O280" s="2">
        <f>IFERROR(IF($B280="","",INDEX(所属情報!$E:$E,MATCH($A280,所属情報!$A:$A,0))),"")</f>
        <v>492232</v>
      </c>
      <c r="P280" s="2" t="str">
        <f t="shared" si="12"/>
        <v>畑山　陽星 (3)</v>
      </c>
      <c r="Q280" s="2" t="str">
        <f t="shared" si="13"/>
        <v>ﾊﾀﾔﾏ ﾖｳｾｲ</v>
      </c>
      <c r="R280" s="2" t="str">
        <f t="shared" si="14"/>
        <v>HATAYAMA Yosei (04)</v>
      </c>
      <c r="S280" s="2" t="str">
        <f>IFERROR(IF($F280="","",INDEX(リスト!$C:$C,MATCH($F280,リスト!$B:$B,0))),"")</f>
        <v>28</v>
      </c>
      <c r="T280" s="2" t="str">
        <f>IFERROR(IF($K280="","",INDEX(リスト!$F:$F,MATCH($K280,リスト!$E:$E,0))),"")</f>
        <v>JPN</v>
      </c>
      <c r="U280" s="2" t="str">
        <f>IF($B280="","",RIGHT($G280*1000+100+COUNTIF($G$2:$G280,$G280),9))</f>
        <v>040322102</v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>清風・大　阪</v>
      </c>
    </row>
    <row r="281" spans="1:22" x14ac:dyDescent="0.4">
      <c r="A281" t="s">
        <v>11767</v>
      </c>
      <c r="B281">
        <v>280</v>
      </c>
      <c r="C281" t="s">
        <v>2186</v>
      </c>
      <c r="D281" t="s">
        <v>2187</v>
      </c>
      <c r="E281">
        <v>3</v>
      </c>
      <c r="F281" t="s">
        <v>47</v>
      </c>
      <c r="G281">
        <v>20030728</v>
      </c>
      <c r="H281" t="s">
        <v>2188</v>
      </c>
      <c r="I281" t="s">
        <v>2189</v>
      </c>
      <c r="J281" t="s">
        <v>2190</v>
      </c>
      <c r="K281" t="s">
        <v>141</v>
      </c>
      <c r="L281" t="s">
        <v>47</v>
      </c>
      <c r="M281" t="s">
        <v>1316</v>
      </c>
      <c r="O281" s="2">
        <f>IFERROR(IF($B281="","",INDEX(所属情報!$E:$E,MATCH($A281,所属情報!$A:$A,0))),"")</f>
        <v>492232</v>
      </c>
      <c r="P281" s="2" t="str">
        <f t="shared" si="12"/>
        <v>高森　心我 (3)</v>
      </c>
      <c r="Q281" s="2" t="str">
        <f t="shared" si="13"/>
        <v>ﾀｶﾓﾘ ｼﾝｶﾞ</v>
      </c>
      <c r="R281" s="2" t="str">
        <f t="shared" si="14"/>
        <v>TAKAMORI Shinga (03)</v>
      </c>
      <c r="S281" s="2" t="str">
        <f>IFERROR(IF($F281="","",INDEX(リスト!$C:$C,MATCH($F281,リスト!$B:$B,0))),"")</f>
        <v>04</v>
      </c>
      <c r="T281" s="2" t="str">
        <f>IFERROR(IF($K281="","",INDEX(リスト!$F:$F,MATCH($K281,リスト!$E:$E,0))),"")</f>
        <v>JPN</v>
      </c>
      <c r="U281" s="2" t="str">
        <f>IF($B281="","",RIGHT($G281*1000+100+COUNTIF($G$2:$G281,$G281),9))</f>
        <v>030728101</v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>仙台育英学園・宮　城</v>
      </c>
    </row>
    <row r="282" spans="1:22" x14ac:dyDescent="0.4">
      <c r="A282" t="s">
        <v>11767</v>
      </c>
      <c r="B282">
        <v>281</v>
      </c>
      <c r="C282" t="s">
        <v>2191</v>
      </c>
      <c r="D282" t="s">
        <v>2192</v>
      </c>
      <c r="E282">
        <v>3</v>
      </c>
      <c r="F282" t="s">
        <v>121</v>
      </c>
      <c r="G282">
        <v>20030422</v>
      </c>
      <c r="H282" t="s">
        <v>2193</v>
      </c>
      <c r="I282" t="s">
        <v>1095</v>
      </c>
      <c r="J282" t="s">
        <v>2194</v>
      </c>
      <c r="K282" t="s">
        <v>141</v>
      </c>
      <c r="L282" t="s">
        <v>121</v>
      </c>
      <c r="M282" t="s">
        <v>2195</v>
      </c>
      <c r="O282" s="2">
        <f>IFERROR(IF($B282="","",INDEX(所属情報!$E:$E,MATCH($A282,所属情報!$A:$A,0))),"")</f>
        <v>492232</v>
      </c>
      <c r="P282" s="2" t="str">
        <f t="shared" si="12"/>
        <v>森　輝也 (3)</v>
      </c>
      <c r="Q282" s="2" t="str">
        <f t="shared" si="13"/>
        <v>ﾓﾘ ｶｶﾞﾔ</v>
      </c>
      <c r="R282" s="2" t="str">
        <f t="shared" si="14"/>
        <v>MORI Kagaya (03)</v>
      </c>
      <c r="S282" s="2" t="str">
        <f>IFERROR(IF($F282="","",INDEX(リスト!$C:$C,MATCH($F282,リスト!$B:$B,0))),"")</f>
        <v>41</v>
      </c>
      <c r="T282" s="2" t="str">
        <f>IFERROR(IF($K282="","",INDEX(リスト!$F:$F,MATCH($K282,リスト!$E:$E,0))),"")</f>
        <v>JPN</v>
      </c>
      <c r="U282" s="2" t="str">
        <f>IF($B282="","",RIGHT($G282*1000+100+COUNTIF($G$2:$G282,$G282),9))</f>
        <v>030422102</v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>鳥栖・佐　賀</v>
      </c>
    </row>
    <row r="283" spans="1:22" x14ac:dyDescent="0.4">
      <c r="A283" t="s">
        <v>11767</v>
      </c>
      <c r="B283">
        <v>282</v>
      </c>
      <c r="C283" t="s">
        <v>2196</v>
      </c>
      <c r="D283" t="s">
        <v>2197</v>
      </c>
      <c r="E283">
        <v>2</v>
      </c>
      <c r="F283" t="s">
        <v>95</v>
      </c>
      <c r="G283">
        <v>20040728</v>
      </c>
      <c r="H283" t="s">
        <v>2198</v>
      </c>
      <c r="I283" t="s">
        <v>2199</v>
      </c>
      <c r="J283" t="s">
        <v>980</v>
      </c>
      <c r="K283" t="s">
        <v>141</v>
      </c>
      <c r="L283" t="s">
        <v>91</v>
      </c>
      <c r="M283" t="s">
        <v>1361</v>
      </c>
      <c r="O283" s="2">
        <f>IFERROR(IF($B283="","",INDEX(所属情報!$E:$E,MATCH($A283,所属情報!$A:$A,0))),"")</f>
        <v>492232</v>
      </c>
      <c r="P283" s="2" t="str">
        <f t="shared" si="12"/>
        <v>嘉良戸　翔太 (2)</v>
      </c>
      <c r="Q283" s="2" t="str">
        <f t="shared" si="13"/>
        <v>ｶﾗﾄ ｼｮｳﾀ</v>
      </c>
      <c r="R283" s="2" t="str">
        <f t="shared" si="14"/>
        <v>KARATO Shota (04)</v>
      </c>
      <c r="S283" s="2" t="str">
        <f>IFERROR(IF($F283="","",INDEX(リスト!$C:$C,MATCH($F283,リスト!$B:$B,0))),"")</f>
        <v>28</v>
      </c>
      <c r="T283" s="2" t="str">
        <f>IFERROR(IF($K283="","",INDEX(リスト!$F:$F,MATCH($K283,リスト!$E:$E,0))),"")</f>
        <v>JPN</v>
      </c>
      <c r="U283" s="2" t="str">
        <f>IF($B283="","",RIGHT($G283*1000+100+COUNTIF($G$2:$G283,$G283),9))</f>
        <v>040728101</v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>洛南・京　都</v>
      </c>
    </row>
    <row r="284" spans="1:22" x14ac:dyDescent="0.4">
      <c r="A284" t="s">
        <v>11767</v>
      </c>
      <c r="B284">
        <v>283</v>
      </c>
      <c r="C284" t="s">
        <v>2200</v>
      </c>
      <c r="D284" t="s">
        <v>2201</v>
      </c>
      <c r="E284">
        <v>2</v>
      </c>
      <c r="F284" t="s">
        <v>93</v>
      </c>
      <c r="G284">
        <v>20040924</v>
      </c>
      <c r="H284" t="s">
        <v>2202</v>
      </c>
      <c r="I284" t="s">
        <v>1805</v>
      </c>
      <c r="J284" t="s">
        <v>1194</v>
      </c>
      <c r="K284" t="s">
        <v>141</v>
      </c>
      <c r="L284" t="s">
        <v>93</v>
      </c>
      <c r="M284" t="s">
        <v>815</v>
      </c>
      <c r="O284" s="2">
        <f>IFERROR(IF($B284="","",INDEX(所属情報!$E:$E,MATCH($A284,所属情報!$A:$A,0))),"")</f>
        <v>492232</v>
      </c>
      <c r="P284" s="2" t="str">
        <f t="shared" si="12"/>
        <v>田中　洸希 (2)</v>
      </c>
      <c r="Q284" s="2" t="str">
        <f t="shared" si="13"/>
        <v>ﾀﾅｶ ｺｳｷ</v>
      </c>
      <c r="R284" s="2" t="str">
        <f t="shared" si="14"/>
        <v>TANAKA Koki (04)</v>
      </c>
      <c r="S284" s="2" t="str">
        <f>IFERROR(IF($F284="","",INDEX(リスト!$C:$C,MATCH($F284,リスト!$B:$B,0))),"")</f>
        <v>27</v>
      </c>
      <c r="T284" s="2" t="str">
        <f>IFERROR(IF($K284="","",INDEX(リスト!$F:$F,MATCH($K284,リスト!$E:$E,0))),"")</f>
        <v>JPN</v>
      </c>
      <c r="U284" s="2" t="str">
        <f>IF($B284="","",RIGHT($G284*1000+100+COUNTIF($G$2:$G284,$G284),9))</f>
        <v>040924102</v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>関西大北陽・大　阪</v>
      </c>
    </row>
    <row r="285" spans="1:22" x14ac:dyDescent="0.4">
      <c r="A285" t="s">
        <v>11767</v>
      </c>
      <c r="B285">
        <v>284</v>
      </c>
      <c r="C285" t="s">
        <v>2203</v>
      </c>
      <c r="D285" t="s">
        <v>2204</v>
      </c>
      <c r="E285">
        <v>2</v>
      </c>
      <c r="F285" t="s">
        <v>89</v>
      </c>
      <c r="G285">
        <v>20041129</v>
      </c>
      <c r="H285" t="s">
        <v>2205</v>
      </c>
      <c r="I285" t="s">
        <v>2206</v>
      </c>
      <c r="J285" t="s">
        <v>1327</v>
      </c>
      <c r="K285" t="s">
        <v>141</v>
      </c>
      <c r="L285" t="s">
        <v>89</v>
      </c>
      <c r="M285" t="s">
        <v>1652</v>
      </c>
      <c r="O285" s="2">
        <f>IFERROR(IF($B285="","",INDEX(所属情報!$E:$E,MATCH($A285,所属情報!$A:$A,0))),"")</f>
        <v>492232</v>
      </c>
      <c r="P285" s="2" t="str">
        <f t="shared" si="12"/>
        <v>青西　勇樹 (2)</v>
      </c>
      <c r="Q285" s="2" t="str">
        <f t="shared" si="13"/>
        <v>ｱｵﾆｼ ﾕｳｷ</v>
      </c>
      <c r="R285" s="2" t="str">
        <f t="shared" si="14"/>
        <v>AONISHI Yuki (04)</v>
      </c>
      <c r="S285" s="2" t="str">
        <f>IFERROR(IF($F285="","",INDEX(リスト!$C:$C,MATCH($F285,リスト!$B:$B,0))),"")</f>
        <v>25</v>
      </c>
      <c r="T285" s="2" t="str">
        <f>IFERROR(IF($K285="","",INDEX(リスト!$F:$F,MATCH($K285,リスト!$E:$E,0))),"")</f>
        <v>JPN</v>
      </c>
      <c r="U285" s="2" t="str">
        <f>IF($B285="","",RIGHT($G285*1000+100+COUNTIF($G$2:$G285,$G285),9))</f>
        <v>041129101</v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>比叡山・滋　賀</v>
      </c>
    </row>
    <row r="286" spans="1:22" x14ac:dyDescent="0.4">
      <c r="A286" t="s">
        <v>11767</v>
      </c>
      <c r="B286">
        <v>285</v>
      </c>
      <c r="C286" t="s">
        <v>2207</v>
      </c>
      <c r="D286" t="s">
        <v>2208</v>
      </c>
      <c r="E286">
        <v>2</v>
      </c>
      <c r="F286" t="s">
        <v>93</v>
      </c>
      <c r="G286">
        <v>20040518</v>
      </c>
      <c r="H286" t="s">
        <v>2209</v>
      </c>
      <c r="I286" t="s">
        <v>1956</v>
      </c>
      <c r="J286" t="s">
        <v>992</v>
      </c>
      <c r="K286" t="s">
        <v>141</v>
      </c>
      <c r="L286" t="s">
        <v>93</v>
      </c>
      <c r="M286" t="s">
        <v>969</v>
      </c>
      <c r="O286" s="2">
        <f>IFERROR(IF($B286="","",INDEX(所属情報!$E:$E,MATCH($A286,所属情報!$A:$A,0))),"")</f>
        <v>492232</v>
      </c>
      <c r="P286" s="2" t="str">
        <f t="shared" si="12"/>
        <v>牧　俊佑 (2)</v>
      </c>
      <c r="Q286" s="2" t="str">
        <f t="shared" si="13"/>
        <v>ﾏｷ ｼｭﾝｽｹ</v>
      </c>
      <c r="R286" s="2" t="str">
        <f t="shared" si="14"/>
        <v>MAKI Shunsuke (04)</v>
      </c>
      <c r="S286" s="2" t="str">
        <f>IFERROR(IF($F286="","",INDEX(リスト!$C:$C,MATCH($F286,リスト!$B:$B,0))),"")</f>
        <v>27</v>
      </c>
      <c r="T286" s="2" t="str">
        <f>IFERROR(IF($K286="","",INDEX(リスト!$F:$F,MATCH($K286,リスト!$E:$E,0))),"")</f>
        <v>JPN</v>
      </c>
      <c r="U286" s="2" t="str">
        <f>IF($B286="","",RIGHT($G286*1000+100+COUNTIF($G$2:$G286,$G286),9))</f>
        <v>040518101</v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>近畿大附属・大　阪</v>
      </c>
    </row>
    <row r="287" spans="1:22" x14ac:dyDescent="0.4">
      <c r="A287" t="s">
        <v>11767</v>
      </c>
      <c r="B287">
        <v>286</v>
      </c>
      <c r="C287" t="s">
        <v>2210</v>
      </c>
      <c r="D287" t="s">
        <v>2211</v>
      </c>
      <c r="E287">
        <v>2</v>
      </c>
      <c r="F287" t="s">
        <v>103</v>
      </c>
      <c r="G287">
        <v>20040915</v>
      </c>
      <c r="H287" t="s">
        <v>2212</v>
      </c>
      <c r="I287" t="s">
        <v>1922</v>
      </c>
      <c r="J287" t="s">
        <v>796</v>
      </c>
      <c r="K287" t="s">
        <v>141</v>
      </c>
      <c r="L287" t="s">
        <v>103</v>
      </c>
      <c r="M287" t="s">
        <v>2213</v>
      </c>
      <c r="O287" s="2">
        <f>IFERROR(IF($B287="","",INDEX(所属情報!$E:$E,MATCH($A287,所属情報!$A:$A,0))),"")</f>
        <v>492232</v>
      </c>
      <c r="P287" s="2" t="str">
        <f t="shared" si="12"/>
        <v>須藤　広征 (2)</v>
      </c>
      <c r="Q287" s="2" t="str">
        <f t="shared" si="13"/>
        <v>ｽﾄｳ ｺｳｾｲ</v>
      </c>
      <c r="R287" s="2" t="str">
        <f t="shared" si="14"/>
        <v>SUTO Kosei (04)</v>
      </c>
      <c r="S287" s="2" t="str">
        <f>IFERROR(IF($F287="","",INDEX(リスト!$C:$C,MATCH($F287,リスト!$B:$B,0))),"")</f>
        <v>32</v>
      </c>
      <c r="T287" s="2" t="str">
        <f>IFERROR(IF($K287="","",INDEX(リスト!$F:$F,MATCH($K287,リスト!$E:$E,0))),"")</f>
        <v>JPN</v>
      </c>
      <c r="U287" s="2" t="str">
        <f>IF($B287="","",RIGHT($G287*1000+100+COUNTIF($G$2:$G287,$G287),9))</f>
        <v>040915101</v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>石見智翠館・島　根</v>
      </c>
    </row>
    <row r="288" spans="1:22" x14ac:dyDescent="0.4">
      <c r="A288" t="s">
        <v>11767</v>
      </c>
      <c r="B288">
        <v>287</v>
      </c>
      <c r="C288" t="s">
        <v>2214</v>
      </c>
      <c r="D288" t="s">
        <v>2215</v>
      </c>
      <c r="E288">
        <v>2</v>
      </c>
      <c r="F288" t="s">
        <v>95</v>
      </c>
      <c r="G288">
        <v>20041008</v>
      </c>
      <c r="H288" t="s">
        <v>2216</v>
      </c>
      <c r="I288" t="s">
        <v>2217</v>
      </c>
      <c r="J288" t="s">
        <v>1657</v>
      </c>
      <c r="K288" t="s">
        <v>141</v>
      </c>
      <c r="L288" t="s">
        <v>97</v>
      </c>
      <c r="M288" t="s">
        <v>1355</v>
      </c>
      <c r="O288" s="2">
        <f>IFERROR(IF($B288="","",INDEX(所属情報!$E:$E,MATCH($A288,所属情報!$A:$A,0))),"")</f>
        <v>492232</v>
      </c>
      <c r="P288" s="2" t="str">
        <f t="shared" si="12"/>
        <v>近森　遥斗 (2)</v>
      </c>
      <c r="Q288" s="2" t="str">
        <f t="shared" si="13"/>
        <v>ﾁｶﾓﾘ ﾊﾙﾄ</v>
      </c>
      <c r="R288" s="2" t="str">
        <f t="shared" si="14"/>
        <v>CHIKAMORI Haruto (04)</v>
      </c>
      <c r="S288" s="2" t="str">
        <f>IFERROR(IF($F288="","",INDEX(リスト!$C:$C,MATCH($F288,リスト!$B:$B,0))),"")</f>
        <v>28</v>
      </c>
      <c r="T288" s="2" t="str">
        <f>IFERROR(IF($K288="","",INDEX(リスト!$F:$F,MATCH($K288,リスト!$E:$E,0))),"")</f>
        <v>JPN</v>
      </c>
      <c r="U288" s="2" t="str">
        <f>IF($B288="","",RIGHT($G288*1000+100+COUNTIF($G$2:$G288,$G288),9))</f>
        <v>041008101</v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>智辯学園奈良カレッジ・奈　良</v>
      </c>
    </row>
    <row r="289" spans="1:22" x14ac:dyDescent="0.4">
      <c r="A289" t="s">
        <v>11767</v>
      </c>
      <c r="B289">
        <v>288</v>
      </c>
      <c r="C289" t="s">
        <v>2218</v>
      </c>
      <c r="D289" t="s">
        <v>2219</v>
      </c>
      <c r="E289">
        <v>2</v>
      </c>
      <c r="F289" t="s">
        <v>95</v>
      </c>
      <c r="G289">
        <v>20041102</v>
      </c>
      <c r="H289" t="s">
        <v>2220</v>
      </c>
      <c r="I289" t="s">
        <v>2221</v>
      </c>
      <c r="J289" t="s">
        <v>1327</v>
      </c>
      <c r="K289" t="s">
        <v>141</v>
      </c>
      <c r="L289" t="s">
        <v>85</v>
      </c>
      <c r="M289" t="s">
        <v>1705</v>
      </c>
      <c r="O289" s="2">
        <f>IFERROR(IF($B289="","",INDEX(所属情報!$E:$E,MATCH($A289,所属情報!$A:$A,0))),"")</f>
        <v>492232</v>
      </c>
      <c r="P289" s="2" t="str">
        <f t="shared" si="12"/>
        <v>永嶋　優樹 (2)</v>
      </c>
      <c r="Q289" s="2" t="str">
        <f t="shared" si="13"/>
        <v>ﾅｶﾞｼﾏ ﾕｳｷ</v>
      </c>
      <c r="R289" s="2" t="str">
        <f t="shared" si="14"/>
        <v>NAGASHIMA Yuki (04)</v>
      </c>
      <c r="S289" s="2" t="str">
        <f>IFERROR(IF($F289="","",INDEX(リスト!$C:$C,MATCH($F289,リスト!$B:$B,0))),"")</f>
        <v>28</v>
      </c>
      <c r="T289" s="2" t="str">
        <f>IFERROR(IF($K289="","",INDEX(リスト!$F:$F,MATCH($K289,リスト!$E:$E,0))),"")</f>
        <v>JPN</v>
      </c>
      <c r="U289" s="2" t="str">
        <f>IF($B289="","",RIGHT($G289*1000+100+COUNTIF($G$2:$G289,$G289),9))</f>
        <v>041102101</v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>豊川・愛　知</v>
      </c>
    </row>
    <row r="290" spans="1:22" x14ac:dyDescent="0.4">
      <c r="A290" t="s">
        <v>11767</v>
      </c>
      <c r="B290">
        <v>289</v>
      </c>
      <c r="C290" t="s">
        <v>2222</v>
      </c>
      <c r="D290" t="s">
        <v>2223</v>
      </c>
      <c r="E290">
        <v>2</v>
      </c>
      <c r="F290" t="s">
        <v>89</v>
      </c>
      <c r="G290">
        <v>20040908</v>
      </c>
      <c r="H290" t="s">
        <v>2224</v>
      </c>
      <c r="I290" t="s">
        <v>2225</v>
      </c>
      <c r="J290" t="s">
        <v>1303</v>
      </c>
      <c r="K290" t="s">
        <v>141</v>
      </c>
      <c r="L290" t="s">
        <v>89</v>
      </c>
      <c r="M290" t="s">
        <v>2226</v>
      </c>
      <c r="O290" s="2">
        <f>IFERROR(IF($B290="","",INDEX(所属情報!$E:$E,MATCH($A290,所属情報!$A:$A,0))),"")</f>
        <v>492232</v>
      </c>
      <c r="P290" s="2" t="str">
        <f t="shared" si="12"/>
        <v>中嶋　悠斗 (2)</v>
      </c>
      <c r="Q290" s="2" t="str">
        <f t="shared" si="13"/>
        <v>ﾅｶｼﾞﾏ ﾕｳﾄ</v>
      </c>
      <c r="R290" s="2" t="str">
        <f t="shared" si="14"/>
        <v>NAKAJIMA Yuto (04)</v>
      </c>
      <c r="S290" s="2" t="str">
        <f>IFERROR(IF($F290="","",INDEX(リスト!$C:$C,MATCH($F290,リスト!$B:$B,0))),"")</f>
        <v>25</v>
      </c>
      <c r="T290" s="2" t="str">
        <f>IFERROR(IF($K290="","",INDEX(リスト!$F:$F,MATCH($K290,リスト!$E:$E,0))),"")</f>
        <v>JPN</v>
      </c>
      <c r="U290" s="2" t="str">
        <f>IF($B290="","",RIGHT($G290*1000+100+COUNTIF($G$2:$G290,$G290),9))</f>
        <v>040908101</v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>近江兄弟社・滋　賀</v>
      </c>
    </row>
    <row r="291" spans="1:22" x14ac:dyDescent="0.4">
      <c r="A291" t="s">
        <v>11767</v>
      </c>
      <c r="B291">
        <v>290</v>
      </c>
      <c r="C291" t="s">
        <v>2227</v>
      </c>
      <c r="D291" t="s">
        <v>2228</v>
      </c>
      <c r="E291">
        <v>2</v>
      </c>
      <c r="F291" t="s">
        <v>95</v>
      </c>
      <c r="G291">
        <v>20041228</v>
      </c>
      <c r="H291" t="s">
        <v>2229</v>
      </c>
      <c r="I291" t="s">
        <v>2230</v>
      </c>
      <c r="J291" t="s">
        <v>1635</v>
      </c>
      <c r="K291" t="s">
        <v>141</v>
      </c>
      <c r="L291" t="s">
        <v>95</v>
      </c>
      <c r="M291" t="s">
        <v>2043</v>
      </c>
      <c r="O291" s="2">
        <f>IFERROR(IF($B291="","",INDEX(所属情報!$E:$E,MATCH($A291,所属情報!$A:$A,0))),"")</f>
        <v>492232</v>
      </c>
      <c r="P291" s="2" t="str">
        <f t="shared" si="12"/>
        <v>狹間　海人 (2)</v>
      </c>
      <c r="Q291" s="2" t="str">
        <f t="shared" si="13"/>
        <v>ﾊｻﾞﾏ ｶｲﾄ</v>
      </c>
      <c r="R291" s="2" t="str">
        <f t="shared" si="14"/>
        <v>HAZAMA Kaito (04)</v>
      </c>
      <c r="S291" s="2" t="str">
        <f>IFERROR(IF($F291="","",INDEX(リスト!$C:$C,MATCH($F291,リスト!$B:$B,0))),"")</f>
        <v>28</v>
      </c>
      <c r="T291" s="2" t="str">
        <f>IFERROR(IF($K291="","",INDEX(リスト!$F:$F,MATCH($K291,リスト!$E:$E,0))),"")</f>
        <v>JPN</v>
      </c>
      <c r="U291" s="2" t="str">
        <f>IF($B291="","",RIGHT($G291*1000+100+COUNTIF($G$2:$G291,$G291),9))</f>
        <v>041228101</v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>関西学院・兵　庫</v>
      </c>
    </row>
    <row r="292" spans="1:22" x14ac:dyDescent="0.4">
      <c r="A292" t="s">
        <v>11767</v>
      </c>
      <c r="B292">
        <v>291</v>
      </c>
      <c r="C292" t="s">
        <v>2231</v>
      </c>
      <c r="D292" t="s">
        <v>2232</v>
      </c>
      <c r="E292">
        <v>2</v>
      </c>
      <c r="F292" t="s">
        <v>95</v>
      </c>
      <c r="G292">
        <v>20040728</v>
      </c>
      <c r="H292" t="s">
        <v>2233</v>
      </c>
      <c r="I292" t="s">
        <v>1985</v>
      </c>
      <c r="J292" t="s">
        <v>1535</v>
      </c>
      <c r="K292" t="s">
        <v>141</v>
      </c>
      <c r="L292" t="s">
        <v>95</v>
      </c>
      <c r="M292" t="s">
        <v>1021</v>
      </c>
      <c r="O292" s="2">
        <f>IFERROR(IF($B292="","",INDEX(所属情報!$E:$E,MATCH($A292,所属情報!$A:$A,0))),"")</f>
        <v>492232</v>
      </c>
      <c r="P292" s="2" t="str">
        <f t="shared" si="12"/>
        <v>松本　圭吾 (2)</v>
      </c>
      <c r="Q292" s="2" t="str">
        <f t="shared" si="13"/>
        <v>ﾏﾂﾓﾄ ｹｲｺﾞ</v>
      </c>
      <c r="R292" s="2" t="str">
        <f t="shared" si="14"/>
        <v>MATSUMOTO Keigo (04)</v>
      </c>
      <c r="S292" s="2" t="str">
        <f>IFERROR(IF($F292="","",INDEX(リスト!$C:$C,MATCH($F292,リスト!$B:$B,0))),"")</f>
        <v>28</v>
      </c>
      <c r="T292" s="2" t="str">
        <f>IFERROR(IF($K292="","",INDEX(リスト!$F:$F,MATCH($K292,リスト!$E:$E,0))),"")</f>
        <v>JPN</v>
      </c>
      <c r="U292" s="2" t="str">
        <f>IF($B292="","",RIGHT($G292*1000+100+COUNTIF($G$2:$G292,$G292),9))</f>
        <v>040728102</v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>滝川第二・兵　庫</v>
      </c>
    </row>
    <row r="293" spans="1:22" x14ac:dyDescent="0.4">
      <c r="A293" t="s">
        <v>11767</v>
      </c>
      <c r="B293">
        <v>292</v>
      </c>
      <c r="C293" t="s">
        <v>2234</v>
      </c>
      <c r="D293" t="s">
        <v>2235</v>
      </c>
      <c r="E293">
        <v>2</v>
      </c>
      <c r="F293" t="s">
        <v>95</v>
      </c>
      <c r="G293">
        <v>20040929</v>
      </c>
      <c r="H293" t="s">
        <v>2236</v>
      </c>
      <c r="I293" t="s">
        <v>2237</v>
      </c>
      <c r="J293" t="s">
        <v>2238</v>
      </c>
      <c r="K293" t="s">
        <v>141</v>
      </c>
      <c r="L293" t="s">
        <v>95</v>
      </c>
      <c r="M293" t="s">
        <v>791</v>
      </c>
      <c r="O293" s="2">
        <f>IFERROR(IF($B293="","",INDEX(所属情報!$E:$E,MATCH($A293,所属情報!$A:$A,0))),"")</f>
        <v>492232</v>
      </c>
      <c r="P293" s="2" t="str">
        <f t="shared" si="12"/>
        <v>川口　吏功 (2)</v>
      </c>
      <c r="Q293" s="2" t="str">
        <f t="shared" si="13"/>
        <v>ｶﾜｸﾞﾁ ﾘｸ</v>
      </c>
      <c r="R293" s="2" t="str">
        <f t="shared" si="14"/>
        <v>KAWAGUCHI Riku (04)</v>
      </c>
      <c r="S293" s="2" t="str">
        <f>IFERROR(IF($F293="","",INDEX(リスト!$C:$C,MATCH($F293,リスト!$B:$B,0))),"")</f>
        <v>28</v>
      </c>
      <c r="T293" s="2" t="str">
        <f>IFERROR(IF($K293="","",INDEX(リスト!$F:$F,MATCH($K293,リスト!$E:$E,0))),"")</f>
        <v>JPN</v>
      </c>
      <c r="U293" s="2" t="str">
        <f>IF($B293="","",RIGHT($G293*1000+100+COUNTIF($G$2:$G293,$G293),9))</f>
        <v>040929101</v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>報徳学園・兵　庫</v>
      </c>
    </row>
    <row r="294" spans="1:22" x14ac:dyDescent="0.4">
      <c r="A294" t="s">
        <v>11767</v>
      </c>
      <c r="B294">
        <v>293</v>
      </c>
      <c r="C294" t="s">
        <v>2239</v>
      </c>
      <c r="D294" t="s">
        <v>2240</v>
      </c>
      <c r="E294">
        <v>2</v>
      </c>
      <c r="F294" t="s">
        <v>95</v>
      </c>
      <c r="G294">
        <v>20041029</v>
      </c>
      <c r="H294" t="s">
        <v>2241</v>
      </c>
      <c r="I294" t="s">
        <v>2242</v>
      </c>
      <c r="J294" t="s">
        <v>2243</v>
      </c>
      <c r="K294" t="s">
        <v>141</v>
      </c>
      <c r="L294" t="s">
        <v>99</v>
      </c>
      <c r="M294" t="s">
        <v>1120</v>
      </c>
      <c r="O294" s="2">
        <f>IFERROR(IF($B294="","",INDEX(所属情報!$E:$E,MATCH($A294,所属情報!$A:$A,0))),"")</f>
        <v>492232</v>
      </c>
      <c r="P294" s="2" t="str">
        <f t="shared" si="12"/>
        <v>合川　歩輝 (2)</v>
      </c>
      <c r="Q294" s="2" t="str">
        <f t="shared" si="13"/>
        <v>ｱｲｶﾜ ｲﾌﾞｷ</v>
      </c>
      <c r="R294" s="2" t="str">
        <f t="shared" si="14"/>
        <v>AIKAWA Ibuki (04)</v>
      </c>
      <c r="S294" s="2" t="str">
        <f>IFERROR(IF($F294="","",INDEX(リスト!$C:$C,MATCH($F294,リスト!$B:$B,0))),"")</f>
        <v>28</v>
      </c>
      <c r="T294" s="2" t="str">
        <f>IFERROR(IF($K294="","",INDEX(リスト!$F:$F,MATCH($K294,リスト!$E:$E,0))),"")</f>
        <v>JPN</v>
      </c>
      <c r="U294" s="2" t="str">
        <f>IF($B294="","",RIGHT($G294*1000+100+COUNTIF($G$2:$G294,$G294),9))</f>
        <v>041029101</v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>智辯学園和歌山・和歌山</v>
      </c>
    </row>
    <row r="295" spans="1:22" x14ac:dyDescent="0.4">
      <c r="A295" t="s">
        <v>11767</v>
      </c>
      <c r="B295">
        <v>294</v>
      </c>
      <c r="C295" t="s">
        <v>2244</v>
      </c>
      <c r="D295" t="s">
        <v>2245</v>
      </c>
      <c r="E295">
        <v>2</v>
      </c>
      <c r="F295" t="s">
        <v>81</v>
      </c>
      <c r="G295">
        <v>20040403</v>
      </c>
      <c r="H295" t="s">
        <v>2246</v>
      </c>
      <c r="I295" t="s">
        <v>2247</v>
      </c>
      <c r="J295" t="s">
        <v>2248</v>
      </c>
      <c r="K295" t="s">
        <v>141</v>
      </c>
      <c r="L295" t="s">
        <v>85</v>
      </c>
      <c r="M295" t="s">
        <v>2249</v>
      </c>
      <c r="O295" s="2">
        <f>IFERROR(IF($B295="","",INDEX(所属情報!$E:$E,MATCH($A295,所属情報!$A:$A,0))),"")</f>
        <v>492232</v>
      </c>
      <c r="P295" s="2" t="str">
        <f t="shared" si="12"/>
        <v>亀山　祥吾 (2)</v>
      </c>
      <c r="Q295" s="2" t="str">
        <f t="shared" si="13"/>
        <v>ｶﾒﾔﾏ ｼｮｳｺﾞ</v>
      </c>
      <c r="R295" s="2" t="str">
        <f t="shared" si="14"/>
        <v>KAMEYAMA Shogo (04)</v>
      </c>
      <c r="S295" s="2" t="str">
        <f>IFERROR(IF($F295="","",INDEX(リスト!$C:$C,MATCH($F295,リスト!$B:$B,0))),"")</f>
        <v>21</v>
      </c>
      <c r="T295" s="2" t="str">
        <f>IFERROR(IF($K295="","",INDEX(リスト!$F:$F,MATCH($K295,リスト!$E:$E,0))),"")</f>
        <v>JPN</v>
      </c>
      <c r="U295" s="2" t="str">
        <f>IF($B295="","",RIGHT($G295*1000+100+COUNTIF($G$2:$G295,$G295),9))</f>
        <v>040403101</v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>中京大中京・愛　知</v>
      </c>
    </row>
    <row r="296" spans="1:22" x14ac:dyDescent="0.4">
      <c r="A296" t="s">
        <v>11767</v>
      </c>
      <c r="B296">
        <v>295</v>
      </c>
      <c r="C296" t="s">
        <v>2250</v>
      </c>
      <c r="D296" t="s">
        <v>2251</v>
      </c>
      <c r="E296">
        <v>2</v>
      </c>
      <c r="F296" t="s">
        <v>91</v>
      </c>
      <c r="G296">
        <v>20040706</v>
      </c>
      <c r="H296" t="s">
        <v>2252</v>
      </c>
      <c r="I296" t="s">
        <v>897</v>
      </c>
      <c r="J296" t="s">
        <v>2253</v>
      </c>
      <c r="K296" t="s">
        <v>141</v>
      </c>
      <c r="L296" t="s">
        <v>91</v>
      </c>
      <c r="M296" t="s">
        <v>2254</v>
      </c>
      <c r="O296" s="2">
        <f>IFERROR(IF($B296="","",INDEX(所属情報!$E:$E,MATCH($A296,所属情報!$A:$A,0))),"")</f>
        <v>492232</v>
      </c>
      <c r="P296" s="2" t="str">
        <f t="shared" si="12"/>
        <v>吉岡　涼夏 (2)</v>
      </c>
      <c r="Q296" s="2" t="str">
        <f t="shared" si="13"/>
        <v>ﾖｼｵｶ ｽｽﾞｶ</v>
      </c>
      <c r="R296" s="2" t="str">
        <f t="shared" si="14"/>
        <v>YOSHIOKA Suzuka (04)</v>
      </c>
      <c r="S296" s="2" t="str">
        <f>IFERROR(IF($F296="","",INDEX(リスト!$C:$C,MATCH($F296,リスト!$B:$B,0))),"")</f>
        <v>26</v>
      </c>
      <c r="T296" s="2" t="str">
        <f>IFERROR(IF($K296="","",INDEX(リスト!$F:$F,MATCH($K296,リスト!$E:$E,0))),"")</f>
        <v>JPN</v>
      </c>
      <c r="U296" s="2" t="str">
        <f>IF($B296="","",RIGHT($G296*1000+100+COUNTIF($G$2:$G296,$G296),9))</f>
        <v>040706101</v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>西城陽・京　都</v>
      </c>
    </row>
    <row r="297" spans="1:22" x14ac:dyDescent="0.4">
      <c r="A297" t="s">
        <v>11767</v>
      </c>
      <c r="B297">
        <v>296</v>
      </c>
      <c r="C297" t="s">
        <v>2255</v>
      </c>
      <c r="D297" t="s">
        <v>2256</v>
      </c>
      <c r="E297">
        <v>2</v>
      </c>
      <c r="F297" t="s">
        <v>95</v>
      </c>
      <c r="G297">
        <v>20040422</v>
      </c>
      <c r="H297" t="s">
        <v>2257</v>
      </c>
      <c r="I297" t="s">
        <v>2258</v>
      </c>
      <c r="J297" t="s">
        <v>1548</v>
      </c>
      <c r="K297" t="s">
        <v>141</v>
      </c>
      <c r="L297" t="s">
        <v>91</v>
      </c>
      <c r="M297" t="s">
        <v>1947</v>
      </c>
      <c r="O297" s="2">
        <f>IFERROR(IF($B297="","",INDEX(所属情報!$E:$E,MATCH($A297,所属情報!$A:$A,0))),"")</f>
        <v>492232</v>
      </c>
      <c r="P297" s="2" t="str">
        <f t="shared" si="12"/>
        <v>土井　航大 (2)</v>
      </c>
      <c r="Q297" s="2" t="str">
        <f t="shared" si="13"/>
        <v>ﾄﾞｲ ｺｳﾀﾞｲ</v>
      </c>
      <c r="R297" s="2" t="str">
        <f t="shared" si="14"/>
        <v>DOI Kodai (04)</v>
      </c>
      <c r="S297" s="2" t="str">
        <f>IFERROR(IF($F297="","",INDEX(リスト!$C:$C,MATCH($F297,リスト!$B:$B,0))),"")</f>
        <v>28</v>
      </c>
      <c r="T297" s="2" t="str">
        <f>IFERROR(IF($K297="","",INDEX(リスト!$F:$F,MATCH($K297,リスト!$E:$E,0))),"")</f>
        <v>JPN</v>
      </c>
      <c r="U297" s="2" t="str">
        <f>IF($B297="","",RIGHT($G297*1000+100+COUNTIF($G$2:$G297,$G297),9))</f>
        <v>040422101</v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>桂・京　都</v>
      </c>
    </row>
    <row r="298" spans="1:22" x14ac:dyDescent="0.4">
      <c r="A298" t="s">
        <v>11767</v>
      </c>
      <c r="B298">
        <v>297</v>
      </c>
      <c r="C298" t="s">
        <v>2259</v>
      </c>
      <c r="D298" t="s">
        <v>2260</v>
      </c>
      <c r="E298">
        <v>2</v>
      </c>
      <c r="F298" t="s">
        <v>95</v>
      </c>
      <c r="G298">
        <v>20041202</v>
      </c>
      <c r="H298" t="s">
        <v>2261</v>
      </c>
      <c r="I298" t="s">
        <v>1555</v>
      </c>
      <c r="J298" t="s">
        <v>2262</v>
      </c>
      <c r="K298" t="s">
        <v>141</v>
      </c>
      <c r="L298" t="s">
        <v>95</v>
      </c>
      <c r="M298" t="s">
        <v>791</v>
      </c>
      <c r="O298" s="2">
        <f>IFERROR(IF($B298="","",INDEX(所属情報!$E:$E,MATCH($A298,所属情報!$A:$A,0))),"")</f>
        <v>492232</v>
      </c>
      <c r="P298" s="2" t="str">
        <f t="shared" si="12"/>
        <v>山下　慶馬 (2)</v>
      </c>
      <c r="Q298" s="2" t="str">
        <f t="shared" si="13"/>
        <v>ﾔﾏｼﾀ ｹｲﾏ</v>
      </c>
      <c r="R298" s="2" t="str">
        <f t="shared" si="14"/>
        <v>YAMASHITA Keima (04)</v>
      </c>
      <c r="S298" s="2" t="str">
        <f>IFERROR(IF($F298="","",INDEX(リスト!$C:$C,MATCH($F298,リスト!$B:$B,0))),"")</f>
        <v>28</v>
      </c>
      <c r="T298" s="2" t="str">
        <f>IFERROR(IF($K298="","",INDEX(リスト!$F:$F,MATCH($K298,リスト!$E:$E,0))),"")</f>
        <v>JPN</v>
      </c>
      <c r="U298" s="2" t="str">
        <f>IF($B298="","",RIGHT($G298*1000+100+COUNTIF($G$2:$G298,$G298),9))</f>
        <v>041202101</v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>報徳学園・兵　庫</v>
      </c>
    </row>
    <row r="299" spans="1:22" x14ac:dyDescent="0.4">
      <c r="A299" t="s">
        <v>11767</v>
      </c>
      <c r="B299">
        <v>298</v>
      </c>
      <c r="C299" t="s">
        <v>2263</v>
      </c>
      <c r="D299" t="s">
        <v>2264</v>
      </c>
      <c r="E299">
        <v>2</v>
      </c>
      <c r="F299" t="s">
        <v>65</v>
      </c>
      <c r="G299">
        <v>20050309</v>
      </c>
      <c r="H299" t="s">
        <v>2265</v>
      </c>
      <c r="I299" t="s">
        <v>2266</v>
      </c>
      <c r="J299" t="s">
        <v>2267</v>
      </c>
      <c r="K299" t="s">
        <v>141</v>
      </c>
      <c r="L299" t="s">
        <v>65</v>
      </c>
      <c r="M299" t="s">
        <v>2268</v>
      </c>
      <c r="O299" s="2">
        <f>IFERROR(IF($B299="","",INDEX(所属情報!$E:$E,MATCH($A299,所属情報!$A:$A,0))),"")</f>
        <v>492232</v>
      </c>
      <c r="P299" s="2" t="str">
        <f t="shared" si="12"/>
        <v>寺川　直央 (2)</v>
      </c>
      <c r="Q299" s="2" t="str">
        <f t="shared" si="13"/>
        <v>ﾃﾗｶﾜ ﾅｵ</v>
      </c>
      <c r="R299" s="2" t="str">
        <f t="shared" si="14"/>
        <v>TERAKAWA Nao (05)</v>
      </c>
      <c r="S299" s="2" t="str">
        <f>IFERROR(IF($F299="","",INDEX(リスト!$C:$C,MATCH($F299,リスト!$B:$B,0))),"")</f>
        <v>13</v>
      </c>
      <c r="T299" s="2" t="str">
        <f>IFERROR(IF($K299="","",INDEX(リスト!$F:$F,MATCH($K299,リスト!$E:$E,0))),"")</f>
        <v>JPN</v>
      </c>
      <c r="U299" s="2" t="str">
        <f>IF($B299="","",RIGHT($G299*1000+100+COUNTIF($G$2:$G299,$G299),9))</f>
        <v>050309101</v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>高輪・東　京</v>
      </c>
    </row>
    <row r="300" spans="1:22" x14ac:dyDescent="0.4">
      <c r="A300" t="s">
        <v>11767</v>
      </c>
      <c r="B300">
        <v>299</v>
      </c>
      <c r="C300" t="s">
        <v>2269</v>
      </c>
      <c r="D300" t="s">
        <v>2270</v>
      </c>
      <c r="E300">
        <v>2</v>
      </c>
      <c r="F300" t="s">
        <v>123</v>
      </c>
      <c r="G300">
        <v>20040831</v>
      </c>
      <c r="H300" t="s">
        <v>2271</v>
      </c>
      <c r="I300" t="s">
        <v>2272</v>
      </c>
      <c r="J300" t="s">
        <v>2273</v>
      </c>
      <c r="K300" t="s">
        <v>141</v>
      </c>
      <c r="L300" t="s">
        <v>123</v>
      </c>
      <c r="M300" t="s">
        <v>2274</v>
      </c>
      <c r="O300" s="2">
        <f>IFERROR(IF($B300="","",INDEX(所属情報!$E:$E,MATCH($A300,所属情報!$A:$A,0))),"")</f>
        <v>492232</v>
      </c>
      <c r="P300" s="2" t="str">
        <f t="shared" si="12"/>
        <v>藤家　尚平 (2)</v>
      </c>
      <c r="Q300" s="2" t="str">
        <f t="shared" si="13"/>
        <v>ﾌｼﾞｲｴ ｼｮｳﾍｲ</v>
      </c>
      <c r="R300" s="2" t="str">
        <f t="shared" si="14"/>
        <v>FUJIIE Shohei (04)</v>
      </c>
      <c r="S300" s="2" t="str">
        <f>IFERROR(IF($F300="","",INDEX(リスト!$C:$C,MATCH($F300,リスト!$B:$B,0))),"")</f>
        <v>42</v>
      </c>
      <c r="T300" s="2" t="str">
        <f>IFERROR(IF($K300="","",INDEX(リスト!$F:$F,MATCH($K300,リスト!$E:$E,0))),"")</f>
        <v>JPN</v>
      </c>
      <c r="U300" s="2" t="str">
        <f>IF($B300="","",RIGHT($G300*1000+100+COUNTIF($G$2:$G300,$G300),9))</f>
        <v>040831102</v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>長崎北陽台・長　崎</v>
      </c>
    </row>
    <row r="301" spans="1:22" x14ac:dyDescent="0.4">
      <c r="A301" t="s">
        <v>11767</v>
      </c>
      <c r="B301">
        <v>300</v>
      </c>
      <c r="C301" t="s">
        <v>2275</v>
      </c>
      <c r="D301" t="s">
        <v>2276</v>
      </c>
      <c r="E301">
        <v>2</v>
      </c>
      <c r="F301" t="s">
        <v>123</v>
      </c>
      <c r="G301">
        <v>20050121</v>
      </c>
      <c r="H301" t="s">
        <v>2277</v>
      </c>
      <c r="I301" t="s">
        <v>2278</v>
      </c>
      <c r="J301" t="s">
        <v>2279</v>
      </c>
      <c r="K301" t="s">
        <v>141</v>
      </c>
      <c r="L301" t="s">
        <v>123</v>
      </c>
      <c r="M301" t="s">
        <v>2280</v>
      </c>
      <c r="O301" s="2">
        <f>IFERROR(IF($B301="","",INDEX(所属情報!$E:$E,MATCH($A301,所属情報!$A:$A,0))),"")</f>
        <v>492232</v>
      </c>
      <c r="P301" s="2" t="str">
        <f t="shared" si="12"/>
        <v>加留部　凪 (2)</v>
      </c>
      <c r="Q301" s="2" t="str">
        <f t="shared" si="13"/>
        <v>ｶﾙﾍﾞ ﾅｷﾞ</v>
      </c>
      <c r="R301" s="2" t="str">
        <f t="shared" si="14"/>
        <v>KARUBE Nagi (05)</v>
      </c>
      <c r="S301" s="2" t="str">
        <f>IFERROR(IF($F301="","",INDEX(リスト!$C:$C,MATCH($F301,リスト!$B:$B,0))),"")</f>
        <v>42</v>
      </c>
      <c r="T301" s="2" t="str">
        <f>IFERROR(IF($K301="","",INDEX(リスト!$F:$F,MATCH($K301,リスト!$E:$E,0))),"")</f>
        <v>JPN</v>
      </c>
      <c r="U301" s="2" t="str">
        <f>IF($B301="","",RIGHT($G301*1000+100+COUNTIF($G$2:$G301,$G301),9))</f>
        <v>050121101</v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>佐世保西・長　崎</v>
      </c>
    </row>
    <row r="302" spans="1:22" x14ac:dyDescent="0.4">
      <c r="A302" t="s">
        <v>11767</v>
      </c>
      <c r="B302">
        <v>301</v>
      </c>
      <c r="C302" t="s">
        <v>2281</v>
      </c>
      <c r="D302" t="s">
        <v>2282</v>
      </c>
      <c r="E302">
        <v>2</v>
      </c>
      <c r="F302" t="s">
        <v>105</v>
      </c>
      <c r="G302">
        <v>20050401</v>
      </c>
      <c r="H302" t="s">
        <v>2283</v>
      </c>
      <c r="I302" t="s">
        <v>1682</v>
      </c>
      <c r="J302" t="s">
        <v>2284</v>
      </c>
      <c r="K302" t="s">
        <v>141</v>
      </c>
      <c r="L302" t="s">
        <v>105</v>
      </c>
      <c r="M302" t="s">
        <v>2285</v>
      </c>
      <c r="O302" s="2">
        <f>IFERROR(IF($B302="","",INDEX(所属情報!$E:$E,MATCH($A302,所属情報!$A:$A,0))),"")</f>
        <v>492232</v>
      </c>
      <c r="P302" s="2" t="str">
        <f t="shared" si="12"/>
        <v>中山　慈温 (2)</v>
      </c>
      <c r="Q302" s="2" t="str">
        <f t="shared" si="13"/>
        <v>ﾅｶﾔﾏ ｼﾞｵﾝ</v>
      </c>
      <c r="R302" s="2" t="str">
        <f t="shared" si="14"/>
        <v>NAKAYAMA Jion (05)</v>
      </c>
      <c r="S302" s="2" t="str">
        <f>IFERROR(IF($F302="","",INDEX(リスト!$C:$C,MATCH($F302,リスト!$B:$B,0))),"")</f>
        <v>33</v>
      </c>
      <c r="T302" s="2" t="str">
        <f>IFERROR(IF($K302="","",INDEX(リスト!$F:$F,MATCH($K302,リスト!$E:$E,0))),"")</f>
        <v>JPN</v>
      </c>
      <c r="U302" s="2" t="str">
        <f>IF($B302="","",RIGHT($G302*1000+100+COUNTIF($G$2:$G302,$G302),9))</f>
        <v>050401101</v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>倉敷天城・岡　山</v>
      </c>
    </row>
    <row r="303" spans="1:22" x14ac:dyDescent="0.4">
      <c r="A303" t="s">
        <v>11767</v>
      </c>
      <c r="B303">
        <v>302</v>
      </c>
      <c r="C303" t="s">
        <v>2286</v>
      </c>
      <c r="D303" t="s">
        <v>2287</v>
      </c>
      <c r="E303">
        <v>2</v>
      </c>
      <c r="F303" t="s">
        <v>113</v>
      </c>
      <c r="G303">
        <v>20040618</v>
      </c>
      <c r="H303" t="s">
        <v>2288</v>
      </c>
      <c r="I303" t="s">
        <v>2289</v>
      </c>
      <c r="J303" t="s">
        <v>2290</v>
      </c>
      <c r="K303" t="s">
        <v>141</v>
      </c>
      <c r="L303" t="s">
        <v>113</v>
      </c>
      <c r="M303" t="s">
        <v>2291</v>
      </c>
      <c r="O303" s="2">
        <f>IFERROR(IF($B303="","",INDEX(所属情報!$E:$E,MATCH($A303,所属情報!$A:$A,0))),"")</f>
        <v>492232</v>
      </c>
      <c r="P303" s="2" t="str">
        <f t="shared" si="12"/>
        <v>泉川　歩斗 (2)</v>
      </c>
      <c r="Q303" s="2" t="str">
        <f t="shared" si="13"/>
        <v>ｲｽﾞﾐｶﾜ ｱﾕﾄ</v>
      </c>
      <c r="R303" s="2" t="str">
        <f t="shared" si="14"/>
        <v>IZUMIKAWA Ayuto (04)</v>
      </c>
      <c r="S303" s="2" t="str">
        <f>IFERROR(IF($F303="","",INDEX(リスト!$C:$C,MATCH($F303,リスト!$B:$B,0))),"")</f>
        <v>37</v>
      </c>
      <c r="T303" s="2" t="str">
        <f>IFERROR(IF($K303="","",INDEX(リスト!$F:$F,MATCH($K303,リスト!$E:$E,0))),"")</f>
        <v>JPN</v>
      </c>
      <c r="U303" s="2" t="str">
        <f>IF($B303="","",RIGHT($G303*1000+100+COUNTIF($G$2:$G303,$G303),9))</f>
        <v>040618101</v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>高松北・香　川</v>
      </c>
    </row>
    <row r="304" spans="1:22" x14ac:dyDescent="0.4">
      <c r="A304" t="s">
        <v>11767</v>
      </c>
      <c r="B304">
        <v>303</v>
      </c>
      <c r="C304" t="s">
        <v>2292</v>
      </c>
      <c r="D304" t="s">
        <v>2293</v>
      </c>
      <c r="E304">
        <v>2</v>
      </c>
      <c r="F304" t="s">
        <v>95</v>
      </c>
      <c r="G304">
        <v>20041114</v>
      </c>
      <c r="H304" t="s">
        <v>2294</v>
      </c>
      <c r="I304" t="s">
        <v>2295</v>
      </c>
      <c r="J304" t="s">
        <v>1244</v>
      </c>
      <c r="K304" t="s">
        <v>141</v>
      </c>
      <c r="L304" t="s">
        <v>95</v>
      </c>
      <c r="M304" t="s">
        <v>2296</v>
      </c>
      <c r="O304" s="2">
        <f>IFERROR(IF($B304="","",INDEX(所属情報!$E:$E,MATCH($A304,所属情報!$A:$A,0))),"")</f>
        <v>492232</v>
      </c>
      <c r="P304" s="2" t="str">
        <f t="shared" si="12"/>
        <v>谷生　悠真 (2)</v>
      </c>
      <c r="Q304" s="2" t="str">
        <f t="shared" si="13"/>
        <v>ﾀﾆｼｮｳ ﾕｳﾏ</v>
      </c>
      <c r="R304" s="2" t="str">
        <f t="shared" si="14"/>
        <v>TANISHO Yuma (04)</v>
      </c>
      <c r="S304" s="2" t="str">
        <f>IFERROR(IF($F304="","",INDEX(リスト!$C:$C,MATCH($F304,リスト!$B:$B,0))),"")</f>
        <v>28</v>
      </c>
      <c r="T304" s="2" t="str">
        <f>IFERROR(IF($K304="","",INDEX(リスト!$F:$F,MATCH($K304,リスト!$E:$E,0))),"")</f>
        <v>JPN</v>
      </c>
      <c r="U304" s="2" t="str">
        <f>IF($B304="","",RIGHT($G304*1000+100+COUNTIF($G$2:$G304,$G304),9))</f>
        <v>041114101</v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>三木・兵　庫</v>
      </c>
    </row>
    <row r="305" spans="1:22" x14ac:dyDescent="0.4">
      <c r="A305" t="s">
        <v>11767</v>
      </c>
      <c r="B305">
        <v>304</v>
      </c>
      <c r="C305" t="s">
        <v>2297</v>
      </c>
      <c r="D305" t="s">
        <v>2298</v>
      </c>
      <c r="E305">
        <v>2</v>
      </c>
      <c r="F305" t="s">
        <v>95</v>
      </c>
      <c r="G305">
        <v>20041108</v>
      </c>
      <c r="H305" t="s">
        <v>2299</v>
      </c>
      <c r="I305" t="s">
        <v>2300</v>
      </c>
      <c r="J305" t="s">
        <v>2301</v>
      </c>
      <c r="K305" t="s">
        <v>141</v>
      </c>
      <c r="L305" t="s">
        <v>97</v>
      </c>
      <c r="M305" t="s">
        <v>2302</v>
      </c>
      <c r="O305" s="2">
        <f>IFERROR(IF($B305="","",INDEX(所属情報!$E:$E,MATCH($A305,所属情報!$A:$A,0))),"")</f>
        <v>492232</v>
      </c>
      <c r="P305" s="2" t="str">
        <f t="shared" si="12"/>
        <v>嘉味本　謙信 (2)</v>
      </c>
      <c r="Q305" s="2" t="str">
        <f t="shared" si="13"/>
        <v>ｶﾐﾓﾄ ｹﾝｼﾝ</v>
      </c>
      <c r="R305" s="2" t="str">
        <f t="shared" si="14"/>
        <v>KAMIMOTO Kenshin (04)</v>
      </c>
      <c r="S305" s="2" t="str">
        <f>IFERROR(IF($F305="","",INDEX(リスト!$C:$C,MATCH($F305,リスト!$B:$B,0))),"")</f>
        <v>28</v>
      </c>
      <c r="T305" s="2" t="str">
        <f>IFERROR(IF($K305="","",INDEX(リスト!$F:$F,MATCH($K305,リスト!$E:$E,0))),"")</f>
        <v>JPN</v>
      </c>
      <c r="U305" s="2" t="str">
        <f>IF($B305="","",RIGHT($G305*1000+100+COUNTIF($G$2:$G305,$G305),9))</f>
        <v>041108101</v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>郡山・奈　良</v>
      </c>
    </row>
    <row r="306" spans="1:22" x14ac:dyDescent="0.4">
      <c r="A306" t="s">
        <v>11767</v>
      </c>
      <c r="B306">
        <v>305</v>
      </c>
      <c r="C306" t="s">
        <v>2303</v>
      </c>
      <c r="D306" t="s">
        <v>2304</v>
      </c>
      <c r="E306">
        <v>2</v>
      </c>
      <c r="F306" t="s">
        <v>83</v>
      </c>
      <c r="G306">
        <v>20030604</v>
      </c>
      <c r="H306" t="s">
        <v>2305</v>
      </c>
      <c r="I306" t="s">
        <v>2306</v>
      </c>
      <c r="J306" t="s">
        <v>1413</v>
      </c>
      <c r="K306" t="s">
        <v>141</v>
      </c>
      <c r="L306" t="s">
        <v>83</v>
      </c>
      <c r="M306" t="s">
        <v>2307</v>
      </c>
      <c r="O306" s="2">
        <f>IFERROR(IF($B306="","",INDEX(所属情報!$E:$E,MATCH($A306,所属情報!$A:$A,0))),"")</f>
        <v>492232</v>
      </c>
      <c r="P306" s="2" t="str">
        <f t="shared" si="12"/>
        <v>冨永　己太朗 (2)</v>
      </c>
      <c r="Q306" s="2" t="str">
        <f t="shared" si="13"/>
        <v>ﾄﾐﾅｶﾞ ｺﾀﾛｳ</v>
      </c>
      <c r="R306" s="2" t="str">
        <f t="shared" si="14"/>
        <v>TOMINAGA Kotaro (03)</v>
      </c>
      <c r="S306" s="2" t="str">
        <f>IFERROR(IF($F306="","",INDEX(リスト!$C:$C,MATCH($F306,リスト!$B:$B,0))),"")</f>
        <v>22</v>
      </c>
      <c r="T306" s="2" t="str">
        <f>IFERROR(IF($K306="","",INDEX(リスト!$F:$F,MATCH($K306,リスト!$E:$E,0))),"")</f>
        <v>JPN</v>
      </c>
      <c r="U306" s="2" t="str">
        <f>IF($B306="","",RIGHT($G306*1000+100+COUNTIF($G$2:$G306,$G306),9))</f>
        <v>030604101</v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>加藤学園暁秀・静　岡</v>
      </c>
    </row>
    <row r="307" spans="1:22" x14ac:dyDescent="0.4">
      <c r="A307" t="s">
        <v>11767</v>
      </c>
      <c r="B307">
        <v>306</v>
      </c>
      <c r="C307" t="s">
        <v>2308</v>
      </c>
      <c r="D307" t="s">
        <v>2309</v>
      </c>
      <c r="E307">
        <v>2</v>
      </c>
      <c r="F307" t="s">
        <v>87</v>
      </c>
      <c r="G307">
        <v>20040611</v>
      </c>
      <c r="H307" t="s">
        <v>2310</v>
      </c>
      <c r="I307" t="s">
        <v>2311</v>
      </c>
      <c r="J307" t="s">
        <v>1403</v>
      </c>
      <c r="K307" t="s">
        <v>141</v>
      </c>
      <c r="L307" t="s">
        <v>87</v>
      </c>
      <c r="M307" t="s">
        <v>2312</v>
      </c>
      <c r="O307" s="2">
        <f>IFERROR(IF($B307="","",INDEX(所属情報!$E:$E,MATCH($A307,所属情報!$A:$A,0))),"")</f>
        <v>492232</v>
      </c>
      <c r="P307" s="2" t="str">
        <f t="shared" si="12"/>
        <v>本田　敬大 (2)</v>
      </c>
      <c r="Q307" s="2" t="str">
        <f t="shared" si="13"/>
        <v>ﾎﾝﾀﾞ ｹｲﾀ</v>
      </c>
      <c r="R307" s="2" t="str">
        <f t="shared" si="14"/>
        <v>HONDA Keita (04)</v>
      </c>
      <c r="S307" s="2" t="str">
        <f>IFERROR(IF($F307="","",INDEX(リスト!$C:$C,MATCH($F307,リスト!$B:$B,0))),"")</f>
        <v>24</v>
      </c>
      <c r="T307" s="2" t="str">
        <f>IFERROR(IF($K307="","",INDEX(リスト!$F:$F,MATCH($K307,リスト!$E:$E,0))),"")</f>
        <v>JPN</v>
      </c>
      <c r="U307" s="2" t="str">
        <f>IF($B307="","",RIGHT($G307*1000+100+COUNTIF($G$2:$G307,$G307),9))</f>
        <v>040611102</v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>神戸・三　重</v>
      </c>
    </row>
    <row r="308" spans="1:22" x14ac:dyDescent="0.4">
      <c r="A308" t="s">
        <v>11767</v>
      </c>
      <c r="B308">
        <v>307</v>
      </c>
      <c r="C308" t="s">
        <v>2313</v>
      </c>
      <c r="D308" t="s">
        <v>2314</v>
      </c>
      <c r="E308">
        <v>2</v>
      </c>
      <c r="F308" t="s">
        <v>105</v>
      </c>
      <c r="G308">
        <v>20040806</v>
      </c>
      <c r="H308" t="s">
        <v>2315</v>
      </c>
      <c r="I308" t="s">
        <v>1095</v>
      </c>
      <c r="J308" t="s">
        <v>2316</v>
      </c>
      <c r="K308" t="s">
        <v>141</v>
      </c>
      <c r="L308" t="s">
        <v>105</v>
      </c>
      <c r="M308" t="s">
        <v>2317</v>
      </c>
      <c r="O308" s="2">
        <f>IFERROR(IF($B308="","",INDEX(所属情報!$E:$E,MATCH($A308,所属情報!$A:$A,0))),"")</f>
        <v>492232</v>
      </c>
      <c r="P308" s="2" t="str">
        <f t="shared" si="12"/>
        <v>森　大和 (2)</v>
      </c>
      <c r="Q308" s="2" t="str">
        <f t="shared" si="13"/>
        <v>ﾓﾘ ﾔﾏﾄ</v>
      </c>
      <c r="R308" s="2" t="str">
        <f t="shared" si="14"/>
        <v>MORI Yamato (04)</v>
      </c>
      <c r="S308" s="2" t="str">
        <f>IFERROR(IF($F308="","",INDEX(リスト!$C:$C,MATCH($F308,リスト!$B:$B,0))),"")</f>
        <v>33</v>
      </c>
      <c r="T308" s="2" t="str">
        <f>IFERROR(IF($K308="","",INDEX(リスト!$F:$F,MATCH($K308,リスト!$E:$E,0))),"")</f>
        <v>JPN</v>
      </c>
      <c r="U308" s="2" t="str">
        <f>IF($B308="","",RIGHT($G308*1000+100+COUNTIF($G$2:$G308,$G308),9))</f>
        <v>040806102</v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>岡山朝日・岡　山</v>
      </c>
    </row>
    <row r="309" spans="1:22" x14ac:dyDescent="0.4">
      <c r="A309" t="s">
        <v>11767</v>
      </c>
      <c r="B309">
        <v>308</v>
      </c>
      <c r="C309" t="s">
        <v>2318</v>
      </c>
      <c r="D309" t="s">
        <v>2319</v>
      </c>
      <c r="E309">
        <v>2</v>
      </c>
      <c r="F309" t="s">
        <v>95</v>
      </c>
      <c r="G309">
        <v>20050219</v>
      </c>
      <c r="H309" t="s">
        <v>2320</v>
      </c>
      <c r="I309" t="s">
        <v>2321</v>
      </c>
      <c r="J309" t="s">
        <v>1874</v>
      </c>
      <c r="K309" t="s">
        <v>141</v>
      </c>
      <c r="L309" t="s">
        <v>95</v>
      </c>
      <c r="M309" t="s">
        <v>2138</v>
      </c>
      <c r="O309" s="2">
        <f>IFERROR(IF($B309="","",INDEX(所属情報!$E:$E,MATCH($A309,所属情報!$A:$A,0))),"")</f>
        <v>492232</v>
      </c>
      <c r="P309" s="2" t="str">
        <f t="shared" si="12"/>
        <v>久山　大祐 (2)</v>
      </c>
      <c r="Q309" s="2" t="str">
        <f t="shared" si="13"/>
        <v>ｸﾔﾏ ﾀﾞｲｽｹ</v>
      </c>
      <c r="R309" s="2" t="str">
        <f t="shared" si="14"/>
        <v>KUYAMA Daisuke (05)</v>
      </c>
      <c r="S309" s="2" t="str">
        <f>IFERROR(IF($F309="","",INDEX(リスト!$C:$C,MATCH($F309,リスト!$B:$B,0))),"")</f>
        <v>28</v>
      </c>
      <c r="T309" s="2" t="str">
        <f>IFERROR(IF($K309="","",INDEX(リスト!$F:$F,MATCH($K309,リスト!$E:$E,0))),"")</f>
        <v>JPN</v>
      </c>
      <c r="U309" s="2" t="str">
        <f>IF($B309="","",RIGHT($G309*1000+100+COUNTIF($G$2:$G309,$G309),9))</f>
        <v>050219101</v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>北摂三田・兵　庫</v>
      </c>
    </row>
    <row r="310" spans="1:22" x14ac:dyDescent="0.4">
      <c r="A310" t="s">
        <v>11767</v>
      </c>
      <c r="B310">
        <v>309</v>
      </c>
      <c r="C310" t="s">
        <v>2322</v>
      </c>
      <c r="D310" t="s">
        <v>2323</v>
      </c>
      <c r="E310">
        <v>2</v>
      </c>
      <c r="F310" t="s">
        <v>95</v>
      </c>
      <c r="G310">
        <v>20040613</v>
      </c>
      <c r="H310" t="s">
        <v>2324</v>
      </c>
      <c r="I310" t="s">
        <v>2325</v>
      </c>
      <c r="J310" t="s">
        <v>2326</v>
      </c>
      <c r="K310" t="s">
        <v>141</v>
      </c>
      <c r="L310" t="s">
        <v>95</v>
      </c>
      <c r="M310" t="s">
        <v>2327</v>
      </c>
      <c r="O310" s="2">
        <f>IFERROR(IF($B310="","",INDEX(所属情報!$E:$E,MATCH($A310,所属情報!$A:$A,0))),"")</f>
        <v>492232</v>
      </c>
      <c r="P310" s="2" t="str">
        <f t="shared" si="12"/>
        <v>岩崎　佑 (2)</v>
      </c>
      <c r="Q310" s="2" t="str">
        <f t="shared" si="13"/>
        <v>ｲﾜｻｷ ﾀｽｸ</v>
      </c>
      <c r="R310" s="2" t="str">
        <f t="shared" si="14"/>
        <v>IWASAKI Tasuku (04)</v>
      </c>
      <c r="S310" s="2" t="str">
        <f>IFERROR(IF($F310="","",INDEX(リスト!$C:$C,MATCH($F310,リスト!$B:$B,0))),"")</f>
        <v>28</v>
      </c>
      <c r="T310" s="2" t="str">
        <f>IFERROR(IF($K310="","",INDEX(リスト!$F:$F,MATCH($K310,リスト!$E:$E,0))),"")</f>
        <v>JPN</v>
      </c>
      <c r="U310" s="2" t="str">
        <f>IF($B310="","",RIGHT($G310*1000+100+COUNTIF($G$2:$G310,$G310),9))</f>
        <v>040613101</v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>啓明学院・兵　庫</v>
      </c>
    </row>
    <row r="311" spans="1:22" x14ac:dyDescent="0.4">
      <c r="A311" t="s">
        <v>11767</v>
      </c>
      <c r="B311">
        <v>310</v>
      </c>
      <c r="C311" t="s">
        <v>2328</v>
      </c>
      <c r="D311" t="s">
        <v>2329</v>
      </c>
      <c r="E311">
        <v>2</v>
      </c>
      <c r="F311" t="s">
        <v>95</v>
      </c>
      <c r="G311">
        <v>20040820</v>
      </c>
      <c r="H311" t="s">
        <v>2330</v>
      </c>
      <c r="I311" t="s">
        <v>2331</v>
      </c>
      <c r="J311" t="s">
        <v>2332</v>
      </c>
      <c r="K311" t="s">
        <v>141</v>
      </c>
      <c r="L311" t="s">
        <v>95</v>
      </c>
      <c r="M311" t="s">
        <v>2333</v>
      </c>
      <c r="O311" s="2">
        <f>IFERROR(IF($B311="","",INDEX(所属情報!$E:$E,MATCH($A311,所属情報!$A:$A,0))),"")</f>
        <v>492232</v>
      </c>
      <c r="P311" s="2" t="str">
        <f t="shared" si="12"/>
        <v>野一色　雄善 (2)</v>
      </c>
      <c r="Q311" s="2" t="str">
        <f t="shared" si="13"/>
        <v>ﾉｲｼｷ ﾕｳｾﾞﾝ</v>
      </c>
      <c r="R311" s="2" t="str">
        <f t="shared" si="14"/>
        <v>NOISHIKI Yuzen (04)</v>
      </c>
      <c r="S311" s="2" t="str">
        <f>IFERROR(IF($F311="","",INDEX(リスト!$C:$C,MATCH($F311,リスト!$B:$B,0))),"")</f>
        <v>28</v>
      </c>
      <c r="T311" s="2" t="str">
        <f>IFERROR(IF($K311="","",INDEX(リスト!$F:$F,MATCH($K311,リスト!$E:$E,0))),"")</f>
        <v>JPN</v>
      </c>
      <c r="U311" s="2" t="str">
        <f>IF($B311="","",RIGHT($G311*1000+100+COUNTIF($G$2:$G311,$G311),9))</f>
        <v>040820101</v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>三田祥雲館・兵　庫</v>
      </c>
    </row>
    <row r="312" spans="1:22" x14ac:dyDescent="0.4">
      <c r="A312" t="s">
        <v>11767</v>
      </c>
      <c r="B312">
        <v>311</v>
      </c>
      <c r="C312" t="s">
        <v>2334</v>
      </c>
      <c r="D312" t="s">
        <v>2335</v>
      </c>
      <c r="E312">
        <v>2</v>
      </c>
      <c r="F312" t="s">
        <v>93</v>
      </c>
      <c r="G312">
        <v>20040826</v>
      </c>
      <c r="H312" t="s">
        <v>2336</v>
      </c>
      <c r="I312" t="s">
        <v>2337</v>
      </c>
      <c r="J312" t="s">
        <v>2338</v>
      </c>
      <c r="K312" t="s">
        <v>141</v>
      </c>
      <c r="L312" t="s">
        <v>93</v>
      </c>
      <c r="M312" t="s">
        <v>2339</v>
      </c>
      <c r="O312" s="2">
        <f>IFERROR(IF($B312="","",INDEX(所属情報!$E:$E,MATCH($A312,所属情報!$A:$A,0))),"")</f>
        <v>492232</v>
      </c>
      <c r="P312" s="2" t="str">
        <f t="shared" si="12"/>
        <v>白数　脩一郎 (2)</v>
      </c>
      <c r="Q312" s="2" t="str">
        <f t="shared" si="13"/>
        <v>ｼﾗｽ ﾕｳｲﾁﾛｳ</v>
      </c>
      <c r="R312" s="2" t="str">
        <f t="shared" si="14"/>
        <v>SHIRASU Yuichiro (04)</v>
      </c>
      <c r="S312" s="2" t="str">
        <f>IFERROR(IF($F312="","",INDEX(リスト!$C:$C,MATCH($F312,リスト!$B:$B,0))),"")</f>
        <v>27</v>
      </c>
      <c r="T312" s="2" t="str">
        <f>IFERROR(IF($K312="","",INDEX(リスト!$F:$F,MATCH($K312,リスト!$E:$E,0))),"")</f>
        <v>JPN</v>
      </c>
      <c r="U312" s="2" t="str">
        <f>IF($B312="","",RIGHT($G312*1000+100+COUNTIF($G$2:$G312,$G312),9))</f>
        <v>040826101</v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>豊中・大　阪</v>
      </c>
    </row>
    <row r="313" spans="1:22" x14ac:dyDescent="0.4">
      <c r="A313" t="s">
        <v>11767</v>
      </c>
      <c r="B313">
        <v>312</v>
      </c>
      <c r="C313" t="s">
        <v>2340</v>
      </c>
      <c r="D313" t="s">
        <v>2341</v>
      </c>
      <c r="E313">
        <v>2</v>
      </c>
      <c r="F313" t="s">
        <v>119</v>
      </c>
      <c r="G313">
        <v>20040819</v>
      </c>
      <c r="H313" t="s">
        <v>2342</v>
      </c>
      <c r="I313" t="s">
        <v>2343</v>
      </c>
      <c r="J313" t="s">
        <v>1277</v>
      </c>
      <c r="K313" t="s">
        <v>141</v>
      </c>
      <c r="L313" t="s">
        <v>119</v>
      </c>
      <c r="M313" t="s">
        <v>2344</v>
      </c>
      <c r="O313" s="2">
        <f>IFERROR(IF($B313="","",INDEX(所属情報!$E:$E,MATCH($A313,所属情報!$A:$A,0))),"")</f>
        <v>492232</v>
      </c>
      <c r="P313" s="2" t="str">
        <f t="shared" si="12"/>
        <v>古閑　寛大 (2)</v>
      </c>
      <c r="Q313" s="2" t="str">
        <f t="shared" si="13"/>
        <v>ｺｶﾞ ｶﾝﾀ</v>
      </c>
      <c r="R313" s="2" t="str">
        <f t="shared" si="14"/>
        <v>KOGA Kanta (04)</v>
      </c>
      <c r="S313" s="2" t="str">
        <f>IFERROR(IF($F313="","",INDEX(リスト!$C:$C,MATCH($F313,リスト!$B:$B,0))),"")</f>
        <v>40</v>
      </c>
      <c r="T313" s="2" t="str">
        <f>IFERROR(IF($K313="","",INDEX(リスト!$F:$F,MATCH($K313,リスト!$E:$E,0))),"")</f>
        <v>JPN</v>
      </c>
      <c r="U313" s="2" t="str">
        <f>IF($B313="","",RIGHT($G313*1000+100+COUNTIF($G$2:$G313,$G313),9))</f>
        <v>040819101</v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>京都・福　岡</v>
      </c>
    </row>
    <row r="314" spans="1:22" x14ac:dyDescent="0.4">
      <c r="A314" t="s">
        <v>11767</v>
      </c>
      <c r="B314">
        <v>313</v>
      </c>
      <c r="C314" t="s">
        <v>2345</v>
      </c>
      <c r="D314" t="s">
        <v>2346</v>
      </c>
      <c r="E314">
        <v>2</v>
      </c>
      <c r="F314" t="s">
        <v>119</v>
      </c>
      <c r="G314">
        <v>20041003</v>
      </c>
      <c r="H314" t="s">
        <v>2347</v>
      </c>
      <c r="I314" t="s">
        <v>1736</v>
      </c>
      <c r="J314" t="s">
        <v>2348</v>
      </c>
      <c r="K314" t="s">
        <v>141</v>
      </c>
      <c r="L314" t="s">
        <v>119</v>
      </c>
      <c r="M314" t="s">
        <v>2349</v>
      </c>
      <c r="O314" s="2">
        <f>IFERROR(IF($B314="","",INDEX(所属情報!$E:$E,MATCH($A314,所属情報!$A:$A,0))),"")</f>
        <v>492232</v>
      </c>
      <c r="P314" s="2" t="str">
        <f t="shared" si="12"/>
        <v>吉川　喜理 (2)</v>
      </c>
      <c r="Q314" s="2" t="str">
        <f t="shared" si="13"/>
        <v>ﾖｼｶﾜ ｷﾘ</v>
      </c>
      <c r="R314" s="2" t="str">
        <f t="shared" si="14"/>
        <v>YOSHIKAWA Kiri (04)</v>
      </c>
      <c r="S314" s="2" t="str">
        <f>IFERROR(IF($F314="","",INDEX(リスト!$C:$C,MATCH($F314,リスト!$B:$B,0))),"")</f>
        <v>40</v>
      </c>
      <c r="T314" s="2" t="str">
        <f>IFERROR(IF($K314="","",INDEX(リスト!$F:$F,MATCH($K314,リスト!$E:$E,0))),"")</f>
        <v>JPN</v>
      </c>
      <c r="U314" s="2" t="str">
        <f>IF($B314="","",RIGHT($G314*1000+100+COUNTIF($G$2:$G314,$G314),9))</f>
        <v>041003101</v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>福翔・福　岡</v>
      </c>
    </row>
    <row r="315" spans="1:22" x14ac:dyDescent="0.4">
      <c r="A315" t="s">
        <v>11767</v>
      </c>
      <c r="B315">
        <v>314</v>
      </c>
      <c r="C315" t="s">
        <v>2350</v>
      </c>
      <c r="D315" t="s">
        <v>2351</v>
      </c>
      <c r="E315">
        <v>2</v>
      </c>
      <c r="F315" t="s">
        <v>95</v>
      </c>
      <c r="G315">
        <v>20041122</v>
      </c>
      <c r="H315" t="s">
        <v>2352</v>
      </c>
      <c r="I315" t="s">
        <v>2353</v>
      </c>
      <c r="J315" t="s">
        <v>2354</v>
      </c>
      <c r="K315" t="s">
        <v>141</v>
      </c>
      <c r="L315" t="s">
        <v>95</v>
      </c>
      <c r="M315" t="s">
        <v>2327</v>
      </c>
      <c r="O315" s="2">
        <f>IFERROR(IF($B315="","",INDEX(所属情報!$E:$E,MATCH($A315,所属情報!$A:$A,0))),"")</f>
        <v>492232</v>
      </c>
      <c r="P315" s="2" t="str">
        <f t="shared" si="12"/>
        <v>浅雄　司 (2)</v>
      </c>
      <c r="Q315" s="2" t="str">
        <f t="shared" si="13"/>
        <v>ｱｻｵ ﾂｶｻ</v>
      </c>
      <c r="R315" s="2" t="str">
        <f t="shared" si="14"/>
        <v>ASAO Tsukasa (04)</v>
      </c>
      <c r="S315" s="2" t="str">
        <f>IFERROR(IF($F315="","",INDEX(リスト!$C:$C,MATCH($F315,リスト!$B:$B,0))),"")</f>
        <v>28</v>
      </c>
      <c r="T315" s="2" t="str">
        <f>IFERROR(IF($K315="","",INDEX(リスト!$F:$F,MATCH($K315,リスト!$E:$E,0))),"")</f>
        <v>JPN</v>
      </c>
      <c r="U315" s="2" t="str">
        <f>IF($B315="","",RIGHT($G315*1000+100+COUNTIF($G$2:$G315,$G315),9))</f>
        <v>041122101</v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>啓明学院・兵　庫</v>
      </c>
    </row>
    <row r="316" spans="1:22" x14ac:dyDescent="0.4">
      <c r="A316" t="s">
        <v>11768</v>
      </c>
      <c r="B316">
        <v>315</v>
      </c>
      <c r="C316" t="s">
        <v>2355</v>
      </c>
      <c r="D316" t="s">
        <v>2356</v>
      </c>
      <c r="E316">
        <v>4</v>
      </c>
      <c r="F316" t="s">
        <v>93</v>
      </c>
      <c r="G316">
        <v>20021116</v>
      </c>
      <c r="H316" t="s">
        <v>2357</v>
      </c>
      <c r="I316" t="s">
        <v>2358</v>
      </c>
      <c r="J316" t="s">
        <v>2359</v>
      </c>
      <c r="K316" t="s">
        <v>141</v>
      </c>
      <c r="L316" t="s">
        <v>93</v>
      </c>
      <c r="M316" t="s">
        <v>2360</v>
      </c>
      <c r="O316" s="2">
        <f>IFERROR(IF($B316="","",INDEX(所属情報!$E:$E,MATCH($A316,所属情報!$A:$A,0))),"")</f>
        <v>492189</v>
      </c>
      <c r="P316" s="2" t="str">
        <f t="shared" si="12"/>
        <v>蛭子谷　大夢 (4)</v>
      </c>
      <c r="Q316" s="2" t="str">
        <f t="shared" si="13"/>
        <v>ｴﾋﾞｽﾀﾆ ﾋﾛﾑ</v>
      </c>
      <c r="R316" s="2" t="str">
        <f t="shared" si="14"/>
        <v>EBISUTANI Hiromu (02)</v>
      </c>
      <c r="S316" s="2" t="str">
        <f>IFERROR(IF($F316="","",INDEX(リスト!$C:$C,MATCH($F316,リスト!$B:$B,0))),"")</f>
        <v>27</v>
      </c>
      <c r="T316" s="2" t="str">
        <f>IFERROR(IF($K316="","",INDEX(リスト!$F:$F,MATCH($K316,リスト!$E:$E,0))),"")</f>
        <v>JPN</v>
      </c>
      <c r="U316" s="2" t="str">
        <f>IF($B316="","",RIGHT($G316*1000+100+COUNTIF($G$2:$G316,$G316),9))</f>
        <v>021116101</v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>箕面自由学園・大　阪</v>
      </c>
    </row>
    <row r="317" spans="1:22" x14ac:dyDescent="0.4">
      <c r="A317" t="s">
        <v>11768</v>
      </c>
      <c r="B317">
        <v>316</v>
      </c>
      <c r="C317" t="s">
        <v>2361</v>
      </c>
      <c r="D317" t="s">
        <v>2362</v>
      </c>
      <c r="E317">
        <v>4</v>
      </c>
      <c r="F317" t="s">
        <v>75</v>
      </c>
      <c r="G317">
        <v>20021002</v>
      </c>
      <c r="H317" t="s">
        <v>2363</v>
      </c>
      <c r="I317" t="s">
        <v>2364</v>
      </c>
      <c r="J317" t="s">
        <v>2365</v>
      </c>
      <c r="K317" t="s">
        <v>141</v>
      </c>
      <c r="L317" t="s">
        <v>75</v>
      </c>
      <c r="M317" t="s">
        <v>910</v>
      </c>
      <c r="O317" s="2">
        <f>IFERROR(IF($B317="","",INDEX(所属情報!$E:$E,MATCH($A317,所属情報!$A:$A,0))),"")</f>
        <v>492189</v>
      </c>
      <c r="P317" s="2" t="str">
        <f t="shared" si="12"/>
        <v>田村　樹 (4)</v>
      </c>
      <c r="Q317" s="2" t="str">
        <f t="shared" si="13"/>
        <v>ﾀﾑﾗ ｲﾂｷ</v>
      </c>
      <c r="R317" s="2" t="str">
        <f t="shared" si="14"/>
        <v>TAMURA Itsuki (02)</v>
      </c>
      <c r="S317" s="2" t="str">
        <f>IFERROR(IF($F317="","",INDEX(リスト!$C:$C,MATCH($F317,リスト!$B:$B,0))),"")</f>
        <v>18</v>
      </c>
      <c r="T317" s="2" t="str">
        <f>IFERROR(IF($K317="","",INDEX(リスト!$F:$F,MATCH($K317,リスト!$E:$E,0))),"")</f>
        <v>JPN</v>
      </c>
      <c r="U317" s="2" t="str">
        <f>IF($B317="","",RIGHT($G317*1000+100+COUNTIF($G$2:$G317,$G317),9))</f>
        <v>021002101</v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>北陸・福　井</v>
      </c>
    </row>
    <row r="318" spans="1:22" x14ac:dyDescent="0.4">
      <c r="A318" t="s">
        <v>11768</v>
      </c>
      <c r="B318">
        <v>317</v>
      </c>
      <c r="C318" t="s">
        <v>2366</v>
      </c>
      <c r="D318" t="s">
        <v>2367</v>
      </c>
      <c r="E318">
        <v>4</v>
      </c>
      <c r="F318" t="s">
        <v>105</v>
      </c>
      <c r="G318">
        <v>20021209</v>
      </c>
      <c r="H318" t="s">
        <v>2368</v>
      </c>
      <c r="I318" t="s">
        <v>2369</v>
      </c>
      <c r="J318" t="s">
        <v>2148</v>
      </c>
      <c r="K318" t="s">
        <v>141</v>
      </c>
      <c r="L318" t="s">
        <v>105</v>
      </c>
      <c r="M318" t="s">
        <v>2370</v>
      </c>
      <c r="O318" s="2">
        <f>IFERROR(IF($B318="","",INDEX(所属情報!$E:$E,MATCH($A318,所属情報!$A:$A,0))),"")</f>
        <v>492189</v>
      </c>
      <c r="P318" s="2" t="str">
        <f t="shared" si="12"/>
        <v>平松　康 (4)</v>
      </c>
      <c r="Q318" s="2" t="str">
        <f t="shared" si="13"/>
        <v>ﾋﾗﾏﾂ ｺｳ</v>
      </c>
      <c r="R318" s="2" t="str">
        <f t="shared" si="14"/>
        <v>HIRAMATSU Ko (02)</v>
      </c>
      <c r="S318" s="2" t="str">
        <f>IFERROR(IF($F318="","",INDEX(リスト!$C:$C,MATCH($F318,リスト!$B:$B,0))),"")</f>
        <v>33</v>
      </c>
      <c r="T318" s="2" t="str">
        <f>IFERROR(IF($K318="","",INDEX(リスト!$F:$F,MATCH($K318,リスト!$E:$E,0))),"")</f>
        <v>JPN</v>
      </c>
      <c r="U318" s="2" t="str">
        <f>IF($B318="","",RIGHT($G318*1000+100+COUNTIF($G$2:$G318,$G318),9))</f>
        <v>021209101</v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>総社・岡　山</v>
      </c>
    </row>
    <row r="319" spans="1:22" x14ac:dyDescent="0.4">
      <c r="A319" t="s">
        <v>11768</v>
      </c>
      <c r="B319">
        <v>318</v>
      </c>
      <c r="C319" t="s">
        <v>2371</v>
      </c>
      <c r="D319" t="s">
        <v>2372</v>
      </c>
      <c r="E319">
        <v>4</v>
      </c>
      <c r="F319" t="s">
        <v>113</v>
      </c>
      <c r="G319">
        <v>20020715</v>
      </c>
      <c r="H319" t="s">
        <v>2373</v>
      </c>
      <c r="I319" t="s">
        <v>2374</v>
      </c>
      <c r="J319" t="s">
        <v>2375</v>
      </c>
      <c r="K319" t="s">
        <v>141</v>
      </c>
      <c r="L319" t="s">
        <v>113</v>
      </c>
      <c r="M319" t="s">
        <v>2376</v>
      </c>
      <c r="O319" s="2">
        <f>IFERROR(IF($B319="","",INDEX(所属情報!$E:$E,MATCH($A319,所属情報!$A:$A,0))),"")</f>
        <v>492189</v>
      </c>
      <c r="P319" s="2" t="str">
        <f t="shared" si="12"/>
        <v>八田　晴生 (4)</v>
      </c>
      <c r="Q319" s="2" t="str">
        <f t="shared" si="13"/>
        <v>ﾊｯﾀ ﾊﾙｾ</v>
      </c>
      <c r="R319" s="2" t="str">
        <f t="shared" si="14"/>
        <v>HATTA Haruse (02)</v>
      </c>
      <c r="S319" s="2" t="str">
        <f>IFERROR(IF($F319="","",INDEX(リスト!$C:$C,MATCH($F319,リスト!$B:$B,0))),"")</f>
        <v>37</v>
      </c>
      <c r="T319" s="2" t="str">
        <f>IFERROR(IF($K319="","",INDEX(リスト!$F:$F,MATCH($K319,リスト!$E:$E,0))),"")</f>
        <v>JPN</v>
      </c>
      <c r="U319" s="2" t="str">
        <f>IF($B319="","",RIGHT($G319*1000+100+COUNTIF($G$2:$G319,$G319),9))</f>
        <v>020715101</v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>四国学院大香川西・香　川</v>
      </c>
    </row>
    <row r="320" spans="1:22" x14ac:dyDescent="0.4">
      <c r="A320" t="s">
        <v>11768</v>
      </c>
      <c r="B320">
        <v>319</v>
      </c>
      <c r="C320" t="s">
        <v>2377</v>
      </c>
      <c r="D320" t="s">
        <v>2378</v>
      </c>
      <c r="E320">
        <v>4</v>
      </c>
      <c r="F320" t="s">
        <v>89</v>
      </c>
      <c r="G320">
        <v>20020625</v>
      </c>
      <c r="H320" t="s">
        <v>2379</v>
      </c>
      <c r="I320" t="s">
        <v>2380</v>
      </c>
      <c r="J320" t="s">
        <v>2381</v>
      </c>
      <c r="K320" t="s">
        <v>141</v>
      </c>
      <c r="L320" t="s">
        <v>89</v>
      </c>
      <c r="M320" t="s">
        <v>1763</v>
      </c>
      <c r="O320" s="2">
        <f>IFERROR(IF($B320="","",INDEX(所属情報!$E:$E,MATCH($A320,所属情報!$A:$A,0))),"")</f>
        <v>492189</v>
      </c>
      <c r="P320" s="2" t="str">
        <f t="shared" si="12"/>
        <v>梶川　裕貴 (4)</v>
      </c>
      <c r="Q320" s="2" t="str">
        <f t="shared" si="13"/>
        <v>ｶｼﾞｶﾜ ﾋﾛｷ</v>
      </c>
      <c r="R320" s="2" t="str">
        <f t="shared" si="14"/>
        <v>KAJIKAWA Hiroki (02)</v>
      </c>
      <c r="S320" s="2" t="str">
        <f>IFERROR(IF($F320="","",INDEX(リスト!$C:$C,MATCH($F320,リスト!$B:$B,0))),"")</f>
        <v>25</v>
      </c>
      <c r="T320" s="2" t="str">
        <f>IFERROR(IF($K320="","",INDEX(リスト!$F:$F,MATCH($K320,リスト!$E:$E,0))),"")</f>
        <v>JPN</v>
      </c>
      <c r="U320" s="2" t="str">
        <f>IF($B320="","",RIGHT($G320*1000+100+COUNTIF($G$2:$G320,$G320),9))</f>
        <v>020625101</v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>草津東・滋　賀</v>
      </c>
    </row>
    <row r="321" spans="1:22" x14ac:dyDescent="0.4">
      <c r="A321" t="s">
        <v>11768</v>
      </c>
      <c r="B321">
        <v>320</v>
      </c>
      <c r="C321" t="s">
        <v>2382</v>
      </c>
      <c r="D321" t="s">
        <v>2383</v>
      </c>
      <c r="E321">
        <v>4</v>
      </c>
      <c r="F321" t="s">
        <v>91</v>
      </c>
      <c r="G321">
        <v>20030308</v>
      </c>
      <c r="H321" t="s">
        <v>2384</v>
      </c>
      <c r="I321" t="s">
        <v>1084</v>
      </c>
      <c r="J321" t="s">
        <v>2385</v>
      </c>
      <c r="K321" t="s">
        <v>141</v>
      </c>
      <c r="L321" t="s">
        <v>91</v>
      </c>
      <c r="M321" t="s">
        <v>2254</v>
      </c>
      <c r="O321" s="2">
        <f>IFERROR(IF($B321="","",INDEX(所属情報!$E:$E,MATCH($A321,所属情報!$A:$A,0))),"")</f>
        <v>492189</v>
      </c>
      <c r="P321" s="2" t="str">
        <f t="shared" si="12"/>
        <v>木村　天南 (4)</v>
      </c>
      <c r="Q321" s="2" t="str">
        <f t="shared" si="13"/>
        <v>ｷﾑﾗ ｱﾅﾝ</v>
      </c>
      <c r="R321" s="2" t="str">
        <f t="shared" si="14"/>
        <v>KIMURA Anan (03)</v>
      </c>
      <c r="S321" s="2" t="str">
        <f>IFERROR(IF($F321="","",INDEX(リスト!$C:$C,MATCH($F321,リスト!$B:$B,0))),"")</f>
        <v>26</v>
      </c>
      <c r="T321" s="2" t="str">
        <f>IFERROR(IF($K321="","",INDEX(リスト!$F:$F,MATCH($K321,リスト!$E:$E,0))),"")</f>
        <v>JPN</v>
      </c>
      <c r="U321" s="2" t="str">
        <f>IF($B321="","",RIGHT($G321*1000+100+COUNTIF($G$2:$G321,$G321),9))</f>
        <v>030308101</v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>西城陽・京　都</v>
      </c>
    </row>
    <row r="322" spans="1:22" x14ac:dyDescent="0.4">
      <c r="A322" t="s">
        <v>11768</v>
      </c>
      <c r="B322">
        <v>321</v>
      </c>
      <c r="C322" t="s">
        <v>2386</v>
      </c>
      <c r="D322" t="s">
        <v>2387</v>
      </c>
      <c r="E322">
        <v>4</v>
      </c>
      <c r="F322" t="s">
        <v>91</v>
      </c>
      <c r="G322">
        <v>20020828</v>
      </c>
      <c r="H322" t="s">
        <v>2388</v>
      </c>
      <c r="I322" t="s">
        <v>1204</v>
      </c>
      <c r="J322" t="s">
        <v>2248</v>
      </c>
      <c r="K322" t="s">
        <v>141</v>
      </c>
      <c r="L322" t="s">
        <v>91</v>
      </c>
      <c r="M322" t="s">
        <v>1240</v>
      </c>
      <c r="O322" s="2">
        <f>IFERROR(IF($B322="","",INDEX(所属情報!$E:$E,MATCH($A322,所属情報!$A:$A,0))),"")</f>
        <v>492189</v>
      </c>
      <c r="P322" s="2" t="str">
        <f t="shared" ref="P322:P385" si="15">IF($C322="","",IF($E322="",$C322,$C322&amp;" ("&amp;$E322&amp;")"))</f>
        <v>杉浦　正吾 (4)</v>
      </c>
      <c r="Q322" s="2" t="str">
        <f t="shared" ref="Q322:Q385" si="16">IF($D322="","",ASC($D322))</f>
        <v>ｽｷﾞｳﾗ ｼｮｳｺﾞ</v>
      </c>
      <c r="R322" s="2" t="str">
        <f t="shared" ref="R322:R385" si="17">IF($I322="","",UPPER($I322)&amp;" "&amp;UPPER(LEFT($J322,1))&amp;LOWER(RIGHT($J322,LEN($J322)-1))&amp;" ("&amp;MID($G322,3,2)&amp;")")</f>
        <v>SUGIURA Shogo (02)</v>
      </c>
      <c r="S322" s="2" t="str">
        <f>IFERROR(IF($F322="","",INDEX(リスト!$C:$C,MATCH($F322,リスト!$B:$B,0))),"")</f>
        <v>26</v>
      </c>
      <c r="T322" s="2" t="str">
        <f>IFERROR(IF($K322="","",INDEX(リスト!$F:$F,MATCH($K322,リスト!$E:$E,0))),"")</f>
        <v>JPN</v>
      </c>
      <c r="U322" s="2" t="str">
        <f>IF($B322="","",RIGHT($G322*1000+100+COUNTIF($G$2:$G322,$G322),9))</f>
        <v>020828101</v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>花園・京　都</v>
      </c>
    </row>
    <row r="323" spans="1:22" x14ac:dyDescent="0.4">
      <c r="A323" t="s">
        <v>11768</v>
      </c>
      <c r="B323">
        <v>322</v>
      </c>
      <c r="C323" t="s">
        <v>2389</v>
      </c>
      <c r="D323" t="s">
        <v>2390</v>
      </c>
      <c r="E323">
        <v>4</v>
      </c>
      <c r="F323" t="s">
        <v>95</v>
      </c>
      <c r="G323">
        <v>20020518</v>
      </c>
      <c r="H323" t="s">
        <v>2391</v>
      </c>
      <c r="I323" t="s">
        <v>2392</v>
      </c>
      <c r="J323" t="s">
        <v>2393</v>
      </c>
      <c r="K323" t="s">
        <v>141</v>
      </c>
      <c r="L323" t="s">
        <v>95</v>
      </c>
      <c r="M323" t="s">
        <v>1255</v>
      </c>
      <c r="O323" s="2">
        <f>IFERROR(IF($B323="","",INDEX(所属情報!$E:$E,MATCH($A323,所属情報!$A:$A,0))),"")</f>
        <v>492189</v>
      </c>
      <c r="P323" s="2" t="str">
        <f t="shared" si="15"/>
        <v>西田　憲吾 (4)</v>
      </c>
      <c r="Q323" s="2" t="str">
        <f t="shared" si="16"/>
        <v>ﾆｼﾀﾞ ｹﾝｺﾞ</v>
      </c>
      <c r="R323" s="2" t="str">
        <f t="shared" si="17"/>
        <v>NISHIDA Kengo (02)</v>
      </c>
      <c r="S323" s="2" t="str">
        <f>IFERROR(IF($F323="","",INDEX(リスト!$C:$C,MATCH($F323,リスト!$B:$B,0))),"")</f>
        <v>28</v>
      </c>
      <c r="T323" s="2" t="str">
        <f>IFERROR(IF($K323="","",INDEX(リスト!$F:$F,MATCH($K323,リスト!$E:$E,0))),"")</f>
        <v>JPN</v>
      </c>
      <c r="U323" s="2" t="str">
        <f>IF($B323="","",RIGHT($G323*1000+100+COUNTIF($G$2:$G323,$G323),9))</f>
        <v>020518101</v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>豊岡・兵　庫</v>
      </c>
    </row>
    <row r="324" spans="1:22" x14ac:dyDescent="0.4">
      <c r="A324" t="s">
        <v>11768</v>
      </c>
      <c r="B324">
        <v>323</v>
      </c>
      <c r="C324" t="s">
        <v>2394</v>
      </c>
      <c r="D324" t="s">
        <v>2395</v>
      </c>
      <c r="E324">
        <v>4</v>
      </c>
      <c r="F324" t="s">
        <v>93</v>
      </c>
      <c r="G324">
        <v>20030108</v>
      </c>
      <c r="H324" t="s">
        <v>2396</v>
      </c>
      <c r="I324" t="s">
        <v>2397</v>
      </c>
      <c r="J324" t="s">
        <v>2398</v>
      </c>
      <c r="K324" t="s">
        <v>141</v>
      </c>
      <c r="L324" t="s">
        <v>93</v>
      </c>
      <c r="M324" t="s">
        <v>2399</v>
      </c>
      <c r="O324" s="2">
        <f>IFERROR(IF($B324="","",INDEX(所属情報!$E:$E,MATCH($A324,所属情報!$A:$A,0))),"")</f>
        <v>492189</v>
      </c>
      <c r="P324" s="2" t="str">
        <f t="shared" si="15"/>
        <v>吉ノ元　武義 (4)</v>
      </c>
      <c r="Q324" s="2" t="str">
        <f t="shared" si="16"/>
        <v>ﾖｼﾉﾓﾄ ﾑｷﾞ</v>
      </c>
      <c r="R324" s="2" t="str">
        <f t="shared" si="17"/>
        <v>YOSHINOMOTO Mugi (03)</v>
      </c>
      <c r="S324" s="2" t="str">
        <f>IFERROR(IF($F324="","",INDEX(リスト!$C:$C,MATCH($F324,リスト!$B:$B,0))),"")</f>
        <v>27</v>
      </c>
      <c r="T324" s="2" t="str">
        <f>IFERROR(IF($K324="","",INDEX(リスト!$F:$F,MATCH($K324,リスト!$E:$E,0))),"")</f>
        <v>JPN</v>
      </c>
      <c r="U324" s="2" t="str">
        <f>IF($B324="","",RIGHT($G324*1000+100+COUNTIF($G$2:$G324,$G324),9))</f>
        <v>030108101</v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>大阪国際・大　阪</v>
      </c>
    </row>
    <row r="325" spans="1:22" x14ac:dyDescent="0.4">
      <c r="A325" t="s">
        <v>11768</v>
      </c>
      <c r="B325">
        <v>324</v>
      </c>
      <c r="C325" t="s">
        <v>2400</v>
      </c>
      <c r="D325" t="s">
        <v>2401</v>
      </c>
      <c r="E325">
        <v>4</v>
      </c>
      <c r="F325" t="s">
        <v>95</v>
      </c>
      <c r="G325">
        <v>20021122</v>
      </c>
      <c r="H325" t="s">
        <v>2402</v>
      </c>
      <c r="I325" t="s">
        <v>2403</v>
      </c>
      <c r="J325" t="s">
        <v>1037</v>
      </c>
      <c r="K325" t="s">
        <v>141</v>
      </c>
      <c r="L325" t="s">
        <v>95</v>
      </c>
      <c r="M325" t="s">
        <v>827</v>
      </c>
      <c r="O325" s="2">
        <f>IFERROR(IF($B325="","",INDEX(所属情報!$E:$E,MATCH($A325,所属情報!$A:$A,0))),"")</f>
        <v>492189</v>
      </c>
      <c r="P325" s="2" t="str">
        <f t="shared" si="15"/>
        <v>細見　大樹 (4)</v>
      </c>
      <c r="Q325" s="2" t="str">
        <f t="shared" si="16"/>
        <v>ﾎｿﾐ ﾀﾞｲｷ</v>
      </c>
      <c r="R325" s="2" t="str">
        <f t="shared" si="17"/>
        <v>HOSOMI Daiki (02)</v>
      </c>
      <c r="S325" s="2" t="str">
        <f>IFERROR(IF($F325="","",INDEX(リスト!$C:$C,MATCH($F325,リスト!$B:$B,0))),"")</f>
        <v>28</v>
      </c>
      <c r="T325" s="2" t="str">
        <f>IFERROR(IF($K325="","",INDEX(リスト!$F:$F,MATCH($K325,リスト!$E:$E,0))),"")</f>
        <v>JPN</v>
      </c>
      <c r="U325" s="2" t="str">
        <f>IF($B325="","",RIGHT($G325*1000+100+COUNTIF($G$2:$G325,$G325),9))</f>
        <v>021122102</v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>社・兵　庫</v>
      </c>
    </row>
    <row r="326" spans="1:22" x14ac:dyDescent="0.4">
      <c r="A326" t="s">
        <v>11768</v>
      </c>
      <c r="B326">
        <v>325</v>
      </c>
      <c r="C326" t="s">
        <v>2404</v>
      </c>
      <c r="D326" t="s">
        <v>2405</v>
      </c>
      <c r="E326">
        <v>4</v>
      </c>
      <c r="F326" t="s">
        <v>87</v>
      </c>
      <c r="G326">
        <v>20030330</v>
      </c>
      <c r="H326" t="s">
        <v>2406</v>
      </c>
      <c r="I326" t="s">
        <v>2407</v>
      </c>
      <c r="J326" t="s">
        <v>1874</v>
      </c>
      <c r="K326" t="s">
        <v>141</v>
      </c>
      <c r="L326" t="s">
        <v>87</v>
      </c>
      <c r="M326" t="s">
        <v>1976</v>
      </c>
      <c r="O326" s="2">
        <f>IFERROR(IF($B326="","",INDEX(所属情報!$E:$E,MATCH($A326,所属情報!$A:$A,0))),"")</f>
        <v>492189</v>
      </c>
      <c r="P326" s="2" t="str">
        <f t="shared" si="15"/>
        <v>中東　大輔 (4)</v>
      </c>
      <c r="Q326" s="2" t="str">
        <f t="shared" si="16"/>
        <v>ﾅｶﾋｶﾞｼ ﾀﾞｲｽｹ</v>
      </c>
      <c r="R326" s="2" t="str">
        <f t="shared" si="17"/>
        <v>NAKAHIGASHI Daisuke (03)</v>
      </c>
      <c r="S326" s="2" t="str">
        <f>IFERROR(IF($F326="","",INDEX(リスト!$C:$C,MATCH($F326,リスト!$B:$B,0))),"")</f>
        <v>24</v>
      </c>
      <c r="T326" s="2" t="str">
        <f>IFERROR(IF($K326="","",INDEX(リスト!$F:$F,MATCH($K326,リスト!$E:$E,0))),"")</f>
        <v>JPN</v>
      </c>
      <c r="U326" s="2" t="str">
        <f>IF($B326="","",RIGHT($G326*1000+100+COUNTIF($G$2:$G326,$G326),9))</f>
        <v>030330102</v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>皇學館・三　重</v>
      </c>
    </row>
    <row r="327" spans="1:22" x14ac:dyDescent="0.4">
      <c r="A327" t="s">
        <v>11768</v>
      </c>
      <c r="B327">
        <v>326</v>
      </c>
      <c r="C327" t="s">
        <v>2408</v>
      </c>
      <c r="D327" t="s">
        <v>2409</v>
      </c>
      <c r="E327">
        <v>4</v>
      </c>
      <c r="F327" t="s">
        <v>91</v>
      </c>
      <c r="G327">
        <v>20030106</v>
      </c>
      <c r="H327" t="s">
        <v>2410</v>
      </c>
      <c r="I327" t="s">
        <v>2411</v>
      </c>
      <c r="J327" t="s">
        <v>1683</v>
      </c>
      <c r="K327" t="s">
        <v>141</v>
      </c>
      <c r="L327" t="s">
        <v>91</v>
      </c>
      <c r="M327" t="s">
        <v>1361</v>
      </c>
      <c r="O327" s="2">
        <f>IFERROR(IF($B327="","",INDEX(所属情報!$E:$E,MATCH($A327,所属情報!$A:$A,0))),"")</f>
        <v>492189</v>
      </c>
      <c r="P327" s="2" t="str">
        <f t="shared" si="15"/>
        <v>平井　柊太 (4)</v>
      </c>
      <c r="Q327" s="2" t="str">
        <f t="shared" si="16"/>
        <v>ﾋﾗｲ ｼｭｳﾀ</v>
      </c>
      <c r="R327" s="2" t="str">
        <f t="shared" si="17"/>
        <v>HIRAI Shuta (03)</v>
      </c>
      <c r="S327" s="2" t="str">
        <f>IFERROR(IF($F327="","",INDEX(リスト!$C:$C,MATCH($F327,リスト!$B:$B,0))),"")</f>
        <v>26</v>
      </c>
      <c r="T327" s="2" t="str">
        <f>IFERROR(IF($K327="","",INDEX(リスト!$F:$F,MATCH($K327,リスト!$E:$E,0))),"")</f>
        <v>JPN</v>
      </c>
      <c r="U327" s="2" t="str">
        <f>IF($B327="","",RIGHT($G327*1000+100+COUNTIF($G$2:$G327,$G327),9))</f>
        <v>030106101</v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>洛南・京　都</v>
      </c>
    </row>
    <row r="328" spans="1:22" x14ac:dyDescent="0.4">
      <c r="A328" t="s">
        <v>11768</v>
      </c>
      <c r="B328">
        <v>327</v>
      </c>
      <c r="C328" t="s">
        <v>2412</v>
      </c>
      <c r="D328" t="s">
        <v>2413</v>
      </c>
      <c r="E328">
        <v>4</v>
      </c>
      <c r="F328" t="s">
        <v>95</v>
      </c>
      <c r="G328">
        <v>20021218</v>
      </c>
      <c r="H328" t="s">
        <v>2414</v>
      </c>
      <c r="I328" t="s">
        <v>1263</v>
      </c>
      <c r="J328" t="s">
        <v>2415</v>
      </c>
      <c r="K328" t="s">
        <v>141</v>
      </c>
      <c r="L328" t="s">
        <v>95</v>
      </c>
      <c r="M328" t="s">
        <v>2416</v>
      </c>
      <c r="O328" s="2">
        <f>IFERROR(IF($B328="","",INDEX(所属情報!$E:$E,MATCH($A328,所属情報!$A:$A,0))),"")</f>
        <v>492189</v>
      </c>
      <c r="P328" s="2" t="str">
        <f t="shared" si="15"/>
        <v>山口　紫童 (4)</v>
      </c>
      <c r="Q328" s="2" t="str">
        <f t="shared" si="16"/>
        <v>ﾔﾏｸﾞﾁ ｼﾄﾞｳ</v>
      </c>
      <c r="R328" s="2" t="str">
        <f t="shared" si="17"/>
        <v>YAMAGUCHI Shido (02)</v>
      </c>
      <c r="S328" s="2" t="str">
        <f>IFERROR(IF($F328="","",INDEX(リスト!$C:$C,MATCH($F328,リスト!$B:$B,0))),"")</f>
        <v>28</v>
      </c>
      <c r="T328" s="2" t="str">
        <f>IFERROR(IF($K328="","",INDEX(リスト!$F:$F,MATCH($K328,リスト!$E:$E,0))),"")</f>
        <v>JPN</v>
      </c>
      <c r="U328" s="2" t="str">
        <f>IF($B328="","",RIGHT($G328*1000+100+COUNTIF($G$2:$G328,$G328),9))</f>
        <v>021218101</v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>伊丹北・兵　庫</v>
      </c>
    </row>
    <row r="329" spans="1:22" x14ac:dyDescent="0.4">
      <c r="A329" t="s">
        <v>11768</v>
      </c>
      <c r="B329">
        <v>328</v>
      </c>
      <c r="C329" t="s">
        <v>2417</v>
      </c>
      <c r="D329" t="s">
        <v>2418</v>
      </c>
      <c r="E329">
        <v>3</v>
      </c>
      <c r="F329" t="s">
        <v>89</v>
      </c>
      <c r="G329">
        <v>20031124</v>
      </c>
      <c r="H329" t="s">
        <v>2419</v>
      </c>
      <c r="I329" t="s">
        <v>2420</v>
      </c>
      <c r="J329" t="s">
        <v>2421</v>
      </c>
      <c r="K329" t="s">
        <v>141</v>
      </c>
      <c r="L329" t="s">
        <v>89</v>
      </c>
      <c r="M329" t="s">
        <v>2422</v>
      </c>
      <c r="O329" s="2">
        <f>IFERROR(IF($B329="","",INDEX(所属情報!$E:$E,MATCH($A329,所属情報!$A:$A,0))),"")</f>
        <v>492189</v>
      </c>
      <c r="P329" s="2" t="str">
        <f t="shared" si="15"/>
        <v>壹岐　元太 (3)</v>
      </c>
      <c r="Q329" s="2" t="str">
        <f t="shared" si="16"/>
        <v>ｲｷ ｹﾞﾝﾀ</v>
      </c>
      <c r="R329" s="2" t="str">
        <f t="shared" si="17"/>
        <v>IKI Genta (03)</v>
      </c>
      <c r="S329" s="2" t="str">
        <f>IFERROR(IF($F329="","",INDEX(リスト!$C:$C,MATCH($F329,リスト!$B:$B,0))),"")</f>
        <v>25</v>
      </c>
      <c r="T329" s="2" t="str">
        <f>IFERROR(IF($K329="","",INDEX(リスト!$F:$F,MATCH($K329,リスト!$E:$E,0))),"")</f>
        <v>JPN</v>
      </c>
      <c r="U329" s="2" t="str">
        <f>IF($B329="","",RIGHT($G329*1000+100+COUNTIF($G$2:$G329,$G329),9))</f>
        <v>031124101</v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>石部・滋　賀</v>
      </c>
    </row>
    <row r="330" spans="1:22" x14ac:dyDescent="0.4">
      <c r="A330" t="s">
        <v>11768</v>
      </c>
      <c r="B330">
        <v>329</v>
      </c>
      <c r="C330" t="s">
        <v>2423</v>
      </c>
      <c r="D330" t="s">
        <v>2424</v>
      </c>
      <c r="E330">
        <v>3</v>
      </c>
      <c r="F330" t="s">
        <v>89</v>
      </c>
      <c r="G330">
        <v>20030428</v>
      </c>
      <c r="H330" t="s">
        <v>2425</v>
      </c>
      <c r="I330" t="s">
        <v>1805</v>
      </c>
      <c r="J330" t="s">
        <v>2426</v>
      </c>
      <c r="K330" t="s">
        <v>141</v>
      </c>
      <c r="L330" t="s">
        <v>89</v>
      </c>
      <c r="M330" t="s">
        <v>2422</v>
      </c>
      <c r="O330" s="2">
        <f>IFERROR(IF($B330="","",INDEX(所属情報!$E:$E,MATCH($A330,所属情報!$A:$A,0))),"")</f>
        <v>492189</v>
      </c>
      <c r="P330" s="2" t="str">
        <f t="shared" si="15"/>
        <v>田中　颯 (3)</v>
      </c>
      <c r="Q330" s="2" t="str">
        <f t="shared" si="16"/>
        <v>ﾀﾅｶ ﾊﾔﾃ</v>
      </c>
      <c r="R330" s="2" t="str">
        <f t="shared" si="17"/>
        <v>TANAKA Hayate (03)</v>
      </c>
      <c r="S330" s="2" t="str">
        <f>IFERROR(IF($F330="","",INDEX(リスト!$C:$C,MATCH($F330,リスト!$B:$B,0))),"")</f>
        <v>25</v>
      </c>
      <c r="T330" s="2" t="str">
        <f>IFERROR(IF($K330="","",INDEX(リスト!$F:$F,MATCH($K330,リスト!$E:$E,0))),"")</f>
        <v>JPN</v>
      </c>
      <c r="U330" s="2" t="str">
        <f>IF($B330="","",RIGHT($G330*1000+100+COUNTIF($G$2:$G330,$G330),9))</f>
        <v>030428101</v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>石部・滋　賀</v>
      </c>
    </row>
    <row r="331" spans="1:22" x14ac:dyDescent="0.4">
      <c r="A331" t="s">
        <v>11768</v>
      </c>
      <c r="B331">
        <v>330</v>
      </c>
      <c r="C331" t="s">
        <v>2427</v>
      </c>
      <c r="D331" t="s">
        <v>2428</v>
      </c>
      <c r="E331">
        <v>3</v>
      </c>
      <c r="F331" t="s">
        <v>91</v>
      </c>
      <c r="G331">
        <v>20031004</v>
      </c>
      <c r="H331" t="s">
        <v>2429</v>
      </c>
      <c r="I331" t="s">
        <v>2430</v>
      </c>
      <c r="J331" t="s">
        <v>2431</v>
      </c>
      <c r="K331" t="s">
        <v>141</v>
      </c>
      <c r="L331" t="s">
        <v>91</v>
      </c>
      <c r="M331" t="s">
        <v>2432</v>
      </c>
      <c r="O331" s="2">
        <f>IFERROR(IF($B331="","",INDEX(所属情報!$E:$E,MATCH($A331,所属情報!$A:$A,0))),"")</f>
        <v>492189</v>
      </c>
      <c r="P331" s="2" t="str">
        <f t="shared" si="15"/>
        <v>岡嶋　大地 (3)</v>
      </c>
      <c r="Q331" s="2" t="str">
        <f t="shared" si="16"/>
        <v>ｵｶｼﾞﾏ ﾀﾞｲﾁ</v>
      </c>
      <c r="R331" s="2" t="str">
        <f t="shared" si="17"/>
        <v>OKAJIMA Daichi (03)</v>
      </c>
      <c r="S331" s="2" t="str">
        <f>IFERROR(IF($F331="","",INDEX(リスト!$C:$C,MATCH($F331,リスト!$B:$B,0))),"")</f>
        <v>26</v>
      </c>
      <c r="T331" s="2" t="str">
        <f>IFERROR(IF($K331="","",INDEX(リスト!$F:$F,MATCH($K331,リスト!$E:$E,0))),"")</f>
        <v>JPN</v>
      </c>
      <c r="U331" s="2" t="str">
        <f>IF($B331="","",RIGHT($G331*1000+100+COUNTIF($G$2:$G331,$G331),9))</f>
        <v>031004101</v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>紫野・京　都</v>
      </c>
    </row>
    <row r="332" spans="1:22" x14ac:dyDescent="0.4">
      <c r="A332" t="s">
        <v>11768</v>
      </c>
      <c r="B332">
        <v>331</v>
      </c>
      <c r="C332" t="s">
        <v>2433</v>
      </c>
      <c r="D332" t="s">
        <v>2434</v>
      </c>
      <c r="E332">
        <v>3</v>
      </c>
      <c r="F332" t="s">
        <v>97</v>
      </c>
      <c r="G332">
        <v>20040211</v>
      </c>
      <c r="H332" t="s">
        <v>2435</v>
      </c>
      <c r="I332" t="s">
        <v>2237</v>
      </c>
      <c r="J332" t="s">
        <v>1037</v>
      </c>
      <c r="K332" t="s">
        <v>141</v>
      </c>
      <c r="L332" t="s">
        <v>97</v>
      </c>
      <c r="M332" t="s">
        <v>2436</v>
      </c>
      <c r="O332" s="2">
        <f>IFERROR(IF($B332="","",INDEX(所属情報!$E:$E,MATCH($A332,所属情報!$A:$A,0))),"")</f>
        <v>492189</v>
      </c>
      <c r="P332" s="2" t="str">
        <f t="shared" si="15"/>
        <v>川口　大輝 (3)</v>
      </c>
      <c r="Q332" s="2" t="str">
        <f t="shared" si="16"/>
        <v>ｶﾜｸﾞﾁ ﾀﾞｲｷ</v>
      </c>
      <c r="R332" s="2" t="str">
        <f t="shared" si="17"/>
        <v>KAWAGUCHI Daiki (04)</v>
      </c>
      <c r="S332" s="2" t="str">
        <f>IFERROR(IF($F332="","",INDEX(リスト!$C:$C,MATCH($F332,リスト!$B:$B,0))),"")</f>
        <v>29</v>
      </c>
      <c r="T332" s="2" t="str">
        <f>IFERROR(IF($K332="","",INDEX(リスト!$F:$F,MATCH($K332,リスト!$E:$E,0))),"")</f>
        <v>JPN</v>
      </c>
      <c r="U332" s="2" t="str">
        <f>IF($B332="","",RIGHT($G332*1000+100+COUNTIF($G$2:$G332,$G332),9))</f>
        <v>040211101</v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>五條・奈　良</v>
      </c>
    </row>
    <row r="333" spans="1:22" x14ac:dyDescent="0.4">
      <c r="A333" t="s">
        <v>11768</v>
      </c>
      <c r="B333">
        <v>332</v>
      </c>
      <c r="C333" t="s">
        <v>2437</v>
      </c>
      <c r="D333" t="s">
        <v>2438</v>
      </c>
      <c r="E333">
        <v>3</v>
      </c>
      <c r="F333" t="s">
        <v>87</v>
      </c>
      <c r="G333">
        <v>20031002</v>
      </c>
      <c r="H333" t="s">
        <v>2439</v>
      </c>
      <c r="I333" t="s">
        <v>2440</v>
      </c>
      <c r="J333" t="s">
        <v>1273</v>
      </c>
      <c r="K333" t="s">
        <v>141</v>
      </c>
      <c r="L333" t="s">
        <v>87</v>
      </c>
      <c r="M333" t="s">
        <v>1976</v>
      </c>
      <c r="O333" s="2">
        <f>IFERROR(IF($B333="","",INDEX(所属情報!$E:$E,MATCH($A333,所属情報!$A:$A,0))),"")</f>
        <v>492189</v>
      </c>
      <c r="P333" s="2" t="str">
        <f t="shared" si="15"/>
        <v>冨岡　凜太郎 (3)</v>
      </c>
      <c r="Q333" s="2" t="str">
        <f t="shared" si="16"/>
        <v>ﾄﾐｵｶ ﾘﾝﾀﾛｳ</v>
      </c>
      <c r="R333" s="2" t="str">
        <f t="shared" si="17"/>
        <v>TOMIOKA Rintaro (03)</v>
      </c>
      <c r="S333" s="2" t="str">
        <f>IFERROR(IF($F333="","",INDEX(リスト!$C:$C,MATCH($F333,リスト!$B:$B,0))),"")</f>
        <v>24</v>
      </c>
      <c r="T333" s="2" t="str">
        <f>IFERROR(IF($K333="","",INDEX(リスト!$F:$F,MATCH($K333,リスト!$E:$E,0))),"")</f>
        <v>JPN</v>
      </c>
      <c r="U333" s="2" t="str">
        <f>IF($B333="","",RIGHT($G333*1000+100+COUNTIF($G$2:$G333,$G333),9))</f>
        <v>031002102</v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>皇學館・三　重</v>
      </c>
    </row>
    <row r="334" spans="1:22" x14ac:dyDescent="0.4">
      <c r="A334" t="s">
        <v>11768</v>
      </c>
      <c r="B334">
        <v>333</v>
      </c>
      <c r="C334" t="s">
        <v>2441</v>
      </c>
      <c r="D334" t="s">
        <v>2442</v>
      </c>
      <c r="E334">
        <v>3</v>
      </c>
      <c r="F334" t="s">
        <v>89</v>
      </c>
      <c r="G334">
        <v>20040216</v>
      </c>
      <c r="H334" t="s">
        <v>2443</v>
      </c>
      <c r="I334" t="s">
        <v>2444</v>
      </c>
      <c r="J334" t="s">
        <v>1194</v>
      </c>
      <c r="K334" t="s">
        <v>141</v>
      </c>
      <c r="L334" t="s">
        <v>89</v>
      </c>
      <c r="M334" t="s">
        <v>1652</v>
      </c>
      <c r="O334" s="2">
        <f>IFERROR(IF($B334="","",INDEX(所属情報!$E:$E,MATCH($A334,所属情報!$A:$A,0))),"")</f>
        <v>492189</v>
      </c>
      <c r="P334" s="2" t="str">
        <f t="shared" si="15"/>
        <v>辻田　幸輝 (3)</v>
      </c>
      <c r="Q334" s="2" t="str">
        <f t="shared" si="16"/>
        <v>ﾂｼﾞﾀ ｺｳｷ</v>
      </c>
      <c r="R334" s="2" t="str">
        <f t="shared" si="17"/>
        <v>TSUJITA Koki (04)</v>
      </c>
      <c r="S334" s="2" t="str">
        <f>IFERROR(IF($F334="","",INDEX(リスト!$C:$C,MATCH($F334,リスト!$B:$B,0))),"")</f>
        <v>25</v>
      </c>
      <c r="T334" s="2" t="str">
        <f>IFERROR(IF($K334="","",INDEX(リスト!$F:$F,MATCH($K334,リスト!$E:$E,0))),"")</f>
        <v>JPN</v>
      </c>
      <c r="U334" s="2" t="str">
        <f>IF($B334="","",RIGHT($G334*1000+100+COUNTIF($G$2:$G334,$G334),9))</f>
        <v>040216101</v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>比叡山・滋　賀</v>
      </c>
    </row>
    <row r="335" spans="1:22" x14ac:dyDescent="0.4">
      <c r="A335" t="s">
        <v>11768</v>
      </c>
      <c r="B335">
        <v>334</v>
      </c>
      <c r="C335" t="s">
        <v>2445</v>
      </c>
      <c r="D335" t="s">
        <v>2446</v>
      </c>
      <c r="E335">
        <v>4</v>
      </c>
      <c r="F335" t="s">
        <v>93</v>
      </c>
      <c r="G335">
        <v>20020803</v>
      </c>
      <c r="H335" t="s">
        <v>2447</v>
      </c>
      <c r="I335" t="s">
        <v>1460</v>
      </c>
      <c r="J335" t="s">
        <v>980</v>
      </c>
      <c r="K335" t="s">
        <v>141</v>
      </c>
      <c r="L335" t="s">
        <v>93</v>
      </c>
      <c r="M335" t="s">
        <v>945</v>
      </c>
      <c r="O335" s="2">
        <f>IFERROR(IF($B335="","",INDEX(所属情報!$E:$E,MATCH($A335,所属情報!$A:$A,0))),"")</f>
        <v>492189</v>
      </c>
      <c r="P335" s="2" t="str">
        <f t="shared" si="15"/>
        <v>坂口　昇大 (4)</v>
      </c>
      <c r="Q335" s="2" t="str">
        <f t="shared" si="16"/>
        <v>ｻｶｸﾞﾁ ｼｮｳﾀ</v>
      </c>
      <c r="R335" s="2" t="str">
        <f t="shared" si="17"/>
        <v>SAKAGUCHI Shota (02)</v>
      </c>
      <c r="S335" s="2" t="str">
        <f>IFERROR(IF($F335="","",INDEX(リスト!$C:$C,MATCH($F335,リスト!$B:$B,0))),"")</f>
        <v>27</v>
      </c>
      <c r="T335" s="2" t="str">
        <f>IFERROR(IF($K335="","",INDEX(リスト!$F:$F,MATCH($K335,リスト!$E:$E,0))),"")</f>
        <v>JPN</v>
      </c>
      <c r="U335" s="2" t="str">
        <f>IF($B335="","",RIGHT($G335*1000+100+COUNTIF($G$2:$G335,$G335),9))</f>
        <v>020803101</v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>大塚・大　阪</v>
      </c>
    </row>
    <row r="336" spans="1:22" x14ac:dyDescent="0.4">
      <c r="A336" t="s">
        <v>11768</v>
      </c>
      <c r="B336">
        <v>335</v>
      </c>
      <c r="C336" t="s">
        <v>2448</v>
      </c>
      <c r="D336" t="s">
        <v>2449</v>
      </c>
      <c r="E336">
        <v>4</v>
      </c>
      <c r="F336" t="s">
        <v>91</v>
      </c>
      <c r="G336">
        <v>20020609</v>
      </c>
      <c r="H336" t="s">
        <v>2450</v>
      </c>
      <c r="I336" t="s">
        <v>2306</v>
      </c>
      <c r="J336" t="s">
        <v>2301</v>
      </c>
      <c r="K336" t="s">
        <v>141</v>
      </c>
      <c r="L336" t="s">
        <v>91</v>
      </c>
      <c r="M336" t="s">
        <v>2451</v>
      </c>
      <c r="O336" s="2">
        <f>IFERROR(IF($B336="","",INDEX(所属情報!$E:$E,MATCH($A336,所属情報!$A:$A,0))),"")</f>
        <v>492189</v>
      </c>
      <c r="P336" s="2" t="str">
        <f t="shared" si="15"/>
        <v>富永　健心 (4)</v>
      </c>
      <c r="Q336" s="2" t="str">
        <f t="shared" si="16"/>
        <v>ﾄﾐﾅｶﾞ ｹﾝｼﾝ</v>
      </c>
      <c r="R336" s="2" t="str">
        <f t="shared" si="17"/>
        <v>TOMINAGA Kenshin (02)</v>
      </c>
      <c r="S336" s="2" t="str">
        <f>IFERROR(IF($F336="","",INDEX(リスト!$C:$C,MATCH($F336,リスト!$B:$B,0))),"")</f>
        <v>26</v>
      </c>
      <c r="T336" s="2" t="str">
        <f>IFERROR(IF($K336="","",INDEX(リスト!$F:$F,MATCH($K336,リスト!$E:$E,0))),"")</f>
        <v>JPN</v>
      </c>
      <c r="U336" s="2" t="str">
        <f>IF($B336="","",RIGHT($G336*1000+100+COUNTIF($G$2:$G336,$G336),9))</f>
        <v>020609101</v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>峰山・京　都</v>
      </c>
    </row>
    <row r="337" spans="1:22" x14ac:dyDescent="0.4">
      <c r="A337" t="s">
        <v>11768</v>
      </c>
      <c r="B337">
        <v>336</v>
      </c>
      <c r="C337" t="s">
        <v>2452</v>
      </c>
      <c r="D337" t="s">
        <v>2453</v>
      </c>
      <c r="E337">
        <v>4</v>
      </c>
      <c r="F337" t="s">
        <v>95</v>
      </c>
      <c r="G337">
        <v>20021015</v>
      </c>
      <c r="H337" t="s">
        <v>2454</v>
      </c>
      <c r="I337" t="s">
        <v>1600</v>
      </c>
      <c r="J337" t="s">
        <v>2455</v>
      </c>
      <c r="K337" t="s">
        <v>141</v>
      </c>
      <c r="L337" t="s">
        <v>95</v>
      </c>
      <c r="M337" t="s">
        <v>875</v>
      </c>
      <c r="O337" s="2">
        <f>IFERROR(IF($B337="","",INDEX(所属情報!$E:$E,MATCH($A337,所属情報!$A:$A,0))),"")</f>
        <v>492189</v>
      </c>
      <c r="P337" s="2" t="str">
        <f t="shared" si="15"/>
        <v>中野　龍治 (4)</v>
      </c>
      <c r="Q337" s="2" t="str">
        <f t="shared" si="16"/>
        <v>ﾅｶﾉ ﾘｭｳｼﾞ</v>
      </c>
      <c r="R337" s="2" t="str">
        <f t="shared" si="17"/>
        <v>NAKANO Ryuji (02)</v>
      </c>
      <c r="S337" s="2" t="str">
        <f>IFERROR(IF($F337="","",INDEX(リスト!$C:$C,MATCH($F337,リスト!$B:$B,0))),"")</f>
        <v>28</v>
      </c>
      <c r="T337" s="2" t="str">
        <f>IFERROR(IF($K337="","",INDEX(リスト!$F:$F,MATCH($K337,リスト!$E:$E,0))),"")</f>
        <v>JPN</v>
      </c>
      <c r="U337" s="2" t="str">
        <f>IF($B337="","",RIGHT($G337*1000+100+COUNTIF($G$2:$G337,$G337),9))</f>
        <v>021015102</v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>姫路南・兵　庫</v>
      </c>
    </row>
    <row r="338" spans="1:22" x14ac:dyDescent="0.4">
      <c r="A338" t="s">
        <v>11768</v>
      </c>
      <c r="B338">
        <v>337</v>
      </c>
      <c r="C338" t="s">
        <v>2456</v>
      </c>
      <c r="D338" t="s">
        <v>2457</v>
      </c>
      <c r="E338">
        <v>4</v>
      </c>
      <c r="F338" t="s">
        <v>91</v>
      </c>
      <c r="G338">
        <v>20030105</v>
      </c>
      <c r="H338" t="s">
        <v>2458</v>
      </c>
      <c r="I338" t="s">
        <v>2459</v>
      </c>
      <c r="J338" t="s">
        <v>2460</v>
      </c>
      <c r="K338" t="s">
        <v>141</v>
      </c>
      <c r="L338" t="s">
        <v>91</v>
      </c>
      <c r="M338" t="s">
        <v>2461</v>
      </c>
      <c r="O338" s="2">
        <f>IFERROR(IF($B338="","",INDEX(所属情報!$E:$E,MATCH($A338,所属情報!$A:$A,0))),"")</f>
        <v>492189</v>
      </c>
      <c r="P338" s="2" t="str">
        <f t="shared" si="15"/>
        <v>千田　康弘 (4)</v>
      </c>
      <c r="Q338" s="2" t="str">
        <f t="shared" si="16"/>
        <v>ｾﾝﾀﾞ ﾔｽﾋﾛ</v>
      </c>
      <c r="R338" s="2" t="str">
        <f t="shared" si="17"/>
        <v>SENDA Yasuhiro (03)</v>
      </c>
      <c r="S338" s="2" t="str">
        <f>IFERROR(IF($F338="","",INDEX(リスト!$C:$C,MATCH($F338,リスト!$B:$B,0))),"")</f>
        <v>26</v>
      </c>
      <c r="T338" s="2" t="str">
        <f>IFERROR(IF($K338="","",INDEX(リスト!$F:$F,MATCH($K338,リスト!$E:$E,0))),"")</f>
        <v>JPN</v>
      </c>
      <c r="U338" s="2" t="str">
        <f>IF($B338="","",RIGHT($G338*1000+100+COUNTIF($G$2:$G338,$G338),9))</f>
        <v>030105102</v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>塔南・京　都</v>
      </c>
    </row>
    <row r="339" spans="1:22" x14ac:dyDescent="0.4">
      <c r="A339" t="s">
        <v>11768</v>
      </c>
      <c r="B339">
        <v>338</v>
      </c>
      <c r="C339" t="s">
        <v>2462</v>
      </c>
      <c r="D339" t="s">
        <v>2463</v>
      </c>
      <c r="E339">
        <v>3</v>
      </c>
      <c r="F339" t="s">
        <v>123</v>
      </c>
      <c r="G339">
        <v>20031130</v>
      </c>
      <c r="H339" t="s">
        <v>2464</v>
      </c>
      <c r="I339" t="s">
        <v>2465</v>
      </c>
      <c r="J339" t="s">
        <v>2466</v>
      </c>
      <c r="K339" t="s">
        <v>141</v>
      </c>
      <c r="L339" t="s">
        <v>123</v>
      </c>
      <c r="M339" t="s">
        <v>2467</v>
      </c>
      <c r="O339" s="2">
        <f>IFERROR(IF($B339="","",INDEX(所属情報!$E:$E,MATCH($A339,所属情報!$A:$A,0))),"")</f>
        <v>492189</v>
      </c>
      <c r="P339" s="2" t="str">
        <f t="shared" si="15"/>
        <v>上戸　一真 (3)</v>
      </c>
      <c r="Q339" s="2" t="str">
        <f t="shared" si="16"/>
        <v>ｶﾐﾄ ｶｽﾞﾏ</v>
      </c>
      <c r="R339" s="2" t="str">
        <f t="shared" si="17"/>
        <v>KAMITO Kazuma (03)</v>
      </c>
      <c r="S339" s="2" t="str">
        <f>IFERROR(IF($F339="","",INDEX(リスト!$C:$C,MATCH($F339,リスト!$B:$B,0))),"")</f>
        <v>42</v>
      </c>
      <c r="T339" s="2" t="str">
        <f>IFERROR(IF($K339="","",INDEX(リスト!$F:$F,MATCH($K339,リスト!$E:$E,0))),"")</f>
        <v>JPN</v>
      </c>
      <c r="U339" s="2" t="str">
        <f>IF($B339="","",RIGHT($G339*1000+100+COUNTIF($G$2:$G339,$G339),9))</f>
        <v>031130101</v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>長崎日本大・長　崎</v>
      </c>
    </row>
    <row r="340" spans="1:22" x14ac:dyDescent="0.4">
      <c r="A340" t="s">
        <v>11768</v>
      </c>
      <c r="B340">
        <v>339</v>
      </c>
      <c r="C340" t="s">
        <v>2468</v>
      </c>
      <c r="D340" t="s">
        <v>2469</v>
      </c>
      <c r="E340">
        <v>3</v>
      </c>
      <c r="F340" t="s">
        <v>91</v>
      </c>
      <c r="G340">
        <v>20030730</v>
      </c>
      <c r="H340" t="s">
        <v>2470</v>
      </c>
      <c r="I340" t="s">
        <v>1450</v>
      </c>
      <c r="J340" t="s">
        <v>2471</v>
      </c>
      <c r="K340" t="s">
        <v>141</v>
      </c>
      <c r="L340" t="s">
        <v>91</v>
      </c>
      <c r="M340" t="s">
        <v>1240</v>
      </c>
      <c r="O340" s="2">
        <f>IFERROR(IF($B340="","",INDEX(所属情報!$E:$E,MATCH($A340,所属情報!$A:$A,0))),"")</f>
        <v>492189</v>
      </c>
      <c r="P340" s="2" t="str">
        <f t="shared" si="15"/>
        <v>渡邉　陽介 (3)</v>
      </c>
      <c r="Q340" s="2" t="str">
        <f t="shared" si="16"/>
        <v>ﾜﾀﾅﾍﾞ ﾖｳｽｹ</v>
      </c>
      <c r="R340" s="2" t="str">
        <f t="shared" si="17"/>
        <v>WATANABE Yosuke (03)</v>
      </c>
      <c r="S340" s="2" t="str">
        <f>IFERROR(IF($F340="","",INDEX(リスト!$C:$C,MATCH($F340,リスト!$B:$B,0))),"")</f>
        <v>26</v>
      </c>
      <c r="T340" s="2" t="str">
        <f>IFERROR(IF($K340="","",INDEX(リスト!$F:$F,MATCH($K340,リスト!$E:$E,0))),"")</f>
        <v>JPN</v>
      </c>
      <c r="U340" s="2" t="str">
        <f>IF($B340="","",RIGHT($G340*1000+100+COUNTIF($G$2:$G340,$G340),9))</f>
        <v>030730101</v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>花園・京　都</v>
      </c>
    </row>
    <row r="341" spans="1:22" x14ac:dyDescent="0.4">
      <c r="A341" t="s">
        <v>11768</v>
      </c>
      <c r="B341">
        <v>340</v>
      </c>
      <c r="C341" t="s">
        <v>2472</v>
      </c>
      <c r="D341" t="s">
        <v>2473</v>
      </c>
      <c r="E341">
        <v>4</v>
      </c>
      <c r="F341" t="s">
        <v>93</v>
      </c>
      <c r="G341">
        <v>20030303</v>
      </c>
      <c r="H341" t="s">
        <v>2474</v>
      </c>
      <c r="I341" t="s">
        <v>1263</v>
      </c>
      <c r="J341" t="s">
        <v>1737</v>
      </c>
      <c r="K341" t="s">
        <v>141</v>
      </c>
      <c r="L341" t="s">
        <v>93</v>
      </c>
      <c r="M341" t="s">
        <v>951</v>
      </c>
      <c r="O341" s="2">
        <f>IFERROR(IF($B341="","",INDEX(所属情報!$E:$E,MATCH($A341,所属情報!$A:$A,0))),"")</f>
        <v>492189</v>
      </c>
      <c r="P341" s="2" t="str">
        <f t="shared" si="15"/>
        <v>山口　太誉 (4)</v>
      </c>
      <c r="Q341" s="2" t="str">
        <f t="shared" si="16"/>
        <v>ﾔﾏｸﾞﾁ ﾀｲﾖｳ</v>
      </c>
      <c r="R341" s="2" t="str">
        <f t="shared" si="17"/>
        <v>YAMAGUCHI Taiyo (03)</v>
      </c>
      <c r="S341" s="2" t="str">
        <f>IFERROR(IF($F341="","",INDEX(リスト!$C:$C,MATCH($F341,リスト!$B:$B,0))),"")</f>
        <v>27</v>
      </c>
      <c r="T341" s="2" t="str">
        <f>IFERROR(IF($K341="","",INDEX(リスト!$F:$F,MATCH($K341,リスト!$E:$E,0))),"")</f>
        <v>JPN</v>
      </c>
      <c r="U341" s="2" t="str">
        <f>IF($B341="","",RIGHT($G341*1000+100+COUNTIF($G$2:$G341,$G341),9))</f>
        <v>030303101</v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>大阪・大　阪</v>
      </c>
    </row>
    <row r="342" spans="1:22" x14ac:dyDescent="0.4">
      <c r="A342" t="s">
        <v>11768</v>
      </c>
      <c r="B342">
        <v>341</v>
      </c>
      <c r="C342" t="s">
        <v>2475</v>
      </c>
      <c r="D342" t="s">
        <v>2476</v>
      </c>
      <c r="E342">
        <v>4</v>
      </c>
      <c r="F342" t="s">
        <v>91</v>
      </c>
      <c r="G342">
        <v>20020826</v>
      </c>
      <c r="H342" t="s">
        <v>2477</v>
      </c>
      <c r="I342" t="s">
        <v>2478</v>
      </c>
      <c r="J342" t="s">
        <v>2479</v>
      </c>
      <c r="K342" t="s">
        <v>141</v>
      </c>
      <c r="L342" t="s">
        <v>91</v>
      </c>
      <c r="M342" t="s">
        <v>1947</v>
      </c>
      <c r="O342" s="2">
        <f>IFERROR(IF($B342="","",INDEX(所属情報!$E:$E,MATCH($A342,所属情報!$A:$A,0))),"")</f>
        <v>492189</v>
      </c>
      <c r="P342" s="2" t="str">
        <f t="shared" si="15"/>
        <v>小泉　成 (4)</v>
      </c>
      <c r="Q342" s="2" t="str">
        <f t="shared" si="16"/>
        <v>ｺｲｽﾞﾐ ｱｷﾗ</v>
      </c>
      <c r="R342" s="2" t="str">
        <f t="shared" si="17"/>
        <v>KOIZUMI Akira (02)</v>
      </c>
      <c r="S342" s="2" t="str">
        <f>IFERROR(IF($F342="","",INDEX(リスト!$C:$C,MATCH($F342,リスト!$B:$B,0))),"")</f>
        <v>26</v>
      </c>
      <c r="T342" s="2" t="str">
        <f>IFERROR(IF($K342="","",INDEX(リスト!$F:$F,MATCH($K342,リスト!$E:$E,0))),"")</f>
        <v>JPN</v>
      </c>
      <c r="U342" s="2" t="str">
        <f>IF($B342="","",RIGHT($G342*1000+100+COUNTIF($G$2:$G342,$G342),9))</f>
        <v>020826101</v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>桂・京　都</v>
      </c>
    </row>
    <row r="343" spans="1:22" x14ac:dyDescent="0.4">
      <c r="A343" t="s">
        <v>11768</v>
      </c>
      <c r="B343">
        <v>342</v>
      </c>
      <c r="C343" t="s">
        <v>2480</v>
      </c>
      <c r="D343" t="s">
        <v>2481</v>
      </c>
      <c r="E343">
        <v>4</v>
      </c>
      <c r="F343" t="s">
        <v>95</v>
      </c>
      <c r="G343">
        <v>20020502</v>
      </c>
      <c r="H343" t="s">
        <v>2482</v>
      </c>
      <c r="I343" t="s">
        <v>2483</v>
      </c>
      <c r="J343" t="s">
        <v>2484</v>
      </c>
      <c r="K343" t="s">
        <v>141</v>
      </c>
      <c r="L343" t="s">
        <v>95</v>
      </c>
      <c r="M343" t="s">
        <v>791</v>
      </c>
      <c r="O343" s="2">
        <f>IFERROR(IF($B343="","",INDEX(所属情報!$E:$E,MATCH($A343,所属情報!$A:$A,0))),"")</f>
        <v>492189</v>
      </c>
      <c r="P343" s="2" t="str">
        <f t="shared" si="15"/>
        <v>弓取　天喜 (4)</v>
      </c>
      <c r="Q343" s="2" t="str">
        <f t="shared" si="16"/>
        <v>ﾕﾐﾄﾘ ﾃﾝｷ</v>
      </c>
      <c r="R343" s="2" t="str">
        <f t="shared" si="17"/>
        <v>YUMITORI Tenki (02)</v>
      </c>
      <c r="S343" s="2" t="str">
        <f>IFERROR(IF($F343="","",INDEX(リスト!$C:$C,MATCH($F343,リスト!$B:$B,0))),"")</f>
        <v>28</v>
      </c>
      <c r="T343" s="2" t="str">
        <f>IFERROR(IF($K343="","",INDEX(リスト!$F:$F,MATCH($K343,リスト!$E:$E,0))),"")</f>
        <v>JPN</v>
      </c>
      <c r="U343" s="2" t="str">
        <f>IF($B343="","",RIGHT($G343*1000+100+COUNTIF($G$2:$G343,$G343),9))</f>
        <v>020502102</v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>報徳学園・兵　庫</v>
      </c>
    </row>
    <row r="344" spans="1:22" x14ac:dyDescent="0.4">
      <c r="A344" t="s">
        <v>11768</v>
      </c>
      <c r="B344">
        <v>343</v>
      </c>
      <c r="C344" t="s">
        <v>2485</v>
      </c>
      <c r="D344" t="s">
        <v>2486</v>
      </c>
      <c r="E344">
        <v>4</v>
      </c>
      <c r="F344" t="s">
        <v>91</v>
      </c>
      <c r="G344">
        <v>20030310</v>
      </c>
      <c r="H344" t="s">
        <v>2487</v>
      </c>
      <c r="I344" t="s">
        <v>2488</v>
      </c>
      <c r="J344" t="s">
        <v>974</v>
      </c>
      <c r="K344" t="s">
        <v>141</v>
      </c>
      <c r="L344" t="s">
        <v>91</v>
      </c>
      <c r="M344" t="s">
        <v>1361</v>
      </c>
      <c r="O344" s="2">
        <f>IFERROR(IF($B344="","",INDEX(所属情報!$E:$E,MATCH($A344,所属情報!$A:$A,0))),"")</f>
        <v>492189</v>
      </c>
      <c r="P344" s="2" t="str">
        <f t="shared" si="15"/>
        <v>大久保　颯汰 (4)</v>
      </c>
      <c r="Q344" s="2" t="str">
        <f t="shared" si="16"/>
        <v>ｵｵｸﾎﾞ ｿｳﾀ</v>
      </c>
      <c r="R344" s="2" t="str">
        <f t="shared" si="17"/>
        <v>OKUBO Sota (03)</v>
      </c>
      <c r="S344" s="2" t="str">
        <f>IFERROR(IF($F344="","",INDEX(リスト!$C:$C,MATCH($F344,リスト!$B:$B,0))),"")</f>
        <v>26</v>
      </c>
      <c r="T344" s="2" t="str">
        <f>IFERROR(IF($K344="","",INDEX(リスト!$F:$F,MATCH($K344,リスト!$E:$E,0))),"")</f>
        <v>JPN</v>
      </c>
      <c r="U344" s="2" t="str">
        <f>IF($B344="","",RIGHT($G344*1000+100+COUNTIF($G$2:$G344,$G344),9))</f>
        <v>030310102</v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>洛南・京　都</v>
      </c>
    </row>
    <row r="345" spans="1:22" x14ac:dyDescent="0.4">
      <c r="A345" t="s">
        <v>11768</v>
      </c>
      <c r="B345">
        <v>344</v>
      </c>
      <c r="C345" t="s">
        <v>2489</v>
      </c>
      <c r="D345" t="s">
        <v>2490</v>
      </c>
      <c r="E345">
        <v>4</v>
      </c>
      <c r="F345" t="s">
        <v>91</v>
      </c>
      <c r="G345">
        <v>20020909</v>
      </c>
      <c r="H345" t="s">
        <v>2491</v>
      </c>
      <c r="I345" t="s">
        <v>2492</v>
      </c>
      <c r="J345" t="s">
        <v>974</v>
      </c>
      <c r="K345" t="s">
        <v>141</v>
      </c>
      <c r="L345" t="s">
        <v>91</v>
      </c>
      <c r="M345" t="s">
        <v>1472</v>
      </c>
      <c r="O345" s="2">
        <f>IFERROR(IF($B345="","",INDEX(所属情報!$E:$E,MATCH($A345,所属情報!$A:$A,0))),"")</f>
        <v>492189</v>
      </c>
      <c r="P345" s="2" t="str">
        <f t="shared" si="15"/>
        <v>多田　颯汰 (4)</v>
      </c>
      <c r="Q345" s="2" t="str">
        <f t="shared" si="16"/>
        <v>ﾀﾀﾞ ｿｳﾀ</v>
      </c>
      <c r="R345" s="2" t="str">
        <f t="shared" si="17"/>
        <v>TADA Sota (02)</v>
      </c>
      <c r="S345" s="2" t="str">
        <f>IFERROR(IF($F345="","",INDEX(リスト!$C:$C,MATCH($F345,リスト!$B:$B,0))),"")</f>
        <v>26</v>
      </c>
      <c r="T345" s="2" t="str">
        <f>IFERROR(IF($K345="","",INDEX(リスト!$F:$F,MATCH($K345,リスト!$E:$E,0))),"")</f>
        <v>JPN</v>
      </c>
      <c r="U345" s="2" t="str">
        <f>IF($B345="","",RIGHT($G345*1000+100+COUNTIF($G$2:$G345,$G345),9))</f>
        <v>020909102</v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>京都外大西・京　都</v>
      </c>
    </row>
    <row r="346" spans="1:22" x14ac:dyDescent="0.4">
      <c r="A346" t="s">
        <v>11768</v>
      </c>
      <c r="B346">
        <v>345</v>
      </c>
      <c r="C346" t="s">
        <v>2493</v>
      </c>
      <c r="D346" t="s">
        <v>2494</v>
      </c>
      <c r="E346">
        <v>4</v>
      </c>
      <c r="F346" t="s">
        <v>99</v>
      </c>
      <c r="G346">
        <v>20020514</v>
      </c>
      <c r="H346" t="s">
        <v>2495</v>
      </c>
      <c r="I346" t="s">
        <v>1418</v>
      </c>
      <c r="J346" t="s">
        <v>1194</v>
      </c>
      <c r="K346" t="s">
        <v>141</v>
      </c>
      <c r="L346" t="s">
        <v>99</v>
      </c>
      <c r="M346" t="s">
        <v>2496</v>
      </c>
      <c r="O346" s="2">
        <f>IFERROR(IF($B346="","",INDEX(所属情報!$E:$E,MATCH($A346,所属情報!$A:$A,0))),"")</f>
        <v>492189</v>
      </c>
      <c r="P346" s="2" t="str">
        <f t="shared" si="15"/>
        <v>中村　光稀 (4)</v>
      </c>
      <c r="Q346" s="2" t="str">
        <f t="shared" si="16"/>
        <v>ﾅｶﾑﾗ ｺｳｷ</v>
      </c>
      <c r="R346" s="2" t="str">
        <f t="shared" si="17"/>
        <v>NAKAMURA Koki (02)</v>
      </c>
      <c r="S346" s="2" t="str">
        <f>IFERROR(IF($F346="","",INDEX(リスト!$C:$C,MATCH($F346,リスト!$B:$B,0))),"")</f>
        <v>30</v>
      </c>
      <c r="T346" s="2" t="str">
        <f>IFERROR(IF($K346="","",INDEX(リスト!$F:$F,MATCH($K346,リスト!$E:$E,0))),"")</f>
        <v>JPN</v>
      </c>
      <c r="U346" s="2" t="str">
        <f>IF($B346="","",RIGHT($G346*1000+100+COUNTIF($G$2:$G346,$G346),9))</f>
        <v>020514101</v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>和歌山北・和歌山</v>
      </c>
    </row>
    <row r="347" spans="1:22" x14ac:dyDescent="0.4">
      <c r="A347" t="s">
        <v>11768</v>
      </c>
      <c r="B347">
        <v>346</v>
      </c>
      <c r="C347" t="s">
        <v>2497</v>
      </c>
      <c r="D347" t="s">
        <v>2498</v>
      </c>
      <c r="E347">
        <v>4</v>
      </c>
      <c r="F347" t="s">
        <v>97</v>
      </c>
      <c r="G347">
        <v>20030210</v>
      </c>
      <c r="H347" t="s">
        <v>2499</v>
      </c>
      <c r="I347" t="s">
        <v>2500</v>
      </c>
      <c r="J347" t="s">
        <v>2501</v>
      </c>
      <c r="K347" t="s">
        <v>141</v>
      </c>
      <c r="L347" t="s">
        <v>97</v>
      </c>
      <c r="M347" t="s">
        <v>779</v>
      </c>
      <c r="O347" s="2">
        <f>IFERROR(IF($B347="","",INDEX(所属情報!$E:$E,MATCH($A347,所属情報!$A:$A,0))),"")</f>
        <v>492189</v>
      </c>
      <c r="P347" s="2" t="str">
        <f t="shared" si="15"/>
        <v>粟井　駿平 (4)</v>
      </c>
      <c r="Q347" s="2" t="str">
        <f t="shared" si="16"/>
        <v>ｱﾜｲ ｼｭﾝﾍﾟｲ</v>
      </c>
      <c r="R347" s="2" t="str">
        <f t="shared" si="17"/>
        <v>AWAI Shumpei (03)</v>
      </c>
      <c r="S347" s="2" t="str">
        <f>IFERROR(IF($F347="","",INDEX(リスト!$C:$C,MATCH($F347,リスト!$B:$B,0))),"")</f>
        <v>29</v>
      </c>
      <c r="T347" s="2" t="str">
        <f>IFERROR(IF($K347="","",INDEX(リスト!$F:$F,MATCH($K347,リスト!$E:$E,0))),"")</f>
        <v>JPN</v>
      </c>
      <c r="U347" s="2" t="str">
        <f>IF($B347="","",RIGHT($G347*1000+100+COUNTIF($G$2:$G347,$G347),9))</f>
        <v>030210102</v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>奈良育英・奈　良</v>
      </c>
    </row>
    <row r="348" spans="1:22" x14ac:dyDescent="0.4">
      <c r="A348" t="s">
        <v>11768</v>
      </c>
      <c r="B348">
        <v>347</v>
      </c>
      <c r="C348" t="s">
        <v>2502</v>
      </c>
      <c r="D348" t="s">
        <v>2503</v>
      </c>
      <c r="E348">
        <v>4</v>
      </c>
      <c r="F348" t="s">
        <v>89</v>
      </c>
      <c r="G348">
        <v>20020423</v>
      </c>
      <c r="H348" t="s">
        <v>2504</v>
      </c>
      <c r="I348" t="s">
        <v>1302</v>
      </c>
      <c r="J348" t="s">
        <v>1635</v>
      </c>
      <c r="K348" t="s">
        <v>141</v>
      </c>
      <c r="L348" t="s">
        <v>89</v>
      </c>
      <c r="M348" t="s">
        <v>2505</v>
      </c>
      <c r="O348" s="2">
        <f>IFERROR(IF($B348="","",INDEX(所属情報!$E:$E,MATCH($A348,所属情報!$A:$A,0))),"")</f>
        <v>492189</v>
      </c>
      <c r="P348" s="2" t="str">
        <f t="shared" si="15"/>
        <v>小嶋　郁依斗 (4)</v>
      </c>
      <c r="Q348" s="2" t="str">
        <f t="shared" si="16"/>
        <v>ｺｼﾞﾏ ｶｲﾄ</v>
      </c>
      <c r="R348" s="2" t="str">
        <f t="shared" si="17"/>
        <v>KOJIMA Kaito (02)</v>
      </c>
      <c r="S348" s="2" t="str">
        <f>IFERROR(IF($F348="","",INDEX(リスト!$C:$C,MATCH($F348,リスト!$B:$B,0))),"")</f>
        <v>25</v>
      </c>
      <c r="T348" s="2" t="str">
        <f>IFERROR(IF($K348="","",INDEX(リスト!$F:$F,MATCH($K348,リスト!$E:$E,0))),"")</f>
        <v>JPN</v>
      </c>
      <c r="U348" s="2" t="str">
        <f>IF($B348="","",RIGHT($G348*1000+100+COUNTIF($G$2:$G348,$G348),9))</f>
        <v>020423102</v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>滋賀学園・滋　賀</v>
      </c>
    </row>
    <row r="349" spans="1:22" x14ac:dyDescent="0.4">
      <c r="A349" t="s">
        <v>11768</v>
      </c>
      <c r="B349">
        <v>348</v>
      </c>
      <c r="C349" t="s">
        <v>2506</v>
      </c>
      <c r="D349" t="s">
        <v>2507</v>
      </c>
      <c r="E349">
        <v>4</v>
      </c>
      <c r="F349" t="s">
        <v>89</v>
      </c>
      <c r="G349">
        <v>20020704</v>
      </c>
      <c r="H349" t="s">
        <v>2508</v>
      </c>
      <c r="I349" t="s">
        <v>2509</v>
      </c>
      <c r="J349" t="s">
        <v>1721</v>
      </c>
      <c r="K349" t="s">
        <v>141</v>
      </c>
      <c r="L349" t="s">
        <v>89</v>
      </c>
      <c r="M349" t="s">
        <v>2505</v>
      </c>
      <c r="O349" s="2">
        <f>IFERROR(IF($B349="","",INDEX(所属情報!$E:$E,MATCH($A349,所属情報!$A:$A,0))),"")</f>
        <v>492189</v>
      </c>
      <c r="P349" s="2" t="str">
        <f t="shared" si="15"/>
        <v>杉本　和己 (4)</v>
      </c>
      <c r="Q349" s="2" t="str">
        <f t="shared" si="16"/>
        <v>ｽｷﾞﾓﾄ ｶｽﾞｷ</v>
      </c>
      <c r="R349" s="2" t="str">
        <f t="shared" si="17"/>
        <v>SUGIMOTO Kazuki (02)</v>
      </c>
      <c r="S349" s="2" t="str">
        <f>IFERROR(IF($F349="","",INDEX(リスト!$C:$C,MATCH($F349,リスト!$B:$B,0))),"")</f>
        <v>25</v>
      </c>
      <c r="T349" s="2" t="str">
        <f>IFERROR(IF($K349="","",INDEX(リスト!$F:$F,MATCH($K349,リスト!$E:$E,0))),"")</f>
        <v>JPN</v>
      </c>
      <c r="U349" s="2" t="str">
        <f>IF($B349="","",RIGHT($G349*1000+100+COUNTIF($G$2:$G349,$G349),9))</f>
        <v>020704101</v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>滋賀学園・滋　賀</v>
      </c>
    </row>
    <row r="350" spans="1:22" x14ac:dyDescent="0.4">
      <c r="A350" t="s">
        <v>11768</v>
      </c>
      <c r="B350">
        <v>349</v>
      </c>
      <c r="C350" t="s">
        <v>2510</v>
      </c>
      <c r="D350" t="s">
        <v>2511</v>
      </c>
      <c r="E350">
        <v>3</v>
      </c>
      <c r="F350" t="s">
        <v>107</v>
      </c>
      <c r="G350">
        <v>20031001</v>
      </c>
      <c r="H350" t="s">
        <v>2512</v>
      </c>
      <c r="I350" t="s">
        <v>2513</v>
      </c>
      <c r="J350" t="s">
        <v>1327</v>
      </c>
      <c r="K350" t="s">
        <v>141</v>
      </c>
      <c r="L350" t="s">
        <v>105</v>
      </c>
      <c r="M350" t="s">
        <v>2514</v>
      </c>
      <c r="O350" s="2">
        <f>IFERROR(IF($B350="","",INDEX(所属情報!$E:$E,MATCH($A350,所属情報!$A:$A,0))),"")</f>
        <v>492189</v>
      </c>
      <c r="P350" s="2" t="str">
        <f t="shared" si="15"/>
        <v>庵地　祐希 (3)</v>
      </c>
      <c r="Q350" s="2" t="str">
        <f t="shared" si="16"/>
        <v>ｱﾝﾁ ﾕｳｷ</v>
      </c>
      <c r="R350" s="2" t="str">
        <f t="shared" si="17"/>
        <v>ANCHI Yuki (03)</v>
      </c>
      <c r="S350" s="2" t="str">
        <f>IFERROR(IF($F350="","",INDEX(リスト!$C:$C,MATCH($F350,リスト!$B:$B,0))),"")</f>
        <v>34</v>
      </c>
      <c r="T350" s="2" t="str">
        <f>IFERROR(IF($K350="","",INDEX(リスト!$F:$F,MATCH($K350,リスト!$E:$E,0))),"")</f>
        <v>JPN</v>
      </c>
      <c r="U350" s="2" t="str">
        <f>IF($B350="","",RIGHT($G350*1000+100+COUNTIF($G$2:$G350,$G350),9))</f>
        <v>031001101</v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>興譲館・岡　山</v>
      </c>
    </row>
    <row r="351" spans="1:22" x14ac:dyDescent="0.4">
      <c r="A351" t="s">
        <v>11768</v>
      </c>
      <c r="B351">
        <v>350</v>
      </c>
      <c r="C351" t="s">
        <v>2515</v>
      </c>
      <c r="D351" t="s">
        <v>2516</v>
      </c>
      <c r="E351">
        <v>3</v>
      </c>
      <c r="F351" t="s">
        <v>95</v>
      </c>
      <c r="G351">
        <v>20031006</v>
      </c>
      <c r="H351" t="s">
        <v>2517</v>
      </c>
      <c r="I351" t="s">
        <v>2518</v>
      </c>
      <c r="J351" t="s">
        <v>2415</v>
      </c>
      <c r="K351" t="s">
        <v>141</v>
      </c>
      <c r="L351" t="s">
        <v>107</v>
      </c>
      <c r="M351" t="s">
        <v>1108</v>
      </c>
      <c r="O351" s="2">
        <f>IFERROR(IF($B351="","",INDEX(所属情報!$E:$E,MATCH($A351,所属情報!$A:$A,0))),"")</f>
        <v>492189</v>
      </c>
      <c r="P351" s="2" t="str">
        <f t="shared" si="15"/>
        <v>内海　師童 (3)</v>
      </c>
      <c r="Q351" s="2" t="str">
        <f t="shared" si="16"/>
        <v>ｳﾂﾐ ｼﾄﾞｳ</v>
      </c>
      <c r="R351" s="2" t="str">
        <f t="shared" si="17"/>
        <v>UTSUMI Shido (03)</v>
      </c>
      <c r="S351" s="2" t="str">
        <f>IFERROR(IF($F351="","",INDEX(リスト!$C:$C,MATCH($F351,リスト!$B:$B,0))),"")</f>
        <v>28</v>
      </c>
      <c r="T351" s="2" t="str">
        <f>IFERROR(IF($K351="","",INDEX(リスト!$F:$F,MATCH($K351,リスト!$E:$E,0))),"")</f>
        <v>JPN</v>
      </c>
      <c r="U351" s="2" t="str">
        <f>IF($B351="","",RIGHT($G351*1000+100+COUNTIF($G$2:$G351,$G351),9))</f>
        <v>031006102</v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>世羅・広　島</v>
      </c>
    </row>
    <row r="352" spans="1:22" x14ac:dyDescent="0.4">
      <c r="A352" t="s">
        <v>11768</v>
      </c>
      <c r="B352">
        <v>351</v>
      </c>
      <c r="C352" t="s">
        <v>2519</v>
      </c>
      <c r="D352" t="s">
        <v>2520</v>
      </c>
      <c r="E352">
        <v>3</v>
      </c>
      <c r="F352" t="s">
        <v>93</v>
      </c>
      <c r="G352">
        <v>20040128</v>
      </c>
      <c r="H352" t="s">
        <v>2521</v>
      </c>
      <c r="I352" t="s">
        <v>1525</v>
      </c>
      <c r="J352" t="s">
        <v>1716</v>
      </c>
      <c r="K352" t="s">
        <v>141</v>
      </c>
      <c r="L352" t="s">
        <v>93</v>
      </c>
      <c r="M352" t="s">
        <v>951</v>
      </c>
      <c r="O352" s="2">
        <f>IFERROR(IF($B352="","",INDEX(所属情報!$E:$E,MATCH($A352,所属情報!$A:$A,0))),"")</f>
        <v>492189</v>
      </c>
      <c r="P352" s="2" t="str">
        <f t="shared" si="15"/>
        <v>木下　太成 (3)</v>
      </c>
      <c r="Q352" s="2" t="str">
        <f t="shared" si="16"/>
        <v>ｷﾉｼﾀ ﾀｲｾｲ</v>
      </c>
      <c r="R352" s="2" t="str">
        <f t="shared" si="17"/>
        <v>KINOSHITA Taisei (04)</v>
      </c>
      <c r="S352" s="2" t="str">
        <f>IFERROR(IF($F352="","",INDEX(リスト!$C:$C,MATCH($F352,リスト!$B:$B,0))),"")</f>
        <v>27</v>
      </c>
      <c r="T352" s="2" t="str">
        <f>IFERROR(IF($K352="","",INDEX(リスト!$F:$F,MATCH($K352,リスト!$E:$E,0))),"")</f>
        <v>JPN</v>
      </c>
      <c r="U352" s="2" t="str">
        <f>IF($B352="","",RIGHT($G352*1000+100+COUNTIF($G$2:$G352,$G352),9))</f>
        <v>040128101</v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>大阪・大　阪</v>
      </c>
    </row>
    <row r="353" spans="1:22" x14ac:dyDescent="0.4">
      <c r="A353" t="s">
        <v>11768</v>
      </c>
      <c r="B353">
        <v>352</v>
      </c>
      <c r="C353" t="s">
        <v>2522</v>
      </c>
      <c r="D353" t="s">
        <v>2523</v>
      </c>
      <c r="E353">
        <v>3</v>
      </c>
      <c r="F353" t="s">
        <v>117</v>
      </c>
      <c r="G353">
        <v>20031013</v>
      </c>
      <c r="H353" t="s">
        <v>2524</v>
      </c>
      <c r="I353" t="s">
        <v>2525</v>
      </c>
      <c r="J353" t="s">
        <v>1131</v>
      </c>
      <c r="K353" t="s">
        <v>141</v>
      </c>
      <c r="L353" t="s">
        <v>117</v>
      </c>
      <c r="M353" t="s">
        <v>2526</v>
      </c>
      <c r="O353" s="2">
        <f>IFERROR(IF($B353="","",INDEX(所属情報!$E:$E,MATCH($A353,所属情報!$A:$A,0))),"")</f>
        <v>492189</v>
      </c>
      <c r="P353" s="2" t="str">
        <f t="shared" si="15"/>
        <v>久保　明央人 (3)</v>
      </c>
      <c r="Q353" s="2" t="str">
        <f t="shared" si="16"/>
        <v>ｸﾎﾞ ｱｵﾄ</v>
      </c>
      <c r="R353" s="2" t="str">
        <f t="shared" si="17"/>
        <v>KUBO Aoto (03)</v>
      </c>
      <c r="S353" s="2" t="str">
        <f>IFERROR(IF($F353="","",INDEX(リスト!$C:$C,MATCH($F353,リスト!$B:$B,0))),"")</f>
        <v>39</v>
      </c>
      <c r="T353" s="2" t="str">
        <f>IFERROR(IF($K353="","",INDEX(リスト!$F:$F,MATCH($K353,リスト!$E:$E,0))),"")</f>
        <v>JPN</v>
      </c>
      <c r="U353" s="2" t="str">
        <f>IF($B353="","",RIGHT($G353*1000+100+COUNTIF($G$2:$G353,$G353),9))</f>
        <v>031013101</v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>高知工業・高　知</v>
      </c>
    </row>
    <row r="354" spans="1:22" x14ac:dyDescent="0.4">
      <c r="A354" t="s">
        <v>11768</v>
      </c>
      <c r="B354">
        <v>353</v>
      </c>
      <c r="C354" t="s">
        <v>2527</v>
      </c>
      <c r="D354" t="s">
        <v>2528</v>
      </c>
      <c r="E354">
        <v>3</v>
      </c>
      <c r="F354" t="s">
        <v>107</v>
      </c>
      <c r="G354">
        <v>20030822</v>
      </c>
      <c r="H354" t="s">
        <v>2529</v>
      </c>
      <c r="I354" t="s">
        <v>2530</v>
      </c>
      <c r="J354" t="s">
        <v>1037</v>
      </c>
      <c r="K354" t="s">
        <v>141</v>
      </c>
      <c r="L354" t="s">
        <v>107</v>
      </c>
      <c r="M354" t="s">
        <v>2531</v>
      </c>
      <c r="O354" s="2">
        <f>IFERROR(IF($B354="","",INDEX(所属情報!$E:$E,MATCH($A354,所属情報!$A:$A,0))),"")</f>
        <v>492189</v>
      </c>
      <c r="P354" s="2" t="str">
        <f t="shared" si="15"/>
        <v>桒田　大樹 (3)</v>
      </c>
      <c r="Q354" s="2" t="str">
        <f t="shared" si="16"/>
        <v>ｸﾜﾀ ﾀﾞｲｷ</v>
      </c>
      <c r="R354" s="2" t="str">
        <f t="shared" si="17"/>
        <v>KUWATA Daiki (03)</v>
      </c>
      <c r="S354" s="2" t="str">
        <f>IFERROR(IF($F354="","",INDEX(リスト!$C:$C,MATCH($F354,リスト!$B:$B,0))),"")</f>
        <v>34</v>
      </c>
      <c r="T354" s="2" t="str">
        <f>IFERROR(IF($K354="","",INDEX(リスト!$F:$F,MATCH($K354,リスト!$E:$E,0))),"")</f>
        <v>JPN</v>
      </c>
      <c r="U354" s="2" t="str">
        <f>IF($B354="","",RIGHT($G354*1000+100+COUNTIF($G$2:$G354,$G354),9))</f>
        <v>030822102</v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>神辺旭・広　島</v>
      </c>
    </row>
    <row r="355" spans="1:22" x14ac:dyDescent="0.4">
      <c r="A355" t="s">
        <v>11768</v>
      </c>
      <c r="B355">
        <v>354</v>
      </c>
      <c r="C355" t="s">
        <v>2532</v>
      </c>
      <c r="D355" t="s">
        <v>2533</v>
      </c>
      <c r="E355">
        <v>3</v>
      </c>
      <c r="F355" t="s">
        <v>95</v>
      </c>
      <c r="G355">
        <v>20031024</v>
      </c>
      <c r="H355" t="s">
        <v>2534</v>
      </c>
      <c r="I355" t="s">
        <v>1019</v>
      </c>
      <c r="J355" t="s">
        <v>2338</v>
      </c>
      <c r="K355" t="s">
        <v>141</v>
      </c>
      <c r="L355" t="s">
        <v>95</v>
      </c>
      <c r="M355" t="s">
        <v>2535</v>
      </c>
      <c r="O355" s="2">
        <f>IFERROR(IF($B355="","",INDEX(所属情報!$E:$E,MATCH($A355,所属情報!$A:$A,0))),"")</f>
        <v>492189</v>
      </c>
      <c r="P355" s="2" t="str">
        <f t="shared" si="15"/>
        <v>鈴木　優一郎 (3)</v>
      </c>
      <c r="Q355" s="2" t="str">
        <f t="shared" si="16"/>
        <v>ｽｽﾞｷ ﾕｳｲﾁﾛｳ</v>
      </c>
      <c r="R355" s="2" t="str">
        <f t="shared" si="17"/>
        <v>SUZUKI Yuichiro (03)</v>
      </c>
      <c r="S355" s="2" t="str">
        <f>IFERROR(IF($F355="","",INDEX(リスト!$C:$C,MATCH($F355,リスト!$B:$B,0))),"")</f>
        <v>28</v>
      </c>
      <c r="T355" s="2" t="str">
        <f>IFERROR(IF($K355="","",INDEX(リスト!$F:$F,MATCH($K355,リスト!$E:$E,0))),"")</f>
        <v>JPN</v>
      </c>
      <c r="U355" s="2" t="str">
        <f>IF($B355="","",RIGHT($G355*1000+100+COUNTIF($G$2:$G355,$G355),9))</f>
        <v>031024101</v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>須磨翔風・兵　庫</v>
      </c>
    </row>
    <row r="356" spans="1:22" x14ac:dyDescent="0.4">
      <c r="A356" t="s">
        <v>11768</v>
      </c>
      <c r="B356">
        <v>355</v>
      </c>
      <c r="C356" t="s">
        <v>2536</v>
      </c>
      <c r="D356" t="s">
        <v>2537</v>
      </c>
      <c r="E356">
        <v>3</v>
      </c>
      <c r="F356" t="s">
        <v>91</v>
      </c>
      <c r="G356">
        <v>20030514</v>
      </c>
      <c r="H356" t="s">
        <v>2538</v>
      </c>
      <c r="I356" t="s">
        <v>2147</v>
      </c>
      <c r="J356" t="s">
        <v>2087</v>
      </c>
      <c r="K356" t="s">
        <v>141</v>
      </c>
      <c r="L356" t="s">
        <v>91</v>
      </c>
      <c r="M356" t="s">
        <v>1472</v>
      </c>
      <c r="O356" s="2">
        <f>IFERROR(IF($B356="","",INDEX(所属情報!$E:$E,MATCH($A356,所属情報!$A:$A,0))),"")</f>
        <v>492189</v>
      </c>
      <c r="P356" s="2" t="str">
        <f t="shared" si="15"/>
        <v>武内　里賢 (3)</v>
      </c>
      <c r="Q356" s="2" t="str">
        <f t="shared" si="16"/>
        <v>ﾀｹｳﾁ ｻﾄｼ</v>
      </c>
      <c r="R356" s="2" t="str">
        <f t="shared" si="17"/>
        <v>TAKEUCHI Satoshi (03)</v>
      </c>
      <c r="S356" s="2" t="str">
        <f>IFERROR(IF($F356="","",INDEX(リスト!$C:$C,MATCH($F356,リスト!$B:$B,0))),"")</f>
        <v>26</v>
      </c>
      <c r="T356" s="2" t="str">
        <f>IFERROR(IF($K356="","",INDEX(リスト!$F:$F,MATCH($K356,リスト!$E:$E,0))),"")</f>
        <v>JPN</v>
      </c>
      <c r="U356" s="2" t="str">
        <f>IF($B356="","",RIGHT($G356*1000+100+COUNTIF($G$2:$G356,$G356),9))</f>
        <v>030514101</v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>京都外大西・京　都</v>
      </c>
    </row>
    <row r="357" spans="1:22" x14ac:dyDescent="0.4">
      <c r="A357" t="s">
        <v>11768</v>
      </c>
      <c r="B357">
        <v>356</v>
      </c>
      <c r="C357" t="s">
        <v>2539</v>
      </c>
      <c r="D357" t="s">
        <v>2540</v>
      </c>
      <c r="E357">
        <v>3</v>
      </c>
      <c r="F357" t="s">
        <v>97</v>
      </c>
      <c r="G357">
        <v>20040314</v>
      </c>
      <c r="H357" t="s">
        <v>2541</v>
      </c>
      <c r="I357" t="s">
        <v>2542</v>
      </c>
      <c r="J357" t="s">
        <v>1327</v>
      </c>
      <c r="K357" t="s">
        <v>141</v>
      </c>
      <c r="L357" t="s">
        <v>97</v>
      </c>
      <c r="M357" t="s">
        <v>779</v>
      </c>
      <c r="O357" s="2">
        <f>IFERROR(IF($B357="","",INDEX(所属情報!$E:$E,MATCH($A357,所属情報!$A:$A,0))),"")</f>
        <v>492189</v>
      </c>
      <c r="P357" s="2" t="str">
        <f t="shared" si="15"/>
        <v>米田　勇輝 (3)</v>
      </c>
      <c r="Q357" s="2" t="str">
        <f t="shared" si="16"/>
        <v>ﾖﾈﾀﾞ ﾕｳｷ</v>
      </c>
      <c r="R357" s="2" t="str">
        <f t="shared" si="17"/>
        <v>YONEDA Yuki (04)</v>
      </c>
      <c r="S357" s="2" t="str">
        <f>IFERROR(IF($F357="","",INDEX(リスト!$C:$C,MATCH($F357,リスト!$B:$B,0))),"")</f>
        <v>29</v>
      </c>
      <c r="T357" s="2" t="str">
        <f>IFERROR(IF($K357="","",INDEX(リスト!$F:$F,MATCH($K357,リスト!$E:$E,0))),"")</f>
        <v>JPN</v>
      </c>
      <c r="U357" s="2" t="str">
        <f>IF($B357="","",RIGHT($G357*1000+100+COUNTIF($G$2:$G357,$G357),9))</f>
        <v>040314101</v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>奈良育英・奈　良</v>
      </c>
    </row>
    <row r="358" spans="1:22" x14ac:dyDescent="0.4">
      <c r="A358" t="s">
        <v>11768</v>
      </c>
      <c r="B358">
        <v>357</v>
      </c>
      <c r="C358" t="s">
        <v>2543</v>
      </c>
      <c r="D358" t="s">
        <v>2544</v>
      </c>
      <c r="E358">
        <v>3</v>
      </c>
      <c r="F358" t="s">
        <v>95</v>
      </c>
      <c r="G358">
        <v>20031018</v>
      </c>
      <c r="H358" t="s">
        <v>2545</v>
      </c>
      <c r="I358" t="s">
        <v>1343</v>
      </c>
      <c r="J358" t="s">
        <v>1047</v>
      </c>
      <c r="K358" t="s">
        <v>141</v>
      </c>
      <c r="L358" t="s">
        <v>95</v>
      </c>
      <c r="M358" t="s">
        <v>791</v>
      </c>
      <c r="O358" s="2">
        <f>IFERROR(IF($B358="","",INDEX(所属情報!$E:$E,MATCH($A358,所属情報!$A:$A,0))),"")</f>
        <v>492189</v>
      </c>
      <c r="P358" s="2" t="str">
        <f t="shared" si="15"/>
        <v>西村　稜太 (3)</v>
      </c>
      <c r="Q358" s="2" t="str">
        <f t="shared" si="16"/>
        <v>ﾆｼﾑﾗ ﾘｮｳﾀ</v>
      </c>
      <c r="R358" s="2" t="str">
        <f t="shared" si="17"/>
        <v>NISHIMURA Ryota (03)</v>
      </c>
      <c r="S358" s="2" t="str">
        <f>IFERROR(IF($F358="","",INDEX(リスト!$C:$C,MATCH($F358,リスト!$B:$B,0))),"")</f>
        <v>28</v>
      </c>
      <c r="T358" s="2" t="str">
        <f>IFERROR(IF($K358="","",INDEX(リスト!$F:$F,MATCH($K358,リスト!$E:$E,0))),"")</f>
        <v>JPN</v>
      </c>
      <c r="U358" s="2" t="str">
        <f>IF($B358="","",RIGHT($G358*1000+100+COUNTIF($G$2:$G358,$G358),9))</f>
        <v>031018101</v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>報徳学園・兵　庫</v>
      </c>
    </row>
    <row r="359" spans="1:22" x14ac:dyDescent="0.4">
      <c r="A359" t="s">
        <v>11768</v>
      </c>
      <c r="B359">
        <v>358</v>
      </c>
      <c r="C359" t="s">
        <v>2546</v>
      </c>
      <c r="D359" t="s">
        <v>2547</v>
      </c>
      <c r="E359">
        <v>3</v>
      </c>
      <c r="F359" t="s">
        <v>117</v>
      </c>
      <c r="G359">
        <v>20031106</v>
      </c>
      <c r="H359" t="s">
        <v>2548</v>
      </c>
      <c r="I359" t="s">
        <v>2549</v>
      </c>
      <c r="J359" t="s">
        <v>2550</v>
      </c>
      <c r="K359" t="s">
        <v>141</v>
      </c>
      <c r="L359" t="s">
        <v>117</v>
      </c>
      <c r="M359" t="s">
        <v>2551</v>
      </c>
      <c r="O359" s="2">
        <f>IFERROR(IF($B359="","",INDEX(所属情報!$E:$E,MATCH($A359,所属情報!$A:$A,0))),"")</f>
        <v>492189</v>
      </c>
      <c r="P359" s="2" t="str">
        <f t="shared" si="15"/>
        <v>倉松　健 (3)</v>
      </c>
      <c r="Q359" s="2" t="str">
        <f t="shared" si="16"/>
        <v>ｸﾗﾏﾂ ｹﾝ</v>
      </c>
      <c r="R359" s="2" t="str">
        <f t="shared" si="17"/>
        <v>KURAMATSU Ken (03)</v>
      </c>
      <c r="S359" s="2" t="str">
        <f>IFERROR(IF($F359="","",INDEX(リスト!$C:$C,MATCH($F359,リスト!$B:$B,0))),"")</f>
        <v>39</v>
      </c>
      <c r="T359" s="2" t="str">
        <f>IFERROR(IF($K359="","",INDEX(リスト!$F:$F,MATCH($K359,リスト!$E:$E,0))),"")</f>
        <v>JPN</v>
      </c>
      <c r="U359" s="2" t="str">
        <f>IF($B359="","",RIGHT($G359*1000+100+COUNTIF($G$2:$G359,$G359),9))</f>
        <v>031106101</v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>高知小津・高　知</v>
      </c>
    </row>
    <row r="360" spans="1:22" x14ac:dyDescent="0.4">
      <c r="A360" t="s">
        <v>11768</v>
      </c>
      <c r="B360">
        <v>359</v>
      </c>
      <c r="C360" t="s">
        <v>2552</v>
      </c>
      <c r="D360" t="s">
        <v>2553</v>
      </c>
      <c r="E360">
        <v>3</v>
      </c>
      <c r="F360" t="s">
        <v>105</v>
      </c>
      <c r="G360">
        <v>20031123</v>
      </c>
      <c r="H360" t="s">
        <v>2554</v>
      </c>
      <c r="I360" t="s">
        <v>1272</v>
      </c>
      <c r="J360" t="s">
        <v>2068</v>
      </c>
      <c r="K360" t="s">
        <v>141</v>
      </c>
      <c r="L360" t="s">
        <v>105</v>
      </c>
      <c r="M360" t="s">
        <v>1163</v>
      </c>
      <c r="O360" s="2">
        <f>IFERROR(IF($B360="","",INDEX(所属情報!$E:$E,MATCH($A360,所属情報!$A:$A,0))),"")</f>
        <v>492189</v>
      </c>
      <c r="P360" s="2" t="str">
        <f t="shared" si="15"/>
        <v>藤原　悠月 (3)</v>
      </c>
      <c r="Q360" s="2" t="str">
        <f t="shared" si="16"/>
        <v>ﾌｼﾞﾜﾗ ﾕﾂﾞｷ</v>
      </c>
      <c r="R360" s="2" t="str">
        <f t="shared" si="17"/>
        <v>FUJIWARA Yuzuki (03)</v>
      </c>
      <c r="S360" s="2" t="str">
        <f>IFERROR(IF($F360="","",INDEX(リスト!$C:$C,MATCH($F360,リスト!$B:$B,0))),"")</f>
        <v>33</v>
      </c>
      <c r="T360" s="2" t="str">
        <f>IFERROR(IF($K360="","",INDEX(リスト!$F:$F,MATCH($K360,リスト!$E:$E,0))),"")</f>
        <v>JPN</v>
      </c>
      <c r="U360" s="2" t="str">
        <f>IF($B360="","",RIGHT($G360*1000+100+COUNTIF($G$2:$G360,$G360),9))</f>
        <v>031123101</v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>玉野光南・岡　山</v>
      </c>
    </row>
    <row r="361" spans="1:22" x14ac:dyDescent="0.4">
      <c r="A361" t="s">
        <v>11768</v>
      </c>
      <c r="B361">
        <v>360</v>
      </c>
      <c r="C361" t="s">
        <v>2555</v>
      </c>
      <c r="D361" t="s">
        <v>2556</v>
      </c>
      <c r="E361">
        <v>3</v>
      </c>
      <c r="F361" t="s">
        <v>105</v>
      </c>
      <c r="G361">
        <v>20030613</v>
      </c>
      <c r="H361" t="s">
        <v>2557</v>
      </c>
      <c r="I361" t="s">
        <v>2558</v>
      </c>
      <c r="J361" t="s">
        <v>2559</v>
      </c>
      <c r="K361" t="s">
        <v>141</v>
      </c>
      <c r="L361" t="s">
        <v>105</v>
      </c>
      <c r="M361" t="s">
        <v>2560</v>
      </c>
      <c r="O361" s="2">
        <f>IFERROR(IF($B361="","",INDEX(所属情報!$E:$E,MATCH($A361,所属情報!$A:$A,0))),"")</f>
        <v>492189</v>
      </c>
      <c r="P361" s="2" t="str">
        <f t="shared" si="15"/>
        <v>西濱　充 (3)</v>
      </c>
      <c r="Q361" s="2" t="str">
        <f t="shared" si="16"/>
        <v>ﾆｼﾊﾏ ﾐﾂﾙ</v>
      </c>
      <c r="R361" s="2" t="str">
        <f t="shared" si="17"/>
        <v>NISHIHAMA Mitsuru (03)</v>
      </c>
      <c r="S361" s="2" t="str">
        <f>IFERROR(IF($F361="","",INDEX(リスト!$C:$C,MATCH($F361,リスト!$B:$B,0))),"")</f>
        <v>33</v>
      </c>
      <c r="T361" s="2" t="str">
        <f>IFERROR(IF($K361="","",INDEX(リスト!$F:$F,MATCH($K361,リスト!$E:$E,0))),"")</f>
        <v>JPN</v>
      </c>
      <c r="U361" s="2" t="str">
        <f>IF($B361="","",RIGHT($G361*1000+100+COUNTIF($G$2:$G361,$G361),9))</f>
        <v>030613102</v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>倉敷古城池・岡　山</v>
      </c>
    </row>
    <row r="362" spans="1:22" x14ac:dyDescent="0.4">
      <c r="A362" t="s">
        <v>11768</v>
      </c>
      <c r="B362">
        <v>361</v>
      </c>
      <c r="C362" t="s">
        <v>2561</v>
      </c>
      <c r="D362" t="s">
        <v>2562</v>
      </c>
      <c r="E362">
        <v>3</v>
      </c>
      <c r="F362" t="s">
        <v>91</v>
      </c>
      <c r="G362">
        <v>20031102</v>
      </c>
      <c r="H362" t="s">
        <v>2563</v>
      </c>
      <c r="I362" t="s">
        <v>2564</v>
      </c>
      <c r="J362" t="s">
        <v>2565</v>
      </c>
      <c r="K362" t="s">
        <v>141</v>
      </c>
      <c r="L362" t="s">
        <v>91</v>
      </c>
      <c r="M362" t="s">
        <v>1732</v>
      </c>
      <c r="O362" s="2">
        <f>IFERROR(IF($B362="","",INDEX(所属情報!$E:$E,MATCH($A362,所属情報!$A:$A,0))),"")</f>
        <v>492189</v>
      </c>
      <c r="P362" s="2" t="str">
        <f t="shared" si="15"/>
        <v>福本　陸晴 (3)</v>
      </c>
      <c r="Q362" s="2" t="str">
        <f t="shared" si="16"/>
        <v>ﾌｸﾓﾄ ﾘﾊﾞ</v>
      </c>
      <c r="R362" s="2" t="str">
        <f t="shared" si="17"/>
        <v>FUKUMOTO Riba (03)</v>
      </c>
      <c r="S362" s="2" t="str">
        <f>IFERROR(IF($F362="","",INDEX(リスト!$C:$C,MATCH($F362,リスト!$B:$B,0))),"")</f>
        <v>26</v>
      </c>
      <c r="T362" s="2" t="str">
        <f>IFERROR(IF($K362="","",INDEX(リスト!$F:$F,MATCH($K362,リスト!$E:$E,0))),"")</f>
        <v>JPN</v>
      </c>
      <c r="U362" s="2" t="str">
        <f>IF($B362="","",RIGHT($G362*1000+100+COUNTIF($G$2:$G362,$G362),9))</f>
        <v>031102101</v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>乙訓・京　都</v>
      </c>
    </row>
    <row r="363" spans="1:22" x14ac:dyDescent="0.4">
      <c r="A363" t="s">
        <v>11768</v>
      </c>
      <c r="B363">
        <v>362</v>
      </c>
      <c r="C363" t="s">
        <v>2566</v>
      </c>
      <c r="D363" t="s">
        <v>2567</v>
      </c>
      <c r="E363">
        <v>3</v>
      </c>
      <c r="F363" t="s">
        <v>99</v>
      </c>
      <c r="G363">
        <v>20031118</v>
      </c>
      <c r="H363" t="s">
        <v>2568</v>
      </c>
      <c r="I363" t="s">
        <v>2569</v>
      </c>
      <c r="J363" t="s">
        <v>2570</v>
      </c>
      <c r="K363" t="s">
        <v>141</v>
      </c>
      <c r="L363" t="s">
        <v>99</v>
      </c>
      <c r="M363" t="s">
        <v>987</v>
      </c>
      <c r="O363" s="2">
        <f>IFERROR(IF($B363="","",INDEX(所属情報!$E:$E,MATCH($A363,所属情報!$A:$A,0))),"")</f>
        <v>492189</v>
      </c>
      <c r="P363" s="2" t="str">
        <f t="shared" si="15"/>
        <v>野崎　景勝 (3)</v>
      </c>
      <c r="Q363" s="2" t="str">
        <f t="shared" si="16"/>
        <v>ﾉｻﾞｷ ｶｹﾞｶﾂ</v>
      </c>
      <c r="R363" s="2" t="str">
        <f t="shared" si="17"/>
        <v>NOZAKI Kagekatsu (03)</v>
      </c>
      <c r="S363" s="2" t="str">
        <f>IFERROR(IF($F363="","",INDEX(リスト!$C:$C,MATCH($F363,リスト!$B:$B,0))),"")</f>
        <v>30</v>
      </c>
      <c r="T363" s="2" t="str">
        <f>IFERROR(IF($K363="","",INDEX(リスト!$F:$F,MATCH($K363,リスト!$E:$E,0))),"")</f>
        <v>JPN</v>
      </c>
      <c r="U363" s="2" t="str">
        <f>IF($B363="","",RIGHT($G363*1000+100+COUNTIF($G$2:$G363,$G363),9))</f>
        <v>031118101</v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>星林・和歌山</v>
      </c>
    </row>
    <row r="364" spans="1:22" x14ac:dyDescent="0.4">
      <c r="A364" t="s">
        <v>11768</v>
      </c>
      <c r="B364">
        <v>363</v>
      </c>
      <c r="C364" t="s">
        <v>2571</v>
      </c>
      <c r="D364" t="s">
        <v>2572</v>
      </c>
      <c r="E364">
        <v>3</v>
      </c>
      <c r="F364" t="s">
        <v>89</v>
      </c>
      <c r="G364">
        <v>20010622</v>
      </c>
      <c r="H364" t="s">
        <v>2573</v>
      </c>
      <c r="I364" t="s">
        <v>2574</v>
      </c>
      <c r="J364" t="s">
        <v>2163</v>
      </c>
      <c r="K364" t="s">
        <v>141</v>
      </c>
      <c r="L364" t="s">
        <v>91</v>
      </c>
      <c r="M364" t="s">
        <v>2575</v>
      </c>
      <c r="O364" s="2">
        <f>IFERROR(IF($B364="","",INDEX(所属情報!$E:$E,MATCH($A364,所属情報!$A:$A,0))),"")</f>
        <v>492189</v>
      </c>
      <c r="P364" s="2" t="str">
        <f t="shared" si="15"/>
        <v>寺村　滉平 (3)</v>
      </c>
      <c r="Q364" s="2" t="str">
        <f t="shared" si="16"/>
        <v>ﾃﾗﾑﾗ ｺｳﾍｲ</v>
      </c>
      <c r="R364" s="2" t="str">
        <f t="shared" si="17"/>
        <v>TERAMURA Kohei (01)</v>
      </c>
      <c r="S364" s="2" t="str">
        <f>IFERROR(IF($F364="","",INDEX(リスト!$C:$C,MATCH($F364,リスト!$B:$B,0))),"")</f>
        <v>25</v>
      </c>
      <c r="T364" s="2" t="str">
        <f>IFERROR(IF($K364="","",INDEX(リスト!$F:$F,MATCH($K364,リスト!$E:$E,0))),"")</f>
        <v>JPN</v>
      </c>
      <c r="U364" s="2" t="str">
        <f>IF($B364="","",RIGHT($G364*1000+100+COUNTIF($G$2:$G364,$G364),9))</f>
        <v>010622101</v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>京都文教・京　都</v>
      </c>
    </row>
    <row r="365" spans="1:22" x14ac:dyDescent="0.4">
      <c r="A365" t="s">
        <v>11768</v>
      </c>
      <c r="B365">
        <v>364</v>
      </c>
      <c r="C365" t="s">
        <v>2576</v>
      </c>
      <c r="D365" t="s">
        <v>2577</v>
      </c>
      <c r="E365">
        <v>3</v>
      </c>
      <c r="F365" t="s">
        <v>97</v>
      </c>
      <c r="G365">
        <v>20040112</v>
      </c>
      <c r="H365" t="s">
        <v>2578</v>
      </c>
      <c r="I365" t="s">
        <v>1775</v>
      </c>
      <c r="J365" t="s">
        <v>1303</v>
      </c>
      <c r="K365" t="s">
        <v>141</v>
      </c>
      <c r="L365" t="s">
        <v>97</v>
      </c>
      <c r="M365" t="s">
        <v>2579</v>
      </c>
      <c r="O365" s="2">
        <f>IFERROR(IF($B365="","",INDEX(所属情報!$E:$E,MATCH($A365,所属情報!$A:$A,0))),"")</f>
        <v>492189</v>
      </c>
      <c r="P365" s="2" t="str">
        <f t="shared" si="15"/>
        <v>中谷　優斗 (3)</v>
      </c>
      <c r="Q365" s="2" t="str">
        <f t="shared" si="16"/>
        <v>ﾅｶﾀﾆ ﾕｳﾄ</v>
      </c>
      <c r="R365" s="2" t="str">
        <f t="shared" si="17"/>
        <v>NAKATANI Yuto (04)</v>
      </c>
      <c r="S365" s="2" t="str">
        <f>IFERROR(IF($F365="","",INDEX(リスト!$C:$C,MATCH($F365,リスト!$B:$B,0))),"")</f>
        <v>29</v>
      </c>
      <c r="T365" s="2" t="str">
        <f>IFERROR(IF($K365="","",INDEX(リスト!$F:$F,MATCH($K365,リスト!$E:$E,0))),"")</f>
        <v>JPN</v>
      </c>
      <c r="U365" s="2" t="str">
        <f>IF($B365="","",RIGHT($G365*1000+100+COUNTIF($G$2:$G365,$G365),9))</f>
        <v>040112102</v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>奈良大附属・奈　良</v>
      </c>
    </row>
    <row r="366" spans="1:22" x14ac:dyDescent="0.4">
      <c r="A366" t="s">
        <v>11768</v>
      </c>
      <c r="B366">
        <v>365</v>
      </c>
      <c r="C366" t="s">
        <v>2580</v>
      </c>
      <c r="D366" t="s">
        <v>2581</v>
      </c>
      <c r="E366">
        <v>2</v>
      </c>
      <c r="F366" t="s">
        <v>89</v>
      </c>
      <c r="G366">
        <v>20040416</v>
      </c>
      <c r="H366" t="s">
        <v>2582</v>
      </c>
      <c r="I366" t="s">
        <v>2583</v>
      </c>
      <c r="J366" t="s">
        <v>1303</v>
      </c>
      <c r="K366" t="s">
        <v>141</v>
      </c>
      <c r="L366" t="s">
        <v>89</v>
      </c>
      <c r="M366" t="s">
        <v>1652</v>
      </c>
      <c r="O366" s="2">
        <f>IFERROR(IF($B366="","",INDEX(所属情報!$E:$E,MATCH($A366,所属情報!$A:$A,0))),"")</f>
        <v>492189</v>
      </c>
      <c r="P366" s="2" t="str">
        <f t="shared" si="15"/>
        <v>冨田　悠斗 (2)</v>
      </c>
      <c r="Q366" s="2" t="str">
        <f t="shared" si="16"/>
        <v>ﾄﾐﾀ ﾕｳﾄ</v>
      </c>
      <c r="R366" s="2" t="str">
        <f t="shared" si="17"/>
        <v>TOMITA Yuto (04)</v>
      </c>
      <c r="S366" s="2" t="str">
        <f>IFERROR(IF($F366="","",INDEX(リスト!$C:$C,MATCH($F366,リスト!$B:$B,0))),"")</f>
        <v>25</v>
      </c>
      <c r="T366" s="2" t="str">
        <f>IFERROR(IF($K366="","",INDEX(リスト!$F:$F,MATCH($K366,リスト!$E:$E,0))),"")</f>
        <v>JPN</v>
      </c>
      <c r="U366" s="2" t="str">
        <f>IF($B366="","",RIGHT($G366*1000+100+COUNTIF($G$2:$G366,$G366),9))</f>
        <v>040416102</v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>比叡山・滋　賀</v>
      </c>
    </row>
    <row r="367" spans="1:22" x14ac:dyDescent="0.4">
      <c r="A367" t="s">
        <v>11768</v>
      </c>
      <c r="B367">
        <v>366</v>
      </c>
      <c r="C367" t="s">
        <v>2584</v>
      </c>
      <c r="D367" t="s">
        <v>2585</v>
      </c>
      <c r="E367">
        <v>2</v>
      </c>
      <c r="F367" t="s">
        <v>97</v>
      </c>
      <c r="G367">
        <v>20040907</v>
      </c>
      <c r="H367" t="s">
        <v>2586</v>
      </c>
      <c r="I367" t="s">
        <v>2587</v>
      </c>
      <c r="J367" t="s">
        <v>1967</v>
      </c>
      <c r="K367" t="s">
        <v>141</v>
      </c>
      <c r="L367" t="s">
        <v>97</v>
      </c>
      <c r="M367" t="s">
        <v>2588</v>
      </c>
      <c r="O367" s="2">
        <f>IFERROR(IF($B367="","",INDEX(所属情報!$E:$E,MATCH($A367,所属情報!$A:$A,0))),"")</f>
        <v>492189</v>
      </c>
      <c r="P367" s="2" t="str">
        <f t="shared" si="15"/>
        <v>福西　伸哉 (2)</v>
      </c>
      <c r="Q367" s="2" t="str">
        <f t="shared" si="16"/>
        <v>ﾌｸﾆｼ ｼﾝﾔ</v>
      </c>
      <c r="R367" s="2" t="str">
        <f t="shared" si="17"/>
        <v>FUKUNISHI Shinya (04)</v>
      </c>
      <c r="S367" s="2" t="str">
        <f>IFERROR(IF($F367="","",INDEX(リスト!$C:$C,MATCH($F367,リスト!$B:$B,0))),"")</f>
        <v>29</v>
      </c>
      <c r="T367" s="2" t="str">
        <f>IFERROR(IF($K367="","",INDEX(リスト!$F:$F,MATCH($K367,リスト!$E:$E,0))),"")</f>
        <v>JPN</v>
      </c>
      <c r="U367" s="2" t="str">
        <f>IF($B367="","",RIGHT($G367*1000+100+COUNTIF($G$2:$G367,$G367),9))</f>
        <v>040907102</v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>奈良情報商業・奈　良</v>
      </c>
    </row>
    <row r="368" spans="1:22" x14ac:dyDescent="0.4">
      <c r="A368" t="s">
        <v>11768</v>
      </c>
      <c r="B368">
        <v>367</v>
      </c>
      <c r="C368" t="s">
        <v>2589</v>
      </c>
      <c r="D368" t="s">
        <v>2590</v>
      </c>
      <c r="E368">
        <v>2</v>
      </c>
      <c r="F368" t="s">
        <v>113</v>
      </c>
      <c r="G368">
        <v>20041122</v>
      </c>
      <c r="H368" t="s">
        <v>2591</v>
      </c>
      <c r="I368" t="s">
        <v>2592</v>
      </c>
      <c r="J368" t="s">
        <v>2593</v>
      </c>
      <c r="K368" t="s">
        <v>141</v>
      </c>
      <c r="L368" t="s">
        <v>113</v>
      </c>
      <c r="M368" t="s">
        <v>2291</v>
      </c>
      <c r="O368" s="2">
        <f>IFERROR(IF($B368="","",INDEX(所属情報!$E:$E,MATCH($A368,所属情報!$A:$A,0))),"")</f>
        <v>492189</v>
      </c>
      <c r="P368" s="2" t="str">
        <f t="shared" si="15"/>
        <v>磯淵　圭一郎 (2)</v>
      </c>
      <c r="Q368" s="2" t="str">
        <f t="shared" si="16"/>
        <v>ｲｿﾌﾞﾁ ｹｲｲﾁﾛｳ</v>
      </c>
      <c r="R368" s="2" t="str">
        <f t="shared" si="17"/>
        <v>ISOBUCHI Keiichiro (04)</v>
      </c>
      <c r="S368" s="2" t="str">
        <f>IFERROR(IF($F368="","",INDEX(リスト!$C:$C,MATCH($F368,リスト!$B:$B,0))),"")</f>
        <v>37</v>
      </c>
      <c r="T368" s="2" t="str">
        <f>IFERROR(IF($K368="","",INDEX(リスト!$F:$F,MATCH($K368,リスト!$E:$E,0))),"")</f>
        <v>JPN</v>
      </c>
      <c r="U368" s="2" t="str">
        <f>IF($B368="","",RIGHT($G368*1000+100+COUNTIF($G$2:$G368,$G368),9))</f>
        <v>041122102</v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>高松北・香　川</v>
      </c>
    </row>
    <row r="369" spans="1:22" x14ac:dyDescent="0.4">
      <c r="A369" t="s">
        <v>11768</v>
      </c>
      <c r="B369">
        <v>368</v>
      </c>
      <c r="C369" t="s">
        <v>2594</v>
      </c>
      <c r="D369" t="s">
        <v>2595</v>
      </c>
      <c r="E369">
        <v>2</v>
      </c>
      <c r="F369" t="s">
        <v>91</v>
      </c>
      <c r="G369">
        <v>20041201</v>
      </c>
      <c r="H369" t="s">
        <v>2596</v>
      </c>
      <c r="I369" t="s">
        <v>1985</v>
      </c>
      <c r="J369" t="s">
        <v>2597</v>
      </c>
      <c r="K369" t="s">
        <v>141</v>
      </c>
      <c r="L369" t="s">
        <v>91</v>
      </c>
      <c r="M369" t="s">
        <v>2575</v>
      </c>
      <c r="O369" s="2">
        <f>IFERROR(IF($B369="","",INDEX(所属情報!$E:$E,MATCH($A369,所属情報!$A:$A,0))),"")</f>
        <v>492189</v>
      </c>
      <c r="P369" s="2" t="str">
        <f t="shared" si="15"/>
        <v>松本　太良 (2)</v>
      </c>
      <c r="Q369" s="2" t="str">
        <f t="shared" si="16"/>
        <v>ﾏﾂﾓﾄ ﾀｲﾗ</v>
      </c>
      <c r="R369" s="2" t="str">
        <f t="shared" si="17"/>
        <v>MATSUMOTO Taira (04)</v>
      </c>
      <c r="S369" s="2" t="str">
        <f>IFERROR(IF($F369="","",INDEX(リスト!$C:$C,MATCH($F369,リスト!$B:$B,0))),"")</f>
        <v>26</v>
      </c>
      <c r="T369" s="2" t="str">
        <f>IFERROR(IF($K369="","",INDEX(リスト!$F:$F,MATCH($K369,リスト!$E:$E,0))),"")</f>
        <v>JPN</v>
      </c>
      <c r="U369" s="2" t="str">
        <f>IF($B369="","",RIGHT($G369*1000+100+COUNTIF($G$2:$G369,$G369),9))</f>
        <v>041201101</v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>京都文教・京　都</v>
      </c>
    </row>
    <row r="370" spans="1:22" x14ac:dyDescent="0.4">
      <c r="A370" t="s">
        <v>11768</v>
      </c>
      <c r="B370">
        <v>369</v>
      </c>
      <c r="C370" t="s">
        <v>2598</v>
      </c>
      <c r="D370" t="s">
        <v>2599</v>
      </c>
      <c r="E370">
        <v>2</v>
      </c>
      <c r="F370" t="s">
        <v>97</v>
      </c>
      <c r="G370">
        <v>20041209</v>
      </c>
      <c r="H370" t="s">
        <v>2600</v>
      </c>
      <c r="I370" t="s">
        <v>2601</v>
      </c>
      <c r="J370" t="s">
        <v>2602</v>
      </c>
      <c r="K370" t="s">
        <v>141</v>
      </c>
      <c r="L370" t="s">
        <v>97</v>
      </c>
      <c r="M370" t="s">
        <v>779</v>
      </c>
      <c r="O370" s="2">
        <f>IFERROR(IF($B370="","",INDEX(所属情報!$E:$E,MATCH($A370,所属情報!$A:$A,0))),"")</f>
        <v>492189</v>
      </c>
      <c r="P370" s="2" t="str">
        <f t="shared" si="15"/>
        <v>郷　颯冴 (2)</v>
      </c>
      <c r="Q370" s="2" t="str">
        <f t="shared" si="16"/>
        <v>ｺﾞｳ ｿｳｶﾞ</v>
      </c>
      <c r="R370" s="2" t="str">
        <f t="shared" si="17"/>
        <v>GO Soga (04)</v>
      </c>
      <c r="S370" s="2" t="str">
        <f>IFERROR(IF($F370="","",INDEX(リスト!$C:$C,MATCH($F370,リスト!$B:$B,0))),"")</f>
        <v>29</v>
      </c>
      <c r="T370" s="2" t="str">
        <f>IFERROR(IF($K370="","",INDEX(リスト!$F:$F,MATCH($K370,リスト!$E:$E,0))),"")</f>
        <v>JPN</v>
      </c>
      <c r="U370" s="2" t="str">
        <f>IF($B370="","",RIGHT($G370*1000+100+COUNTIF($G$2:$G370,$G370),9))</f>
        <v>041209101</v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>奈良育英・奈　良</v>
      </c>
    </row>
    <row r="371" spans="1:22" x14ac:dyDescent="0.4">
      <c r="A371" t="s">
        <v>11768</v>
      </c>
      <c r="B371">
        <v>370</v>
      </c>
      <c r="C371" t="s">
        <v>2603</v>
      </c>
      <c r="D371" t="s">
        <v>2604</v>
      </c>
      <c r="E371">
        <v>2</v>
      </c>
      <c r="F371" t="s">
        <v>83</v>
      </c>
      <c r="G371">
        <v>20040818</v>
      </c>
      <c r="H371" t="s">
        <v>2605</v>
      </c>
      <c r="I371" t="s">
        <v>1030</v>
      </c>
      <c r="J371" t="s">
        <v>2606</v>
      </c>
      <c r="K371" t="s">
        <v>141</v>
      </c>
      <c r="L371" t="s">
        <v>83</v>
      </c>
      <c r="M371" t="s">
        <v>2607</v>
      </c>
      <c r="O371" s="2">
        <f>IFERROR(IF($B371="","",INDEX(所属情報!$E:$E,MATCH($A371,所属情報!$A:$A,0))),"")</f>
        <v>492189</v>
      </c>
      <c r="P371" s="2" t="str">
        <f t="shared" si="15"/>
        <v>杉山　跳馬 (2)</v>
      </c>
      <c r="Q371" s="2" t="str">
        <f t="shared" si="16"/>
        <v>ｽｷﾞﾔﾏ ﾁｮｳﾏ</v>
      </c>
      <c r="R371" s="2" t="str">
        <f t="shared" si="17"/>
        <v>SUGIYAMA Choma (04)</v>
      </c>
      <c r="S371" s="2" t="str">
        <f>IFERROR(IF($F371="","",INDEX(リスト!$C:$C,MATCH($F371,リスト!$B:$B,0))),"")</f>
        <v>22</v>
      </c>
      <c r="T371" s="2" t="str">
        <f>IFERROR(IF($K371="","",INDEX(リスト!$F:$F,MATCH($K371,リスト!$E:$E,0))),"")</f>
        <v>JPN</v>
      </c>
      <c r="U371" s="2" t="str">
        <f>IF($B371="","",RIGHT($G371*1000+100+COUNTIF($G$2:$G371,$G371),9))</f>
        <v>040818103</v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>静岡市立・静　岡</v>
      </c>
    </row>
    <row r="372" spans="1:22" x14ac:dyDescent="0.4">
      <c r="A372" t="s">
        <v>11768</v>
      </c>
      <c r="B372">
        <v>371</v>
      </c>
      <c r="C372" t="s">
        <v>2608</v>
      </c>
      <c r="D372" t="s">
        <v>2609</v>
      </c>
      <c r="E372">
        <v>2</v>
      </c>
      <c r="F372" t="s">
        <v>89</v>
      </c>
      <c r="G372">
        <v>20050111</v>
      </c>
      <c r="H372" t="s">
        <v>2610</v>
      </c>
      <c r="I372" t="s">
        <v>2611</v>
      </c>
      <c r="J372" t="s">
        <v>1047</v>
      </c>
      <c r="K372" t="s">
        <v>141</v>
      </c>
      <c r="L372" t="s">
        <v>89</v>
      </c>
      <c r="M372" t="s">
        <v>1652</v>
      </c>
      <c r="O372" s="2">
        <f>IFERROR(IF($B372="","",INDEX(所属情報!$E:$E,MATCH($A372,所属情報!$A:$A,0))),"")</f>
        <v>492189</v>
      </c>
      <c r="P372" s="2" t="str">
        <f t="shared" si="15"/>
        <v>嶋渡　涼太 (2)</v>
      </c>
      <c r="Q372" s="2" t="str">
        <f t="shared" si="16"/>
        <v>ｼﾏﾄﾞ ﾘｮｳﾀ</v>
      </c>
      <c r="R372" s="2" t="str">
        <f t="shared" si="17"/>
        <v>SHIMADO Ryota (05)</v>
      </c>
      <c r="S372" s="2" t="str">
        <f>IFERROR(IF($F372="","",INDEX(リスト!$C:$C,MATCH($F372,リスト!$B:$B,0))),"")</f>
        <v>25</v>
      </c>
      <c r="T372" s="2" t="str">
        <f>IFERROR(IF($K372="","",INDEX(リスト!$F:$F,MATCH($K372,リスト!$E:$E,0))),"")</f>
        <v>JPN</v>
      </c>
      <c r="U372" s="2" t="str">
        <f>IF($B372="","",RIGHT($G372*1000+100+COUNTIF($G$2:$G372,$G372),9))</f>
        <v>050111101</v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>比叡山・滋　賀</v>
      </c>
    </row>
    <row r="373" spans="1:22" x14ac:dyDescent="0.4">
      <c r="A373" t="s">
        <v>11768</v>
      </c>
      <c r="B373">
        <v>372</v>
      </c>
      <c r="C373" t="s">
        <v>2612</v>
      </c>
      <c r="D373" t="s">
        <v>2613</v>
      </c>
      <c r="E373">
        <v>2</v>
      </c>
      <c r="F373" t="s">
        <v>97</v>
      </c>
      <c r="G373">
        <v>20040825</v>
      </c>
      <c r="H373" t="s">
        <v>2614</v>
      </c>
      <c r="I373" t="s">
        <v>2615</v>
      </c>
      <c r="J373" t="s">
        <v>1037</v>
      </c>
      <c r="K373" t="s">
        <v>141</v>
      </c>
      <c r="L373" t="s">
        <v>97</v>
      </c>
      <c r="M373" t="s">
        <v>2616</v>
      </c>
      <c r="O373" s="2">
        <f>IFERROR(IF($B373="","",INDEX(所属情報!$E:$E,MATCH($A373,所属情報!$A:$A,0))),"")</f>
        <v>492189</v>
      </c>
      <c r="P373" s="2" t="str">
        <f t="shared" si="15"/>
        <v>東　大樹 (2)</v>
      </c>
      <c r="Q373" s="2" t="str">
        <f t="shared" si="16"/>
        <v>ｱｽﾞﾏ ﾀﾞｲｷ</v>
      </c>
      <c r="R373" s="2" t="str">
        <f t="shared" si="17"/>
        <v>AZUMA Daiki (04)</v>
      </c>
      <c r="S373" s="2" t="str">
        <f>IFERROR(IF($F373="","",INDEX(リスト!$C:$C,MATCH($F373,リスト!$B:$B,0))),"")</f>
        <v>29</v>
      </c>
      <c r="T373" s="2" t="str">
        <f>IFERROR(IF($K373="","",INDEX(リスト!$F:$F,MATCH($K373,リスト!$E:$E,0))),"")</f>
        <v>JPN</v>
      </c>
      <c r="U373" s="2" t="str">
        <f>IF($B373="","",RIGHT($G373*1000+100+COUNTIF($G$2:$G373,$G373),9))</f>
        <v>040825101</v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>大和広陵・奈　良</v>
      </c>
    </row>
    <row r="374" spans="1:22" x14ac:dyDescent="0.4">
      <c r="A374" t="s">
        <v>11768</v>
      </c>
      <c r="B374">
        <v>373</v>
      </c>
      <c r="C374" t="s">
        <v>2617</v>
      </c>
      <c r="D374" t="s">
        <v>2618</v>
      </c>
      <c r="E374">
        <v>2</v>
      </c>
      <c r="F374" t="s">
        <v>95</v>
      </c>
      <c r="G374">
        <v>20040623</v>
      </c>
      <c r="H374" t="s">
        <v>2619</v>
      </c>
      <c r="I374" t="s">
        <v>933</v>
      </c>
      <c r="J374" t="s">
        <v>1200</v>
      </c>
      <c r="K374" t="s">
        <v>141</v>
      </c>
      <c r="L374" t="s">
        <v>95</v>
      </c>
      <c r="M374" t="s">
        <v>1667</v>
      </c>
      <c r="O374" s="2">
        <f>IFERROR(IF($B374="","",INDEX(所属情報!$E:$E,MATCH($A374,所属情報!$A:$A,0))),"")</f>
        <v>492189</v>
      </c>
      <c r="P374" s="2" t="str">
        <f t="shared" si="15"/>
        <v>市川　隼 (2)</v>
      </c>
      <c r="Q374" s="2" t="str">
        <f t="shared" si="16"/>
        <v>ｲﾁｶﾜ ﾊﾔﾄ</v>
      </c>
      <c r="R374" s="2" t="str">
        <f t="shared" si="17"/>
        <v>ICHIKAWA Hayato (04)</v>
      </c>
      <c r="S374" s="2" t="str">
        <f>IFERROR(IF($F374="","",INDEX(リスト!$C:$C,MATCH($F374,リスト!$B:$B,0))),"")</f>
        <v>28</v>
      </c>
      <c r="T374" s="2" t="str">
        <f>IFERROR(IF($K374="","",INDEX(リスト!$F:$F,MATCH($K374,リスト!$E:$E,0))),"")</f>
        <v>JPN</v>
      </c>
      <c r="U374" s="2" t="str">
        <f>IF($B374="","",RIGHT($G374*1000+100+COUNTIF($G$2:$G374,$G374),9))</f>
        <v>040623102</v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>姫路商業・兵　庫</v>
      </c>
    </row>
    <row r="375" spans="1:22" x14ac:dyDescent="0.4">
      <c r="A375" t="s">
        <v>11768</v>
      </c>
      <c r="B375">
        <v>374</v>
      </c>
      <c r="C375" t="s">
        <v>2620</v>
      </c>
      <c r="D375" t="s">
        <v>2621</v>
      </c>
      <c r="E375">
        <v>2</v>
      </c>
      <c r="F375" t="s">
        <v>99</v>
      </c>
      <c r="G375">
        <v>20041021</v>
      </c>
      <c r="H375" t="s">
        <v>2622</v>
      </c>
      <c r="I375" t="s">
        <v>2623</v>
      </c>
      <c r="J375" t="s">
        <v>1435</v>
      </c>
      <c r="K375" t="s">
        <v>141</v>
      </c>
      <c r="L375" t="s">
        <v>99</v>
      </c>
      <c r="M375" t="s">
        <v>2624</v>
      </c>
      <c r="O375" s="2">
        <f>IFERROR(IF($B375="","",INDEX(所属情報!$E:$E,MATCH($A375,所属情報!$A:$A,0))),"")</f>
        <v>492189</v>
      </c>
      <c r="P375" s="2" t="str">
        <f t="shared" si="15"/>
        <v>岩城　結太 (2)</v>
      </c>
      <c r="Q375" s="2" t="str">
        <f t="shared" si="16"/>
        <v>ｲﾜｷ ﾕｳﾀ</v>
      </c>
      <c r="R375" s="2" t="str">
        <f t="shared" si="17"/>
        <v>IWAKI Yuta (04)</v>
      </c>
      <c r="S375" s="2" t="str">
        <f>IFERROR(IF($F375="","",INDEX(リスト!$C:$C,MATCH($F375,リスト!$B:$B,0))),"")</f>
        <v>30</v>
      </c>
      <c r="T375" s="2" t="str">
        <f>IFERROR(IF($K375="","",INDEX(リスト!$F:$F,MATCH($K375,リスト!$E:$E,0))),"")</f>
        <v>JPN</v>
      </c>
      <c r="U375" s="2" t="str">
        <f>IF($B375="","",RIGHT($G375*1000+100+COUNTIF($G$2:$G375,$G375),9))</f>
        <v>041021101</v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>紀央館・和歌山</v>
      </c>
    </row>
    <row r="376" spans="1:22" x14ac:dyDescent="0.4">
      <c r="A376" t="s">
        <v>11768</v>
      </c>
      <c r="B376">
        <v>375</v>
      </c>
      <c r="C376" t="s">
        <v>2625</v>
      </c>
      <c r="D376" t="s">
        <v>2626</v>
      </c>
      <c r="E376">
        <v>2</v>
      </c>
      <c r="F376" t="s">
        <v>123</v>
      </c>
      <c r="G376">
        <v>20040519</v>
      </c>
      <c r="H376" t="s">
        <v>2627</v>
      </c>
      <c r="I376" t="s">
        <v>2628</v>
      </c>
      <c r="J376" t="s">
        <v>2629</v>
      </c>
      <c r="K376" t="s">
        <v>141</v>
      </c>
      <c r="L376" t="s">
        <v>123</v>
      </c>
      <c r="M376" t="s">
        <v>2467</v>
      </c>
      <c r="O376" s="2">
        <f>IFERROR(IF($B376="","",INDEX(所属情報!$E:$E,MATCH($A376,所属情報!$A:$A,0))),"")</f>
        <v>492189</v>
      </c>
      <c r="P376" s="2" t="str">
        <f t="shared" si="15"/>
        <v>川井　鳳雅 (2)</v>
      </c>
      <c r="Q376" s="2" t="str">
        <f t="shared" si="16"/>
        <v>ｶﾜｲ ｺｳｶﾞ</v>
      </c>
      <c r="R376" s="2" t="str">
        <f t="shared" si="17"/>
        <v>KAWAI Koga (04)</v>
      </c>
      <c r="S376" s="2" t="str">
        <f>IFERROR(IF($F376="","",INDEX(リスト!$C:$C,MATCH($F376,リスト!$B:$B,0))),"")</f>
        <v>42</v>
      </c>
      <c r="T376" s="2" t="str">
        <f>IFERROR(IF($K376="","",INDEX(リスト!$F:$F,MATCH($K376,リスト!$E:$E,0))),"")</f>
        <v>JPN</v>
      </c>
      <c r="U376" s="2" t="str">
        <f>IF($B376="","",RIGHT($G376*1000+100+COUNTIF($G$2:$G376,$G376),9))</f>
        <v>040519101</v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>長崎日本大・長　崎</v>
      </c>
    </row>
    <row r="377" spans="1:22" x14ac:dyDescent="0.4">
      <c r="A377" t="s">
        <v>11768</v>
      </c>
      <c r="B377">
        <v>376</v>
      </c>
      <c r="C377" t="s">
        <v>2630</v>
      </c>
      <c r="D377" t="s">
        <v>2631</v>
      </c>
      <c r="E377">
        <v>2</v>
      </c>
      <c r="F377" t="s">
        <v>93</v>
      </c>
      <c r="G377">
        <v>20040721</v>
      </c>
      <c r="H377" t="s">
        <v>2632</v>
      </c>
      <c r="I377" t="s">
        <v>2633</v>
      </c>
      <c r="J377" t="s">
        <v>1303</v>
      </c>
      <c r="K377" t="s">
        <v>141</v>
      </c>
      <c r="L377" t="s">
        <v>93</v>
      </c>
      <c r="M377" t="s">
        <v>963</v>
      </c>
      <c r="O377" s="2">
        <f>IFERROR(IF($B377="","",INDEX(所属情報!$E:$E,MATCH($A377,所属情報!$A:$A,0))),"")</f>
        <v>492189</v>
      </c>
      <c r="P377" s="2" t="str">
        <f t="shared" si="15"/>
        <v>武井　夢叶 (2)</v>
      </c>
      <c r="Q377" s="2" t="str">
        <f t="shared" si="16"/>
        <v>ﾀｹｲ ﾕｳﾄ</v>
      </c>
      <c r="R377" s="2" t="str">
        <f t="shared" si="17"/>
        <v>TAKEI Yuto (04)</v>
      </c>
      <c r="S377" s="2" t="str">
        <f>IFERROR(IF($F377="","",INDEX(リスト!$C:$C,MATCH($F377,リスト!$B:$B,0))),"")</f>
        <v>27</v>
      </c>
      <c r="T377" s="2" t="str">
        <f>IFERROR(IF($K377="","",INDEX(リスト!$F:$F,MATCH($K377,リスト!$E:$E,0))),"")</f>
        <v>JPN</v>
      </c>
      <c r="U377" s="2" t="str">
        <f>IF($B377="","",RIGHT($G377*1000+100+COUNTIF($G$2:$G377,$G377),9))</f>
        <v>040721101</v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>咲くやこの花・大　阪</v>
      </c>
    </row>
    <row r="378" spans="1:22" x14ac:dyDescent="0.4">
      <c r="A378" t="s">
        <v>11768</v>
      </c>
      <c r="B378">
        <v>377</v>
      </c>
      <c r="C378" t="s">
        <v>2634</v>
      </c>
      <c r="D378" t="s">
        <v>2635</v>
      </c>
      <c r="E378">
        <v>2</v>
      </c>
      <c r="F378" t="s">
        <v>113</v>
      </c>
      <c r="G378">
        <v>20041207</v>
      </c>
      <c r="H378" t="s">
        <v>2636</v>
      </c>
      <c r="I378" t="s">
        <v>2637</v>
      </c>
      <c r="J378" t="s">
        <v>1037</v>
      </c>
      <c r="K378" t="s">
        <v>141</v>
      </c>
      <c r="L378" t="s">
        <v>113</v>
      </c>
      <c r="M378" t="s">
        <v>2115</v>
      </c>
      <c r="O378" s="2">
        <f>IFERROR(IF($B378="","",INDEX(所属情報!$E:$E,MATCH($A378,所属情報!$A:$A,0))),"")</f>
        <v>492189</v>
      </c>
      <c r="P378" s="2" t="str">
        <f t="shared" si="15"/>
        <v>藤田　大輝 (2)</v>
      </c>
      <c r="Q378" s="2" t="str">
        <f t="shared" si="16"/>
        <v>ﾌｼﾞﾀ ﾀﾞｲｷ</v>
      </c>
      <c r="R378" s="2" t="str">
        <f t="shared" si="17"/>
        <v>FUJITA Daiki (04)</v>
      </c>
      <c r="S378" s="2" t="str">
        <f>IFERROR(IF($F378="","",INDEX(リスト!$C:$C,MATCH($F378,リスト!$B:$B,0))),"")</f>
        <v>37</v>
      </c>
      <c r="T378" s="2" t="str">
        <f>IFERROR(IF($K378="","",INDEX(リスト!$F:$F,MATCH($K378,リスト!$E:$E,0))),"")</f>
        <v>JPN</v>
      </c>
      <c r="U378" s="2" t="str">
        <f>IF($B378="","",RIGHT($G378*1000+100+COUNTIF($G$2:$G378,$G378),9))</f>
        <v>041207101</v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>小豆島中央・香　川</v>
      </c>
    </row>
    <row r="379" spans="1:22" x14ac:dyDescent="0.4">
      <c r="A379" t="s">
        <v>11768</v>
      </c>
      <c r="B379">
        <v>378</v>
      </c>
      <c r="C379" t="s">
        <v>2638</v>
      </c>
      <c r="D379" t="s">
        <v>2639</v>
      </c>
      <c r="E379">
        <v>2</v>
      </c>
      <c r="F379" t="s">
        <v>75</v>
      </c>
      <c r="G379">
        <v>20040819</v>
      </c>
      <c r="H379" t="s">
        <v>2640</v>
      </c>
      <c r="I379" t="s">
        <v>1726</v>
      </c>
      <c r="J379" t="s">
        <v>2359</v>
      </c>
      <c r="K379" t="s">
        <v>141</v>
      </c>
      <c r="L379" t="s">
        <v>75</v>
      </c>
      <c r="M379" t="s">
        <v>2641</v>
      </c>
      <c r="O379" s="2">
        <f>IFERROR(IF($B379="","",INDEX(所属情報!$E:$E,MATCH($A379,所属情報!$A:$A,0))),"")</f>
        <v>492189</v>
      </c>
      <c r="P379" s="2" t="str">
        <f t="shared" si="15"/>
        <v>高橋　拓夢 (2)</v>
      </c>
      <c r="Q379" s="2" t="str">
        <f t="shared" si="16"/>
        <v>ﾀｶﾊｼ ﾋﾛﾑ</v>
      </c>
      <c r="R379" s="2" t="str">
        <f t="shared" si="17"/>
        <v>TAKAHASHI Hiromu (04)</v>
      </c>
      <c r="S379" s="2" t="str">
        <f>IFERROR(IF($F379="","",INDEX(リスト!$C:$C,MATCH($F379,リスト!$B:$B,0))),"")</f>
        <v>18</v>
      </c>
      <c r="T379" s="2" t="str">
        <f>IFERROR(IF($K379="","",INDEX(リスト!$F:$F,MATCH($K379,リスト!$E:$E,0))),"")</f>
        <v>JPN</v>
      </c>
      <c r="U379" s="2" t="str">
        <f>IF($B379="","",RIGHT($G379*1000+100+COUNTIF($G$2:$G379,$G379),9))</f>
        <v>040819102</v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>鯖江・福　井</v>
      </c>
    </row>
    <row r="380" spans="1:22" x14ac:dyDescent="0.4">
      <c r="A380" t="s">
        <v>11768</v>
      </c>
      <c r="B380">
        <v>379</v>
      </c>
      <c r="C380" t="s">
        <v>2642</v>
      </c>
      <c r="D380" t="s">
        <v>2643</v>
      </c>
      <c r="E380">
        <v>2</v>
      </c>
      <c r="F380" t="s">
        <v>115</v>
      </c>
      <c r="G380">
        <v>20040520</v>
      </c>
      <c r="H380" t="s">
        <v>2644</v>
      </c>
      <c r="I380" t="s">
        <v>2645</v>
      </c>
      <c r="J380" t="s">
        <v>1194</v>
      </c>
      <c r="K380" t="s">
        <v>141</v>
      </c>
      <c r="L380" t="s">
        <v>115</v>
      </c>
      <c r="M380" t="s">
        <v>2646</v>
      </c>
      <c r="O380" s="2">
        <f>IFERROR(IF($B380="","",INDEX(所属情報!$E:$E,MATCH($A380,所属情報!$A:$A,0))),"")</f>
        <v>492189</v>
      </c>
      <c r="P380" s="2" t="str">
        <f t="shared" si="15"/>
        <v>岩重　功輝 (2)</v>
      </c>
      <c r="Q380" s="2" t="str">
        <f t="shared" si="16"/>
        <v>ｲﾜｼｹﾞ ｺｳｷ</v>
      </c>
      <c r="R380" s="2" t="str">
        <f t="shared" si="17"/>
        <v>IWASHIGE Koki (04)</v>
      </c>
      <c r="S380" s="2" t="str">
        <f>IFERROR(IF($F380="","",INDEX(リスト!$C:$C,MATCH($F380,リスト!$B:$B,0))),"")</f>
        <v>38</v>
      </c>
      <c r="T380" s="2" t="str">
        <f>IFERROR(IF($K380="","",INDEX(リスト!$F:$F,MATCH($K380,リスト!$E:$E,0))),"")</f>
        <v>JPN</v>
      </c>
      <c r="U380" s="2" t="str">
        <f>IF($B380="","",RIGHT($G380*1000+100+COUNTIF($G$2:$G380,$G380),9))</f>
        <v>040520102</v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>今治北・愛　媛</v>
      </c>
    </row>
    <row r="381" spans="1:22" x14ac:dyDescent="0.4">
      <c r="A381" t="s">
        <v>11768</v>
      </c>
      <c r="B381">
        <v>380</v>
      </c>
      <c r="C381" t="s">
        <v>2647</v>
      </c>
      <c r="D381" t="s">
        <v>2648</v>
      </c>
      <c r="E381">
        <v>2</v>
      </c>
      <c r="F381" t="s">
        <v>91</v>
      </c>
      <c r="G381">
        <v>20050123</v>
      </c>
      <c r="H381" t="s">
        <v>2649</v>
      </c>
      <c r="I381" t="s">
        <v>2650</v>
      </c>
      <c r="J381" t="s">
        <v>2651</v>
      </c>
      <c r="K381" t="s">
        <v>141</v>
      </c>
      <c r="L381" t="s">
        <v>91</v>
      </c>
      <c r="M381" t="s">
        <v>1472</v>
      </c>
      <c r="O381" s="2">
        <f>IFERROR(IF($B381="","",INDEX(所属情報!$E:$E,MATCH($A381,所属情報!$A:$A,0))),"")</f>
        <v>492189</v>
      </c>
      <c r="P381" s="2" t="str">
        <f t="shared" si="15"/>
        <v>白糸　晟也 (2)</v>
      </c>
      <c r="Q381" s="2" t="str">
        <f t="shared" si="16"/>
        <v>ｼﾗｲﾄ ｾﾅ</v>
      </c>
      <c r="R381" s="2" t="str">
        <f t="shared" si="17"/>
        <v>SHIRAITO Sena (05)</v>
      </c>
      <c r="S381" s="2" t="str">
        <f>IFERROR(IF($F381="","",INDEX(リスト!$C:$C,MATCH($F381,リスト!$B:$B,0))),"")</f>
        <v>26</v>
      </c>
      <c r="T381" s="2" t="str">
        <f>IFERROR(IF($K381="","",INDEX(リスト!$F:$F,MATCH($K381,リスト!$E:$E,0))),"")</f>
        <v>JPN</v>
      </c>
      <c r="U381" s="2" t="str">
        <f>IF($B381="","",RIGHT($G381*1000+100+COUNTIF($G$2:$G381,$G381),9))</f>
        <v>050123101</v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>京都外大西・京　都</v>
      </c>
    </row>
    <row r="382" spans="1:22" x14ac:dyDescent="0.4">
      <c r="A382" t="s">
        <v>11768</v>
      </c>
      <c r="B382">
        <v>381</v>
      </c>
      <c r="C382" t="s">
        <v>2652</v>
      </c>
      <c r="D382" t="s">
        <v>2653</v>
      </c>
      <c r="E382">
        <v>2</v>
      </c>
      <c r="F382" t="s">
        <v>117</v>
      </c>
      <c r="G382">
        <v>20040808</v>
      </c>
      <c r="H382" t="s">
        <v>2654</v>
      </c>
      <c r="I382" t="s">
        <v>2081</v>
      </c>
      <c r="J382" t="s">
        <v>1037</v>
      </c>
      <c r="K382" t="s">
        <v>141</v>
      </c>
      <c r="L382" t="s">
        <v>117</v>
      </c>
      <c r="M382" t="s">
        <v>2526</v>
      </c>
      <c r="O382" s="2">
        <f>IFERROR(IF($B382="","",INDEX(所属情報!$E:$E,MATCH($A382,所属情報!$A:$A,0))),"")</f>
        <v>492189</v>
      </c>
      <c r="P382" s="2" t="str">
        <f t="shared" si="15"/>
        <v>宮地　大暉 (2)</v>
      </c>
      <c r="Q382" s="2" t="str">
        <f t="shared" si="16"/>
        <v>ﾐﾔｼﾞ ﾀﾞｲｷ</v>
      </c>
      <c r="R382" s="2" t="str">
        <f t="shared" si="17"/>
        <v>MIYAJI Daiki (04)</v>
      </c>
      <c r="S382" s="2" t="str">
        <f>IFERROR(IF($F382="","",INDEX(リスト!$C:$C,MATCH($F382,リスト!$B:$B,0))),"")</f>
        <v>39</v>
      </c>
      <c r="T382" s="2" t="str">
        <f>IFERROR(IF($K382="","",INDEX(リスト!$F:$F,MATCH($K382,リスト!$E:$E,0))),"")</f>
        <v>JPN</v>
      </c>
      <c r="U382" s="2" t="str">
        <f>IF($B382="","",RIGHT($G382*1000+100+COUNTIF($G$2:$G382,$G382),9))</f>
        <v>040808101</v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>高知工業・高　知</v>
      </c>
    </row>
    <row r="383" spans="1:22" x14ac:dyDescent="0.4">
      <c r="A383" t="s">
        <v>11768</v>
      </c>
      <c r="B383">
        <v>382</v>
      </c>
      <c r="C383" t="s">
        <v>2655</v>
      </c>
      <c r="D383" t="s">
        <v>2656</v>
      </c>
      <c r="E383">
        <v>2</v>
      </c>
      <c r="F383" t="s">
        <v>127</v>
      </c>
      <c r="G383">
        <v>20040619</v>
      </c>
      <c r="H383" t="s">
        <v>2657</v>
      </c>
      <c r="I383" t="s">
        <v>2658</v>
      </c>
      <c r="J383" t="s">
        <v>2659</v>
      </c>
      <c r="K383" t="s">
        <v>141</v>
      </c>
      <c r="L383" t="s">
        <v>127</v>
      </c>
      <c r="M383" t="s">
        <v>1893</v>
      </c>
      <c r="O383" s="2">
        <f>IFERROR(IF($B383="","",INDEX(所属情報!$E:$E,MATCH($A383,所属情報!$A:$A,0))),"")</f>
        <v>492189</v>
      </c>
      <c r="P383" s="2" t="str">
        <f t="shared" si="15"/>
        <v>挾間　夢翔 (2)</v>
      </c>
      <c r="Q383" s="2" t="str">
        <f t="shared" si="16"/>
        <v>ﾊｻﾏ ﾕﾒﾄ</v>
      </c>
      <c r="R383" s="2" t="str">
        <f t="shared" si="17"/>
        <v>HASAMA Yumeto (04)</v>
      </c>
      <c r="S383" s="2" t="str">
        <f>IFERROR(IF($F383="","",INDEX(リスト!$C:$C,MATCH($F383,リスト!$B:$B,0))),"")</f>
        <v>44</v>
      </c>
      <c r="T383" s="2" t="str">
        <f>IFERROR(IF($K383="","",INDEX(リスト!$F:$F,MATCH($K383,リスト!$E:$E,0))),"")</f>
        <v>JPN</v>
      </c>
      <c r="U383" s="2" t="str">
        <f>IF($B383="","",RIGHT($G383*1000+100+COUNTIF($G$2:$G383,$G383),9))</f>
        <v>040619101</v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>大分東明・大　分</v>
      </c>
    </row>
    <row r="384" spans="1:22" x14ac:dyDescent="0.4">
      <c r="A384" t="s">
        <v>11768</v>
      </c>
      <c r="B384">
        <v>383</v>
      </c>
      <c r="C384" t="s">
        <v>2660</v>
      </c>
      <c r="D384" t="s">
        <v>2661</v>
      </c>
      <c r="E384">
        <v>2</v>
      </c>
      <c r="F384" t="s">
        <v>1281</v>
      </c>
      <c r="G384">
        <v>20041018</v>
      </c>
      <c r="H384" t="s">
        <v>2662</v>
      </c>
      <c r="I384" t="s">
        <v>2663</v>
      </c>
      <c r="J384" t="s">
        <v>2120</v>
      </c>
      <c r="K384" t="s">
        <v>141</v>
      </c>
      <c r="L384" t="s">
        <v>89</v>
      </c>
      <c r="M384" t="s">
        <v>1005</v>
      </c>
      <c r="O384" s="2">
        <f>IFERROR(IF($B384="","",INDEX(所属情報!$E:$E,MATCH($A384,所属情報!$A:$A,0))),"")</f>
        <v>492189</v>
      </c>
      <c r="P384" s="2" t="str">
        <f t="shared" si="15"/>
        <v>内藤　想 (2)</v>
      </c>
      <c r="Q384" s="2" t="str">
        <f t="shared" si="16"/>
        <v>ﾅｲﾄｳ ｿﾗ</v>
      </c>
      <c r="R384" s="2" t="str">
        <f t="shared" si="17"/>
        <v>NAITO Sora (04)</v>
      </c>
      <c r="S384" s="2" t="str">
        <f>IFERROR(IF($F384="","",INDEX(リスト!$C:$C,MATCH($F384,リスト!$B:$B,0))),"")</f>
        <v>49</v>
      </c>
      <c r="T384" s="2" t="str">
        <f>IFERROR(IF($K384="","",INDEX(リスト!$F:$F,MATCH($K384,リスト!$E:$E,0))),"")</f>
        <v>JPN</v>
      </c>
      <c r="U384" s="2" t="str">
        <f>IF($B384="","",RIGHT($G384*1000+100+COUNTIF($G$2:$G384,$G384),9))</f>
        <v>041018101</v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>光泉カトリック・滋　賀</v>
      </c>
    </row>
    <row r="385" spans="1:22" x14ac:dyDescent="0.4">
      <c r="A385" t="s">
        <v>11768</v>
      </c>
      <c r="B385">
        <v>384</v>
      </c>
      <c r="C385" t="s">
        <v>2664</v>
      </c>
      <c r="D385" t="s">
        <v>2665</v>
      </c>
      <c r="E385">
        <v>2</v>
      </c>
      <c r="F385" t="s">
        <v>1281</v>
      </c>
      <c r="G385">
        <v>20040426</v>
      </c>
      <c r="H385" t="s">
        <v>2666</v>
      </c>
      <c r="I385" t="s">
        <v>1349</v>
      </c>
      <c r="J385" t="s">
        <v>1303</v>
      </c>
      <c r="K385" t="s">
        <v>141</v>
      </c>
      <c r="L385" t="s">
        <v>89</v>
      </c>
      <c r="M385" t="s">
        <v>1763</v>
      </c>
      <c r="O385" s="2">
        <f>IFERROR(IF($B385="","",INDEX(所属情報!$E:$E,MATCH($A385,所属情報!$A:$A,0))),"")</f>
        <v>492189</v>
      </c>
      <c r="P385" s="2" t="str">
        <f t="shared" si="15"/>
        <v>松田　侑士 (2)</v>
      </c>
      <c r="Q385" s="2" t="str">
        <f t="shared" si="16"/>
        <v>ﾏﾂﾀﾞ ﾕｳﾄ</v>
      </c>
      <c r="R385" s="2" t="str">
        <f t="shared" si="17"/>
        <v>MATSUDA Yuto (04)</v>
      </c>
      <c r="S385" s="2" t="str">
        <f>IFERROR(IF($F385="","",INDEX(リスト!$C:$C,MATCH($F385,リスト!$B:$B,0))),"")</f>
        <v>49</v>
      </c>
      <c r="T385" s="2" t="str">
        <f>IFERROR(IF($K385="","",INDEX(リスト!$F:$F,MATCH($K385,リスト!$E:$E,0))),"")</f>
        <v>JPN</v>
      </c>
      <c r="U385" s="2" t="str">
        <f>IF($B385="","",RIGHT($G385*1000+100+COUNTIF($G$2:$G385,$G385),9))</f>
        <v>040426101</v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>草津東・滋　賀</v>
      </c>
    </row>
    <row r="386" spans="1:22" x14ac:dyDescent="0.4">
      <c r="A386" t="s">
        <v>11768</v>
      </c>
      <c r="B386">
        <v>385</v>
      </c>
      <c r="C386" t="s">
        <v>2667</v>
      </c>
      <c r="D386" t="s">
        <v>2668</v>
      </c>
      <c r="E386">
        <v>2</v>
      </c>
      <c r="F386" t="s">
        <v>1281</v>
      </c>
      <c r="G386">
        <v>20040907</v>
      </c>
      <c r="H386" t="s">
        <v>2669</v>
      </c>
      <c r="I386" t="s">
        <v>2670</v>
      </c>
      <c r="J386" t="s">
        <v>2671</v>
      </c>
      <c r="K386" t="s">
        <v>141</v>
      </c>
      <c r="L386" t="s">
        <v>93</v>
      </c>
      <c r="M386" t="s">
        <v>951</v>
      </c>
      <c r="O386" s="2">
        <f>IFERROR(IF($B386="","",INDEX(所属情報!$E:$E,MATCH($A386,所属情報!$A:$A,0))),"")</f>
        <v>492189</v>
      </c>
      <c r="P386" s="2" t="str">
        <f t="shared" ref="P386:P449" si="18">IF($C386="","",IF($E386="",$C386,$C386&amp;" ("&amp;$E386&amp;")"))</f>
        <v>八尾　藍麻 (2)</v>
      </c>
      <c r="Q386" s="2" t="str">
        <f t="shared" ref="Q386:Q449" si="19">IF($D386="","",ASC($D386))</f>
        <v>ﾔｵ ﾗﾝﾏ</v>
      </c>
      <c r="R386" s="2" t="str">
        <f t="shared" ref="R386:R449" si="20">IF($I386="","",UPPER($I386)&amp;" "&amp;UPPER(LEFT($J386,1))&amp;LOWER(RIGHT($J386,LEN($J386)-1))&amp;" ("&amp;MID($G386,3,2)&amp;")")</f>
        <v>YAO Ramma (04)</v>
      </c>
      <c r="S386" s="2" t="str">
        <f>IFERROR(IF($F386="","",INDEX(リスト!$C:$C,MATCH($F386,リスト!$B:$B,0))),"")</f>
        <v>49</v>
      </c>
      <c r="T386" s="2" t="str">
        <f>IFERROR(IF($K386="","",INDEX(リスト!$F:$F,MATCH($K386,リスト!$E:$E,0))),"")</f>
        <v>JPN</v>
      </c>
      <c r="U386" s="2" t="str">
        <f>IF($B386="","",RIGHT($G386*1000+100+COUNTIF($G$2:$G386,$G386),9))</f>
        <v>040907103</v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>大阪・大　阪</v>
      </c>
    </row>
    <row r="387" spans="1:22" x14ac:dyDescent="0.4">
      <c r="A387" t="s">
        <v>11768</v>
      </c>
      <c r="B387">
        <v>386</v>
      </c>
      <c r="C387" t="s">
        <v>2672</v>
      </c>
      <c r="D387" t="s">
        <v>2673</v>
      </c>
      <c r="E387">
        <v>2</v>
      </c>
      <c r="F387" t="s">
        <v>1281</v>
      </c>
      <c r="G387">
        <v>20040501</v>
      </c>
      <c r="H387" t="s">
        <v>2674</v>
      </c>
      <c r="I387" t="s">
        <v>2675</v>
      </c>
      <c r="J387" t="s">
        <v>808</v>
      </c>
      <c r="K387" t="s">
        <v>141</v>
      </c>
      <c r="L387" t="s">
        <v>65</v>
      </c>
      <c r="M387" t="s">
        <v>2676</v>
      </c>
      <c r="O387" s="2">
        <f>IFERROR(IF($B387="","",INDEX(所属情報!$E:$E,MATCH($A387,所属情報!$A:$A,0))),"")</f>
        <v>492189</v>
      </c>
      <c r="P387" s="2" t="str">
        <f t="shared" si="18"/>
        <v>永野　嶺 (2)</v>
      </c>
      <c r="Q387" s="2" t="str">
        <f t="shared" si="19"/>
        <v>ﾅｶﾞﾉ ﾚｲ</v>
      </c>
      <c r="R387" s="2" t="str">
        <f t="shared" si="20"/>
        <v>NAGANO Rei (04)</v>
      </c>
      <c r="S387" s="2" t="str">
        <f>IFERROR(IF($F387="","",INDEX(リスト!$C:$C,MATCH($F387,リスト!$B:$B,0))),"")</f>
        <v>49</v>
      </c>
      <c r="T387" s="2" t="str">
        <f>IFERROR(IF($K387="","",INDEX(リスト!$F:$F,MATCH($K387,リスト!$E:$E,0))),"")</f>
        <v>JPN</v>
      </c>
      <c r="U387" s="2" t="str">
        <f>IF($B387="","",RIGHT($G387*1000+100+COUNTIF($G$2:$G387,$G387),9))</f>
        <v>040501101</v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>穎明館・東　京</v>
      </c>
    </row>
    <row r="388" spans="1:22" x14ac:dyDescent="0.4">
      <c r="A388" t="s">
        <v>11768</v>
      </c>
      <c r="B388">
        <v>387</v>
      </c>
      <c r="C388" t="s">
        <v>2677</v>
      </c>
      <c r="D388" t="s">
        <v>2678</v>
      </c>
      <c r="E388">
        <v>2</v>
      </c>
      <c r="F388" t="s">
        <v>1281</v>
      </c>
      <c r="G388">
        <v>20050310</v>
      </c>
      <c r="H388" t="s">
        <v>2679</v>
      </c>
      <c r="I388" t="s">
        <v>2680</v>
      </c>
      <c r="J388" t="s">
        <v>1037</v>
      </c>
      <c r="K388" t="s">
        <v>141</v>
      </c>
      <c r="L388" t="s">
        <v>89</v>
      </c>
      <c r="M388" t="s">
        <v>2681</v>
      </c>
      <c r="O388" s="2">
        <f>IFERROR(IF($B388="","",INDEX(所属情報!$E:$E,MATCH($A388,所属情報!$A:$A,0))),"")</f>
        <v>492189</v>
      </c>
      <c r="P388" s="2" t="str">
        <f t="shared" si="18"/>
        <v>内田　大貴 (2)</v>
      </c>
      <c r="Q388" s="2" t="str">
        <f t="shared" si="19"/>
        <v>ｳﾁﾀﾞ ﾀﾞｲｷ</v>
      </c>
      <c r="R388" s="2" t="str">
        <f t="shared" si="20"/>
        <v>UCHIDA Daiki (05)</v>
      </c>
      <c r="S388" s="2" t="str">
        <f>IFERROR(IF($F388="","",INDEX(リスト!$C:$C,MATCH($F388,リスト!$B:$B,0))),"")</f>
        <v>49</v>
      </c>
      <c r="T388" s="2" t="str">
        <f>IFERROR(IF($K388="","",INDEX(リスト!$F:$F,MATCH($K388,リスト!$E:$E,0))),"")</f>
        <v>JPN</v>
      </c>
      <c r="U388" s="2" t="str">
        <f>IF($B388="","",RIGHT($G388*1000+100+COUNTIF($G$2:$G388,$G388),9))</f>
        <v>050310101</v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>高島・滋　賀</v>
      </c>
    </row>
    <row r="389" spans="1:22" x14ac:dyDescent="0.4">
      <c r="A389" t="s">
        <v>11768</v>
      </c>
      <c r="B389">
        <v>388</v>
      </c>
      <c r="C389" t="s">
        <v>2682</v>
      </c>
      <c r="D389" t="s">
        <v>2683</v>
      </c>
      <c r="E389">
        <v>2</v>
      </c>
      <c r="F389" t="s">
        <v>87</v>
      </c>
      <c r="G389">
        <v>20040426</v>
      </c>
      <c r="H389" t="s">
        <v>2684</v>
      </c>
      <c r="I389" t="s">
        <v>1460</v>
      </c>
      <c r="J389" t="s">
        <v>1657</v>
      </c>
      <c r="K389" t="s">
        <v>141</v>
      </c>
      <c r="L389" t="s">
        <v>87</v>
      </c>
      <c r="M389" t="s">
        <v>2685</v>
      </c>
      <c r="O389" s="2">
        <f>IFERROR(IF($B389="","",INDEX(所属情報!$E:$E,MATCH($A389,所属情報!$A:$A,0))),"")</f>
        <v>492189</v>
      </c>
      <c r="P389" s="2" t="str">
        <f t="shared" si="18"/>
        <v>坂口　遥斗 (2)</v>
      </c>
      <c r="Q389" s="2" t="str">
        <f t="shared" si="19"/>
        <v>ｻｶｸﾞﾁ ﾊﾙﾄ</v>
      </c>
      <c r="R389" s="2" t="str">
        <f t="shared" si="20"/>
        <v>SAKAGUCHI Haruto (04)</v>
      </c>
      <c r="S389" s="2" t="str">
        <f>IFERROR(IF($F389="","",INDEX(リスト!$C:$C,MATCH($F389,リスト!$B:$B,0))),"")</f>
        <v>24</v>
      </c>
      <c r="T389" s="2" t="str">
        <f>IFERROR(IF($K389="","",INDEX(リスト!$F:$F,MATCH($K389,リスト!$E:$E,0))),"")</f>
        <v>JPN</v>
      </c>
      <c r="U389" s="2" t="str">
        <f>IF($B389="","",RIGHT($G389*1000+100+COUNTIF($G$2:$G389,$G389),9))</f>
        <v>040426102</v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>津東・三　重</v>
      </c>
    </row>
    <row r="390" spans="1:22" x14ac:dyDescent="0.4">
      <c r="A390" t="s">
        <v>11768</v>
      </c>
      <c r="B390">
        <v>389</v>
      </c>
      <c r="C390" t="s">
        <v>2686</v>
      </c>
      <c r="D390" t="s">
        <v>2687</v>
      </c>
      <c r="E390">
        <v>1</v>
      </c>
      <c r="F390" t="s">
        <v>97</v>
      </c>
      <c r="G390">
        <v>20051129</v>
      </c>
      <c r="H390" t="s">
        <v>2688</v>
      </c>
      <c r="I390" t="s">
        <v>2689</v>
      </c>
      <c r="J390" t="s">
        <v>2690</v>
      </c>
      <c r="K390" t="s">
        <v>141</v>
      </c>
      <c r="L390" t="s">
        <v>97</v>
      </c>
      <c r="M390" t="s">
        <v>2691</v>
      </c>
      <c r="O390" s="2">
        <f>IFERROR(IF($B390="","",INDEX(所属情報!$E:$E,MATCH($A390,所属情報!$A:$A,0))),"")</f>
        <v>492189</v>
      </c>
      <c r="P390" s="2" t="str">
        <f t="shared" si="18"/>
        <v>魚谷　未徠 (1)</v>
      </c>
      <c r="Q390" s="2" t="str">
        <f t="shared" si="19"/>
        <v>ｳｵﾀﾆ ﾐﾗｲ</v>
      </c>
      <c r="R390" s="2" t="str">
        <f t="shared" si="20"/>
        <v>UOTANI Mirai (05)</v>
      </c>
      <c r="S390" s="2" t="str">
        <f>IFERROR(IF($F390="","",INDEX(リスト!$C:$C,MATCH($F390,リスト!$B:$B,0))),"")</f>
        <v>29</v>
      </c>
      <c r="T390" s="2" t="str">
        <f>IFERROR(IF($K390="","",INDEX(リスト!$F:$F,MATCH($K390,リスト!$E:$E,0))),"")</f>
        <v>JPN</v>
      </c>
      <c r="U390" s="2" t="str">
        <f>IF($B390="","",RIGHT($G390*1000+100+COUNTIF($G$2:$G390,$G390),9))</f>
        <v>051129101</v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>高田商業・奈　良</v>
      </c>
    </row>
    <row r="391" spans="1:22" x14ac:dyDescent="0.4">
      <c r="A391" t="s">
        <v>11768</v>
      </c>
      <c r="B391">
        <v>390</v>
      </c>
      <c r="C391" t="s">
        <v>2692</v>
      </c>
      <c r="D391" t="s">
        <v>2693</v>
      </c>
      <c r="E391">
        <v>1</v>
      </c>
      <c r="F391" t="s">
        <v>93</v>
      </c>
      <c r="G391">
        <v>20060125</v>
      </c>
      <c r="H391" t="s">
        <v>2694</v>
      </c>
      <c r="I391" t="s">
        <v>2695</v>
      </c>
      <c r="J391" t="s">
        <v>2696</v>
      </c>
      <c r="K391" t="s">
        <v>141</v>
      </c>
      <c r="L391" t="s">
        <v>93</v>
      </c>
      <c r="M391" t="s">
        <v>951</v>
      </c>
      <c r="O391" s="2">
        <f>IFERROR(IF($B391="","",INDEX(所属情報!$E:$E,MATCH($A391,所属情報!$A:$A,0))),"")</f>
        <v>492189</v>
      </c>
      <c r="P391" s="2" t="str">
        <f t="shared" si="18"/>
        <v>リード　来優 (1)</v>
      </c>
      <c r="Q391" s="2" t="str">
        <f t="shared" si="19"/>
        <v>ﾘｰﾄﾞ ﾗｲｳ</v>
      </c>
      <c r="R391" s="2" t="str">
        <f t="shared" si="20"/>
        <v>REED Raiu (06)</v>
      </c>
      <c r="S391" s="2" t="str">
        <f>IFERROR(IF($F391="","",INDEX(リスト!$C:$C,MATCH($F391,リスト!$B:$B,0))),"")</f>
        <v>27</v>
      </c>
      <c r="T391" s="2" t="str">
        <f>IFERROR(IF($K391="","",INDEX(リスト!$F:$F,MATCH($K391,リスト!$E:$E,0))),"")</f>
        <v>JPN</v>
      </c>
      <c r="U391" s="2" t="str">
        <f>IF($B391="","",RIGHT($G391*1000+100+COUNTIF($G$2:$G391,$G391),9))</f>
        <v>060125101</v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>大阪・大　阪</v>
      </c>
    </row>
    <row r="392" spans="1:22" x14ac:dyDescent="0.4">
      <c r="A392" t="s">
        <v>11768</v>
      </c>
      <c r="B392">
        <v>391</v>
      </c>
      <c r="C392" t="s">
        <v>2697</v>
      </c>
      <c r="D392" t="s">
        <v>2698</v>
      </c>
      <c r="E392">
        <v>1</v>
      </c>
      <c r="F392" t="s">
        <v>93</v>
      </c>
      <c r="G392">
        <v>20051212</v>
      </c>
      <c r="H392" t="s">
        <v>2699</v>
      </c>
      <c r="I392" t="s">
        <v>783</v>
      </c>
      <c r="J392" t="s">
        <v>962</v>
      </c>
      <c r="K392" t="s">
        <v>141</v>
      </c>
      <c r="L392" t="s">
        <v>93</v>
      </c>
      <c r="M392" t="s">
        <v>2700</v>
      </c>
      <c r="O392" s="2">
        <f>IFERROR(IF($B392="","",INDEX(所属情報!$E:$E,MATCH($A392,所属情報!$A:$A,0))),"")</f>
        <v>492189</v>
      </c>
      <c r="P392" s="2" t="str">
        <f t="shared" si="18"/>
        <v>山本　啓人 (1)</v>
      </c>
      <c r="Q392" s="2" t="str">
        <f t="shared" si="19"/>
        <v>ﾔﾏﾓﾄ ｹｲﾄ</v>
      </c>
      <c r="R392" s="2" t="str">
        <f t="shared" si="20"/>
        <v>YAMAMOTO Keito (05)</v>
      </c>
      <c r="S392" s="2" t="str">
        <f>IFERROR(IF($F392="","",INDEX(リスト!$C:$C,MATCH($F392,リスト!$B:$B,0))),"")</f>
        <v>27</v>
      </c>
      <c r="T392" s="2" t="str">
        <f>IFERROR(IF($K392="","",INDEX(リスト!$F:$F,MATCH($K392,リスト!$E:$E,0))),"")</f>
        <v>JPN</v>
      </c>
      <c r="U392" s="2" t="str">
        <f>IF($B392="","",RIGHT($G392*1000+100+COUNTIF($G$2:$G392,$G392),9))</f>
        <v>051212101</v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>交野・大　阪</v>
      </c>
    </row>
    <row r="393" spans="1:22" x14ac:dyDescent="0.4">
      <c r="A393" t="s">
        <v>11768</v>
      </c>
      <c r="B393">
        <v>392</v>
      </c>
      <c r="C393" t="s">
        <v>2701</v>
      </c>
      <c r="D393" t="s">
        <v>2702</v>
      </c>
      <c r="E393">
        <v>1</v>
      </c>
      <c r="F393" t="s">
        <v>93</v>
      </c>
      <c r="G393">
        <v>20050402</v>
      </c>
      <c r="H393" t="s">
        <v>2703</v>
      </c>
      <c r="I393" t="s">
        <v>2704</v>
      </c>
      <c r="J393" t="s">
        <v>2173</v>
      </c>
      <c r="K393" t="s">
        <v>141</v>
      </c>
      <c r="L393" t="s">
        <v>93</v>
      </c>
      <c r="M393" t="s">
        <v>815</v>
      </c>
      <c r="O393" s="2">
        <f>IFERROR(IF($B393="","",INDEX(所属情報!$E:$E,MATCH($A393,所属情報!$A:$A,0))),"")</f>
        <v>492189</v>
      </c>
      <c r="P393" s="2" t="str">
        <f t="shared" si="18"/>
        <v>徳廣　匡祇 (1)</v>
      </c>
      <c r="Q393" s="2" t="str">
        <f t="shared" si="19"/>
        <v>ﾄｸﾋﾛ ﾏｻｼ</v>
      </c>
      <c r="R393" s="2" t="str">
        <f t="shared" si="20"/>
        <v>TOKUHIRO Masashi (05)</v>
      </c>
      <c r="S393" s="2" t="str">
        <f>IFERROR(IF($F393="","",INDEX(リスト!$C:$C,MATCH($F393,リスト!$B:$B,0))),"")</f>
        <v>27</v>
      </c>
      <c r="T393" s="2" t="str">
        <f>IFERROR(IF($K393="","",INDEX(リスト!$F:$F,MATCH($K393,リスト!$E:$E,0))),"")</f>
        <v>JPN</v>
      </c>
      <c r="U393" s="2" t="str">
        <f>IF($B393="","",RIGHT($G393*1000+100+COUNTIF($G$2:$G393,$G393),9))</f>
        <v>050402101</v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>関西大北陽・大　阪</v>
      </c>
    </row>
    <row r="394" spans="1:22" x14ac:dyDescent="0.4">
      <c r="A394" t="s">
        <v>11768</v>
      </c>
      <c r="B394">
        <v>393</v>
      </c>
      <c r="C394" t="s">
        <v>2705</v>
      </c>
      <c r="D394" t="s">
        <v>2706</v>
      </c>
      <c r="E394">
        <v>1</v>
      </c>
      <c r="F394" t="s">
        <v>93</v>
      </c>
      <c r="G394">
        <v>20051006</v>
      </c>
      <c r="H394" t="s">
        <v>2707</v>
      </c>
      <c r="I394" t="s">
        <v>2708</v>
      </c>
      <c r="J394" t="s">
        <v>1776</v>
      </c>
      <c r="K394" t="s">
        <v>141</v>
      </c>
      <c r="L394" t="s">
        <v>93</v>
      </c>
      <c r="M394" t="s">
        <v>951</v>
      </c>
      <c r="O394" s="2">
        <f>IFERROR(IF($B394="","",INDEX(所属情報!$E:$E,MATCH($A394,所属情報!$A:$A,0))),"")</f>
        <v>492189</v>
      </c>
      <c r="P394" s="2" t="str">
        <f t="shared" si="18"/>
        <v>松永　颯優 (1)</v>
      </c>
      <c r="Q394" s="2" t="str">
        <f t="shared" si="19"/>
        <v>ﾏﾂﾅｶﾞ ｿｳﾏ</v>
      </c>
      <c r="R394" s="2" t="str">
        <f t="shared" si="20"/>
        <v>MATSUNAGA Soma (05)</v>
      </c>
      <c r="S394" s="2" t="str">
        <f>IFERROR(IF($F394="","",INDEX(リスト!$C:$C,MATCH($F394,リスト!$B:$B,0))),"")</f>
        <v>27</v>
      </c>
      <c r="T394" s="2" t="str">
        <f>IFERROR(IF($K394="","",INDEX(リスト!$F:$F,MATCH($K394,リスト!$E:$E,0))),"")</f>
        <v>JPN</v>
      </c>
      <c r="U394" s="2" t="str">
        <f>IF($B394="","",RIGHT($G394*1000+100+COUNTIF($G$2:$G394,$G394),9))</f>
        <v>051006101</v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>大阪・大　阪</v>
      </c>
    </row>
    <row r="395" spans="1:22" x14ac:dyDescent="0.4">
      <c r="A395" t="s">
        <v>11768</v>
      </c>
      <c r="B395">
        <v>394</v>
      </c>
      <c r="C395" t="s">
        <v>2709</v>
      </c>
      <c r="D395" t="s">
        <v>2710</v>
      </c>
      <c r="E395">
        <v>1</v>
      </c>
      <c r="F395" t="s">
        <v>87</v>
      </c>
      <c r="G395">
        <v>20050409</v>
      </c>
      <c r="H395" t="s">
        <v>2711</v>
      </c>
      <c r="I395" t="s">
        <v>2712</v>
      </c>
      <c r="J395" t="s">
        <v>2157</v>
      </c>
      <c r="K395" t="s">
        <v>141</v>
      </c>
      <c r="L395" t="s">
        <v>87</v>
      </c>
      <c r="M395" t="s">
        <v>1976</v>
      </c>
      <c r="O395" s="2">
        <f>IFERROR(IF($B395="","",INDEX(所属情報!$E:$E,MATCH($A395,所属情報!$A:$A,0))),"")</f>
        <v>492189</v>
      </c>
      <c r="P395" s="2" t="str">
        <f t="shared" si="18"/>
        <v>菅原　雅晴 (1)</v>
      </c>
      <c r="Q395" s="2" t="str">
        <f t="shared" si="19"/>
        <v>ｽｶﾞﾜﾗ ﾏｻﾊﾙ</v>
      </c>
      <c r="R395" s="2" t="str">
        <f t="shared" si="20"/>
        <v>SUGAWARA Masaharu (05)</v>
      </c>
      <c r="S395" s="2" t="str">
        <f>IFERROR(IF($F395="","",INDEX(リスト!$C:$C,MATCH($F395,リスト!$B:$B,0))),"")</f>
        <v>24</v>
      </c>
      <c r="T395" s="2" t="str">
        <f>IFERROR(IF($K395="","",INDEX(リスト!$F:$F,MATCH($K395,リスト!$E:$E,0))),"")</f>
        <v>JPN</v>
      </c>
      <c r="U395" s="2" t="str">
        <f>IF($B395="","",RIGHT($G395*1000+100+COUNTIF($G$2:$G395,$G395),9))</f>
        <v>050409101</v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>皇學館・三　重</v>
      </c>
    </row>
    <row r="396" spans="1:22" x14ac:dyDescent="0.4">
      <c r="A396" t="s">
        <v>11768</v>
      </c>
      <c r="B396">
        <v>395</v>
      </c>
      <c r="C396" t="s">
        <v>2713</v>
      </c>
      <c r="D396" t="s">
        <v>2714</v>
      </c>
      <c r="E396">
        <v>1</v>
      </c>
      <c r="F396" t="s">
        <v>91</v>
      </c>
      <c r="G396">
        <v>20051129</v>
      </c>
      <c r="H396" t="s">
        <v>2715</v>
      </c>
      <c r="I396" t="s">
        <v>2716</v>
      </c>
      <c r="J396" t="s">
        <v>1200</v>
      </c>
      <c r="K396" t="s">
        <v>141</v>
      </c>
      <c r="L396" t="s">
        <v>91</v>
      </c>
      <c r="M396" t="s">
        <v>2575</v>
      </c>
      <c r="O396" s="2">
        <f>IFERROR(IF($B396="","",INDEX(所属情報!$E:$E,MATCH($A396,所属情報!$A:$A,0))),"")</f>
        <v>492189</v>
      </c>
      <c r="P396" s="2" t="str">
        <f t="shared" si="18"/>
        <v>河田　隼利 (1)</v>
      </c>
      <c r="Q396" s="2" t="str">
        <f t="shared" si="19"/>
        <v>ｶﾜﾀ ﾊﾔﾄ</v>
      </c>
      <c r="R396" s="2" t="str">
        <f t="shared" si="20"/>
        <v>KAWATA Hayato (05)</v>
      </c>
      <c r="S396" s="2" t="str">
        <f>IFERROR(IF($F396="","",INDEX(リスト!$C:$C,MATCH($F396,リスト!$B:$B,0))),"")</f>
        <v>26</v>
      </c>
      <c r="T396" s="2" t="str">
        <f>IFERROR(IF($K396="","",INDEX(リスト!$F:$F,MATCH($K396,リスト!$E:$E,0))),"")</f>
        <v>JPN</v>
      </c>
      <c r="U396" s="2" t="str">
        <f>IF($B396="","",RIGHT($G396*1000+100+COUNTIF($G$2:$G396,$G396),9))</f>
        <v>051129102</v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>京都文教・京　都</v>
      </c>
    </row>
    <row r="397" spans="1:22" x14ac:dyDescent="0.4">
      <c r="A397" t="s">
        <v>11768</v>
      </c>
      <c r="B397">
        <v>396</v>
      </c>
      <c r="C397" t="s">
        <v>2717</v>
      </c>
      <c r="D397" t="s">
        <v>2718</v>
      </c>
      <c r="E397">
        <v>1</v>
      </c>
      <c r="F397" t="s">
        <v>89</v>
      </c>
      <c r="G397">
        <v>20050428</v>
      </c>
      <c r="H397" t="s">
        <v>2719</v>
      </c>
      <c r="I397" t="s">
        <v>2720</v>
      </c>
      <c r="J397" t="s">
        <v>2721</v>
      </c>
      <c r="K397" t="s">
        <v>141</v>
      </c>
      <c r="L397" t="s">
        <v>89</v>
      </c>
      <c r="M397" t="s">
        <v>2722</v>
      </c>
      <c r="O397" s="2">
        <f>IFERROR(IF($B397="","",INDEX(所属情報!$E:$E,MATCH($A397,所属情報!$A:$A,0))),"")</f>
        <v>492189</v>
      </c>
      <c r="P397" s="2" t="str">
        <f t="shared" si="18"/>
        <v>板垣　弘海 (1)</v>
      </c>
      <c r="Q397" s="2" t="str">
        <f t="shared" si="19"/>
        <v>ｲﾀｶﾞｷ ﾋﾛﾐ</v>
      </c>
      <c r="R397" s="2" t="str">
        <f t="shared" si="20"/>
        <v>ITAGAKI Hiromi (05)</v>
      </c>
      <c r="S397" s="2" t="str">
        <f>IFERROR(IF($F397="","",INDEX(リスト!$C:$C,MATCH($F397,リスト!$B:$B,0))),"")</f>
        <v>25</v>
      </c>
      <c r="T397" s="2" t="str">
        <f>IFERROR(IF($K397="","",INDEX(リスト!$F:$F,MATCH($K397,リスト!$E:$E,0))),"")</f>
        <v>JPN</v>
      </c>
      <c r="U397" s="2" t="str">
        <f>IF($B397="","",RIGHT($G397*1000+100+COUNTIF($G$2:$G397,$G397),9))</f>
        <v>050428101</v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>瀬田工業・滋　賀</v>
      </c>
    </row>
    <row r="398" spans="1:22" x14ac:dyDescent="0.4">
      <c r="A398" t="s">
        <v>11768</v>
      </c>
      <c r="B398">
        <v>397</v>
      </c>
      <c r="C398" t="s">
        <v>2723</v>
      </c>
      <c r="D398" t="s">
        <v>2724</v>
      </c>
      <c r="E398">
        <v>1</v>
      </c>
      <c r="F398" t="s">
        <v>101</v>
      </c>
      <c r="G398">
        <v>20051207</v>
      </c>
      <c r="H398" t="s">
        <v>2725</v>
      </c>
      <c r="I398" t="s">
        <v>2726</v>
      </c>
      <c r="J398" t="s">
        <v>1053</v>
      </c>
      <c r="K398" t="s">
        <v>141</v>
      </c>
      <c r="L398" t="s">
        <v>101</v>
      </c>
      <c r="M398" t="s">
        <v>2727</v>
      </c>
      <c r="O398" s="2">
        <f>IFERROR(IF($B398="","",INDEX(所属情報!$E:$E,MATCH($A398,所属情報!$A:$A,0))),"")</f>
        <v>492189</v>
      </c>
      <c r="P398" s="2" t="str">
        <f t="shared" si="18"/>
        <v>古田　瑞樹 (1)</v>
      </c>
      <c r="Q398" s="2" t="str">
        <f t="shared" si="19"/>
        <v>ﾌﾙﾀ ﾐｽﾞｷ</v>
      </c>
      <c r="R398" s="2" t="str">
        <f t="shared" si="20"/>
        <v>FURUTA Mizuki (05)</v>
      </c>
      <c r="S398" s="2" t="str">
        <f>IFERROR(IF($F398="","",INDEX(リスト!$C:$C,MATCH($F398,リスト!$B:$B,0))),"")</f>
        <v>31</v>
      </c>
      <c r="T398" s="2" t="str">
        <f>IFERROR(IF($K398="","",INDEX(リスト!$F:$F,MATCH($K398,リスト!$E:$E,0))),"")</f>
        <v>JPN</v>
      </c>
      <c r="U398" s="2" t="str">
        <f>IF($B398="","",RIGHT($G398*1000+100+COUNTIF($G$2:$G398,$G398),9))</f>
        <v>051207101</v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>八頭・鳥　取</v>
      </c>
    </row>
    <row r="399" spans="1:22" x14ac:dyDescent="0.4">
      <c r="A399" t="s">
        <v>11768</v>
      </c>
      <c r="B399">
        <v>398</v>
      </c>
      <c r="C399" t="s">
        <v>2728</v>
      </c>
      <c r="D399" t="s">
        <v>2729</v>
      </c>
      <c r="E399">
        <v>1</v>
      </c>
      <c r="F399" t="s">
        <v>89</v>
      </c>
      <c r="G399">
        <v>20060222</v>
      </c>
      <c r="H399" t="s">
        <v>2730</v>
      </c>
      <c r="I399" t="s">
        <v>2731</v>
      </c>
      <c r="J399" t="s">
        <v>2732</v>
      </c>
      <c r="K399" t="s">
        <v>141</v>
      </c>
      <c r="L399" t="s">
        <v>89</v>
      </c>
      <c r="M399" t="s">
        <v>1652</v>
      </c>
      <c r="O399" s="2">
        <f>IFERROR(IF($B399="","",INDEX(所属情報!$E:$E,MATCH($A399,所属情報!$A:$A,0))),"")</f>
        <v>492189</v>
      </c>
      <c r="P399" s="2" t="str">
        <f t="shared" si="18"/>
        <v>竹村　明人 (1)</v>
      </c>
      <c r="Q399" s="2" t="str">
        <f t="shared" si="19"/>
        <v>ﾀｹﾑﾗ ｱｷﾄ</v>
      </c>
      <c r="R399" s="2" t="str">
        <f t="shared" si="20"/>
        <v>TAKEMURA Akito (06)</v>
      </c>
      <c r="S399" s="2" t="str">
        <f>IFERROR(IF($F399="","",INDEX(リスト!$C:$C,MATCH($F399,リスト!$B:$B,0))),"")</f>
        <v>25</v>
      </c>
      <c r="T399" s="2" t="str">
        <f>IFERROR(IF($K399="","",INDEX(リスト!$F:$F,MATCH($K399,リスト!$E:$E,0))),"")</f>
        <v>JPN</v>
      </c>
      <c r="U399" s="2" t="str">
        <f>IF($B399="","",RIGHT($G399*1000+100+COUNTIF($G$2:$G399,$G399),9))</f>
        <v>060222101</v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>比叡山・滋　賀</v>
      </c>
    </row>
    <row r="400" spans="1:22" x14ac:dyDescent="0.4">
      <c r="A400" t="s">
        <v>11768</v>
      </c>
      <c r="B400">
        <v>399</v>
      </c>
      <c r="C400" t="s">
        <v>2733</v>
      </c>
      <c r="D400" t="s">
        <v>2734</v>
      </c>
      <c r="E400">
        <v>1</v>
      </c>
      <c r="F400" t="s">
        <v>91</v>
      </c>
      <c r="G400">
        <v>20051105</v>
      </c>
      <c r="H400" t="s">
        <v>2735</v>
      </c>
      <c r="I400" t="s">
        <v>2736</v>
      </c>
      <c r="J400" t="s">
        <v>2737</v>
      </c>
      <c r="K400" t="s">
        <v>141</v>
      </c>
      <c r="L400" t="s">
        <v>91</v>
      </c>
      <c r="M400" t="s">
        <v>1472</v>
      </c>
      <c r="O400" s="2">
        <f>IFERROR(IF($B400="","",INDEX(所属情報!$E:$E,MATCH($A400,所属情報!$A:$A,0))),"")</f>
        <v>492189</v>
      </c>
      <c r="P400" s="2" t="str">
        <f t="shared" si="18"/>
        <v>高倉　侃斗 (1)</v>
      </c>
      <c r="Q400" s="2" t="str">
        <f t="shared" si="19"/>
        <v>ﾀｶｸﾗ ｶﾝﾄ</v>
      </c>
      <c r="R400" s="2" t="str">
        <f t="shared" si="20"/>
        <v>TAKAKURA Kanto (05)</v>
      </c>
      <c r="S400" s="2" t="str">
        <f>IFERROR(IF($F400="","",INDEX(リスト!$C:$C,MATCH($F400,リスト!$B:$B,0))),"")</f>
        <v>26</v>
      </c>
      <c r="T400" s="2" t="str">
        <f>IFERROR(IF($K400="","",INDEX(リスト!$F:$F,MATCH($K400,リスト!$E:$E,0))),"")</f>
        <v>JPN</v>
      </c>
      <c r="U400" s="2" t="str">
        <f>IF($B400="","",RIGHT($G400*1000+100+COUNTIF($G$2:$G400,$G400),9))</f>
        <v>051105101</v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>京都外大西・京　都</v>
      </c>
    </row>
    <row r="401" spans="1:22" x14ac:dyDescent="0.4">
      <c r="A401" t="s">
        <v>11768</v>
      </c>
      <c r="B401">
        <v>400</v>
      </c>
      <c r="C401" t="s">
        <v>2738</v>
      </c>
      <c r="D401" t="s">
        <v>2739</v>
      </c>
      <c r="E401">
        <v>1</v>
      </c>
      <c r="F401" t="s">
        <v>113</v>
      </c>
      <c r="G401">
        <v>20050516</v>
      </c>
      <c r="H401" t="s">
        <v>2740</v>
      </c>
      <c r="I401" t="s">
        <v>2741</v>
      </c>
      <c r="J401" t="s">
        <v>2742</v>
      </c>
      <c r="K401" t="s">
        <v>141</v>
      </c>
      <c r="L401" t="s">
        <v>113</v>
      </c>
      <c r="M401" t="s">
        <v>2115</v>
      </c>
      <c r="O401" s="2">
        <f>IFERROR(IF($B401="","",INDEX(所属情報!$E:$E,MATCH($A401,所属情報!$A:$A,0))),"")</f>
        <v>492189</v>
      </c>
      <c r="P401" s="2" t="str">
        <f t="shared" si="18"/>
        <v>野口　恭吾 (1)</v>
      </c>
      <c r="Q401" s="2" t="str">
        <f t="shared" si="19"/>
        <v>ﾉｸﾞﾁ ｷｮｳｺﾞ</v>
      </c>
      <c r="R401" s="2" t="str">
        <f t="shared" si="20"/>
        <v>NOGUCHI Kyogo (05)</v>
      </c>
      <c r="S401" s="2" t="str">
        <f>IFERROR(IF($F401="","",INDEX(リスト!$C:$C,MATCH($F401,リスト!$B:$B,0))),"")</f>
        <v>37</v>
      </c>
      <c r="T401" s="2" t="str">
        <f>IFERROR(IF($K401="","",INDEX(リスト!$F:$F,MATCH($K401,リスト!$E:$E,0))),"")</f>
        <v>JPN</v>
      </c>
      <c r="U401" s="2" t="str">
        <f>IF($B401="","",RIGHT($G401*1000+100+COUNTIF($G$2:$G401,$G401),9))</f>
        <v>050516101</v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>小豆島中央・香　川</v>
      </c>
    </row>
    <row r="402" spans="1:22" x14ac:dyDescent="0.4">
      <c r="A402" t="s">
        <v>11768</v>
      </c>
      <c r="B402">
        <v>401</v>
      </c>
      <c r="C402" t="s">
        <v>2743</v>
      </c>
      <c r="D402" t="s">
        <v>2744</v>
      </c>
      <c r="E402">
        <v>1</v>
      </c>
      <c r="F402" t="s">
        <v>95</v>
      </c>
      <c r="G402">
        <v>20060312</v>
      </c>
      <c r="H402" t="s">
        <v>2745</v>
      </c>
      <c r="I402" t="s">
        <v>2746</v>
      </c>
      <c r="J402" t="s">
        <v>2747</v>
      </c>
      <c r="K402" t="s">
        <v>141</v>
      </c>
      <c r="L402" t="s">
        <v>95</v>
      </c>
      <c r="M402" t="s">
        <v>2748</v>
      </c>
      <c r="O402" s="2">
        <f>IFERROR(IF($B402="","",INDEX(所属情報!$E:$E,MATCH($A402,所属情報!$A:$A,0))),"")</f>
        <v>492189</v>
      </c>
      <c r="P402" s="2" t="str">
        <f t="shared" si="18"/>
        <v>松原　幸之助 (1)</v>
      </c>
      <c r="Q402" s="2" t="str">
        <f t="shared" si="19"/>
        <v>ﾏﾂﾊﾞﾗ ｺｳﾉｽｹ</v>
      </c>
      <c r="R402" s="2" t="str">
        <f t="shared" si="20"/>
        <v>MATSUBARA Konosuke (06)</v>
      </c>
      <c r="S402" s="2" t="str">
        <f>IFERROR(IF($F402="","",INDEX(リスト!$C:$C,MATCH($F402,リスト!$B:$B,0))),"")</f>
        <v>28</v>
      </c>
      <c r="T402" s="2" t="str">
        <f>IFERROR(IF($K402="","",INDEX(リスト!$F:$F,MATCH($K402,リスト!$E:$E,0))),"")</f>
        <v>JPN</v>
      </c>
      <c r="U402" s="2" t="str">
        <f>IF($B402="","",RIGHT($G402*1000+100+COUNTIF($G$2:$G402,$G402),9))</f>
        <v>060312101</v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>川西北陵・兵　庫</v>
      </c>
    </row>
    <row r="403" spans="1:22" x14ac:dyDescent="0.4">
      <c r="A403" t="s">
        <v>11768</v>
      </c>
      <c r="B403">
        <v>402</v>
      </c>
      <c r="C403" t="s">
        <v>2749</v>
      </c>
      <c r="D403" t="s">
        <v>2750</v>
      </c>
      <c r="E403">
        <v>1</v>
      </c>
      <c r="F403" t="s">
        <v>109</v>
      </c>
      <c r="G403">
        <v>20051013</v>
      </c>
      <c r="H403" t="s">
        <v>2751</v>
      </c>
      <c r="I403" t="s">
        <v>1450</v>
      </c>
      <c r="J403" t="s">
        <v>1482</v>
      </c>
      <c r="K403" t="s">
        <v>141</v>
      </c>
      <c r="L403" t="s">
        <v>109</v>
      </c>
      <c r="M403" t="s">
        <v>2077</v>
      </c>
      <c r="O403" s="2">
        <f>IFERROR(IF($B403="","",INDEX(所属情報!$E:$E,MATCH($A403,所属情報!$A:$A,0))),"")</f>
        <v>492189</v>
      </c>
      <c r="P403" s="2" t="str">
        <f t="shared" si="18"/>
        <v>渡部　篤季 (1)</v>
      </c>
      <c r="Q403" s="2" t="str">
        <f t="shared" si="19"/>
        <v>ﾜﾀﾅﾍﾞ ｱﾂｷ</v>
      </c>
      <c r="R403" s="2" t="str">
        <f t="shared" si="20"/>
        <v>WATANABE Atsuki (05)</v>
      </c>
      <c r="S403" s="2" t="str">
        <f>IFERROR(IF($F403="","",INDEX(リスト!$C:$C,MATCH($F403,リスト!$B:$B,0))),"")</f>
        <v>35</v>
      </c>
      <c r="T403" s="2" t="str">
        <f>IFERROR(IF($K403="","",INDEX(リスト!$F:$F,MATCH($K403,リスト!$E:$E,0))),"")</f>
        <v>JPN</v>
      </c>
      <c r="U403" s="2" t="str">
        <f>IF($B403="","",RIGHT($G403*1000+100+COUNTIF($G$2:$G403,$G403),9))</f>
        <v>051013101</v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>豊浦・山　口</v>
      </c>
    </row>
    <row r="404" spans="1:22" x14ac:dyDescent="0.4">
      <c r="A404" t="s">
        <v>11768</v>
      </c>
      <c r="B404">
        <v>403</v>
      </c>
      <c r="C404" t="s">
        <v>2752</v>
      </c>
      <c r="D404" t="s">
        <v>2753</v>
      </c>
      <c r="E404">
        <v>1</v>
      </c>
      <c r="F404" t="s">
        <v>91</v>
      </c>
      <c r="G404">
        <v>20051007</v>
      </c>
      <c r="H404" t="s">
        <v>2754</v>
      </c>
      <c r="I404" t="s">
        <v>1326</v>
      </c>
      <c r="J404" t="s">
        <v>1683</v>
      </c>
      <c r="K404" t="s">
        <v>141</v>
      </c>
      <c r="L404" t="s">
        <v>91</v>
      </c>
      <c r="M404" t="s">
        <v>2755</v>
      </c>
      <c r="O404" s="2">
        <f>IFERROR(IF($B404="","",INDEX(所属情報!$E:$E,MATCH($A404,所属情報!$A:$A,0))),"")</f>
        <v>492189</v>
      </c>
      <c r="P404" s="2" t="str">
        <f t="shared" si="18"/>
        <v>清水　柊太 (1)</v>
      </c>
      <c r="Q404" s="2" t="str">
        <f t="shared" si="19"/>
        <v>ｼﾐｽﾞ ｼｭｳﾀ</v>
      </c>
      <c r="R404" s="2" t="str">
        <f t="shared" si="20"/>
        <v>SHIMIZU Shuta (05)</v>
      </c>
      <c r="S404" s="2" t="str">
        <f>IFERROR(IF($F404="","",INDEX(リスト!$C:$C,MATCH($F404,リスト!$B:$B,0))),"")</f>
        <v>26</v>
      </c>
      <c r="T404" s="2" t="str">
        <f>IFERROR(IF($K404="","",INDEX(リスト!$F:$F,MATCH($K404,リスト!$E:$E,0))),"")</f>
        <v>JPN</v>
      </c>
      <c r="U404" s="2" t="str">
        <f>IF($B404="","",RIGHT($G404*1000+100+COUNTIF($G$2:$G404,$G404),9))</f>
        <v>051007101</v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>京都産業大附属・京　都</v>
      </c>
    </row>
    <row r="405" spans="1:22" x14ac:dyDescent="0.4">
      <c r="A405" t="s">
        <v>11768</v>
      </c>
      <c r="B405">
        <v>404</v>
      </c>
      <c r="C405" t="s">
        <v>2756</v>
      </c>
      <c r="D405" t="s">
        <v>2757</v>
      </c>
      <c r="E405">
        <v>1</v>
      </c>
      <c r="F405" t="s">
        <v>89</v>
      </c>
      <c r="G405">
        <v>20060325</v>
      </c>
      <c r="H405" t="s">
        <v>2758</v>
      </c>
      <c r="I405" t="s">
        <v>2759</v>
      </c>
      <c r="J405" t="s">
        <v>1200</v>
      </c>
      <c r="K405" t="s">
        <v>141</v>
      </c>
      <c r="L405" t="s">
        <v>89</v>
      </c>
      <c r="M405" t="s">
        <v>2505</v>
      </c>
      <c r="O405" s="2">
        <f>IFERROR(IF($B405="","",INDEX(所属情報!$E:$E,MATCH($A405,所属情報!$A:$A,0))),"")</f>
        <v>492189</v>
      </c>
      <c r="P405" s="2" t="str">
        <f t="shared" si="18"/>
        <v>冨江　駿仁 (1)</v>
      </c>
      <c r="Q405" s="2" t="str">
        <f t="shared" si="19"/>
        <v>ﾄﾐｴ ﾊﾔﾄ</v>
      </c>
      <c r="R405" s="2" t="str">
        <f t="shared" si="20"/>
        <v>TOMIE Hayato (06)</v>
      </c>
      <c r="S405" s="2" t="str">
        <f>IFERROR(IF($F405="","",INDEX(リスト!$C:$C,MATCH($F405,リスト!$B:$B,0))),"")</f>
        <v>25</v>
      </c>
      <c r="T405" s="2" t="str">
        <f>IFERROR(IF($K405="","",INDEX(リスト!$F:$F,MATCH($K405,リスト!$E:$E,0))),"")</f>
        <v>JPN</v>
      </c>
      <c r="U405" s="2" t="str">
        <f>IF($B405="","",RIGHT($G405*1000+100+COUNTIF($G$2:$G405,$G405),9))</f>
        <v>060325101</v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>滋賀学園・滋　賀</v>
      </c>
    </row>
    <row r="406" spans="1:22" x14ac:dyDescent="0.4">
      <c r="A406" t="s">
        <v>11768</v>
      </c>
      <c r="B406">
        <v>405</v>
      </c>
      <c r="C406" t="s">
        <v>2760</v>
      </c>
      <c r="D406" t="s">
        <v>2761</v>
      </c>
      <c r="E406">
        <v>1</v>
      </c>
      <c r="F406" t="s">
        <v>95</v>
      </c>
      <c r="G406">
        <v>20050901</v>
      </c>
      <c r="H406" t="s">
        <v>2762</v>
      </c>
      <c r="I406" t="s">
        <v>2763</v>
      </c>
      <c r="J406" t="s">
        <v>826</v>
      </c>
      <c r="K406" t="s">
        <v>141</v>
      </c>
      <c r="L406" t="s">
        <v>95</v>
      </c>
      <c r="M406" t="s">
        <v>1667</v>
      </c>
      <c r="O406" s="2">
        <f>IFERROR(IF($B406="","",INDEX(所属情報!$E:$E,MATCH($A406,所属情報!$A:$A,0))),"")</f>
        <v>492189</v>
      </c>
      <c r="P406" s="2" t="str">
        <f t="shared" si="18"/>
        <v>桂　将貴 (1)</v>
      </c>
      <c r="Q406" s="2" t="str">
        <f t="shared" si="19"/>
        <v>ｶﾂﾗ ﾏｻｷ</v>
      </c>
      <c r="R406" s="2" t="str">
        <f t="shared" si="20"/>
        <v>KATSURA Masaki (05)</v>
      </c>
      <c r="S406" s="2" t="str">
        <f>IFERROR(IF($F406="","",INDEX(リスト!$C:$C,MATCH($F406,リスト!$B:$B,0))),"")</f>
        <v>28</v>
      </c>
      <c r="T406" s="2" t="str">
        <f>IFERROR(IF($K406="","",INDEX(リスト!$F:$F,MATCH($K406,リスト!$E:$E,0))),"")</f>
        <v>JPN</v>
      </c>
      <c r="U406" s="2" t="str">
        <f>IF($B406="","",RIGHT($G406*1000+100+COUNTIF($G$2:$G406,$G406),9))</f>
        <v>050901101</v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>姫路商業・兵　庫</v>
      </c>
    </row>
    <row r="407" spans="1:22" x14ac:dyDescent="0.4">
      <c r="A407" t="s">
        <v>11768</v>
      </c>
      <c r="B407">
        <v>406</v>
      </c>
      <c r="C407" t="s">
        <v>2764</v>
      </c>
      <c r="D407" t="s">
        <v>2765</v>
      </c>
      <c r="E407">
        <v>1</v>
      </c>
      <c r="F407" t="s">
        <v>89</v>
      </c>
      <c r="G407">
        <v>20050822</v>
      </c>
      <c r="H407" t="s">
        <v>2766</v>
      </c>
      <c r="I407" t="s">
        <v>1009</v>
      </c>
      <c r="J407" t="s">
        <v>1635</v>
      </c>
      <c r="K407" t="s">
        <v>141</v>
      </c>
      <c r="L407" t="s">
        <v>89</v>
      </c>
      <c r="M407" t="s">
        <v>2767</v>
      </c>
      <c r="O407" s="2">
        <f>IFERROR(IF($B407="","",INDEX(所属情報!$E:$E,MATCH($A407,所属情報!$A:$A,0))),"")</f>
        <v>492189</v>
      </c>
      <c r="P407" s="2" t="str">
        <f t="shared" si="18"/>
        <v>池田　快音 (1)</v>
      </c>
      <c r="Q407" s="2" t="str">
        <f t="shared" si="19"/>
        <v>ｲｹﾀﾞ ｶｲﾄ</v>
      </c>
      <c r="R407" s="2" t="str">
        <f t="shared" si="20"/>
        <v>IKEDA Kaito (05)</v>
      </c>
      <c r="S407" s="2" t="str">
        <f>IFERROR(IF($F407="","",INDEX(リスト!$C:$C,MATCH($F407,リスト!$B:$B,0))),"")</f>
        <v>25</v>
      </c>
      <c r="T407" s="2" t="str">
        <f>IFERROR(IF($K407="","",INDEX(リスト!$F:$F,MATCH($K407,リスト!$E:$E,0))),"")</f>
        <v>JPN</v>
      </c>
      <c r="U407" s="2" t="str">
        <f>IF($B407="","",RIGHT($G407*1000+100+COUNTIF($G$2:$G407,$G407),9))</f>
        <v>050822101</v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>長浜北星・滋　賀</v>
      </c>
    </row>
    <row r="408" spans="1:22" x14ac:dyDescent="0.4">
      <c r="A408" t="s">
        <v>11768</v>
      </c>
      <c r="B408">
        <v>407</v>
      </c>
      <c r="C408" t="s">
        <v>2768</v>
      </c>
      <c r="D408" t="s">
        <v>2769</v>
      </c>
      <c r="E408">
        <v>1</v>
      </c>
      <c r="F408" t="s">
        <v>91</v>
      </c>
      <c r="G408">
        <v>20060131</v>
      </c>
      <c r="H408" t="s">
        <v>2770</v>
      </c>
      <c r="I408" t="s">
        <v>2771</v>
      </c>
      <c r="J408" t="s">
        <v>1657</v>
      </c>
      <c r="K408" t="s">
        <v>141</v>
      </c>
      <c r="L408" t="s">
        <v>91</v>
      </c>
      <c r="M408" t="s">
        <v>2772</v>
      </c>
      <c r="O408" s="2">
        <f>IFERROR(IF($B408="","",INDEX(所属情報!$E:$E,MATCH($A408,所属情報!$A:$A,0))),"")</f>
        <v>492189</v>
      </c>
      <c r="P408" s="2" t="str">
        <f t="shared" si="18"/>
        <v>角田　陽都 (1)</v>
      </c>
      <c r="Q408" s="2" t="str">
        <f t="shared" si="19"/>
        <v>ｽﾐﾀﾞ ﾊﾙﾄ</v>
      </c>
      <c r="R408" s="2" t="str">
        <f t="shared" si="20"/>
        <v>SUMIDA Haruto (06)</v>
      </c>
      <c r="S408" s="2" t="str">
        <f>IFERROR(IF($F408="","",INDEX(リスト!$C:$C,MATCH($F408,リスト!$B:$B,0))),"")</f>
        <v>26</v>
      </c>
      <c r="T408" s="2" t="str">
        <f>IFERROR(IF($K408="","",INDEX(リスト!$F:$F,MATCH($K408,リスト!$E:$E,0))),"")</f>
        <v>JPN</v>
      </c>
      <c r="U408" s="2" t="str">
        <f>IF($B408="","",RIGHT($G408*1000+100+COUNTIF($G$2:$G408,$G408),9))</f>
        <v>060131101</v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>北嵯峨・京　都</v>
      </c>
    </row>
    <row r="409" spans="1:22" x14ac:dyDescent="0.4">
      <c r="A409" t="s">
        <v>11768</v>
      </c>
      <c r="B409">
        <v>408</v>
      </c>
      <c r="C409" t="s">
        <v>2773</v>
      </c>
      <c r="D409" t="s">
        <v>2774</v>
      </c>
      <c r="E409">
        <v>1</v>
      </c>
      <c r="F409" t="s">
        <v>95</v>
      </c>
      <c r="G409">
        <v>20060109</v>
      </c>
      <c r="H409" t="s">
        <v>2775</v>
      </c>
      <c r="I409" t="s">
        <v>1418</v>
      </c>
      <c r="J409" t="s">
        <v>2776</v>
      </c>
      <c r="K409" t="s">
        <v>141</v>
      </c>
      <c r="L409" t="s">
        <v>95</v>
      </c>
      <c r="M409" t="s">
        <v>2777</v>
      </c>
      <c r="O409" s="2">
        <f>IFERROR(IF($B409="","",INDEX(所属情報!$E:$E,MATCH($A409,所属情報!$A:$A,0))),"")</f>
        <v>492189</v>
      </c>
      <c r="P409" s="2" t="str">
        <f t="shared" si="18"/>
        <v>中村　孔明 (1)</v>
      </c>
      <c r="Q409" s="2" t="str">
        <f t="shared" si="19"/>
        <v>ﾅｶﾑﾗ ｺｳﾒｲ</v>
      </c>
      <c r="R409" s="2" t="str">
        <f t="shared" si="20"/>
        <v>NAKAMURA Komei (06)</v>
      </c>
      <c r="S409" s="2" t="str">
        <f>IFERROR(IF($F409="","",INDEX(リスト!$C:$C,MATCH($F409,リスト!$B:$B,0))),"")</f>
        <v>28</v>
      </c>
      <c r="T409" s="2" t="str">
        <f>IFERROR(IF($K409="","",INDEX(リスト!$F:$F,MATCH($K409,リスト!$E:$E,0))),"")</f>
        <v>JPN</v>
      </c>
      <c r="U409" s="2" t="str">
        <f>IF($B409="","",RIGHT($G409*1000+100+COUNTIF($G$2:$G409,$G409),9))</f>
        <v>060109101</v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>兵庫県立農業・兵　庫</v>
      </c>
    </row>
    <row r="410" spans="1:22" x14ac:dyDescent="0.4">
      <c r="A410" t="s">
        <v>706</v>
      </c>
      <c r="B410">
        <v>409</v>
      </c>
      <c r="C410" t="s">
        <v>2778</v>
      </c>
      <c r="D410" t="s">
        <v>2779</v>
      </c>
      <c r="E410" t="s">
        <v>1307</v>
      </c>
      <c r="F410" t="s">
        <v>97</v>
      </c>
      <c r="G410">
        <v>20011022</v>
      </c>
      <c r="H410" t="s">
        <v>2780</v>
      </c>
      <c r="I410" t="s">
        <v>2781</v>
      </c>
      <c r="J410" t="s">
        <v>2782</v>
      </c>
      <c r="K410" t="s">
        <v>141</v>
      </c>
      <c r="L410" t="s">
        <v>97</v>
      </c>
      <c r="M410" t="s">
        <v>779</v>
      </c>
      <c r="O410" s="2">
        <f>IFERROR(IF($B410="","",INDEX(所属情報!$E:$E,MATCH($A410,所属情報!$A:$A,0))),"")</f>
        <v>492522</v>
      </c>
      <c r="P410" s="2" t="str">
        <f t="shared" si="18"/>
        <v>石田　淳人 (M1)</v>
      </c>
      <c r="Q410" s="2" t="str">
        <f t="shared" si="19"/>
        <v>ｲｼﾀﾞ ｼﾞｭﾝﾄ</v>
      </c>
      <c r="R410" s="2" t="str">
        <f t="shared" si="20"/>
        <v>ISHIDA Junto (01)</v>
      </c>
      <c r="S410" s="2" t="str">
        <f>IFERROR(IF($F410="","",INDEX(リスト!$C:$C,MATCH($F410,リスト!$B:$B,0))),"")</f>
        <v>29</v>
      </c>
      <c r="T410" s="2" t="str">
        <f>IFERROR(IF($K410="","",INDEX(リスト!$F:$F,MATCH($K410,リスト!$E:$E,0))),"")</f>
        <v>JPN</v>
      </c>
      <c r="U410" s="2" t="str">
        <f>IF($B410="","",RIGHT($G410*1000+100+COUNTIF($G$2:$G410,$G410),9))</f>
        <v>011022101</v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>奈良育英・奈　良</v>
      </c>
    </row>
    <row r="411" spans="1:22" x14ac:dyDescent="0.4">
      <c r="A411" t="s">
        <v>706</v>
      </c>
      <c r="B411">
        <v>410</v>
      </c>
      <c r="C411" t="s">
        <v>2783</v>
      </c>
      <c r="D411" t="s">
        <v>2784</v>
      </c>
      <c r="E411" t="s">
        <v>1307</v>
      </c>
      <c r="F411" t="s">
        <v>89</v>
      </c>
      <c r="G411">
        <v>20020118</v>
      </c>
      <c r="H411" t="s">
        <v>2785</v>
      </c>
      <c r="I411" t="s">
        <v>2786</v>
      </c>
      <c r="J411" t="s">
        <v>1091</v>
      </c>
      <c r="K411" t="s">
        <v>141</v>
      </c>
      <c r="L411" t="s">
        <v>89</v>
      </c>
      <c r="M411" t="s">
        <v>1652</v>
      </c>
      <c r="O411" s="2">
        <f>IFERROR(IF($B411="","",INDEX(所属情報!$E:$E,MATCH($A411,所属情報!$A:$A,0))),"")</f>
        <v>492522</v>
      </c>
      <c r="P411" s="2" t="str">
        <f t="shared" si="18"/>
        <v>川北　脩斗 (M1)</v>
      </c>
      <c r="Q411" s="2" t="str">
        <f t="shared" si="19"/>
        <v>ｶﾜｷﾀ ｼｭｳﾄ</v>
      </c>
      <c r="R411" s="2" t="str">
        <f t="shared" si="20"/>
        <v>KAWAKITA Shuto (02)</v>
      </c>
      <c r="S411" s="2" t="str">
        <f>IFERROR(IF($F411="","",INDEX(リスト!$C:$C,MATCH($F411,リスト!$B:$B,0))),"")</f>
        <v>25</v>
      </c>
      <c r="T411" s="2" t="str">
        <f>IFERROR(IF($K411="","",INDEX(リスト!$F:$F,MATCH($K411,リスト!$E:$E,0))),"")</f>
        <v>JPN</v>
      </c>
      <c r="U411" s="2" t="str">
        <f>IF($B411="","",RIGHT($G411*1000+100+COUNTIF($G$2:$G411,$G411),9))</f>
        <v>020118101</v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>比叡山・滋　賀</v>
      </c>
    </row>
    <row r="412" spans="1:22" x14ac:dyDescent="0.4">
      <c r="A412" t="s">
        <v>706</v>
      </c>
      <c r="B412">
        <v>411</v>
      </c>
      <c r="C412" t="s">
        <v>2787</v>
      </c>
      <c r="D412" t="s">
        <v>2788</v>
      </c>
      <c r="E412" t="s">
        <v>1307</v>
      </c>
      <c r="F412" t="s">
        <v>105</v>
      </c>
      <c r="G412">
        <v>20010811</v>
      </c>
      <c r="H412" t="s">
        <v>2789</v>
      </c>
      <c r="I412" t="s">
        <v>2790</v>
      </c>
      <c r="J412" t="s">
        <v>2791</v>
      </c>
      <c r="K412" t="s">
        <v>141</v>
      </c>
      <c r="L412" t="s">
        <v>105</v>
      </c>
      <c r="M412" t="s">
        <v>2792</v>
      </c>
      <c r="O412" s="2">
        <f>IFERROR(IF($B412="","",INDEX(所属情報!$E:$E,MATCH($A412,所属情報!$A:$A,0))),"")</f>
        <v>492522</v>
      </c>
      <c r="P412" s="2" t="str">
        <f t="shared" si="18"/>
        <v>竹谷　幸希也 (M1)</v>
      </c>
      <c r="Q412" s="2" t="str">
        <f t="shared" si="19"/>
        <v>ﾀｹﾀﾆ ﾕｷﾔ</v>
      </c>
      <c r="R412" s="2" t="str">
        <f t="shared" si="20"/>
        <v>TAKETANI Yukiya (01)</v>
      </c>
      <c r="S412" s="2" t="str">
        <f>IFERROR(IF($F412="","",INDEX(リスト!$C:$C,MATCH($F412,リスト!$B:$B,0))),"")</f>
        <v>33</v>
      </c>
      <c r="T412" s="2" t="str">
        <f>IFERROR(IF($K412="","",INDEX(リスト!$F:$F,MATCH($K412,リスト!$E:$E,0))),"")</f>
        <v>JPN</v>
      </c>
      <c r="U412" s="2" t="str">
        <f>IF($B412="","",RIGHT($G412*1000+100+COUNTIF($G$2:$G412,$G412),9))</f>
        <v>010811101</v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>明誠学院・岡　山</v>
      </c>
    </row>
    <row r="413" spans="1:22" x14ac:dyDescent="0.4">
      <c r="A413" t="s">
        <v>706</v>
      </c>
      <c r="B413">
        <v>412</v>
      </c>
      <c r="C413" t="s">
        <v>2793</v>
      </c>
      <c r="D413" t="s">
        <v>2794</v>
      </c>
      <c r="E413" t="s">
        <v>1307</v>
      </c>
      <c r="F413" t="s">
        <v>89</v>
      </c>
      <c r="G413">
        <v>20010705</v>
      </c>
      <c r="H413" t="s">
        <v>2795</v>
      </c>
      <c r="I413" t="s">
        <v>2583</v>
      </c>
      <c r="J413" t="s">
        <v>1119</v>
      </c>
      <c r="K413" t="s">
        <v>141</v>
      </c>
      <c r="L413" t="s">
        <v>89</v>
      </c>
      <c r="M413" t="s">
        <v>1345</v>
      </c>
      <c r="O413" s="2">
        <f>IFERROR(IF($B413="","",INDEX(所属情報!$E:$E,MATCH($A413,所属情報!$A:$A,0))),"")</f>
        <v>492522</v>
      </c>
      <c r="P413" s="2" t="str">
        <f t="shared" si="18"/>
        <v>富田　惇史 (M1)</v>
      </c>
      <c r="Q413" s="2" t="str">
        <f t="shared" si="19"/>
        <v>ﾄﾐﾀ ｱﾂｼ</v>
      </c>
      <c r="R413" s="2" t="str">
        <f t="shared" si="20"/>
        <v>TOMITA Atsushi (01)</v>
      </c>
      <c r="S413" s="2" t="str">
        <f>IFERROR(IF($F413="","",INDEX(リスト!$C:$C,MATCH($F413,リスト!$B:$B,0))),"")</f>
        <v>25</v>
      </c>
      <c r="T413" s="2" t="str">
        <f>IFERROR(IF($K413="","",INDEX(リスト!$F:$F,MATCH($K413,リスト!$E:$E,0))),"")</f>
        <v>JPN</v>
      </c>
      <c r="U413" s="2" t="str">
        <f>IF($B413="","",RIGHT($G413*1000+100+COUNTIF($G$2:$G413,$G413),9))</f>
        <v>010705101</v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>彦根翔西館・滋　賀</v>
      </c>
    </row>
    <row r="414" spans="1:22" x14ac:dyDescent="0.4">
      <c r="A414" t="s">
        <v>706</v>
      </c>
      <c r="B414">
        <v>413</v>
      </c>
      <c r="C414" t="s">
        <v>2796</v>
      </c>
      <c r="D414" t="s">
        <v>2797</v>
      </c>
      <c r="E414">
        <v>4</v>
      </c>
      <c r="F414" t="s">
        <v>91</v>
      </c>
      <c r="G414">
        <v>20021015</v>
      </c>
      <c r="H414" t="s">
        <v>2798</v>
      </c>
      <c r="I414" t="s">
        <v>2799</v>
      </c>
      <c r="J414" t="s">
        <v>2800</v>
      </c>
      <c r="K414" t="s">
        <v>141</v>
      </c>
      <c r="L414" t="s">
        <v>91</v>
      </c>
      <c r="M414" t="s">
        <v>2801</v>
      </c>
      <c r="O414" s="2">
        <f>IFERROR(IF($B414="","",INDEX(所属情報!$E:$E,MATCH($A414,所属情報!$A:$A,0))),"")</f>
        <v>492522</v>
      </c>
      <c r="P414" s="2" t="str">
        <f t="shared" si="18"/>
        <v>足立　琉希 (4)</v>
      </c>
      <c r="Q414" s="2" t="str">
        <f t="shared" si="19"/>
        <v>ｱﾀﾞﾁ ﾘｭｳｷ</v>
      </c>
      <c r="R414" s="2" t="str">
        <f t="shared" si="20"/>
        <v>ADACHI Ryuki (02)</v>
      </c>
      <c r="S414" s="2" t="str">
        <f>IFERROR(IF($F414="","",INDEX(リスト!$C:$C,MATCH($F414,リスト!$B:$B,0))),"")</f>
        <v>26</v>
      </c>
      <c r="T414" s="2" t="str">
        <f>IFERROR(IF($K414="","",INDEX(リスト!$F:$F,MATCH($K414,リスト!$E:$E,0))),"")</f>
        <v>JPN</v>
      </c>
      <c r="U414" s="2" t="str">
        <f>IF($B414="","",RIGHT($G414*1000+100+COUNTIF($G$2:$G414,$G414),9))</f>
        <v>021015103</v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>京都共栄学園・京　都</v>
      </c>
    </row>
    <row r="415" spans="1:22" x14ac:dyDescent="0.4">
      <c r="A415" t="s">
        <v>706</v>
      </c>
      <c r="B415">
        <v>414</v>
      </c>
      <c r="C415" t="s">
        <v>2802</v>
      </c>
      <c r="D415" t="s">
        <v>2803</v>
      </c>
      <c r="E415">
        <v>4</v>
      </c>
      <c r="F415" t="s">
        <v>93</v>
      </c>
      <c r="G415">
        <v>20030305</v>
      </c>
      <c r="H415" t="s">
        <v>2804</v>
      </c>
      <c r="I415" t="s">
        <v>1896</v>
      </c>
      <c r="J415" t="s">
        <v>1566</v>
      </c>
      <c r="K415" t="s">
        <v>141</v>
      </c>
      <c r="L415" t="s">
        <v>93</v>
      </c>
      <c r="M415" t="s">
        <v>951</v>
      </c>
      <c r="O415" s="2">
        <f>IFERROR(IF($B415="","",INDEX(所属情報!$E:$E,MATCH($A415,所属情報!$A:$A,0))),"")</f>
        <v>492522</v>
      </c>
      <c r="P415" s="2" t="str">
        <f t="shared" si="18"/>
        <v>石川　朝翔 (4)</v>
      </c>
      <c r="Q415" s="2" t="str">
        <f t="shared" si="19"/>
        <v>ｲｼｶﾜ ｱｻﾄ</v>
      </c>
      <c r="R415" s="2" t="str">
        <f t="shared" si="20"/>
        <v>ISHIKAWA Asato (03)</v>
      </c>
      <c r="S415" s="2" t="str">
        <f>IFERROR(IF($F415="","",INDEX(リスト!$C:$C,MATCH($F415,リスト!$B:$B,0))),"")</f>
        <v>27</v>
      </c>
      <c r="T415" s="2" t="str">
        <f>IFERROR(IF($K415="","",INDEX(リスト!$F:$F,MATCH($K415,リスト!$E:$E,0))),"")</f>
        <v>JPN</v>
      </c>
      <c r="U415" s="2" t="str">
        <f>IF($B415="","",RIGHT($G415*1000+100+COUNTIF($G$2:$G415,$G415),9))</f>
        <v>030305102</v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>大阪・大　阪</v>
      </c>
    </row>
    <row r="416" spans="1:22" x14ac:dyDescent="0.4">
      <c r="A416" t="s">
        <v>706</v>
      </c>
      <c r="B416">
        <v>415</v>
      </c>
      <c r="C416" t="s">
        <v>2805</v>
      </c>
      <c r="D416" t="s">
        <v>2806</v>
      </c>
      <c r="E416">
        <v>4</v>
      </c>
      <c r="F416" t="s">
        <v>89</v>
      </c>
      <c r="G416">
        <v>20020714</v>
      </c>
      <c r="H416" t="s">
        <v>2807</v>
      </c>
      <c r="I416" t="s">
        <v>1731</v>
      </c>
      <c r="J416" t="s">
        <v>1284</v>
      </c>
      <c r="K416" t="s">
        <v>141</v>
      </c>
      <c r="L416" t="s">
        <v>89</v>
      </c>
      <c r="M416" t="s">
        <v>2422</v>
      </c>
      <c r="O416" s="2">
        <f>IFERROR(IF($B416="","",INDEX(所属情報!$E:$E,MATCH($A416,所属情報!$A:$A,0))),"")</f>
        <v>492522</v>
      </c>
      <c r="P416" s="2" t="str">
        <f t="shared" si="18"/>
        <v>今井　悠介 (4)</v>
      </c>
      <c r="Q416" s="2" t="str">
        <f t="shared" si="19"/>
        <v>ｲﾏｲ ﾕｳｽｹ</v>
      </c>
      <c r="R416" s="2" t="str">
        <f t="shared" si="20"/>
        <v>IMAI Yusuke (02)</v>
      </c>
      <c r="S416" s="2" t="str">
        <f>IFERROR(IF($F416="","",INDEX(リスト!$C:$C,MATCH($F416,リスト!$B:$B,0))),"")</f>
        <v>25</v>
      </c>
      <c r="T416" s="2" t="str">
        <f>IFERROR(IF($K416="","",INDEX(リスト!$F:$F,MATCH($K416,リスト!$E:$E,0))),"")</f>
        <v>JPN</v>
      </c>
      <c r="U416" s="2" t="str">
        <f>IF($B416="","",RIGHT($G416*1000+100+COUNTIF($G$2:$G416,$G416),9))</f>
        <v>020714101</v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>石部・滋　賀</v>
      </c>
    </row>
    <row r="417" spans="1:22" x14ac:dyDescent="0.4">
      <c r="A417" t="s">
        <v>706</v>
      </c>
      <c r="B417">
        <v>416</v>
      </c>
      <c r="C417" t="s">
        <v>2808</v>
      </c>
      <c r="D417" t="s">
        <v>2809</v>
      </c>
      <c r="E417">
        <v>4</v>
      </c>
      <c r="F417" t="s">
        <v>111</v>
      </c>
      <c r="G417">
        <v>20020619</v>
      </c>
      <c r="H417" t="s">
        <v>2810</v>
      </c>
      <c r="I417" t="s">
        <v>2811</v>
      </c>
      <c r="J417" t="s">
        <v>2812</v>
      </c>
      <c r="K417" t="s">
        <v>141</v>
      </c>
      <c r="L417" t="s">
        <v>111</v>
      </c>
      <c r="M417" t="s">
        <v>1699</v>
      </c>
      <c r="O417" s="2">
        <f>IFERROR(IF($B417="","",INDEX(所属情報!$E:$E,MATCH($A417,所属情報!$A:$A,0))),"")</f>
        <v>492522</v>
      </c>
      <c r="P417" s="2" t="str">
        <f t="shared" si="18"/>
        <v>居村　宣孝 (4)</v>
      </c>
      <c r="Q417" s="2" t="str">
        <f t="shared" si="19"/>
        <v>ｲﾑﾗ ﾉﾘﾀｶ</v>
      </c>
      <c r="R417" s="2" t="str">
        <f t="shared" si="20"/>
        <v>IMURA Noritaka (02)</v>
      </c>
      <c r="S417" s="2" t="str">
        <f>IFERROR(IF($F417="","",INDEX(リスト!$C:$C,MATCH($F417,リスト!$B:$B,0))),"")</f>
        <v>36</v>
      </c>
      <c r="T417" s="2" t="str">
        <f>IFERROR(IF($K417="","",INDEX(リスト!$F:$F,MATCH($K417,リスト!$E:$E,0))),"")</f>
        <v>JPN</v>
      </c>
      <c r="U417" s="2" t="str">
        <f>IF($B417="","",RIGHT($G417*1000+100+COUNTIF($G$2:$G417,$G417),9))</f>
        <v>020619101</v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>鳴門渦潮・徳　島</v>
      </c>
    </row>
    <row r="418" spans="1:22" x14ac:dyDescent="0.4">
      <c r="A418" t="s">
        <v>706</v>
      </c>
      <c r="B418">
        <v>417</v>
      </c>
      <c r="C418" t="s">
        <v>2813</v>
      </c>
      <c r="D418" t="s">
        <v>2814</v>
      </c>
      <c r="E418">
        <v>4</v>
      </c>
      <c r="F418" t="s">
        <v>89</v>
      </c>
      <c r="G418">
        <v>20020721</v>
      </c>
      <c r="H418" t="s">
        <v>2815</v>
      </c>
      <c r="I418" t="s">
        <v>2816</v>
      </c>
      <c r="J418" t="s">
        <v>1205</v>
      </c>
      <c r="K418" t="s">
        <v>141</v>
      </c>
      <c r="L418" t="s">
        <v>89</v>
      </c>
      <c r="M418" t="s">
        <v>1652</v>
      </c>
      <c r="O418" s="2">
        <f>IFERROR(IF($B418="","",INDEX(所属情報!$E:$E,MATCH($A418,所属情報!$A:$A,0))),"")</f>
        <v>492522</v>
      </c>
      <c r="P418" s="2" t="str">
        <f t="shared" si="18"/>
        <v>江阪　智樹 (4)</v>
      </c>
      <c r="Q418" s="2" t="str">
        <f t="shared" si="19"/>
        <v>ｴｻｶ ﾄﾓｷ</v>
      </c>
      <c r="R418" s="2" t="str">
        <f t="shared" si="20"/>
        <v>ESAKA Tomoki (02)</v>
      </c>
      <c r="S418" s="2" t="str">
        <f>IFERROR(IF($F418="","",INDEX(リスト!$C:$C,MATCH($F418,リスト!$B:$B,0))),"")</f>
        <v>25</v>
      </c>
      <c r="T418" s="2" t="str">
        <f>IFERROR(IF($K418="","",INDEX(リスト!$F:$F,MATCH($K418,リスト!$E:$E,0))),"")</f>
        <v>JPN</v>
      </c>
      <c r="U418" s="2" t="str">
        <f>IF($B418="","",RIGHT($G418*1000+100+COUNTIF($G$2:$G418,$G418),9))</f>
        <v>020721102</v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>比叡山・滋　賀</v>
      </c>
    </row>
    <row r="419" spans="1:22" x14ac:dyDescent="0.4">
      <c r="A419" t="s">
        <v>706</v>
      </c>
      <c r="B419">
        <v>418</v>
      </c>
      <c r="C419" t="s">
        <v>2817</v>
      </c>
      <c r="D419" t="s">
        <v>2818</v>
      </c>
      <c r="E419">
        <v>4</v>
      </c>
      <c r="F419" t="s">
        <v>91</v>
      </c>
      <c r="G419">
        <v>20020409</v>
      </c>
      <c r="H419" t="s">
        <v>2819</v>
      </c>
      <c r="I419" t="s">
        <v>2095</v>
      </c>
      <c r="J419" t="s">
        <v>2820</v>
      </c>
      <c r="K419" t="s">
        <v>141</v>
      </c>
      <c r="L419" t="s">
        <v>91</v>
      </c>
      <c r="M419" t="s">
        <v>2772</v>
      </c>
      <c r="O419" s="2">
        <f>IFERROR(IF($B419="","",INDEX(所属情報!$E:$E,MATCH($A419,所属情報!$A:$A,0))),"")</f>
        <v>492522</v>
      </c>
      <c r="P419" s="2" t="str">
        <f t="shared" si="18"/>
        <v>太田　元 (4)</v>
      </c>
      <c r="Q419" s="2" t="str">
        <f t="shared" si="19"/>
        <v>ｵｵﾀ ｹﾞﾝ</v>
      </c>
      <c r="R419" s="2" t="str">
        <f t="shared" si="20"/>
        <v>OTA Gen (02)</v>
      </c>
      <c r="S419" s="2" t="str">
        <f>IFERROR(IF($F419="","",INDEX(リスト!$C:$C,MATCH($F419,リスト!$B:$B,0))),"")</f>
        <v>26</v>
      </c>
      <c r="T419" s="2" t="str">
        <f>IFERROR(IF($K419="","",INDEX(リスト!$F:$F,MATCH($K419,リスト!$E:$E,0))),"")</f>
        <v>JPN</v>
      </c>
      <c r="U419" s="2" t="str">
        <f>IF($B419="","",RIGHT($G419*1000+100+COUNTIF($G$2:$G419,$G419),9))</f>
        <v>020409101</v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>北嵯峨・京　都</v>
      </c>
    </row>
    <row r="420" spans="1:22" x14ac:dyDescent="0.4">
      <c r="A420" t="s">
        <v>706</v>
      </c>
      <c r="B420">
        <v>419</v>
      </c>
      <c r="C420" t="s">
        <v>2821</v>
      </c>
      <c r="D420" t="s">
        <v>2822</v>
      </c>
      <c r="E420">
        <v>4</v>
      </c>
      <c r="F420" t="s">
        <v>89</v>
      </c>
      <c r="G420">
        <v>20020704</v>
      </c>
      <c r="H420" t="s">
        <v>2823</v>
      </c>
      <c r="I420" t="s">
        <v>2095</v>
      </c>
      <c r="J420" t="s">
        <v>2824</v>
      </c>
      <c r="K420" t="s">
        <v>141</v>
      </c>
      <c r="L420" t="s">
        <v>89</v>
      </c>
      <c r="M420" t="s">
        <v>2422</v>
      </c>
      <c r="O420" s="2">
        <f>IFERROR(IF($B420="","",INDEX(所属情報!$E:$E,MATCH($A420,所属情報!$A:$A,0))),"")</f>
        <v>492522</v>
      </c>
      <c r="P420" s="2" t="str">
        <f t="shared" si="18"/>
        <v>太田　彪真 (4)</v>
      </c>
      <c r="Q420" s="2" t="str">
        <f t="shared" si="19"/>
        <v>ｵｵﾀ ﾋｮｳﾏ</v>
      </c>
      <c r="R420" s="2" t="str">
        <f t="shared" si="20"/>
        <v>OTA Hyoma (02)</v>
      </c>
      <c r="S420" s="2" t="str">
        <f>IFERROR(IF($F420="","",INDEX(リスト!$C:$C,MATCH($F420,リスト!$B:$B,0))),"")</f>
        <v>25</v>
      </c>
      <c r="T420" s="2" t="str">
        <f>IFERROR(IF($K420="","",INDEX(リスト!$F:$F,MATCH($K420,リスト!$E:$E,0))),"")</f>
        <v>JPN</v>
      </c>
      <c r="U420" s="2" t="str">
        <f>IF($B420="","",RIGHT($G420*1000+100+COUNTIF($G$2:$G420,$G420),9))</f>
        <v>020704102</v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>石部・滋　賀</v>
      </c>
    </row>
    <row r="421" spans="1:22" x14ac:dyDescent="0.4">
      <c r="A421" t="s">
        <v>706</v>
      </c>
      <c r="B421">
        <v>420</v>
      </c>
      <c r="C421" t="s">
        <v>2825</v>
      </c>
      <c r="D421" t="s">
        <v>2826</v>
      </c>
      <c r="E421">
        <v>4</v>
      </c>
      <c r="F421" t="s">
        <v>75</v>
      </c>
      <c r="G421">
        <v>20030201</v>
      </c>
      <c r="H421" t="s">
        <v>2827</v>
      </c>
      <c r="I421" t="s">
        <v>819</v>
      </c>
      <c r="J421" t="s">
        <v>1037</v>
      </c>
      <c r="K421" t="s">
        <v>141</v>
      </c>
      <c r="L421" t="s">
        <v>75</v>
      </c>
      <c r="M421" t="s">
        <v>2012</v>
      </c>
      <c r="O421" s="2">
        <f>IFERROR(IF($B421="","",INDEX(所属情報!$E:$E,MATCH($A421,所属情報!$A:$A,0))),"")</f>
        <v>492522</v>
      </c>
      <c r="P421" s="2" t="str">
        <f t="shared" si="18"/>
        <v>岡田　大暉 (4)</v>
      </c>
      <c r="Q421" s="2" t="str">
        <f t="shared" si="19"/>
        <v>ｵｶﾀﾞ ﾀﾞｲｷ</v>
      </c>
      <c r="R421" s="2" t="str">
        <f t="shared" si="20"/>
        <v>OKADA Daiki (03)</v>
      </c>
      <c r="S421" s="2" t="str">
        <f>IFERROR(IF($F421="","",INDEX(リスト!$C:$C,MATCH($F421,リスト!$B:$B,0))),"")</f>
        <v>18</v>
      </c>
      <c r="T421" s="2" t="str">
        <f>IFERROR(IF($K421="","",INDEX(リスト!$F:$F,MATCH($K421,リスト!$E:$E,0))),"")</f>
        <v>JPN</v>
      </c>
      <c r="U421" s="2" t="str">
        <f>IF($B421="","",RIGHT($G421*1000+100+COUNTIF($G$2:$G421,$G421),9))</f>
        <v>030201101</v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>敦賀・福　井</v>
      </c>
    </row>
    <row r="422" spans="1:22" x14ac:dyDescent="0.4">
      <c r="A422" t="s">
        <v>706</v>
      </c>
      <c r="B422">
        <v>421</v>
      </c>
      <c r="C422" t="s">
        <v>2828</v>
      </c>
      <c r="D422" t="s">
        <v>2829</v>
      </c>
      <c r="E422">
        <v>4</v>
      </c>
      <c r="F422" t="s">
        <v>93</v>
      </c>
      <c r="G422">
        <v>20021106</v>
      </c>
      <c r="H422" t="s">
        <v>2830</v>
      </c>
      <c r="I422" t="s">
        <v>2831</v>
      </c>
      <c r="J422" t="s">
        <v>2832</v>
      </c>
      <c r="K422" t="s">
        <v>141</v>
      </c>
      <c r="L422" t="s">
        <v>93</v>
      </c>
      <c r="M422" t="s">
        <v>1234</v>
      </c>
      <c r="O422" s="2">
        <f>IFERROR(IF($B422="","",INDEX(所属情報!$E:$E,MATCH($A422,所属情報!$A:$A,0))),"")</f>
        <v>492522</v>
      </c>
      <c r="P422" s="2" t="str">
        <f t="shared" si="18"/>
        <v>荻野　壮人 (4)</v>
      </c>
      <c r="Q422" s="2" t="str">
        <f t="shared" si="19"/>
        <v>ｵｷﾞﾉ ﾀｹﾄ</v>
      </c>
      <c r="R422" s="2" t="str">
        <f t="shared" si="20"/>
        <v>OGINO Taketo (02)</v>
      </c>
      <c r="S422" s="2" t="str">
        <f>IFERROR(IF($F422="","",INDEX(リスト!$C:$C,MATCH($F422,リスト!$B:$B,0))),"")</f>
        <v>27</v>
      </c>
      <c r="T422" s="2" t="str">
        <f>IFERROR(IF($K422="","",INDEX(リスト!$F:$F,MATCH($K422,リスト!$E:$E,0))),"")</f>
        <v>JPN</v>
      </c>
      <c r="U422" s="2" t="str">
        <f>IF($B422="","",RIGHT($G422*1000+100+COUNTIF($G$2:$G422,$G422),9))</f>
        <v>021106102</v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>初芝立命館・大　阪</v>
      </c>
    </row>
    <row r="423" spans="1:22" x14ac:dyDescent="0.4">
      <c r="A423" t="s">
        <v>706</v>
      </c>
      <c r="B423">
        <v>422</v>
      </c>
      <c r="C423" t="s">
        <v>2833</v>
      </c>
      <c r="D423" t="s">
        <v>2834</v>
      </c>
      <c r="E423">
        <v>4</v>
      </c>
      <c r="F423" t="s">
        <v>101</v>
      </c>
      <c r="G423">
        <v>20020403</v>
      </c>
      <c r="H423" t="s">
        <v>2835</v>
      </c>
      <c r="I423" t="s">
        <v>2836</v>
      </c>
      <c r="J423" t="s">
        <v>992</v>
      </c>
      <c r="K423" t="s">
        <v>141</v>
      </c>
      <c r="L423" t="s">
        <v>101</v>
      </c>
      <c r="M423" t="s">
        <v>1521</v>
      </c>
      <c r="O423" s="2">
        <f>IFERROR(IF($B423="","",INDEX(所属情報!$E:$E,MATCH($A423,所属情報!$A:$A,0))),"")</f>
        <v>492522</v>
      </c>
      <c r="P423" s="2" t="str">
        <f t="shared" si="18"/>
        <v>奥谷　俊介 (4)</v>
      </c>
      <c r="Q423" s="2" t="str">
        <f t="shared" si="19"/>
        <v>ｵｸﾀﾆ ｼｭﾝｽｹ</v>
      </c>
      <c r="R423" s="2" t="str">
        <f t="shared" si="20"/>
        <v>OKUTANI Shunsuke (02)</v>
      </c>
      <c r="S423" s="2" t="str">
        <f>IFERROR(IF($F423="","",INDEX(リスト!$C:$C,MATCH($F423,リスト!$B:$B,0))),"")</f>
        <v>31</v>
      </c>
      <c r="T423" s="2" t="str">
        <f>IFERROR(IF($K423="","",INDEX(リスト!$F:$F,MATCH($K423,リスト!$E:$E,0))),"")</f>
        <v>JPN</v>
      </c>
      <c r="U423" s="2" t="str">
        <f>IF($B423="","",RIGHT($G423*1000+100+COUNTIF($G$2:$G423,$G423),9))</f>
        <v>020403102</v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>鳥取城北・鳥　取</v>
      </c>
    </row>
    <row r="424" spans="1:22" x14ac:dyDescent="0.4">
      <c r="A424" t="s">
        <v>706</v>
      </c>
      <c r="B424">
        <v>423</v>
      </c>
      <c r="C424" t="s">
        <v>2837</v>
      </c>
      <c r="D424" t="s">
        <v>2838</v>
      </c>
      <c r="E424">
        <v>4</v>
      </c>
      <c r="F424" t="s">
        <v>97</v>
      </c>
      <c r="G424">
        <v>20020731</v>
      </c>
      <c r="H424" t="s">
        <v>2839</v>
      </c>
      <c r="I424" t="s">
        <v>2840</v>
      </c>
      <c r="J424" t="s">
        <v>1986</v>
      </c>
      <c r="K424" t="s">
        <v>141</v>
      </c>
      <c r="L424" t="s">
        <v>97</v>
      </c>
      <c r="M424" t="s">
        <v>2841</v>
      </c>
      <c r="O424" s="2">
        <f>IFERROR(IF($B424="","",INDEX(所属情報!$E:$E,MATCH($A424,所属情報!$A:$A,0))),"")</f>
        <v>492522</v>
      </c>
      <c r="P424" s="2" t="str">
        <f t="shared" si="18"/>
        <v>小掠　太智 (4)</v>
      </c>
      <c r="Q424" s="2" t="str">
        <f t="shared" si="19"/>
        <v>ｵｸﾞﾗ ﾀｲﾁ</v>
      </c>
      <c r="R424" s="2" t="str">
        <f t="shared" si="20"/>
        <v>OGURA Taichi (02)</v>
      </c>
      <c r="S424" s="2" t="str">
        <f>IFERROR(IF($F424="","",INDEX(リスト!$C:$C,MATCH($F424,リスト!$B:$B,0))),"")</f>
        <v>29</v>
      </c>
      <c r="T424" s="2" t="str">
        <f>IFERROR(IF($K424="","",INDEX(リスト!$F:$F,MATCH($K424,リスト!$E:$E,0))),"")</f>
        <v>JPN</v>
      </c>
      <c r="U424" s="2" t="str">
        <f>IF($B424="","",RIGHT($G424*1000+100+COUNTIF($G$2:$G424,$G424),9))</f>
        <v>020731101</v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>添上・奈　良</v>
      </c>
    </row>
    <row r="425" spans="1:22" x14ac:dyDescent="0.4">
      <c r="A425" t="s">
        <v>706</v>
      </c>
      <c r="B425">
        <v>424</v>
      </c>
      <c r="C425" t="s">
        <v>2842</v>
      </c>
      <c r="D425" t="s">
        <v>2843</v>
      </c>
      <c r="E425">
        <v>4</v>
      </c>
      <c r="F425" t="s">
        <v>91</v>
      </c>
      <c r="G425">
        <v>20021029</v>
      </c>
      <c r="H425" t="s">
        <v>2844</v>
      </c>
      <c r="I425" t="s">
        <v>2845</v>
      </c>
      <c r="J425" t="s">
        <v>1844</v>
      </c>
      <c r="K425" t="s">
        <v>141</v>
      </c>
      <c r="L425" t="s">
        <v>91</v>
      </c>
      <c r="M425" t="s">
        <v>2846</v>
      </c>
      <c r="O425" s="2">
        <f>IFERROR(IF($B425="","",INDEX(所属情報!$E:$E,MATCH($A425,所属情報!$A:$A,0))),"")</f>
        <v>492522</v>
      </c>
      <c r="P425" s="2" t="str">
        <f t="shared" si="18"/>
        <v>金澤　直輝 (4)</v>
      </c>
      <c r="Q425" s="2" t="str">
        <f t="shared" si="19"/>
        <v>ｶﾅｻﾞﾜ ﾅｵｷ</v>
      </c>
      <c r="R425" s="2" t="str">
        <f t="shared" si="20"/>
        <v>KANAZAWA Naoki (02)</v>
      </c>
      <c r="S425" s="2" t="str">
        <f>IFERROR(IF($F425="","",INDEX(リスト!$C:$C,MATCH($F425,リスト!$B:$B,0))),"")</f>
        <v>26</v>
      </c>
      <c r="T425" s="2" t="str">
        <f>IFERROR(IF($K425="","",INDEX(リスト!$F:$F,MATCH($K425,リスト!$E:$E,0))),"")</f>
        <v>JPN</v>
      </c>
      <c r="U425" s="2" t="str">
        <f>IF($B425="","",RIGHT($G425*1000+100+COUNTIF($G$2:$G425,$G425),9))</f>
        <v>021029102</v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>久御山・京　都</v>
      </c>
    </row>
    <row r="426" spans="1:22" x14ac:dyDescent="0.4">
      <c r="A426" t="s">
        <v>706</v>
      </c>
      <c r="B426">
        <v>425</v>
      </c>
      <c r="C426" t="s">
        <v>2847</v>
      </c>
      <c r="D426" t="s">
        <v>2848</v>
      </c>
      <c r="E426">
        <v>4</v>
      </c>
      <c r="F426" t="s">
        <v>93</v>
      </c>
      <c r="G426">
        <v>20021012</v>
      </c>
      <c r="H426" t="s">
        <v>2849</v>
      </c>
      <c r="I426" t="s">
        <v>2716</v>
      </c>
      <c r="J426" t="s">
        <v>1721</v>
      </c>
      <c r="K426" t="s">
        <v>141</v>
      </c>
      <c r="L426" t="s">
        <v>93</v>
      </c>
      <c r="M426" t="s">
        <v>785</v>
      </c>
      <c r="O426" s="2">
        <f>IFERROR(IF($B426="","",INDEX(所属情報!$E:$E,MATCH($A426,所属情報!$A:$A,0))),"")</f>
        <v>492522</v>
      </c>
      <c r="P426" s="2" t="str">
        <f t="shared" si="18"/>
        <v>川田　一稀 (4)</v>
      </c>
      <c r="Q426" s="2" t="str">
        <f t="shared" si="19"/>
        <v>ｶﾜﾀ ｶｽﾞｷ</v>
      </c>
      <c r="R426" s="2" t="str">
        <f t="shared" si="20"/>
        <v>KAWATA Kazuki (02)</v>
      </c>
      <c r="S426" s="2" t="str">
        <f>IFERROR(IF($F426="","",INDEX(リスト!$C:$C,MATCH($F426,リスト!$B:$B,0))),"")</f>
        <v>27</v>
      </c>
      <c r="T426" s="2" t="str">
        <f>IFERROR(IF($K426="","",INDEX(リスト!$F:$F,MATCH($K426,リスト!$E:$E,0))),"")</f>
        <v>JPN</v>
      </c>
      <c r="U426" s="2" t="str">
        <f>IF($B426="","",RIGHT($G426*1000+100+COUNTIF($G$2:$G426,$G426),9))</f>
        <v>021012101</v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>東海大大阪仰星・大　阪</v>
      </c>
    </row>
    <row r="427" spans="1:22" x14ac:dyDescent="0.4">
      <c r="A427" t="s">
        <v>706</v>
      </c>
      <c r="B427">
        <v>426</v>
      </c>
      <c r="C427" t="s">
        <v>2850</v>
      </c>
      <c r="D427" t="s">
        <v>2851</v>
      </c>
      <c r="E427">
        <v>4</v>
      </c>
      <c r="F427" t="s">
        <v>89</v>
      </c>
      <c r="G427">
        <v>20020712</v>
      </c>
      <c r="H427" t="s">
        <v>2852</v>
      </c>
      <c r="I427" t="s">
        <v>2853</v>
      </c>
      <c r="J427" t="s">
        <v>2854</v>
      </c>
      <c r="K427" t="s">
        <v>141</v>
      </c>
      <c r="L427" t="s">
        <v>89</v>
      </c>
      <c r="M427" t="s">
        <v>1345</v>
      </c>
      <c r="O427" s="2">
        <f>IFERROR(IF($B427="","",INDEX(所属情報!$E:$E,MATCH($A427,所属情報!$A:$A,0))),"")</f>
        <v>492522</v>
      </c>
      <c r="P427" s="2" t="str">
        <f t="shared" si="18"/>
        <v>北尾　響 (4)</v>
      </c>
      <c r="Q427" s="2" t="str">
        <f t="shared" si="19"/>
        <v>ｷﾀｵ ﾋﾋﾞｷ</v>
      </c>
      <c r="R427" s="2" t="str">
        <f t="shared" si="20"/>
        <v>KITAO Hibiki (02)</v>
      </c>
      <c r="S427" s="2" t="str">
        <f>IFERROR(IF($F427="","",INDEX(リスト!$C:$C,MATCH($F427,リスト!$B:$B,0))),"")</f>
        <v>25</v>
      </c>
      <c r="T427" s="2" t="str">
        <f>IFERROR(IF($K427="","",INDEX(リスト!$F:$F,MATCH($K427,リスト!$E:$E,0))),"")</f>
        <v>JPN</v>
      </c>
      <c r="U427" s="2" t="str">
        <f>IF($B427="","",RIGHT($G427*1000+100+COUNTIF($G$2:$G427,$G427),9))</f>
        <v>020712101</v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>彦根翔西館・滋　賀</v>
      </c>
    </row>
    <row r="428" spans="1:22" x14ac:dyDescent="0.4">
      <c r="A428" t="s">
        <v>706</v>
      </c>
      <c r="B428">
        <v>427</v>
      </c>
      <c r="C428" t="s">
        <v>2855</v>
      </c>
      <c r="D428" t="s">
        <v>2856</v>
      </c>
      <c r="E428">
        <v>4</v>
      </c>
      <c r="F428" t="s">
        <v>91</v>
      </c>
      <c r="G428">
        <v>20021120</v>
      </c>
      <c r="H428" t="s">
        <v>2857</v>
      </c>
      <c r="I428" t="s">
        <v>1525</v>
      </c>
      <c r="J428" t="s">
        <v>820</v>
      </c>
      <c r="K428" t="s">
        <v>141</v>
      </c>
      <c r="L428" t="s">
        <v>91</v>
      </c>
      <c r="M428" t="s">
        <v>2461</v>
      </c>
      <c r="O428" s="2">
        <f>IFERROR(IF($B428="","",INDEX(所属情報!$E:$E,MATCH($A428,所属情報!$A:$A,0))),"")</f>
        <v>492522</v>
      </c>
      <c r="P428" s="2" t="str">
        <f t="shared" si="18"/>
        <v>木下　博翔 (4)</v>
      </c>
      <c r="Q428" s="2" t="str">
        <f t="shared" si="19"/>
        <v>ｷﾉｼﾀ ﾋﾛﾄ</v>
      </c>
      <c r="R428" s="2" t="str">
        <f t="shared" si="20"/>
        <v>KINOSHITA Hiroto (02)</v>
      </c>
      <c r="S428" s="2" t="str">
        <f>IFERROR(IF($F428="","",INDEX(リスト!$C:$C,MATCH($F428,リスト!$B:$B,0))),"")</f>
        <v>26</v>
      </c>
      <c r="T428" s="2" t="str">
        <f>IFERROR(IF($K428="","",INDEX(リスト!$F:$F,MATCH($K428,リスト!$E:$E,0))),"")</f>
        <v>JPN</v>
      </c>
      <c r="U428" s="2" t="str">
        <f>IF($B428="","",RIGHT($G428*1000+100+COUNTIF($G$2:$G428,$G428),9))</f>
        <v>021120101</v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>塔南・京　都</v>
      </c>
    </row>
    <row r="429" spans="1:22" x14ac:dyDescent="0.4">
      <c r="A429" t="s">
        <v>706</v>
      </c>
      <c r="B429">
        <v>428</v>
      </c>
      <c r="C429" t="s">
        <v>2858</v>
      </c>
      <c r="D429" t="s">
        <v>2859</v>
      </c>
      <c r="E429">
        <v>4</v>
      </c>
      <c r="F429" t="s">
        <v>89</v>
      </c>
      <c r="G429">
        <v>20030202</v>
      </c>
      <c r="H429" t="s">
        <v>2860</v>
      </c>
      <c r="I429" t="s">
        <v>2861</v>
      </c>
      <c r="J429" t="s">
        <v>1101</v>
      </c>
      <c r="K429" t="s">
        <v>141</v>
      </c>
      <c r="L429" t="s">
        <v>89</v>
      </c>
      <c r="M429" t="s">
        <v>1652</v>
      </c>
      <c r="O429" s="2">
        <f>IFERROR(IF($B429="","",INDEX(所属情報!$E:$E,MATCH($A429,所属情報!$A:$A,0))),"")</f>
        <v>492522</v>
      </c>
      <c r="P429" s="2" t="str">
        <f t="shared" si="18"/>
        <v>黒木　史也 (4)</v>
      </c>
      <c r="Q429" s="2" t="str">
        <f t="shared" si="19"/>
        <v>ｸﾛｷ ﾌﾐﾔ</v>
      </c>
      <c r="R429" s="2" t="str">
        <f t="shared" si="20"/>
        <v>KUROKI Fumiya (03)</v>
      </c>
      <c r="S429" s="2" t="str">
        <f>IFERROR(IF($F429="","",INDEX(リスト!$C:$C,MATCH($F429,リスト!$B:$B,0))),"")</f>
        <v>25</v>
      </c>
      <c r="T429" s="2" t="str">
        <f>IFERROR(IF($K429="","",INDEX(リスト!$F:$F,MATCH($K429,リスト!$E:$E,0))),"")</f>
        <v>JPN</v>
      </c>
      <c r="U429" s="2" t="str">
        <f>IF($B429="","",RIGHT($G429*1000+100+COUNTIF($G$2:$G429,$G429),9))</f>
        <v>030202101</v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>比叡山・滋　賀</v>
      </c>
    </row>
    <row r="430" spans="1:22" x14ac:dyDescent="0.4">
      <c r="A430" t="s">
        <v>706</v>
      </c>
      <c r="B430">
        <v>429</v>
      </c>
      <c r="C430" t="s">
        <v>2862</v>
      </c>
      <c r="D430" t="s">
        <v>2863</v>
      </c>
      <c r="E430">
        <v>4</v>
      </c>
      <c r="F430" t="s">
        <v>89</v>
      </c>
      <c r="G430">
        <v>20020426</v>
      </c>
      <c r="H430" t="s">
        <v>2864</v>
      </c>
      <c r="I430" t="s">
        <v>2865</v>
      </c>
      <c r="J430" t="s">
        <v>1710</v>
      </c>
      <c r="K430" t="s">
        <v>141</v>
      </c>
      <c r="L430" t="s">
        <v>113</v>
      </c>
      <c r="M430" t="s">
        <v>2866</v>
      </c>
      <c r="O430" s="2">
        <f>IFERROR(IF($B430="","",INDEX(所属情報!$E:$E,MATCH($A430,所属情報!$A:$A,0))),"")</f>
        <v>492522</v>
      </c>
      <c r="P430" s="2" t="str">
        <f t="shared" si="18"/>
        <v>小出　健太 (4)</v>
      </c>
      <c r="Q430" s="2" t="str">
        <f t="shared" si="19"/>
        <v>ｺｲﾃﾞ ｹﾝﾀ</v>
      </c>
      <c r="R430" s="2" t="str">
        <f t="shared" si="20"/>
        <v>KOIDE Kenta (02)</v>
      </c>
      <c r="S430" s="2" t="str">
        <f>IFERROR(IF($F430="","",INDEX(リスト!$C:$C,MATCH($F430,リスト!$B:$B,0))),"")</f>
        <v>25</v>
      </c>
      <c r="T430" s="2" t="str">
        <f>IFERROR(IF($K430="","",INDEX(リスト!$F:$F,MATCH($K430,リスト!$E:$E,0))),"")</f>
        <v>JPN</v>
      </c>
      <c r="U430" s="2" t="str">
        <f>IF($B430="","",RIGHT($G430*1000+100+COUNTIF($G$2:$G430,$G430),9))</f>
        <v>020426101</v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>観音寺総合・香　川</v>
      </c>
    </row>
    <row r="431" spans="1:22" x14ac:dyDescent="0.4">
      <c r="A431" t="s">
        <v>706</v>
      </c>
      <c r="B431">
        <v>430</v>
      </c>
      <c r="C431" t="s">
        <v>2867</v>
      </c>
      <c r="D431" t="s">
        <v>2868</v>
      </c>
      <c r="E431">
        <v>4</v>
      </c>
      <c r="F431" t="s">
        <v>89</v>
      </c>
      <c r="G431">
        <v>20030327</v>
      </c>
      <c r="H431" t="s">
        <v>2869</v>
      </c>
      <c r="I431" t="s">
        <v>1796</v>
      </c>
      <c r="J431" t="s">
        <v>1901</v>
      </c>
      <c r="K431" t="s">
        <v>141</v>
      </c>
      <c r="L431" t="s">
        <v>89</v>
      </c>
      <c r="M431" t="s">
        <v>2422</v>
      </c>
      <c r="O431" s="2">
        <f>IFERROR(IF($B431="","",INDEX(所属情報!$E:$E,MATCH($A431,所属情報!$A:$A,0))),"")</f>
        <v>492522</v>
      </c>
      <c r="P431" s="2" t="str">
        <f t="shared" si="18"/>
        <v>西藤　我空 (4)</v>
      </c>
      <c r="Q431" s="2" t="str">
        <f t="shared" si="19"/>
        <v>ｻｲﾄｳ ｶﾞｸ</v>
      </c>
      <c r="R431" s="2" t="str">
        <f t="shared" si="20"/>
        <v>SAITO Gaku (03)</v>
      </c>
      <c r="S431" s="2" t="str">
        <f>IFERROR(IF($F431="","",INDEX(リスト!$C:$C,MATCH($F431,リスト!$B:$B,0))),"")</f>
        <v>25</v>
      </c>
      <c r="T431" s="2" t="str">
        <f>IFERROR(IF($K431="","",INDEX(リスト!$F:$F,MATCH($K431,リスト!$E:$E,0))),"")</f>
        <v>JPN</v>
      </c>
      <c r="U431" s="2" t="str">
        <f>IF($B431="","",RIGHT($G431*1000+100+COUNTIF($G$2:$G431,$G431),9))</f>
        <v>030327102</v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>石部・滋　賀</v>
      </c>
    </row>
    <row r="432" spans="1:22" x14ac:dyDescent="0.4">
      <c r="A432" t="s">
        <v>706</v>
      </c>
      <c r="B432">
        <v>431</v>
      </c>
      <c r="C432" t="s">
        <v>2870</v>
      </c>
      <c r="D432" t="s">
        <v>2871</v>
      </c>
      <c r="E432">
        <v>4</v>
      </c>
      <c r="F432" t="s">
        <v>93</v>
      </c>
      <c r="G432">
        <v>20020823</v>
      </c>
      <c r="H432" t="s">
        <v>2872</v>
      </c>
      <c r="I432" t="s">
        <v>2873</v>
      </c>
      <c r="J432" t="s">
        <v>1188</v>
      </c>
      <c r="K432" t="s">
        <v>141</v>
      </c>
      <c r="L432" t="s">
        <v>93</v>
      </c>
      <c r="M432" t="s">
        <v>785</v>
      </c>
      <c r="O432" s="2">
        <f>IFERROR(IF($B432="","",INDEX(所属情報!$E:$E,MATCH($A432,所属情報!$A:$A,0))),"")</f>
        <v>492522</v>
      </c>
      <c r="P432" s="2" t="str">
        <f t="shared" si="18"/>
        <v>下平　瞬 (4)</v>
      </c>
      <c r="Q432" s="2" t="str">
        <f t="shared" si="19"/>
        <v>ｼﾓﾋﾗ ｼｭﾝ</v>
      </c>
      <c r="R432" s="2" t="str">
        <f t="shared" si="20"/>
        <v>SHIMOHIRA Shun (02)</v>
      </c>
      <c r="S432" s="2" t="str">
        <f>IFERROR(IF($F432="","",INDEX(リスト!$C:$C,MATCH($F432,リスト!$B:$B,0))),"")</f>
        <v>27</v>
      </c>
      <c r="T432" s="2" t="str">
        <f>IFERROR(IF($K432="","",INDEX(リスト!$F:$F,MATCH($K432,リスト!$E:$E,0))),"")</f>
        <v>JPN</v>
      </c>
      <c r="U432" s="2" t="str">
        <f>IF($B432="","",RIGHT($G432*1000+100+COUNTIF($G$2:$G432,$G432),9))</f>
        <v>020823101</v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>東海大大阪仰星・大　阪</v>
      </c>
    </row>
    <row r="433" spans="1:22" x14ac:dyDescent="0.4">
      <c r="A433" t="s">
        <v>706</v>
      </c>
      <c r="B433">
        <v>432</v>
      </c>
      <c r="C433" t="s">
        <v>2874</v>
      </c>
      <c r="D433" t="s">
        <v>2875</v>
      </c>
      <c r="E433">
        <v>4</v>
      </c>
      <c r="F433" t="s">
        <v>89</v>
      </c>
      <c r="G433">
        <v>20021227</v>
      </c>
      <c r="H433" t="s">
        <v>2876</v>
      </c>
      <c r="I433" t="s">
        <v>2877</v>
      </c>
      <c r="J433" t="s">
        <v>778</v>
      </c>
      <c r="K433" t="s">
        <v>141</v>
      </c>
      <c r="L433" t="s">
        <v>89</v>
      </c>
      <c r="M433" t="s">
        <v>1345</v>
      </c>
      <c r="O433" s="2">
        <f>IFERROR(IF($B433="","",INDEX(所属情報!$E:$E,MATCH($A433,所属情報!$A:$A,0))),"")</f>
        <v>492522</v>
      </c>
      <c r="P433" s="2" t="str">
        <f t="shared" si="18"/>
        <v>須戸　遼 (4)</v>
      </c>
      <c r="Q433" s="2" t="str">
        <f t="shared" si="19"/>
        <v>ｽﾄﾞ ﾘｮｳ</v>
      </c>
      <c r="R433" s="2" t="str">
        <f t="shared" si="20"/>
        <v>SUDO Ryo (02)</v>
      </c>
      <c r="S433" s="2" t="str">
        <f>IFERROR(IF($F433="","",INDEX(リスト!$C:$C,MATCH($F433,リスト!$B:$B,0))),"")</f>
        <v>25</v>
      </c>
      <c r="T433" s="2" t="str">
        <f>IFERROR(IF($K433="","",INDEX(リスト!$F:$F,MATCH($K433,リスト!$E:$E,0))),"")</f>
        <v>JPN</v>
      </c>
      <c r="U433" s="2" t="str">
        <f>IF($B433="","",RIGHT($G433*1000+100+COUNTIF($G$2:$G433,$G433),9))</f>
        <v>021227101</v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>彦根翔西館・滋　賀</v>
      </c>
    </row>
    <row r="434" spans="1:22" x14ac:dyDescent="0.4">
      <c r="A434" t="s">
        <v>706</v>
      </c>
      <c r="B434">
        <v>433</v>
      </c>
      <c r="C434" t="s">
        <v>2878</v>
      </c>
      <c r="D434" t="s">
        <v>2879</v>
      </c>
      <c r="E434">
        <v>4</v>
      </c>
      <c r="F434" t="s">
        <v>89</v>
      </c>
      <c r="G434">
        <v>20021021</v>
      </c>
      <c r="H434" t="s">
        <v>2880</v>
      </c>
      <c r="I434" t="s">
        <v>2881</v>
      </c>
      <c r="J434" t="s">
        <v>1413</v>
      </c>
      <c r="K434" t="s">
        <v>141</v>
      </c>
      <c r="L434" t="s">
        <v>89</v>
      </c>
      <c r="M434" t="s">
        <v>2882</v>
      </c>
      <c r="O434" s="2">
        <f>IFERROR(IF($B434="","",INDEX(所属情報!$E:$E,MATCH($A434,所属情報!$A:$A,0))),"")</f>
        <v>492522</v>
      </c>
      <c r="P434" s="2" t="str">
        <f t="shared" si="18"/>
        <v>妹尾　康太朗 (4)</v>
      </c>
      <c r="Q434" s="2" t="str">
        <f t="shared" si="19"/>
        <v>ｾｵ ｺｳﾀﾛｳ</v>
      </c>
      <c r="R434" s="2" t="str">
        <f t="shared" si="20"/>
        <v>SEO Kotaro (02)</v>
      </c>
      <c r="S434" s="2" t="str">
        <f>IFERROR(IF($F434="","",INDEX(リスト!$C:$C,MATCH($F434,リスト!$B:$B,0))),"")</f>
        <v>25</v>
      </c>
      <c r="T434" s="2" t="str">
        <f>IFERROR(IF($K434="","",INDEX(リスト!$F:$F,MATCH($K434,リスト!$E:$E,0))),"")</f>
        <v>JPN</v>
      </c>
      <c r="U434" s="2" t="str">
        <f>IF($B434="","",RIGHT($G434*1000+100+COUNTIF($G$2:$G434,$G434),9))</f>
        <v>021021101</v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>滋賀短期大附属・滋　賀</v>
      </c>
    </row>
    <row r="435" spans="1:22" x14ac:dyDescent="0.4">
      <c r="A435" t="s">
        <v>706</v>
      </c>
      <c r="B435">
        <v>434</v>
      </c>
      <c r="C435" t="s">
        <v>2883</v>
      </c>
      <c r="D435" t="s">
        <v>2884</v>
      </c>
      <c r="E435">
        <v>4</v>
      </c>
      <c r="F435" t="s">
        <v>95</v>
      </c>
      <c r="G435">
        <v>20020702</v>
      </c>
      <c r="H435" t="s">
        <v>2885</v>
      </c>
      <c r="I435" t="s">
        <v>2886</v>
      </c>
      <c r="J435" t="s">
        <v>2381</v>
      </c>
      <c r="K435" t="s">
        <v>141</v>
      </c>
      <c r="L435" t="s">
        <v>95</v>
      </c>
      <c r="M435" t="s">
        <v>1667</v>
      </c>
      <c r="O435" s="2">
        <f>IFERROR(IF($B435="","",INDEX(所属情報!$E:$E,MATCH($A435,所属情報!$A:$A,0))),"")</f>
        <v>492522</v>
      </c>
      <c r="P435" s="2" t="str">
        <f t="shared" si="18"/>
        <v>田丸　拓樹 (4)</v>
      </c>
      <c r="Q435" s="2" t="str">
        <f t="shared" si="19"/>
        <v>ﾀﾏﾙ ﾋﾛｷ</v>
      </c>
      <c r="R435" s="2" t="str">
        <f t="shared" si="20"/>
        <v>TAMARU Hiroki (02)</v>
      </c>
      <c r="S435" s="2" t="str">
        <f>IFERROR(IF($F435="","",INDEX(リスト!$C:$C,MATCH($F435,リスト!$B:$B,0))),"")</f>
        <v>28</v>
      </c>
      <c r="T435" s="2" t="str">
        <f>IFERROR(IF($K435="","",INDEX(リスト!$F:$F,MATCH($K435,リスト!$E:$E,0))),"")</f>
        <v>JPN</v>
      </c>
      <c r="U435" s="2" t="str">
        <f>IF($B435="","",RIGHT($G435*1000+100+COUNTIF($G$2:$G435,$G435),9))</f>
        <v>020702101</v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>姫路商業・兵　庫</v>
      </c>
    </row>
    <row r="436" spans="1:22" x14ac:dyDescent="0.4">
      <c r="A436" t="s">
        <v>706</v>
      </c>
      <c r="B436">
        <v>435</v>
      </c>
      <c r="C436" t="s">
        <v>2887</v>
      </c>
      <c r="D436" t="s">
        <v>2888</v>
      </c>
      <c r="E436">
        <v>4</v>
      </c>
      <c r="F436" t="s">
        <v>107</v>
      </c>
      <c r="G436">
        <v>20030314</v>
      </c>
      <c r="H436" t="s">
        <v>2889</v>
      </c>
      <c r="I436" t="s">
        <v>1565</v>
      </c>
      <c r="J436" t="s">
        <v>2890</v>
      </c>
      <c r="K436" t="s">
        <v>141</v>
      </c>
      <c r="L436" t="s">
        <v>107</v>
      </c>
      <c r="M436" t="s">
        <v>2891</v>
      </c>
      <c r="O436" s="2">
        <f>IFERROR(IF($B436="","",INDEX(所属情報!$E:$E,MATCH($A436,所属情報!$A:$A,0))),"")</f>
        <v>492522</v>
      </c>
      <c r="P436" s="2" t="str">
        <f t="shared" si="18"/>
        <v>檀上　敬彦 (4)</v>
      </c>
      <c r="Q436" s="2" t="str">
        <f t="shared" si="19"/>
        <v>ﾀﾞﾝｼﾞｮｳ ﾄｼﾋｺ</v>
      </c>
      <c r="R436" s="2" t="str">
        <f t="shared" si="20"/>
        <v>DANJO Toshihiko (03)</v>
      </c>
      <c r="S436" s="2" t="str">
        <f>IFERROR(IF($F436="","",INDEX(リスト!$C:$C,MATCH($F436,リスト!$B:$B,0))),"")</f>
        <v>34</v>
      </c>
      <c r="T436" s="2" t="str">
        <f>IFERROR(IF($K436="","",INDEX(リスト!$F:$F,MATCH($K436,リスト!$E:$E,0))),"")</f>
        <v>JPN</v>
      </c>
      <c r="U436" s="2" t="str">
        <f>IF($B436="","",RIGHT($G436*1000+100+COUNTIF($G$2:$G436,$G436),9))</f>
        <v>030314102</v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>広島工業大・広　島</v>
      </c>
    </row>
    <row r="437" spans="1:22" x14ac:dyDescent="0.4">
      <c r="A437" t="s">
        <v>706</v>
      </c>
      <c r="B437">
        <v>436</v>
      </c>
      <c r="C437" t="s">
        <v>2892</v>
      </c>
      <c r="D437" t="s">
        <v>2893</v>
      </c>
      <c r="E437">
        <v>4</v>
      </c>
      <c r="F437" t="s">
        <v>113</v>
      </c>
      <c r="G437">
        <v>20020805</v>
      </c>
      <c r="H437" t="s">
        <v>2894</v>
      </c>
      <c r="I437" t="s">
        <v>2895</v>
      </c>
      <c r="J437" t="s">
        <v>2896</v>
      </c>
      <c r="K437" t="s">
        <v>141</v>
      </c>
      <c r="L437" t="s">
        <v>113</v>
      </c>
      <c r="M437" t="s">
        <v>2376</v>
      </c>
      <c r="O437" s="2">
        <f>IFERROR(IF($B437="","",INDEX(所属情報!$E:$E,MATCH($A437,所属情報!$A:$A,0))),"")</f>
        <v>492522</v>
      </c>
      <c r="P437" s="2" t="str">
        <f t="shared" si="18"/>
        <v>寺尾　翔 (4)</v>
      </c>
      <c r="Q437" s="2" t="str">
        <f t="shared" si="19"/>
        <v>ﾃﾗｵ ｼｮｳ</v>
      </c>
      <c r="R437" s="2" t="str">
        <f t="shared" si="20"/>
        <v>TERAO Sho (02)</v>
      </c>
      <c r="S437" s="2" t="str">
        <f>IFERROR(IF($F437="","",INDEX(リスト!$C:$C,MATCH($F437,リスト!$B:$B,0))),"")</f>
        <v>37</v>
      </c>
      <c r="T437" s="2" t="str">
        <f>IFERROR(IF($K437="","",INDEX(リスト!$F:$F,MATCH($K437,リスト!$E:$E,0))),"")</f>
        <v>JPN</v>
      </c>
      <c r="U437" s="2" t="str">
        <f>IF($B437="","",RIGHT($G437*1000+100+COUNTIF($G$2:$G437,$G437),9))</f>
        <v>020805101</v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>四国学院大香川西・香　川</v>
      </c>
    </row>
    <row r="438" spans="1:22" x14ac:dyDescent="0.4">
      <c r="A438" t="s">
        <v>706</v>
      </c>
      <c r="B438">
        <v>437</v>
      </c>
      <c r="C438" t="s">
        <v>2897</v>
      </c>
      <c r="D438" t="s">
        <v>2898</v>
      </c>
      <c r="E438">
        <v>4</v>
      </c>
      <c r="F438" t="s">
        <v>93</v>
      </c>
      <c r="G438">
        <v>20020820</v>
      </c>
      <c r="H438" t="s">
        <v>2899</v>
      </c>
      <c r="I438" t="s">
        <v>1418</v>
      </c>
      <c r="J438" t="s">
        <v>2900</v>
      </c>
      <c r="K438" t="s">
        <v>141</v>
      </c>
      <c r="L438" t="s">
        <v>93</v>
      </c>
      <c r="M438" t="s">
        <v>2901</v>
      </c>
      <c r="O438" s="2">
        <f>IFERROR(IF($B438="","",INDEX(所属情報!$E:$E,MATCH($A438,所属情報!$A:$A,0))),"")</f>
        <v>492522</v>
      </c>
      <c r="P438" s="2" t="str">
        <f t="shared" si="18"/>
        <v>中村　智哉 (4)</v>
      </c>
      <c r="Q438" s="2" t="str">
        <f t="shared" si="19"/>
        <v>ﾅｶﾑﾗ ﾄﾓﾔ</v>
      </c>
      <c r="R438" s="2" t="str">
        <f t="shared" si="20"/>
        <v>NAKAMURA Tomoya (02)</v>
      </c>
      <c r="S438" s="2" t="str">
        <f>IFERROR(IF($F438="","",INDEX(リスト!$C:$C,MATCH($F438,リスト!$B:$B,0))),"")</f>
        <v>27</v>
      </c>
      <c r="T438" s="2" t="str">
        <f>IFERROR(IF($K438="","",INDEX(リスト!$F:$F,MATCH($K438,リスト!$E:$E,0))),"")</f>
        <v>JPN</v>
      </c>
      <c r="U438" s="2" t="str">
        <f>IF($B438="","",RIGHT($G438*1000+100+COUNTIF($G$2:$G438,$G438),9))</f>
        <v>020820101</v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>東大阪大柏原・大　阪</v>
      </c>
    </row>
    <row r="439" spans="1:22" x14ac:dyDescent="0.4">
      <c r="A439" t="s">
        <v>706</v>
      </c>
      <c r="B439">
        <v>438</v>
      </c>
      <c r="C439" t="s">
        <v>2902</v>
      </c>
      <c r="D439" t="s">
        <v>2903</v>
      </c>
      <c r="E439">
        <v>4</v>
      </c>
      <c r="F439" t="s">
        <v>101</v>
      </c>
      <c r="G439">
        <v>20030203</v>
      </c>
      <c r="H439" t="s">
        <v>2904</v>
      </c>
      <c r="I439" t="s">
        <v>1682</v>
      </c>
      <c r="J439" t="s">
        <v>1403</v>
      </c>
      <c r="K439" t="s">
        <v>141</v>
      </c>
      <c r="L439" t="s">
        <v>101</v>
      </c>
      <c r="M439" t="s">
        <v>1521</v>
      </c>
      <c r="O439" s="2">
        <f>IFERROR(IF($B439="","",INDEX(所属情報!$E:$E,MATCH($A439,所属情報!$A:$A,0))),"")</f>
        <v>492522</v>
      </c>
      <c r="P439" s="2" t="str">
        <f t="shared" si="18"/>
        <v>中山　敬太 (4)</v>
      </c>
      <c r="Q439" s="2" t="str">
        <f t="shared" si="19"/>
        <v>ﾅｶﾔﾏ ｹｲﾀ</v>
      </c>
      <c r="R439" s="2" t="str">
        <f t="shared" si="20"/>
        <v>NAKAYAMA Keita (03)</v>
      </c>
      <c r="S439" s="2" t="str">
        <f>IFERROR(IF($F439="","",INDEX(リスト!$C:$C,MATCH($F439,リスト!$B:$B,0))),"")</f>
        <v>31</v>
      </c>
      <c r="T439" s="2" t="str">
        <f>IFERROR(IF($K439="","",INDEX(リスト!$F:$F,MATCH($K439,リスト!$E:$E,0))),"")</f>
        <v>JPN</v>
      </c>
      <c r="U439" s="2" t="str">
        <f>IF($B439="","",RIGHT($G439*1000+100+COUNTIF($G$2:$G439,$G439),9))</f>
        <v>030203101</v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>鳥取城北・鳥　取</v>
      </c>
    </row>
    <row r="440" spans="1:22" x14ac:dyDescent="0.4">
      <c r="A440" t="s">
        <v>706</v>
      </c>
      <c r="B440">
        <v>439</v>
      </c>
      <c r="C440" t="s">
        <v>2905</v>
      </c>
      <c r="D440" t="s">
        <v>2906</v>
      </c>
      <c r="E440">
        <v>4</v>
      </c>
      <c r="F440" t="s">
        <v>91</v>
      </c>
      <c r="G440">
        <v>20030202</v>
      </c>
      <c r="H440" t="s">
        <v>2907</v>
      </c>
      <c r="I440" t="s">
        <v>1343</v>
      </c>
      <c r="J440" t="s">
        <v>2896</v>
      </c>
      <c r="K440" t="s">
        <v>141</v>
      </c>
      <c r="L440" t="s">
        <v>91</v>
      </c>
      <c r="M440" t="s">
        <v>2908</v>
      </c>
      <c r="O440" s="2">
        <f>IFERROR(IF($B440="","",INDEX(所属情報!$E:$E,MATCH($A440,所属情報!$A:$A,0))),"")</f>
        <v>492522</v>
      </c>
      <c r="P440" s="2" t="str">
        <f t="shared" si="18"/>
        <v>西村　祥 (4)</v>
      </c>
      <c r="Q440" s="2" t="str">
        <f t="shared" si="19"/>
        <v>ﾆｼﾑﾗ ｼｮｳ</v>
      </c>
      <c r="R440" s="2" t="str">
        <f t="shared" si="20"/>
        <v>NISHIMURA Sho (03)</v>
      </c>
      <c r="S440" s="2" t="str">
        <f>IFERROR(IF($F440="","",INDEX(リスト!$C:$C,MATCH($F440,リスト!$B:$B,0))),"")</f>
        <v>26</v>
      </c>
      <c r="T440" s="2" t="str">
        <f>IFERROR(IF($K440="","",INDEX(リスト!$F:$F,MATCH($K440,リスト!$E:$E,0))),"")</f>
        <v>JPN</v>
      </c>
      <c r="U440" s="2" t="str">
        <f>IF($B440="","",RIGHT($G440*1000+100+COUNTIF($G$2:$G440,$G440),9))</f>
        <v>030202102</v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>京都両洋・京　都</v>
      </c>
    </row>
    <row r="441" spans="1:22" x14ac:dyDescent="0.4">
      <c r="A441" t="s">
        <v>706</v>
      </c>
      <c r="B441">
        <v>440</v>
      </c>
      <c r="C441" t="s">
        <v>2909</v>
      </c>
      <c r="D441" t="s">
        <v>2910</v>
      </c>
      <c r="E441">
        <v>4</v>
      </c>
      <c r="F441" t="s">
        <v>95</v>
      </c>
      <c r="G441">
        <v>20020421</v>
      </c>
      <c r="H441" t="s">
        <v>2911</v>
      </c>
      <c r="I441" t="s">
        <v>2912</v>
      </c>
      <c r="J441" t="s">
        <v>944</v>
      </c>
      <c r="K441" t="s">
        <v>141</v>
      </c>
      <c r="L441" t="s">
        <v>95</v>
      </c>
      <c r="M441" t="s">
        <v>791</v>
      </c>
      <c r="O441" s="2">
        <f>IFERROR(IF($B441="","",INDEX(所属情報!$E:$E,MATCH($A441,所属情報!$A:$A,0))),"")</f>
        <v>492522</v>
      </c>
      <c r="P441" s="2" t="str">
        <f t="shared" si="18"/>
        <v>東田　佳樹 (4)</v>
      </c>
      <c r="Q441" s="2" t="str">
        <f t="shared" si="19"/>
        <v>ﾋｶﾞｼﾀﾞ ﾖｼｷ</v>
      </c>
      <c r="R441" s="2" t="str">
        <f t="shared" si="20"/>
        <v>HIGASHIDA Yoshiki (02)</v>
      </c>
      <c r="S441" s="2" t="str">
        <f>IFERROR(IF($F441="","",INDEX(リスト!$C:$C,MATCH($F441,リスト!$B:$B,0))),"")</f>
        <v>28</v>
      </c>
      <c r="T441" s="2" t="str">
        <f>IFERROR(IF($K441="","",INDEX(リスト!$F:$F,MATCH($K441,リスト!$E:$E,0))),"")</f>
        <v>JPN</v>
      </c>
      <c r="U441" s="2" t="str">
        <f>IF($B441="","",RIGHT($G441*1000+100+COUNTIF($G$2:$G441,$G441),9))</f>
        <v>020421101</v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>報徳学園・兵　庫</v>
      </c>
    </row>
    <row r="442" spans="1:22" x14ac:dyDescent="0.4">
      <c r="A442" t="s">
        <v>706</v>
      </c>
      <c r="B442">
        <v>441</v>
      </c>
      <c r="C442" t="s">
        <v>2913</v>
      </c>
      <c r="D442" t="s">
        <v>2914</v>
      </c>
      <c r="E442">
        <v>4</v>
      </c>
      <c r="F442" t="s">
        <v>91</v>
      </c>
      <c r="G442">
        <v>20020714</v>
      </c>
      <c r="H442" t="s">
        <v>2915</v>
      </c>
      <c r="I442" t="s">
        <v>2403</v>
      </c>
      <c r="J442" t="s">
        <v>2916</v>
      </c>
      <c r="K442" t="s">
        <v>141</v>
      </c>
      <c r="L442" t="s">
        <v>91</v>
      </c>
      <c r="M442" t="s">
        <v>2801</v>
      </c>
      <c r="O442" s="2">
        <f>IFERROR(IF($B442="","",INDEX(所属情報!$E:$E,MATCH($A442,所属情報!$A:$A,0))),"")</f>
        <v>492522</v>
      </c>
      <c r="P442" s="2" t="str">
        <f t="shared" si="18"/>
        <v>細見　明也 (4)</v>
      </c>
      <c r="Q442" s="2" t="str">
        <f t="shared" si="19"/>
        <v>ﾎｿﾐ ﾒｲﾔ</v>
      </c>
      <c r="R442" s="2" t="str">
        <f t="shared" si="20"/>
        <v>HOSOMI Meiya (02)</v>
      </c>
      <c r="S442" s="2" t="str">
        <f>IFERROR(IF($F442="","",INDEX(リスト!$C:$C,MATCH($F442,リスト!$B:$B,0))),"")</f>
        <v>26</v>
      </c>
      <c r="T442" s="2" t="str">
        <f>IFERROR(IF($K442="","",INDEX(リスト!$F:$F,MATCH($K442,リスト!$E:$E,0))),"")</f>
        <v>JPN</v>
      </c>
      <c r="U442" s="2" t="str">
        <f>IF($B442="","",RIGHT($G442*1000+100+COUNTIF($G$2:$G442,$G442),9))</f>
        <v>020714102</v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>京都共栄学園・京　都</v>
      </c>
    </row>
    <row r="443" spans="1:22" x14ac:dyDescent="0.4">
      <c r="A443" t="s">
        <v>706</v>
      </c>
      <c r="B443">
        <v>442</v>
      </c>
      <c r="C443" t="s">
        <v>2917</v>
      </c>
      <c r="D443" t="s">
        <v>2918</v>
      </c>
      <c r="E443">
        <v>4</v>
      </c>
      <c r="F443" t="s">
        <v>89</v>
      </c>
      <c r="G443">
        <v>20020823</v>
      </c>
      <c r="H443" t="s">
        <v>2919</v>
      </c>
      <c r="I443" t="s">
        <v>2920</v>
      </c>
      <c r="J443" t="s">
        <v>1721</v>
      </c>
      <c r="K443" t="s">
        <v>141</v>
      </c>
      <c r="L443" t="s">
        <v>89</v>
      </c>
      <c r="M443" t="s">
        <v>2422</v>
      </c>
      <c r="O443" s="2">
        <f>IFERROR(IF($B443="","",INDEX(所属情報!$E:$E,MATCH($A443,所属情報!$A:$A,0))),"")</f>
        <v>492522</v>
      </c>
      <c r="P443" s="2" t="str">
        <f t="shared" si="18"/>
        <v>御宿　一輝 (4)</v>
      </c>
      <c r="Q443" s="2" t="str">
        <f t="shared" si="19"/>
        <v>ﾐｼｭｸ ｶｽﾞｷ</v>
      </c>
      <c r="R443" s="2" t="str">
        <f t="shared" si="20"/>
        <v>MISHUKU Kazuki (02)</v>
      </c>
      <c r="S443" s="2" t="str">
        <f>IFERROR(IF($F443="","",INDEX(リスト!$C:$C,MATCH($F443,リスト!$B:$B,0))),"")</f>
        <v>25</v>
      </c>
      <c r="T443" s="2" t="str">
        <f>IFERROR(IF($K443="","",INDEX(リスト!$F:$F,MATCH($K443,リスト!$E:$E,0))),"")</f>
        <v>JPN</v>
      </c>
      <c r="U443" s="2" t="str">
        <f>IF($B443="","",RIGHT($G443*1000+100+COUNTIF($G$2:$G443,$G443),9))</f>
        <v>020823102</v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>石部・滋　賀</v>
      </c>
    </row>
    <row r="444" spans="1:22" x14ac:dyDescent="0.4">
      <c r="A444" t="s">
        <v>706</v>
      </c>
      <c r="B444">
        <v>443</v>
      </c>
      <c r="C444" t="s">
        <v>2921</v>
      </c>
      <c r="D444" t="s">
        <v>2922</v>
      </c>
      <c r="E444">
        <v>4</v>
      </c>
      <c r="F444" t="s">
        <v>93</v>
      </c>
      <c r="G444">
        <v>20020701</v>
      </c>
      <c r="H444" t="s">
        <v>2923</v>
      </c>
      <c r="I444" t="s">
        <v>2924</v>
      </c>
      <c r="J444" t="s">
        <v>2925</v>
      </c>
      <c r="K444" t="s">
        <v>141</v>
      </c>
      <c r="L444" t="s">
        <v>93</v>
      </c>
      <c r="M444" t="s">
        <v>2901</v>
      </c>
      <c r="O444" s="2">
        <f>IFERROR(IF($B444="","",INDEX(所属情報!$E:$E,MATCH($A444,所属情報!$A:$A,0))),"")</f>
        <v>492522</v>
      </c>
      <c r="P444" s="2" t="str">
        <f t="shared" si="18"/>
        <v>三谷　陽太 (4)</v>
      </c>
      <c r="Q444" s="2" t="str">
        <f t="shared" si="19"/>
        <v>ﾐﾀﾆ ﾖｳﾀ</v>
      </c>
      <c r="R444" s="2" t="str">
        <f t="shared" si="20"/>
        <v>MITANI Yota (02)</v>
      </c>
      <c r="S444" s="2" t="str">
        <f>IFERROR(IF($F444="","",INDEX(リスト!$C:$C,MATCH($F444,リスト!$B:$B,0))),"")</f>
        <v>27</v>
      </c>
      <c r="T444" s="2" t="str">
        <f>IFERROR(IF($K444="","",INDEX(リスト!$F:$F,MATCH($K444,リスト!$E:$E,0))),"")</f>
        <v>JPN</v>
      </c>
      <c r="U444" s="2" t="str">
        <f>IF($B444="","",RIGHT($G444*1000+100+COUNTIF($G$2:$G444,$G444),9))</f>
        <v>020701101</v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>東大阪大柏原・大　阪</v>
      </c>
    </row>
    <row r="445" spans="1:22" x14ac:dyDescent="0.4">
      <c r="A445" t="s">
        <v>706</v>
      </c>
      <c r="B445">
        <v>444</v>
      </c>
      <c r="C445" t="s">
        <v>2926</v>
      </c>
      <c r="D445" t="s">
        <v>2927</v>
      </c>
      <c r="E445">
        <v>4</v>
      </c>
      <c r="F445" t="s">
        <v>93</v>
      </c>
      <c r="G445">
        <v>20021001</v>
      </c>
      <c r="H445" t="s">
        <v>2928</v>
      </c>
      <c r="I445" t="s">
        <v>2929</v>
      </c>
      <c r="J445" t="s">
        <v>2930</v>
      </c>
      <c r="K445" t="s">
        <v>141</v>
      </c>
      <c r="L445" t="s">
        <v>93</v>
      </c>
      <c r="M445" t="s">
        <v>2931</v>
      </c>
      <c r="O445" s="2">
        <f>IFERROR(IF($B445="","",INDEX(所属情報!$E:$E,MATCH($A445,所属情報!$A:$A,0))),"")</f>
        <v>492522</v>
      </c>
      <c r="P445" s="2" t="str">
        <f t="shared" si="18"/>
        <v>美藤　瑠希 (4)</v>
      </c>
      <c r="Q445" s="2" t="str">
        <f t="shared" si="19"/>
        <v>ﾐﾄｳ ﾙｷ</v>
      </c>
      <c r="R445" s="2" t="str">
        <f t="shared" si="20"/>
        <v>MITO Ruki (02)</v>
      </c>
      <c r="S445" s="2" t="str">
        <f>IFERROR(IF($F445="","",INDEX(リスト!$C:$C,MATCH($F445,リスト!$B:$B,0))),"")</f>
        <v>27</v>
      </c>
      <c r="T445" s="2" t="str">
        <f>IFERROR(IF($K445="","",INDEX(リスト!$F:$F,MATCH($K445,リスト!$E:$E,0))),"")</f>
        <v>JPN</v>
      </c>
      <c r="U445" s="2" t="str">
        <f>IF($B445="","",RIGHT($G445*1000+100+COUNTIF($G$2:$G445,$G445),9))</f>
        <v>021001101</v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>英真学園・大　阪</v>
      </c>
    </row>
    <row r="446" spans="1:22" x14ac:dyDescent="0.4">
      <c r="A446" t="s">
        <v>706</v>
      </c>
      <c r="B446">
        <v>445</v>
      </c>
      <c r="C446" t="s">
        <v>2932</v>
      </c>
      <c r="D446" t="s">
        <v>2933</v>
      </c>
      <c r="E446">
        <v>4</v>
      </c>
      <c r="F446" t="s">
        <v>93</v>
      </c>
      <c r="G446">
        <v>20020616</v>
      </c>
      <c r="H446" t="s">
        <v>2934</v>
      </c>
      <c r="I446" t="s">
        <v>1095</v>
      </c>
      <c r="J446" t="s">
        <v>1277</v>
      </c>
      <c r="K446" t="s">
        <v>141</v>
      </c>
      <c r="L446" t="s">
        <v>93</v>
      </c>
      <c r="M446" t="s">
        <v>951</v>
      </c>
      <c r="O446" s="2">
        <f>IFERROR(IF($B446="","",INDEX(所属情報!$E:$E,MATCH($A446,所属情報!$A:$A,0))),"")</f>
        <v>492522</v>
      </c>
      <c r="P446" s="2" t="str">
        <f t="shared" si="18"/>
        <v>森　貫太 (4)</v>
      </c>
      <c r="Q446" s="2" t="str">
        <f t="shared" si="19"/>
        <v>ﾓﾘ ｶﾝﾀ</v>
      </c>
      <c r="R446" s="2" t="str">
        <f t="shared" si="20"/>
        <v>MORI Kanta (02)</v>
      </c>
      <c r="S446" s="2" t="str">
        <f>IFERROR(IF($F446="","",INDEX(リスト!$C:$C,MATCH($F446,リスト!$B:$B,0))),"")</f>
        <v>27</v>
      </c>
      <c r="T446" s="2" t="str">
        <f>IFERROR(IF($K446="","",INDEX(リスト!$F:$F,MATCH($K446,リスト!$E:$E,0))),"")</f>
        <v>JPN</v>
      </c>
      <c r="U446" s="2" t="str">
        <f>IF($B446="","",RIGHT($G446*1000+100+COUNTIF($G$2:$G446,$G446),9))</f>
        <v>020616101</v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>大阪・大　阪</v>
      </c>
    </row>
    <row r="447" spans="1:22" x14ac:dyDescent="0.4">
      <c r="A447" t="s">
        <v>706</v>
      </c>
      <c r="B447">
        <v>446</v>
      </c>
      <c r="C447" t="s">
        <v>2935</v>
      </c>
      <c r="D447" t="s">
        <v>2936</v>
      </c>
      <c r="E447">
        <v>4</v>
      </c>
      <c r="F447" t="s">
        <v>95</v>
      </c>
      <c r="G447">
        <v>20030214</v>
      </c>
      <c r="H447" t="s">
        <v>2937</v>
      </c>
      <c r="I447" t="s">
        <v>1440</v>
      </c>
      <c r="J447" t="s">
        <v>950</v>
      </c>
      <c r="K447" t="s">
        <v>141</v>
      </c>
      <c r="L447" t="s">
        <v>95</v>
      </c>
      <c r="M447" t="s">
        <v>791</v>
      </c>
      <c r="O447" s="2">
        <f>IFERROR(IF($B447="","",INDEX(所属情報!$E:$E,MATCH($A447,所属情報!$A:$A,0))),"")</f>
        <v>492522</v>
      </c>
      <c r="P447" s="2" t="str">
        <f t="shared" si="18"/>
        <v>矢野　雄大 (4)</v>
      </c>
      <c r="Q447" s="2" t="str">
        <f t="shared" si="19"/>
        <v>ﾔﾉ ﾕｳﾀﾞｲ</v>
      </c>
      <c r="R447" s="2" t="str">
        <f t="shared" si="20"/>
        <v>YANO Yudai (03)</v>
      </c>
      <c r="S447" s="2" t="str">
        <f>IFERROR(IF($F447="","",INDEX(リスト!$C:$C,MATCH($F447,リスト!$B:$B,0))),"")</f>
        <v>28</v>
      </c>
      <c r="T447" s="2" t="str">
        <f>IFERROR(IF($K447="","",INDEX(リスト!$F:$F,MATCH($K447,リスト!$E:$E,0))),"")</f>
        <v>JPN</v>
      </c>
      <c r="U447" s="2" t="str">
        <f>IF($B447="","",RIGHT($G447*1000+100+COUNTIF($G$2:$G447,$G447),9))</f>
        <v>030214101</v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>報徳学園・兵　庫</v>
      </c>
    </row>
    <row r="448" spans="1:22" x14ac:dyDescent="0.4">
      <c r="A448" t="s">
        <v>706</v>
      </c>
      <c r="B448">
        <v>447</v>
      </c>
      <c r="C448" t="s">
        <v>2938</v>
      </c>
      <c r="D448" t="s">
        <v>2939</v>
      </c>
      <c r="E448">
        <v>4</v>
      </c>
      <c r="F448" t="s">
        <v>111</v>
      </c>
      <c r="G448">
        <v>20021211</v>
      </c>
      <c r="H448" t="s">
        <v>2940</v>
      </c>
      <c r="I448" t="s">
        <v>1555</v>
      </c>
      <c r="J448" t="s">
        <v>1327</v>
      </c>
      <c r="K448" t="s">
        <v>141</v>
      </c>
      <c r="L448" t="s">
        <v>111</v>
      </c>
      <c r="M448" t="s">
        <v>1699</v>
      </c>
      <c r="O448" s="2">
        <f>IFERROR(IF($B448="","",INDEX(所属情報!$E:$E,MATCH($A448,所属情報!$A:$A,0))),"")</f>
        <v>492522</v>
      </c>
      <c r="P448" s="2" t="str">
        <f t="shared" si="18"/>
        <v>山下　雄紀 (4)</v>
      </c>
      <c r="Q448" s="2" t="str">
        <f t="shared" si="19"/>
        <v>ﾔﾏｼﾀ ﾕｳｷ</v>
      </c>
      <c r="R448" s="2" t="str">
        <f t="shared" si="20"/>
        <v>YAMASHITA Yuki (02)</v>
      </c>
      <c r="S448" s="2" t="str">
        <f>IFERROR(IF($F448="","",INDEX(リスト!$C:$C,MATCH($F448,リスト!$B:$B,0))),"")</f>
        <v>36</v>
      </c>
      <c r="T448" s="2" t="str">
        <f>IFERROR(IF($K448="","",INDEX(リスト!$F:$F,MATCH($K448,リスト!$E:$E,0))),"")</f>
        <v>JPN</v>
      </c>
      <c r="U448" s="2" t="str">
        <f>IF($B448="","",RIGHT($G448*1000+100+COUNTIF($G$2:$G448,$G448),9))</f>
        <v>021211101</v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>鳴門渦潮・徳　島</v>
      </c>
    </row>
    <row r="449" spans="1:22" x14ac:dyDescent="0.4">
      <c r="A449" t="s">
        <v>706</v>
      </c>
      <c r="B449">
        <v>448</v>
      </c>
      <c r="C449" t="s">
        <v>2941</v>
      </c>
      <c r="D449" t="s">
        <v>2942</v>
      </c>
      <c r="E449">
        <v>3</v>
      </c>
      <c r="F449" t="s">
        <v>91</v>
      </c>
      <c r="G449">
        <v>20030602</v>
      </c>
      <c r="H449" t="s">
        <v>2943</v>
      </c>
      <c r="I449" t="s">
        <v>2944</v>
      </c>
      <c r="J449" t="s">
        <v>2243</v>
      </c>
      <c r="K449" t="s">
        <v>141</v>
      </c>
      <c r="L449" t="s">
        <v>91</v>
      </c>
      <c r="M449" t="s">
        <v>2801</v>
      </c>
      <c r="O449" s="2">
        <f>IFERROR(IF($B449="","",INDEX(所属情報!$E:$E,MATCH($A449,所属情報!$A:$A,0))),"")</f>
        <v>492522</v>
      </c>
      <c r="P449" s="2" t="str">
        <f t="shared" si="18"/>
        <v>赤井　伊夫貴 (3)</v>
      </c>
      <c r="Q449" s="2" t="str">
        <f t="shared" si="19"/>
        <v>ｱｶｲ ｲﾌﾞｷ</v>
      </c>
      <c r="R449" s="2" t="str">
        <f t="shared" si="20"/>
        <v>AKAI Ibuki (03)</v>
      </c>
      <c r="S449" s="2" t="str">
        <f>IFERROR(IF($F449="","",INDEX(リスト!$C:$C,MATCH($F449,リスト!$B:$B,0))),"")</f>
        <v>26</v>
      </c>
      <c r="T449" s="2" t="str">
        <f>IFERROR(IF($K449="","",INDEX(リスト!$F:$F,MATCH($K449,リスト!$E:$E,0))),"")</f>
        <v>JPN</v>
      </c>
      <c r="U449" s="2" t="str">
        <f>IF($B449="","",RIGHT($G449*1000+100+COUNTIF($G$2:$G449,$G449),9))</f>
        <v>030602101</v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>京都共栄学園・京　都</v>
      </c>
    </row>
    <row r="450" spans="1:22" x14ac:dyDescent="0.4">
      <c r="A450" t="s">
        <v>706</v>
      </c>
      <c r="B450">
        <v>449</v>
      </c>
      <c r="C450" t="s">
        <v>2945</v>
      </c>
      <c r="D450" t="s">
        <v>2946</v>
      </c>
      <c r="E450">
        <v>3</v>
      </c>
      <c r="F450" t="s">
        <v>93</v>
      </c>
      <c r="G450">
        <v>20040121</v>
      </c>
      <c r="H450" t="s">
        <v>2947</v>
      </c>
      <c r="I450" t="s">
        <v>2948</v>
      </c>
      <c r="J450" t="s">
        <v>2949</v>
      </c>
      <c r="K450" t="s">
        <v>141</v>
      </c>
      <c r="L450" t="s">
        <v>93</v>
      </c>
      <c r="M450" t="s">
        <v>2950</v>
      </c>
      <c r="O450" s="2">
        <f>IFERROR(IF($B450="","",INDEX(所属情報!$E:$E,MATCH($A450,所属情報!$A:$A,0))),"")</f>
        <v>492522</v>
      </c>
      <c r="P450" s="2" t="str">
        <f t="shared" ref="P450:P513" si="21">IF($C450="","",IF($E450="",$C450,$C450&amp;" ("&amp;$E450&amp;")"))</f>
        <v>大川　秀仁 (3)</v>
      </c>
      <c r="Q450" s="2" t="str">
        <f t="shared" ref="Q450:Q513" si="22">IF($D450="","",ASC($D450))</f>
        <v>ｵｵｶﾜ ﾋﾃﾞﾋﾄ</v>
      </c>
      <c r="R450" s="2" t="str">
        <f t="shared" ref="R450:R513" si="23">IF($I450="","",UPPER($I450)&amp;" "&amp;UPPER(LEFT($J450,1))&amp;LOWER(RIGHT($J450,LEN($J450)-1))&amp;" ("&amp;MID($G450,3,2)&amp;")")</f>
        <v>OKAWA Hidehito (04)</v>
      </c>
      <c r="S450" s="2" t="str">
        <f>IFERROR(IF($F450="","",INDEX(リスト!$C:$C,MATCH($F450,リスト!$B:$B,0))),"")</f>
        <v>27</v>
      </c>
      <c r="T450" s="2" t="str">
        <f>IFERROR(IF($K450="","",INDEX(リスト!$F:$F,MATCH($K450,リスト!$E:$E,0))),"")</f>
        <v>JPN</v>
      </c>
      <c r="U450" s="2" t="str">
        <f>IF($B450="","",RIGHT($G450*1000+100+COUNTIF($G$2:$G450,$G450),9))</f>
        <v>040121102</v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>緑風冠・大　阪</v>
      </c>
    </row>
    <row r="451" spans="1:22" x14ac:dyDescent="0.4">
      <c r="A451" t="s">
        <v>706</v>
      </c>
      <c r="B451">
        <v>450</v>
      </c>
      <c r="C451" t="s">
        <v>2951</v>
      </c>
      <c r="D451" t="s">
        <v>2952</v>
      </c>
      <c r="E451">
        <v>3</v>
      </c>
      <c r="F451" t="s">
        <v>93</v>
      </c>
      <c r="G451">
        <v>20040327</v>
      </c>
      <c r="H451" t="s">
        <v>2953</v>
      </c>
      <c r="I451" t="s">
        <v>1288</v>
      </c>
      <c r="J451" t="s">
        <v>2954</v>
      </c>
      <c r="K451" t="s">
        <v>141</v>
      </c>
      <c r="L451" t="s">
        <v>93</v>
      </c>
      <c r="M451" t="s">
        <v>785</v>
      </c>
      <c r="O451" s="2">
        <f>IFERROR(IF($B451="","",INDEX(所属情報!$E:$E,MATCH($A451,所属情報!$A:$A,0))),"")</f>
        <v>492522</v>
      </c>
      <c r="P451" s="2" t="str">
        <f t="shared" si="21"/>
        <v>岡本　憲弥 (3)</v>
      </c>
      <c r="Q451" s="2" t="str">
        <f t="shared" si="22"/>
        <v>ｵｶﾓﾄ ｶｽﾞﾔ</v>
      </c>
      <c r="R451" s="2" t="str">
        <f t="shared" si="23"/>
        <v>OKAMOTO Kazuya (04)</v>
      </c>
      <c r="S451" s="2" t="str">
        <f>IFERROR(IF($F451="","",INDEX(リスト!$C:$C,MATCH($F451,リスト!$B:$B,0))),"")</f>
        <v>27</v>
      </c>
      <c r="T451" s="2" t="str">
        <f>IFERROR(IF($K451="","",INDEX(リスト!$F:$F,MATCH($K451,リスト!$E:$E,0))),"")</f>
        <v>JPN</v>
      </c>
      <c r="U451" s="2" t="str">
        <f>IF($B451="","",RIGHT($G451*1000+100+COUNTIF($G$2:$G451,$G451),9))</f>
        <v>040327101</v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>東海大大阪仰星・大　阪</v>
      </c>
    </row>
    <row r="452" spans="1:22" x14ac:dyDescent="0.4">
      <c r="A452" t="s">
        <v>706</v>
      </c>
      <c r="B452">
        <v>451</v>
      </c>
      <c r="C452" t="s">
        <v>2955</v>
      </c>
      <c r="D452" t="s">
        <v>2956</v>
      </c>
      <c r="E452">
        <v>3</v>
      </c>
      <c r="F452" t="s">
        <v>129</v>
      </c>
      <c r="G452">
        <v>20031123</v>
      </c>
      <c r="H452" t="s">
        <v>2957</v>
      </c>
      <c r="I452" t="s">
        <v>2958</v>
      </c>
      <c r="J452" t="s">
        <v>2959</v>
      </c>
      <c r="K452" t="s">
        <v>141</v>
      </c>
      <c r="L452" t="s">
        <v>129</v>
      </c>
      <c r="M452" t="s">
        <v>2960</v>
      </c>
      <c r="O452" s="2">
        <f>IFERROR(IF($B452="","",INDEX(所属情報!$E:$E,MATCH($A452,所属情報!$A:$A,0))),"")</f>
        <v>492522</v>
      </c>
      <c r="P452" s="2" t="str">
        <f t="shared" si="21"/>
        <v>甲斐　楽海 (3)</v>
      </c>
      <c r="Q452" s="2" t="str">
        <f t="shared" si="22"/>
        <v>ｶｲ ﾓﾄﾐ</v>
      </c>
      <c r="R452" s="2" t="str">
        <f t="shared" si="23"/>
        <v>KAI Motomi (03)</v>
      </c>
      <c r="S452" s="2" t="str">
        <f>IFERROR(IF($F452="","",INDEX(リスト!$C:$C,MATCH($F452,リスト!$B:$B,0))),"")</f>
        <v>45</v>
      </c>
      <c r="T452" s="2" t="str">
        <f>IFERROR(IF($K452="","",INDEX(リスト!$F:$F,MATCH($K452,リスト!$E:$E,0))),"")</f>
        <v>JPN</v>
      </c>
      <c r="U452" s="2" t="str">
        <f>IF($B452="","",RIGHT($G452*1000+100+COUNTIF($G$2:$G452,$G452),9))</f>
        <v>031123102</v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>宮崎第一・宮　崎</v>
      </c>
    </row>
    <row r="453" spans="1:22" x14ac:dyDescent="0.4">
      <c r="A453" t="s">
        <v>706</v>
      </c>
      <c r="B453">
        <v>452</v>
      </c>
      <c r="C453" t="s">
        <v>2961</v>
      </c>
      <c r="D453" t="s">
        <v>2962</v>
      </c>
      <c r="E453">
        <v>3</v>
      </c>
      <c r="F453" t="s">
        <v>91</v>
      </c>
      <c r="G453">
        <v>20040105</v>
      </c>
      <c r="H453" t="s">
        <v>2963</v>
      </c>
      <c r="I453" t="s">
        <v>2964</v>
      </c>
      <c r="J453" t="s">
        <v>1874</v>
      </c>
      <c r="K453" t="s">
        <v>141</v>
      </c>
      <c r="L453" t="s">
        <v>91</v>
      </c>
      <c r="M453" t="s">
        <v>2965</v>
      </c>
      <c r="O453" s="2">
        <f>IFERROR(IF($B453="","",INDEX(所属情報!$E:$E,MATCH($A453,所属情報!$A:$A,0))),"")</f>
        <v>492522</v>
      </c>
      <c r="P453" s="2" t="str">
        <f t="shared" si="21"/>
        <v>片岡　大輔 (3)</v>
      </c>
      <c r="Q453" s="2" t="str">
        <f t="shared" si="22"/>
        <v>ｶﾀｵｶ ﾀﾞｲｽｹ</v>
      </c>
      <c r="R453" s="2" t="str">
        <f t="shared" si="23"/>
        <v>KATAOKA Daisuke (04)</v>
      </c>
      <c r="S453" s="2" t="str">
        <f>IFERROR(IF($F453="","",INDEX(リスト!$C:$C,MATCH($F453,リスト!$B:$B,0))),"")</f>
        <v>26</v>
      </c>
      <c r="T453" s="2" t="str">
        <f>IFERROR(IF($K453="","",INDEX(リスト!$F:$F,MATCH($K453,リスト!$E:$E,0))),"")</f>
        <v>JPN</v>
      </c>
      <c r="U453" s="2" t="str">
        <f>IF($B453="","",RIGHT($G453*1000+100+COUNTIF($G$2:$G453,$G453),9))</f>
        <v>040105101</v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>北稜・京　都</v>
      </c>
    </row>
    <row r="454" spans="1:22" x14ac:dyDescent="0.4">
      <c r="A454" t="s">
        <v>706</v>
      </c>
      <c r="B454">
        <v>453</v>
      </c>
      <c r="C454" t="s">
        <v>2966</v>
      </c>
      <c r="D454" t="s">
        <v>2967</v>
      </c>
      <c r="E454">
        <v>3</v>
      </c>
      <c r="F454" t="s">
        <v>91</v>
      </c>
      <c r="G454">
        <v>20030713</v>
      </c>
      <c r="H454" t="s">
        <v>2968</v>
      </c>
      <c r="I454" t="s">
        <v>2969</v>
      </c>
      <c r="J454" t="s">
        <v>956</v>
      </c>
      <c r="K454" t="s">
        <v>141</v>
      </c>
      <c r="L454" t="s">
        <v>91</v>
      </c>
      <c r="M454" t="s">
        <v>2970</v>
      </c>
      <c r="O454" s="2">
        <f>IFERROR(IF($B454="","",INDEX(所属情報!$E:$E,MATCH($A454,所属情報!$A:$A,0))),"")</f>
        <v>492522</v>
      </c>
      <c r="P454" s="2" t="str">
        <f t="shared" si="21"/>
        <v>加納　大河 (3)</v>
      </c>
      <c r="Q454" s="2" t="str">
        <f t="shared" si="22"/>
        <v>ｶﾉｳ ﾀｲｶﾞ</v>
      </c>
      <c r="R454" s="2" t="str">
        <f t="shared" si="23"/>
        <v>KANO Taiga (03)</v>
      </c>
      <c r="S454" s="2" t="str">
        <f>IFERROR(IF($F454="","",INDEX(リスト!$C:$C,MATCH($F454,リスト!$B:$B,0))),"")</f>
        <v>26</v>
      </c>
      <c r="T454" s="2" t="str">
        <f>IFERROR(IF($K454="","",INDEX(リスト!$F:$F,MATCH($K454,リスト!$E:$E,0))),"")</f>
        <v>JPN</v>
      </c>
      <c r="U454" s="2" t="str">
        <f>IF($B454="","",RIGHT($G454*1000+100+COUNTIF($G$2:$G454,$G454),9))</f>
        <v>030713101</v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>洛東・京　都</v>
      </c>
    </row>
    <row r="455" spans="1:22" x14ac:dyDescent="0.4">
      <c r="A455" t="s">
        <v>706</v>
      </c>
      <c r="B455">
        <v>454</v>
      </c>
      <c r="C455" t="s">
        <v>2971</v>
      </c>
      <c r="D455" t="s">
        <v>2972</v>
      </c>
      <c r="E455">
        <v>3</v>
      </c>
      <c r="F455" t="s">
        <v>119</v>
      </c>
      <c r="G455">
        <v>20030721</v>
      </c>
      <c r="H455" t="s">
        <v>2973</v>
      </c>
      <c r="I455" t="s">
        <v>2786</v>
      </c>
      <c r="J455" t="s">
        <v>2501</v>
      </c>
      <c r="K455" t="s">
        <v>141</v>
      </c>
      <c r="L455" t="s">
        <v>119</v>
      </c>
      <c r="M455" t="s">
        <v>1987</v>
      </c>
      <c r="O455" s="2">
        <f>IFERROR(IF($B455="","",INDEX(所属情報!$E:$E,MATCH($A455,所属情報!$A:$A,0))),"")</f>
        <v>492522</v>
      </c>
      <c r="P455" s="2" t="str">
        <f t="shared" si="21"/>
        <v>川北　隼平 (3)</v>
      </c>
      <c r="Q455" s="2" t="str">
        <f t="shared" si="22"/>
        <v>ｶﾜｷﾀ ｼｭﾝﾍﾟｲ</v>
      </c>
      <c r="R455" s="2" t="str">
        <f t="shared" si="23"/>
        <v>KAWAKITA Shumpei (03)</v>
      </c>
      <c r="S455" s="2" t="str">
        <f>IFERROR(IF($F455="","",INDEX(リスト!$C:$C,MATCH($F455,リスト!$B:$B,0))),"")</f>
        <v>40</v>
      </c>
      <c r="T455" s="2" t="str">
        <f>IFERROR(IF($K455="","",INDEX(リスト!$F:$F,MATCH($K455,リスト!$E:$E,0))),"")</f>
        <v>JPN</v>
      </c>
      <c r="U455" s="2" t="str">
        <f>IF($B455="","",RIGHT($G455*1000+100+COUNTIF($G$2:$G455,$G455),9))</f>
        <v>030721101</v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>福岡第一・福　岡</v>
      </c>
    </row>
    <row r="456" spans="1:22" x14ac:dyDescent="0.4">
      <c r="A456" t="s">
        <v>706</v>
      </c>
      <c r="B456">
        <v>455</v>
      </c>
      <c r="C456" t="s">
        <v>2974</v>
      </c>
      <c r="D456" t="s">
        <v>2975</v>
      </c>
      <c r="E456">
        <v>3</v>
      </c>
      <c r="F456" t="s">
        <v>95</v>
      </c>
      <c r="G456">
        <v>20040107</v>
      </c>
      <c r="H456" t="s">
        <v>2976</v>
      </c>
      <c r="I456" t="s">
        <v>2977</v>
      </c>
      <c r="J456" t="s">
        <v>2978</v>
      </c>
      <c r="K456" t="s">
        <v>141</v>
      </c>
      <c r="L456" t="s">
        <v>95</v>
      </c>
      <c r="M456" t="s">
        <v>791</v>
      </c>
      <c r="O456" s="2">
        <f>IFERROR(IF($B456="","",INDEX(所属情報!$E:$E,MATCH($A456,所属情報!$A:$A,0))),"")</f>
        <v>492522</v>
      </c>
      <c r="P456" s="2" t="str">
        <f t="shared" si="21"/>
        <v>倉　凌雅 (3)</v>
      </c>
      <c r="Q456" s="2" t="str">
        <f t="shared" si="22"/>
        <v>ｸﾗ ﾘｮｳｶﾞ</v>
      </c>
      <c r="R456" s="2" t="str">
        <f t="shared" si="23"/>
        <v>KURA Ryoga (04)</v>
      </c>
      <c r="S456" s="2" t="str">
        <f>IFERROR(IF($F456="","",INDEX(リスト!$C:$C,MATCH($F456,リスト!$B:$B,0))),"")</f>
        <v>28</v>
      </c>
      <c r="T456" s="2" t="str">
        <f>IFERROR(IF($K456="","",INDEX(リスト!$F:$F,MATCH($K456,リスト!$E:$E,0))),"")</f>
        <v>JPN</v>
      </c>
      <c r="U456" s="2" t="str">
        <f>IF($B456="","",RIGHT($G456*1000+100+COUNTIF($G$2:$G456,$G456),9))</f>
        <v>040107102</v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>報徳学園・兵　庫</v>
      </c>
    </row>
    <row r="457" spans="1:22" x14ac:dyDescent="0.4">
      <c r="A457" t="s">
        <v>706</v>
      </c>
      <c r="B457">
        <v>456</v>
      </c>
      <c r="C457" t="s">
        <v>2979</v>
      </c>
      <c r="D457" t="s">
        <v>2980</v>
      </c>
      <c r="E457">
        <v>3</v>
      </c>
      <c r="F457" t="s">
        <v>91</v>
      </c>
      <c r="G457">
        <v>20031202</v>
      </c>
      <c r="H457" t="s">
        <v>2981</v>
      </c>
      <c r="I457" t="s">
        <v>2982</v>
      </c>
      <c r="J457" t="s">
        <v>2479</v>
      </c>
      <c r="K457" t="s">
        <v>141</v>
      </c>
      <c r="L457" t="s">
        <v>119</v>
      </c>
      <c r="M457" t="s">
        <v>1987</v>
      </c>
      <c r="O457" s="2">
        <f>IFERROR(IF($B457="","",INDEX(所属情報!$E:$E,MATCH($A457,所属情報!$A:$A,0))),"")</f>
        <v>492522</v>
      </c>
      <c r="P457" s="2" t="str">
        <f t="shared" si="21"/>
        <v>小﨑　昂 (3)</v>
      </c>
      <c r="Q457" s="2" t="str">
        <f t="shared" si="22"/>
        <v>ｺｻﾞｷ ｱｷﾗ</v>
      </c>
      <c r="R457" s="2" t="str">
        <f t="shared" si="23"/>
        <v>KOZAKI Akira (03)</v>
      </c>
      <c r="S457" s="2" t="str">
        <f>IFERROR(IF($F457="","",INDEX(リスト!$C:$C,MATCH($F457,リスト!$B:$B,0))),"")</f>
        <v>26</v>
      </c>
      <c r="T457" s="2" t="str">
        <f>IFERROR(IF($K457="","",INDEX(リスト!$F:$F,MATCH($K457,リスト!$E:$E,0))),"")</f>
        <v>JPN</v>
      </c>
      <c r="U457" s="2" t="str">
        <f>IF($B457="","",RIGHT($G457*1000+100+COUNTIF($G$2:$G457,$G457),9))</f>
        <v>031202101</v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>福岡第一・福　岡</v>
      </c>
    </row>
    <row r="458" spans="1:22" x14ac:dyDescent="0.4">
      <c r="A458" t="s">
        <v>706</v>
      </c>
      <c r="B458">
        <v>457</v>
      </c>
      <c r="C458" t="s">
        <v>2983</v>
      </c>
      <c r="D458" t="s">
        <v>2984</v>
      </c>
      <c r="E458">
        <v>3</v>
      </c>
      <c r="F458" t="s">
        <v>87</v>
      </c>
      <c r="G458">
        <v>20030430</v>
      </c>
      <c r="H458" t="s">
        <v>2985</v>
      </c>
      <c r="I458" t="s">
        <v>2986</v>
      </c>
      <c r="J458" t="s">
        <v>2987</v>
      </c>
      <c r="K458" t="s">
        <v>141</v>
      </c>
      <c r="L458" t="s">
        <v>87</v>
      </c>
      <c r="M458" t="s">
        <v>1976</v>
      </c>
      <c r="O458" s="2">
        <f>IFERROR(IF($B458="","",INDEX(所属情報!$E:$E,MATCH($A458,所属情報!$A:$A,0))),"")</f>
        <v>492522</v>
      </c>
      <c r="P458" s="2" t="str">
        <f t="shared" si="21"/>
        <v>小村　陸月 (3)</v>
      </c>
      <c r="Q458" s="2" t="str">
        <f t="shared" si="22"/>
        <v>ｺﾑﾗ ﾘﾂｷ</v>
      </c>
      <c r="R458" s="2" t="str">
        <f t="shared" si="23"/>
        <v>KOMURA Ritsuki (03)</v>
      </c>
      <c r="S458" s="2" t="str">
        <f>IFERROR(IF($F458="","",INDEX(リスト!$C:$C,MATCH($F458,リスト!$B:$B,0))),"")</f>
        <v>24</v>
      </c>
      <c r="T458" s="2" t="str">
        <f>IFERROR(IF($K458="","",INDEX(リスト!$F:$F,MATCH($K458,リスト!$E:$E,0))),"")</f>
        <v>JPN</v>
      </c>
      <c r="U458" s="2" t="str">
        <f>IF($B458="","",RIGHT($G458*1000+100+COUNTIF($G$2:$G458,$G458),9))</f>
        <v>030430102</v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>皇學館・三　重</v>
      </c>
    </row>
    <row r="459" spans="1:22" x14ac:dyDescent="0.4">
      <c r="A459" t="s">
        <v>706</v>
      </c>
      <c r="B459">
        <v>458</v>
      </c>
      <c r="C459" t="s">
        <v>2988</v>
      </c>
      <c r="D459" t="s">
        <v>2989</v>
      </c>
      <c r="E459">
        <v>3</v>
      </c>
      <c r="F459" t="s">
        <v>99</v>
      </c>
      <c r="G459">
        <v>20030423</v>
      </c>
      <c r="H459" t="s">
        <v>2990</v>
      </c>
      <c r="I459" t="s">
        <v>2991</v>
      </c>
      <c r="J459" t="s">
        <v>2992</v>
      </c>
      <c r="K459" t="s">
        <v>141</v>
      </c>
      <c r="L459" t="s">
        <v>99</v>
      </c>
      <c r="M459" t="s">
        <v>2496</v>
      </c>
      <c r="O459" s="2">
        <f>IFERROR(IF($B459="","",INDEX(所属情報!$E:$E,MATCH($A459,所属情報!$A:$A,0))),"")</f>
        <v>492522</v>
      </c>
      <c r="P459" s="2" t="str">
        <f t="shared" si="21"/>
        <v>塩路　添真 (3)</v>
      </c>
      <c r="Q459" s="2" t="str">
        <f t="shared" si="22"/>
        <v>ｼｵｼﾞ ﾃﾝﾏ</v>
      </c>
      <c r="R459" s="2" t="str">
        <f t="shared" si="23"/>
        <v>SHIOJI Temma (03)</v>
      </c>
      <c r="S459" s="2" t="str">
        <f>IFERROR(IF($F459="","",INDEX(リスト!$C:$C,MATCH($F459,リスト!$B:$B,0))),"")</f>
        <v>30</v>
      </c>
      <c r="T459" s="2" t="str">
        <f>IFERROR(IF($K459="","",INDEX(リスト!$F:$F,MATCH($K459,リスト!$E:$E,0))),"")</f>
        <v>JPN</v>
      </c>
      <c r="U459" s="2" t="str">
        <f>IF($B459="","",RIGHT($G459*1000+100+COUNTIF($G$2:$G459,$G459),9))</f>
        <v>030423101</v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>和歌山北・和歌山</v>
      </c>
    </row>
    <row r="460" spans="1:22" x14ac:dyDescent="0.4">
      <c r="A460" t="s">
        <v>706</v>
      </c>
      <c r="B460">
        <v>459</v>
      </c>
      <c r="C460" t="s">
        <v>2993</v>
      </c>
      <c r="D460" t="s">
        <v>2994</v>
      </c>
      <c r="E460">
        <v>3</v>
      </c>
      <c r="F460" t="s">
        <v>83</v>
      </c>
      <c r="G460">
        <v>20030829</v>
      </c>
      <c r="H460" t="s">
        <v>2995</v>
      </c>
      <c r="I460" t="s">
        <v>2996</v>
      </c>
      <c r="J460" t="s">
        <v>2997</v>
      </c>
      <c r="K460" t="s">
        <v>141</v>
      </c>
      <c r="L460" t="s">
        <v>83</v>
      </c>
      <c r="M460" t="s">
        <v>1825</v>
      </c>
      <c r="O460" s="2">
        <f>IFERROR(IF($B460="","",INDEX(所属情報!$E:$E,MATCH($A460,所属情報!$A:$A,0))),"")</f>
        <v>492522</v>
      </c>
      <c r="P460" s="2" t="str">
        <f t="shared" si="21"/>
        <v>四反田　龍哉 (3)</v>
      </c>
      <c r="Q460" s="2" t="str">
        <f t="shared" si="22"/>
        <v>ｼﾀﾝﾀﾞ ﾘｭｳﾔ</v>
      </c>
      <c r="R460" s="2" t="str">
        <f t="shared" si="23"/>
        <v>SHITANDA Ryuya (03)</v>
      </c>
      <c r="S460" s="2" t="str">
        <f>IFERROR(IF($F460="","",INDEX(リスト!$C:$C,MATCH($F460,リスト!$B:$B,0))),"")</f>
        <v>22</v>
      </c>
      <c r="T460" s="2" t="str">
        <f>IFERROR(IF($K460="","",INDEX(リスト!$F:$F,MATCH($K460,リスト!$E:$E,0))),"")</f>
        <v>JPN</v>
      </c>
      <c r="U460" s="2" t="str">
        <f>IF($B460="","",RIGHT($G460*1000+100+COUNTIF($G$2:$G460,$G460),9))</f>
        <v>030829101</v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>藤枝明誠・静　岡</v>
      </c>
    </row>
    <row r="461" spans="1:22" x14ac:dyDescent="0.4">
      <c r="A461" t="s">
        <v>706</v>
      </c>
      <c r="B461">
        <v>460</v>
      </c>
      <c r="C461" t="s">
        <v>2998</v>
      </c>
      <c r="D461" t="s">
        <v>2999</v>
      </c>
      <c r="E461">
        <v>3</v>
      </c>
      <c r="F461" t="s">
        <v>75</v>
      </c>
      <c r="G461">
        <v>20031229</v>
      </c>
      <c r="H461" t="s">
        <v>3000</v>
      </c>
      <c r="I461" t="s">
        <v>3001</v>
      </c>
      <c r="J461" t="s">
        <v>3002</v>
      </c>
      <c r="K461" t="s">
        <v>141</v>
      </c>
      <c r="L461" t="s">
        <v>75</v>
      </c>
      <c r="M461" t="s">
        <v>910</v>
      </c>
      <c r="O461" s="2">
        <f>IFERROR(IF($B461="","",INDEX(所属情報!$E:$E,MATCH($A461,所属情報!$A:$A,0))),"")</f>
        <v>492522</v>
      </c>
      <c r="P461" s="2" t="str">
        <f t="shared" si="21"/>
        <v>下川　玲布 (3)</v>
      </c>
      <c r="Q461" s="2" t="str">
        <f t="shared" si="22"/>
        <v>ｼﾓｶﾜ ﾚﾉ</v>
      </c>
      <c r="R461" s="2" t="str">
        <f t="shared" si="23"/>
        <v>SHIMOKAWA Reno (03)</v>
      </c>
      <c r="S461" s="2" t="str">
        <f>IFERROR(IF($F461="","",INDEX(リスト!$C:$C,MATCH($F461,リスト!$B:$B,0))),"")</f>
        <v>18</v>
      </c>
      <c r="T461" s="2" t="str">
        <f>IFERROR(IF($K461="","",INDEX(リスト!$F:$F,MATCH($K461,リスト!$E:$E,0))),"")</f>
        <v>JPN</v>
      </c>
      <c r="U461" s="2" t="str">
        <f>IF($B461="","",RIGHT($G461*1000+100+COUNTIF($G$2:$G461,$G461),9))</f>
        <v>031229101</v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>北陸・福　井</v>
      </c>
    </row>
    <row r="462" spans="1:22" x14ac:dyDescent="0.4">
      <c r="A462" t="s">
        <v>706</v>
      </c>
      <c r="B462">
        <v>461</v>
      </c>
      <c r="C462" t="s">
        <v>3003</v>
      </c>
      <c r="D462" t="s">
        <v>3004</v>
      </c>
      <c r="E462">
        <v>3</v>
      </c>
      <c r="F462" t="s">
        <v>89</v>
      </c>
      <c r="G462">
        <v>20031025</v>
      </c>
      <c r="H462" t="s">
        <v>3005</v>
      </c>
      <c r="I462" t="s">
        <v>1687</v>
      </c>
      <c r="J462" t="s">
        <v>3006</v>
      </c>
      <c r="K462" t="s">
        <v>141</v>
      </c>
      <c r="L462" t="s">
        <v>89</v>
      </c>
      <c r="M462" t="s">
        <v>3007</v>
      </c>
      <c r="O462" s="2">
        <f>IFERROR(IF($B462="","",INDEX(所属情報!$E:$E,MATCH($A462,所属情報!$A:$A,0))),"")</f>
        <v>492522</v>
      </c>
      <c r="P462" s="2" t="str">
        <f t="shared" si="21"/>
        <v>髙木　一之進 (3)</v>
      </c>
      <c r="Q462" s="2" t="str">
        <f t="shared" si="22"/>
        <v>ﾀｶｷﾞ ｲﾁﾉｼﾝ</v>
      </c>
      <c r="R462" s="2" t="str">
        <f t="shared" si="23"/>
        <v>TAKAGI Ichinoshin (03)</v>
      </c>
      <c r="S462" s="2" t="str">
        <f>IFERROR(IF($F462="","",INDEX(リスト!$C:$C,MATCH($F462,リスト!$B:$B,0))),"")</f>
        <v>25</v>
      </c>
      <c r="T462" s="2" t="str">
        <f>IFERROR(IF($K462="","",INDEX(リスト!$F:$F,MATCH($K462,リスト!$E:$E,0))),"")</f>
        <v>JPN</v>
      </c>
      <c r="U462" s="2" t="str">
        <f>IF($B462="","",RIGHT($G462*1000+100+COUNTIF($G$2:$G462,$G462),9))</f>
        <v>031025101</v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>大津商業・滋　賀</v>
      </c>
    </row>
    <row r="463" spans="1:22" x14ac:dyDescent="0.4">
      <c r="A463" t="s">
        <v>706</v>
      </c>
      <c r="B463">
        <v>462</v>
      </c>
      <c r="C463" t="s">
        <v>3008</v>
      </c>
      <c r="D463" t="s">
        <v>3009</v>
      </c>
      <c r="E463">
        <v>3</v>
      </c>
      <c r="F463" t="s">
        <v>91</v>
      </c>
      <c r="G463">
        <v>20030803</v>
      </c>
      <c r="H463" t="s">
        <v>3010</v>
      </c>
      <c r="I463" t="s">
        <v>1805</v>
      </c>
      <c r="J463" t="s">
        <v>3011</v>
      </c>
      <c r="K463" t="s">
        <v>141</v>
      </c>
      <c r="L463" t="s">
        <v>91</v>
      </c>
      <c r="M463" t="s">
        <v>3012</v>
      </c>
      <c r="O463" s="2">
        <f>IFERROR(IF($B463="","",INDEX(所属情報!$E:$E,MATCH($A463,所属情報!$A:$A,0))),"")</f>
        <v>492522</v>
      </c>
      <c r="P463" s="2" t="str">
        <f t="shared" si="21"/>
        <v>田中　武佐志 (3)</v>
      </c>
      <c r="Q463" s="2" t="str">
        <f t="shared" si="22"/>
        <v>ﾀﾅｶ ﾑｻｼ</v>
      </c>
      <c r="R463" s="2" t="str">
        <f t="shared" si="23"/>
        <v>TANAKA Musashi (03)</v>
      </c>
      <c r="S463" s="2" t="str">
        <f>IFERROR(IF($F463="","",INDEX(リスト!$C:$C,MATCH($F463,リスト!$B:$B,0))),"")</f>
        <v>26</v>
      </c>
      <c r="T463" s="2" t="str">
        <f>IFERROR(IF($K463="","",INDEX(リスト!$F:$F,MATCH($K463,リスト!$E:$E,0))),"")</f>
        <v>JPN</v>
      </c>
      <c r="U463" s="2" t="str">
        <f>IF($B463="","",RIGHT($G463*1000+100+COUNTIF($G$2:$G463,$G463),9))</f>
        <v>030803101</v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>京都廣学館・京　都</v>
      </c>
    </row>
    <row r="464" spans="1:22" x14ac:dyDescent="0.4">
      <c r="A464" t="s">
        <v>706</v>
      </c>
      <c r="B464">
        <v>463</v>
      </c>
      <c r="C464" t="s">
        <v>3013</v>
      </c>
      <c r="D464" t="s">
        <v>3014</v>
      </c>
      <c r="E464">
        <v>3</v>
      </c>
      <c r="F464" t="s">
        <v>107</v>
      </c>
      <c r="G464">
        <v>20031009</v>
      </c>
      <c r="H464" t="s">
        <v>3015</v>
      </c>
      <c r="I464" t="s">
        <v>1534</v>
      </c>
      <c r="J464" t="s">
        <v>3016</v>
      </c>
      <c r="K464" t="s">
        <v>141</v>
      </c>
      <c r="L464" t="s">
        <v>107</v>
      </c>
      <c r="M464" t="s">
        <v>2891</v>
      </c>
      <c r="O464" s="2">
        <f>IFERROR(IF($B464="","",INDEX(所属情報!$E:$E,MATCH($A464,所属情報!$A:$A,0))),"")</f>
        <v>492522</v>
      </c>
      <c r="P464" s="2" t="str">
        <f t="shared" si="21"/>
        <v>田原　和歩 (3)</v>
      </c>
      <c r="Q464" s="2" t="str">
        <f t="shared" si="22"/>
        <v>ﾀﾊﾗ ｶｽﾞﾎ</v>
      </c>
      <c r="R464" s="2" t="str">
        <f t="shared" si="23"/>
        <v>TAHARA Kazuho (03)</v>
      </c>
      <c r="S464" s="2" t="str">
        <f>IFERROR(IF($F464="","",INDEX(リスト!$C:$C,MATCH($F464,リスト!$B:$B,0))),"")</f>
        <v>34</v>
      </c>
      <c r="T464" s="2" t="str">
        <f>IFERROR(IF($K464="","",INDEX(リスト!$F:$F,MATCH($K464,リスト!$E:$E,0))),"")</f>
        <v>JPN</v>
      </c>
      <c r="U464" s="2" t="str">
        <f>IF($B464="","",RIGHT($G464*1000+100+COUNTIF($G$2:$G464,$G464),9))</f>
        <v>031009101</v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>広島工業大・広　島</v>
      </c>
    </row>
    <row r="465" spans="1:22" x14ac:dyDescent="0.4">
      <c r="A465" t="s">
        <v>706</v>
      </c>
      <c r="B465">
        <v>464</v>
      </c>
      <c r="C465" t="s">
        <v>3017</v>
      </c>
      <c r="D465" t="s">
        <v>3018</v>
      </c>
      <c r="E465">
        <v>3</v>
      </c>
      <c r="F465" t="s">
        <v>105</v>
      </c>
      <c r="G465">
        <v>20031014</v>
      </c>
      <c r="H465" t="s">
        <v>3019</v>
      </c>
      <c r="I465" t="s">
        <v>3020</v>
      </c>
      <c r="J465" t="s">
        <v>1741</v>
      </c>
      <c r="K465" t="s">
        <v>141</v>
      </c>
      <c r="L465" t="s">
        <v>105</v>
      </c>
      <c r="M465" t="s">
        <v>3021</v>
      </c>
      <c r="O465" s="2">
        <f>IFERROR(IF($B465="","",INDEX(所属情報!$E:$E,MATCH($A465,所属情報!$A:$A,0))),"")</f>
        <v>492522</v>
      </c>
      <c r="P465" s="2" t="str">
        <f t="shared" si="21"/>
        <v>中鶴　颯 (3)</v>
      </c>
      <c r="Q465" s="2" t="str">
        <f t="shared" si="22"/>
        <v>ﾅｶﾂﾙ ｿｳ</v>
      </c>
      <c r="R465" s="2" t="str">
        <f t="shared" si="23"/>
        <v>NAKATSURU So (03)</v>
      </c>
      <c r="S465" s="2" t="str">
        <f>IFERROR(IF($F465="","",INDEX(リスト!$C:$C,MATCH($F465,リスト!$B:$B,0))),"")</f>
        <v>33</v>
      </c>
      <c r="T465" s="2" t="str">
        <f>IFERROR(IF($K465="","",INDEX(リスト!$F:$F,MATCH($K465,リスト!$E:$E,0))),"")</f>
        <v>JPN</v>
      </c>
      <c r="U465" s="2" t="str">
        <f>IF($B465="","",RIGHT($G465*1000+100+COUNTIF($G$2:$G465,$G465),9))</f>
        <v>031014102</v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>県立玉島・岡　山</v>
      </c>
    </row>
    <row r="466" spans="1:22" x14ac:dyDescent="0.4">
      <c r="A466" t="s">
        <v>706</v>
      </c>
      <c r="B466">
        <v>465</v>
      </c>
      <c r="C466" t="s">
        <v>3022</v>
      </c>
      <c r="D466" t="s">
        <v>3023</v>
      </c>
      <c r="E466">
        <v>3</v>
      </c>
      <c r="F466" t="s">
        <v>81</v>
      </c>
      <c r="G466">
        <v>20040228</v>
      </c>
      <c r="H466" t="s">
        <v>3024</v>
      </c>
      <c r="I466" t="s">
        <v>3025</v>
      </c>
      <c r="J466" t="s">
        <v>3026</v>
      </c>
      <c r="K466" t="s">
        <v>141</v>
      </c>
      <c r="L466" t="s">
        <v>81</v>
      </c>
      <c r="M466" t="s">
        <v>3027</v>
      </c>
      <c r="O466" s="2">
        <f>IFERROR(IF($B466="","",INDEX(所属情報!$E:$E,MATCH($A466,所属情報!$A:$A,0))),"")</f>
        <v>492522</v>
      </c>
      <c r="P466" s="2" t="str">
        <f t="shared" si="21"/>
        <v>服部　右夢 (3)</v>
      </c>
      <c r="Q466" s="2" t="str">
        <f t="shared" si="22"/>
        <v>ﾊｯﾄﾘ ﾐﾓ</v>
      </c>
      <c r="R466" s="2" t="str">
        <f t="shared" si="23"/>
        <v>HATTORI Mimo (04)</v>
      </c>
      <c r="S466" s="2" t="str">
        <f>IFERROR(IF($F466="","",INDEX(リスト!$C:$C,MATCH($F466,リスト!$B:$B,0))),"")</f>
        <v>21</v>
      </c>
      <c r="T466" s="2" t="str">
        <f>IFERROR(IF($K466="","",INDEX(リスト!$F:$F,MATCH($K466,リスト!$E:$E,0))),"")</f>
        <v>JPN</v>
      </c>
      <c r="U466" s="2" t="str">
        <f>IF($B466="","",RIGHT($G466*1000+100+COUNTIF($G$2:$G466,$G466),9))</f>
        <v>040228102</v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>済美・岐　阜</v>
      </c>
    </row>
    <row r="467" spans="1:22" x14ac:dyDescent="0.4">
      <c r="A467" t="s">
        <v>706</v>
      </c>
      <c r="B467">
        <v>466</v>
      </c>
      <c r="C467" t="s">
        <v>3028</v>
      </c>
      <c r="D467" t="s">
        <v>3029</v>
      </c>
      <c r="E467">
        <v>3</v>
      </c>
      <c r="F467" t="s">
        <v>89</v>
      </c>
      <c r="G467">
        <v>20030929</v>
      </c>
      <c r="H467" t="s">
        <v>3030</v>
      </c>
      <c r="I467" t="s">
        <v>831</v>
      </c>
      <c r="J467" t="s">
        <v>1635</v>
      </c>
      <c r="K467" t="s">
        <v>141</v>
      </c>
      <c r="L467" t="s">
        <v>89</v>
      </c>
      <c r="M467" t="s">
        <v>1345</v>
      </c>
      <c r="O467" s="2">
        <f>IFERROR(IF($B467="","",INDEX(所属情報!$E:$E,MATCH($A467,所属情報!$A:$A,0))),"")</f>
        <v>492522</v>
      </c>
      <c r="P467" s="2" t="str">
        <f t="shared" si="21"/>
        <v>阪東　海斗 (3)</v>
      </c>
      <c r="Q467" s="2" t="str">
        <f t="shared" si="22"/>
        <v>ﾊﾞﾝﾄﾞｳ ｶｲﾄ</v>
      </c>
      <c r="R467" s="2" t="str">
        <f t="shared" si="23"/>
        <v>BANDO Kaito (03)</v>
      </c>
      <c r="S467" s="2" t="str">
        <f>IFERROR(IF($F467="","",INDEX(リスト!$C:$C,MATCH($F467,リスト!$B:$B,0))),"")</f>
        <v>25</v>
      </c>
      <c r="T467" s="2" t="str">
        <f>IFERROR(IF($K467="","",INDEX(リスト!$F:$F,MATCH($K467,リスト!$E:$E,0))),"")</f>
        <v>JPN</v>
      </c>
      <c r="U467" s="2" t="str">
        <f>IF($B467="","",RIGHT($G467*1000+100+COUNTIF($G$2:$G467,$G467),9))</f>
        <v>030929101</v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>彦根翔西館・滋　賀</v>
      </c>
    </row>
    <row r="468" spans="1:22" x14ac:dyDescent="0.4">
      <c r="A468" t="s">
        <v>706</v>
      </c>
      <c r="B468">
        <v>467</v>
      </c>
      <c r="C468" t="s">
        <v>3031</v>
      </c>
      <c r="D468" t="s">
        <v>3032</v>
      </c>
      <c r="E468">
        <v>3</v>
      </c>
      <c r="F468" t="s">
        <v>99</v>
      </c>
      <c r="G468">
        <v>20030927</v>
      </c>
      <c r="H468" t="s">
        <v>3033</v>
      </c>
      <c r="I468" t="s">
        <v>3034</v>
      </c>
      <c r="J468" t="s">
        <v>2854</v>
      </c>
      <c r="K468" t="s">
        <v>141</v>
      </c>
      <c r="L468" t="s">
        <v>99</v>
      </c>
      <c r="M468" t="s">
        <v>3035</v>
      </c>
      <c r="O468" s="2">
        <f>IFERROR(IF($B468="","",INDEX(所属情報!$E:$E,MATCH($A468,所属情報!$A:$A,0))),"")</f>
        <v>492522</v>
      </c>
      <c r="P468" s="2" t="str">
        <f t="shared" si="21"/>
        <v>深海　響輝 (3)</v>
      </c>
      <c r="Q468" s="2" t="str">
        <f t="shared" si="22"/>
        <v>ﾌｶﾐ ﾋﾋﾞｷ</v>
      </c>
      <c r="R468" s="2" t="str">
        <f t="shared" si="23"/>
        <v>FUKAMI Hibiki (03)</v>
      </c>
      <c r="S468" s="2" t="str">
        <f>IFERROR(IF($F468="","",INDEX(リスト!$C:$C,MATCH($F468,リスト!$B:$B,0))),"")</f>
        <v>30</v>
      </c>
      <c r="T468" s="2" t="str">
        <f>IFERROR(IF($K468="","",INDEX(リスト!$F:$F,MATCH($K468,リスト!$E:$E,0))),"")</f>
        <v>JPN</v>
      </c>
      <c r="U468" s="2" t="str">
        <f>IF($B468="","",RIGHT($G468*1000+100+COUNTIF($G$2:$G468,$G468),9))</f>
        <v>030927102</v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>熊野・和歌山</v>
      </c>
    </row>
    <row r="469" spans="1:22" x14ac:dyDescent="0.4">
      <c r="A469" t="s">
        <v>706</v>
      </c>
      <c r="B469">
        <v>468</v>
      </c>
      <c r="C469" t="s">
        <v>3036</v>
      </c>
      <c r="D469" t="s">
        <v>3037</v>
      </c>
      <c r="E469">
        <v>3</v>
      </c>
      <c r="F469" t="s">
        <v>95</v>
      </c>
      <c r="G469">
        <v>20031229</v>
      </c>
      <c r="H469" t="s">
        <v>3038</v>
      </c>
      <c r="I469" t="s">
        <v>3039</v>
      </c>
      <c r="J469" t="s">
        <v>3040</v>
      </c>
      <c r="K469" t="s">
        <v>141</v>
      </c>
      <c r="L469" t="s">
        <v>91</v>
      </c>
      <c r="M469" t="s">
        <v>2801</v>
      </c>
      <c r="O469" s="2">
        <f>IFERROR(IF($B469="","",INDEX(所属情報!$E:$E,MATCH($A469,所属情報!$A:$A,0))),"")</f>
        <v>492522</v>
      </c>
      <c r="P469" s="2" t="str">
        <f t="shared" si="21"/>
        <v>藤澤　龍吾 (3)</v>
      </c>
      <c r="Q469" s="2" t="str">
        <f t="shared" si="22"/>
        <v>ﾌｼﾞｻﾜ ﾘｭｳｺﾞ</v>
      </c>
      <c r="R469" s="2" t="str">
        <f t="shared" si="23"/>
        <v>FUJISAWA Ryugo (03)</v>
      </c>
      <c r="S469" s="2" t="str">
        <f>IFERROR(IF($F469="","",INDEX(リスト!$C:$C,MATCH($F469,リスト!$B:$B,0))),"")</f>
        <v>28</v>
      </c>
      <c r="T469" s="2" t="str">
        <f>IFERROR(IF($K469="","",INDEX(リスト!$F:$F,MATCH($K469,リスト!$E:$E,0))),"")</f>
        <v>JPN</v>
      </c>
      <c r="U469" s="2" t="str">
        <f>IF($B469="","",RIGHT($G469*1000+100+COUNTIF($G$2:$G469,$G469),9))</f>
        <v>031229102</v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>京都共栄学園・京　都</v>
      </c>
    </row>
    <row r="470" spans="1:22" x14ac:dyDescent="0.4">
      <c r="A470" t="s">
        <v>706</v>
      </c>
      <c r="B470">
        <v>469</v>
      </c>
      <c r="C470" t="s">
        <v>3041</v>
      </c>
      <c r="D470" t="s">
        <v>3042</v>
      </c>
      <c r="E470">
        <v>3</v>
      </c>
      <c r="F470" t="s">
        <v>99</v>
      </c>
      <c r="G470">
        <v>20030624</v>
      </c>
      <c r="H470" t="s">
        <v>3043</v>
      </c>
      <c r="I470" t="s">
        <v>3044</v>
      </c>
      <c r="J470" t="s">
        <v>1776</v>
      </c>
      <c r="K470" t="s">
        <v>141</v>
      </c>
      <c r="L470" t="s">
        <v>99</v>
      </c>
      <c r="M470" t="s">
        <v>3035</v>
      </c>
      <c r="O470" s="2">
        <f>IFERROR(IF($B470="","",INDEX(所属情報!$E:$E,MATCH($A470,所属情報!$A:$A,0))),"")</f>
        <v>492522</v>
      </c>
      <c r="P470" s="2" t="str">
        <f t="shared" si="21"/>
        <v>古久保　壮舞 (3)</v>
      </c>
      <c r="Q470" s="2" t="str">
        <f t="shared" si="22"/>
        <v>ﾌﾙｸﾎﾞ ｿｳﾏ</v>
      </c>
      <c r="R470" s="2" t="str">
        <f t="shared" si="23"/>
        <v>FURUKUBO Soma (03)</v>
      </c>
      <c r="S470" s="2" t="str">
        <f>IFERROR(IF($F470="","",INDEX(リスト!$C:$C,MATCH($F470,リスト!$B:$B,0))),"")</f>
        <v>30</v>
      </c>
      <c r="T470" s="2" t="str">
        <f>IFERROR(IF($K470="","",INDEX(リスト!$F:$F,MATCH($K470,リスト!$E:$E,0))),"")</f>
        <v>JPN</v>
      </c>
      <c r="U470" s="2" t="str">
        <f>IF($B470="","",RIGHT($G470*1000+100+COUNTIF($G$2:$G470,$G470),9))</f>
        <v>030624102</v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>熊野・和歌山</v>
      </c>
    </row>
    <row r="471" spans="1:22" x14ac:dyDescent="0.4">
      <c r="A471" t="s">
        <v>706</v>
      </c>
      <c r="B471">
        <v>470</v>
      </c>
      <c r="C471" t="s">
        <v>3045</v>
      </c>
      <c r="D471" t="s">
        <v>3046</v>
      </c>
      <c r="E471">
        <v>3</v>
      </c>
      <c r="F471" t="s">
        <v>89</v>
      </c>
      <c r="G471">
        <v>20030826</v>
      </c>
      <c r="H471" t="s">
        <v>3047</v>
      </c>
      <c r="I471" t="s">
        <v>2726</v>
      </c>
      <c r="J471" t="s">
        <v>2120</v>
      </c>
      <c r="K471" t="s">
        <v>141</v>
      </c>
      <c r="L471" t="s">
        <v>89</v>
      </c>
      <c r="M471" t="s">
        <v>1763</v>
      </c>
      <c r="O471" s="2">
        <f>IFERROR(IF($B471="","",INDEX(所属情報!$E:$E,MATCH($A471,所属情報!$A:$A,0))),"")</f>
        <v>492522</v>
      </c>
      <c r="P471" s="2" t="str">
        <f t="shared" si="21"/>
        <v>古田　蒼空 (3)</v>
      </c>
      <c r="Q471" s="2" t="str">
        <f t="shared" si="22"/>
        <v>ﾌﾙﾀ ｿﾗ</v>
      </c>
      <c r="R471" s="2" t="str">
        <f t="shared" si="23"/>
        <v>FURUTA Sora (03)</v>
      </c>
      <c r="S471" s="2" t="str">
        <f>IFERROR(IF($F471="","",INDEX(リスト!$C:$C,MATCH($F471,リスト!$B:$B,0))),"")</f>
        <v>25</v>
      </c>
      <c r="T471" s="2" t="str">
        <f>IFERROR(IF($K471="","",INDEX(リスト!$F:$F,MATCH($K471,リスト!$E:$E,0))),"")</f>
        <v>JPN</v>
      </c>
      <c r="U471" s="2" t="str">
        <f>IF($B471="","",RIGHT($G471*1000+100+COUNTIF($G$2:$G471,$G471),9))</f>
        <v>030826101</v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>草津東・滋　賀</v>
      </c>
    </row>
    <row r="472" spans="1:22" x14ac:dyDescent="0.4">
      <c r="A472" t="s">
        <v>706</v>
      </c>
      <c r="B472">
        <v>471</v>
      </c>
      <c r="C472" t="s">
        <v>3048</v>
      </c>
      <c r="D472" t="s">
        <v>3049</v>
      </c>
      <c r="E472">
        <v>3</v>
      </c>
      <c r="F472" t="s">
        <v>91</v>
      </c>
      <c r="G472">
        <v>20030102</v>
      </c>
      <c r="H472" t="s">
        <v>3050</v>
      </c>
      <c r="I472" t="s">
        <v>3051</v>
      </c>
      <c r="J472" t="s">
        <v>3052</v>
      </c>
      <c r="K472" t="s">
        <v>141</v>
      </c>
      <c r="L472" t="s">
        <v>91</v>
      </c>
      <c r="M472" t="s">
        <v>3053</v>
      </c>
      <c r="O472" s="2">
        <f>IFERROR(IF($B472="","",INDEX(所属情報!$E:$E,MATCH($A472,所属情報!$A:$A,0))),"")</f>
        <v>492522</v>
      </c>
      <c r="P472" s="2" t="str">
        <f t="shared" si="21"/>
        <v>堀田　力也 (3)</v>
      </c>
      <c r="Q472" s="2" t="str">
        <f t="shared" si="22"/>
        <v>ﾎﾘﾀ ﾘｷﾔ</v>
      </c>
      <c r="R472" s="2" t="str">
        <f t="shared" si="23"/>
        <v>HORITA Rikiya (03)</v>
      </c>
      <c r="S472" s="2" t="str">
        <f>IFERROR(IF($F472="","",INDEX(リスト!$C:$C,MATCH($F472,リスト!$B:$B,0))),"")</f>
        <v>26</v>
      </c>
      <c r="T472" s="2" t="str">
        <f>IFERROR(IF($K472="","",INDEX(リスト!$F:$F,MATCH($K472,リスト!$E:$E,0))),"")</f>
        <v>JPN</v>
      </c>
      <c r="U472" s="2" t="str">
        <f>IF($B472="","",RIGHT($G472*1000+100+COUNTIF($G$2:$G472,$G472),9))</f>
        <v>030102101</v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>東稜・京　都</v>
      </c>
    </row>
    <row r="473" spans="1:22" x14ac:dyDescent="0.4">
      <c r="A473" t="s">
        <v>706</v>
      </c>
      <c r="B473">
        <v>472</v>
      </c>
      <c r="C473" t="s">
        <v>3054</v>
      </c>
      <c r="D473" t="s">
        <v>3055</v>
      </c>
      <c r="E473">
        <v>3</v>
      </c>
      <c r="F473" t="s">
        <v>89</v>
      </c>
      <c r="G473">
        <v>20040323</v>
      </c>
      <c r="H473" t="s">
        <v>3056</v>
      </c>
      <c r="I473" t="s">
        <v>3057</v>
      </c>
      <c r="J473" t="s">
        <v>2721</v>
      </c>
      <c r="K473" t="s">
        <v>141</v>
      </c>
      <c r="L473" t="s">
        <v>91</v>
      </c>
      <c r="M473" t="s">
        <v>2575</v>
      </c>
      <c r="O473" s="2">
        <f>IFERROR(IF($B473="","",INDEX(所属情報!$E:$E,MATCH($A473,所属情報!$A:$A,0))),"")</f>
        <v>492522</v>
      </c>
      <c r="P473" s="2" t="str">
        <f t="shared" si="21"/>
        <v>松岡　浩光 (3)</v>
      </c>
      <c r="Q473" s="2" t="str">
        <f t="shared" si="22"/>
        <v>ﾏﾂｵｶ ﾋﾛﾐ</v>
      </c>
      <c r="R473" s="2" t="str">
        <f t="shared" si="23"/>
        <v>MATSUOKA Hiromi (04)</v>
      </c>
      <c r="S473" s="2" t="str">
        <f>IFERROR(IF($F473="","",INDEX(リスト!$C:$C,MATCH($F473,リスト!$B:$B,0))),"")</f>
        <v>25</v>
      </c>
      <c r="T473" s="2" t="str">
        <f>IFERROR(IF($K473="","",INDEX(リスト!$F:$F,MATCH($K473,リスト!$E:$E,0))),"")</f>
        <v>JPN</v>
      </c>
      <c r="U473" s="2" t="str">
        <f>IF($B473="","",RIGHT($G473*1000+100+COUNTIF($G$2:$G473,$G473),9))</f>
        <v>040323101</v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>京都文教・京　都</v>
      </c>
    </row>
    <row r="474" spans="1:22" x14ac:dyDescent="0.4">
      <c r="A474" t="s">
        <v>706</v>
      </c>
      <c r="B474">
        <v>473</v>
      </c>
      <c r="C474" t="s">
        <v>3058</v>
      </c>
      <c r="D474" t="s">
        <v>3059</v>
      </c>
      <c r="E474">
        <v>3</v>
      </c>
      <c r="F474" t="s">
        <v>91</v>
      </c>
      <c r="G474">
        <v>20030510</v>
      </c>
      <c r="H474" t="s">
        <v>3060</v>
      </c>
      <c r="I474" t="s">
        <v>3061</v>
      </c>
      <c r="J474" t="s">
        <v>929</v>
      </c>
      <c r="K474" t="s">
        <v>141</v>
      </c>
      <c r="L474" t="s">
        <v>91</v>
      </c>
      <c r="M474" t="s">
        <v>2575</v>
      </c>
      <c r="O474" s="2">
        <f>IFERROR(IF($B474="","",INDEX(所属情報!$E:$E,MATCH($A474,所属情報!$A:$A,0))),"")</f>
        <v>492522</v>
      </c>
      <c r="P474" s="2" t="str">
        <f t="shared" si="21"/>
        <v>松山　巧 (3)</v>
      </c>
      <c r="Q474" s="2" t="str">
        <f t="shared" si="22"/>
        <v>ﾏﾂﾔﾏ ﾀｸﾐ</v>
      </c>
      <c r="R474" s="2" t="str">
        <f t="shared" si="23"/>
        <v>MATSUYAMA Takumi (03)</v>
      </c>
      <c r="S474" s="2" t="str">
        <f>IFERROR(IF($F474="","",INDEX(リスト!$C:$C,MATCH($F474,リスト!$B:$B,0))),"")</f>
        <v>26</v>
      </c>
      <c r="T474" s="2" t="str">
        <f>IFERROR(IF($K474="","",INDEX(リスト!$F:$F,MATCH($K474,リスト!$E:$E,0))),"")</f>
        <v>JPN</v>
      </c>
      <c r="U474" s="2" t="str">
        <f>IF($B474="","",RIGHT($G474*1000+100+COUNTIF($G$2:$G474,$G474),9))</f>
        <v>030510102</v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>京都文教・京　都</v>
      </c>
    </row>
    <row r="475" spans="1:22" x14ac:dyDescent="0.4">
      <c r="A475" t="s">
        <v>706</v>
      </c>
      <c r="B475">
        <v>474</v>
      </c>
      <c r="C475" t="s">
        <v>3062</v>
      </c>
      <c r="D475" t="s">
        <v>3063</v>
      </c>
      <c r="E475">
        <v>3</v>
      </c>
      <c r="F475" t="s">
        <v>113</v>
      </c>
      <c r="G475">
        <v>20030618</v>
      </c>
      <c r="H475" t="s">
        <v>3064</v>
      </c>
      <c r="I475" t="s">
        <v>3065</v>
      </c>
      <c r="J475" t="s">
        <v>3066</v>
      </c>
      <c r="K475" t="s">
        <v>141</v>
      </c>
      <c r="L475" t="s">
        <v>113</v>
      </c>
      <c r="M475" t="s">
        <v>2866</v>
      </c>
      <c r="O475" s="2">
        <f>IFERROR(IF($B475="","",INDEX(所属情報!$E:$E,MATCH($A475,所属情報!$A:$A,0))),"")</f>
        <v>492522</v>
      </c>
      <c r="P475" s="2" t="str">
        <f t="shared" si="21"/>
        <v>三野　瞳真 (3)</v>
      </c>
      <c r="Q475" s="2" t="str">
        <f t="shared" si="22"/>
        <v>ﾐﾉ ﾄｳﾏ</v>
      </c>
      <c r="R475" s="2" t="str">
        <f t="shared" si="23"/>
        <v>MINO Toma (03)</v>
      </c>
      <c r="S475" s="2" t="str">
        <f>IFERROR(IF($F475="","",INDEX(リスト!$C:$C,MATCH($F475,リスト!$B:$B,0))),"")</f>
        <v>37</v>
      </c>
      <c r="T475" s="2" t="str">
        <f>IFERROR(IF($K475="","",INDEX(リスト!$F:$F,MATCH($K475,リスト!$E:$E,0))),"")</f>
        <v>JPN</v>
      </c>
      <c r="U475" s="2" t="str">
        <f>IF($B475="","",RIGHT($G475*1000+100+COUNTIF($G$2:$G475,$G475),9))</f>
        <v>030618101</v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>観音寺総合・香　川</v>
      </c>
    </row>
    <row r="476" spans="1:22" x14ac:dyDescent="0.4">
      <c r="A476" t="s">
        <v>706</v>
      </c>
      <c r="B476">
        <v>475</v>
      </c>
      <c r="C476" t="s">
        <v>3067</v>
      </c>
      <c r="D476" t="s">
        <v>3068</v>
      </c>
      <c r="E476">
        <v>3</v>
      </c>
      <c r="F476" t="s">
        <v>83</v>
      </c>
      <c r="G476">
        <v>20030604</v>
      </c>
      <c r="H476" t="s">
        <v>3069</v>
      </c>
      <c r="I476" t="s">
        <v>3070</v>
      </c>
      <c r="J476" t="s">
        <v>3071</v>
      </c>
      <c r="K476" t="s">
        <v>141</v>
      </c>
      <c r="L476" t="s">
        <v>83</v>
      </c>
      <c r="M476" t="s">
        <v>1825</v>
      </c>
      <c r="O476" s="2">
        <f>IFERROR(IF($B476="","",INDEX(所属情報!$E:$E,MATCH($A476,所属情報!$A:$A,0))),"")</f>
        <v>492522</v>
      </c>
      <c r="P476" s="2" t="str">
        <f t="shared" si="21"/>
        <v>宮﨑　泉光 (3)</v>
      </c>
      <c r="Q476" s="2" t="str">
        <f t="shared" si="22"/>
        <v>ﾐﾔｻﾞｷ ｲｽﾞﾐ</v>
      </c>
      <c r="R476" s="2" t="str">
        <f t="shared" si="23"/>
        <v>MIYAZAKI Izumi (03)</v>
      </c>
      <c r="S476" s="2" t="str">
        <f>IFERROR(IF($F476="","",INDEX(リスト!$C:$C,MATCH($F476,リスト!$B:$B,0))),"")</f>
        <v>22</v>
      </c>
      <c r="T476" s="2" t="str">
        <f>IFERROR(IF($K476="","",INDEX(リスト!$F:$F,MATCH($K476,リスト!$E:$E,0))),"")</f>
        <v>JPN</v>
      </c>
      <c r="U476" s="2" t="str">
        <f>IF($B476="","",RIGHT($G476*1000+100+COUNTIF($G$2:$G476,$G476),9))</f>
        <v>030604102</v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>藤枝明誠・静　岡</v>
      </c>
    </row>
    <row r="477" spans="1:22" x14ac:dyDescent="0.4">
      <c r="A477" t="s">
        <v>706</v>
      </c>
      <c r="B477">
        <v>476</v>
      </c>
      <c r="C477" t="s">
        <v>3072</v>
      </c>
      <c r="D477" t="s">
        <v>3073</v>
      </c>
      <c r="E477">
        <v>3</v>
      </c>
      <c r="F477" t="s">
        <v>101</v>
      </c>
      <c r="G477">
        <v>20030622</v>
      </c>
      <c r="H477" t="s">
        <v>3074</v>
      </c>
      <c r="I477" t="s">
        <v>3075</v>
      </c>
      <c r="J477" t="s">
        <v>2365</v>
      </c>
      <c r="K477" t="s">
        <v>141</v>
      </c>
      <c r="L477" t="s">
        <v>101</v>
      </c>
      <c r="M477" t="s">
        <v>3076</v>
      </c>
      <c r="O477" s="2">
        <f>IFERROR(IF($B477="","",INDEX(所属情報!$E:$E,MATCH($A477,所属情報!$A:$A,0))),"")</f>
        <v>492522</v>
      </c>
      <c r="P477" s="2" t="str">
        <f t="shared" si="21"/>
        <v>宮本　一樹 (3)</v>
      </c>
      <c r="Q477" s="2" t="str">
        <f t="shared" si="22"/>
        <v>ﾐﾔﾓﾄ ｲﾂｷ</v>
      </c>
      <c r="R477" s="2" t="str">
        <f t="shared" si="23"/>
        <v>MIYAMOTO Itsuki (03)</v>
      </c>
      <c r="S477" s="2" t="str">
        <f>IFERROR(IF($F477="","",INDEX(リスト!$C:$C,MATCH($F477,リスト!$B:$B,0))),"")</f>
        <v>31</v>
      </c>
      <c r="T477" s="2" t="str">
        <f>IFERROR(IF($K477="","",INDEX(リスト!$F:$F,MATCH($K477,リスト!$E:$E,0))),"")</f>
        <v>JPN</v>
      </c>
      <c r="U477" s="2" t="str">
        <f>IF($B477="","",RIGHT($G477*1000+100+COUNTIF($G$2:$G477,$G477),9))</f>
        <v>030622101</v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>鳥取中央育英・鳥　取</v>
      </c>
    </row>
    <row r="478" spans="1:22" x14ac:dyDescent="0.4">
      <c r="A478" t="s">
        <v>706</v>
      </c>
      <c r="B478">
        <v>477</v>
      </c>
      <c r="C478" t="s">
        <v>3077</v>
      </c>
      <c r="D478" t="s">
        <v>3078</v>
      </c>
      <c r="E478">
        <v>3</v>
      </c>
      <c r="F478" t="s">
        <v>89</v>
      </c>
      <c r="G478">
        <v>20030919</v>
      </c>
      <c r="H478" t="s">
        <v>3079</v>
      </c>
      <c r="I478" t="s">
        <v>3080</v>
      </c>
      <c r="J478" t="s">
        <v>929</v>
      </c>
      <c r="K478" t="s">
        <v>141</v>
      </c>
      <c r="L478" t="s">
        <v>89</v>
      </c>
      <c r="M478" t="s">
        <v>3081</v>
      </c>
      <c r="O478" s="2">
        <f>IFERROR(IF($B478="","",INDEX(所属情報!$E:$E,MATCH($A478,所属情報!$A:$A,0))),"")</f>
        <v>492522</v>
      </c>
      <c r="P478" s="2" t="str">
        <f t="shared" si="21"/>
        <v>村山　巧 (3)</v>
      </c>
      <c r="Q478" s="2" t="str">
        <f t="shared" si="22"/>
        <v>ﾑﾗﾔﾏ ﾀｸﾐ</v>
      </c>
      <c r="R478" s="2" t="str">
        <f t="shared" si="23"/>
        <v>MURAYAMA Takumi (03)</v>
      </c>
      <c r="S478" s="2" t="str">
        <f>IFERROR(IF($F478="","",INDEX(リスト!$C:$C,MATCH($F478,リスト!$B:$B,0))),"")</f>
        <v>25</v>
      </c>
      <c r="T478" s="2" t="str">
        <f>IFERROR(IF($K478="","",INDEX(リスト!$F:$F,MATCH($K478,リスト!$E:$E,0))),"")</f>
        <v>JPN</v>
      </c>
      <c r="U478" s="2" t="str">
        <f>IF($B478="","",RIGHT($G478*1000+100+COUNTIF($G$2:$G478,$G478),9))</f>
        <v>030919101</v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>国際情報・滋　賀</v>
      </c>
    </row>
    <row r="479" spans="1:22" x14ac:dyDescent="0.4">
      <c r="A479" t="s">
        <v>706</v>
      </c>
      <c r="B479">
        <v>478</v>
      </c>
      <c r="C479" t="s">
        <v>3082</v>
      </c>
      <c r="D479" t="s">
        <v>3083</v>
      </c>
      <c r="E479">
        <v>3</v>
      </c>
      <c r="F479" t="s">
        <v>91</v>
      </c>
      <c r="G479">
        <v>20031021</v>
      </c>
      <c r="H479" t="s">
        <v>3084</v>
      </c>
      <c r="I479" t="s">
        <v>897</v>
      </c>
      <c r="J479" t="s">
        <v>1223</v>
      </c>
      <c r="K479" t="s">
        <v>141</v>
      </c>
      <c r="L479" t="s">
        <v>91</v>
      </c>
      <c r="M479" t="s">
        <v>2970</v>
      </c>
      <c r="O479" s="2">
        <f>IFERROR(IF($B479="","",INDEX(所属情報!$E:$E,MATCH($A479,所属情報!$A:$A,0))),"")</f>
        <v>492522</v>
      </c>
      <c r="P479" s="2" t="str">
        <f t="shared" si="21"/>
        <v>吉岡　晴輝 (3)</v>
      </c>
      <c r="Q479" s="2" t="str">
        <f t="shared" si="22"/>
        <v>ﾖｼｵｶ ﾊﾙｷ</v>
      </c>
      <c r="R479" s="2" t="str">
        <f t="shared" si="23"/>
        <v>YOSHIOKA Haruki (03)</v>
      </c>
      <c r="S479" s="2" t="str">
        <f>IFERROR(IF($F479="","",INDEX(リスト!$C:$C,MATCH($F479,リスト!$B:$B,0))),"")</f>
        <v>26</v>
      </c>
      <c r="T479" s="2" t="str">
        <f>IFERROR(IF($K479="","",INDEX(リスト!$F:$F,MATCH($K479,リスト!$E:$E,0))),"")</f>
        <v>JPN</v>
      </c>
      <c r="U479" s="2" t="str">
        <f>IF($B479="","",RIGHT($G479*1000+100+COUNTIF($G$2:$G479,$G479),9))</f>
        <v>031021101</v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>洛東・京　都</v>
      </c>
    </row>
    <row r="480" spans="1:22" x14ac:dyDescent="0.4">
      <c r="A480" t="s">
        <v>706</v>
      </c>
      <c r="B480">
        <v>479</v>
      </c>
      <c r="C480" t="s">
        <v>3085</v>
      </c>
      <c r="D480" t="s">
        <v>3086</v>
      </c>
      <c r="E480">
        <v>3</v>
      </c>
      <c r="F480" t="s">
        <v>95</v>
      </c>
      <c r="G480">
        <v>20030403</v>
      </c>
      <c r="H480" t="s">
        <v>3087</v>
      </c>
      <c r="I480" t="s">
        <v>3088</v>
      </c>
      <c r="J480" t="s">
        <v>3089</v>
      </c>
      <c r="K480" t="s">
        <v>141</v>
      </c>
      <c r="L480" t="s">
        <v>95</v>
      </c>
      <c r="M480" t="s">
        <v>1021</v>
      </c>
      <c r="O480" s="2">
        <f>IFERROR(IF($B480="","",INDEX(所属情報!$E:$E,MATCH($A480,所属情報!$A:$A,0))),"")</f>
        <v>492522</v>
      </c>
      <c r="P480" s="2" t="str">
        <f t="shared" si="21"/>
        <v>和田　一晃 (3)</v>
      </c>
      <c r="Q480" s="2" t="str">
        <f t="shared" si="22"/>
        <v>ﾜﾀﾞ ｶｽﾞｱｷ</v>
      </c>
      <c r="R480" s="2" t="str">
        <f t="shared" si="23"/>
        <v>WADA Kazuaki (03)</v>
      </c>
      <c r="S480" s="2" t="str">
        <f>IFERROR(IF($F480="","",INDEX(リスト!$C:$C,MATCH($F480,リスト!$B:$B,0))),"")</f>
        <v>28</v>
      </c>
      <c r="T480" s="2" t="str">
        <f>IFERROR(IF($K480="","",INDEX(リスト!$F:$F,MATCH($K480,リスト!$E:$E,0))),"")</f>
        <v>JPN</v>
      </c>
      <c r="U480" s="2" t="str">
        <f>IF($B480="","",RIGHT($G480*1000+100+COUNTIF($G$2:$G480,$G480),9))</f>
        <v>030403102</v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>滝川第二・兵　庫</v>
      </c>
    </row>
    <row r="481" spans="1:22" x14ac:dyDescent="0.4">
      <c r="A481" t="s">
        <v>706</v>
      </c>
      <c r="B481">
        <v>480</v>
      </c>
      <c r="C481" t="s">
        <v>3090</v>
      </c>
      <c r="D481" t="s">
        <v>3091</v>
      </c>
      <c r="E481">
        <v>3</v>
      </c>
      <c r="F481" t="s">
        <v>91</v>
      </c>
      <c r="G481">
        <v>20040118</v>
      </c>
      <c r="H481" t="s">
        <v>3092</v>
      </c>
      <c r="I481" t="s">
        <v>3093</v>
      </c>
      <c r="J481" t="s">
        <v>1004</v>
      </c>
      <c r="K481" t="s">
        <v>141</v>
      </c>
      <c r="L481" t="s">
        <v>91</v>
      </c>
      <c r="M481" t="s">
        <v>3094</v>
      </c>
      <c r="O481" s="2">
        <f>IFERROR(IF($B481="","",INDEX(所属情報!$E:$E,MATCH($A481,所属情報!$A:$A,0))),"")</f>
        <v>492522</v>
      </c>
      <c r="P481" s="2" t="str">
        <f t="shared" si="21"/>
        <v>青山　陽太 (3)</v>
      </c>
      <c r="Q481" s="2" t="str">
        <f t="shared" si="22"/>
        <v>ｱｵﾔﾏ ﾋﾅﾀ</v>
      </c>
      <c r="R481" s="2" t="str">
        <f t="shared" si="23"/>
        <v>AOYAMA Hinata (04)</v>
      </c>
      <c r="S481" s="2" t="str">
        <f>IFERROR(IF($F481="","",INDEX(リスト!$C:$C,MATCH($F481,リスト!$B:$B,0))),"")</f>
        <v>26</v>
      </c>
      <c r="T481" s="2" t="str">
        <f>IFERROR(IF($K481="","",INDEX(リスト!$F:$F,MATCH($K481,リスト!$E:$E,0))),"")</f>
        <v>JPN</v>
      </c>
      <c r="U481" s="2" t="str">
        <f>IF($B481="","",RIGHT($G481*1000+100+COUNTIF($G$2:$G481,$G481),9))</f>
        <v>040118101</v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>向陽・京　都</v>
      </c>
    </row>
    <row r="482" spans="1:22" x14ac:dyDescent="0.4">
      <c r="A482" t="s">
        <v>706</v>
      </c>
      <c r="B482">
        <v>481</v>
      </c>
      <c r="C482" t="s">
        <v>3095</v>
      </c>
      <c r="D482" t="s">
        <v>3096</v>
      </c>
      <c r="E482">
        <v>3</v>
      </c>
      <c r="F482" t="s">
        <v>91</v>
      </c>
      <c r="G482">
        <v>20031002</v>
      </c>
      <c r="H482" t="s">
        <v>3097</v>
      </c>
      <c r="I482" t="s">
        <v>1025</v>
      </c>
      <c r="J482" t="s">
        <v>1874</v>
      </c>
      <c r="K482" t="s">
        <v>141</v>
      </c>
      <c r="L482" t="s">
        <v>91</v>
      </c>
      <c r="M482" t="s">
        <v>3094</v>
      </c>
      <c r="O482" s="2">
        <f>IFERROR(IF($B482="","",INDEX(所属情報!$E:$E,MATCH($A482,所属情報!$A:$A,0))),"")</f>
        <v>492522</v>
      </c>
      <c r="P482" s="2" t="str">
        <f t="shared" si="21"/>
        <v>伊藤　大輔 (3)</v>
      </c>
      <c r="Q482" s="2" t="str">
        <f t="shared" si="22"/>
        <v>ｲﾄｳ ﾀﾞｲｽｹ</v>
      </c>
      <c r="R482" s="2" t="str">
        <f t="shared" si="23"/>
        <v>ITO Daisuke (03)</v>
      </c>
      <c r="S482" s="2" t="str">
        <f>IFERROR(IF($F482="","",INDEX(リスト!$C:$C,MATCH($F482,リスト!$B:$B,0))),"")</f>
        <v>26</v>
      </c>
      <c r="T482" s="2" t="str">
        <f>IFERROR(IF($K482="","",INDEX(リスト!$F:$F,MATCH($K482,リスト!$E:$E,0))),"")</f>
        <v>JPN</v>
      </c>
      <c r="U482" s="2" t="str">
        <f>IF($B482="","",RIGHT($G482*1000+100+COUNTIF($G$2:$G482,$G482),9))</f>
        <v>031002103</v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>向陽・京　都</v>
      </c>
    </row>
    <row r="483" spans="1:22" x14ac:dyDescent="0.4">
      <c r="A483" t="s">
        <v>706</v>
      </c>
      <c r="B483">
        <v>482</v>
      </c>
      <c r="C483" t="s">
        <v>3098</v>
      </c>
      <c r="D483" t="s">
        <v>3099</v>
      </c>
      <c r="E483">
        <v>3</v>
      </c>
      <c r="F483" t="s">
        <v>95</v>
      </c>
      <c r="G483">
        <v>20030717</v>
      </c>
      <c r="H483" t="s">
        <v>3100</v>
      </c>
      <c r="I483" t="s">
        <v>3101</v>
      </c>
      <c r="J483" t="s">
        <v>3102</v>
      </c>
      <c r="K483" t="s">
        <v>141</v>
      </c>
      <c r="L483" t="s">
        <v>95</v>
      </c>
      <c r="M483" t="s">
        <v>3103</v>
      </c>
      <c r="O483" s="2">
        <f>IFERROR(IF($B483="","",INDEX(所属情報!$E:$E,MATCH($A483,所属情報!$A:$A,0))),"")</f>
        <v>492522</v>
      </c>
      <c r="P483" s="2" t="str">
        <f t="shared" si="21"/>
        <v>川原　玄靖 (3)</v>
      </c>
      <c r="Q483" s="2" t="str">
        <f t="shared" si="22"/>
        <v>ｶﾜﾊﾗ ｹﾞﾝｾｲ</v>
      </c>
      <c r="R483" s="2" t="str">
        <f t="shared" si="23"/>
        <v>KAWAHARA Gensei (03)</v>
      </c>
      <c r="S483" s="2" t="str">
        <f>IFERROR(IF($F483="","",INDEX(リスト!$C:$C,MATCH($F483,リスト!$B:$B,0))),"")</f>
        <v>28</v>
      </c>
      <c r="T483" s="2" t="str">
        <f>IFERROR(IF($K483="","",INDEX(リスト!$F:$F,MATCH($K483,リスト!$E:$E,0))),"")</f>
        <v>JPN</v>
      </c>
      <c r="U483" s="2" t="str">
        <f>IF($B483="","",RIGHT($G483*1000+100+COUNTIF($G$2:$G483,$G483),9))</f>
        <v>030717101</v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>三木北・兵　庫</v>
      </c>
    </row>
    <row r="484" spans="1:22" x14ac:dyDescent="0.4">
      <c r="A484" t="s">
        <v>706</v>
      </c>
      <c r="B484">
        <v>483</v>
      </c>
      <c r="C484" t="s">
        <v>3104</v>
      </c>
      <c r="D484" t="s">
        <v>3105</v>
      </c>
      <c r="E484">
        <v>3</v>
      </c>
      <c r="F484" t="s">
        <v>89</v>
      </c>
      <c r="G484">
        <v>20030618</v>
      </c>
      <c r="H484" t="s">
        <v>3106</v>
      </c>
      <c r="I484" t="s">
        <v>3107</v>
      </c>
      <c r="J484" t="s">
        <v>778</v>
      </c>
      <c r="K484" t="s">
        <v>141</v>
      </c>
      <c r="L484" t="s">
        <v>95</v>
      </c>
      <c r="M484" t="s">
        <v>3108</v>
      </c>
      <c r="O484" s="2">
        <f>IFERROR(IF($B484="","",INDEX(所属情報!$E:$E,MATCH($A484,所属情報!$A:$A,0))),"")</f>
        <v>492522</v>
      </c>
      <c r="P484" s="2" t="str">
        <f t="shared" si="21"/>
        <v>喜多村　涼 (3)</v>
      </c>
      <c r="Q484" s="2" t="str">
        <f t="shared" si="22"/>
        <v>ｷﾀﾑﾗ ﾘｮｳ</v>
      </c>
      <c r="R484" s="2" t="str">
        <f t="shared" si="23"/>
        <v>KITAMURA Ryo (03)</v>
      </c>
      <c r="S484" s="2" t="str">
        <f>IFERROR(IF($F484="","",INDEX(リスト!$C:$C,MATCH($F484,リスト!$B:$B,0))),"")</f>
        <v>25</v>
      </c>
      <c r="T484" s="2" t="str">
        <f>IFERROR(IF($K484="","",INDEX(リスト!$F:$F,MATCH($K484,リスト!$E:$E,0))),"")</f>
        <v>JPN</v>
      </c>
      <c r="U484" s="2" t="str">
        <f>IF($B484="","",RIGHT($G484*1000+100+COUNTIF($G$2:$G484,$G484),9))</f>
        <v>030618102</v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>香住・兵　庫</v>
      </c>
    </row>
    <row r="485" spans="1:22" x14ac:dyDescent="0.4">
      <c r="A485" t="s">
        <v>706</v>
      </c>
      <c r="B485">
        <v>484</v>
      </c>
      <c r="C485" t="s">
        <v>3109</v>
      </c>
      <c r="D485" t="s">
        <v>3110</v>
      </c>
      <c r="E485">
        <v>3</v>
      </c>
      <c r="F485" t="s">
        <v>75</v>
      </c>
      <c r="G485">
        <v>20031122</v>
      </c>
      <c r="H485" t="s">
        <v>3111</v>
      </c>
      <c r="I485" t="s">
        <v>1292</v>
      </c>
      <c r="J485" t="s">
        <v>3112</v>
      </c>
      <c r="K485" t="s">
        <v>141</v>
      </c>
      <c r="L485" t="s">
        <v>75</v>
      </c>
      <c r="M485" t="s">
        <v>3113</v>
      </c>
      <c r="O485" s="2">
        <f>IFERROR(IF($B485="","",INDEX(所属情報!$E:$E,MATCH($A485,所属情報!$A:$A,0))),"")</f>
        <v>492522</v>
      </c>
      <c r="P485" s="2" t="str">
        <f t="shared" si="21"/>
        <v>小林　成夢 (3)</v>
      </c>
      <c r="Q485" s="2" t="str">
        <f t="shared" si="22"/>
        <v>ｺﾊﾞﾔｼ ﾅﾙﾑ</v>
      </c>
      <c r="R485" s="2" t="str">
        <f t="shared" si="23"/>
        <v>KOBAYASHI Narumu (03)</v>
      </c>
      <c r="S485" s="2" t="str">
        <f>IFERROR(IF($F485="","",INDEX(リスト!$C:$C,MATCH($F485,リスト!$B:$B,0))),"")</f>
        <v>18</v>
      </c>
      <c r="T485" s="2" t="str">
        <f>IFERROR(IF($K485="","",INDEX(リスト!$F:$F,MATCH($K485,リスト!$E:$E,0))),"")</f>
        <v>JPN</v>
      </c>
      <c r="U485" s="2" t="str">
        <f>IF($B485="","",RIGHT($G485*1000+100+COUNTIF($G$2:$G485,$G485),9))</f>
        <v>031122101</v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>大野・福　井</v>
      </c>
    </row>
    <row r="486" spans="1:22" x14ac:dyDescent="0.4">
      <c r="A486" t="s">
        <v>706</v>
      </c>
      <c r="B486">
        <v>485</v>
      </c>
      <c r="C486" t="s">
        <v>3114</v>
      </c>
      <c r="D486" t="s">
        <v>3115</v>
      </c>
      <c r="E486">
        <v>3</v>
      </c>
      <c r="F486" t="s">
        <v>97</v>
      </c>
      <c r="G486">
        <v>20030410</v>
      </c>
      <c r="H486" t="s">
        <v>3116</v>
      </c>
      <c r="I486" t="s">
        <v>3117</v>
      </c>
      <c r="J486" t="s">
        <v>3118</v>
      </c>
      <c r="K486" t="s">
        <v>141</v>
      </c>
      <c r="L486" t="s">
        <v>97</v>
      </c>
      <c r="M486" t="s">
        <v>2588</v>
      </c>
      <c r="O486" s="2">
        <f>IFERROR(IF($B486="","",INDEX(所属情報!$E:$E,MATCH($A486,所属情報!$A:$A,0))),"")</f>
        <v>492522</v>
      </c>
      <c r="P486" s="2" t="str">
        <f t="shared" si="21"/>
        <v>山中　郡 (3)</v>
      </c>
      <c r="Q486" s="2" t="str">
        <f t="shared" si="22"/>
        <v>ﾔﾏﾅｶ ｸﾞﾝ</v>
      </c>
      <c r="R486" s="2" t="str">
        <f t="shared" si="23"/>
        <v>YAMANAKA Gun (03)</v>
      </c>
      <c r="S486" s="2" t="str">
        <f>IFERROR(IF($F486="","",INDEX(リスト!$C:$C,MATCH($F486,リスト!$B:$B,0))),"")</f>
        <v>29</v>
      </c>
      <c r="T486" s="2" t="str">
        <f>IFERROR(IF($K486="","",INDEX(リスト!$F:$F,MATCH($K486,リスト!$E:$E,0))),"")</f>
        <v>JPN</v>
      </c>
      <c r="U486" s="2" t="str">
        <f>IF($B486="","",RIGHT($G486*1000+100+COUNTIF($G$2:$G486,$G486),9))</f>
        <v>030410102</v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>奈良情報商業・奈　良</v>
      </c>
    </row>
    <row r="487" spans="1:22" x14ac:dyDescent="0.4">
      <c r="A487" t="s">
        <v>706</v>
      </c>
      <c r="B487">
        <v>486</v>
      </c>
      <c r="C487" t="s">
        <v>3119</v>
      </c>
      <c r="D487" t="s">
        <v>3120</v>
      </c>
      <c r="E487">
        <v>2</v>
      </c>
      <c r="F487" t="s">
        <v>89</v>
      </c>
      <c r="G487">
        <v>20040712</v>
      </c>
      <c r="I487" t="s">
        <v>3121</v>
      </c>
      <c r="J487" t="s">
        <v>1721</v>
      </c>
      <c r="K487" t="s">
        <v>141</v>
      </c>
      <c r="L487" t="s">
        <v>89</v>
      </c>
      <c r="M487" t="s">
        <v>3122</v>
      </c>
      <c r="O487" s="2">
        <f>IFERROR(IF($B487="","",INDEX(所属情報!$E:$E,MATCH($A487,所属情報!$A:$A,0))),"")</f>
        <v>492522</v>
      </c>
      <c r="P487" s="2" t="str">
        <f t="shared" si="21"/>
        <v>一瀬　主貴 (2)</v>
      </c>
      <c r="Q487" s="2" t="str">
        <f t="shared" si="22"/>
        <v>ｲﾁｾ ｶｽﾞｷ</v>
      </c>
      <c r="R487" s="2" t="str">
        <f t="shared" si="23"/>
        <v>ICHISE Kazuki (04)</v>
      </c>
      <c r="S487" s="2" t="str">
        <f>IFERROR(IF($F487="","",INDEX(リスト!$C:$C,MATCH($F487,リスト!$B:$B,0))),"")</f>
        <v>25</v>
      </c>
      <c r="T487" s="2" t="str">
        <f>IFERROR(IF($K487="","",INDEX(リスト!$F:$F,MATCH($K487,リスト!$E:$E,0))),"")</f>
        <v>JPN</v>
      </c>
      <c r="U487" s="2" t="str">
        <f>IF($B487="","",RIGHT($G487*1000+100+COUNTIF($G$2:$G487,$G487),9))</f>
        <v>040712101</v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>安曇川・滋　賀</v>
      </c>
    </row>
    <row r="488" spans="1:22" x14ac:dyDescent="0.4">
      <c r="A488" t="s">
        <v>706</v>
      </c>
      <c r="B488">
        <v>487</v>
      </c>
      <c r="C488" t="s">
        <v>3123</v>
      </c>
      <c r="D488" t="s">
        <v>3124</v>
      </c>
      <c r="E488">
        <v>2</v>
      </c>
      <c r="F488" t="s">
        <v>95</v>
      </c>
      <c r="G488">
        <v>20040522</v>
      </c>
      <c r="I488" t="s">
        <v>3125</v>
      </c>
      <c r="J488" t="s">
        <v>3126</v>
      </c>
      <c r="K488" t="s">
        <v>141</v>
      </c>
      <c r="L488" t="s">
        <v>95</v>
      </c>
      <c r="M488" t="s">
        <v>3127</v>
      </c>
      <c r="O488" s="2">
        <f>IFERROR(IF($B488="","",INDEX(所属情報!$E:$E,MATCH($A488,所属情報!$A:$A,0))),"")</f>
        <v>492522</v>
      </c>
      <c r="P488" s="2" t="str">
        <f t="shared" si="21"/>
        <v>八鍬　薫 (2)</v>
      </c>
      <c r="Q488" s="2" t="str">
        <f t="shared" si="22"/>
        <v>ﾔｸﾜ ｶｵﾙ</v>
      </c>
      <c r="R488" s="2" t="str">
        <f t="shared" si="23"/>
        <v>YAKUWA Kaoru (04)</v>
      </c>
      <c r="S488" s="2" t="str">
        <f>IFERROR(IF($F488="","",INDEX(リスト!$C:$C,MATCH($F488,リスト!$B:$B,0))),"")</f>
        <v>28</v>
      </c>
      <c r="T488" s="2" t="str">
        <f>IFERROR(IF($K488="","",INDEX(リスト!$F:$F,MATCH($K488,リスト!$E:$E,0))),"")</f>
        <v>JPN</v>
      </c>
      <c r="U488" s="2" t="str">
        <f>IF($B488="","",RIGHT($G488*1000+100+COUNTIF($G$2:$G488,$G488),9))</f>
        <v>040522101</v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>尼崎西・兵　庫</v>
      </c>
    </row>
    <row r="489" spans="1:22" x14ac:dyDescent="0.4">
      <c r="A489" t="s">
        <v>706</v>
      </c>
      <c r="B489">
        <v>488</v>
      </c>
      <c r="C489" t="s">
        <v>3128</v>
      </c>
      <c r="D489" t="s">
        <v>3129</v>
      </c>
      <c r="E489">
        <v>2</v>
      </c>
      <c r="F489" t="s">
        <v>91</v>
      </c>
      <c r="G489">
        <v>20040409</v>
      </c>
      <c r="I489" t="s">
        <v>2258</v>
      </c>
      <c r="J489" t="s">
        <v>2120</v>
      </c>
      <c r="K489" t="s">
        <v>141</v>
      </c>
      <c r="L489" t="s">
        <v>91</v>
      </c>
      <c r="M489" t="s">
        <v>863</v>
      </c>
      <c r="O489" s="2">
        <f>IFERROR(IF($B489="","",INDEX(所属情報!$E:$E,MATCH($A489,所属情報!$A:$A,0))),"")</f>
        <v>492522</v>
      </c>
      <c r="P489" s="2" t="str">
        <f t="shared" si="21"/>
        <v>土井　創嵐 (2)</v>
      </c>
      <c r="Q489" s="2" t="str">
        <f t="shared" si="22"/>
        <v>ﾄﾞｲ ｿﾗ</v>
      </c>
      <c r="R489" s="2" t="str">
        <f t="shared" si="23"/>
        <v>DOI Sora (04)</v>
      </c>
      <c r="S489" s="2" t="str">
        <f>IFERROR(IF($F489="","",INDEX(リスト!$C:$C,MATCH($F489,リスト!$B:$B,0))),"")</f>
        <v>26</v>
      </c>
      <c r="T489" s="2" t="str">
        <f>IFERROR(IF($K489="","",INDEX(リスト!$F:$F,MATCH($K489,リスト!$E:$E,0))),"")</f>
        <v>JPN</v>
      </c>
      <c r="U489" s="2" t="str">
        <f>IF($B489="","",RIGHT($G489*1000+100+COUNTIF($G$2:$G489,$G489),9))</f>
        <v>040409101</v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>鳥羽・京　都</v>
      </c>
    </row>
    <row r="490" spans="1:22" x14ac:dyDescent="0.4">
      <c r="A490" t="s">
        <v>706</v>
      </c>
      <c r="B490">
        <v>489</v>
      </c>
      <c r="C490" t="s">
        <v>3130</v>
      </c>
      <c r="D490" t="s">
        <v>3131</v>
      </c>
      <c r="E490">
        <v>2</v>
      </c>
      <c r="F490" t="s">
        <v>89</v>
      </c>
      <c r="G490">
        <v>20050315</v>
      </c>
      <c r="I490" t="s">
        <v>3132</v>
      </c>
      <c r="J490" t="s">
        <v>974</v>
      </c>
      <c r="K490" t="s">
        <v>141</v>
      </c>
      <c r="L490" t="s">
        <v>89</v>
      </c>
      <c r="M490" t="s">
        <v>3007</v>
      </c>
      <c r="O490" s="2">
        <f>IFERROR(IF($B490="","",INDEX(所属情報!$E:$E,MATCH($A490,所属情報!$A:$A,0))),"")</f>
        <v>492522</v>
      </c>
      <c r="P490" s="2" t="str">
        <f t="shared" si="21"/>
        <v>野原　颯太 (2)</v>
      </c>
      <c r="Q490" s="2" t="str">
        <f t="shared" si="22"/>
        <v>ﾉﾊﾗ ｿｳﾀ</v>
      </c>
      <c r="R490" s="2" t="str">
        <f t="shared" si="23"/>
        <v>NOHARA Sota (05)</v>
      </c>
      <c r="S490" s="2" t="str">
        <f>IFERROR(IF($F490="","",INDEX(リスト!$C:$C,MATCH($F490,リスト!$B:$B,0))),"")</f>
        <v>25</v>
      </c>
      <c r="T490" s="2" t="str">
        <f>IFERROR(IF($K490="","",INDEX(リスト!$F:$F,MATCH($K490,リスト!$E:$E,0))),"")</f>
        <v>JPN</v>
      </c>
      <c r="U490" s="2" t="str">
        <f>IF($B490="","",RIGHT($G490*1000+100+COUNTIF($G$2:$G490,$G490),9))</f>
        <v>050315101</v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>大津商業・滋　賀</v>
      </c>
    </row>
    <row r="491" spans="1:22" x14ac:dyDescent="0.4">
      <c r="A491" t="s">
        <v>706</v>
      </c>
      <c r="B491">
        <v>490</v>
      </c>
      <c r="C491" t="s">
        <v>3133</v>
      </c>
      <c r="D491" t="s">
        <v>3134</v>
      </c>
      <c r="E491">
        <v>2</v>
      </c>
      <c r="F491" t="s">
        <v>89</v>
      </c>
      <c r="G491">
        <v>20040726</v>
      </c>
      <c r="I491" t="s">
        <v>3135</v>
      </c>
      <c r="J491" t="s">
        <v>3136</v>
      </c>
      <c r="K491" t="s">
        <v>141</v>
      </c>
      <c r="L491" t="s">
        <v>89</v>
      </c>
      <c r="M491" t="s">
        <v>1345</v>
      </c>
      <c r="O491" s="2">
        <f>IFERROR(IF($B491="","",INDEX(所属情報!$E:$E,MATCH($A491,所属情報!$A:$A,0))),"")</f>
        <v>492522</v>
      </c>
      <c r="P491" s="2" t="str">
        <f t="shared" si="21"/>
        <v>別府　涼司 (2)</v>
      </c>
      <c r="Q491" s="2" t="str">
        <f t="shared" si="22"/>
        <v>ﾍﾞｯﾌﾟ ﾘｮｳｼﾞ</v>
      </c>
      <c r="R491" s="2" t="str">
        <f t="shared" si="23"/>
        <v>BEPPU Ryoji (04)</v>
      </c>
      <c r="S491" s="2" t="str">
        <f>IFERROR(IF($F491="","",INDEX(リスト!$C:$C,MATCH($F491,リスト!$B:$B,0))),"")</f>
        <v>25</v>
      </c>
      <c r="T491" s="2" t="str">
        <f>IFERROR(IF($K491="","",INDEX(リスト!$F:$F,MATCH($K491,リスト!$E:$E,0))),"")</f>
        <v>JPN</v>
      </c>
      <c r="U491" s="2" t="str">
        <f>IF($B491="","",RIGHT($G491*1000+100+COUNTIF($G$2:$G491,$G491),9))</f>
        <v>040726101</v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>彦根翔西館・滋　賀</v>
      </c>
    </row>
    <row r="492" spans="1:22" x14ac:dyDescent="0.4">
      <c r="A492" t="s">
        <v>706</v>
      </c>
      <c r="B492">
        <v>491</v>
      </c>
      <c r="C492" t="s">
        <v>3137</v>
      </c>
      <c r="D492" t="s">
        <v>3138</v>
      </c>
      <c r="E492">
        <v>2</v>
      </c>
      <c r="F492" t="s">
        <v>91</v>
      </c>
      <c r="G492">
        <v>20041204</v>
      </c>
      <c r="H492" t="s">
        <v>3139</v>
      </c>
      <c r="I492" t="s">
        <v>3140</v>
      </c>
      <c r="J492" t="s">
        <v>1273</v>
      </c>
      <c r="K492" t="s">
        <v>141</v>
      </c>
      <c r="L492" t="s">
        <v>91</v>
      </c>
      <c r="M492" t="s">
        <v>3141</v>
      </c>
      <c r="O492" s="2">
        <f>IFERROR(IF($B492="","",INDEX(所属情報!$E:$E,MATCH($A492,所属情報!$A:$A,0))),"")</f>
        <v>492522</v>
      </c>
      <c r="P492" s="2" t="str">
        <f t="shared" si="21"/>
        <v>藤橋　倫太朗 (2)</v>
      </c>
      <c r="Q492" s="2" t="str">
        <f t="shared" si="22"/>
        <v>ﾌｼﾞﾊｼ ﾘﾝﾀﾛｳ</v>
      </c>
      <c r="R492" s="2" t="str">
        <f t="shared" si="23"/>
        <v>FUJIHASHI Rintaro (04)</v>
      </c>
      <c r="S492" s="2" t="str">
        <f>IFERROR(IF($F492="","",INDEX(リスト!$C:$C,MATCH($F492,リスト!$B:$B,0))),"")</f>
        <v>26</v>
      </c>
      <c r="T492" s="2" t="str">
        <f>IFERROR(IF($K492="","",INDEX(リスト!$F:$F,MATCH($K492,リスト!$E:$E,0))),"")</f>
        <v>JPN</v>
      </c>
      <c r="U492" s="2" t="str">
        <f>IF($B492="","",RIGHT($G492*1000+100+COUNTIF($G$2:$G492,$G492),9))</f>
        <v>041204101</v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>大谷・京　都</v>
      </c>
    </row>
    <row r="493" spans="1:22" x14ac:dyDescent="0.4">
      <c r="A493" t="s">
        <v>706</v>
      </c>
      <c r="B493">
        <v>492</v>
      </c>
      <c r="C493" t="s">
        <v>3142</v>
      </c>
      <c r="D493" t="s">
        <v>3143</v>
      </c>
      <c r="E493">
        <v>2</v>
      </c>
      <c r="F493" t="s">
        <v>91</v>
      </c>
      <c r="G493">
        <v>20040529</v>
      </c>
      <c r="I493" t="s">
        <v>3144</v>
      </c>
      <c r="J493" t="s">
        <v>862</v>
      </c>
      <c r="K493" t="s">
        <v>141</v>
      </c>
      <c r="L493" t="s">
        <v>91</v>
      </c>
      <c r="M493" t="s">
        <v>2772</v>
      </c>
      <c r="O493" s="2">
        <f>IFERROR(IF($B493="","",INDEX(所属情報!$E:$E,MATCH($A493,所属情報!$A:$A,0))),"")</f>
        <v>492522</v>
      </c>
      <c r="P493" s="2" t="str">
        <f t="shared" si="21"/>
        <v>植澤　竜也 (2)</v>
      </c>
      <c r="Q493" s="2" t="str">
        <f t="shared" si="22"/>
        <v>ｳｴｻﾞﾜ ﾀﾂﾔ</v>
      </c>
      <c r="R493" s="2" t="str">
        <f t="shared" si="23"/>
        <v>UEZAWA Tatsuya (04)</v>
      </c>
      <c r="S493" s="2" t="str">
        <f>IFERROR(IF($F493="","",INDEX(リスト!$C:$C,MATCH($F493,リスト!$B:$B,0))),"")</f>
        <v>26</v>
      </c>
      <c r="T493" s="2" t="str">
        <f>IFERROR(IF($K493="","",INDEX(リスト!$F:$F,MATCH($K493,リスト!$E:$E,0))),"")</f>
        <v>JPN</v>
      </c>
      <c r="U493" s="2" t="str">
        <f>IF($B493="","",RIGHT($G493*1000+100+COUNTIF($G$2:$G493,$G493),9))</f>
        <v>040529101</v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>北嵯峨・京　都</v>
      </c>
    </row>
    <row r="494" spans="1:22" x14ac:dyDescent="0.4">
      <c r="A494" t="s">
        <v>706</v>
      </c>
      <c r="B494">
        <v>493</v>
      </c>
      <c r="C494" t="s">
        <v>3145</v>
      </c>
      <c r="D494" t="s">
        <v>3146</v>
      </c>
      <c r="E494">
        <v>2</v>
      </c>
      <c r="F494" t="s">
        <v>97</v>
      </c>
      <c r="G494">
        <v>20040414</v>
      </c>
      <c r="I494" t="s">
        <v>3147</v>
      </c>
      <c r="J494" t="s">
        <v>1037</v>
      </c>
      <c r="K494" t="s">
        <v>141</v>
      </c>
      <c r="L494" t="s">
        <v>97</v>
      </c>
      <c r="M494" t="s">
        <v>2841</v>
      </c>
      <c r="O494" s="2">
        <f>IFERROR(IF($B494="","",INDEX(所属情報!$E:$E,MATCH($A494,所属情報!$A:$A,0))),"")</f>
        <v>492522</v>
      </c>
      <c r="P494" s="2" t="str">
        <f t="shared" si="21"/>
        <v>門田　大樹 (2)</v>
      </c>
      <c r="Q494" s="2" t="str">
        <f t="shared" si="22"/>
        <v>ｶﾄﾞﾀ ﾀﾞｲｷ</v>
      </c>
      <c r="R494" s="2" t="str">
        <f t="shared" si="23"/>
        <v>KADOTA Daiki (04)</v>
      </c>
      <c r="S494" s="2" t="str">
        <f>IFERROR(IF($F494="","",INDEX(リスト!$C:$C,MATCH($F494,リスト!$B:$B,0))),"")</f>
        <v>29</v>
      </c>
      <c r="T494" s="2" t="str">
        <f>IFERROR(IF($K494="","",INDEX(リスト!$F:$F,MATCH($K494,リスト!$E:$E,0))),"")</f>
        <v>JPN</v>
      </c>
      <c r="U494" s="2" t="str">
        <f>IF($B494="","",RIGHT($G494*1000+100+COUNTIF($G$2:$G494,$G494),9))</f>
        <v>040414101</v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>添上・奈　良</v>
      </c>
    </row>
    <row r="495" spans="1:22" x14ac:dyDescent="0.4">
      <c r="A495" t="s">
        <v>706</v>
      </c>
      <c r="B495">
        <v>494</v>
      </c>
      <c r="C495" t="s">
        <v>3148</v>
      </c>
      <c r="D495" t="s">
        <v>3149</v>
      </c>
      <c r="E495">
        <v>2</v>
      </c>
      <c r="F495" t="s">
        <v>89</v>
      </c>
      <c r="G495">
        <v>20040519</v>
      </c>
      <c r="I495" t="s">
        <v>3150</v>
      </c>
      <c r="J495" t="s">
        <v>3151</v>
      </c>
      <c r="K495" t="s">
        <v>141</v>
      </c>
      <c r="L495" t="s">
        <v>89</v>
      </c>
      <c r="M495" t="s">
        <v>3122</v>
      </c>
      <c r="O495" s="2">
        <f>IFERROR(IF($B495="","",INDEX(所属情報!$E:$E,MATCH($A495,所属情報!$A:$A,0))),"")</f>
        <v>492522</v>
      </c>
      <c r="P495" s="2" t="str">
        <f t="shared" si="21"/>
        <v>貝崎　渉 (2)</v>
      </c>
      <c r="Q495" s="2" t="str">
        <f t="shared" si="22"/>
        <v>ｶｲｻﾞｷ ﾜﾀﾙ</v>
      </c>
      <c r="R495" s="2" t="str">
        <f t="shared" si="23"/>
        <v>KAIZAKI Wataru (04)</v>
      </c>
      <c r="S495" s="2" t="str">
        <f>IFERROR(IF($F495="","",INDEX(リスト!$C:$C,MATCH($F495,リスト!$B:$B,0))),"")</f>
        <v>25</v>
      </c>
      <c r="T495" s="2" t="str">
        <f>IFERROR(IF($K495="","",INDEX(リスト!$F:$F,MATCH($K495,リスト!$E:$E,0))),"")</f>
        <v>JPN</v>
      </c>
      <c r="U495" s="2" t="str">
        <f>IF($B495="","",RIGHT($G495*1000+100+COUNTIF($G$2:$G495,$G495),9))</f>
        <v>040519102</v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>安曇川・滋　賀</v>
      </c>
    </row>
    <row r="496" spans="1:22" x14ac:dyDescent="0.4">
      <c r="A496" t="s">
        <v>706</v>
      </c>
      <c r="B496">
        <v>495</v>
      </c>
      <c r="C496" t="s">
        <v>3152</v>
      </c>
      <c r="D496" t="s">
        <v>3153</v>
      </c>
      <c r="E496">
        <v>2</v>
      </c>
      <c r="F496" t="s">
        <v>89</v>
      </c>
      <c r="G496">
        <v>20040629</v>
      </c>
      <c r="I496" t="s">
        <v>3154</v>
      </c>
      <c r="J496" t="s">
        <v>2431</v>
      </c>
      <c r="K496" t="s">
        <v>141</v>
      </c>
      <c r="L496" t="s">
        <v>89</v>
      </c>
      <c r="M496" t="s">
        <v>2422</v>
      </c>
      <c r="O496" s="2">
        <f>IFERROR(IF($B496="","",INDEX(所属情報!$E:$E,MATCH($A496,所属情報!$A:$A,0))),"")</f>
        <v>492522</v>
      </c>
      <c r="P496" s="2" t="str">
        <f t="shared" si="21"/>
        <v>酒井　大智 (2)</v>
      </c>
      <c r="Q496" s="2" t="str">
        <f t="shared" si="22"/>
        <v>ｻｶｲ ﾀﾞｲﾁ</v>
      </c>
      <c r="R496" s="2" t="str">
        <f t="shared" si="23"/>
        <v>SAKAI Daichi (04)</v>
      </c>
      <c r="S496" s="2" t="str">
        <f>IFERROR(IF($F496="","",INDEX(リスト!$C:$C,MATCH($F496,リスト!$B:$B,0))),"")</f>
        <v>25</v>
      </c>
      <c r="T496" s="2" t="str">
        <f>IFERROR(IF($K496="","",INDEX(リスト!$F:$F,MATCH($K496,リスト!$E:$E,0))),"")</f>
        <v>JPN</v>
      </c>
      <c r="U496" s="2" t="str">
        <f>IF($B496="","",RIGHT($G496*1000+100+COUNTIF($G$2:$G496,$G496),9))</f>
        <v>040629102</v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>石部・滋　賀</v>
      </c>
    </row>
    <row r="497" spans="1:22" x14ac:dyDescent="0.4">
      <c r="A497" t="s">
        <v>706</v>
      </c>
      <c r="B497">
        <v>496</v>
      </c>
      <c r="C497" t="s">
        <v>3155</v>
      </c>
      <c r="D497" t="s">
        <v>3156</v>
      </c>
      <c r="E497">
        <v>2</v>
      </c>
      <c r="F497" t="s">
        <v>89</v>
      </c>
      <c r="G497">
        <v>20040529</v>
      </c>
      <c r="H497" t="s">
        <v>3157</v>
      </c>
      <c r="I497" t="s">
        <v>1343</v>
      </c>
      <c r="J497" t="s">
        <v>3158</v>
      </c>
      <c r="K497" t="s">
        <v>141</v>
      </c>
      <c r="L497" t="s">
        <v>115</v>
      </c>
      <c r="M497" t="s">
        <v>3159</v>
      </c>
      <c r="O497" s="2">
        <f>IFERROR(IF($B497="","",INDEX(所属情報!$E:$E,MATCH($A497,所属情報!$A:$A,0))),"")</f>
        <v>492522</v>
      </c>
      <c r="P497" s="2" t="str">
        <f t="shared" si="21"/>
        <v>西村　聡一郎 (2)</v>
      </c>
      <c r="Q497" s="2" t="str">
        <f t="shared" si="22"/>
        <v>ﾆｼﾑﾗ ｿｳｲﾁﾛｳ</v>
      </c>
      <c r="R497" s="2" t="str">
        <f t="shared" si="23"/>
        <v>NISHIMURA Soichiro (04)</v>
      </c>
      <c r="S497" s="2" t="str">
        <f>IFERROR(IF($F497="","",INDEX(リスト!$C:$C,MATCH($F497,リスト!$B:$B,0))),"")</f>
        <v>25</v>
      </c>
      <c r="T497" s="2" t="str">
        <f>IFERROR(IF($K497="","",INDEX(リスト!$F:$F,MATCH($K497,リスト!$E:$E,0))),"")</f>
        <v>JPN</v>
      </c>
      <c r="U497" s="2" t="str">
        <f>IF($B497="","",RIGHT($G497*1000+100+COUNTIF($G$2:$G497,$G497),9))</f>
        <v>040529102</v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>新田・愛　媛</v>
      </c>
    </row>
    <row r="498" spans="1:22" x14ac:dyDescent="0.4">
      <c r="A498" t="s">
        <v>706</v>
      </c>
      <c r="B498">
        <v>497</v>
      </c>
      <c r="C498" t="s">
        <v>3160</v>
      </c>
      <c r="D498" t="s">
        <v>3161</v>
      </c>
      <c r="E498">
        <v>2</v>
      </c>
      <c r="F498" t="s">
        <v>89</v>
      </c>
      <c r="G498">
        <v>20041220</v>
      </c>
      <c r="H498" t="s">
        <v>3162</v>
      </c>
      <c r="I498" t="s">
        <v>3163</v>
      </c>
      <c r="J498" t="s">
        <v>3164</v>
      </c>
      <c r="K498" t="s">
        <v>141</v>
      </c>
      <c r="L498" t="s">
        <v>95</v>
      </c>
      <c r="M498" t="s">
        <v>3165</v>
      </c>
      <c r="O498" s="2">
        <f>IFERROR(IF($B498="","",INDEX(所属情報!$E:$E,MATCH($A498,所属情報!$A:$A,0))),"")</f>
        <v>492522</v>
      </c>
      <c r="P498" s="2" t="str">
        <f t="shared" si="21"/>
        <v>平賀　丈也 (2)</v>
      </c>
      <c r="Q498" s="2" t="str">
        <f t="shared" si="22"/>
        <v>ﾋﾗｶﾞ ﾀｹﾔ</v>
      </c>
      <c r="R498" s="2" t="str">
        <f t="shared" si="23"/>
        <v>HIRAGA Takeya (04)</v>
      </c>
      <c r="S498" s="2" t="str">
        <f>IFERROR(IF($F498="","",INDEX(リスト!$C:$C,MATCH($F498,リスト!$B:$B,0))),"")</f>
        <v>25</v>
      </c>
      <c r="T498" s="2" t="str">
        <f>IFERROR(IF($K498="","",INDEX(リスト!$F:$F,MATCH($K498,リスト!$E:$E,0))),"")</f>
        <v>JPN</v>
      </c>
      <c r="U498" s="2" t="str">
        <f>IF($B498="","",RIGHT($G498*1000+100+COUNTIF($G$2:$G498,$G498),9))</f>
        <v>041220101</v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>西脇工業・兵　庫</v>
      </c>
    </row>
    <row r="499" spans="1:22" x14ac:dyDescent="0.4">
      <c r="A499" t="s">
        <v>706</v>
      </c>
      <c r="B499">
        <v>498</v>
      </c>
      <c r="C499" t="s">
        <v>3166</v>
      </c>
      <c r="D499" t="s">
        <v>3167</v>
      </c>
      <c r="E499">
        <v>2</v>
      </c>
      <c r="F499" t="s">
        <v>91</v>
      </c>
      <c r="G499">
        <v>20041202</v>
      </c>
      <c r="H499" t="s">
        <v>3168</v>
      </c>
      <c r="I499" t="s">
        <v>1600</v>
      </c>
      <c r="J499" t="s">
        <v>1047</v>
      </c>
      <c r="K499" t="s">
        <v>141</v>
      </c>
      <c r="L499" t="s">
        <v>91</v>
      </c>
      <c r="M499" t="s">
        <v>2970</v>
      </c>
      <c r="O499" s="2">
        <f>IFERROR(IF($B499="","",INDEX(所属情報!$E:$E,MATCH($A499,所属情報!$A:$A,0))),"")</f>
        <v>492522</v>
      </c>
      <c r="P499" s="2" t="str">
        <f t="shared" si="21"/>
        <v>中野　稜太 (2)</v>
      </c>
      <c r="Q499" s="2" t="str">
        <f t="shared" si="22"/>
        <v>ﾅｶﾉ ﾘｮｳﾀ</v>
      </c>
      <c r="R499" s="2" t="str">
        <f t="shared" si="23"/>
        <v>NAKANO Ryota (04)</v>
      </c>
      <c r="S499" s="2" t="str">
        <f>IFERROR(IF($F499="","",INDEX(リスト!$C:$C,MATCH($F499,リスト!$B:$B,0))),"")</f>
        <v>26</v>
      </c>
      <c r="T499" s="2" t="str">
        <f>IFERROR(IF($K499="","",INDEX(リスト!$F:$F,MATCH($K499,リスト!$E:$E,0))),"")</f>
        <v>JPN</v>
      </c>
      <c r="U499" s="2" t="str">
        <f>IF($B499="","",RIGHT($G499*1000+100+COUNTIF($G$2:$G499,$G499),9))</f>
        <v>041202102</v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>洛東・京　都</v>
      </c>
    </row>
    <row r="500" spans="1:22" x14ac:dyDescent="0.4">
      <c r="A500" t="s">
        <v>706</v>
      </c>
      <c r="B500">
        <v>499</v>
      </c>
      <c r="C500" t="s">
        <v>3169</v>
      </c>
      <c r="D500" t="s">
        <v>3170</v>
      </c>
      <c r="E500">
        <v>2</v>
      </c>
      <c r="F500" t="s">
        <v>87</v>
      </c>
      <c r="G500">
        <v>20040430</v>
      </c>
      <c r="I500" t="s">
        <v>1025</v>
      </c>
      <c r="J500" t="s">
        <v>1244</v>
      </c>
      <c r="K500" t="s">
        <v>141</v>
      </c>
      <c r="L500" t="s">
        <v>87</v>
      </c>
      <c r="M500" t="s">
        <v>3171</v>
      </c>
      <c r="O500" s="2">
        <f>IFERROR(IF($B500="","",INDEX(所属情報!$E:$E,MATCH($A500,所属情報!$A:$A,0))),"")</f>
        <v>492522</v>
      </c>
      <c r="P500" s="2" t="str">
        <f t="shared" si="21"/>
        <v>伊藤　悠真 (2)</v>
      </c>
      <c r="Q500" s="2" t="str">
        <f t="shared" si="22"/>
        <v>ｲﾄｳ ﾕｳﾏ</v>
      </c>
      <c r="R500" s="2" t="str">
        <f t="shared" si="23"/>
        <v>ITO Yuma (04)</v>
      </c>
      <c r="S500" s="2" t="str">
        <f>IFERROR(IF($F500="","",INDEX(リスト!$C:$C,MATCH($F500,リスト!$B:$B,0))),"")</f>
        <v>24</v>
      </c>
      <c r="T500" s="2" t="str">
        <f>IFERROR(IF($K500="","",INDEX(リスト!$F:$F,MATCH($K500,リスト!$E:$E,0))),"")</f>
        <v>JPN</v>
      </c>
      <c r="U500" s="2" t="str">
        <f>IF($B500="","",RIGHT($G500*1000+100+COUNTIF($G$2:$G500,$G500),9))</f>
        <v>040430102</v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>稲生・三　重</v>
      </c>
    </row>
    <row r="501" spans="1:22" x14ac:dyDescent="0.4">
      <c r="A501" t="s">
        <v>706</v>
      </c>
      <c r="B501">
        <v>500</v>
      </c>
      <c r="C501" t="s">
        <v>3172</v>
      </c>
      <c r="D501" t="s">
        <v>3173</v>
      </c>
      <c r="E501">
        <v>2</v>
      </c>
      <c r="F501" t="s">
        <v>89</v>
      </c>
      <c r="G501">
        <v>20040712</v>
      </c>
      <c r="I501" t="s">
        <v>3174</v>
      </c>
      <c r="J501" t="s">
        <v>3175</v>
      </c>
      <c r="K501" t="s">
        <v>141</v>
      </c>
      <c r="L501" t="s">
        <v>89</v>
      </c>
      <c r="M501" t="s">
        <v>3176</v>
      </c>
      <c r="O501" s="2">
        <f>IFERROR(IF($B501="","",INDEX(所属情報!$E:$E,MATCH($A501,所属情報!$A:$A,0))),"")</f>
        <v>492522</v>
      </c>
      <c r="P501" s="2" t="str">
        <f t="shared" si="21"/>
        <v>林　虎道 (2)</v>
      </c>
      <c r="Q501" s="2" t="str">
        <f t="shared" si="22"/>
        <v>ﾊﾔｼ ﾄﾗﾐﾁ</v>
      </c>
      <c r="R501" s="2" t="str">
        <f t="shared" si="23"/>
        <v>HAYASHI Toramichi (04)</v>
      </c>
      <c r="S501" s="2" t="str">
        <f>IFERROR(IF($F501="","",INDEX(リスト!$C:$C,MATCH($F501,リスト!$B:$B,0))),"")</f>
        <v>25</v>
      </c>
      <c r="T501" s="2" t="str">
        <f>IFERROR(IF($K501="","",INDEX(リスト!$F:$F,MATCH($K501,リスト!$E:$E,0))),"")</f>
        <v>JPN</v>
      </c>
      <c r="U501" s="2" t="str">
        <f>IF($B501="","",RIGHT($G501*1000+100+COUNTIF($G$2:$G501,$G501),9))</f>
        <v>040712102</v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>八幡商業・滋　賀</v>
      </c>
    </row>
    <row r="502" spans="1:22" x14ac:dyDescent="0.4">
      <c r="A502" t="s">
        <v>706</v>
      </c>
      <c r="B502">
        <v>501</v>
      </c>
      <c r="C502" t="s">
        <v>3177</v>
      </c>
      <c r="D502" t="s">
        <v>3178</v>
      </c>
      <c r="E502">
        <v>2</v>
      </c>
      <c r="F502" t="s">
        <v>95</v>
      </c>
      <c r="G502">
        <v>20050115</v>
      </c>
      <c r="I502" t="s">
        <v>1896</v>
      </c>
      <c r="J502" t="s">
        <v>3179</v>
      </c>
      <c r="K502" t="s">
        <v>141</v>
      </c>
      <c r="L502" t="s">
        <v>95</v>
      </c>
      <c r="M502" t="s">
        <v>1021</v>
      </c>
      <c r="O502" s="2">
        <f>IFERROR(IF($B502="","",INDEX(所属情報!$E:$E,MATCH($A502,所属情報!$A:$A,0))),"")</f>
        <v>492522</v>
      </c>
      <c r="P502" s="2" t="str">
        <f t="shared" si="21"/>
        <v>石川　輝朗 (2)</v>
      </c>
      <c r="Q502" s="2" t="str">
        <f t="shared" si="22"/>
        <v>ｲｼｶﾜ ﾃﾙｱｷ</v>
      </c>
      <c r="R502" s="2" t="str">
        <f t="shared" si="23"/>
        <v>ISHIKAWA Teruaki (05)</v>
      </c>
      <c r="S502" s="2" t="str">
        <f>IFERROR(IF($F502="","",INDEX(リスト!$C:$C,MATCH($F502,リスト!$B:$B,0))),"")</f>
        <v>28</v>
      </c>
      <c r="T502" s="2" t="str">
        <f>IFERROR(IF($K502="","",INDEX(リスト!$F:$F,MATCH($K502,リスト!$E:$E,0))),"")</f>
        <v>JPN</v>
      </c>
      <c r="U502" s="2" t="str">
        <f>IF($B502="","",RIGHT($G502*1000+100+COUNTIF($G$2:$G502,$G502),9))</f>
        <v>050115101</v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>滝川第二・兵　庫</v>
      </c>
    </row>
    <row r="503" spans="1:22" x14ac:dyDescent="0.4">
      <c r="A503" t="s">
        <v>706</v>
      </c>
      <c r="B503">
        <v>502</v>
      </c>
      <c r="C503" t="s">
        <v>3180</v>
      </c>
      <c r="D503" t="s">
        <v>3181</v>
      </c>
      <c r="E503">
        <v>2</v>
      </c>
      <c r="F503" t="s">
        <v>101</v>
      </c>
      <c r="G503">
        <v>20040806</v>
      </c>
      <c r="H503" t="s">
        <v>3182</v>
      </c>
      <c r="I503" t="s">
        <v>2095</v>
      </c>
      <c r="J503" t="s">
        <v>3183</v>
      </c>
      <c r="K503" t="s">
        <v>141</v>
      </c>
      <c r="L503" t="s">
        <v>101</v>
      </c>
      <c r="M503" t="s">
        <v>1521</v>
      </c>
      <c r="O503" s="2">
        <f>IFERROR(IF($B503="","",INDEX(所属情報!$E:$E,MATCH($A503,所属情報!$A:$A,0))),"")</f>
        <v>492522</v>
      </c>
      <c r="P503" s="2" t="str">
        <f t="shared" si="21"/>
        <v>大田　丈 (2)</v>
      </c>
      <c r="Q503" s="2" t="str">
        <f t="shared" si="22"/>
        <v>ｵｵﾀ ｼﾞｮｳ</v>
      </c>
      <c r="R503" s="2" t="str">
        <f t="shared" si="23"/>
        <v>OTA Jo (04)</v>
      </c>
      <c r="S503" s="2" t="str">
        <f>IFERROR(IF($F503="","",INDEX(リスト!$C:$C,MATCH($F503,リスト!$B:$B,0))),"")</f>
        <v>31</v>
      </c>
      <c r="T503" s="2" t="str">
        <f>IFERROR(IF($K503="","",INDEX(リスト!$F:$F,MATCH($K503,リスト!$E:$E,0))),"")</f>
        <v>JPN</v>
      </c>
      <c r="U503" s="2" t="str">
        <f>IF($B503="","",RIGHT($G503*1000+100+COUNTIF($G$2:$G503,$G503),9))</f>
        <v>040806103</v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>鳥取城北・鳥　取</v>
      </c>
    </row>
    <row r="504" spans="1:22" x14ac:dyDescent="0.4">
      <c r="A504" t="s">
        <v>706</v>
      </c>
      <c r="B504">
        <v>503</v>
      </c>
      <c r="C504" t="s">
        <v>3184</v>
      </c>
      <c r="D504" t="s">
        <v>3185</v>
      </c>
      <c r="E504">
        <v>2</v>
      </c>
      <c r="F504" t="s">
        <v>123</v>
      </c>
      <c r="G504">
        <v>20040512</v>
      </c>
      <c r="H504" t="s">
        <v>3186</v>
      </c>
      <c r="I504" t="s">
        <v>1359</v>
      </c>
      <c r="J504" t="s">
        <v>1657</v>
      </c>
      <c r="K504" t="s">
        <v>141</v>
      </c>
      <c r="L504" t="s">
        <v>123</v>
      </c>
      <c r="M504" t="s">
        <v>2467</v>
      </c>
      <c r="O504" s="2">
        <f>IFERROR(IF($B504="","",INDEX(所属情報!$E:$E,MATCH($A504,所属情報!$A:$A,0))),"")</f>
        <v>492522</v>
      </c>
      <c r="P504" s="2" t="str">
        <f t="shared" si="21"/>
        <v>山崎　遥人 (2)</v>
      </c>
      <c r="Q504" s="2" t="str">
        <f t="shared" si="22"/>
        <v>ﾔﾏｻｷ ﾊﾙﾄ</v>
      </c>
      <c r="R504" s="2" t="str">
        <f t="shared" si="23"/>
        <v>YAMASAKI Haruto (04)</v>
      </c>
      <c r="S504" s="2" t="str">
        <f>IFERROR(IF($F504="","",INDEX(リスト!$C:$C,MATCH($F504,リスト!$B:$B,0))),"")</f>
        <v>42</v>
      </c>
      <c r="T504" s="2" t="str">
        <f>IFERROR(IF($K504="","",INDEX(リスト!$F:$F,MATCH($K504,リスト!$E:$E,0))),"")</f>
        <v>JPN</v>
      </c>
      <c r="U504" s="2" t="str">
        <f>IF($B504="","",RIGHT($G504*1000+100+COUNTIF($G$2:$G504,$G504),9))</f>
        <v>040512101</v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>長崎日本大・長　崎</v>
      </c>
    </row>
    <row r="505" spans="1:22" x14ac:dyDescent="0.4">
      <c r="A505" t="s">
        <v>706</v>
      </c>
      <c r="B505">
        <v>504</v>
      </c>
      <c r="C505" t="s">
        <v>3187</v>
      </c>
      <c r="D505" t="s">
        <v>3188</v>
      </c>
      <c r="E505">
        <v>2</v>
      </c>
      <c r="F505" t="s">
        <v>93</v>
      </c>
      <c r="G505">
        <v>20040815</v>
      </c>
      <c r="I505" t="s">
        <v>3189</v>
      </c>
      <c r="J505" t="s">
        <v>2238</v>
      </c>
      <c r="K505" t="s">
        <v>141</v>
      </c>
      <c r="L505" t="s">
        <v>93</v>
      </c>
      <c r="M505" t="s">
        <v>785</v>
      </c>
      <c r="O505" s="2">
        <f>IFERROR(IF($B505="","",INDEX(所属情報!$E:$E,MATCH($A505,所属情報!$A:$A,0))),"")</f>
        <v>492522</v>
      </c>
      <c r="P505" s="2" t="str">
        <f t="shared" si="21"/>
        <v>三ツ目　陸 (2)</v>
      </c>
      <c r="Q505" s="2" t="str">
        <f t="shared" si="22"/>
        <v>ﾐﾂﾒ ﾘｸ</v>
      </c>
      <c r="R505" s="2" t="str">
        <f t="shared" si="23"/>
        <v>MITSUME Riku (04)</v>
      </c>
      <c r="S505" s="2" t="str">
        <f>IFERROR(IF($F505="","",INDEX(リスト!$C:$C,MATCH($F505,リスト!$B:$B,0))),"")</f>
        <v>27</v>
      </c>
      <c r="T505" s="2" t="str">
        <f>IFERROR(IF($K505="","",INDEX(リスト!$F:$F,MATCH($K505,リスト!$E:$E,0))),"")</f>
        <v>JPN</v>
      </c>
      <c r="U505" s="2" t="str">
        <f>IF($B505="","",RIGHT($G505*1000+100+COUNTIF($G$2:$G505,$G505),9))</f>
        <v>040815101</v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>東海大大阪仰星・大　阪</v>
      </c>
    </row>
    <row r="506" spans="1:22" x14ac:dyDescent="0.4">
      <c r="A506" t="s">
        <v>706</v>
      </c>
      <c r="B506">
        <v>505</v>
      </c>
      <c r="C506" t="s">
        <v>3190</v>
      </c>
      <c r="D506" t="s">
        <v>3191</v>
      </c>
      <c r="E506">
        <v>2</v>
      </c>
      <c r="F506" t="s">
        <v>89</v>
      </c>
      <c r="G506">
        <v>20040608</v>
      </c>
      <c r="I506" t="s">
        <v>3192</v>
      </c>
      <c r="J506" t="s">
        <v>1194</v>
      </c>
      <c r="K506" t="s">
        <v>141</v>
      </c>
      <c r="L506" t="s">
        <v>89</v>
      </c>
      <c r="M506" t="s">
        <v>1345</v>
      </c>
      <c r="O506" s="2">
        <f>IFERROR(IF($B506="","",INDEX(所属情報!$E:$E,MATCH($A506,所属情報!$A:$A,0))),"")</f>
        <v>492522</v>
      </c>
      <c r="P506" s="2" t="str">
        <f t="shared" si="21"/>
        <v>奥村　航貴 (2)</v>
      </c>
      <c r="Q506" s="2" t="str">
        <f t="shared" si="22"/>
        <v>ｵｸﾑﾗ ｺｳｷ</v>
      </c>
      <c r="R506" s="2" t="str">
        <f t="shared" si="23"/>
        <v>OKUMURA Koki (04)</v>
      </c>
      <c r="S506" s="2" t="str">
        <f>IFERROR(IF($F506="","",INDEX(リスト!$C:$C,MATCH($F506,リスト!$B:$B,0))),"")</f>
        <v>25</v>
      </c>
      <c r="T506" s="2" t="str">
        <f>IFERROR(IF($K506="","",INDEX(リスト!$F:$F,MATCH($K506,リスト!$E:$E,0))),"")</f>
        <v>JPN</v>
      </c>
      <c r="U506" s="2" t="str">
        <f>IF($B506="","",RIGHT($G506*1000+100+COUNTIF($G$2:$G506,$G506),9))</f>
        <v>040608101</v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>彦根翔西館・滋　賀</v>
      </c>
    </row>
    <row r="507" spans="1:22" x14ac:dyDescent="0.4">
      <c r="A507" t="s">
        <v>706</v>
      </c>
      <c r="B507">
        <v>506</v>
      </c>
      <c r="C507" t="s">
        <v>3193</v>
      </c>
      <c r="D507" t="s">
        <v>3194</v>
      </c>
      <c r="E507">
        <v>2</v>
      </c>
      <c r="F507" t="s">
        <v>93</v>
      </c>
      <c r="G507">
        <v>20040408</v>
      </c>
      <c r="I507" t="s">
        <v>3195</v>
      </c>
      <c r="J507" t="s">
        <v>1182</v>
      </c>
      <c r="K507" t="s">
        <v>141</v>
      </c>
      <c r="L507" t="s">
        <v>93</v>
      </c>
      <c r="M507" t="s">
        <v>3196</v>
      </c>
      <c r="O507" s="2">
        <f>IFERROR(IF($B507="","",INDEX(所属情報!$E:$E,MATCH($A507,所属情報!$A:$A,0))),"")</f>
        <v>492522</v>
      </c>
      <c r="P507" s="2" t="str">
        <f t="shared" si="21"/>
        <v>野田　陸人 (2)</v>
      </c>
      <c r="Q507" s="2" t="str">
        <f t="shared" si="22"/>
        <v>ﾉﾀﾞ ﾘｸﾄ</v>
      </c>
      <c r="R507" s="2" t="str">
        <f t="shared" si="23"/>
        <v>NODA Rikuto (04)</v>
      </c>
      <c r="S507" s="2" t="str">
        <f>IFERROR(IF($F507="","",INDEX(リスト!$C:$C,MATCH($F507,リスト!$B:$B,0))),"")</f>
        <v>27</v>
      </c>
      <c r="T507" s="2" t="str">
        <f>IFERROR(IF($K507="","",INDEX(リスト!$F:$F,MATCH($K507,リスト!$E:$E,0))),"")</f>
        <v>JPN</v>
      </c>
      <c r="U507" s="2" t="str">
        <f>IF($B507="","",RIGHT($G507*1000+100+COUNTIF($G$2:$G507,$G507),9))</f>
        <v>040408102</v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>四條畷・大　阪</v>
      </c>
    </row>
    <row r="508" spans="1:22" x14ac:dyDescent="0.4">
      <c r="A508" t="s">
        <v>706</v>
      </c>
      <c r="B508">
        <v>507</v>
      </c>
      <c r="C508" t="s">
        <v>3197</v>
      </c>
      <c r="D508" t="s">
        <v>3198</v>
      </c>
      <c r="E508">
        <v>2</v>
      </c>
      <c r="F508" t="s">
        <v>123</v>
      </c>
      <c r="G508">
        <v>20050129</v>
      </c>
      <c r="H508" t="s">
        <v>3199</v>
      </c>
      <c r="I508" t="s">
        <v>3200</v>
      </c>
      <c r="J508" t="s">
        <v>956</v>
      </c>
      <c r="K508" t="s">
        <v>141</v>
      </c>
      <c r="L508" t="s">
        <v>123</v>
      </c>
      <c r="M508" t="s">
        <v>2467</v>
      </c>
      <c r="O508" s="2">
        <f>IFERROR(IF($B508="","",INDEX(所属情報!$E:$E,MATCH($A508,所属情報!$A:$A,0))),"")</f>
        <v>492522</v>
      </c>
      <c r="P508" s="2" t="str">
        <f t="shared" si="21"/>
        <v>松崎　大河 (2)</v>
      </c>
      <c r="Q508" s="2" t="str">
        <f t="shared" si="22"/>
        <v>ﾏﾂｻﾞｷ ﾀｲｶﾞ</v>
      </c>
      <c r="R508" s="2" t="str">
        <f t="shared" si="23"/>
        <v>MATSUZAKI Taiga (05)</v>
      </c>
      <c r="S508" s="2" t="str">
        <f>IFERROR(IF($F508="","",INDEX(リスト!$C:$C,MATCH($F508,リスト!$B:$B,0))),"")</f>
        <v>42</v>
      </c>
      <c r="T508" s="2" t="str">
        <f>IFERROR(IF($K508="","",INDEX(リスト!$F:$F,MATCH($K508,リスト!$E:$E,0))),"")</f>
        <v>JPN</v>
      </c>
      <c r="U508" s="2" t="str">
        <f>IF($B508="","",RIGHT($G508*1000+100+COUNTIF($G$2:$G508,$G508),9))</f>
        <v>050129101</v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>長崎日本大・長　崎</v>
      </c>
    </row>
    <row r="509" spans="1:22" x14ac:dyDescent="0.4">
      <c r="A509" t="s">
        <v>706</v>
      </c>
      <c r="B509">
        <v>508</v>
      </c>
      <c r="C509" t="s">
        <v>3201</v>
      </c>
      <c r="D509" t="s">
        <v>3202</v>
      </c>
      <c r="E509">
        <v>2</v>
      </c>
      <c r="F509" t="s">
        <v>89</v>
      </c>
      <c r="G509">
        <v>20041130</v>
      </c>
      <c r="I509" t="s">
        <v>1833</v>
      </c>
      <c r="J509" t="s">
        <v>1657</v>
      </c>
      <c r="K509" t="s">
        <v>141</v>
      </c>
      <c r="L509" t="s">
        <v>89</v>
      </c>
      <c r="M509" t="s">
        <v>1345</v>
      </c>
      <c r="O509" s="2">
        <f>IFERROR(IF($B509="","",INDEX(所属情報!$E:$E,MATCH($A509,所属情報!$A:$A,0))),"")</f>
        <v>492522</v>
      </c>
      <c r="P509" s="2" t="str">
        <f t="shared" si="21"/>
        <v>小西　遥斗 (2)</v>
      </c>
      <c r="Q509" s="2" t="str">
        <f t="shared" si="22"/>
        <v>ｺﾆｼ ﾊﾙﾄ</v>
      </c>
      <c r="R509" s="2" t="str">
        <f t="shared" si="23"/>
        <v>KONISHI Haruto (04)</v>
      </c>
      <c r="S509" s="2" t="str">
        <f>IFERROR(IF($F509="","",INDEX(リスト!$C:$C,MATCH($F509,リスト!$B:$B,0))),"")</f>
        <v>25</v>
      </c>
      <c r="T509" s="2" t="str">
        <f>IFERROR(IF($K509="","",INDEX(リスト!$F:$F,MATCH($K509,リスト!$E:$E,0))),"")</f>
        <v>JPN</v>
      </c>
      <c r="U509" s="2" t="str">
        <f>IF($B509="","",RIGHT($G509*1000+100+COUNTIF($G$2:$G509,$G509),9))</f>
        <v>041130101</v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>彦根翔西館・滋　賀</v>
      </c>
    </row>
    <row r="510" spans="1:22" x14ac:dyDescent="0.4">
      <c r="A510" t="s">
        <v>706</v>
      </c>
      <c r="B510">
        <v>509</v>
      </c>
      <c r="C510" t="s">
        <v>3203</v>
      </c>
      <c r="D510" t="s">
        <v>3204</v>
      </c>
      <c r="E510">
        <v>2</v>
      </c>
      <c r="F510" t="s">
        <v>89</v>
      </c>
      <c r="G510">
        <v>20040410</v>
      </c>
      <c r="I510" t="s">
        <v>3205</v>
      </c>
      <c r="J510" t="s">
        <v>1064</v>
      </c>
      <c r="K510" t="s">
        <v>141</v>
      </c>
      <c r="L510" t="s">
        <v>89</v>
      </c>
      <c r="M510" t="s">
        <v>1345</v>
      </c>
      <c r="O510" s="2">
        <f>IFERROR(IF($B510="","",INDEX(所属情報!$E:$E,MATCH($A510,所属情報!$A:$A,0))),"")</f>
        <v>492522</v>
      </c>
      <c r="P510" s="2" t="str">
        <f t="shared" si="21"/>
        <v>古澤　侑也 (2)</v>
      </c>
      <c r="Q510" s="2" t="str">
        <f t="shared" si="22"/>
        <v>ﾌﾙｻﾜ ﾕｳﾔ</v>
      </c>
      <c r="R510" s="2" t="str">
        <f t="shared" si="23"/>
        <v>FURUSAWA Yuya (04)</v>
      </c>
      <c r="S510" s="2" t="str">
        <f>IFERROR(IF($F510="","",INDEX(リスト!$C:$C,MATCH($F510,リスト!$B:$B,0))),"")</f>
        <v>25</v>
      </c>
      <c r="T510" s="2" t="str">
        <f>IFERROR(IF($K510="","",INDEX(リスト!$F:$F,MATCH($K510,リスト!$E:$E,0))),"")</f>
        <v>JPN</v>
      </c>
      <c r="U510" s="2" t="str">
        <f>IF($B510="","",RIGHT($G510*1000+100+COUNTIF($G$2:$G510,$G510),9))</f>
        <v>040410101</v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>彦根翔西館・滋　賀</v>
      </c>
    </row>
    <row r="511" spans="1:22" x14ac:dyDescent="0.4">
      <c r="A511" t="s">
        <v>706</v>
      </c>
      <c r="B511">
        <v>510</v>
      </c>
      <c r="C511" t="s">
        <v>3206</v>
      </c>
      <c r="D511" t="s">
        <v>3207</v>
      </c>
      <c r="E511">
        <v>2</v>
      </c>
      <c r="F511" t="s">
        <v>119</v>
      </c>
      <c r="G511">
        <v>20050211</v>
      </c>
      <c r="I511" t="s">
        <v>1292</v>
      </c>
      <c r="J511" t="s">
        <v>1625</v>
      </c>
      <c r="K511" t="s">
        <v>141</v>
      </c>
      <c r="L511" t="s">
        <v>119</v>
      </c>
      <c r="M511" t="s">
        <v>3208</v>
      </c>
      <c r="O511" s="2">
        <f>IFERROR(IF($B511="","",INDEX(所属情報!$E:$E,MATCH($A511,所属情報!$A:$A,0))),"")</f>
        <v>492522</v>
      </c>
      <c r="P511" s="2" t="str">
        <f t="shared" si="21"/>
        <v>小林　啓祐 (2)</v>
      </c>
      <c r="Q511" s="2" t="str">
        <f t="shared" si="22"/>
        <v>ｺﾊﾞﾔｼ ｹｲｽｹ</v>
      </c>
      <c r="R511" s="2" t="str">
        <f t="shared" si="23"/>
        <v>KOBAYASHI Keisuke (05)</v>
      </c>
      <c r="S511" s="2" t="str">
        <f>IFERROR(IF($F511="","",INDEX(リスト!$C:$C,MATCH($F511,リスト!$B:$B,0))),"")</f>
        <v>40</v>
      </c>
      <c r="T511" s="2" t="str">
        <f>IFERROR(IF($K511="","",INDEX(リスト!$F:$F,MATCH($K511,リスト!$E:$E,0))),"")</f>
        <v>JPN</v>
      </c>
      <c r="U511" s="2" t="str">
        <f>IF($B511="","",RIGHT($G511*1000+100+COUNTIF($G$2:$G511,$G511),9))</f>
        <v>050211101</v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>中間・福　岡</v>
      </c>
    </row>
    <row r="512" spans="1:22" x14ac:dyDescent="0.4">
      <c r="A512" t="s">
        <v>706</v>
      </c>
      <c r="B512">
        <v>511</v>
      </c>
      <c r="C512" t="s">
        <v>3209</v>
      </c>
      <c r="D512" t="s">
        <v>3210</v>
      </c>
      <c r="E512">
        <v>2</v>
      </c>
      <c r="F512" t="s">
        <v>89</v>
      </c>
      <c r="G512">
        <v>20040608</v>
      </c>
      <c r="I512" t="s">
        <v>3211</v>
      </c>
      <c r="J512" t="s">
        <v>3212</v>
      </c>
      <c r="K512" t="s">
        <v>141</v>
      </c>
      <c r="L512" t="s">
        <v>89</v>
      </c>
      <c r="M512" t="s">
        <v>3007</v>
      </c>
      <c r="O512" s="2">
        <f>IFERROR(IF($B512="","",INDEX(所属情報!$E:$E,MATCH($A512,所属情報!$A:$A,0))),"")</f>
        <v>492522</v>
      </c>
      <c r="P512" s="2" t="str">
        <f t="shared" si="21"/>
        <v>佐々木　仁哉 (2)</v>
      </c>
      <c r="Q512" s="2" t="str">
        <f t="shared" si="22"/>
        <v>ｻｻｷ ｼﾞﾝﾔ</v>
      </c>
      <c r="R512" s="2" t="str">
        <f t="shared" si="23"/>
        <v>SASAKI Jinya (04)</v>
      </c>
      <c r="S512" s="2" t="str">
        <f>IFERROR(IF($F512="","",INDEX(リスト!$C:$C,MATCH($F512,リスト!$B:$B,0))),"")</f>
        <v>25</v>
      </c>
      <c r="T512" s="2" t="str">
        <f>IFERROR(IF($K512="","",INDEX(リスト!$F:$F,MATCH($K512,リスト!$E:$E,0))),"")</f>
        <v>JPN</v>
      </c>
      <c r="U512" s="2" t="str">
        <f>IF($B512="","",RIGHT($G512*1000+100+COUNTIF($G$2:$G512,$G512),9))</f>
        <v>040608102</v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>大津商業・滋　賀</v>
      </c>
    </row>
    <row r="513" spans="1:22" x14ac:dyDescent="0.4">
      <c r="A513" t="s">
        <v>706</v>
      </c>
      <c r="B513">
        <v>512</v>
      </c>
      <c r="C513" t="s">
        <v>3213</v>
      </c>
      <c r="D513" t="s">
        <v>3214</v>
      </c>
      <c r="E513">
        <v>2</v>
      </c>
      <c r="F513" t="s">
        <v>89</v>
      </c>
      <c r="G513">
        <v>20050222</v>
      </c>
      <c r="I513" t="s">
        <v>861</v>
      </c>
      <c r="J513" t="s">
        <v>2120</v>
      </c>
      <c r="K513" t="s">
        <v>141</v>
      </c>
      <c r="L513" t="s">
        <v>89</v>
      </c>
      <c r="M513" t="s">
        <v>3007</v>
      </c>
      <c r="O513" s="2">
        <f>IFERROR(IF($B513="","",INDEX(所属情報!$E:$E,MATCH($A513,所属情報!$A:$A,0))),"")</f>
        <v>492522</v>
      </c>
      <c r="P513" s="2" t="str">
        <f t="shared" si="21"/>
        <v>吉本　空 (2)</v>
      </c>
      <c r="Q513" s="2" t="str">
        <f t="shared" si="22"/>
        <v>ﾖｼﾓﾄ ｿﾗ</v>
      </c>
      <c r="R513" s="2" t="str">
        <f t="shared" si="23"/>
        <v>YOSHIMOTO Sora (05)</v>
      </c>
      <c r="S513" s="2" t="str">
        <f>IFERROR(IF($F513="","",INDEX(リスト!$C:$C,MATCH($F513,リスト!$B:$B,0))),"")</f>
        <v>25</v>
      </c>
      <c r="T513" s="2" t="str">
        <f>IFERROR(IF($K513="","",INDEX(リスト!$F:$F,MATCH($K513,リスト!$E:$E,0))),"")</f>
        <v>JPN</v>
      </c>
      <c r="U513" s="2" t="str">
        <f>IF($B513="","",RIGHT($G513*1000+100+COUNTIF($G$2:$G513,$G513),9))</f>
        <v>050222101</v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>大津商業・滋　賀</v>
      </c>
    </row>
    <row r="514" spans="1:22" x14ac:dyDescent="0.4">
      <c r="A514" t="s">
        <v>706</v>
      </c>
      <c r="B514">
        <v>513</v>
      </c>
      <c r="C514" t="s">
        <v>3215</v>
      </c>
      <c r="D514" t="s">
        <v>3216</v>
      </c>
      <c r="E514">
        <v>2</v>
      </c>
      <c r="F514" t="s">
        <v>91</v>
      </c>
      <c r="G514">
        <v>20041101</v>
      </c>
      <c r="I514" t="s">
        <v>3217</v>
      </c>
      <c r="J514" t="s">
        <v>1303</v>
      </c>
      <c r="K514" t="s">
        <v>141</v>
      </c>
      <c r="L514" t="s">
        <v>91</v>
      </c>
      <c r="M514" t="s">
        <v>3012</v>
      </c>
      <c r="O514" s="2">
        <f>IFERROR(IF($B514="","",INDEX(所属情報!$E:$E,MATCH($A514,所属情報!$A:$A,0))),"")</f>
        <v>492522</v>
      </c>
      <c r="P514" s="2" t="str">
        <f t="shared" ref="P514:P577" si="24">IF($C514="","",IF($E514="",$C514,$C514&amp;" ("&amp;$E514&amp;")"))</f>
        <v>玉村　悠登 (2)</v>
      </c>
      <c r="Q514" s="2" t="str">
        <f t="shared" ref="Q514:Q577" si="25">IF($D514="","",ASC($D514))</f>
        <v>ﾀﾏﾑﾗ ﾕｳﾄ</v>
      </c>
      <c r="R514" s="2" t="str">
        <f t="shared" ref="R514:R577" si="26">IF($I514="","",UPPER($I514)&amp;" "&amp;UPPER(LEFT($J514,1))&amp;LOWER(RIGHT($J514,LEN($J514)-1))&amp;" ("&amp;MID($G514,3,2)&amp;")")</f>
        <v>TAMAMURA Yuto (04)</v>
      </c>
      <c r="S514" s="2" t="str">
        <f>IFERROR(IF($F514="","",INDEX(リスト!$C:$C,MATCH($F514,リスト!$B:$B,0))),"")</f>
        <v>26</v>
      </c>
      <c r="T514" s="2" t="str">
        <f>IFERROR(IF($K514="","",INDEX(リスト!$F:$F,MATCH($K514,リスト!$E:$E,0))),"")</f>
        <v>JPN</v>
      </c>
      <c r="U514" s="2" t="str">
        <f>IF($B514="","",RIGHT($G514*1000+100+COUNTIF($G$2:$G514,$G514),9))</f>
        <v>041101101</v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>京都廣学館・京　都</v>
      </c>
    </row>
    <row r="515" spans="1:22" x14ac:dyDescent="0.4">
      <c r="A515" t="s">
        <v>706</v>
      </c>
      <c r="B515">
        <v>514</v>
      </c>
      <c r="C515" t="s">
        <v>3218</v>
      </c>
      <c r="D515" t="s">
        <v>3219</v>
      </c>
      <c r="E515">
        <v>2</v>
      </c>
      <c r="F515" t="s">
        <v>89</v>
      </c>
      <c r="G515">
        <v>20050207</v>
      </c>
      <c r="I515" t="s">
        <v>2225</v>
      </c>
      <c r="J515" t="s">
        <v>2426</v>
      </c>
      <c r="K515" t="s">
        <v>141</v>
      </c>
      <c r="L515" t="s">
        <v>87</v>
      </c>
      <c r="M515" t="s">
        <v>1976</v>
      </c>
      <c r="O515" s="2">
        <f>IFERROR(IF($B515="","",INDEX(所属情報!$E:$E,MATCH($A515,所属情報!$A:$A,0))),"")</f>
        <v>492522</v>
      </c>
      <c r="P515" s="2" t="str">
        <f t="shared" si="24"/>
        <v>中島　迅帝 (2)</v>
      </c>
      <c r="Q515" s="2" t="str">
        <f t="shared" si="25"/>
        <v>ﾅｶｼﾞﾏ ﾊﾔﾃ</v>
      </c>
      <c r="R515" s="2" t="str">
        <f t="shared" si="26"/>
        <v>NAKAJIMA Hayate (05)</v>
      </c>
      <c r="S515" s="2" t="str">
        <f>IFERROR(IF($F515="","",INDEX(リスト!$C:$C,MATCH($F515,リスト!$B:$B,0))),"")</f>
        <v>25</v>
      </c>
      <c r="T515" s="2" t="str">
        <f>IFERROR(IF($K515="","",INDEX(リスト!$F:$F,MATCH($K515,リスト!$E:$E,0))),"")</f>
        <v>JPN</v>
      </c>
      <c r="U515" s="2" t="str">
        <f>IF($B515="","",RIGHT($G515*1000+100+COUNTIF($G$2:$G515,$G515),9))</f>
        <v>050207101</v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>皇學館・三　重</v>
      </c>
    </row>
    <row r="516" spans="1:22" x14ac:dyDescent="0.4">
      <c r="A516" t="s">
        <v>706</v>
      </c>
      <c r="B516">
        <v>515</v>
      </c>
      <c r="C516" t="s">
        <v>3220</v>
      </c>
      <c r="D516" t="s">
        <v>3221</v>
      </c>
      <c r="E516" t="s">
        <v>1307</v>
      </c>
      <c r="F516" t="s">
        <v>93</v>
      </c>
      <c r="G516">
        <v>20010302</v>
      </c>
      <c r="H516" t="s">
        <v>3222</v>
      </c>
      <c r="I516" t="s">
        <v>3223</v>
      </c>
      <c r="J516" t="s">
        <v>1228</v>
      </c>
      <c r="K516" t="s">
        <v>141</v>
      </c>
      <c r="L516" t="s">
        <v>93</v>
      </c>
      <c r="M516" t="s">
        <v>2008</v>
      </c>
      <c r="O516" s="2">
        <f>IFERROR(IF($B516="","",INDEX(所属情報!$E:$E,MATCH($A516,所属情報!$A:$A,0))),"")</f>
        <v>492522</v>
      </c>
      <c r="P516" s="2" t="str">
        <f t="shared" si="24"/>
        <v>楠見　涼介 (M1)</v>
      </c>
      <c r="Q516" s="2" t="str">
        <f t="shared" si="25"/>
        <v>ｸｽﾐ ﾘｮｳｽｹ</v>
      </c>
      <c r="R516" s="2" t="str">
        <f t="shared" si="26"/>
        <v>KUSUMI Ryosuke (01)</v>
      </c>
      <c r="S516" s="2" t="str">
        <f>IFERROR(IF($F516="","",INDEX(リスト!$C:$C,MATCH($F516,リスト!$B:$B,0))),"")</f>
        <v>27</v>
      </c>
      <c r="T516" s="2" t="str">
        <f>IFERROR(IF($K516="","",INDEX(リスト!$F:$F,MATCH($K516,リスト!$E:$E,0))),"")</f>
        <v>JPN</v>
      </c>
      <c r="U516" s="2" t="str">
        <f>IF($B516="","",RIGHT($G516*1000+100+COUNTIF($G$2:$G516,$G516),9))</f>
        <v>010302101</v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>大阪桐蔭・大　阪</v>
      </c>
    </row>
    <row r="517" spans="1:22" x14ac:dyDescent="0.4">
      <c r="A517" t="s">
        <v>706</v>
      </c>
      <c r="B517">
        <v>516</v>
      </c>
      <c r="C517" t="s">
        <v>3224</v>
      </c>
      <c r="D517" t="s">
        <v>3225</v>
      </c>
      <c r="E517">
        <v>2</v>
      </c>
      <c r="F517" t="s">
        <v>91</v>
      </c>
      <c r="G517">
        <v>20040622</v>
      </c>
      <c r="H517" t="s">
        <v>3226</v>
      </c>
      <c r="I517" t="s">
        <v>3227</v>
      </c>
      <c r="J517" t="s">
        <v>1590</v>
      </c>
      <c r="K517" t="s">
        <v>141</v>
      </c>
      <c r="L517" t="s">
        <v>91</v>
      </c>
      <c r="M517" t="s">
        <v>1240</v>
      </c>
      <c r="O517" s="2">
        <f>IFERROR(IF($B517="","",INDEX(所属情報!$E:$E,MATCH($A517,所属情報!$A:$A,0))),"")</f>
        <v>492522</v>
      </c>
      <c r="P517" s="2" t="str">
        <f t="shared" si="24"/>
        <v>仮屋﨑　湧 (2)</v>
      </c>
      <c r="Q517" s="2" t="str">
        <f t="shared" si="25"/>
        <v>ｶﾘﾔｻﾞｷ ﾕｳ</v>
      </c>
      <c r="R517" s="2" t="str">
        <f t="shared" si="26"/>
        <v>KARIYAZAKI Yu (04)</v>
      </c>
      <c r="S517" s="2" t="str">
        <f>IFERROR(IF($F517="","",INDEX(リスト!$C:$C,MATCH($F517,リスト!$B:$B,0))),"")</f>
        <v>26</v>
      </c>
      <c r="T517" s="2" t="str">
        <f>IFERROR(IF($K517="","",INDEX(リスト!$F:$F,MATCH($K517,リスト!$E:$E,0))),"")</f>
        <v>JPN</v>
      </c>
      <c r="U517" s="2" t="str">
        <f>IF($B517="","",RIGHT($G517*1000+100+COUNTIF($G$2:$G517,$G517),9))</f>
        <v>040622102</v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>花園・京　都</v>
      </c>
    </row>
    <row r="518" spans="1:22" x14ac:dyDescent="0.4">
      <c r="A518" t="s">
        <v>706</v>
      </c>
      <c r="B518">
        <v>517</v>
      </c>
      <c r="C518" t="s">
        <v>3228</v>
      </c>
      <c r="D518" t="s">
        <v>3229</v>
      </c>
      <c r="E518">
        <v>2</v>
      </c>
      <c r="F518" t="s">
        <v>89</v>
      </c>
      <c r="G518">
        <v>20050208</v>
      </c>
      <c r="H518" t="s">
        <v>3230</v>
      </c>
      <c r="I518" t="s">
        <v>3231</v>
      </c>
      <c r="J518" t="s">
        <v>1037</v>
      </c>
      <c r="K518" t="s">
        <v>141</v>
      </c>
      <c r="L518" t="s">
        <v>119</v>
      </c>
      <c r="M518" t="s">
        <v>3232</v>
      </c>
      <c r="O518" s="2">
        <f>IFERROR(IF($B518="","",INDEX(所属情報!$E:$E,MATCH($A518,所属情報!$A:$A,0))),"")</f>
        <v>492522</v>
      </c>
      <c r="P518" s="2" t="str">
        <f t="shared" si="24"/>
        <v>宮下　大輝 (2)</v>
      </c>
      <c r="Q518" s="2" t="str">
        <f t="shared" si="25"/>
        <v>ﾐﾔｼﾀ ﾀﾞｲｷ</v>
      </c>
      <c r="R518" s="2" t="str">
        <f t="shared" si="26"/>
        <v>MIYASHITA Daiki (05)</v>
      </c>
      <c r="S518" s="2" t="str">
        <f>IFERROR(IF($F518="","",INDEX(リスト!$C:$C,MATCH($F518,リスト!$B:$B,0))),"")</f>
        <v>25</v>
      </c>
      <c r="T518" s="2" t="str">
        <f>IFERROR(IF($K518="","",INDEX(リスト!$F:$F,MATCH($K518,リスト!$E:$E,0))),"")</f>
        <v>JPN</v>
      </c>
      <c r="U518" s="2" t="str">
        <f>IF($B518="","",RIGHT($G518*1000+100+COUNTIF($G$2:$G518,$G518),9))</f>
        <v>050208101</v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>東福岡・福　岡</v>
      </c>
    </row>
    <row r="519" spans="1:22" x14ac:dyDescent="0.4">
      <c r="A519" t="s">
        <v>706</v>
      </c>
      <c r="B519">
        <v>518</v>
      </c>
      <c r="C519" t="s">
        <v>3233</v>
      </c>
      <c r="D519" t="s">
        <v>3234</v>
      </c>
      <c r="E519">
        <v>3</v>
      </c>
      <c r="F519" t="s">
        <v>1281</v>
      </c>
      <c r="G519">
        <v>20030713</v>
      </c>
      <c r="I519" t="s">
        <v>3235</v>
      </c>
      <c r="J519" t="s">
        <v>1327</v>
      </c>
      <c r="K519" t="s">
        <v>141</v>
      </c>
      <c r="L519" t="s">
        <v>85</v>
      </c>
      <c r="M519" t="s">
        <v>3236</v>
      </c>
      <c r="O519" s="2">
        <f>IFERROR(IF($B519="","",INDEX(所属情報!$E:$E,MATCH($A519,所属情報!$A:$A,0))),"")</f>
        <v>492522</v>
      </c>
      <c r="P519" s="2" t="str">
        <f t="shared" si="24"/>
        <v>西野　有輝 (3)</v>
      </c>
      <c r="Q519" s="2" t="str">
        <f t="shared" si="25"/>
        <v>ﾆｼﾉ ﾕｳｷ</v>
      </c>
      <c r="R519" s="2" t="str">
        <f t="shared" si="26"/>
        <v>NISHINO Yuki (03)</v>
      </c>
      <c r="S519" s="2" t="str">
        <f>IFERROR(IF($F519="","",INDEX(リスト!$C:$C,MATCH($F519,リスト!$B:$B,0))),"")</f>
        <v>49</v>
      </c>
      <c r="T519" s="2" t="str">
        <f>IFERROR(IF($K519="","",INDEX(リスト!$F:$F,MATCH($K519,リスト!$E:$E,0))),"")</f>
        <v>JPN</v>
      </c>
      <c r="U519" s="2" t="str">
        <f>IF($B519="","",RIGHT($G519*1000+100+COUNTIF($G$2:$G519,$G519),9))</f>
        <v>030713102</v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>小牧・愛　知</v>
      </c>
    </row>
    <row r="520" spans="1:22" x14ac:dyDescent="0.4">
      <c r="A520" t="s">
        <v>706</v>
      </c>
      <c r="B520">
        <v>519</v>
      </c>
      <c r="C520" t="s">
        <v>3237</v>
      </c>
      <c r="D520" t="s">
        <v>3238</v>
      </c>
      <c r="E520">
        <v>3</v>
      </c>
      <c r="F520" t="s">
        <v>1281</v>
      </c>
      <c r="G520">
        <v>20030809</v>
      </c>
      <c r="I520" t="s">
        <v>3239</v>
      </c>
      <c r="J520" t="s">
        <v>2120</v>
      </c>
      <c r="K520" t="s">
        <v>141</v>
      </c>
      <c r="L520" t="s">
        <v>95</v>
      </c>
      <c r="M520" t="s">
        <v>3240</v>
      </c>
      <c r="O520" s="2">
        <f>IFERROR(IF($B520="","",INDEX(所属情報!$E:$E,MATCH($A520,所属情報!$A:$A,0))),"")</f>
        <v>492522</v>
      </c>
      <c r="P520" s="2" t="str">
        <f t="shared" si="24"/>
        <v>徳元　颯良 (3)</v>
      </c>
      <c r="Q520" s="2" t="str">
        <f t="shared" si="25"/>
        <v>ﾄｸﾓﾄ ｿﾗ</v>
      </c>
      <c r="R520" s="2" t="str">
        <f t="shared" si="26"/>
        <v>TOKUMOTO Sora (03)</v>
      </c>
      <c r="S520" s="2" t="str">
        <f>IFERROR(IF($F520="","",INDEX(リスト!$C:$C,MATCH($F520,リスト!$B:$B,0))),"")</f>
        <v>49</v>
      </c>
      <c r="T520" s="2" t="str">
        <f>IFERROR(IF($K520="","",INDEX(リスト!$F:$F,MATCH($K520,リスト!$E:$E,0))),"")</f>
        <v>JPN</v>
      </c>
      <c r="U520" s="2" t="str">
        <f>IF($B520="","",RIGHT($G520*1000+100+COUNTIF($G$2:$G520,$G520),9))</f>
        <v>030809101</v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>神戸星城・兵　庫</v>
      </c>
    </row>
    <row r="521" spans="1:22" x14ac:dyDescent="0.4">
      <c r="A521" t="s">
        <v>11769</v>
      </c>
      <c r="B521">
        <v>520</v>
      </c>
      <c r="C521" t="s">
        <v>3241</v>
      </c>
      <c r="D521" t="s">
        <v>3242</v>
      </c>
      <c r="E521" t="s">
        <v>775</v>
      </c>
      <c r="F521" t="s">
        <v>93</v>
      </c>
      <c r="G521">
        <v>20010105</v>
      </c>
      <c r="H521" t="s">
        <v>3243</v>
      </c>
      <c r="I521" t="s">
        <v>1272</v>
      </c>
      <c r="J521" t="s">
        <v>944</v>
      </c>
      <c r="K521" t="s">
        <v>141</v>
      </c>
      <c r="L521" t="s">
        <v>93</v>
      </c>
      <c r="M521" t="s">
        <v>945</v>
      </c>
      <c r="O521" s="2">
        <f>IFERROR(IF($B521="","",INDEX(所属情報!$E:$E,MATCH($A521,所属情報!$A:$A,0))),"")</f>
        <v>492213</v>
      </c>
      <c r="P521" s="2" t="str">
        <f t="shared" si="24"/>
        <v>藤原　由規 (M2)</v>
      </c>
      <c r="Q521" s="2" t="str">
        <f t="shared" si="25"/>
        <v>ﾌｼﾞﾜﾗ ﾖｼｷ</v>
      </c>
      <c r="R521" s="2" t="str">
        <f t="shared" si="26"/>
        <v>FUJIWARA Yoshiki (01)</v>
      </c>
      <c r="S521" s="2" t="str">
        <f>IFERROR(IF($F521="","",INDEX(リスト!$C:$C,MATCH($F521,リスト!$B:$B,0))),"")</f>
        <v>27</v>
      </c>
      <c r="T521" s="2" t="str">
        <f>IFERROR(IF($K521="","",INDEX(リスト!$F:$F,MATCH($K521,リスト!$E:$E,0))),"")</f>
        <v>JPN</v>
      </c>
      <c r="U521" s="2" t="str">
        <f>IF($B521="","",RIGHT($G521*1000+100+COUNTIF($G$2:$G521,$G521),9))</f>
        <v>010105101</v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>大塚・大　阪</v>
      </c>
    </row>
    <row r="522" spans="1:22" x14ac:dyDescent="0.4">
      <c r="A522" t="s">
        <v>11769</v>
      </c>
      <c r="B522">
        <v>521</v>
      </c>
      <c r="C522" t="s">
        <v>3244</v>
      </c>
      <c r="D522" t="s">
        <v>3245</v>
      </c>
      <c r="E522" t="s">
        <v>1307</v>
      </c>
      <c r="F522" t="s">
        <v>95</v>
      </c>
      <c r="G522">
        <v>20011028</v>
      </c>
      <c r="H522" t="s">
        <v>3246</v>
      </c>
      <c r="I522" t="s">
        <v>3247</v>
      </c>
      <c r="J522" t="s">
        <v>3248</v>
      </c>
      <c r="K522" t="s">
        <v>141</v>
      </c>
      <c r="L522" t="s">
        <v>95</v>
      </c>
      <c r="M522" t="s">
        <v>3249</v>
      </c>
      <c r="O522" s="2">
        <f>IFERROR(IF($B522="","",INDEX(所属情報!$E:$E,MATCH($A522,所属情報!$A:$A,0))),"")</f>
        <v>492213</v>
      </c>
      <c r="P522" s="2" t="str">
        <f t="shared" si="24"/>
        <v>黒田　翔貴 (M1)</v>
      </c>
      <c r="Q522" s="2" t="str">
        <f t="shared" si="25"/>
        <v>ｸﾛﾀﾞ ｼｮｳｷ</v>
      </c>
      <c r="R522" s="2" t="str">
        <f t="shared" si="26"/>
        <v>KURODA Shoki (01)</v>
      </c>
      <c r="S522" s="2" t="str">
        <f>IFERROR(IF($F522="","",INDEX(リスト!$C:$C,MATCH($F522,リスト!$B:$B,0))),"")</f>
        <v>28</v>
      </c>
      <c r="T522" s="2" t="str">
        <f>IFERROR(IF($K522="","",INDEX(リスト!$F:$F,MATCH($K522,リスト!$E:$E,0))),"")</f>
        <v>JPN</v>
      </c>
      <c r="U522" s="2" t="str">
        <f>IF($B522="","",RIGHT($G522*1000+100+COUNTIF($G$2:$G522,$G522),9))</f>
        <v>011028101</v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>伊川谷北・兵　庫</v>
      </c>
    </row>
    <row r="523" spans="1:22" x14ac:dyDescent="0.4">
      <c r="A523" t="s">
        <v>11769</v>
      </c>
      <c r="B523">
        <v>522</v>
      </c>
      <c r="C523" t="s">
        <v>3250</v>
      </c>
      <c r="D523" t="s">
        <v>3251</v>
      </c>
      <c r="E523" t="s">
        <v>1307</v>
      </c>
      <c r="F523" t="s">
        <v>95</v>
      </c>
      <c r="G523">
        <v>20020318</v>
      </c>
      <c r="H523" t="s">
        <v>3252</v>
      </c>
      <c r="I523" t="s">
        <v>3253</v>
      </c>
      <c r="J523" t="s">
        <v>1635</v>
      </c>
      <c r="K523" t="s">
        <v>141</v>
      </c>
      <c r="L523" t="s">
        <v>95</v>
      </c>
      <c r="M523" t="s">
        <v>3254</v>
      </c>
      <c r="O523" s="2">
        <f>IFERROR(IF($B523="","",INDEX(所属情報!$E:$E,MATCH($A523,所属情報!$A:$A,0))),"")</f>
        <v>492213</v>
      </c>
      <c r="P523" s="2" t="str">
        <f t="shared" si="24"/>
        <v>湯浅　可弦 (M1)</v>
      </c>
      <c r="Q523" s="2" t="str">
        <f t="shared" si="25"/>
        <v>ﾕｱｻ ｶｲﾄ</v>
      </c>
      <c r="R523" s="2" t="str">
        <f t="shared" si="26"/>
        <v>YUASA Kaito (02)</v>
      </c>
      <c r="S523" s="2" t="str">
        <f>IFERROR(IF($F523="","",INDEX(リスト!$C:$C,MATCH($F523,リスト!$B:$B,0))),"")</f>
        <v>28</v>
      </c>
      <c r="T523" s="2" t="str">
        <f>IFERROR(IF($K523="","",INDEX(リスト!$F:$F,MATCH($K523,リスト!$E:$E,0))),"")</f>
        <v>JPN</v>
      </c>
      <c r="U523" s="2" t="str">
        <f>IF($B523="","",RIGHT($G523*1000+100+COUNTIF($G$2:$G523,$G523),9))</f>
        <v>020318101</v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>兵庫工業・兵　庫</v>
      </c>
    </row>
    <row r="524" spans="1:22" x14ac:dyDescent="0.4">
      <c r="A524" t="s">
        <v>11769</v>
      </c>
      <c r="B524">
        <v>523</v>
      </c>
      <c r="C524" t="s">
        <v>3255</v>
      </c>
      <c r="D524" t="s">
        <v>3256</v>
      </c>
      <c r="E524">
        <v>4</v>
      </c>
      <c r="F524" t="s">
        <v>113</v>
      </c>
      <c r="G524">
        <v>20021101</v>
      </c>
      <c r="H524" t="s">
        <v>3257</v>
      </c>
      <c r="I524" t="s">
        <v>3258</v>
      </c>
      <c r="J524" t="s">
        <v>2393</v>
      </c>
      <c r="K524" t="s">
        <v>141</v>
      </c>
      <c r="L524" t="s">
        <v>113</v>
      </c>
      <c r="M524" t="s">
        <v>2083</v>
      </c>
      <c r="O524" s="2">
        <f>IFERROR(IF($B524="","",INDEX(所属情報!$E:$E,MATCH($A524,所属情報!$A:$A,0))),"")</f>
        <v>492213</v>
      </c>
      <c r="P524" s="2" t="str">
        <f t="shared" si="24"/>
        <v>古谷　健吾 (4)</v>
      </c>
      <c r="Q524" s="2" t="str">
        <f t="shared" si="25"/>
        <v>ﾌﾙﾀﾆ ｹﾝｺﾞ</v>
      </c>
      <c r="R524" s="2" t="str">
        <f t="shared" si="26"/>
        <v>FURUTANI Kengo (02)</v>
      </c>
      <c r="S524" s="2" t="str">
        <f>IFERROR(IF($F524="","",INDEX(リスト!$C:$C,MATCH($F524,リスト!$B:$B,0))),"")</f>
        <v>37</v>
      </c>
      <c r="T524" s="2" t="str">
        <f>IFERROR(IF($K524="","",INDEX(リスト!$F:$F,MATCH($K524,リスト!$E:$E,0))),"")</f>
        <v>JPN</v>
      </c>
      <c r="U524" s="2" t="str">
        <f>IF($B524="","",RIGHT($G524*1000+100+COUNTIF($G$2:$G524,$G524),9))</f>
        <v>021101102</v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>高松工芸・香　川</v>
      </c>
    </row>
    <row r="525" spans="1:22" x14ac:dyDescent="0.4">
      <c r="A525" t="s">
        <v>11769</v>
      </c>
      <c r="B525">
        <v>524</v>
      </c>
      <c r="C525" t="s">
        <v>3259</v>
      </c>
      <c r="D525" t="s">
        <v>3260</v>
      </c>
      <c r="E525">
        <v>4</v>
      </c>
      <c r="F525" t="s">
        <v>93</v>
      </c>
      <c r="G525">
        <v>20020712</v>
      </c>
      <c r="H525" t="s">
        <v>3261</v>
      </c>
      <c r="I525" t="s">
        <v>3262</v>
      </c>
      <c r="J525" t="s">
        <v>1091</v>
      </c>
      <c r="K525" t="s">
        <v>141</v>
      </c>
      <c r="L525" t="s">
        <v>93</v>
      </c>
      <c r="M525" t="s">
        <v>3263</v>
      </c>
      <c r="O525" s="2">
        <f>IFERROR(IF($B525="","",INDEX(所属情報!$E:$E,MATCH($A525,所属情報!$A:$A,0))),"")</f>
        <v>492213</v>
      </c>
      <c r="P525" s="2" t="str">
        <f t="shared" si="24"/>
        <v>萩尾　脩人 (4)</v>
      </c>
      <c r="Q525" s="2" t="str">
        <f t="shared" si="25"/>
        <v>ﾊｷﾞｵ ｼｭｳﾄ</v>
      </c>
      <c r="R525" s="2" t="str">
        <f t="shared" si="26"/>
        <v>HAGIO Shuto (02)</v>
      </c>
      <c r="S525" s="2" t="str">
        <f>IFERROR(IF($F525="","",INDEX(リスト!$C:$C,MATCH($F525,リスト!$B:$B,0))),"")</f>
        <v>27</v>
      </c>
      <c r="T525" s="2" t="str">
        <f>IFERROR(IF($K525="","",INDEX(リスト!$F:$F,MATCH($K525,リスト!$E:$E,0))),"")</f>
        <v>JPN</v>
      </c>
      <c r="U525" s="2" t="str">
        <f>IF($B525="","",RIGHT($G525*1000+100+COUNTIF($G$2:$G525,$G525),9))</f>
        <v>020712102</v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>門真なみはや・大　阪</v>
      </c>
    </row>
    <row r="526" spans="1:22" x14ac:dyDescent="0.4">
      <c r="A526" t="s">
        <v>11769</v>
      </c>
      <c r="B526">
        <v>525</v>
      </c>
      <c r="C526" t="s">
        <v>3264</v>
      </c>
      <c r="D526" t="s">
        <v>3265</v>
      </c>
      <c r="E526">
        <v>4</v>
      </c>
      <c r="F526" t="s">
        <v>93</v>
      </c>
      <c r="G526">
        <v>20020524</v>
      </c>
      <c r="H526" t="s">
        <v>3266</v>
      </c>
      <c r="I526" t="s">
        <v>3267</v>
      </c>
      <c r="J526" t="s">
        <v>3268</v>
      </c>
      <c r="K526" t="s">
        <v>141</v>
      </c>
      <c r="L526" t="s">
        <v>93</v>
      </c>
      <c r="M526" t="s">
        <v>951</v>
      </c>
      <c r="O526" s="2">
        <f>IFERROR(IF($B526="","",INDEX(所属情報!$E:$E,MATCH($A526,所属情報!$A:$A,0))),"")</f>
        <v>492213</v>
      </c>
      <c r="P526" s="2" t="str">
        <f t="shared" si="24"/>
        <v>上村　壮吾 (4)</v>
      </c>
      <c r="Q526" s="2" t="str">
        <f t="shared" si="25"/>
        <v>ｳｴﾑﾗ ｿｳｺﾞ</v>
      </c>
      <c r="R526" s="2" t="str">
        <f t="shared" si="26"/>
        <v>UEMURA Sogo (02)</v>
      </c>
      <c r="S526" s="2" t="str">
        <f>IFERROR(IF($F526="","",INDEX(リスト!$C:$C,MATCH($F526,リスト!$B:$B,0))),"")</f>
        <v>27</v>
      </c>
      <c r="T526" s="2" t="str">
        <f>IFERROR(IF($K526="","",INDEX(リスト!$F:$F,MATCH($K526,リスト!$E:$E,0))),"")</f>
        <v>JPN</v>
      </c>
      <c r="U526" s="2" t="str">
        <f>IF($B526="","",RIGHT($G526*1000+100+COUNTIF($G$2:$G526,$G526),9))</f>
        <v>020524102</v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>大阪・大　阪</v>
      </c>
    </row>
    <row r="527" spans="1:22" x14ac:dyDescent="0.4">
      <c r="A527" t="s">
        <v>11769</v>
      </c>
      <c r="B527">
        <v>526</v>
      </c>
      <c r="C527" t="s">
        <v>3269</v>
      </c>
      <c r="D527" t="s">
        <v>3270</v>
      </c>
      <c r="E527">
        <v>4</v>
      </c>
      <c r="F527" t="s">
        <v>113</v>
      </c>
      <c r="G527">
        <v>20021209</v>
      </c>
      <c r="H527" t="s">
        <v>3271</v>
      </c>
      <c r="I527" t="s">
        <v>3272</v>
      </c>
      <c r="J527" t="s">
        <v>2471</v>
      </c>
      <c r="K527" t="s">
        <v>141</v>
      </c>
      <c r="L527" t="s">
        <v>113</v>
      </c>
      <c r="M527" t="s">
        <v>3273</v>
      </c>
      <c r="O527" s="2">
        <f>IFERROR(IF($B527="","",INDEX(所属情報!$E:$E,MATCH($A527,所属情報!$A:$A,0))),"")</f>
        <v>492213</v>
      </c>
      <c r="P527" s="2" t="str">
        <f t="shared" si="24"/>
        <v>小塚　陽介 (4)</v>
      </c>
      <c r="Q527" s="2" t="str">
        <f t="shared" si="25"/>
        <v>ｺﾂｶ ﾖｳｽｹ</v>
      </c>
      <c r="R527" s="2" t="str">
        <f t="shared" si="26"/>
        <v>KOTSUKA Yosuke (02)</v>
      </c>
      <c r="S527" s="2" t="str">
        <f>IFERROR(IF($F527="","",INDEX(リスト!$C:$C,MATCH($F527,リスト!$B:$B,0))),"")</f>
        <v>37</v>
      </c>
      <c r="T527" s="2" t="str">
        <f>IFERROR(IF($K527="","",INDEX(リスト!$F:$F,MATCH($K527,リスト!$E:$E,0))),"")</f>
        <v>JPN</v>
      </c>
      <c r="U527" s="2" t="str">
        <f>IF($B527="","",RIGHT($G527*1000+100+COUNTIF($G$2:$G527,$G527),9))</f>
        <v>021209102</v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>丸亀城西・香　川</v>
      </c>
    </row>
    <row r="528" spans="1:22" x14ac:dyDescent="0.4">
      <c r="A528" t="s">
        <v>11769</v>
      </c>
      <c r="B528">
        <v>527</v>
      </c>
      <c r="C528" t="s">
        <v>3274</v>
      </c>
      <c r="D528" t="s">
        <v>3275</v>
      </c>
      <c r="E528">
        <v>4</v>
      </c>
      <c r="F528" t="s">
        <v>115</v>
      </c>
      <c r="G528">
        <v>20030122</v>
      </c>
      <c r="H528" t="s">
        <v>3276</v>
      </c>
      <c r="I528" t="s">
        <v>3277</v>
      </c>
      <c r="J528" t="s">
        <v>1125</v>
      </c>
      <c r="K528" t="s">
        <v>141</v>
      </c>
      <c r="L528" t="s">
        <v>115</v>
      </c>
      <c r="M528" t="s">
        <v>3278</v>
      </c>
      <c r="O528" s="2">
        <f>IFERROR(IF($B528="","",INDEX(所属情報!$E:$E,MATCH($A528,所属情報!$A:$A,0))),"")</f>
        <v>492213</v>
      </c>
      <c r="P528" s="2" t="str">
        <f t="shared" si="24"/>
        <v>鷹野　優士 (4)</v>
      </c>
      <c r="Q528" s="2" t="str">
        <f t="shared" si="25"/>
        <v>ﾀｶﾉ ﾕｳｼ</v>
      </c>
      <c r="R528" s="2" t="str">
        <f t="shared" si="26"/>
        <v>TAKANO Yushi (03)</v>
      </c>
      <c r="S528" s="2" t="str">
        <f>IFERROR(IF($F528="","",INDEX(リスト!$C:$C,MATCH($F528,リスト!$B:$B,0))),"")</f>
        <v>38</v>
      </c>
      <c r="T528" s="2" t="str">
        <f>IFERROR(IF($K528="","",INDEX(リスト!$F:$F,MATCH($K528,リスト!$E:$E,0))),"")</f>
        <v>JPN</v>
      </c>
      <c r="U528" s="2" t="str">
        <f>IF($B528="","",RIGHT($G528*1000+100+COUNTIF($G$2:$G528,$G528),9))</f>
        <v>030122101</v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>新居浜東・愛　媛</v>
      </c>
    </row>
    <row r="529" spans="1:22" x14ac:dyDescent="0.4">
      <c r="A529" t="s">
        <v>11769</v>
      </c>
      <c r="B529">
        <v>528</v>
      </c>
      <c r="C529" t="s">
        <v>3279</v>
      </c>
      <c r="D529" t="s">
        <v>3280</v>
      </c>
      <c r="E529">
        <v>4</v>
      </c>
      <c r="F529" t="s">
        <v>95</v>
      </c>
      <c r="G529">
        <v>20020501</v>
      </c>
      <c r="H529" t="s">
        <v>3281</v>
      </c>
      <c r="I529" t="s">
        <v>3282</v>
      </c>
      <c r="J529" t="s">
        <v>980</v>
      </c>
      <c r="K529" t="s">
        <v>141</v>
      </c>
      <c r="L529" t="s">
        <v>95</v>
      </c>
      <c r="M529" t="s">
        <v>791</v>
      </c>
      <c r="O529" s="2">
        <f>IFERROR(IF($B529="","",INDEX(所属情報!$E:$E,MATCH($A529,所属情報!$A:$A,0))),"")</f>
        <v>492213</v>
      </c>
      <c r="P529" s="2" t="str">
        <f t="shared" si="24"/>
        <v>泉　翔太 (4)</v>
      </c>
      <c r="Q529" s="2" t="str">
        <f t="shared" si="25"/>
        <v>ｲｽﾞﾐ ｼｮｳﾀ</v>
      </c>
      <c r="R529" s="2" t="str">
        <f t="shared" si="26"/>
        <v>IZUMI Shota (02)</v>
      </c>
      <c r="S529" s="2" t="str">
        <f>IFERROR(IF($F529="","",INDEX(リスト!$C:$C,MATCH($F529,リスト!$B:$B,0))),"")</f>
        <v>28</v>
      </c>
      <c r="T529" s="2" t="str">
        <f>IFERROR(IF($K529="","",INDEX(リスト!$F:$F,MATCH($K529,リスト!$E:$E,0))),"")</f>
        <v>JPN</v>
      </c>
      <c r="U529" s="2" t="str">
        <f>IF($B529="","",RIGHT($G529*1000+100+COUNTIF($G$2:$G529,$G529),9))</f>
        <v>020501101</v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>報徳学園・兵　庫</v>
      </c>
    </row>
    <row r="530" spans="1:22" x14ac:dyDescent="0.4">
      <c r="A530" t="s">
        <v>11769</v>
      </c>
      <c r="B530">
        <v>529</v>
      </c>
      <c r="C530" t="s">
        <v>3283</v>
      </c>
      <c r="D530" t="s">
        <v>3284</v>
      </c>
      <c r="E530">
        <v>4</v>
      </c>
      <c r="F530" t="s">
        <v>95</v>
      </c>
      <c r="G530">
        <v>20020502</v>
      </c>
      <c r="H530" t="s">
        <v>3285</v>
      </c>
      <c r="I530" t="s">
        <v>3286</v>
      </c>
      <c r="J530" t="s">
        <v>3287</v>
      </c>
      <c r="K530" t="s">
        <v>141</v>
      </c>
      <c r="L530" t="s">
        <v>95</v>
      </c>
      <c r="M530" t="s">
        <v>827</v>
      </c>
      <c r="O530" s="2">
        <f>IFERROR(IF($B530="","",INDEX(所属情報!$E:$E,MATCH($A530,所属情報!$A:$A,0))),"")</f>
        <v>492213</v>
      </c>
      <c r="P530" s="2" t="str">
        <f t="shared" si="24"/>
        <v>粟野　聖瑳 (4)</v>
      </c>
      <c r="Q530" s="2" t="str">
        <f t="shared" si="25"/>
        <v>ｱﾜﾉ ｾｲｻﾞ</v>
      </c>
      <c r="R530" s="2" t="str">
        <f t="shared" si="26"/>
        <v>AWANO Seiza (02)</v>
      </c>
      <c r="S530" s="2" t="str">
        <f>IFERROR(IF($F530="","",INDEX(リスト!$C:$C,MATCH($F530,リスト!$B:$B,0))),"")</f>
        <v>28</v>
      </c>
      <c r="T530" s="2" t="str">
        <f>IFERROR(IF($K530="","",INDEX(リスト!$F:$F,MATCH($K530,リスト!$E:$E,0))),"")</f>
        <v>JPN</v>
      </c>
      <c r="U530" s="2" t="str">
        <f>IF($B530="","",RIGHT($G530*1000+100+COUNTIF($G$2:$G530,$G530),9))</f>
        <v>020502103</v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>社・兵　庫</v>
      </c>
    </row>
    <row r="531" spans="1:22" x14ac:dyDescent="0.4">
      <c r="A531" t="s">
        <v>11769</v>
      </c>
      <c r="B531">
        <v>530</v>
      </c>
      <c r="C531" t="s">
        <v>3288</v>
      </c>
      <c r="D531" t="s">
        <v>3289</v>
      </c>
      <c r="E531">
        <v>4</v>
      </c>
      <c r="F531" t="s">
        <v>99</v>
      </c>
      <c r="G531">
        <v>20020927</v>
      </c>
      <c r="H531" t="s">
        <v>3290</v>
      </c>
      <c r="I531" t="s">
        <v>3291</v>
      </c>
      <c r="J531" t="s">
        <v>1360</v>
      </c>
      <c r="K531" t="s">
        <v>141</v>
      </c>
      <c r="L531" t="s">
        <v>99</v>
      </c>
      <c r="M531" t="s">
        <v>3292</v>
      </c>
      <c r="O531" s="2">
        <f>IFERROR(IF($B531="","",INDEX(所属情報!$E:$E,MATCH($A531,所属情報!$A:$A,0))),"")</f>
        <v>492213</v>
      </c>
      <c r="P531" s="2" t="str">
        <f t="shared" si="24"/>
        <v>中澤　孝太 (4)</v>
      </c>
      <c r="Q531" s="2" t="str">
        <f t="shared" si="25"/>
        <v>ﾅｶｻﾞﾜ ｺｳﾀ</v>
      </c>
      <c r="R531" s="2" t="str">
        <f t="shared" si="26"/>
        <v>NAKAZAWA Kota (02)</v>
      </c>
      <c r="S531" s="2" t="str">
        <f>IFERROR(IF($F531="","",INDEX(リスト!$C:$C,MATCH($F531,リスト!$B:$B,0))),"")</f>
        <v>30</v>
      </c>
      <c r="T531" s="2" t="str">
        <f>IFERROR(IF($K531="","",INDEX(リスト!$F:$F,MATCH($K531,リスト!$E:$E,0))),"")</f>
        <v>JPN</v>
      </c>
      <c r="U531" s="2" t="str">
        <f>IF($B531="","",RIGHT($G531*1000+100+COUNTIF($G$2:$G531,$G531),9))</f>
        <v>020927102</v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>海南・和歌山</v>
      </c>
    </row>
    <row r="532" spans="1:22" x14ac:dyDescent="0.4">
      <c r="A532" t="s">
        <v>11769</v>
      </c>
      <c r="B532">
        <v>531</v>
      </c>
      <c r="C532" t="s">
        <v>3293</v>
      </c>
      <c r="D532" t="s">
        <v>3294</v>
      </c>
      <c r="E532">
        <v>4</v>
      </c>
      <c r="F532" t="s">
        <v>93</v>
      </c>
      <c r="G532">
        <v>20020907</v>
      </c>
      <c r="H532" t="s">
        <v>3295</v>
      </c>
      <c r="I532" t="s">
        <v>3211</v>
      </c>
      <c r="J532" t="s">
        <v>3296</v>
      </c>
      <c r="K532" t="s">
        <v>141</v>
      </c>
      <c r="L532" t="s">
        <v>93</v>
      </c>
      <c r="M532" t="s">
        <v>945</v>
      </c>
      <c r="O532" s="2">
        <f>IFERROR(IF($B532="","",INDEX(所属情報!$E:$E,MATCH($A532,所属情報!$A:$A,0))),"")</f>
        <v>492213</v>
      </c>
      <c r="P532" s="2" t="str">
        <f t="shared" si="24"/>
        <v>佐々木　良徳 (4)</v>
      </c>
      <c r="Q532" s="2" t="str">
        <f t="shared" si="25"/>
        <v>ｻｻｷ ﾘｮｳﾄｸ</v>
      </c>
      <c r="R532" s="2" t="str">
        <f t="shared" si="26"/>
        <v>SASAKI Ryotoku (02)</v>
      </c>
      <c r="S532" s="2" t="str">
        <f>IFERROR(IF($F532="","",INDEX(リスト!$C:$C,MATCH($F532,リスト!$B:$B,0))),"")</f>
        <v>27</v>
      </c>
      <c r="T532" s="2" t="str">
        <f>IFERROR(IF($K532="","",INDEX(リスト!$F:$F,MATCH($K532,リスト!$E:$E,0))),"")</f>
        <v>JPN</v>
      </c>
      <c r="U532" s="2" t="str">
        <f>IF($B532="","",RIGHT($G532*1000+100+COUNTIF($G$2:$G532,$G532),9))</f>
        <v>020907101</v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>大塚・大　阪</v>
      </c>
    </row>
    <row r="533" spans="1:22" x14ac:dyDescent="0.4">
      <c r="A533" t="s">
        <v>11769</v>
      </c>
      <c r="B533">
        <v>532</v>
      </c>
      <c r="C533" t="s">
        <v>3297</v>
      </c>
      <c r="D533" t="s">
        <v>3298</v>
      </c>
      <c r="E533">
        <v>4</v>
      </c>
      <c r="F533" t="s">
        <v>93</v>
      </c>
      <c r="G533">
        <v>20030222</v>
      </c>
      <c r="H533" t="s">
        <v>3299</v>
      </c>
      <c r="I533" t="s">
        <v>3300</v>
      </c>
      <c r="J533" t="s">
        <v>1651</v>
      </c>
      <c r="K533" t="s">
        <v>141</v>
      </c>
      <c r="L533" t="s">
        <v>93</v>
      </c>
      <c r="M533" t="s">
        <v>945</v>
      </c>
      <c r="O533" s="2">
        <f>IFERROR(IF($B533="","",INDEX(所属情報!$E:$E,MATCH($A533,所属情報!$A:$A,0))),"")</f>
        <v>492213</v>
      </c>
      <c r="P533" s="2" t="str">
        <f t="shared" si="24"/>
        <v>荒川　潤 (4)</v>
      </c>
      <c r="Q533" s="2" t="str">
        <f t="shared" si="25"/>
        <v>ｱﾗｶﾜ ｼﾞｭﾝ</v>
      </c>
      <c r="R533" s="2" t="str">
        <f t="shared" si="26"/>
        <v>ARAKAWA Jun (03)</v>
      </c>
      <c r="S533" s="2" t="str">
        <f>IFERROR(IF($F533="","",INDEX(リスト!$C:$C,MATCH($F533,リスト!$B:$B,0))),"")</f>
        <v>27</v>
      </c>
      <c r="T533" s="2" t="str">
        <f>IFERROR(IF($K533="","",INDEX(リスト!$F:$F,MATCH($K533,リスト!$E:$E,0))),"")</f>
        <v>JPN</v>
      </c>
      <c r="U533" s="2" t="str">
        <f>IF($B533="","",RIGHT($G533*1000+100+COUNTIF($G$2:$G533,$G533),9))</f>
        <v>030222101</v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>大塚・大　阪</v>
      </c>
    </row>
    <row r="534" spans="1:22" x14ac:dyDescent="0.4">
      <c r="A534" t="s">
        <v>11769</v>
      </c>
      <c r="B534">
        <v>533</v>
      </c>
      <c r="C534" t="s">
        <v>3301</v>
      </c>
      <c r="D534" t="s">
        <v>3302</v>
      </c>
      <c r="E534">
        <v>4</v>
      </c>
      <c r="F534" t="s">
        <v>93</v>
      </c>
      <c r="G534">
        <v>20020514</v>
      </c>
      <c r="H534" t="s">
        <v>3303</v>
      </c>
      <c r="I534" t="s">
        <v>3304</v>
      </c>
      <c r="J534" t="s">
        <v>820</v>
      </c>
      <c r="K534" t="s">
        <v>141</v>
      </c>
      <c r="L534" t="s">
        <v>93</v>
      </c>
      <c r="M534" t="s">
        <v>945</v>
      </c>
      <c r="O534" s="2">
        <f>IFERROR(IF($B534="","",INDEX(所属情報!$E:$E,MATCH($A534,所属情報!$A:$A,0))),"")</f>
        <v>492213</v>
      </c>
      <c r="P534" s="2" t="str">
        <f t="shared" si="24"/>
        <v>北谷　宏人 (4)</v>
      </c>
      <c r="Q534" s="2" t="str">
        <f t="shared" si="25"/>
        <v>ｷﾀﾀﾞﾆ ﾋﾛﾄ</v>
      </c>
      <c r="R534" s="2" t="str">
        <f t="shared" si="26"/>
        <v>KITADANI Hiroto (02)</v>
      </c>
      <c r="S534" s="2" t="str">
        <f>IFERROR(IF($F534="","",INDEX(リスト!$C:$C,MATCH($F534,リスト!$B:$B,0))),"")</f>
        <v>27</v>
      </c>
      <c r="T534" s="2" t="str">
        <f>IFERROR(IF($K534="","",INDEX(リスト!$F:$F,MATCH($K534,リスト!$E:$E,0))),"")</f>
        <v>JPN</v>
      </c>
      <c r="U534" s="2" t="str">
        <f>IF($B534="","",RIGHT($G534*1000+100+COUNTIF($G$2:$G534,$G534),9))</f>
        <v>020514102</v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>大塚・大　阪</v>
      </c>
    </row>
    <row r="535" spans="1:22" x14ac:dyDescent="0.4">
      <c r="A535" t="s">
        <v>11769</v>
      </c>
      <c r="B535">
        <v>534</v>
      </c>
      <c r="C535" t="s">
        <v>3305</v>
      </c>
      <c r="D535" t="s">
        <v>3306</v>
      </c>
      <c r="E535">
        <v>4</v>
      </c>
      <c r="F535" t="s">
        <v>115</v>
      </c>
      <c r="G535">
        <v>20020719</v>
      </c>
      <c r="H535" t="s">
        <v>3307</v>
      </c>
      <c r="I535" t="s">
        <v>3308</v>
      </c>
      <c r="J535" t="s">
        <v>3309</v>
      </c>
      <c r="K535" t="s">
        <v>141</v>
      </c>
      <c r="L535" t="s">
        <v>115</v>
      </c>
      <c r="M535" t="s">
        <v>3310</v>
      </c>
      <c r="O535" s="2">
        <f>IFERROR(IF($B535="","",INDEX(所属情報!$E:$E,MATCH($A535,所属情報!$A:$A,0))),"")</f>
        <v>492213</v>
      </c>
      <c r="P535" s="2" t="str">
        <f t="shared" si="24"/>
        <v>飯田　晃也 (4)</v>
      </c>
      <c r="Q535" s="2" t="str">
        <f t="shared" si="25"/>
        <v>ｲｲﾀﾞ ﾃﾙﾔ</v>
      </c>
      <c r="R535" s="2" t="str">
        <f t="shared" si="26"/>
        <v>IIDA Teruya (02)</v>
      </c>
      <c r="S535" s="2" t="str">
        <f>IFERROR(IF($F535="","",INDEX(リスト!$C:$C,MATCH($F535,リスト!$B:$B,0))),"")</f>
        <v>38</v>
      </c>
      <c r="T535" s="2" t="str">
        <f>IFERROR(IF($K535="","",INDEX(リスト!$F:$F,MATCH($K535,リスト!$E:$E,0))),"")</f>
        <v>JPN</v>
      </c>
      <c r="U535" s="2" t="str">
        <f>IF($B535="","",RIGHT($G535*1000+100+COUNTIF($G$2:$G535,$G535),9))</f>
        <v>020719101</v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>川之江・愛　媛</v>
      </c>
    </row>
    <row r="536" spans="1:22" x14ac:dyDescent="0.4">
      <c r="A536" t="s">
        <v>11769</v>
      </c>
      <c r="B536">
        <v>535</v>
      </c>
      <c r="C536" t="s">
        <v>3311</v>
      </c>
      <c r="D536" t="s">
        <v>3312</v>
      </c>
      <c r="E536">
        <v>4</v>
      </c>
      <c r="F536" t="s">
        <v>93</v>
      </c>
      <c r="G536">
        <v>20030221</v>
      </c>
      <c r="H536" t="s">
        <v>3313</v>
      </c>
      <c r="I536" t="s">
        <v>3314</v>
      </c>
      <c r="J536" t="s">
        <v>3315</v>
      </c>
      <c r="K536" t="s">
        <v>141</v>
      </c>
      <c r="L536" t="s">
        <v>93</v>
      </c>
      <c r="M536" t="s">
        <v>1839</v>
      </c>
      <c r="O536" s="2">
        <f>IFERROR(IF($B536="","",INDEX(所属情報!$E:$E,MATCH($A536,所属情報!$A:$A,0))),"")</f>
        <v>492213</v>
      </c>
      <c r="P536" s="2" t="str">
        <f t="shared" si="24"/>
        <v>三木　颯大 (4)</v>
      </c>
      <c r="Q536" s="2" t="str">
        <f t="shared" si="25"/>
        <v>ﾐｷ ｿｳﾀﾞｲ</v>
      </c>
      <c r="R536" s="2" t="str">
        <f t="shared" si="26"/>
        <v>MIKI Sodai (03)</v>
      </c>
      <c r="S536" s="2" t="str">
        <f>IFERROR(IF($F536="","",INDEX(リスト!$C:$C,MATCH($F536,リスト!$B:$B,0))),"")</f>
        <v>27</v>
      </c>
      <c r="T536" s="2" t="str">
        <f>IFERROR(IF($K536="","",INDEX(リスト!$F:$F,MATCH($K536,リスト!$E:$E,0))),"")</f>
        <v>JPN</v>
      </c>
      <c r="U536" s="2" t="str">
        <f>IF($B536="","",RIGHT($G536*1000+100+COUNTIF($G$2:$G536,$G536),9))</f>
        <v>030221101</v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>山田・大　阪</v>
      </c>
    </row>
    <row r="537" spans="1:22" x14ac:dyDescent="0.4">
      <c r="A537" t="s">
        <v>11769</v>
      </c>
      <c r="B537">
        <v>536</v>
      </c>
      <c r="C537" t="s">
        <v>3316</v>
      </c>
      <c r="D537" t="s">
        <v>3317</v>
      </c>
      <c r="E537">
        <v>4</v>
      </c>
      <c r="F537" t="s">
        <v>113</v>
      </c>
      <c r="G537">
        <v>20020921</v>
      </c>
      <c r="H537" t="s">
        <v>3318</v>
      </c>
      <c r="I537" t="s">
        <v>3319</v>
      </c>
      <c r="J537" t="s">
        <v>974</v>
      </c>
      <c r="K537" t="s">
        <v>141</v>
      </c>
      <c r="L537" t="s">
        <v>113</v>
      </c>
      <c r="M537" t="s">
        <v>3320</v>
      </c>
      <c r="O537" s="2">
        <f>IFERROR(IF($B537="","",INDEX(所属情報!$E:$E,MATCH($A537,所属情報!$A:$A,0))),"")</f>
        <v>492213</v>
      </c>
      <c r="P537" s="2" t="str">
        <f t="shared" si="24"/>
        <v>赤松　蒼太 (4)</v>
      </c>
      <c r="Q537" s="2" t="str">
        <f t="shared" si="25"/>
        <v>ｱｶﾏﾂ ｿｳﾀ</v>
      </c>
      <c r="R537" s="2" t="str">
        <f t="shared" si="26"/>
        <v>AKAMATSU Sota (02)</v>
      </c>
      <c r="S537" s="2" t="str">
        <f>IFERROR(IF($F537="","",INDEX(リスト!$C:$C,MATCH($F537,リスト!$B:$B,0))),"")</f>
        <v>37</v>
      </c>
      <c r="T537" s="2" t="str">
        <f>IFERROR(IF($K537="","",INDEX(リスト!$F:$F,MATCH($K537,リスト!$E:$E,0))),"")</f>
        <v>JPN</v>
      </c>
      <c r="U537" s="2" t="str">
        <f>IF($B537="","",RIGHT($G537*1000+100+COUNTIF($G$2:$G537,$G537),9))</f>
        <v>020921101</v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>高松西・香　川</v>
      </c>
    </row>
    <row r="538" spans="1:22" x14ac:dyDescent="0.4">
      <c r="A538" t="s">
        <v>11769</v>
      </c>
      <c r="B538">
        <v>537</v>
      </c>
      <c r="C538" t="s">
        <v>3321</v>
      </c>
      <c r="D538" t="s">
        <v>3322</v>
      </c>
      <c r="E538">
        <v>3</v>
      </c>
      <c r="F538" t="s">
        <v>99</v>
      </c>
      <c r="G538">
        <v>20021011</v>
      </c>
      <c r="H538" t="s">
        <v>3323</v>
      </c>
      <c r="I538" t="s">
        <v>3324</v>
      </c>
      <c r="J538" t="s">
        <v>1194</v>
      </c>
      <c r="K538" t="s">
        <v>141</v>
      </c>
      <c r="L538" t="s">
        <v>99</v>
      </c>
      <c r="M538" t="s">
        <v>3325</v>
      </c>
      <c r="O538" s="2">
        <f>IFERROR(IF($B538="","",INDEX(所属情報!$E:$E,MATCH($A538,所属情報!$A:$A,0))),"")</f>
        <v>492213</v>
      </c>
      <c r="P538" s="2" t="str">
        <f t="shared" si="24"/>
        <v>諏訪　皓己 (3)</v>
      </c>
      <c r="Q538" s="2" t="str">
        <f t="shared" si="25"/>
        <v>ｽﾜ ｺｳｷ</v>
      </c>
      <c r="R538" s="2" t="str">
        <f t="shared" si="26"/>
        <v>SUWA Koki (02)</v>
      </c>
      <c r="S538" s="2" t="str">
        <f>IFERROR(IF($F538="","",INDEX(リスト!$C:$C,MATCH($F538,リスト!$B:$B,0))),"")</f>
        <v>30</v>
      </c>
      <c r="T538" s="2" t="str">
        <f>IFERROR(IF($K538="","",INDEX(リスト!$F:$F,MATCH($K538,リスト!$E:$E,0))),"")</f>
        <v>JPN</v>
      </c>
      <c r="U538" s="2" t="str">
        <f>IF($B538="","",RIGHT($G538*1000+100+COUNTIF($G$2:$G538,$G538),9))</f>
        <v>021011101</v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>初芝橋本・和歌山</v>
      </c>
    </row>
    <row r="539" spans="1:22" x14ac:dyDescent="0.4">
      <c r="A539" t="s">
        <v>11769</v>
      </c>
      <c r="B539">
        <v>538</v>
      </c>
      <c r="C539" t="s">
        <v>3326</v>
      </c>
      <c r="D539" t="s">
        <v>3327</v>
      </c>
      <c r="E539">
        <v>4</v>
      </c>
      <c r="F539" t="s">
        <v>93</v>
      </c>
      <c r="G539">
        <v>20021029</v>
      </c>
      <c r="H539" t="s">
        <v>3328</v>
      </c>
      <c r="I539" t="s">
        <v>3329</v>
      </c>
      <c r="J539" t="s">
        <v>862</v>
      </c>
      <c r="K539" t="s">
        <v>141</v>
      </c>
      <c r="L539" t="s">
        <v>93</v>
      </c>
      <c r="M539" t="s">
        <v>869</v>
      </c>
      <c r="O539" s="2">
        <f>IFERROR(IF($B539="","",INDEX(所属情報!$E:$E,MATCH($A539,所属情報!$A:$A,0))),"")</f>
        <v>492213</v>
      </c>
      <c r="P539" s="2" t="str">
        <f t="shared" si="24"/>
        <v>明後　達也 (4)</v>
      </c>
      <c r="Q539" s="2" t="str">
        <f t="shared" si="25"/>
        <v>ﾐｮｳｺﾞ ﾀﾂﾔ</v>
      </c>
      <c r="R539" s="2" t="str">
        <f t="shared" si="26"/>
        <v>MYOGO Tatsuya (02)</v>
      </c>
      <c r="S539" s="2" t="str">
        <f>IFERROR(IF($F539="","",INDEX(リスト!$C:$C,MATCH($F539,リスト!$B:$B,0))),"")</f>
        <v>27</v>
      </c>
      <c r="T539" s="2" t="str">
        <f>IFERROR(IF($K539="","",INDEX(リスト!$F:$F,MATCH($K539,リスト!$E:$E,0))),"")</f>
        <v>JPN</v>
      </c>
      <c r="U539" s="2" t="str">
        <f>IF($B539="","",RIGHT($G539*1000+100+COUNTIF($G$2:$G539,$G539),9))</f>
        <v>021029103</v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>大阪体育大浪商・大　阪</v>
      </c>
    </row>
    <row r="540" spans="1:22" x14ac:dyDescent="0.4">
      <c r="A540" t="s">
        <v>11769</v>
      </c>
      <c r="B540">
        <v>539</v>
      </c>
      <c r="C540" t="s">
        <v>3330</v>
      </c>
      <c r="D540" t="s">
        <v>3331</v>
      </c>
      <c r="E540">
        <v>4</v>
      </c>
      <c r="F540" t="s">
        <v>115</v>
      </c>
      <c r="G540">
        <v>20030111</v>
      </c>
      <c r="H540" t="s">
        <v>3332</v>
      </c>
      <c r="I540" t="s">
        <v>1805</v>
      </c>
      <c r="J540" t="s">
        <v>3333</v>
      </c>
      <c r="K540" t="s">
        <v>141</v>
      </c>
      <c r="L540" t="s">
        <v>115</v>
      </c>
      <c r="M540" t="s">
        <v>3334</v>
      </c>
      <c r="O540" s="2">
        <f>IFERROR(IF($B540="","",INDEX(所属情報!$E:$E,MATCH($A540,所属情報!$A:$A,0))),"")</f>
        <v>492213</v>
      </c>
      <c r="P540" s="2" t="str">
        <f t="shared" si="24"/>
        <v>田中　創太郎 (4)</v>
      </c>
      <c r="Q540" s="2" t="str">
        <f t="shared" si="25"/>
        <v>ﾀﾅｶ ｿｳﾀﾛｳ</v>
      </c>
      <c r="R540" s="2" t="str">
        <f t="shared" si="26"/>
        <v>TANAKA Sotaro (03)</v>
      </c>
      <c r="S540" s="2" t="str">
        <f>IFERROR(IF($F540="","",INDEX(リスト!$C:$C,MATCH($F540,リスト!$B:$B,0))),"")</f>
        <v>38</v>
      </c>
      <c r="T540" s="2" t="str">
        <f>IFERROR(IF($K540="","",INDEX(リスト!$F:$F,MATCH($K540,リスト!$E:$E,0))),"")</f>
        <v>JPN</v>
      </c>
      <c r="U540" s="2" t="str">
        <f>IF($B540="","",RIGHT($G540*1000+100+COUNTIF($G$2:$G540,$G540),9))</f>
        <v>030111101</v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>宇和島東・愛　媛</v>
      </c>
    </row>
    <row r="541" spans="1:22" x14ac:dyDescent="0.4">
      <c r="A541" t="s">
        <v>11769</v>
      </c>
      <c r="B541">
        <v>540</v>
      </c>
      <c r="C541" t="s">
        <v>3335</v>
      </c>
      <c r="D541" t="s">
        <v>3336</v>
      </c>
      <c r="E541">
        <v>4</v>
      </c>
      <c r="F541" t="s">
        <v>89</v>
      </c>
      <c r="G541">
        <v>20020427</v>
      </c>
      <c r="H541" t="s">
        <v>3337</v>
      </c>
      <c r="I541" t="s">
        <v>3338</v>
      </c>
      <c r="J541" t="s">
        <v>1327</v>
      </c>
      <c r="K541" t="s">
        <v>141</v>
      </c>
      <c r="L541" t="s">
        <v>89</v>
      </c>
      <c r="M541" t="s">
        <v>1763</v>
      </c>
      <c r="O541" s="2">
        <f>IFERROR(IF($B541="","",INDEX(所属情報!$E:$E,MATCH($A541,所属情報!$A:$A,0))),"")</f>
        <v>492213</v>
      </c>
      <c r="P541" s="2" t="str">
        <f t="shared" si="24"/>
        <v>加藤　優希 (4)</v>
      </c>
      <c r="Q541" s="2" t="str">
        <f t="shared" si="25"/>
        <v>ｶﾄｳ ﾕｳｷ</v>
      </c>
      <c r="R541" s="2" t="str">
        <f t="shared" si="26"/>
        <v>KATO Yuki (02)</v>
      </c>
      <c r="S541" s="2" t="str">
        <f>IFERROR(IF($F541="","",INDEX(リスト!$C:$C,MATCH($F541,リスト!$B:$B,0))),"")</f>
        <v>25</v>
      </c>
      <c r="T541" s="2" t="str">
        <f>IFERROR(IF($K541="","",INDEX(リスト!$F:$F,MATCH($K541,リスト!$E:$E,0))),"")</f>
        <v>JPN</v>
      </c>
      <c r="U541" s="2" t="str">
        <f>IF($B541="","",RIGHT($G541*1000+100+COUNTIF($G$2:$G541,$G541),9))</f>
        <v>020427102</v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>草津東・滋　賀</v>
      </c>
    </row>
    <row r="542" spans="1:22" x14ac:dyDescent="0.4">
      <c r="A542" t="s">
        <v>11769</v>
      </c>
      <c r="B542">
        <v>541</v>
      </c>
      <c r="C542" t="s">
        <v>3339</v>
      </c>
      <c r="D542" t="s">
        <v>3340</v>
      </c>
      <c r="E542">
        <v>4</v>
      </c>
      <c r="F542" t="s">
        <v>103</v>
      </c>
      <c r="G542">
        <v>20021016</v>
      </c>
      <c r="H542" t="s">
        <v>3341</v>
      </c>
      <c r="I542" t="s">
        <v>3342</v>
      </c>
      <c r="J542" t="s">
        <v>2148</v>
      </c>
      <c r="K542" t="s">
        <v>141</v>
      </c>
      <c r="L542" t="s">
        <v>103</v>
      </c>
      <c r="M542" t="s">
        <v>3343</v>
      </c>
      <c r="O542" s="2">
        <f>IFERROR(IF($B542="","",INDEX(所属情報!$E:$E,MATCH($A542,所属情報!$A:$A,0))),"")</f>
        <v>492213</v>
      </c>
      <c r="P542" s="2" t="str">
        <f t="shared" si="24"/>
        <v>浅原　来羽 (4)</v>
      </c>
      <c r="Q542" s="2" t="str">
        <f t="shared" si="25"/>
        <v>ｱｻﾊﾗ ｺｳ</v>
      </c>
      <c r="R542" s="2" t="str">
        <f t="shared" si="26"/>
        <v>ASAHARA Ko (02)</v>
      </c>
      <c r="S542" s="2" t="str">
        <f>IFERROR(IF($F542="","",INDEX(リスト!$C:$C,MATCH($F542,リスト!$B:$B,0))),"")</f>
        <v>32</v>
      </c>
      <c r="T542" s="2" t="str">
        <f>IFERROR(IF($K542="","",INDEX(リスト!$F:$F,MATCH($K542,リスト!$E:$E,0))),"")</f>
        <v>JPN</v>
      </c>
      <c r="U542" s="2" t="str">
        <f>IF($B542="","",RIGHT($G542*1000+100+COUNTIF($G$2:$G542,$G542),9))</f>
        <v>021016102</v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>出雲工業・島　根</v>
      </c>
    </row>
    <row r="543" spans="1:22" x14ac:dyDescent="0.4">
      <c r="A543" t="s">
        <v>11769</v>
      </c>
      <c r="B543">
        <v>542</v>
      </c>
      <c r="C543" t="s">
        <v>3344</v>
      </c>
      <c r="D543" t="s">
        <v>3345</v>
      </c>
      <c r="E543">
        <v>4</v>
      </c>
      <c r="F543" t="s">
        <v>93</v>
      </c>
      <c r="G543">
        <v>20021120</v>
      </c>
      <c r="H543" t="s">
        <v>3346</v>
      </c>
      <c r="I543" t="s">
        <v>3347</v>
      </c>
      <c r="J543" t="s">
        <v>2326</v>
      </c>
      <c r="K543" t="s">
        <v>141</v>
      </c>
      <c r="L543" t="s">
        <v>93</v>
      </c>
      <c r="M543" t="s">
        <v>945</v>
      </c>
      <c r="O543" s="2">
        <f>IFERROR(IF($B543="","",INDEX(所属情報!$E:$E,MATCH($A543,所属情報!$A:$A,0))),"")</f>
        <v>492213</v>
      </c>
      <c r="P543" s="2" t="str">
        <f t="shared" si="24"/>
        <v>更谷　侑 (4)</v>
      </c>
      <c r="Q543" s="2" t="str">
        <f t="shared" si="25"/>
        <v>ｻﾗﾀﾆ ﾀｽｸ</v>
      </c>
      <c r="R543" s="2" t="str">
        <f t="shared" si="26"/>
        <v>SARATANI Tasuku (02)</v>
      </c>
      <c r="S543" s="2" t="str">
        <f>IFERROR(IF($F543="","",INDEX(リスト!$C:$C,MATCH($F543,リスト!$B:$B,0))),"")</f>
        <v>27</v>
      </c>
      <c r="T543" s="2" t="str">
        <f>IFERROR(IF($K543="","",INDEX(リスト!$F:$F,MATCH($K543,リスト!$E:$E,0))),"")</f>
        <v>JPN</v>
      </c>
      <c r="U543" s="2" t="str">
        <f>IF($B543="","",RIGHT($G543*1000+100+COUNTIF($G$2:$G543,$G543),9))</f>
        <v>021120102</v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>大塚・大　阪</v>
      </c>
    </row>
    <row r="544" spans="1:22" x14ac:dyDescent="0.4">
      <c r="A544" t="s">
        <v>11769</v>
      </c>
      <c r="B544">
        <v>543</v>
      </c>
      <c r="C544" t="s">
        <v>3348</v>
      </c>
      <c r="D544" t="s">
        <v>3349</v>
      </c>
      <c r="E544">
        <v>4</v>
      </c>
      <c r="F544" t="s">
        <v>89</v>
      </c>
      <c r="G544">
        <v>20020528</v>
      </c>
      <c r="H544" t="s">
        <v>3350</v>
      </c>
      <c r="I544" t="s">
        <v>1470</v>
      </c>
      <c r="J544" t="s">
        <v>929</v>
      </c>
      <c r="K544" t="s">
        <v>141</v>
      </c>
      <c r="L544" t="s">
        <v>89</v>
      </c>
      <c r="M544" t="s">
        <v>1345</v>
      </c>
      <c r="O544" s="2">
        <f>IFERROR(IF($B544="","",INDEX(所属情報!$E:$E,MATCH($A544,所属情報!$A:$A,0))),"")</f>
        <v>492213</v>
      </c>
      <c r="P544" s="2" t="str">
        <f t="shared" si="24"/>
        <v>井上　拓己 (4)</v>
      </c>
      <c r="Q544" s="2" t="str">
        <f t="shared" si="25"/>
        <v>ｲﾉｳｴ ﾀｸﾐ</v>
      </c>
      <c r="R544" s="2" t="str">
        <f t="shared" si="26"/>
        <v>INOUE Takumi (02)</v>
      </c>
      <c r="S544" s="2" t="str">
        <f>IFERROR(IF($F544="","",INDEX(リスト!$C:$C,MATCH($F544,リスト!$B:$B,0))),"")</f>
        <v>25</v>
      </c>
      <c r="T544" s="2" t="str">
        <f>IFERROR(IF($K544="","",INDEX(リスト!$F:$F,MATCH($K544,リスト!$E:$E,0))),"")</f>
        <v>JPN</v>
      </c>
      <c r="U544" s="2" t="str">
        <f>IF($B544="","",RIGHT($G544*1000+100+COUNTIF($G$2:$G544,$G544),9))</f>
        <v>020528101</v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>彦根翔西館・滋　賀</v>
      </c>
    </row>
    <row r="545" spans="1:22" x14ac:dyDescent="0.4">
      <c r="A545" t="s">
        <v>11769</v>
      </c>
      <c r="B545">
        <v>544</v>
      </c>
      <c r="C545" t="s">
        <v>3351</v>
      </c>
      <c r="D545" t="s">
        <v>3352</v>
      </c>
      <c r="E545">
        <v>4</v>
      </c>
      <c r="F545" t="s">
        <v>95</v>
      </c>
      <c r="G545">
        <v>20020405</v>
      </c>
      <c r="H545" t="s">
        <v>3353</v>
      </c>
      <c r="I545" t="s">
        <v>3174</v>
      </c>
      <c r="J545" t="s">
        <v>1194</v>
      </c>
      <c r="K545" t="s">
        <v>141</v>
      </c>
      <c r="L545" t="s">
        <v>95</v>
      </c>
      <c r="M545" t="s">
        <v>3354</v>
      </c>
      <c r="O545" s="2">
        <f>IFERROR(IF($B545="","",INDEX(所属情報!$E:$E,MATCH($A545,所属情報!$A:$A,0))),"")</f>
        <v>492213</v>
      </c>
      <c r="P545" s="2" t="str">
        <f t="shared" si="24"/>
        <v>林　倖輝 (4)</v>
      </c>
      <c r="Q545" s="2" t="str">
        <f t="shared" si="25"/>
        <v>ﾊﾔｼ ｺｳｷ</v>
      </c>
      <c r="R545" s="2" t="str">
        <f t="shared" si="26"/>
        <v>HAYASHI Koki (02)</v>
      </c>
      <c r="S545" s="2" t="str">
        <f>IFERROR(IF($F545="","",INDEX(リスト!$C:$C,MATCH($F545,リスト!$B:$B,0))),"")</f>
        <v>28</v>
      </c>
      <c r="T545" s="2" t="str">
        <f>IFERROR(IF($K545="","",INDEX(リスト!$F:$F,MATCH($K545,リスト!$E:$E,0))),"")</f>
        <v>JPN</v>
      </c>
      <c r="U545" s="2" t="str">
        <f>IF($B545="","",RIGHT($G545*1000+100+COUNTIF($G$2:$G545,$G545),9))</f>
        <v>020405101</v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>西宮南・兵　庫</v>
      </c>
    </row>
    <row r="546" spans="1:22" x14ac:dyDescent="0.4">
      <c r="A546" t="s">
        <v>11769</v>
      </c>
      <c r="B546">
        <v>545</v>
      </c>
      <c r="C546" t="s">
        <v>3355</v>
      </c>
      <c r="D546" t="s">
        <v>3356</v>
      </c>
      <c r="E546">
        <v>4</v>
      </c>
      <c r="F546" t="s">
        <v>93</v>
      </c>
      <c r="G546">
        <v>20021222</v>
      </c>
      <c r="H546" t="s">
        <v>3357</v>
      </c>
      <c r="I546" t="s">
        <v>3358</v>
      </c>
      <c r="J546" t="s">
        <v>903</v>
      </c>
      <c r="K546" t="s">
        <v>141</v>
      </c>
      <c r="L546" t="s">
        <v>93</v>
      </c>
      <c r="M546" t="s">
        <v>3359</v>
      </c>
      <c r="O546" s="2">
        <f>IFERROR(IF($B546="","",INDEX(所属情報!$E:$E,MATCH($A546,所属情報!$A:$A,0))),"")</f>
        <v>492213</v>
      </c>
      <c r="P546" s="2" t="str">
        <f t="shared" si="24"/>
        <v>長谷　拓哉 (4)</v>
      </c>
      <c r="Q546" s="2" t="str">
        <f t="shared" si="25"/>
        <v>ﾅｶﾞﾀﾆ ﾀｸﾔ</v>
      </c>
      <c r="R546" s="2" t="str">
        <f t="shared" si="26"/>
        <v>NAGATANI Takuya (02)</v>
      </c>
      <c r="S546" s="2" t="str">
        <f>IFERROR(IF($F546="","",INDEX(リスト!$C:$C,MATCH($F546,リスト!$B:$B,0))),"")</f>
        <v>27</v>
      </c>
      <c r="T546" s="2" t="str">
        <f>IFERROR(IF($K546="","",INDEX(リスト!$F:$F,MATCH($K546,リスト!$E:$E,0))),"")</f>
        <v>JPN</v>
      </c>
      <c r="U546" s="2" t="str">
        <f>IF($B546="","",RIGHT($G546*1000+100+COUNTIF($G$2:$G546,$G546),9))</f>
        <v>021222101</v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>汎愛・大　阪</v>
      </c>
    </row>
    <row r="547" spans="1:22" x14ac:dyDescent="0.4">
      <c r="A547" t="s">
        <v>11769</v>
      </c>
      <c r="B547">
        <v>546</v>
      </c>
      <c r="C547" t="s">
        <v>3360</v>
      </c>
      <c r="D547" t="s">
        <v>3361</v>
      </c>
      <c r="E547">
        <v>4</v>
      </c>
      <c r="F547" t="s">
        <v>93</v>
      </c>
      <c r="G547">
        <v>20020910</v>
      </c>
      <c r="H547" t="s">
        <v>3362</v>
      </c>
      <c r="I547" t="s">
        <v>1009</v>
      </c>
      <c r="J547" t="s">
        <v>1548</v>
      </c>
      <c r="K547" t="s">
        <v>141</v>
      </c>
      <c r="L547" t="s">
        <v>93</v>
      </c>
      <c r="M547" t="s">
        <v>945</v>
      </c>
      <c r="O547" s="2">
        <f>IFERROR(IF($B547="","",INDEX(所属情報!$E:$E,MATCH($A547,所属情報!$A:$A,0))),"")</f>
        <v>492213</v>
      </c>
      <c r="P547" s="2" t="str">
        <f t="shared" si="24"/>
        <v>池田　航大 (4)</v>
      </c>
      <c r="Q547" s="2" t="str">
        <f t="shared" si="25"/>
        <v>ｲｹﾀﾞ ｺｳﾀﾞｲ</v>
      </c>
      <c r="R547" s="2" t="str">
        <f t="shared" si="26"/>
        <v>IKEDA Kodai (02)</v>
      </c>
      <c r="S547" s="2" t="str">
        <f>IFERROR(IF($F547="","",INDEX(リスト!$C:$C,MATCH($F547,リスト!$B:$B,0))),"")</f>
        <v>27</v>
      </c>
      <c r="T547" s="2" t="str">
        <f>IFERROR(IF($K547="","",INDEX(リスト!$F:$F,MATCH($K547,リスト!$E:$E,0))),"")</f>
        <v>JPN</v>
      </c>
      <c r="U547" s="2" t="str">
        <f>IF($B547="","",RIGHT($G547*1000+100+COUNTIF($G$2:$G547,$G547),9))</f>
        <v>020910101</v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>大塚・大　阪</v>
      </c>
    </row>
    <row r="548" spans="1:22" x14ac:dyDescent="0.4">
      <c r="A548" t="s">
        <v>11769</v>
      </c>
      <c r="B548">
        <v>547</v>
      </c>
      <c r="C548" t="s">
        <v>3363</v>
      </c>
      <c r="D548" t="s">
        <v>3364</v>
      </c>
      <c r="E548">
        <v>4</v>
      </c>
      <c r="F548" t="s">
        <v>93</v>
      </c>
      <c r="G548">
        <v>20021118</v>
      </c>
      <c r="H548" t="s">
        <v>3365</v>
      </c>
      <c r="I548" t="s">
        <v>3366</v>
      </c>
      <c r="J548" t="s">
        <v>3367</v>
      </c>
      <c r="K548" t="s">
        <v>141</v>
      </c>
      <c r="L548" t="s">
        <v>93</v>
      </c>
      <c r="M548" t="s">
        <v>945</v>
      </c>
      <c r="O548" s="2">
        <f>IFERROR(IF($B548="","",INDEX(所属情報!$E:$E,MATCH($A548,所属情報!$A:$A,0))),"")</f>
        <v>492213</v>
      </c>
      <c r="P548" s="2" t="str">
        <f t="shared" si="24"/>
        <v>玉田　幸治 (4)</v>
      </c>
      <c r="Q548" s="2" t="str">
        <f t="shared" si="25"/>
        <v>ﾀﾏﾀﾞ ｺｳｼﾞ</v>
      </c>
      <c r="R548" s="2" t="str">
        <f t="shared" si="26"/>
        <v>TAMADA Koji (02)</v>
      </c>
      <c r="S548" s="2" t="str">
        <f>IFERROR(IF($F548="","",INDEX(リスト!$C:$C,MATCH($F548,リスト!$B:$B,0))),"")</f>
        <v>27</v>
      </c>
      <c r="T548" s="2" t="str">
        <f>IFERROR(IF($K548="","",INDEX(リスト!$F:$F,MATCH($K548,リスト!$E:$E,0))),"")</f>
        <v>JPN</v>
      </c>
      <c r="U548" s="2" t="str">
        <f>IF($B548="","",RIGHT($G548*1000+100+COUNTIF($G$2:$G548,$G548),9))</f>
        <v>021118101</v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>大塚・大　阪</v>
      </c>
    </row>
    <row r="549" spans="1:22" x14ac:dyDescent="0.4">
      <c r="A549" t="s">
        <v>11769</v>
      </c>
      <c r="B549">
        <v>548</v>
      </c>
      <c r="C549" t="s">
        <v>3368</v>
      </c>
      <c r="D549" t="s">
        <v>3369</v>
      </c>
      <c r="E549">
        <v>4</v>
      </c>
      <c r="F549" t="s">
        <v>93</v>
      </c>
      <c r="G549">
        <v>20020922</v>
      </c>
      <c r="H549" t="s">
        <v>3370</v>
      </c>
      <c r="I549" t="s">
        <v>3371</v>
      </c>
      <c r="J549" t="s">
        <v>1131</v>
      </c>
      <c r="K549" t="s">
        <v>141</v>
      </c>
      <c r="L549" t="s">
        <v>93</v>
      </c>
      <c r="M549" t="s">
        <v>1065</v>
      </c>
      <c r="O549" s="2">
        <f>IFERROR(IF($B549="","",INDEX(所属情報!$E:$E,MATCH($A549,所属情報!$A:$A,0))),"")</f>
        <v>492213</v>
      </c>
      <c r="P549" s="2" t="str">
        <f t="shared" si="24"/>
        <v>松清　碧海 (4)</v>
      </c>
      <c r="Q549" s="2" t="str">
        <f t="shared" si="25"/>
        <v>ﾏﾂｷﾖ ｱｵﾄ</v>
      </c>
      <c r="R549" s="2" t="str">
        <f t="shared" si="26"/>
        <v>MATSUKIYO Aoto (02)</v>
      </c>
      <c r="S549" s="2" t="str">
        <f>IFERROR(IF($F549="","",INDEX(リスト!$C:$C,MATCH($F549,リスト!$B:$B,0))),"")</f>
        <v>27</v>
      </c>
      <c r="T549" s="2" t="str">
        <f>IFERROR(IF($K549="","",INDEX(リスト!$F:$F,MATCH($K549,リスト!$E:$E,0))),"")</f>
        <v>JPN</v>
      </c>
      <c r="U549" s="2" t="str">
        <f>IF($B549="","",RIGHT($G549*1000+100+COUNTIF($G$2:$G549,$G549),9))</f>
        <v>020922101</v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>金岡・大　阪</v>
      </c>
    </row>
    <row r="550" spans="1:22" x14ac:dyDescent="0.4">
      <c r="A550" t="s">
        <v>11769</v>
      </c>
      <c r="B550">
        <v>549</v>
      </c>
      <c r="C550" t="s">
        <v>3372</v>
      </c>
      <c r="D550" t="s">
        <v>3373</v>
      </c>
      <c r="E550">
        <v>4</v>
      </c>
      <c r="F550" t="s">
        <v>97</v>
      </c>
      <c r="G550">
        <v>20021203</v>
      </c>
      <c r="H550" t="s">
        <v>3374</v>
      </c>
      <c r="I550" t="s">
        <v>2564</v>
      </c>
      <c r="J550" t="s">
        <v>3375</v>
      </c>
      <c r="K550" t="s">
        <v>141</v>
      </c>
      <c r="L550" t="s">
        <v>97</v>
      </c>
      <c r="M550" t="s">
        <v>3376</v>
      </c>
      <c r="O550" s="2">
        <f>IFERROR(IF($B550="","",INDEX(所属情報!$E:$E,MATCH($A550,所属情報!$A:$A,0))),"")</f>
        <v>492213</v>
      </c>
      <c r="P550" s="2" t="str">
        <f t="shared" si="24"/>
        <v>福本　清貴 (4)</v>
      </c>
      <c r="Q550" s="2" t="str">
        <f t="shared" si="25"/>
        <v>ﾌｸﾓﾄ ｷﾖﾀｶ</v>
      </c>
      <c r="R550" s="2" t="str">
        <f t="shared" si="26"/>
        <v>FUKUMOTO Kiyotaka (02)</v>
      </c>
      <c r="S550" s="2" t="str">
        <f>IFERROR(IF($F550="","",INDEX(リスト!$C:$C,MATCH($F550,リスト!$B:$B,0))),"")</f>
        <v>29</v>
      </c>
      <c r="T550" s="2" t="str">
        <f>IFERROR(IF($K550="","",INDEX(リスト!$F:$F,MATCH($K550,リスト!$E:$E,0))),"")</f>
        <v>JPN</v>
      </c>
      <c r="U550" s="2" t="str">
        <f>IF($B550="","",RIGHT($G550*1000+100+COUNTIF($G$2:$G550,$G550),9))</f>
        <v>021203101</v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>平城・奈　良</v>
      </c>
    </row>
    <row r="551" spans="1:22" x14ac:dyDescent="0.4">
      <c r="A551" t="s">
        <v>11769</v>
      </c>
      <c r="B551">
        <v>550</v>
      </c>
      <c r="C551" t="s">
        <v>3377</v>
      </c>
      <c r="D551" t="s">
        <v>3378</v>
      </c>
      <c r="E551">
        <v>4</v>
      </c>
      <c r="F551" t="s">
        <v>93</v>
      </c>
      <c r="G551">
        <v>20030320</v>
      </c>
      <c r="H551" t="s">
        <v>3379</v>
      </c>
      <c r="I551" t="s">
        <v>3380</v>
      </c>
      <c r="J551" t="s">
        <v>3333</v>
      </c>
      <c r="K551" t="s">
        <v>141</v>
      </c>
      <c r="L551" t="s">
        <v>93</v>
      </c>
      <c r="M551" t="s">
        <v>869</v>
      </c>
      <c r="O551" s="2">
        <f>IFERROR(IF($B551="","",INDEX(所属情報!$E:$E,MATCH($A551,所属情報!$A:$A,0))),"")</f>
        <v>492213</v>
      </c>
      <c r="P551" s="2" t="str">
        <f t="shared" si="24"/>
        <v>能登　荘太郎 (4)</v>
      </c>
      <c r="Q551" s="2" t="str">
        <f t="shared" si="25"/>
        <v>ﾉﾄ ｿｳﾀﾛｳ</v>
      </c>
      <c r="R551" s="2" t="str">
        <f t="shared" si="26"/>
        <v>NOTO Sotaro (03)</v>
      </c>
      <c r="S551" s="2" t="str">
        <f>IFERROR(IF($F551="","",INDEX(リスト!$C:$C,MATCH($F551,リスト!$B:$B,0))),"")</f>
        <v>27</v>
      </c>
      <c r="T551" s="2" t="str">
        <f>IFERROR(IF($K551="","",INDEX(リスト!$F:$F,MATCH($K551,リスト!$E:$E,0))),"")</f>
        <v>JPN</v>
      </c>
      <c r="U551" s="2" t="str">
        <f>IF($B551="","",RIGHT($G551*1000+100+COUNTIF($G$2:$G551,$G551),9))</f>
        <v>030320101</v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>大阪体育大浪商・大　阪</v>
      </c>
    </row>
    <row r="552" spans="1:22" x14ac:dyDescent="0.4">
      <c r="A552" t="s">
        <v>11769</v>
      </c>
      <c r="B552">
        <v>551</v>
      </c>
      <c r="C552" t="s">
        <v>3381</v>
      </c>
      <c r="D552" t="s">
        <v>3382</v>
      </c>
      <c r="E552">
        <v>4</v>
      </c>
      <c r="F552" t="s">
        <v>119</v>
      </c>
      <c r="G552">
        <v>20020917</v>
      </c>
      <c r="H552" t="s">
        <v>3383</v>
      </c>
      <c r="I552" t="s">
        <v>3384</v>
      </c>
      <c r="J552" t="s">
        <v>3385</v>
      </c>
      <c r="K552" t="s">
        <v>141</v>
      </c>
      <c r="L552" t="s">
        <v>119</v>
      </c>
      <c r="M552" t="s">
        <v>3386</v>
      </c>
      <c r="O552" s="2">
        <f>IFERROR(IF($B552="","",INDEX(所属情報!$E:$E,MATCH($A552,所属情報!$A:$A,0))),"")</f>
        <v>492213</v>
      </c>
      <c r="P552" s="2" t="str">
        <f t="shared" si="24"/>
        <v>西　亜孟 (4)</v>
      </c>
      <c r="Q552" s="2" t="str">
        <f t="shared" si="25"/>
        <v>ﾆｼ ｱﾏﾝ</v>
      </c>
      <c r="R552" s="2" t="str">
        <f t="shared" si="26"/>
        <v>NISHI Aman (02)</v>
      </c>
      <c r="S552" s="2" t="str">
        <f>IFERROR(IF($F552="","",INDEX(リスト!$C:$C,MATCH($F552,リスト!$B:$B,0))),"")</f>
        <v>40</v>
      </c>
      <c r="T552" s="2" t="str">
        <f>IFERROR(IF($K552="","",INDEX(リスト!$F:$F,MATCH($K552,リスト!$E:$E,0))),"")</f>
        <v>JPN</v>
      </c>
      <c r="U552" s="2" t="str">
        <f>IF($B552="","",RIGHT($G552*1000+100+COUNTIF($G$2:$G552,$G552),9))</f>
        <v>020917101</v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>嘉穂・福　岡</v>
      </c>
    </row>
    <row r="553" spans="1:22" x14ac:dyDescent="0.4">
      <c r="A553" t="s">
        <v>11769</v>
      </c>
      <c r="B553">
        <v>552</v>
      </c>
      <c r="C553" t="s">
        <v>3387</v>
      </c>
      <c r="D553" t="s">
        <v>3388</v>
      </c>
      <c r="E553">
        <v>4</v>
      </c>
      <c r="F553" t="s">
        <v>95</v>
      </c>
      <c r="G553">
        <v>20030127</v>
      </c>
      <c r="H553" t="s">
        <v>3389</v>
      </c>
      <c r="I553" t="s">
        <v>3390</v>
      </c>
      <c r="J553" t="s">
        <v>1194</v>
      </c>
      <c r="K553" t="s">
        <v>141</v>
      </c>
      <c r="L553" t="s">
        <v>95</v>
      </c>
      <c r="M553" t="s">
        <v>3354</v>
      </c>
      <c r="O553" s="2">
        <f>IFERROR(IF($B553="","",INDEX(所属情報!$E:$E,MATCH($A553,所属情報!$A:$A,0))),"")</f>
        <v>492213</v>
      </c>
      <c r="P553" s="2" t="str">
        <f t="shared" si="24"/>
        <v>田平　皓己 (4)</v>
      </c>
      <c r="Q553" s="2" t="str">
        <f t="shared" si="25"/>
        <v>ﾀﾋﾞﾗ ｺｳｷ</v>
      </c>
      <c r="R553" s="2" t="str">
        <f t="shared" si="26"/>
        <v>TABIRA Koki (03)</v>
      </c>
      <c r="S553" s="2" t="str">
        <f>IFERROR(IF($F553="","",INDEX(リスト!$C:$C,MATCH($F553,リスト!$B:$B,0))),"")</f>
        <v>28</v>
      </c>
      <c r="T553" s="2" t="str">
        <f>IFERROR(IF($K553="","",INDEX(リスト!$F:$F,MATCH($K553,リスト!$E:$E,0))),"")</f>
        <v>JPN</v>
      </c>
      <c r="U553" s="2" t="str">
        <f>IF($B553="","",RIGHT($G553*1000+100+COUNTIF($G$2:$G553,$G553),9))</f>
        <v>030127101</v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>西宮南・兵　庫</v>
      </c>
    </row>
    <row r="554" spans="1:22" x14ac:dyDescent="0.4">
      <c r="A554" t="s">
        <v>11769</v>
      </c>
      <c r="B554">
        <v>553</v>
      </c>
      <c r="C554" t="s">
        <v>3391</v>
      </c>
      <c r="D554" t="s">
        <v>3392</v>
      </c>
      <c r="E554">
        <v>4</v>
      </c>
      <c r="F554" t="s">
        <v>121</v>
      </c>
      <c r="G554">
        <v>20011018</v>
      </c>
      <c r="H554" t="s">
        <v>3393</v>
      </c>
      <c r="I554" t="s">
        <v>1009</v>
      </c>
      <c r="J554" t="s">
        <v>3394</v>
      </c>
      <c r="K554" t="s">
        <v>141</v>
      </c>
      <c r="L554" t="s">
        <v>121</v>
      </c>
      <c r="M554" t="s">
        <v>3395</v>
      </c>
      <c r="O554" s="2">
        <f>IFERROR(IF($B554="","",INDEX(所属情報!$E:$E,MATCH($A554,所属情報!$A:$A,0))),"")</f>
        <v>492213</v>
      </c>
      <c r="P554" s="2" t="str">
        <f t="shared" si="24"/>
        <v>池田　隆人 (4)</v>
      </c>
      <c r="Q554" s="2" t="str">
        <f t="shared" si="25"/>
        <v>ｲｹﾀﾞ ﾘｭｳﾄ</v>
      </c>
      <c r="R554" s="2" t="str">
        <f t="shared" si="26"/>
        <v>IKEDA Ryuto (01)</v>
      </c>
      <c r="S554" s="2" t="str">
        <f>IFERROR(IF($F554="","",INDEX(リスト!$C:$C,MATCH($F554,リスト!$B:$B,0))),"")</f>
        <v>41</v>
      </c>
      <c r="T554" s="2" t="str">
        <f>IFERROR(IF($K554="","",INDEX(リスト!$F:$F,MATCH($K554,リスト!$E:$E,0))),"")</f>
        <v>JPN</v>
      </c>
      <c r="U554" s="2" t="str">
        <f>IF($B554="","",RIGHT($G554*1000+100+COUNTIF($G$2:$G554,$G554),9))</f>
        <v>011018101</v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>佐賀北・佐　賀</v>
      </c>
    </row>
    <row r="555" spans="1:22" x14ac:dyDescent="0.4">
      <c r="A555" t="s">
        <v>11769</v>
      </c>
      <c r="B555">
        <v>554</v>
      </c>
      <c r="C555" t="s">
        <v>3396</v>
      </c>
      <c r="D555" t="s">
        <v>3397</v>
      </c>
      <c r="E555">
        <v>4</v>
      </c>
      <c r="F555" t="s">
        <v>95</v>
      </c>
      <c r="G555">
        <v>20020424</v>
      </c>
      <c r="H555" t="s">
        <v>3398</v>
      </c>
      <c r="I555" t="s">
        <v>3399</v>
      </c>
      <c r="J555" t="s">
        <v>1064</v>
      </c>
      <c r="K555" t="s">
        <v>141</v>
      </c>
      <c r="L555" t="s">
        <v>95</v>
      </c>
      <c r="M555" t="s">
        <v>827</v>
      </c>
      <c r="O555" s="2">
        <f>IFERROR(IF($B555="","",INDEX(所属情報!$E:$E,MATCH($A555,所属情報!$A:$A,0))),"")</f>
        <v>492213</v>
      </c>
      <c r="P555" s="2" t="str">
        <f t="shared" si="24"/>
        <v>馬場　勇弥 (4)</v>
      </c>
      <c r="Q555" s="2" t="str">
        <f t="shared" si="25"/>
        <v>ﾊﾞﾊﾞ ﾕｳﾔ</v>
      </c>
      <c r="R555" s="2" t="str">
        <f t="shared" si="26"/>
        <v>BABA Yuya (02)</v>
      </c>
      <c r="S555" s="2" t="str">
        <f>IFERROR(IF($F555="","",INDEX(リスト!$C:$C,MATCH($F555,リスト!$B:$B,0))),"")</f>
        <v>28</v>
      </c>
      <c r="T555" s="2" t="str">
        <f>IFERROR(IF($K555="","",INDEX(リスト!$F:$F,MATCH($K555,リスト!$E:$E,0))),"")</f>
        <v>JPN</v>
      </c>
      <c r="U555" s="2" t="str">
        <f>IF($B555="","",RIGHT($G555*1000+100+COUNTIF($G$2:$G555,$G555),9))</f>
        <v>020424102</v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>社・兵　庫</v>
      </c>
    </row>
    <row r="556" spans="1:22" x14ac:dyDescent="0.4">
      <c r="A556" t="s">
        <v>11769</v>
      </c>
      <c r="B556">
        <v>555</v>
      </c>
      <c r="C556" t="s">
        <v>3400</v>
      </c>
      <c r="D556" t="s">
        <v>3401</v>
      </c>
      <c r="E556">
        <v>4</v>
      </c>
      <c r="F556" t="s">
        <v>91</v>
      </c>
      <c r="G556">
        <v>20021202</v>
      </c>
      <c r="H556" t="s">
        <v>3402</v>
      </c>
      <c r="I556" t="s">
        <v>3403</v>
      </c>
      <c r="J556" t="s">
        <v>944</v>
      </c>
      <c r="K556" t="s">
        <v>141</v>
      </c>
      <c r="L556" t="s">
        <v>91</v>
      </c>
      <c r="M556" t="s">
        <v>3404</v>
      </c>
      <c r="O556" s="2">
        <f>IFERROR(IF($B556="","",INDEX(所属情報!$E:$E,MATCH($A556,所属情報!$A:$A,0))),"")</f>
        <v>492213</v>
      </c>
      <c r="P556" s="2" t="str">
        <f t="shared" si="24"/>
        <v>浦川　由樹 (4)</v>
      </c>
      <c r="Q556" s="2" t="str">
        <f t="shared" si="25"/>
        <v>ｳﾗｶﾜ ﾖｼｷ</v>
      </c>
      <c r="R556" s="2" t="str">
        <f t="shared" si="26"/>
        <v>URAKAWA Yoshiki (02)</v>
      </c>
      <c r="S556" s="2" t="str">
        <f>IFERROR(IF($F556="","",INDEX(リスト!$C:$C,MATCH($F556,リスト!$B:$B,0))),"")</f>
        <v>26</v>
      </c>
      <c r="T556" s="2" t="str">
        <f>IFERROR(IF($K556="","",INDEX(リスト!$F:$F,MATCH($K556,リスト!$E:$E,0))),"")</f>
        <v>JPN</v>
      </c>
      <c r="U556" s="2" t="str">
        <f>IF($B556="","",RIGHT($G556*1000+100+COUNTIF($G$2:$G556,$G556),9))</f>
        <v>021202101</v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>西舞鶴・京　都</v>
      </c>
    </row>
    <row r="557" spans="1:22" x14ac:dyDescent="0.4">
      <c r="A557" t="s">
        <v>11769</v>
      </c>
      <c r="B557">
        <v>556</v>
      </c>
      <c r="C557" t="s">
        <v>3405</v>
      </c>
      <c r="D557" t="s">
        <v>3406</v>
      </c>
      <c r="E557" t="s">
        <v>3407</v>
      </c>
      <c r="F557" t="s">
        <v>95</v>
      </c>
      <c r="G557">
        <v>20000329</v>
      </c>
      <c r="H557" t="s">
        <v>3408</v>
      </c>
      <c r="I557" t="s">
        <v>1140</v>
      </c>
      <c r="J557" t="s">
        <v>3409</v>
      </c>
      <c r="K557" t="s">
        <v>141</v>
      </c>
      <c r="L557" t="s">
        <v>95</v>
      </c>
      <c r="M557" t="s">
        <v>3410</v>
      </c>
      <c r="O557" s="2">
        <f>IFERROR(IF($B557="","",INDEX(所属情報!$E:$E,MATCH($A557,所属情報!$A:$A,0))),"")</f>
        <v>492213</v>
      </c>
      <c r="P557" s="2" t="str">
        <f t="shared" si="24"/>
        <v>吉田　明大 (M3)</v>
      </c>
      <c r="Q557" s="2" t="str">
        <f t="shared" si="25"/>
        <v>ﾖｼﾀﾞ ｱｷﾋﾛ</v>
      </c>
      <c r="R557" s="2" t="str">
        <f t="shared" si="26"/>
        <v>YOSHIDA Akihiro (00)</v>
      </c>
      <c r="S557" s="2" t="str">
        <f>IFERROR(IF($F557="","",INDEX(リスト!$C:$C,MATCH($F557,リスト!$B:$B,0))),"")</f>
        <v>28</v>
      </c>
      <c r="T557" s="2" t="str">
        <f>IFERROR(IF($K557="","",INDEX(リスト!$F:$F,MATCH($K557,リスト!$E:$E,0))),"")</f>
        <v>JPN</v>
      </c>
      <c r="U557" s="2" t="str">
        <f>IF($B557="","",RIGHT($G557*1000+100+COUNTIF($G$2:$G557,$G557),9))</f>
        <v>000329101</v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>自由ヶ丘・兵　庫</v>
      </c>
    </row>
    <row r="558" spans="1:22" x14ac:dyDescent="0.4">
      <c r="A558" t="s">
        <v>11769</v>
      </c>
      <c r="B558">
        <v>557</v>
      </c>
      <c r="C558" t="s">
        <v>3411</v>
      </c>
      <c r="D558" t="s">
        <v>3412</v>
      </c>
      <c r="E558">
        <v>3</v>
      </c>
      <c r="F558" t="s">
        <v>93</v>
      </c>
      <c r="G558">
        <v>20030726</v>
      </c>
      <c r="H558" t="s">
        <v>3413</v>
      </c>
      <c r="I558" t="s">
        <v>783</v>
      </c>
      <c r="J558" t="s">
        <v>3414</v>
      </c>
      <c r="K558" t="s">
        <v>141</v>
      </c>
      <c r="L558" t="s">
        <v>93</v>
      </c>
      <c r="M558" t="s">
        <v>869</v>
      </c>
      <c r="O558" s="2">
        <f>IFERROR(IF($B558="","",INDEX(所属情報!$E:$E,MATCH($A558,所属情報!$A:$A,0))),"")</f>
        <v>492213</v>
      </c>
      <c r="P558" s="2" t="str">
        <f t="shared" si="24"/>
        <v>山本　真大 (3)</v>
      </c>
      <c r="Q558" s="2" t="str">
        <f t="shared" si="25"/>
        <v>ﾔﾏﾓﾄ ﾏﾅﾄ</v>
      </c>
      <c r="R558" s="2" t="str">
        <f t="shared" si="26"/>
        <v>YAMAMOTO Manato (03)</v>
      </c>
      <c r="S558" s="2" t="str">
        <f>IFERROR(IF($F558="","",INDEX(リスト!$C:$C,MATCH($F558,リスト!$B:$B,0))),"")</f>
        <v>27</v>
      </c>
      <c r="T558" s="2" t="str">
        <f>IFERROR(IF($K558="","",INDEX(リスト!$F:$F,MATCH($K558,リスト!$E:$E,0))),"")</f>
        <v>JPN</v>
      </c>
      <c r="U558" s="2" t="str">
        <f>IF($B558="","",RIGHT($G558*1000+100+COUNTIF($G$2:$G558,$G558),9))</f>
        <v>030726101</v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>大阪体育大浪商・大　阪</v>
      </c>
    </row>
    <row r="559" spans="1:22" x14ac:dyDescent="0.4">
      <c r="A559" t="s">
        <v>11769</v>
      </c>
      <c r="B559">
        <v>558</v>
      </c>
      <c r="C559" t="s">
        <v>3415</v>
      </c>
      <c r="D559" t="s">
        <v>3416</v>
      </c>
      <c r="E559">
        <v>3</v>
      </c>
      <c r="F559" t="s">
        <v>93</v>
      </c>
      <c r="G559">
        <v>20011029</v>
      </c>
      <c r="H559" t="s">
        <v>3417</v>
      </c>
      <c r="I559" t="s">
        <v>3418</v>
      </c>
      <c r="J559" t="s">
        <v>2954</v>
      </c>
      <c r="K559" t="s">
        <v>141</v>
      </c>
      <c r="L559" t="s">
        <v>93</v>
      </c>
      <c r="M559" t="s">
        <v>785</v>
      </c>
      <c r="O559" s="2">
        <f>IFERROR(IF($B559="","",INDEX(所属情報!$E:$E,MATCH($A559,所属情報!$A:$A,0))),"")</f>
        <v>492213</v>
      </c>
      <c r="P559" s="2" t="str">
        <f t="shared" si="24"/>
        <v>諸岡　一也 (3)</v>
      </c>
      <c r="Q559" s="2" t="str">
        <f t="shared" si="25"/>
        <v>ﾓﾛｵｶ ｶｽﾞﾔ</v>
      </c>
      <c r="R559" s="2" t="str">
        <f t="shared" si="26"/>
        <v>MOROOKA Kazuya (01)</v>
      </c>
      <c r="S559" s="2" t="str">
        <f>IFERROR(IF($F559="","",INDEX(リスト!$C:$C,MATCH($F559,リスト!$B:$B,0))),"")</f>
        <v>27</v>
      </c>
      <c r="T559" s="2" t="str">
        <f>IFERROR(IF($K559="","",INDEX(リスト!$F:$F,MATCH($K559,リスト!$E:$E,0))),"")</f>
        <v>JPN</v>
      </c>
      <c r="U559" s="2" t="str">
        <f>IF($B559="","",RIGHT($G559*1000+100+COUNTIF($G$2:$G559,$G559),9))</f>
        <v>011029101</v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>東海大大阪仰星・大　阪</v>
      </c>
    </row>
    <row r="560" spans="1:22" x14ac:dyDescent="0.4">
      <c r="A560" t="s">
        <v>11769</v>
      </c>
      <c r="B560">
        <v>559</v>
      </c>
      <c r="C560" t="s">
        <v>3419</v>
      </c>
      <c r="D560" t="s">
        <v>3420</v>
      </c>
      <c r="E560">
        <v>3</v>
      </c>
      <c r="F560" t="s">
        <v>95</v>
      </c>
      <c r="G560">
        <v>20030414</v>
      </c>
      <c r="H560" t="s">
        <v>3421</v>
      </c>
      <c r="I560" t="s">
        <v>3422</v>
      </c>
      <c r="J560" t="s">
        <v>1590</v>
      </c>
      <c r="K560" t="s">
        <v>141</v>
      </c>
      <c r="L560" t="s">
        <v>95</v>
      </c>
      <c r="M560" t="s">
        <v>3423</v>
      </c>
      <c r="O560" s="2">
        <f>IFERROR(IF($B560="","",INDEX(所属情報!$E:$E,MATCH($A560,所属情報!$A:$A,0))),"")</f>
        <v>492213</v>
      </c>
      <c r="P560" s="2" t="str">
        <f t="shared" si="24"/>
        <v>中川　悠 (3)</v>
      </c>
      <c r="Q560" s="2" t="str">
        <f t="shared" si="25"/>
        <v>ﾅｶｶﾞﾜ ﾕｳ</v>
      </c>
      <c r="R560" s="2" t="str">
        <f t="shared" si="26"/>
        <v>NAKAGAWA Yu (03)</v>
      </c>
      <c r="S560" s="2" t="str">
        <f>IFERROR(IF($F560="","",INDEX(リスト!$C:$C,MATCH($F560,リスト!$B:$B,0))),"")</f>
        <v>28</v>
      </c>
      <c r="T560" s="2" t="str">
        <f>IFERROR(IF($K560="","",INDEX(リスト!$F:$F,MATCH($K560,リスト!$E:$E,0))),"")</f>
        <v>JPN</v>
      </c>
      <c r="U560" s="2" t="str">
        <f>IF($B560="","",RIGHT($G560*1000+100+COUNTIF($G$2:$G560,$G560),9))</f>
        <v>030414101</v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>西宮東・兵　庫</v>
      </c>
    </row>
    <row r="561" spans="1:22" x14ac:dyDescent="0.4">
      <c r="A561" t="s">
        <v>11769</v>
      </c>
      <c r="B561">
        <v>560</v>
      </c>
      <c r="C561" t="s">
        <v>3424</v>
      </c>
      <c r="D561" t="s">
        <v>3425</v>
      </c>
      <c r="E561">
        <v>3</v>
      </c>
      <c r="F561" t="s">
        <v>93</v>
      </c>
      <c r="G561">
        <v>20030811</v>
      </c>
      <c r="H561" t="s">
        <v>3426</v>
      </c>
      <c r="I561" t="s">
        <v>1418</v>
      </c>
      <c r="J561" t="s">
        <v>956</v>
      </c>
      <c r="K561" t="s">
        <v>141</v>
      </c>
      <c r="L561" t="s">
        <v>93</v>
      </c>
      <c r="M561" t="s">
        <v>869</v>
      </c>
      <c r="O561" s="2">
        <f>IFERROR(IF($B561="","",INDEX(所属情報!$E:$E,MATCH($A561,所属情報!$A:$A,0))),"")</f>
        <v>492213</v>
      </c>
      <c r="P561" s="2" t="str">
        <f t="shared" si="24"/>
        <v>中村　大雅 (3)</v>
      </c>
      <c r="Q561" s="2" t="str">
        <f t="shared" si="25"/>
        <v>ﾅｶﾑﾗ ﾀｲｶﾞ</v>
      </c>
      <c r="R561" s="2" t="str">
        <f t="shared" si="26"/>
        <v>NAKAMURA Taiga (03)</v>
      </c>
      <c r="S561" s="2" t="str">
        <f>IFERROR(IF($F561="","",INDEX(リスト!$C:$C,MATCH($F561,リスト!$B:$B,0))),"")</f>
        <v>27</v>
      </c>
      <c r="T561" s="2" t="str">
        <f>IFERROR(IF($K561="","",INDEX(リスト!$F:$F,MATCH($K561,リスト!$E:$E,0))),"")</f>
        <v>JPN</v>
      </c>
      <c r="U561" s="2" t="str">
        <f>IF($B561="","",RIGHT($G561*1000+100+COUNTIF($G$2:$G561,$G561),9))</f>
        <v>030811101</v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>大阪体育大浪商・大　阪</v>
      </c>
    </row>
    <row r="562" spans="1:22" x14ac:dyDescent="0.4">
      <c r="A562" t="s">
        <v>11769</v>
      </c>
      <c r="B562">
        <v>561</v>
      </c>
      <c r="C562" t="s">
        <v>3427</v>
      </c>
      <c r="D562" t="s">
        <v>3428</v>
      </c>
      <c r="E562">
        <v>3</v>
      </c>
      <c r="F562" t="s">
        <v>93</v>
      </c>
      <c r="G562">
        <v>20030412</v>
      </c>
      <c r="H562" t="s">
        <v>3429</v>
      </c>
      <c r="I562" t="s">
        <v>1645</v>
      </c>
      <c r="J562" t="s">
        <v>3430</v>
      </c>
      <c r="K562" t="s">
        <v>141</v>
      </c>
      <c r="L562" t="s">
        <v>93</v>
      </c>
      <c r="M562" t="s">
        <v>869</v>
      </c>
      <c r="O562" s="2">
        <f>IFERROR(IF($B562="","",INDEX(所属情報!$E:$E,MATCH($A562,所属情報!$A:$A,0))),"")</f>
        <v>492213</v>
      </c>
      <c r="P562" s="2" t="str">
        <f t="shared" si="24"/>
        <v>福井　清流 (3)</v>
      </c>
      <c r="Q562" s="2" t="str">
        <f t="shared" si="25"/>
        <v>ﾌｸｲ ｷｵﾗ</v>
      </c>
      <c r="R562" s="2" t="str">
        <f t="shared" si="26"/>
        <v>FUKUI Kiora (03)</v>
      </c>
      <c r="S562" s="2" t="str">
        <f>IFERROR(IF($F562="","",INDEX(リスト!$C:$C,MATCH($F562,リスト!$B:$B,0))),"")</f>
        <v>27</v>
      </c>
      <c r="T562" s="2" t="str">
        <f>IFERROR(IF($K562="","",INDEX(リスト!$F:$F,MATCH($K562,リスト!$E:$E,0))),"")</f>
        <v>JPN</v>
      </c>
      <c r="U562" s="2" t="str">
        <f>IF($B562="","",RIGHT($G562*1000+100+COUNTIF($G$2:$G562,$G562),9))</f>
        <v>030412101</v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>大阪体育大浪商・大　阪</v>
      </c>
    </row>
    <row r="563" spans="1:22" x14ac:dyDescent="0.4">
      <c r="A563" t="s">
        <v>11769</v>
      </c>
      <c r="B563">
        <v>562</v>
      </c>
      <c r="C563" t="s">
        <v>3431</v>
      </c>
      <c r="D563" t="s">
        <v>3432</v>
      </c>
      <c r="E563">
        <v>3</v>
      </c>
      <c r="F563" t="s">
        <v>85</v>
      </c>
      <c r="G563">
        <v>20031218</v>
      </c>
      <c r="H563" t="s">
        <v>3433</v>
      </c>
      <c r="I563" t="s">
        <v>949</v>
      </c>
      <c r="J563" t="s">
        <v>1548</v>
      </c>
      <c r="K563" t="s">
        <v>141</v>
      </c>
      <c r="L563" t="s">
        <v>85</v>
      </c>
      <c r="M563" t="s">
        <v>3434</v>
      </c>
      <c r="O563" s="2">
        <f>IFERROR(IF($B563="","",INDEX(所属情報!$E:$E,MATCH($A563,所属情報!$A:$A,0))),"")</f>
        <v>492213</v>
      </c>
      <c r="P563" s="2" t="str">
        <f t="shared" si="24"/>
        <v>山田　晃大 (3)</v>
      </c>
      <c r="Q563" s="2" t="str">
        <f t="shared" si="25"/>
        <v>ﾔﾏﾀﾞ ｺｳﾀﾞｲ</v>
      </c>
      <c r="R563" s="2" t="str">
        <f t="shared" si="26"/>
        <v>YAMADA Kodai (03)</v>
      </c>
      <c r="S563" s="2" t="str">
        <f>IFERROR(IF($F563="","",INDEX(リスト!$C:$C,MATCH($F563,リスト!$B:$B,0))),"")</f>
        <v>23</v>
      </c>
      <c r="T563" s="2" t="str">
        <f>IFERROR(IF($K563="","",INDEX(リスト!$F:$F,MATCH($K563,リスト!$E:$E,0))),"")</f>
        <v>JPN</v>
      </c>
      <c r="U563" s="2" t="str">
        <f>IF($B563="","",RIGHT($G563*1000+100+COUNTIF($G$2:$G563,$G563),9))</f>
        <v>031218101</v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>津島北・愛　知</v>
      </c>
    </row>
    <row r="564" spans="1:22" x14ac:dyDescent="0.4">
      <c r="A564" t="s">
        <v>11769</v>
      </c>
      <c r="B564">
        <v>563</v>
      </c>
      <c r="C564" t="s">
        <v>3435</v>
      </c>
      <c r="D564" t="s">
        <v>3436</v>
      </c>
      <c r="E564">
        <v>3</v>
      </c>
      <c r="F564" t="s">
        <v>95</v>
      </c>
      <c r="G564">
        <v>20030927</v>
      </c>
      <c r="H564" t="s">
        <v>3437</v>
      </c>
      <c r="I564" t="s">
        <v>2637</v>
      </c>
      <c r="J564" t="s">
        <v>1303</v>
      </c>
      <c r="K564" t="s">
        <v>141</v>
      </c>
      <c r="L564" t="s">
        <v>95</v>
      </c>
      <c r="M564" t="s">
        <v>3354</v>
      </c>
      <c r="O564" s="2">
        <f>IFERROR(IF($B564="","",INDEX(所属情報!$E:$E,MATCH($A564,所属情報!$A:$A,0))),"")</f>
        <v>492213</v>
      </c>
      <c r="P564" s="2" t="str">
        <f t="shared" si="24"/>
        <v>藤田　勇人 (3)</v>
      </c>
      <c r="Q564" s="2" t="str">
        <f t="shared" si="25"/>
        <v>ﾌｼﾞﾀ ﾕｳﾄ</v>
      </c>
      <c r="R564" s="2" t="str">
        <f t="shared" si="26"/>
        <v>FUJITA Yuto (03)</v>
      </c>
      <c r="S564" s="2" t="str">
        <f>IFERROR(IF($F564="","",INDEX(リスト!$C:$C,MATCH($F564,リスト!$B:$B,0))),"")</f>
        <v>28</v>
      </c>
      <c r="T564" s="2" t="str">
        <f>IFERROR(IF($K564="","",INDEX(リスト!$F:$F,MATCH($K564,リスト!$E:$E,0))),"")</f>
        <v>JPN</v>
      </c>
      <c r="U564" s="2" t="str">
        <f>IF($B564="","",RIGHT($G564*1000+100+COUNTIF($G$2:$G564,$G564),9))</f>
        <v>030927103</v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>西宮南・兵　庫</v>
      </c>
    </row>
    <row r="565" spans="1:22" x14ac:dyDescent="0.4">
      <c r="A565" t="s">
        <v>11769</v>
      </c>
      <c r="B565">
        <v>564</v>
      </c>
      <c r="C565" t="s">
        <v>3438</v>
      </c>
      <c r="D565" t="s">
        <v>3439</v>
      </c>
      <c r="E565">
        <v>3</v>
      </c>
      <c r="F565" t="s">
        <v>93</v>
      </c>
      <c r="G565">
        <v>20030905</v>
      </c>
      <c r="H565" t="s">
        <v>3440</v>
      </c>
      <c r="I565" t="s">
        <v>3441</v>
      </c>
      <c r="J565" t="s">
        <v>1327</v>
      </c>
      <c r="K565" t="s">
        <v>141</v>
      </c>
      <c r="L565" t="s">
        <v>93</v>
      </c>
      <c r="M565" t="s">
        <v>3442</v>
      </c>
      <c r="O565" s="2">
        <f>IFERROR(IF($B565="","",INDEX(所属情報!$E:$E,MATCH($A565,所属情報!$A:$A,0))),"")</f>
        <v>492213</v>
      </c>
      <c r="P565" s="2" t="str">
        <f t="shared" si="24"/>
        <v>南野　佑貴 (3)</v>
      </c>
      <c r="Q565" s="2" t="str">
        <f t="shared" si="25"/>
        <v>ﾐﾅﾐﾉ ﾕｳｷ</v>
      </c>
      <c r="R565" s="2" t="str">
        <f t="shared" si="26"/>
        <v>MINAMINO Yuki (03)</v>
      </c>
      <c r="S565" s="2" t="str">
        <f>IFERROR(IF($F565="","",INDEX(リスト!$C:$C,MATCH($F565,リスト!$B:$B,0))),"")</f>
        <v>27</v>
      </c>
      <c r="T565" s="2" t="str">
        <f>IFERROR(IF($K565="","",INDEX(リスト!$F:$F,MATCH($K565,リスト!$E:$E,0))),"")</f>
        <v>JPN</v>
      </c>
      <c r="U565" s="2" t="str">
        <f>IF($B565="","",RIGHT($G565*1000+100+COUNTIF($G$2:$G565,$G565),9))</f>
        <v>030905101</v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>久米田・大　阪</v>
      </c>
    </row>
    <row r="566" spans="1:22" x14ac:dyDescent="0.4">
      <c r="A566" t="s">
        <v>11769</v>
      </c>
      <c r="B566">
        <v>565</v>
      </c>
      <c r="C566" t="s">
        <v>3443</v>
      </c>
      <c r="D566" t="s">
        <v>3444</v>
      </c>
      <c r="E566">
        <v>3</v>
      </c>
      <c r="F566" t="s">
        <v>99</v>
      </c>
      <c r="G566">
        <v>20040323</v>
      </c>
      <c r="H566" t="s">
        <v>3445</v>
      </c>
      <c r="I566" t="s">
        <v>1288</v>
      </c>
      <c r="J566" t="s">
        <v>1471</v>
      </c>
      <c r="K566" t="s">
        <v>141</v>
      </c>
      <c r="L566" t="s">
        <v>99</v>
      </c>
      <c r="M566" t="s">
        <v>3292</v>
      </c>
      <c r="O566" s="2">
        <f>IFERROR(IF($B566="","",INDEX(所属情報!$E:$E,MATCH($A566,所属情報!$A:$A,0))),"")</f>
        <v>492213</v>
      </c>
      <c r="P566" s="2" t="str">
        <f t="shared" si="24"/>
        <v>岡本　隆太 (3)</v>
      </c>
      <c r="Q566" s="2" t="str">
        <f t="shared" si="25"/>
        <v>ｵｶﾓﾄ ﾘｭｳﾀ</v>
      </c>
      <c r="R566" s="2" t="str">
        <f t="shared" si="26"/>
        <v>OKAMOTO Ryuta (04)</v>
      </c>
      <c r="S566" s="2" t="str">
        <f>IFERROR(IF($F566="","",INDEX(リスト!$C:$C,MATCH($F566,リスト!$B:$B,0))),"")</f>
        <v>30</v>
      </c>
      <c r="T566" s="2" t="str">
        <f>IFERROR(IF($K566="","",INDEX(リスト!$F:$F,MATCH($K566,リスト!$E:$E,0))),"")</f>
        <v>JPN</v>
      </c>
      <c r="U566" s="2" t="str">
        <f>IF($B566="","",RIGHT($G566*1000+100+COUNTIF($G$2:$G566,$G566),9))</f>
        <v>040323102</v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>海南・和歌山</v>
      </c>
    </row>
    <row r="567" spans="1:22" x14ac:dyDescent="0.4">
      <c r="A567" t="s">
        <v>11769</v>
      </c>
      <c r="B567">
        <v>566</v>
      </c>
      <c r="C567" t="s">
        <v>3446</v>
      </c>
      <c r="D567" t="s">
        <v>3447</v>
      </c>
      <c r="E567">
        <v>3</v>
      </c>
      <c r="F567" t="s">
        <v>95</v>
      </c>
      <c r="G567">
        <v>20030803</v>
      </c>
      <c r="H567" t="s">
        <v>3448</v>
      </c>
      <c r="I567" t="s">
        <v>3449</v>
      </c>
      <c r="J567" t="s">
        <v>3450</v>
      </c>
      <c r="K567" t="s">
        <v>141</v>
      </c>
      <c r="L567" t="s">
        <v>95</v>
      </c>
      <c r="M567" t="s">
        <v>904</v>
      </c>
      <c r="O567" s="2">
        <f>IFERROR(IF($B567="","",INDEX(所属情報!$E:$E,MATCH($A567,所属情報!$A:$A,0))),"")</f>
        <v>492213</v>
      </c>
      <c r="P567" s="2" t="str">
        <f t="shared" si="24"/>
        <v>嘉勢　悠夏 (3)</v>
      </c>
      <c r="Q567" s="2" t="str">
        <f t="shared" si="25"/>
        <v>ｶｾ ﾕｳｶ</v>
      </c>
      <c r="R567" s="2" t="str">
        <f t="shared" si="26"/>
        <v>KASE Yuka (03)</v>
      </c>
      <c r="S567" s="2" t="str">
        <f>IFERROR(IF($F567="","",INDEX(リスト!$C:$C,MATCH($F567,リスト!$B:$B,0))),"")</f>
        <v>28</v>
      </c>
      <c r="T567" s="2" t="str">
        <f>IFERROR(IF($K567="","",INDEX(リスト!$F:$F,MATCH($K567,リスト!$E:$E,0))),"")</f>
        <v>JPN</v>
      </c>
      <c r="U567" s="2" t="str">
        <f>IF($B567="","",RIGHT($G567*1000+100+COUNTIF($G$2:$G567,$G567),9))</f>
        <v>030803102</v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>市立尼崎・兵　庫</v>
      </c>
    </row>
    <row r="568" spans="1:22" x14ac:dyDescent="0.4">
      <c r="A568" t="s">
        <v>11769</v>
      </c>
      <c r="B568">
        <v>567</v>
      </c>
      <c r="C568" t="s">
        <v>3451</v>
      </c>
      <c r="D568" t="s">
        <v>3452</v>
      </c>
      <c r="E568">
        <v>3</v>
      </c>
      <c r="F568" t="s">
        <v>111</v>
      </c>
      <c r="G568">
        <v>20030908</v>
      </c>
      <c r="H568" t="s">
        <v>3453</v>
      </c>
      <c r="I568" t="s">
        <v>3454</v>
      </c>
      <c r="J568" t="s">
        <v>992</v>
      </c>
      <c r="K568" t="s">
        <v>141</v>
      </c>
      <c r="L568" t="s">
        <v>111</v>
      </c>
      <c r="M568" t="s">
        <v>3455</v>
      </c>
      <c r="O568" s="2">
        <f>IFERROR(IF($B568="","",INDEX(所属情報!$E:$E,MATCH($A568,所属情報!$A:$A,0))),"")</f>
        <v>492213</v>
      </c>
      <c r="P568" s="2" t="str">
        <f t="shared" si="24"/>
        <v>新居　駿介 (3)</v>
      </c>
      <c r="Q568" s="2" t="str">
        <f t="shared" si="25"/>
        <v>ﾆｲ ｼｭﾝｽｹ</v>
      </c>
      <c r="R568" s="2" t="str">
        <f t="shared" si="26"/>
        <v>NII Shunsuke (03)</v>
      </c>
      <c r="S568" s="2" t="str">
        <f>IFERROR(IF($F568="","",INDEX(リスト!$C:$C,MATCH($F568,リスト!$B:$B,0))),"")</f>
        <v>36</v>
      </c>
      <c r="T568" s="2" t="str">
        <f>IFERROR(IF($K568="","",INDEX(リスト!$F:$F,MATCH($K568,リスト!$E:$E,0))),"")</f>
        <v>JPN</v>
      </c>
      <c r="U568" s="2" t="str">
        <f>IF($B568="","",RIGHT($G568*1000+100+COUNTIF($G$2:$G568,$G568),9))</f>
        <v>030908101</v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>徳島科学技術・徳　島</v>
      </c>
    </row>
    <row r="569" spans="1:22" x14ac:dyDescent="0.4">
      <c r="A569" t="s">
        <v>11769</v>
      </c>
      <c r="B569">
        <v>568</v>
      </c>
      <c r="C569" t="s">
        <v>3456</v>
      </c>
      <c r="D569" t="s">
        <v>3457</v>
      </c>
      <c r="E569">
        <v>3</v>
      </c>
      <c r="F569" t="s">
        <v>81</v>
      </c>
      <c r="G569">
        <v>20040124</v>
      </c>
      <c r="H569" t="s">
        <v>3458</v>
      </c>
      <c r="I569" t="s">
        <v>1238</v>
      </c>
      <c r="J569" t="s">
        <v>796</v>
      </c>
      <c r="K569" t="s">
        <v>141</v>
      </c>
      <c r="L569" t="s">
        <v>81</v>
      </c>
      <c r="M569" t="s">
        <v>3459</v>
      </c>
      <c r="O569" s="2">
        <f>IFERROR(IF($B569="","",INDEX(所属情報!$E:$E,MATCH($A569,所属情報!$A:$A,0))),"")</f>
        <v>492213</v>
      </c>
      <c r="P569" s="2" t="str">
        <f t="shared" si="24"/>
        <v>牧野　光晟 (3)</v>
      </c>
      <c r="Q569" s="2" t="str">
        <f t="shared" si="25"/>
        <v>ﾏｷﾉ ｺｳｾｲ</v>
      </c>
      <c r="R569" s="2" t="str">
        <f t="shared" si="26"/>
        <v>MAKINO Kosei (04)</v>
      </c>
      <c r="S569" s="2" t="str">
        <f>IFERROR(IF($F569="","",INDEX(リスト!$C:$C,MATCH($F569,リスト!$B:$B,0))),"")</f>
        <v>21</v>
      </c>
      <c r="T569" s="2" t="str">
        <f>IFERROR(IF($K569="","",INDEX(リスト!$F:$F,MATCH($K569,リスト!$E:$E,0))),"")</f>
        <v>JPN</v>
      </c>
      <c r="U569" s="2" t="str">
        <f>IF($B569="","",RIGHT($G569*1000+100+COUNTIF($G$2:$G569,$G569),9))</f>
        <v>040124101</v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>大垣商業・岐　阜</v>
      </c>
    </row>
    <row r="570" spans="1:22" x14ac:dyDescent="0.4">
      <c r="A570" t="s">
        <v>11769</v>
      </c>
      <c r="B570">
        <v>569</v>
      </c>
      <c r="C570" t="s">
        <v>3460</v>
      </c>
      <c r="D570" t="s">
        <v>3461</v>
      </c>
      <c r="E570">
        <v>3</v>
      </c>
      <c r="F570" t="s">
        <v>95</v>
      </c>
      <c r="G570">
        <v>20040105</v>
      </c>
      <c r="H570" t="s">
        <v>3462</v>
      </c>
      <c r="I570" t="s">
        <v>1248</v>
      </c>
      <c r="J570" t="s">
        <v>3463</v>
      </c>
      <c r="K570" t="s">
        <v>141</v>
      </c>
      <c r="L570" t="s">
        <v>95</v>
      </c>
      <c r="M570" t="s">
        <v>1722</v>
      </c>
      <c r="O570" s="2">
        <f>IFERROR(IF($B570="","",INDEX(所属情報!$E:$E,MATCH($A570,所属情報!$A:$A,0))),"")</f>
        <v>492213</v>
      </c>
      <c r="P570" s="2" t="str">
        <f t="shared" si="24"/>
        <v>澤田　武丸 (3)</v>
      </c>
      <c r="Q570" s="2" t="str">
        <f t="shared" si="25"/>
        <v>ｻﾜﾀﾞ ﾀｹﾏﾙ</v>
      </c>
      <c r="R570" s="2" t="str">
        <f t="shared" si="26"/>
        <v>SAWADA Takemaru (04)</v>
      </c>
      <c r="S570" s="2" t="str">
        <f>IFERROR(IF($F570="","",INDEX(リスト!$C:$C,MATCH($F570,リスト!$B:$B,0))),"")</f>
        <v>28</v>
      </c>
      <c r="T570" s="2" t="str">
        <f>IFERROR(IF($K570="","",INDEX(リスト!$F:$F,MATCH($K570,リスト!$E:$E,0))),"")</f>
        <v>JPN</v>
      </c>
      <c r="U570" s="2" t="str">
        <f>IF($B570="","",RIGHT($G570*1000+100+COUNTIF($G$2:$G570,$G570),9))</f>
        <v>040105102</v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>神戸商業・兵　庫</v>
      </c>
    </row>
    <row r="571" spans="1:22" x14ac:dyDescent="0.4">
      <c r="A571" t="s">
        <v>11769</v>
      </c>
      <c r="B571">
        <v>570</v>
      </c>
      <c r="C571" t="s">
        <v>3464</v>
      </c>
      <c r="D571" t="s">
        <v>3465</v>
      </c>
      <c r="E571">
        <v>3</v>
      </c>
      <c r="F571" t="s">
        <v>93</v>
      </c>
      <c r="G571">
        <v>20040212</v>
      </c>
      <c r="H571" t="s">
        <v>3466</v>
      </c>
      <c r="I571" t="s">
        <v>2325</v>
      </c>
      <c r="J571" t="s">
        <v>929</v>
      </c>
      <c r="K571" t="s">
        <v>141</v>
      </c>
      <c r="L571" t="s">
        <v>93</v>
      </c>
      <c r="M571" t="s">
        <v>951</v>
      </c>
      <c r="O571" s="2">
        <f>IFERROR(IF($B571="","",INDEX(所属情報!$E:$E,MATCH($A571,所属情報!$A:$A,0))),"")</f>
        <v>492213</v>
      </c>
      <c r="P571" s="2" t="str">
        <f t="shared" si="24"/>
        <v>岩﨑　拓生 (3)</v>
      </c>
      <c r="Q571" s="2" t="str">
        <f t="shared" si="25"/>
        <v>ｲﾜｻｷ ﾀｸﾐ</v>
      </c>
      <c r="R571" s="2" t="str">
        <f t="shared" si="26"/>
        <v>IWASAKI Takumi (04)</v>
      </c>
      <c r="S571" s="2" t="str">
        <f>IFERROR(IF($F571="","",INDEX(リスト!$C:$C,MATCH($F571,リスト!$B:$B,0))),"")</f>
        <v>27</v>
      </c>
      <c r="T571" s="2" t="str">
        <f>IFERROR(IF($K571="","",INDEX(リスト!$F:$F,MATCH($K571,リスト!$E:$E,0))),"")</f>
        <v>JPN</v>
      </c>
      <c r="U571" s="2" t="str">
        <f>IF($B571="","",RIGHT($G571*1000+100+COUNTIF($G$2:$G571,$G571),9))</f>
        <v>040212101</v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>大阪・大　阪</v>
      </c>
    </row>
    <row r="572" spans="1:22" x14ac:dyDescent="0.4">
      <c r="A572" t="s">
        <v>11769</v>
      </c>
      <c r="B572">
        <v>571</v>
      </c>
      <c r="C572" t="s">
        <v>3467</v>
      </c>
      <c r="D572" t="s">
        <v>3468</v>
      </c>
      <c r="E572">
        <v>3</v>
      </c>
      <c r="F572" t="s">
        <v>95</v>
      </c>
      <c r="G572">
        <v>20031227</v>
      </c>
      <c r="H572" t="s">
        <v>3469</v>
      </c>
      <c r="I572" t="s">
        <v>914</v>
      </c>
      <c r="J572" t="s">
        <v>1360</v>
      </c>
      <c r="K572" t="s">
        <v>141</v>
      </c>
      <c r="L572" t="s">
        <v>95</v>
      </c>
      <c r="M572" t="s">
        <v>3470</v>
      </c>
      <c r="O572" s="2">
        <f>IFERROR(IF($B572="","",INDEX(所属情報!$E:$E,MATCH($A572,所属情報!$A:$A,0))),"")</f>
        <v>492213</v>
      </c>
      <c r="P572" s="2" t="str">
        <f t="shared" si="24"/>
        <v>秋山　鴻太 (3)</v>
      </c>
      <c r="Q572" s="2" t="str">
        <f t="shared" si="25"/>
        <v>ｱｷﾔﾏ ｺｳﾀ</v>
      </c>
      <c r="R572" s="2" t="str">
        <f t="shared" si="26"/>
        <v>AKIYAMA Kota (03)</v>
      </c>
      <c r="S572" s="2" t="str">
        <f>IFERROR(IF($F572="","",INDEX(リスト!$C:$C,MATCH($F572,リスト!$B:$B,0))),"")</f>
        <v>28</v>
      </c>
      <c r="T572" s="2" t="str">
        <f>IFERROR(IF($K572="","",INDEX(リスト!$F:$F,MATCH($K572,リスト!$E:$E,0))),"")</f>
        <v>JPN</v>
      </c>
      <c r="U572" s="2" t="str">
        <f>IF($B572="","",RIGHT($G572*1000+100+COUNTIF($G$2:$G572,$G572),9))</f>
        <v>031227102</v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>柏原・兵　庫</v>
      </c>
    </row>
    <row r="573" spans="1:22" x14ac:dyDescent="0.4">
      <c r="A573" t="s">
        <v>11769</v>
      </c>
      <c r="B573">
        <v>572</v>
      </c>
      <c r="C573" t="s">
        <v>3471</v>
      </c>
      <c r="D573" t="s">
        <v>3352</v>
      </c>
      <c r="E573">
        <v>3</v>
      </c>
      <c r="F573" t="s">
        <v>115</v>
      </c>
      <c r="G573">
        <v>20031023</v>
      </c>
      <c r="H573" t="s">
        <v>3472</v>
      </c>
      <c r="I573" t="s">
        <v>3174</v>
      </c>
      <c r="J573" t="s">
        <v>1194</v>
      </c>
      <c r="K573" t="s">
        <v>141</v>
      </c>
      <c r="L573" t="s">
        <v>115</v>
      </c>
      <c r="M573" t="s">
        <v>3159</v>
      </c>
      <c r="O573" s="2">
        <f>IFERROR(IF($B573="","",INDEX(所属情報!$E:$E,MATCH($A573,所属情報!$A:$A,0))),"")</f>
        <v>492213</v>
      </c>
      <c r="P573" s="2" t="str">
        <f t="shared" si="24"/>
        <v>林　亘希 (3)</v>
      </c>
      <c r="Q573" s="2" t="str">
        <f t="shared" si="25"/>
        <v>ﾊﾔｼ ｺｳｷ</v>
      </c>
      <c r="R573" s="2" t="str">
        <f t="shared" si="26"/>
        <v>HAYASHI Koki (03)</v>
      </c>
      <c r="S573" s="2" t="str">
        <f>IFERROR(IF($F573="","",INDEX(リスト!$C:$C,MATCH($F573,リスト!$B:$B,0))),"")</f>
        <v>38</v>
      </c>
      <c r="T573" s="2" t="str">
        <f>IFERROR(IF($K573="","",INDEX(リスト!$F:$F,MATCH($K573,リスト!$E:$E,0))),"")</f>
        <v>JPN</v>
      </c>
      <c r="U573" s="2" t="str">
        <f>IF($B573="","",RIGHT($G573*1000+100+COUNTIF($G$2:$G573,$G573),9))</f>
        <v>031023101</v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>新田・愛　媛</v>
      </c>
    </row>
    <row r="574" spans="1:22" x14ac:dyDescent="0.4">
      <c r="A574" t="s">
        <v>11769</v>
      </c>
      <c r="B574">
        <v>573</v>
      </c>
      <c r="C574" t="s">
        <v>3473</v>
      </c>
      <c r="D574" t="s">
        <v>3474</v>
      </c>
      <c r="E574">
        <v>3</v>
      </c>
      <c r="F574" t="s">
        <v>109</v>
      </c>
      <c r="G574">
        <v>20031213</v>
      </c>
      <c r="H574" t="s">
        <v>3475</v>
      </c>
      <c r="I574" t="s">
        <v>1736</v>
      </c>
      <c r="J574" t="s">
        <v>2466</v>
      </c>
      <c r="K574" t="s">
        <v>141</v>
      </c>
      <c r="L574" t="s">
        <v>109</v>
      </c>
      <c r="M574" t="s">
        <v>1999</v>
      </c>
      <c r="O574" s="2">
        <f>IFERROR(IF($B574="","",INDEX(所属情報!$E:$E,MATCH($A574,所属情報!$A:$A,0))),"")</f>
        <v>492213</v>
      </c>
      <c r="P574" s="2" t="str">
        <f t="shared" si="24"/>
        <v>吉川　和真 (3)</v>
      </c>
      <c r="Q574" s="2" t="str">
        <f t="shared" si="25"/>
        <v>ﾖｼｶﾜ ｶｽﾞﾏ</v>
      </c>
      <c r="R574" s="2" t="str">
        <f t="shared" si="26"/>
        <v>YOSHIKAWA Kazuma (03)</v>
      </c>
      <c r="S574" s="2" t="str">
        <f>IFERROR(IF($F574="","",INDEX(リスト!$C:$C,MATCH($F574,リスト!$B:$B,0))),"")</f>
        <v>35</v>
      </c>
      <c r="T574" s="2" t="str">
        <f>IFERROR(IF($K574="","",INDEX(リスト!$F:$F,MATCH($K574,リスト!$E:$E,0))),"")</f>
        <v>JPN</v>
      </c>
      <c r="U574" s="2" t="str">
        <f>IF($B574="","",RIGHT($G574*1000+100+COUNTIF($G$2:$G574,$G574),9))</f>
        <v>031213103</v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>萩・山　口</v>
      </c>
    </row>
    <row r="575" spans="1:22" x14ac:dyDescent="0.4">
      <c r="A575" t="s">
        <v>11769</v>
      </c>
      <c r="B575">
        <v>574</v>
      </c>
      <c r="C575" t="s">
        <v>3476</v>
      </c>
      <c r="D575" t="s">
        <v>3477</v>
      </c>
      <c r="E575">
        <v>3</v>
      </c>
      <c r="F575" t="s">
        <v>85</v>
      </c>
      <c r="G575">
        <v>20030916</v>
      </c>
      <c r="H575" t="s">
        <v>3478</v>
      </c>
      <c r="I575" t="s">
        <v>1078</v>
      </c>
      <c r="J575" t="s">
        <v>3479</v>
      </c>
      <c r="K575" t="s">
        <v>141</v>
      </c>
      <c r="L575" t="s">
        <v>85</v>
      </c>
      <c r="M575" t="s">
        <v>1911</v>
      </c>
      <c r="O575" s="2">
        <f>IFERROR(IF($B575="","",INDEX(所属情報!$E:$E,MATCH($A575,所属情報!$A:$A,0))),"")</f>
        <v>492213</v>
      </c>
      <c r="P575" s="2" t="str">
        <f t="shared" si="24"/>
        <v>村上　龍永 (3)</v>
      </c>
      <c r="Q575" s="2" t="str">
        <f t="shared" si="25"/>
        <v>ﾑﾗｶﾐ ﾘｭｳｴｲ</v>
      </c>
      <c r="R575" s="2" t="str">
        <f t="shared" si="26"/>
        <v>MURAKAMI Ryuei (03)</v>
      </c>
      <c r="S575" s="2" t="str">
        <f>IFERROR(IF($F575="","",INDEX(リスト!$C:$C,MATCH($F575,リスト!$B:$B,0))),"")</f>
        <v>23</v>
      </c>
      <c r="T575" s="2" t="str">
        <f>IFERROR(IF($K575="","",INDEX(リスト!$F:$F,MATCH($K575,リスト!$E:$E,0))),"")</f>
        <v>JPN</v>
      </c>
      <c r="U575" s="2" t="str">
        <f>IF($B575="","",RIGHT($G575*1000+100+COUNTIF($G$2:$G575,$G575),9))</f>
        <v>030916101</v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>愛知工業大名電・愛　知</v>
      </c>
    </row>
    <row r="576" spans="1:22" x14ac:dyDescent="0.4">
      <c r="A576" t="s">
        <v>11769</v>
      </c>
      <c r="B576">
        <v>575</v>
      </c>
      <c r="C576" t="s">
        <v>3480</v>
      </c>
      <c r="D576" t="s">
        <v>3481</v>
      </c>
      <c r="E576">
        <v>3</v>
      </c>
      <c r="F576" t="s">
        <v>93</v>
      </c>
      <c r="G576">
        <v>20030509</v>
      </c>
      <c r="H576" t="s">
        <v>3482</v>
      </c>
      <c r="I576" t="s">
        <v>3483</v>
      </c>
      <c r="J576" t="s">
        <v>1327</v>
      </c>
      <c r="K576" t="s">
        <v>141</v>
      </c>
      <c r="L576" t="s">
        <v>93</v>
      </c>
      <c r="M576" t="s">
        <v>945</v>
      </c>
      <c r="O576" s="2">
        <f>IFERROR(IF($B576="","",INDEX(所属情報!$E:$E,MATCH($A576,所属情報!$A:$A,0))),"")</f>
        <v>492213</v>
      </c>
      <c r="P576" s="2" t="str">
        <f t="shared" si="24"/>
        <v>森元　湧稀 (3)</v>
      </c>
      <c r="Q576" s="2" t="str">
        <f t="shared" si="25"/>
        <v>ﾓﾘﾓﾄ ﾕｳｷ</v>
      </c>
      <c r="R576" s="2" t="str">
        <f t="shared" si="26"/>
        <v>MORIMOTO Yuki (03)</v>
      </c>
      <c r="S576" s="2" t="str">
        <f>IFERROR(IF($F576="","",INDEX(リスト!$C:$C,MATCH($F576,リスト!$B:$B,0))),"")</f>
        <v>27</v>
      </c>
      <c r="T576" s="2" t="str">
        <f>IFERROR(IF($K576="","",INDEX(リスト!$F:$F,MATCH($K576,リスト!$E:$E,0))),"")</f>
        <v>JPN</v>
      </c>
      <c r="U576" s="2" t="str">
        <f>IF($B576="","",RIGHT($G576*1000+100+COUNTIF($G$2:$G576,$G576),9))</f>
        <v>030509103</v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>大塚・大　阪</v>
      </c>
    </row>
    <row r="577" spans="1:22" x14ac:dyDescent="0.4">
      <c r="A577" t="s">
        <v>11769</v>
      </c>
      <c r="B577">
        <v>576</v>
      </c>
      <c r="C577" t="s">
        <v>3484</v>
      </c>
      <c r="D577" t="s">
        <v>3485</v>
      </c>
      <c r="E577">
        <v>3</v>
      </c>
      <c r="F577" t="s">
        <v>95</v>
      </c>
      <c r="G577">
        <v>20030929</v>
      </c>
      <c r="H577" t="s">
        <v>3486</v>
      </c>
      <c r="I577" t="s">
        <v>1805</v>
      </c>
      <c r="J577" t="s">
        <v>1721</v>
      </c>
      <c r="K577" t="s">
        <v>141</v>
      </c>
      <c r="L577" t="s">
        <v>95</v>
      </c>
      <c r="M577" t="s">
        <v>3249</v>
      </c>
      <c r="O577" s="2">
        <f>IFERROR(IF($B577="","",INDEX(所属情報!$E:$E,MATCH($A577,所属情報!$A:$A,0))),"")</f>
        <v>492213</v>
      </c>
      <c r="P577" s="2" t="str">
        <f t="shared" si="24"/>
        <v>田中　一輝 (3)</v>
      </c>
      <c r="Q577" s="2" t="str">
        <f t="shared" si="25"/>
        <v>ﾀﾅｶ ｶｽﾞｷ</v>
      </c>
      <c r="R577" s="2" t="str">
        <f t="shared" si="26"/>
        <v>TANAKA Kazuki (03)</v>
      </c>
      <c r="S577" s="2" t="str">
        <f>IFERROR(IF($F577="","",INDEX(リスト!$C:$C,MATCH($F577,リスト!$B:$B,0))),"")</f>
        <v>28</v>
      </c>
      <c r="T577" s="2" t="str">
        <f>IFERROR(IF($K577="","",INDEX(リスト!$F:$F,MATCH($K577,リスト!$E:$E,0))),"")</f>
        <v>JPN</v>
      </c>
      <c r="U577" s="2" t="str">
        <f>IF($B577="","",RIGHT($G577*1000+100+COUNTIF($G$2:$G577,$G577),9))</f>
        <v>030929102</v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>伊川谷北・兵　庫</v>
      </c>
    </row>
    <row r="578" spans="1:22" x14ac:dyDescent="0.4">
      <c r="A578" t="s">
        <v>11769</v>
      </c>
      <c r="B578">
        <v>577</v>
      </c>
      <c r="C578" t="s">
        <v>3487</v>
      </c>
      <c r="D578" t="s">
        <v>3488</v>
      </c>
      <c r="E578">
        <v>3</v>
      </c>
      <c r="F578" t="s">
        <v>95</v>
      </c>
      <c r="G578">
        <v>20030411</v>
      </c>
      <c r="H578" t="s">
        <v>3489</v>
      </c>
      <c r="I578" t="s">
        <v>2799</v>
      </c>
      <c r="J578" t="s">
        <v>3268</v>
      </c>
      <c r="K578" t="s">
        <v>141</v>
      </c>
      <c r="L578" t="s">
        <v>95</v>
      </c>
      <c r="M578" t="s">
        <v>2748</v>
      </c>
      <c r="O578" s="2">
        <f>IFERROR(IF($B578="","",INDEX(所属情報!$E:$E,MATCH($A578,所属情報!$A:$A,0))),"")</f>
        <v>492213</v>
      </c>
      <c r="P578" s="2" t="str">
        <f t="shared" ref="P578:P641" si="27">IF($C578="","",IF($E578="",$C578,$C578&amp;" ("&amp;$E578&amp;")"))</f>
        <v>足立　颯吾 (3)</v>
      </c>
      <c r="Q578" s="2" t="str">
        <f t="shared" ref="Q578:Q641" si="28">IF($D578="","",ASC($D578))</f>
        <v>ｱﾀﾞﾁ ｿｳｺﾞ</v>
      </c>
      <c r="R578" s="2" t="str">
        <f t="shared" ref="R578:R641" si="29">IF($I578="","",UPPER($I578)&amp;" "&amp;UPPER(LEFT($J578,1))&amp;LOWER(RIGHT($J578,LEN($J578)-1))&amp;" ("&amp;MID($G578,3,2)&amp;")")</f>
        <v>ADACHI Sogo (03)</v>
      </c>
      <c r="S578" s="2" t="str">
        <f>IFERROR(IF($F578="","",INDEX(リスト!$C:$C,MATCH($F578,リスト!$B:$B,0))),"")</f>
        <v>28</v>
      </c>
      <c r="T578" s="2" t="str">
        <f>IFERROR(IF($K578="","",INDEX(リスト!$F:$F,MATCH($K578,リスト!$E:$E,0))),"")</f>
        <v>JPN</v>
      </c>
      <c r="U578" s="2" t="str">
        <f>IF($B578="","",RIGHT($G578*1000+100+COUNTIF($G$2:$G578,$G578),9))</f>
        <v>030411101</v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>川西北陵・兵　庫</v>
      </c>
    </row>
    <row r="579" spans="1:22" x14ac:dyDescent="0.4">
      <c r="A579" t="s">
        <v>11769</v>
      </c>
      <c r="B579">
        <v>578</v>
      </c>
      <c r="C579" t="s">
        <v>3490</v>
      </c>
      <c r="D579" t="s">
        <v>3491</v>
      </c>
      <c r="E579">
        <v>3</v>
      </c>
      <c r="F579" t="s">
        <v>93</v>
      </c>
      <c r="G579">
        <v>20031211</v>
      </c>
      <c r="H579" t="s">
        <v>3492</v>
      </c>
      <c r="I579" t="s">
        <v>1402</v>
      </c>
      <c r="J579" t="s">
        <v>796</v>
      </c>
      <c r="K579" t="s">
        <v>141</v>
      </c>
      <c r="L579" t="s">
        <v>93</v>
      </c>
      <c r="M579" t="s">
        <v>869</v>
      </c>
      <c r="O579" s="2">
        <f>IFERROR(IF($B579="","",INDEX(所属情報!$E:$E,MATCH($A579,所属情報!$A:$A,0))),"")</f>
        <v>492213</v>
      </c>
      <c r="P579" s="2" t="str">
        <f t="shared" si="27"/>
        <v>橋本　昂星 (3)</v>
      </c>
      <c r="Q579" s="2" t="str">
        <f t="shared" si="28"/>
        <v>ﾊｼﾓﾄ ｺｳｾｲ</v>
      </c>
      <c r="R579" s="2" t="str">
        <f t="shared" si="29"/>
        <v>HASHIMOTO Kosei (03)</v>
      </c>
      <c r="S579" s="2" t="str">
        <f>IFERROR(IF($F579="","",INDEX(リスト!$C:$C,MATCH($F579,リスト!$B:$B,0))),"")</f>
        <v>27</v>
      </c>
      <c r="T579" s="2" t="str">
        <f>IFERROR(IF($K579="","",INDEX(リスト!$F:$F,MATCH($K579,リスト!$E:$E,0))),"")</f>
        <v>JPN</v>
      </c>
      <c r="U579" s="2" t="str">
        <f>IF($B579="","",RIGHT($G579*1000+100+COUNTIF($G$2:$G579,$G579),9))</f>
        <v>031211101</v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>大阪体育大浪商・大　阪</v>
      </c>
    </row>
    <row r="580" spans="1:22" x14ac:dyDescent="0.4">
      <c r="A580" t="s">
        <v>11769</v>
      </c>
      <c r="B580">
        <v>579</v>
      </c>
      <c r="C580" t="s">
        <v>3493</v>
      </c>
      <c r="D580" t="s">
        <v>3494</v>
      </c>
      <c r="E580">
        <v>3</v>
      </c>
      <c r="F580" t="s">
        <v>113</v>
      </c>
      <c r="G580">
        <v>20030507</v>
      </c>
      <c r="H580" t="s">
        <v>3495</v>
      </c>
      <c r="I580" t="s">
        <v>1326</v>
      </c>
      <c r="J580" t="s">
        <v>3496</v>
      </c>
      <c r="K580" t="s">
        <v>141</v>
      </c>
      <c r="L580" t="s">
        <v>113</v>
      </c>
      <c r="M580" t="s">
        <v>3497</v>
      </c>
      <c r="O580" s="2">
        <f>IFERROR(IF($B580="","",INDEX(所属情報!$E:$E,MATCH($A580,所属情報!$A:$A,0))),"")</f>
        <v>492213</v>
      </c>
      <c r="P580" s="2" t="str">
        <f t="shared" si="27"/>
        <v>清水　敬晶 (3)</v>
      </c>
      <c r="Q580" s="2" t="str">
        <f t="shared" si="28"/>
        <v>ｼﾐｽﾞ ｹｲｼｮｳ</v>
      </c>
      <c r="R580" s="2" t="str">
        <f t="shared" si="29"/>
        <v>SHIMIZU Keisho (03)</v>
      </c>
      <c r="S580" s="2" t="str">
        <f>IFERROR(IF($F580="","",INDEX(リスト!$C:$C,MATCH($F580,リスト!$B:$B,0))),"")</f>
        <v>37</v>
      </c>
      <c r="T580" s="2" t="str">
        <f>IFERROR(IF($K580="","",INDEX(リスト!$F:$F,MATCH($K580,リスト!$E:$E,0))),"")</f>
        <v>JPN</v>
      </c>
      <c r="U580" s="2" t="str">
        <f>IF($B580="","",RIGHT($G580*1000+100+COUNTIF($G$2:$G580,$G580),9))</f>
        <v>030507101</v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>尽誠学園・香　川</v>
      </c>
    </row>
    <row r="581" spans="1:22" x14ac:dyDescent="0.4">
      <c r="A581" t="s">
        <v>11769</v>
      </c>
      <c r="B581">
        <v>580</v>
      </c>
      <c r="C581" t="s">
        <v>3498</v>
      </c>
      <c r="D581" t="s">
        <v>3499</v>
      </c>
      <c r="E581">
        <v>3</v>
      </c>
      <c r="F581" t="s">
        <v>93</v>
      </c>
      <c r="G581">
        <v>20040302</v>
      </c>
      <c r="H581" t="s">
        <v>3500</v>
      </c>
      <c r="I581" t="s">
        <v>1418</v>
      </c>
      <c r="J581" t="s">
        <v>3501</v>
      </c>
      <c r="K581" t="s">
        <v>141</v>
      </c>
      <c r="L581" t="s">
        <v>93</v>
      </c>
      <c r="M581" t="s">
        <v>3442</v>
      </c>
      <c r="O581" s="2">
        <f>IFERROR(IF($B581="","",INDEX(所属情報!$E:$E,MATCH($A581,所属情報!$A:$A,0))),"")</f>
        <v>492213</v>
      </c>
      <c r="P581" s="2" t="str">
        <f t="shared" si="27"/>
        <v>中村　颯征 (3)</v>
      </c>
      <c r="Q581" s="2" t="str">
        <f t="shared" si="28"/>
        <v>ﾅｶﾑﾗ ﾘｭｳｾｲ</v>
      </c>
      <c r="R581" s="2" t="str">
        <f t="shared" si="29"/>
        <v>NAKAMURA Ryusei (04)</v>
      </c>
      <c r="S581" s="2" t="str">
        <f>IFERROR(IF($F581="","",INDEX(リスト!$C:$C,MATCH($F581,リスト!$B:$B,0))),"")</f>
        <v>27</v>
      </c>
      <c r="T581" s="2" t="str">
        <f>IFERROR(IF($K581="","",INDEX(リスト!$F:$F,MATCH($K581,リスト!$E:$E,0))),"")</f>
        <v>JPN</v>
      </c>
      <c r="U581" s="2" t="str">
        <f>IF($B581="","",RIGHT($G581*1000+100+COUNTIF($G$2:$G581,$G581),9))</f>
        <v>040302101</v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>久米田・大　阪</v>
      </c>
    </row>
    <row r="582" spans="1:22" x14ac:dyDescent="0.4">
      <c r="A582" t="s">
        <v>11769</v>
      </c>
      <c r="B582">
        <v>581</v>
      </c>
      <c r="C582" t="s">
        <v>3502</v>
      </c>
      <c r="D582" t="s">
        <v>3503</v>
      </c>
      <c r="E582">
        <v>3</v>
      </c>
      <c r="F582" t="s">
        <v>93</v>
      </c>
      <c r="G582">
        <v>20030711</v>
      </c>
      <c r="H582" t="s">
        <v>3504</v>
      </c>
      <c r="I582" t="s">
        <v>3505</v>
      </c>
      <c r="J582" t="s">
        <v>796</v>
      </c>
      <c r="K582" t="s">
        <v>141</v>
      </c>
      <c r="L582" t="s">
        <v>93</v>
      </c>
      <c r="M582" t="s">
        <v>1054</v>
      </c>
      <c r="O582" s="2">
        <f>IFERROR(IF($B582="","",INDEX(所属情報!$E:$E,MATCH($A582,所属情報!$A:$A,0))),"")</f>
        <v>492213</v>
      </c>
      <c r="P582" s="2" t="str">
        <f t="shared" si="27"/>
        <v>奥田　倖成 (3)</v>
      </c>
      <c r="Q582" s="2" t="str">
        <f t="shared" si="28"/>
        <v>ｵｸﾀﾞ ｺｳｾｲ</v>
      </c>
      <c r="R582" s="2" t="str">
        <f t="shared" si="29"/>
        <v>OKUDA Kosei (03)</v>
      </c>
      <c r="S582" s="2" t="str">
        <f>IFERROR(IF($F582="","",INDEX(リスト!$C:$C,MATCH($F582,リスト!$B:$B,0))),"")</f>
        <v>27</v>
      </c>
      <c r="T582" s="2" t="str">
        <f>IFERROR(IF($K582="","",INDEX(リスト!$F:$F,MATCH($K582,リスト!$E:$E,0))),"")</f>
        <v>JPN</v>
      </c>
      <c r="U582" s="2" t="str">
        <f>IF($B582="","",RIGHT($G582*1000+100+COUNTIF($G$2:$G582,$G582),9))</f>
        <v>030711101</v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>佐野・大　阪</v>
      </c>
    </row>
    <row r="583" spans="1:22" x14ac:dyDescent="0.4">
      <c r="A583" t="s">
        <v>11769</v>
      </c>
      <c r="B583">
        <v>582</v>
      </c>
      <c r="C583" t="s">
        <v>3506</v>
      </c>
      <c r="D583" t="s">
        <v>3507</v>
      </c>
      <c r="E583">
        <v>3</v>
      </c>
      <c r="F583" t="s">
        <v>113</v>
      </c>
      <c r="G583">
        <v>20031225</v>
      </c>
      <c r="H583" t="s">
        <v>3508</v>
      </c>
      <c r="I583" t="s">
        <v>1263</v>
      </c>
      <c r="J583" t="s">
        <v>1303</v>
      </c>
      <c r="K583" t="s">
        <v>141</v>
      </c>
      <c r="L583" t="s">
        <v>113</v>
      </c>
      <c r="M583" t="s">
        <v>3509</v>
      </c>
      <c r="O583" s="2">
        <f>IFERROR(IF($B583="","",INDEX(所属情報!$E:$E,MATCH($A583,所属情報!$A:$A,0))),"")</f>
        <v>492213</v>
      </c>
      <c r="P583" s="2" t="str">
        <f t="shared" si="27"/>
        <v>山口　悠登 (3)</v>
      </c>
      <c r="Q583" s="2" t="str">
        <f t="shared" si="28"/>
        <v>ﾔﾏｸﾞﾁ ﾕｳﾄ</v>
      </c>
      <c r="R583" s="2" t="str">
        <f t="shared" si="29"/>
        <v>YAMAGUCHI Yuto (03)</v>
      </c>
      <c r="S583" s="2" t="str">
        <f>IFERROR(IF($F583="","",INDEX(リスト!$C:$C,MATCH($F583,リスト!$B:$B,0))),"")</f>
        <v>37</v>
      </c>
      <c r="T583" s="2" t="str">
        <f>IFERROR(IF($K583="","",INDEX(リスト!$F:$F,MATCH($K583,リスト!$E:$E,0))),"")</f>
        <v>JPN</v>
      </c>
      <c r="U583" s="2" t="str">
        <f>IF($B583="","",RIGHT($G583*1000+100+COUNTIF($G$2:$G583,$G583),9))</f>
        <v>031225101</v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>高松中央・香　川</v>
      </c>
    </row>
    <row r="584" spans="1:22" x14ac:dyDescent="0.4">
      <c r="A584" t="s">
        <v>11769</v>
      </c>
      <c r="B584">
        <v>583</v>
      </c>
      <c r="C584" t="s">
        <v>3510</v>
      </c>
      <c r="D584" t="s">
        <v>3511</v>
      </c>
      <c r="E584">
        <v>3</v>
      </c>
      <c r="F584" t="s">
        <v>93</v>
      </c>
      <c r="G584">
        <v>20030514</v>
      </c>
      <c r="H584" t="s">
        <v>3512</v>
      </c>
      <c r="I584" t="s">
        <v>2799</v>
      </c>
      <c r="J584" t="s">
        <v>2978</v>
      </c>
      <c r="K584" t="s">
        <v>141</v>
      </c>
      <c r="L584" t="s">
        <v>93</v>
      </c>
      <c r="M584" t="s">
        <v>815</v>
      </c>
      <c r="O584" s="2">
        <f>IFERROR(IF($B584="","",INDEX(所属情報!$E:$E,MATCH($A584,所属情報!$A:$A,0))),"")</f>
        <v>492213</v>
      </c>
      <c r="P584" s="2" t="str">
        <f t="shared" si="27"/>
        <v>足立　稜河 (3)</v>
      </c>
      <c r="Q584" s="2" t="str">
        <f t="shared" si="28"/>
        <v>ｱﾀﾞﾁ ﾘｮｳｶﾞ</v>
      </c>
      <c r="R584" s="2" t="str">
        <f t="shared" si="29"/>
        <v>ADACHI Ryoga (03)</v>
      </c>
      <c r="S584" s="2" t="str">
        <f>IFERROR(IF($F584="","",INDEX(リスト!$C:$C,MATCH($F584,リスト!$B:$B,0))),"")</f>
        <v>27</v>
      </c>
      <c r="T584" s="2" t="str">
        <f>IFERROR(IF($K584="","",INDEX(リスト!$F:$F,MATCH($K584,リスト!$E:$E,0))),"")</f>
        <v>JPN</v>
      </c>
      <c r="U584" s="2" t="str">
        <f>IF($B584="","",RIGHT($G584*1000+100+COUNTIF($G$2:$G584,$G584),9))</f>
        <v>030514102</v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>関西大北陽・大　阪</v>
      </c>
    </row>
    <row r="585" spans="1:22" x14ac:dyDescent="0.4">
      <c r="A585" t="s">
        <v>11769</v>
      </c>
      <c r="B585">
        <v>584</v>
      </c>
      <c r="C585" t="s">
        <v>3513</v>
      </c>
      <c r="D585" t="s">
        <v>3514</v>
      </c>
      <c r="E585">
        <v>3</v>
      </c>
      <c r="F585" t="s">
        <v>93</v>
      </c>
      <c r="G585">
        <v>20031123</v>
      </c>
      <c r="H585" t="s">
        <v>3515</v>
      </c>
      <c r="I585" t="s">
        <v>3516</v>
      </c>
      <c r="J585" t="s">
        <v>1327</v>
      </c>
      <c r="K585" t="s">
        <v>141</v>
      </c>
      <c r="L585" t="s">
        <v>93</v>
      </c>
      <c r="M585" t="s">
        <v>3517</v>
      </c>
      <c r="O585" s="2">
        <f>IFERROR(IF($B585="","",INDEX(所属情報!$E:$E,MATCH($A585,所属情報!$A:$A,0))),"")</f>
        <v>492213</v>
      </c>
      <c r="P585" s="2" t="str">
        <f t="shared" si="27"/>
        <v>高瀬　悠輝 (3)</v>
      </c>
      <c r="Q585" s="2" t="str">
        <f t="shared" si="28"/>
        <v>ﾀｶｾ ﾕｳｷ</v>
      </c>
      <c r="R585" s="2" t="str">
        <f t="shared" si="29"/>
        <v>TAKASE Yuki (03)</v>
      </c>
      <c r="S585" s="2" t="str">
        <f>IFERROR(IF($F585="","",INDEX(リスト!$C:$C,MATCH($F585,リスト!$B:$B,0))),"")</f>
        <v>27</v>
      </c>
      <c r="T585" s="2" t="str">
        <f>IFERROR(IF($K585="","",INDEX(リスト!$F:$F,MATCH($K585,リスト!$E:$E,0))),"")</f>
        <v>JPN</v>
      </c>
      <c r="U585" s="2" t="str">
        <f>IF($B585="","",RIGHT($G585*1000+100+COUNTIF($G$2:$G585,$G585),9))</f>
        <v>031123103</v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>港・大　阪</v>
      </c>
    </row>
    <row r="586" spans="1:22" x14ac:dyDescent="0.4">
      <c r="A586" t="s">
        <v>11769</v>
      </c>
      <c r="B586">
        <v>585</v>
      </c>
      <c r="C586" t="s">
        <v>3518</v>
      </c>
      <c r="D586" t="s">
        <v>3519</v>
      </c>
      <c r="E586">
        <v>3</v>
      </c>
      <c r="F586" t="s">
        <v>93</v>
      </c>
      <c r="G586">
        <v>20030921</v>
      </c>
      <c r="H586" t="s">
        <v>3520</v>
      </c>
      <c r="I586" t="s">
        <v>3521</v>
      </c>
      <c r="J586" t="s">
        <v>3522</v>
      </c>
      <c r="K586" t="s">
        <v>141</v>
      </c>
      <c r="L586" t="s">
        <v>93</v>
      </c>
      <c r="M586" t="s">
        <v>945</v>
      </c>
      <c r="O586" s="2">
        <f>IFERROR(IF($B586="","",INDEX(所属情報!$E:$E,MATCH($A586,所属情報!$A:$A,0))),"")</f>
        <v>492213</v>
      </c>
      <c r="P586" s="2" t="str">
        <f t="shared" si="27"/>
        <v>吉原　白虎 (3)</v>
      </c>
      <c r="Q586" s="2" t="str">
        <f t="shared" si="28"/>
        <v>ﾖｼﾊﾗ ﾊｸﾄ</v>
      </c>
      <c r="R586" s="2" t="str">
        <f t="shared" si="29"/>
        <v>YOSHIHARA Hakuto (03)</v>
      </c>
      <c r="S586" s="2" t="str">
        <f>IFERROR(IF($F586="","",INDEX(リスト!$C:$C,MATCH($F586,リスト!$B:$B,0))),"")</f>
        <v>27</v>
      </c>
      <c r="T586" s="2" t="str">
        <f>IFERROR(IF($K586="","",INDEX(リスト!$F:$F,MATCH($K586,リスト!$E:$E,0))),"")</f>
        <v>JPN</v>
      </c>
      <c r="U586" s="2" t="str">
        <f>IF($B586="","",RIGHT($G586*1000+100+COUNTIF($G$2:$G586,$G586),9))</f>
        <v>030921101</v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>大塚・大　阪</v>
      </c>
    </row>
    <row r="587" spans="1:22" x14ac:dyDescent="0.4">
      <c r="A587" t="s">
        <v>11769</v>
      </c>
      <c r="B587">
        <v>586</v>
      </c>
      <c r="C587" t="s">
        <v>3523</v>
      </c>
      <c r="D587" t="s">
        <v>3524</v>
      </c>
      <c r="E587">
        <v>3</v>
      </c>
      <c r="F587" t="s">
        <v>93</v>
      </c>
      <c r="G587">
        <v>20030831</v>
      </c>
      <c r="H587" t="s">
        <v>3525</v>
      </c>
      <c r="I587" t="s">
        <v>3526</v>
      </c>
      <c r="J587" t="s">
        <v>1037</v>
      </c>
      <c r="K587" t="s">
        <v>141</v>
      </c>
      <c r="L587" t="s">
        <v>93</v>
      </c>
      <c r="M587" t="s">
        <v>1420</v>
      </c>
      <c r="O587" s="2">
        <f>IFERROR(IF($B587="","",INDEX(所属情報!$E:$E,MATCH($A587,所属情報!$A:$A,0))),"")</f>
        <v>492213</v>
      </c>
      <c r="P587" s="2" t="str">
        <f t="shared" si="27"/>
        <v>内山　大希 (3)</v>
      </c>
      <c r="Q587" s="2" t="str">
        <f t="shared" si="28"/>
        <v>ｳﾁﾔﾏ ﾀﾞｲｷ</v>
      </c>
      <c r="R587" s="2" t="str">
        <f t="shared" si="29"/>
        <v>UCHIYAMA Daiki (03)</v>
      </c>
      <c r="S587" s="2" t="str">
        <f>IFERROR(IF($F587="","",INDEX(リスト!$C:$C,MATCH($F587,リスト!$B:$B,0))),"")</f>
        <v>27</v>
      </c>
      <c r="T587" s="2" t="str">
        <f>IFERROR(IF($K587="","",INDEX(リスト!$F:$F,MATCH($K587,リスト!$E:$E,0))),"")</f>
        <v>JPN</v>
      </c>
      <c r="U587" s="2" t="str">
        <f>IF($B587="","",RIGHT($G587*1000+100+COUNTIF($G$2:$G587,$G587),9))</f>
        <v>030831101</v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>高槻北・大　阪</v>
      </c>
    </row>
    <row r="588" spans="1:22" x14ac:dyDescent="0.4">
      <c r="A588" t="s">
        <v>11769</v>
      </c>
      <c r="B588">
        <v>587</v>
      </c>
      <c r="C588" t="s">
        <v>3527</v>
      </c>
      <c r="D588" t="s">
        <v>3528</v>
      </c>
      <c r="E588">
        <v>3</v>
      </c>
      <c r="F588" t="s">
        <v>87</v>
      </c>
      <c r="G588">
        <v>20031105</v>
      </c>
      <c r="H588" t="s">
        <v>3529</v>
      </c>
      <c r="I588" t="s">
        <v>3530</v>
      </c>
      <c r="J588" t="s">
        <v>1511</v>
      </c>
      <c r="K588" t="s">
        <v>141</v>
      </c>
      <c r="L588" t="s">
        <v>87</v>
      </c>
      <c r="M588" t="s">
        <v>3531</v>
      </c>
      <c r="O588" s="2">
        <f>IFERROR(IF($B588="","",INDEX(所属情報!$E:$E,MATCH($A588,所属情報!$A:$A,0))),"")</f>
        <v>492213</v>
      </c>
      <c r="P588" s="2" t="str">
        <f t="shared" si="27"/>
        <v>中北　廉太郞 (3)</v>
      </c>
      <c r="Q588" s="2" t="str">
        <f t="shared" si="28"/>
        <v>ﾅｶｷﾀ ﾚﾝﾀﾛｳ</v>
      </c>
      <c r="R588" s="2" t="str">
        <f t="shared" si="29"/>
        <v>NAKAKITA Rentaro (03)</v>
      </c>
      <c r="S588" s="2" t="str">
        <f>IFERROR(IF($F588="","",INDEX(リスト!$C:$C,MATCH($F588,リスト!$B:$B,0))),"")</f>
        <v>24</v>
      </c>
      <c r="T588" s="2" t="str">
        <f>IFERROR(IF($K588="","",INDEX(リスト!$F:$F,MATCH($K588,リスト!$E:$E,0))),"")</f>
        <v>JPN</v>
      </c>
      <c r="U588" s="2" t="str">
        <f>IF($B588="","",RIGHT($G588*1000+100+COUNTIF($G$2:$G588,$G588),9))</f>
        <v>031105101</v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>宇治山田・三　重</v>
      </c>
    </row>
    <row r="589" spans="1:22" x14ac:dyDescent="0.4">
      <c r="A589" t="s">
        <v>11769</v>
      </c>
      <c r="B589">
        <v>588</v>
      </c>
      <c r="C589" t="s">
        <v>3532</v>
      </c>
      <c r="D589" t="s">
        <v>3533</v>
      </c>
      <c r="E589">
        <v>3</v>
      </c>
      <c r="F589" t="s">
        <v>41</v>
      </c>
      <c r="G589">
        <v>20030514</v>
      </c>
      <c r="H589" t="s">
        <v>3534</v>
      </c>
      <c r="I589" t="s">
        <v>3535</v>
      </c>
      <c r="J589" t="s">
        <v>3536</v>
      </c>
      <c r="K589" t="s">
        <v>141</v>
      </c>
      <c r="L589" t="s">
        <v>41</v>
      </c>
      <c r="M589" t="s">
        <v>3537</v>
      </c>
      <c r="O589" s="2">
        <f>IFERROR(IF($B589="","",INDEX(所属情報!$E:$E,MATCH($A589,所属情報!$A:$A,0))),"")</f>
        <v>492213</v>
      </c>
      <c r="P589" s="2" t="str">
        <f t="shared" si="27"/>
        <v>廣田　風吾 (3)</v>
      </c>
      <c r="Q589" s="2" t="str">
        <f t="shared" si="28"/>
        <v>ﾋﾛﾀ ﾌｳｺﾞ</v>
      </c>
      <c r="R589" s="2" t="str">
        <f t="shared" si="29"/>
        <v>HIROTA Fugo (03)</v>
      </c>
      <c r="S589" s="2" t="str">
        <f>IFERROR(IF($F589="","",INDEX(リスト!$C:$C,MATCH($F589,リスト!$B:$B,0))),"")</f>
        <v>01</v>
      </c>
      <c r="T589" s="2" t="str">
        <f>IFERROR(IF($K589="","",INDEX(リスト!$F:$F,MATCH($K589,リスト!$E:$E,0))),"")</f>
        <v>JPN</v>
      </c>
      <c r="U589" s="2" t="str">
        <f>IF($B589="","",RIGHT($G589*1000+100+COUNTIF($G$2:$G589,$G589),9))</f>
        <v>030514103</v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>帯広農業・北海道</v>
      </c>
    </row>
    <row r="590" spans="1:22" x14ac:dyDescent="0.4">
      <c r="A590" t="s">
        <v>11769</v>
      </c>
      <c r="B590">
        <v>589</v>
      </c>
      <c r="C590" t="s">
        <v>3538</v>
      </c>
      <c r="D590" t="s">
        <v>3539</v>
      </c>
      <c r="E590">
        <v>3</v>
      </c>
      <c r="F590" t="s">
        <v>81</v>
      </c>
      <c r="G590">
        <v>20031206</v>
      </c>
      <c r="H590" t="s">
        <v>3540</v>
      </c>
      <c r="I590" t="s">
        <v>3541</v>
      </c>
      <c r="J590" t="s">
        <v>1194</v>
      </c>
      <c r="K590" t="s">
        <v>141</v>
      </c>
      <c r="L590" t="s">
        <v>81</v>
      </c>
      <c r="M590" t="s">
        <v>3459</v>
      </c>
      <c r="O590" s="2">
        <f>IFERROR(IF($B590="","",INDEX(所属情報!$E:$E,MATCH($A590,所属情報!$A:$A,0))),"")</f>
        <v>492213</v>
      </c>
      <c r="P590" s="2" t="str">
        <f t="shared" si="27"/>
        <v>河村　昂樹 (3)</v>
      </c>
      <c r="Q590" s="2" t="str">
        <f t="shared" si="28"/>
        <v>ｶﾜﾑﾗ ｺｳｷ</v>
      </c>
      <c r="R590" s="2" t="str">
        <f t="shared" si="29"/>
        <v>KAWAMURA Koki (03)</v>
      </c>
      <c r="S590" s="2" t="str">
        <f>IFERROR(IF($F590="","",INDEX(リスト!$C:$C,MATCH($F590,リスト!$B:$B,0))),"")</f>
        <v>21</v>
      </c>
      <c r="T590" s="2" t="str">
        <f>IFERROR(IF($K590="","",INDEX(リスト!$F:$F,MATCH($K590,リスト!$E:$E,0))),"")</f>
        <v>JPN</v>
      </c>
      <c r="U590" s="2" t="str">
        <f>IF($B590="","",RIGHT($G590*1000+100+COUNTIF($G$2:$G590,$G590),9))</f>
        <v>031206101</v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>大垣商業・岐　阜</v>
      </c>
    </row>
    <row r="591" spans="1:22" x14ac:dyDescent="0.4">
      <c r="A591" t="s">
        <v>11769</v>
      </c>
      <c r="B591">
        <v>590</v>
      </c>
      <c r="C591" t="s">
        <v>3542</v>
      </c>
      <c r="D591" t="s">
        <v>3543</v>
      </c>
      <c r="E591">
        <v>3</v>
      </c>
      <c r="F591" t="s">
        <v>87</v>
      </c>
      <c r="G591">
        <v>20040229</v>
      </c>
      <c r="H591" t="s">
        <v>3544</v>
      </c>
      <c r="I591" t="s">
        <v>3545</v>
      </c>
      <c r="J591" t="s">
        <v>1756</v>
      </c>
      <c r="K591" t="s">
        <v>141</v>
      </c>
      <c r="L591" t="s">
        <v>87</v>
      </c>
      <c r="M591" t="s">
        <v>3546</v>
      </c>
      <c r="O591" s="2">
        <f>IFERROR(IF($B591="","",INDEX(所属情報!$E:$E,MATCH($A591,所属情報!$A:$A,0))),"")</f>
        <v>492213</v>
      </c>
      <c r="P591" s="2" t="str">
        <f t="shared" si="27"/>
        <v>中松　暖弥 (3)</v>
      </c>
      <c r="Q591" s="2" t="str">
        <f t="shared" si="28"/>
        <v>ﾅｶﾏﾂ ﾊﾙﾔ</v>
      </c>
      <c r="R591" s="2" t="str">
        <f t="shared" si="29"/>
        <v>NAKAMATSU Haruya (04)</v>
      </c>
      <c r="S591" s="2" t="str">
        <f>IFERROR(IF($F591="","",INDEX(リスト!$C:$C,MATCH($F591,リスト!$B:$B,0))),"")</f>
        <v>24</v>
      </c>
      <c r="T591" s="2" t="str">
        <f>IFERROR(IF($K591="","",INDEX(リスト!$F:$F,MATCH($K591,リスト!$E:$E,0))),"")</f>
        <v>JPN</v>
      </c>
      <c r="U591" s="2" t="str">
        <f>IF($B591="","",RIGHT($G591*1000+100+COUNTIF($G$2:$G591,$G591),9))</f>
        <v>040229101</v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>亀山・三　重</v>
      </c>
    </row>
    <row r="592" spans="1:22" x14ac:dyDescent="0.4">
      <c r="A592" t="s">
        <v>11769</v>
      </c>
      <c r="B592">
        <v>591</v>
      </c>
      <c r="C592" t="s">
        <v>3547</v>
      </c>
      <c r="D592" t="s">
        <v>3548</v>
      </c>
      <c r="E592">
        <v>3</v>
      </c>
      <c r="F592" t="s">
        <v>97</v>
      </c>
      <c r="G592">
        <v>20030521</v>
      </c>
      <c r="H592" t="s">
        <v>3549</v>
      </c>
      <c r="I592" t="s">
        <v>3550</v>
      </c>
      <c r="J592" t="s">
        <v>929</v>
      </c>
      <c r="K592" t="s">
        <v>141</v>
      </c>
      <c r="L592" t="s">
        <v>97</v>
      </c>
      <c r="M592" t="s">
        <v>3551</v>
      </c>
      <c r="O592" s="2">
        <f>IFERROR(IF($B592="","",INDEX(所属情報!$E:$E,MATCH($A592,所属情報!$A:$A,0))),"")</f>
        <v>492213</v>
      </c>
      <c r="P592" s="2" t="str">
        <f t="shared" si="27"/>
        <v>西川　巧巳 (3)</v>
      </c>
      <c r="Q592" s="2" t="str">
        <f t="shared" si="28"/>
        <v>ﾆｼｶﾜ ﾀｸﾐ</v>
      </c>
      <c r="R592" s="2" t="str">
        <f t="shared" si="29"/>
        <v>NISHIKAWA Takumi (03)</v>
      </c>
      <c r="S592" s="2" t="str">
        <f>IFERROR(IF($F592="","",INDEX(リスト!$C:$C,MATCH($F592,リスト!$B:$B,0))),"")</f>
        <v>29</v>
      </c>
      <c r="T592" s="2" t="str">
        <f>IFERROR(IF($K592="","",INDEX(リスト!$F:$F,MATCH($K592,リスト!$E:$E,0))),"")</f>
        <v>JPN</v>
      </c>
      <c r="U592" s="2" t="str">
        <f>IF($B592="","",RIGHT($G592*1000+100+COUNTIF($G$2:$G592,$G592),9))</f>
        <v>030521101</v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>高取国際・奈　良</v>
      </c>
    </row>
    <row r="593" spans="1:22" x14ac:dyDescent="0.4">
      <c r="A593" t="s">
        <v>11769</v>
      </c>
      <c r="B593">
        <v>592</v>
      </c>
      <c r="C593" t="s">
        <v>3552</v>
      </c>
      <c r="D593" t="s">
        <v>3553</v>
      </c>
      <c r="E593">
        <v>3</v>
      </c>
      <c r="F593" t="s">
        <v>59</v>
      </c>
      <c r="G593">
        <v>20040323</v>
      </c>
      <c r="H593" t="s">
        <v>3554</v>
      </c>
      <c r="I593" t="s">
        <v>1922</v>
      </c>
      <c r="J593" t="s">
        <v>950</v>
      </c>
      <c r="K593" t="s">
        <v>141</v>
      </c>
      <c r="L593" t="s">
        <v>59</v>
      </c>
      <c r="M593" t="s">
        <v>3555</v>
      </c>
      <c r="O593" s="2">
        <f>IFERROR(IF($B593="","",INDEX(所属情報!$E:$E,MATCH($A593,所属情報!$A:$A,0))),"")</f>
        <v>492213</v>
      </c>
      <c r="P593" s="2" t="str">
        <f t="shared" si="27"/>
        <v>須藤　勇大 (3)</v>
      </c>
      <c r="Q593" s="2" t="str">
        <f t="shared" si="28"/>
        <v>ｽﾄｳ ﾕｳﾀﾞｲ</v>
      </c>
      <c r="R593" s="2" t="str">
        <f t="shared" si="29"/>
        <v>SUTO Yudai (04)</v>
      </c>
      <c r="S593" s="2" t="str">
        <f>IFERROR(IF($F593="","",INDEX(リスト!$C:$C,MATCH($F593,リスト!$B:$B,0))),"")</f>
        <v>10</v>
      </c>
      <c r="T593" s="2" t="str">
        <f>IFERROR(IF($K593="","",INDEX(リスト!$F:$F,MATCH($K593,リスト!$E:$E,0))),"")</f>
        <v>JPN</v>
      </c>
      <c r="U593" s="2" t="str">
        <f>IF($B593="","",RIGHT($G593*1000+100+COUNTIF($G$2:$G593,$G593),9))</f>
        <v>040323103</v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>前橋育英・群　馬</v>
      </c>
    </row>
    <row r="594" spans="1:22" x14ac:dyDescent="0.4">
      <c r="A594" t="s">
        <v>11769</v>
      </c>
      <c r="B594">
        <v>593</v>
      </c>
      <c r="C594" t="s">
        <v>3556</v>
      </c>
      <c r="D594" t="s">
        <v>3557</v>
      </c>
      <c r="E594">
        <v>3</v>
      </c>
      <c r="F594" t="s">
        <v>41</v>
      </c>
      <c r="G594">
        <v>20031120</v>
      </c>
      <c r="H594" t="s">
        <v>3558</v>
      </c>
      <c r="I594" t="s">
        <v>1019</v>
      </c>
      <c r="J594" t="s">
        <v>1182</v>
      </c>
      <c r="K594" t="s">
        <v>141</v>
      </c>
      <c r="L594" t="s">
        <v>41</v>
      </c>
      <c r="M594" t="s">
        <v>3537</v>
      </c>
      <c r="O594" s="2">
        <f>IFERROR(IF($B594="","",INDEX(所属情報!$E:$E,MATCH($A594,所属情報!$A:$A,0))),"")</f>
        <v>492213</v>
      </c>
      <c r="P594" s="2" t="str">
        <f t="shared" si="27"/>
        <v>鈴木　陸人 (3)</v>
      </c>
      <c r="Q594" s="2" t="str">
        <f t="shared" si="28"/>
        <v>ｽｽﾞｷ ﾘｸﾄ</v>
      </c>
      <c r="R594" s="2" t="str">
        <f t="shared" si="29"/>
        <v>SUZUKI Rikuto (03)</v>
      </c>
      <c r="S594" s="2" t="str">
        <f>IFERROR(IF($F594="","",INDEX(リスト!$C:$C,MATCH($F594,リスト!$B:$B,0))),"")</f>
        <v>01</v>
      </c>
      <c r="T594" s="2" t="str">
        <f>IFERROR(IF($K594="","",INDEX(リスト!$F:$F,MATCH($K594,リスト!$E:$E,0))),"")</f>
        <v>JPN</v>
      </c>
      <c r="U594" s="2" t="str">
        <f>IF($B594="","",RIGHT($G594*1000+100+COUNTIF($G$2:$G594,$G594),9))</f>
        <v>031120101</v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>帯広農業・北海道</v>
      </c>
    </row>
    <row r="595" spans="1:22" x14ac:dyDescent="0.4">
      <c r="A595" t="s">
        <v>11769</v>
      </c>
      <c r="B595">
        <v>594</v>
      </c>
      <c r="C595" t="s">
        <v>3559</v>
      </c>
      <c r="D595" t="s">
        <v>3560</v>
      </c>
      <c r="E595">
        <v>4</v>
      </c>
      <c r="F595" t="s">
        <v>95</v>
      </c>
      <c r="G595">
        <v>20020930</v>
      </c>
      <c r="H595" t="s">
        <v>3561</v>
      </c>
      <c r="I595" t="s">
        <v>3562</v>
      </c>
      <c r="J595" t="s">
        <v>974</v>
      </c>
      <c r="K595" t="s">
        <v>141</v>
      </c>
      <c r="L595" t="s">
        <v>95</v>
      </c>
      <c r="M595" t="s">
        <v>3563</v>
      </c>
      <c r="O595" s="2">
        <f>IFERROR(IF($B595="","",INDEX(所属情報!$E:$E,MATCH($A595,所属情報!$A:$A,0))),"")</f>
        <v>492213</v>
      </c>
      <c r="P595" s="2" t="str">
        <f t="shared" si="27"/>
        <v>藤岡　聡太 (4)</v>
      </c>
      <c r="Q595" s="2" t="str">
        <f t="shared" si="28"/>
        <v>ﾌｼﾞｵｶ ｿｳﾀ</v>
      </c>
      <c r="R595" s="2" t="str">
        <f t="shared" si="29"/>
        <v>FUJIOKA Sota (02)</v>
      </c>
      <c r="S595" s="2" t="str">
        <f>IFERROR(IF($F595="","",INDEX(リスト!$C:$C,MATCH($F595,リスト!$B:$B,0))),"")</f>
        <v>28</v>
      </c>
      <c r="T595" s="2" t="str">
        <f>IFERROR(IF($K595="","",INDEX(リスト!$F:$F,MATCH($K595,リスト!$E:$E,0))),"")</f>
        <v>JPN</v>
      </c>
      <c r="U595" s="2" t="str">
        <f>IF($B595="","",RIGHT($G595*1000+100+COUNTIF($G$2:$G595,$G595),9))</f>
        <v>020930101</v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>舞子・兵　庫</v>
      </c>
    </row>
    <row r="596" spans="1:22" x14ac:dyDescent="0.4">
      <c r="A596" t="s">
        <v>11769</v>
      </c>
      <c r="B596">
        <v>595</v>
      </c>
      <c r="C596" t="s">
        <v>3564</v>
      </c>
      <c r="D596" t="s">
        <v>3565</v>
      </c>
      <c r="E596">
        <v>4</v>
      </c>
      <c r="F596" t="s">
        <v>95</v>
      </c>
      <c r="G596">
        <v>20030211</v>
      </c>
      <c r="H596" t="s">
        <v>3566</v>
      </c>
      <c r="I596" t="s">
        <v>3567</v>
      </c>
      <c r="J596" t="s">
        <v>1205</v>
      </c>
      <c r="K596" t="s">
        <v>141</v>
      </c>
      <c r="L596" t="s">
        <v>95</v>
      </c>
      <c r="M596" t="s">
        <v>3568</v>
      </c>
      <c r="O596" s="2">
        <f>IFERROR(IF($B596="","",INDEX(所属情報!$E:$E,MATCH($A596,所属情報!$A:$A,0))),"")</f>
        <v>492213</v>
      </c>
      <c r="P596" s="2" t="str">
        <f t="shared" si="27"/>
        <v>春名　友貴 (4)</v>
      </c>
      <c r="Q596" s="2" t="str">
        <f t="shared" si="28"/>
        <v>ﾊﾙﾅ ﾄﾓｷ</v>
      </c>
      <c r="R596" s="2" t="str">
        <f t="shared" si="29"/>
        <v>HARUNA Tomoki (03)</v>
      </c>
      <c r="S596" s="2" t="str">
        <f>IFERROR(IF($F596="","",INDEX(リスト!$C:$C,MATCH($F596,リスト!$B:$B,0))),"")</f>
        <v>28</v>
      </c>
      <c r="T596" s="2" t="str">
        <f>IFERROR(IF($K596="","",INDEX(リスト!$F:$F,MATCH($K596,リスト!$E:$E,0))),"")</f>
        <v>JPN</v>
      </c>
      <c r="U596" s="2" t="str">
        <f>IF($B596="","",RIGHT($G596*1000+100+COUNTIF($G$2:$G596,$G596),9))</f>
        <v>030211101</v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>加古川北・兵　庫</v>
      </c>
    </row>
    <row r="597" spans="1:22" x14ac:dyDescent="0.4">
      <c r="A597" t="s">
        <v>11769</v>
      </c>
      <c r="B597">
        <v>596</v>
      </c>
      <c r="C597" t="s">
        <v>3569</v>
      </c>
      <c r="D597" t="s">
        <v>3570</v>
      </c>
      <c r="E597">
        <v>3</v>
      </c>
      <c r="F597" t="s">
        <v>93</v>
      </c>
      <c r="G597">
        <v>20040206</v>
      </c>
      <c r="H597" t="s">
        <v>3571</v>
      </c>
      <c r="I597" t="s">
        <v>3572</v>
      </c>
      <c r="J597" t="s">
        <v>3573</v>
      </c>
      <c r="K597" t="s">
        <v>141</v>
      </c>
      <c r="L597" t="s">
        <v>93</v>
      </c>
      <c r="M597" t="s">
        <v>869</v>
      </c>
      <c r="O597" s="2">
        <f>IFERROR(IF($B597="","",INDEX(所属情報!$E:$E,MATCH($A597,所属情報!$A:$A,0))),"")</f>
        <v>492213</v>
      </c>
      <c r="P597" s="2" t="str">
        <f t="shared" si="27"/>
        <v>吉津　心雄 (3)</v>
      </c>
      <c r="Q597" s="2" t="str">
        <f t="shared" si="28"/>
        <v>ﾖｼﾂﾞ ｼﾕｳ</v>
      </c>
      <c r="R597" s="2" t="str">
        <f t="shared" si="29"/>
        <v>YOSHIZU Shiyu (04)</v>
      </c>
      <c r="S597" s="2" t="str">
        <f>IFERROR(IF($F597="","",INDEX(リスト!$C:$C,MATCH($F597,リスト!$B:$B,0))),"")</f>
        <v>27</v>
      </c>
      <c r="T597" s="2" t="str">
        <f>IFERROR(IF($K597="","",INDEX(リスト!$F:$F,MATCH($K597,リスト!$E:$E,0))),"")</f>
        <v>JPN</v>
      </c>
      <c r="U597" s="2" t="str">
        <f>IF($B597="","",RIGHT($G597*1000+100+COUNTIF($G$2:$G597,$G597),9))</f>
        <v>040206101</v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>大阪体育大浪商・大　阪</v>
      </c>
    </row>
    <row r="598" spans="1:22" x14ac:dyDescent="0.4">
      <c r="A598" t="s">
        <v>11769</v>
      </c>
      <c r="B598">
        <v>597</v>
      </c>
      <c r="C598" t="s">
        <v>3574</v>
      </c>
      <c r="D598" t="s">
        <v>3575</v>
      </c>
      <c r="E598">
        <v>3</v>
      </c>
      <c r="F598" t="s">
        <v>95</v>
      </c>
      <c r="G598">
        <v>20030422</v>
      </c>
      <c r="H598" t="s">
        <v>3576</v>
      </c>
      <c r="I598" t="s">
        <v>3577</v>
      </c>
      <c r="J598" t="s">
        <v>3066</v>
      </c>
      <c r="K598" t="s">
        <v>141</v>
      </c>
      <c r="L598" t="s">
        <v>95</v>
      </c>
      <c r="M598" t="s">
        <v>3578</v>
      </c>
      <c r="O598" s="2">
        <f>IFERROR(IF($B598="","",INDEX(所属情報!$E:$E,MATCH($A598,所属情報!$A:$A,0))),"")</f>
        <v>492213</v>
      </c>
      <c r="P598" s="2" t="str">
        <f t="shared" si="27"/>
        <v>南垣　斗磨 (3)</v>
      </c>
      <c r="Q598" s="2" t="str">
        <f t="shared" si="28"/>
        <v>ﾐﾅﾐｶﾞｷ ﾄｳﾏ</v>
      </c>
      <c r="R598" s="2" t="str">
        <f t="shared" si="29"/>
        <v>MINAMIGAKI Toma (03)</v>
      </c>
      <c r="S598" s="2" t="str">
        <f>IFERROR(IF($F598="","",INDEX(リスト!$C:$C,MATCH($F598,リスト!$B:$B,0))),"")</f>
        <v>28</v>
      </c>
      <c r="T598" s="2" t="str">
        <f>IFERROR(IF($K598="","",INDEX(リスト!$F:$F,MATCH($K598,リスト!$E:$E,0))),"")</f>
        <v>JPN</v>
      </c>
      <c r="U598" s="2" t="str">
        <f>IF($B598="","",RIGHT($G598*1000+100+COUNTIF($G$2:$G598,$G598),9))</f>
        <v>030422103</v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>村岡・兵　庫</v>
      </c>
    </row>
    <row r="599" spans="1:22" x14ac:dyDescent="0.4">
      <c r="A599" t="s">
        <v>11769</v>
      </c>
      <c r="B599">
        <v>598</v>
      </c>
      <c r="C599" t="s">
        <v>3579</v>
      </c>
      <c r="D599" t="s">
        <v>3580</v>
      </c>
      <c r="E599">
        <v>2</v>
      </c>
      <c r="F599" t="s">
        <v>87</v>
      </c>
      <c r="G599">
        <v>20040921</v>
      </c>
      <c r="H599" t="s">
        <v>3581</v>
      </c>
      <c r="I599" t="s">
        <v>3582</v>
      </c>
      <c r="J599" t="s">
        <v>2800</v>
      </c>
      <c r="K599" t="s">
        <v>141</v>
      </c>
      <c r="L599" t="s">
        <v>87</v>
      </c>
      <c r="M599" t="s">
        <v>3171</v>
      </c>
      <c r="O599" s="2">
        <f>IFERROR(IF($B599="","",INDEX(所属情報!$E:$E,MATCH($A599,所属情報!$A:$A,0))),"")</f>
        <v>492213</v>
      </c>
      <c r="P599" s="2" t="str">
        <f t="shared" si="27"/>
        <v>秋田　琉希 (2)</v>
      </c>
      <c r="Q599" s="2" t="str">
        <f t="shared" si="28"/>
        <v>ｱｷﾀ ﾘｭｳｷ</v>
      </c>
      <c r="R599" s="2" t="str">
        <f t="shared" si="29"/>
        <v>AKITA Ryuki (04)</v>
      </c>
      <c r="S599" s="2" t="str">
        <f>IFERROR(IF($F599="","",INDEX(リスト!$C:$C,MATCH($F599,リスト!$B:$B,0))),"")</f>
        <v>24</v>
      </c>
      <c r="T599" s="2" t="str">
        <f>IFERROR(IF($K599="","",INDEX(リスト!$F:$F,MATCH($K599,リスト!$E:$E,0))),"")</f>
        <v>JPN</v>
      </c>
      <c r="U599" s="2" t="str">
        <f>IF($B599="","",RIGHT($G599*1000+100+COUNTIF($G$2:$G599,$G599),9))</f>
        <v>040921102</v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>稲生・三　重</v>
      </c>
    </row>
    <row r="600" spans="1:22" x14ac:dyDescent="0.4">
      <c r="A600" t="s">
        <v>11769</v>
      </c>
      <c r="B600">
        <v>599</v>
      </c>
      <c r="C600" t="s">
        <v>3583</v>
      </c>
      <c r="D600" t="s">
        <v>3584</v>
      </c>
      <c r="E600">
        <v>2</v>
      </c>
      <c r="F600" t="s">
        <v>93</v>
      </c>
      <c r="G600">
        <v>20041119</v>
      </c>
      <c r="H600" t="s">
        <v>3585</v>
      </c>
      <c r="I600" t="s">
        <v>3586</v>
      </c>
      <c r="J600" t="s">
        <v>950</v>
      </c>
      <c r="K600" t="s">
        <v>141</v>
      </c>
      <c r="L600" t="s">
        <v>93</v>
      </c>
      <c r="M600" t="s">
        <v>963</v>
      </c>
      <c r="O600" s="2">
        <f>IFERROR(IF($B600="","",INDEX(所属情報!$E:$E,MATCH($A600,所属情報!$A:$A,0))),"")</f>
        <v>492213</v>
      </c>
      <c r="P600" s="2" t="str">
        <f t="shared" si="27"/>
        <v>谷野　優大 (2)</v>
      </c>
      <c r="Q600" s="2" t="str">
        <f t="shared" si="28"/>
        <v>ﾀﾆﾉ ﾕｳﾀﾞｲ</v>
      </c>
      <c r="R600" s="2" t="str">
        <f t="shared" si="29"/>
        <v>TANINO Yudai (04)</v>
      </c>
      <c r="S600" s="2" t="str">
        <f>IFERROR(IF($F600="","",INDEX(リスト!$C:$C,MATCH($F600,リスト!$B:$B,0))),"")</f>
        <v>27</v>
      </c>
      <c r="T600" s="2" t="str">
        <f>IFERROR(IF($K600="","",INDEX(リスト!$F:$F,MATCH($K600,リスト!$E:$E,0))),"")</f>
        <v>JPN</v>
      </c>
      <c r="U600" s="2" t="str">
        <f>IF($B600="","",RIGHT($G600*1000+100+COUNTIF($G$2:$G600,$G600),9))</f>
        <v>041119101</v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>咲くやこの花・大　阪</v>
      </c>
    </row>
    <row r="601" spans="1:22" x14ac:dyDescent="0.4">
      <c r="A601" t="s">
        <v>11769</v>
      </c>
      <c r="B601">
        <v>600</v>
      </c>
      <c r="C601" t="s">
        <v>3587</v>
      </c>
      <c r="D601" t="s">
        <v>3588</v>
      </c>
      <c r="E601">
        <v>2</v>
      </c>
      <c r="F601" t="s">
        <v>87</v>
      </c>
      <c r="G601">
        <v>20040617</v>
      </c>
      <c r="H601" t="s">
        <v>3589</v>
      </c>
      <c r="I601" t="s">
        <v>807</v>
      </c>
      <c r="J601" t="s">
        <v>3590</v>
      </c>
      <c r="K601" t="s">
        <v>141</v>
      </c>
      <c r="L601" t="s">
        <v>87</v>
      </c>
      <c r="M601" t="s">
        <v>3591</v>
      </c>
      <c r="O601" s="2">
        <f>IFERROR(IF($B601="","",INDEX(所属情報!$E:$E,MATCH($A601,所属情報!$A:$A,0))),"")</f>
        <v>492213</v>
      </c>
      <c r="P601" s="2" t="str">
        <f t="shared" si="27"/>
        <v>濱田　茉裕 (2)</v>
      </c>
      <c r="Q601" s="2" t="str">
        <f t="shared" si="28"/>
        <v>ﾊﾏﾀﾞ ﾏﾋﾛ</v>
      </c>
      <c r="R601" s="2" t="str">
        <f t="shared" si="29"/>
        <v>HAMADA Mahiro (04)</v>
      </c>
      <c r="S601" s="2" t="str">
        <f>IFERROR(IF($F601="","",INDEX(リスト!$C:$C,MATCH($F601,リスト!$B:$B,0))),"")</f>
        <v>24</v>
      </c>
      <c r="T601" s="2" t="str">
        <f>IFERROR(IF($K601="","",INDEX(リスト!$F:$F,MATCH($K601,リスト!$E:$E,0))),"")</f>
        <v>JPN</v>
      </c>
      <c r="U601" s="2" t="str">
        <f>IF($B601="","",RIGHT($G601*1000+100+COUNTIF($G$2:$G601,$G601),9))</f>
        <v>040617103</v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>松阪商業・三　重</v>
      </c>
    </row>
    <row r="602" spans="1:22" x14ac:dyDescent="0.4">
      <c r="A602" t="s">
        <v>11769</v>
      </c>
      <c r="B602">
        <v>601</v>
      </c>
      <c r="C602" t="s">
        <v>3592</v>
      </c>
      <c r="D602" t="s">
        <v>3593</v>
      </c>
      <c r="E602">
        <v>2</v>
      </c>
      <c r="F602" t="s">
        <v>95</v>
      </c>
      <c r="G602">
        <v>20040827</v>
      </c>
      <c r="H602" t="s">
        <v>3594</v>
      </c>
      <c r="I602" t="s">
        <v>783</v>
      </c>
      <c r="J602" t="s">
        <v>1303</v>
      </c>
      <c r="K602" t="s">
        <v>141</v>
      </c>
      <c r="L602" t="s">
        <v>95</v>
      </c>
      <c r="M602" t="s">
        <v>3595</v>
      </c>
      <c r="O602" s="2">
        <f>IFERROR(IF($B602="","",INDEX(所属情報!$E:$E,MATCH($A602,所属情報!$A:$A,0))),"")</f>
        <v>492213</v>
      </c>
      <c r="P602" s="2" t="str">
        <f t="shared" si="27"/>
        <v>山本　湧斗 (2)</v>
      </c>
      <c r="Q602" s="2" t="str">
        <f t="shared" si="28"/>
        <v>ﾔﾏﾓﾄ ﾕｳﾄ</v>
      </c>
      <c r="R602" s="2" t="str">
        <f t="shared" si="29"/>
        <v>YAMAMOTO Yuto (04)</v>
      </c>
      <c r="S602" s="2" t="str">
        <f>IFERROR(IF($F602="","",INDEX(リスト!$C:$C,MATCH($F602,リスト!$B:$B,0))),"")</f>
        <v>28</v>
      </c>
      <c r="T602" s="2" t="str">
        <f>IFERROR(IF($K602="","",INDEX(リスト!$F:$F,MATCH($K602,リスト!$E:$E,0))),"")</f>
        <v>JPN</v>
      </c>
      <c r="U602" s="2" t="str">
        <f>IF($B602="","",RIGHT($G602*1000+100+COUNTIF($G$2:$G602,$G602),9))</f>
        <v>040827101</v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>明石商業・兵　庫</v>
      </c>
    </row>
    <row r="603" spans="1:22" x14ac:dyDescent="0.4">
      <c r="A603" t="s">
        <v>11769</v>
      </c>
      <c r="B603">
        <v>602</v>
      </c>
      <c r="C603" t="s">
        <v>3596</v>
      </c>
      <c r="D603" t="s">
        <v>3597</v>
      </c>
      <c r="E603">
        <v>2</v>
      </c>
      <c r="F603" t="s">
        <v>95</v>
      </c>
      <c r="G603">
        <v>20040828</v>
      </c>
      <c r="H603" t="s">
        <v>3598</v>
      </c>
      <c r="I603" t="s">
        <v>3599</v>
      </c>
      <c r="J603" t="s">
        <v>3600</v>
      </c>
      <c r="K603" t="s">
        <v>141</v>
      </c>
      <c r="L603" t="s">
        <v>95</v>
      </c>
      <c r="M603" t="s">
        <v>3595</v>
      </c>
      <c r="O603" s="2">
        <f>IFERROR(IF($B603="","",INDEX(所属情報!$E:$E,MATCH($A603,所属情報!$A:$A,0))),"")</f>
        <v>492213</v>
      </c>
      <c r="P603" s="2" t="str">
        <f t="shared" si="27"/>
        <v>坂根　康介 (2)</v>
      </c>
      <c r="Q603" s="2" t="str">
        <f t="shared" si="28"/>
        <v>ｻｶﾈ ｺｳｽｹ</v>
      </c>
      <c r="R603" s="2" t="str">
        <f t="shared" si="29"/>
        <v>SAKANE Kosuke (04)</v>
      </c>
      <c r="S603" s="2" t="str">
        <f>IFERROR(IF($F603="","",INDEX(リスト!$C:$C,MATCH($F603,リスト!$B:$B,0))),"")</f>
        <v>28</v>
      </c>
      <c r="T603" s="2" t="str">
        <f>IFERROR(IF($K603="","",INDEX(リスト!$F:$F,MATCH($K603,リスト!$E:$E,0))),"")</f>
        <v>JPN</v>
      </c>
      <c r="U603" s="2" t="str">
        <f>IF($B603="","",RIGHT($G603*1000+100+COUNTIF($G$2:$G603,$G603),9))</f>
        <v>040828102</v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>明石商業・兵　庫</v>
      </c>
    </row>
    <row r="604" spans="1:22" x14ac:dyDescent="0.4">
      <c r="A604" t="s">
        <v>11769</v>
      </c>
      <c r="B604">
        <v>603</v>
      </c>
      <c r="C604" t="s">
        <v>3601</v>
      </c>
      <c r="D604" t="s">
        <v>3602</v>
      </c>
      <c r="E604">
        <v>2</v>
      </c>
      <c r="F604" t="s">
        <v>93</v>
      </c>
      <c r="G604">
        <v>20040511</v>
      </c>
      <c r="H604" t="s">
        <v>3603</v>
      </c>
      <c r="I604" t="s">
        <v>3604</v>
      </c>
      <c r="J604" t="s">
        <v>1928</v>
      </c>
      <c r="K604" t="s">
        <v>141</v>
      </c>
      <c r="L604" t="s">
        <v>93</v>
      </c>
      <c r="M604" t="s">
        <v>945</v>
      </c>
      <c r="O604" s="2">
        <f>IFERROR(IF($B604="","",INDEX(所属情報!$E:$E,MATCH($A604,所属情報!$A:$A,0))),"")</f>
        <v>492213</v>
      </c>
      <c r="P604" s="2" t="str">
        <f t="shared" si="27"/>
        <v>吉山　誠 (2)</v>
      </c>
      <c r="Q604" s="2" t="str">
        <f t="shared" si="28"/>
        <v>ﾖｼﾔﾏ ﾏｺﾄ</v>
      </c>
      <c r="R604" s="2" t="str">
        <f t="shared" si="29"/>
        <v>YOSHIYAMA Makoto (04)</v>
      </c>
      <c r="S604" s="2" t="str">
        <f>IFERROR(IF($F604="","",INDEX(リスト!$C:$C,MATCH($F604,リスト!$B:$B,0))),"")</f>
        <v>27</v>
      </c>
      <c r="T604" s="2" t="str">
        <f>IFERROR(IF($K604="","",INDEX(リスト!$F:$F,MATCH($K604,リスト!$E:$E,0))),"")</f>
        <v>JPN</v>
      </c>
      <c r="U604" s="2" t="str">
        <f>IF($B604="","",RIGHT($G604*1000+100+COUNTIF($G$2:$G604,$G604),9))</f>
        <v>040511101</v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>大塚・大　阪</v>
      </c>
    </row>
    <row r="605" spans="1:22" x14ac:dyDescent="0.4">
      <c r="A605" t="s">
        <v>11769</v>
      </c>
      <c r="B605">
        <v>604</v>
      </c>
      <c r="C605" t="s">
        <v>3605</v>
      </c>
      <c r="D605" t="s">
        <v>3606</v>
      </c>
      <c r="E605">
        <v>2</v>
      </c>
      <c r="F605" t="s">
        <v>93</v>
      </c>
      <c r="G605">
        <v>20041218</v>
      </c>
      <c r="H605" t="s">
        <v>3607</v>
      </c>
      <c r="I605" t="s">
        <v>1078</v>
      </c>
      <c r="J605" t="s">
        <v>3052</v>
      </c>
      <c r="K605" t="s">
        <v>141</v>
      </c>
      <c r="L605" t="s">
        <v>93</v>
      </c>
      <c r="M605" t="s">
        <v>869</v>
      </c>
      <c r="O605" s="2">
        <f>IFERROR(IF($B605="","",INDEX(所属情報!$E:$E,MATCH($A605,所属情報!$A:$A,0))),"")</f>
        <v>492213</v>
      </c>
      <c r="P605" s="2" t="str">
        <f t="shared" si="27"/>
        <v>村上　力哉 (2)</v>
      </c>
      <c r="Q605" s="2" t="str">
        <f t="shared" si="28"/>
        <v>ﾑﾗｶﾐ ﾘｷﾔ</v>
      </c>
      <c r="R605" s="2" t="str">
        <f t="shared" si="29"/>
        <v>MURAKAMI Rikiya (04)</v>
      </c>
      <c r="S605" s="2" t="str">
        <f>IFERROR(IF($F605="","",INDEX(リスト!$C:$C,MATCH($F605,リスト!$B:$B,0))),"")</f>
        <v>27</v>
      </c>
      <c r="T605" s="2" t="str">
        <f>IFERROR(IF($K605="","",INDEX(リスト!$F:$F,MATCH($K605,リスト!$E:$E,0))),"")</f>
        <v>JPN</v>
      </c>
      <c r="U605" s="2" t="str">
        <f>IF($B605="","",RIGHT($G605*1000+100+COUNTIF($G$2:$G605,$G605),9))</f>
        <v>041218101</v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>大阪体育大浪商・大　阪</v>
      </c>
    </row>
    <row r="606" spans="1:22" x14ac:dyDescent="0.4">
      <c r="A606" t="s">
        <v>11769</v>
      </c>
      <c r="B606">
        <v>605</v>
      </c>
      <c r="C606" t="s">
        <v>3608</v>
      </c>
      <c r="D606" t="s">
        <v>3609</v>
      </c>
      <c r="E606">
        <v>2</v>
      </c>
      <c r="F606" t="s">
        <v>99</v>
      </c>
      <c r="G606">
        <v>20040403</v>
      </c>
      <c r="H606" t="s">
        <v>3610</v>
      </c>
      <c r="I606" t="s">
        <v>3611</v>
      </c>
      <c r="J606" t="s">
        <v>808</v>
      </c>
      <c r="K606" t="s">
        <v>141</v>
      </c>
      <c r="L606" t="s">
        <v>99</v>
      </c>
      <c r="M606" t="s">
        <v>2496</v>
      </c>
      <c r="O606" s="2">
        <f>IFERROR(IF($B606="","",INDEX(所属情報!$E:$E,MATCH($A606,所属情報!$A:$A,0))),"")</f>
        <v>492213</v>
      </c>
      <c r="P606" s="2" t="str">
        <f t="shared" si="27"/>
        <v>永尾　礼 (2)</v>
      </c>
      <c r="Q606" s="2" t="str">
        <f t="shared" si="28"/>
        <v>ﾅｶﾞｵ ﾚｲ</v>
      </c>
      <c r="R606" s="2" t="str">
        <f t="shared" si="29"/>
        <v>NAGAO Rei (04)</v>
      </c>
      <c r="S606" s="2" t="str">
        <f>IFERROR(IF($F606="","",INDEX(リスト!$C:$C,MATCH($F606,リスト!$B:$B,0))),"")</f>
        <v>30</v>
      </c>
      <c r="T606" s="2" t="str">
        <f>IFERROR(IF($K606="","",INDEX(リスト!$F:$F,MATCH($K606,リスト!$E:$E,0))),"")</f>
        <v>JPN</v>
      </c>
      <c r="U606" s="2" t="str">
        <f>IF($B606="","",RIGHT($G606*1000+100+COUNTIF($G$2:$G606,$G606),9))</f>
        <v>040403102</v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>和歌山北・和歌山</v>
      </c>
    </row>
    <row r="607" spans="1:22" x14ac:dyDescent="0.4">
      <c r="A607" t="s">
        <v>11769</v>
      </c>
      <c r="B607">
        <v>606</v>
      </c>
      <c r="C607" t="s">
        <v>3612</v>
      </c>
      <c r="D607" t="s">
        <v>3613</v>
      </c>
      <c r="E607">
        <v>2</v>
      </c>
      <c r="F607" t="s">
        <v>99</v>
      </c>
      <c r="G607">
        <v>20040829</v>
      </c>
      <c r="H607" t="s">
        <v>3614</v>
      </c>
      <c r="I607" t="s">
        <v>3314</v>
      </c>
      <c r="J607" t="s">
        <v>3615</v>
      </c>
      <c r="K607" t="s">
        <v>141</v>
      </c>
      <c r="L607" t="s">
        <v>99</v>
      </c>
      <c r="M607" t="s">
        <v>987</v>
      </c>
      <c r="O607" s="2">
        <f>IFERROR(IF($B607="","",INDEX(所属情報!$E:$E,MATCH($A607,所属情報!$A:$A,0))),"")</f>
        <v>492213</v>
      </c>
      <c r="P607" s="2" t="str">
        <f t="shared" si="27"/>
        <v>三木　湧吾 (2)</v>
      </c>
      <c r="Q607" s="2" t="str">
        <f t="shared" si="28"/>
        <v>ﾐｷ ﾕｳｺﾞ</v>
      </c>
      <c r="R607" s="2" t="str">
        <f t="shared" si="29"/>
        <v>MIKI Yugo (04)</v>
      </c>
      <c r="S607" s="2" t="str">
        <f>IFERROR(IF($F607="","",INDEX(リスト!$C:$C,MATCH($F607,リスト!$B:$B,0))),"")</f>
        <v>30</v>
      </c>
      <c r="T607" s="2" t="str">
        <f>IFERROR(IF($K607="","",INDEX(リスト!$F:$F,MATCH($K607,リスト!$E:$E,0))),"")</f>
        <v>JPN</v>
      </c>
      <c r="U607" s="2" t="str">
        <f>IF($B607="","",RIGHT($G607*1000+100+COUNTIF($G$2:$G607,$G607),9))</f>
        <v>040829101</v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>星林・和歌山</v>
      </c>
    </row>
    <row r="608" spans="1:22" x14ac:dyDescent="0.4">
      <c r="A608" t="s">
        <v>11769</v>
      </c>
      <c r="B608">
        <v>607</v>
      </c>
      <c r="C608" t="s">
        <v>3616</v>
      </c>
      <c r="D608" t="s">
        <v>3617</v>
      </c>
      <c r="E608">
        <v>2</v>
      </c>
      <c r="F608" t="s">
        <v>93</v>
      </c>
      <c r="G608">
        <v>20050302</v>
      </c>
      <c r="H608" t="s">
        <v>3618</v>
      </c>
      <c r="I608" t="s">
        <v>3619</v>
      </c>
      <c r="J608" t="s">
        <v>1223</v>
      </c>
      <c r="K608" t="s">
        <v>141</v>
      </c>
      <c r="L608" t="s">
        <v>93</v>
      </c>
      <c r="M608" t="s">
        <v>869</v>
      </c>
      <c r="O608" s="2">
        <f>IFERROR(IF($B608="","",INDEX(所属情報!$E:$E,MATCH($A608,所属情報!$A:$A,0))),"")</f>
        <v>492213</v>
      </c>
      <c r="P608" s="2" t="str">
        <f t="shared" si="27"/>
        <v>栗林　春貴 (2)</v>
      </c>
      <c r="Q608" s="2" t="str">
        <f t="shared" si="28"/>
        <v>ｸﾘﾊﾞﾔｼ ﾊﾙｷ</v>
      </c>
      <c r="R608" s="2" t="str">
        <f t="shared" si="29"/>
        <v>KURIBAYASHI Haruki (05)</v>
      </c>
      <c r="S608" s="2" t="str">
        <f>IFERROR(IF($F608="","",INDEX(リスト!$C:$C,MATCH($F608,リスト!$B:$B,0))),"")</f>
        <v>27</v>
      </c>
      <c r="T608" s="2" t="str">
        <f>IFERROR(IF($K608="","",INDEX(リスト!$F:$F,MATCH($K608,リスト!$E:$E,0))),"")</f>
        <v>JPN</v>
      </c>
      <c r="U608" s="2" t="str">
        <f>IF($B608="","",RIGHT($G608*1000+100+COUNTIF($G$2:$G608,$G608),9))</f>
        <v>050302101</v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>大阪体育大浪商・大　阪</v>
      </c>
    </row>
    <row r="609" spans="1:22" x14ac:dyDescent="0.4">
      <c r="A609" t="s">
        <v>11769</v>
      </c>
      <c r="B609">
        <v>608</v>
      </c>
      <c r="C609" t="s">
        <v>3620</v>
      </c>
      <c r="D609" t="s">
        <v>3621</v>
      </c>
      <c r="E609">
        <v>2</v>
      </c>
      <c r="F609" t="s">
        <v>97</v>
      </c>
      <c r="G609">
        <v>20041227</v>
      </c>
      <c r="H609" t="s">
        <v>3622</v>
      </c>
      <c r="I609" t="s">
        <v>3623</v>
      </c>
      <c r="J609" t="s">
        <v>1986</v>
      </c>
      <c r="K609" t="s">
        <v>141</v>
      </c>
      <c r="L609" t="s">
        <v>97</v>
      </c>
      <c r="M609" t="s">
        <v>3624</v>
      </c>
      <c r="O609" s="2">
        <f>IFERROR(IF($B609="","",INDEX(所属情報!$E:$E,MATCH($A609,所属情報!$A:$A,0))),"")</f>
        <v>492213</v>
      </c>
      <c r="P609" s="2" t="str">
        <f t="shared" si="27"/>
        <v>杉野　太一 (2)</v>
      </c>
      <c r="Q609" s="2" t="str">
        <f t="shared" si="28"/>
        <v>ｽｷﾞﾉ ﾀｲﾁ</v>
      </c>
      <c r="R609" s="2" t="str">
        <f t="shared" si="29"/>
        <v>SUGINO Taichi (04)</v>
      </c>
      <c r="S609" s="2" t="str">
        <f>IFERROR(IF($F609="","",INDEX(リスト!$C:$C,MATCH($F609,リスト!$B:$B,0))),"")</f>
        <v>29</v>
      </c>
      <c r="T609" s="2" t="str">
        <f>IFERROR(IF($K609="","",INDEX(リスト!$F:$F,MATCH($K609,リスト!$E:$E,0))),"")</f>
        <v>JPN</v>
      </c>
      <c r="U609" s="2" t="str">
        <f>IF($B609="","",RIGHT($G609*1000+100+COUNTIF($G$2:$G609,$G609),9))</f>
        <v>041227101</v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>奈良朱雀・奈　良</v>
      </c>
    </row>
    <row r="610" spans="1:22" x14ac:dyDescent="0.4">
      <c r="A610" t="s">
        <v>11769</v>
      </c>
      <c r="B610">
        <v>609</v>
      </c>
      <c r="C610" t="s">
        <v>3625</v>
      </c>
      <c r="D610" t="s">
        <v>3626</v>
      </c>
      <c r="E610">
        <v>2</v>
      </c>
      <c r="F610" t="s">
        <v>113</v>
      </c>
      <c r="G610">
        <v>20040722</v>
      </c>
      <c r="H610" t="s">
        <v>3627</v>
      </c>
      <c r="I610" t="s">
        <v>3628</v>
      </c>
      <c r="J610" t="s">
        <v>3629</v>
      </c>
      <c r="K610" t="s">
        <v>141</v>
      </c>
      <c r="L610" t="s">
        <v>113</v>
      </c>
      <c r="M610" t="s">
        <v>3630</v>
      </c>
      <c r="O610" s="2">
        <f>IFERROR(IF($B610="","",INDEX(所属情報!$E:$E,MATCH($A610,所属情報!$A:$A,0))),"")</f>
        <v>492213</v>
      </c>
      <c r="P610" s="2" t="str">
        <f t="shared" si="27"/>
        <v>梶田　天斗 (2)</v>
      </c>
      <c r="Q610" s="2" t="str">
        <f t="shared" si="28"/>
        <v>ｶｼﾞﾀ ﾀｶﾄ</v>
      </c>
      <c r="R610" s="2" t="str">
        <f t="shared" si="29"/>
        <v>KAJITA Takato (04)</v>
      </c>
      <c r="S610" s="2" t="str">
        <f>IFERROR(IF($F610="","",INDEX(リスト!$C:$C,MATCH($F610,リスト!$B:$B,0))),"")</f>
        <v>37</v>
      </c>
      <c r="T610" s="2" t="str">
        <f>IFERROR(IF($K610="","",INDEX(リスト!$F:$F,MATCH($K610,リスト!$E:$E,0))),"")</f>
        <v>JPN</v>
      </c>
      <c r="U610" s="2" t="str">
        <f>IF($B610="","",RIGHT($G610*1000+100+COUNTIF($G$2:$G610,$G610),9))</f>
        <v>040722102</v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>香川中央・香　川</v>
      </c>
    </row>
    <row r="611" spans="1:22" x14ac:dyDescent="0.4">
      <c r="A611" t="s">
        <v>11769</v>
      </c>
      <c r="B611">
        <v>610</v>
      </c>
      <c r="C611" t="s">
        <v>3631</v>
      </c>
      <c r="D611" t="s">
        <v>3632</v>
      </c>
      <c r="E611">
        <v>2</v>
      </c>
      <c r="F611" t="s">
        <v>93</v>
      </c>
      <c r="G611">
        <v>20040922</v>
      </c>
      <c r="H611" t="s">
        <v>3633</v>
      </c>
      <c r="I611" t="s">
        <v>3634</v>
      </c>
      <c r="J611" t="s">
        <v>1938</v>
      </c>
      <c r="K611" t="s">
        <v>141</v>
      </c>
      <c r="L611" t="s">
        <v>45</v>
      </c>
      <c r="M611" t="s">
        <v>3635</v>
      </c>
      <c r="O611" s="2">
        <f>IFERROR(IF($B611="","",INDEX(所属情報!$E:$E,MATCH($A611,所属情報!$A:$A,0))),"")</f>
        <v>492213</v>
      </c>
      <c r="P611" s="2" t="str">
        <f t="shared" si="27"/>
        <v>三浦　和人 (2)</v>
      </c>
      <c r="Q611" s="2" t="str">
        <f t="shared" si="28"/>
        <v>ﾐｳﾗ ｶｽﾞﾄ</v>
      </c>
      <c r="R611" s="2" t="str">
        <f t="shared" si="29"/>
        <v>MIURA Kazuto (04)</v>
      </c>
      <c r="S611" s="2" t="str">
        <f>IFERROR(IF($F611="","",INDEX(リスト!$C:$C,MATCH($F611,リスト!$B:$B,0))),"")</f>
        <v>27</v>
      </c>
      <c r="T611" s="2" t="str">
        <f>IFERROR(IF($K611="","",INDEX(リスト!$F:$F,MATCH($K611,リスト!$E:$E,0))),"")</f>
        <v>JPN</v>
      </c>
      <c r="U611" s="2" t="str">
        <f>IF($B611="","",RIGHT($G611*1000+100+COUNTIF($G$2:$G611,$G611),9))</f>
        <v>040922102</v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>遠野・岩　手</v>
      </c>
    </row>
    <row r="612" spans="1:22" x14ac:dyDescent="0.4">
      <c r="A612" t="s">
        <v>11769</v>
      </c>
      <c r="B612">
        <v>611</v>
      </c>
      <c r="C612" t="s">
        <v>3636</v>
      </c>
      <c r="D612" t="s">
        <v>3637</v>
      </c>
      <c r="E612">
        <v>2</v>
      </c>
      <c r="F612" t="s">
        <v>93</v>
      </c>
      <c r="G612">
        <v>20041006</v>
      </c>
      <c r="H612" t="s">
        <v>3638</v>
      </c>
      <c r="I612" t="s">
        <v>3639</v>
      </c>
      <c r="J612" t="s">
        <v>1683</v>
      </c>
      <c r="K612" t="s">
        <v>141</v>
      </c>
      <c r="L612" t="s">
        <v>93</v>
      </c>
      <c r="M612" t="s">
        <v>851</v>
      </c>
      <c r="O612" s="2">
        <f>IFERROR(IF($B612="","",INDEX(所属情報!$E:$E,MATCH($A612,所属情報!$A:$A,0))),"")</f>
        <v>492213</v>
      </c>
      <c r="P612" s="2" t="str">
        <f t="shared" si="27"/>
        <v>赤山　愁太 (2)</v>
      </c>
      <c r="Q612" s="2" t="str">
        <f t="shared" si="28"/>
        <v>ｱｶﾔﾏ ｼｭｳﾀ</v>
      </c>
      <c r="R612" s="2" t="str">
        <f t="shared" si="29"/>
        <v>AKAYAMA Shuta (04)</v>
      </c>
      <c r="S612" s="2" t="str">
        <f>IFERROR(IF($F612="","",INDEX(リスト!$C:$C,MATCH($F612,リスト!$B:$B,0))),"")</f>
        <v>27</v>
      </c>
      <c r="T612" s="2" t="str">
        <f>IFERROR(IF($K612="","",INDEX(リスト!$F:$F,MATCH($K612,リスト!$E:$E,0))),"")</f>
        <v>JPN</v>
      </c>
      <c r="U612" s="2" t="str">
        <f>IF($B612="","",RIGHT($G612*1000+100+COUNTIF($G$2:$G612,$G612),9))</f>
        <v>041006101</v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>桜宮・大　阪</v>
      </c>
    </row>
    <row r="613" spans="1:22" x14ac:dyDescent="0.4">
      <c r="A613" t="s">
        <v>11769</v>
      </c>
      <c r="B613">
        <v>612</v>
      </c>
      <c r="C613" t="s">
        <v>3640</v>
      </c>
      <c r="D613" t="s">
        <v>3641</v>
      </c>
      <c r="E613">
        <v>2</v>
      </c>
      <c r="F613" t="s">
        <v>115</v>
      </c>
      <c r="G613">
        <v>20050325</v>
      </c>
      <c r="H613" t="s">
        <v>3642</v>
      </c>
      <c r="I613" t="s">
        <v>1025</v>
      </c>
      <c r="J613" t="s">
        <v>3040</v>
      </c>
      <c r="K613" t="s">
        <v>141</v>
      </c>
      <c r="L613" t="s">
        <v>115</v>
      </c>
      <c r="M613" t="s">
        <v>3278</v>
      </c>
      <c r="O613" s="2">
        <f>IFERROR(IF($B613="","",INDEX(所属情報!$E:$E,MATCH($A613,所属情報!$A:$A,0))),"")</f>
        <v>492213</v>
      </c>
      <c r="P613" s="2" t="str">
        <f t="shared" si="27"/>
        <v>伊東　龍吾 (2)</v>
      </c>
      <c r="Q613" s="2" t="str">
        <f t="shared" si="28"/>
        <v>ｲﾄｳ ﾘｭｳｺﾞ</v>
      </c>
      <c r="R613" s="2" t="str">
        <f t="shared" si="29"/>
        <v>ITO Ryugo (05)</v>
      </c>
      <c r="S613" s="2" t="str">
        <f>IFERROR(IF($F613="","",INDEX(リスト!$C:$C,MATCH($F613,リスト!$B:$B,0))),"")</f>
        <v>38</v>
      </c>
      <c r="T613" s="2" t="str">
        <f>IFERROR(IF($K613="","",INDEX(リスト!$F:$F,MATCH($K613,リスト!$E:$E,0))),"")</f>
        <v>JPN</v>
      </c>
      <c r="U613" s="2" t="str">
        <f>IF($B613="","",RIGHT($G613*1000+100+COUNTIF($G$2:$G613,$G613),9))</f>
        <v>050325102</v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>新居浜東・愛　媛</v>
      </c>
    </row>
    <row r="614" spans="1:22" x14ac:dyDescent="0.4">
      <c r="A614" t="s">
        <v>11769</v>
      </c>
      <c r="B614">
        <v>613</v>
      </c>
      <c r="C614" t="s">
        <v>3643</v>
      </c>
      <c r="D614" t="s">
        <v>3644</v>
      </c>
      <c r="E614">
        <v>2</v>
      </c>
      <c r="F614" t="s">
        <v>91</v>
      </c>
      <c r="G614">
        <v>20041227</v>
      </c>
      <c r="H614" t="s">
        <v>3645</v>
      </c>
      <c r="I614" t="s">
        <v>3646</v>
      </c>
      <c r="J614" t="s">
        <v>1327</v>
      </c>
      <c r="K614" t="s">
        <v>141</v>
      </c>
      <c r="L614" t="s">
        <v>91</v>
      </c>
      <c r="M614" t="s">
        <v>3647</v>
      </c>
      <c r="O614" s="2">
        <f>IFERROR(IF($B614="","",INDEX(所属情報!$E:$E,MATCH($A614,所属情報!$A:$A,0))),"")</f>
        <v>492213</v>
      </c>
      <c r="P614" s="2" t="str">
        <f t="shared" si="27"/>
        <v>野中　悠貴 (2)</v>
      </c>
      <c r="Q614" s="2" t="str">
        <f t="shared" si="28"/>
        <v>ﾉﾅｶ ﾕｳｷ</v>
      </c>
      <c r="R614" s="2" t="str">
        <f t="shared" si="29"/>
        <v>NONAKA Yuki (04)</v>
      </c>
      <c r="S614" s="2" t="str">
        <f>IFERROR(IF($F614="","",INDEX(リスト!$C:$C,MATCH($F614,リスト!$B:$B,0))),"")</f>
        <v>26</v>
      </c>
      <c r="T614" s="2" t="str">
        <f>IFERROR(IF($K614="","",INDEX(リスト!$F:$F,MATCH($K614,リスト!$E:$E,0))),"")</f>
        <v>JPN</v>
      </c>
      <c r="U614" s="2" t="str">
        <f>IF($B614="","",RIGHT($G614*1000+100+COUNTIF($G$2:$G614,$G614),9))</f>
        <v>041227102</v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>亀岡・京　都</v>
      </c>
    </row>
    <row r="615" spans="1:22" x14ac:dyDescent="0.4">
      <c r="A615" t="s">
        <v>11769</v>
      </c>
      <c r="B615">
        <v>614</v>
      </c>
      <c r="C615" t="s">
        <v>3648</v>
      </c>
      <c r="D615" t="s">
        <v>3649</v>
      </c>
      <c r="E615">
        <v>2</v>
      </c>
      <c r="F615" t="s">
        <v>93</v>
      </c>
      <c r="G615">
        <v>20041105</v>
      </c>
      <c r="H615" t="s">
        <v>3650</v>
      </c>
      <c r="I615" t="s">
        <v>3651</v>
      </c>
      <c r="J615" t="s">
        <v>796</v>
      </c>
      <c r="K615" t="s">
        <v>141</v>
      </c>
      <c r="L615" t="s">
        <v>93</v>
      </c>
      <c r="M615" t="s">
        <v>3359</v>
      </c>
      <c r="O615" s="2">
        <f>IFERROR(IF($B615="","",INDEX(所属情報!$E:$E,MATCH($A615,所属情報!$A:$A,0))),"")</f>
        <v>492213</v>
      </c>
      <c r="P615" s="2" t="str">
        <f t="shared" si="27"/>
        <v>前田　晃生 (2)</v>
      </c>
      <c r="Q615" s="2" t="str">
        <f t="shared" si="28"/>
        <v>ﾏｴﾀﾞ ｺｳｾｲ</v>
      </c>
      <c r="R615" s="2" t="str">
        <f t="shared" si="29"/>
        <v>MAEDA Kosei (04)</v>
      </c>
      <c r="S615" s="2" t="str">
        <f>IFERROR(IF($F615="","",INDEX(リスト!$C:$C,MATCH($F615,リスト!$B:$B,0))),"")</f>
        <v>27</v>
      </c>
      <c r="T615" s="2" t="str">
        <f>IFERROR(IF($K615="","",INDEX(リスト!$F:$F,MATCH($K615,リスト!$E:$E,0))),"")</f>
        <v>JPN</v>
      </c>
      <c r="U615" s="2" t="str">
        <f>IF($B615="","",RIGHT($G615*1000+100+COUNTIF($G$2:$G615,$G615),9))</f>
        <v>041105101</v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>汎愛・大　阪</v>
      </c>
    </row>
    <row r="616" spans="1:22" x14ac:dyDescent="0.4">
      <c r="A616" t="s">
        <v>11769</v>
      </c>
      <c r="B616">
        <v>615</v>
      </c>
      <c r="C616" t="s">
        <v>3652</v>
      </c>
      <c r="D616" t="s">
        <v>3653</v>
      </c>
      <c r="E616">
        <v>2</v>
      </c>
      <c r="F616" t="s">
        <v>95</v>
      </c>
      <c r="G616">
        <v>20040710</v>
      </c>
      <c r="H616" t="s">
        <v>3654</v>
      </c>
      <c r="I616" t="s">
        <v>1750</v>
      </c>
      <c r="J616" t="s">
        <v>3655</v>
      </c>
      <c r="K616" t="s">
        <v>141</v>
      </c>
      <c r="L616" t="s">
        <v>95</v>
      </c>
      <c r="M616" t="s">
        <v>2748</v>
      </c>
      <c r="O616" s="2">
        <f>IFERROR(IF($B616="","",INDEX(所属情報!$E:$E,MATCH($A616,所属情報!$A:$A,0))),"")</f>
        <v>492213</v>
      </c>
      <c r="P616" s="2" t="str">
        <f t="shared" si="27"/>
        <v>井田　翔眞 (2)</v>
      </c>
      <c r="Q616" s="2" t="str">
        <f t="shared" si="28"/>
        <v>ｲﾀﾞ ｼｮｳﾏ</v>
      </c>
      <c r="R616" s="2" t="str">
        <f t="shared" si="29"/>
        <v>IDA Shoma (04)</v>
      </c>
      <c r="S616" s="2" t="str">
        <f>IFERROR(IF($F616="","",INDEX(リスト!$C:$C,MATCH($F616,リスト!$B:$B,0))),"")</f>
        <v>28</v>
      </c>
      <c r="T616" s="2" t="str">
        <f>IFERROR(IF($K616="","",INDEX(リスト!$F:$F,MATCH($K616,リスト!$E:$E,0))),"")</f>
        <v>JPN</v>
      </c>
      <c r="U616" s="2" t="str">
        <f>IF($B616="","",RIGHT($G616*1000+100+COUNTIF($G$2:$G616,$G616),9))</f>
        <v>040710101</v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>川西北陵・兵　庫</v>
      </c>
    </row>
    <row r="617" spans="1:22" x14ac:dyDescent="0.4">
      <c r="A617" t="s">
        <v>11769</v>
      </c>
      <c r="B617">
        <v>616</v>
      </c>
      <c r="C617" t="s">
        <v>3656</v>
      </c>
      <c r="D617" t="s">
        <v>3657</v>
      </c>
      <c r="E617">
        <v>2</v>
      </c>
      <c r="F617" t="s">
        <v>93</v>
      </c>
      <c r="G617">
        <v>20050215</v>
      </c>
      <c r="H617" t="s">
        <v>3658</v>
      </c>
      <c r="I617" t="s">
        <v>1731</v>
      </c>
      <c r="J617" t="s">
        <v>3659</v>
      </c>
      <c r="K617" t="s">
        <v>141</v>
      </c>
      <c r="L617" t="s">
        <v>93</v>
      </c>
      <c r="M617" t="s">
        <v>869</v>
      </c>
      <c r="O617" s="2">
        <f>IFERROR(IF($B617="","",INDEX(所属情報!$E:$E,MATCH($A617,所属情報!$A:$A,0))),"")</f>
        <v>492213</v>
      </c>
      <c r="P617" s="2" t="str">
        <f t="shared" si="27"/>
        <v>今井　政宏 (2)</v>
      </c>
      <c r="Q617" s="2" t="str">
        <f t="shared" si="28"/>
        <v>ｲﾏｲ ﾏｻﾋﾛ</v>
      </c>
      <c r="R617" s="2" t="str">
        <f t="shared" si="29"/>
        <v>IMAI Masahiro (05)</v>
      </c>
      <c r="S617" s="2" t="str">
        <f>IFERROR(IF($F617="","",INDEX(リスト!$C:$C,MATCH($F617,リスト!$B:$B,0))),"")</f>
        <v>27</v>
      </c>
      <c r="T617" s="2" t="str">
        <f>IFERROR(IF($K617="","",INDEX(リスト!$F:$F,MATCH($K617,リスト!$E:$E,0))),"")</f>
        <v>JPN</v>
      </c>
      <c r="U617" s="2" t="str">
        <f>IF($B617="","",RIGHT($G617*1000+100+COUNTIF($G$2:$G617,$G617),9))</f>
        <v>050215101</v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>大阪体育大浪商・大　阪</v>
      </c>
    </row>
    <row r="618" spans="1:22" x14ac:dyDescent="0.4">
      <c r="A618" t="s">
        <v>11769</v>
      </c>
      <c r="B618">
        <v>617</v>
      </c>
      <c r="C618" t="s">
        <v>3660</v>
      </c>
      <c r="D618" t="s">
        <v>3661</v>
      </c>
      <c r="E618">
        <v>2</v>
      </c>
      <c r="F618" t="s">
        <v>91</v>
      </c>
      <c r="G618">
        <v>20040415</v>
      </c>
      <c r="H618" t="s">
        <v>3662</v>
      </c>
      <c r="I618" t="s">
        <v>3663</v>
      </c>
      <c r="J618" t="s">
        <v>1350</v>
      </c>
      <c r="K618" t="s">
        <v>141</v>
      </c>
      <c r="L618" t="s">
        <v>91</v>
      </c>
      <c r="M618" t="s">
        <v>1195</v>
      </c>
      <c r="O618" s="2">
        <f>IFERROR(IF($B618="","",INDEX(所属情報!$E:$E,MATCH($A618,所属情報!$A:$A,0))),"")</f>
        <v>492213</v>
      </c>
      <c r="P618" s="2" t="str">
        <f t="shared" si="27"/>
        <v>梅垣　真太郎 (2)</v>
      </c>
      <c r="Q618" s="2" t="str">
        <f t="shared" si="28"/>
        <v>ｳﾒｶﾞｷ ｼﾝﾀﾛｳ</v>
      </c>
      <c r="R618" s="2" t="str">
        <f t="shared" si="29"/>
        <v>UMEGAKI Shintaro (04)</v>
      </c>
      <c r="S618" s="2" t="str">
        <f>IFERROR(IF($F618="","",INDEX(リスト!$C:$C,MATCH($F618,リスト!$B:$B,0))),"")</f>
        <v>26</v>
      </c>
      <c r="T618" s="2" t="str">
        <f>IFERROR(IF($K618="","",INDEX(リスト!$F:$F,MATCH($K618,リスト!$E:$E,0))),"")</f>
        <v>JPN</v>
      </c>
      <c r="U618" s="2" t="str">
        <f>IF($B618="","",RIGHT($G618*1000+100+COUNTIF($G$2:$G618,$G618),9))</f>
        <v>040415101</v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>綾部・京　都</v>
      </c>
    </row>
    <row r="619" spans="1:22" x14ac:dyDescent="0.4">
      <c r="A619" t="s">
        <v>11769</v>
      </c>
      <c r="B619">
        <v>618</v>
      </c>
      <c r="C619" t="s">
        <v>3664</v>
      </c>
      <c r="D619" t="s">
        <v>3665</v>
      </c>
      <c r="E619">
        <v>2</v>
      </c>
      <c r="F619" t="s">
        <v>95</v>
      </c>
      <c r="G619">
        <v>20041105</v>
      </c>
      <c r="H619" t="s">
        <v>3666</v>
      </c>
      <c r="I619" t="s">
        <v>3667</v>
      </c>
      <c r="J619" t="s">
        <v>3668</v>
      </c>
      <c r="K619" t="s">
        <v>141</v>
      </c>
      <c r="L619" t="s">
        <v>95</v>
      </c>
      <c r="M619" t="s">
        <v>3354</v>
      </c>
      <c r="O619" s="2">
        <f>IFERROR(IF($B619="","",INDEX(所属情報!$E:$E,MATCH($A619,所属情報!$A:$A,0))),"")</f>
        <v>492213</v>
      </c>
      <c r="P619" s="2" t="str">
        <f t="shared" si="27"/>
        <v>島中　瑛史 (2)</v>
      </c>
      <c r="Q619" s="2" t="str">
        <f t="shared" si="28"/>
        <v>ｼﾏﾅｶ ｱｷﾌﾐ</v>
      </c>
      <c r="R619" s="2" t="str">
        <f t="shared" si="29"/>
        <v>SHIMANAKA Akifumi (04)</v>
      </c>
      <c r="S619" s="2" t="str">
        <f>IFERROR(IF($F619="","",INDEX(リスト!$C:$C,MATCH($F619,リスト!$B:$B,0))),"")</f>
        <v>28</v>
      </c>
      <c r="T619" s="2" t="str">
        <f>IFERROR(IF($K619="","",INDEX(リスト!$F:$F,MATCH($K619,リスト!$E:$E,0))),"")</f>
        <v>JPN</v>
      </c>
      <c r="U619" s="2" t="str">
        <f>IF($B619="","",RIGHT($G619*1000+100+COUNTIF($G$2:$G619,$G619),9))</f>
        <v>041105102</v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>西宮南・兵　庫</v>
      </c>
    </row>
    <row r="620" spans="1:22" x14ac:dyDescent="0.4">
      <c r="A620" t="s">
        <v>11769</v>
      </c>
      <c r="B620">
        <v>619</v>
      </c>
      <c r="C620" t="s">
        <v>3669</v>
      </c>
      <c r="D620" t="s">
        <v>3670</v>
      </c>
      <c r="E620">
        <v>2</v>
      </c>
      <c r="F620" t="s">
        <v>97</v>
      </c>
      <c r="G620">
        <v>20040506</v>
      </c>
      <c r="H620" t="s">
        <v>3671</v>
      </c>
      <c r="I620" t="s">
        <v>783</v>
      </c>
      <c r="J620" t="s">
        <v>3672</v>
      </c>
      <c r="K620" t="s">
        <v>141</v>
      </c>
      <c r="L620" t="s">
        <v>93</v>
      </c>
      <c r="M620" t="s">
        <v>785</v>
      </c>
      <c r="O620" s="2">
        <f>IFERROR(IF($B620="","",INDEX(所属情報!$E:$E,MATCH($A620,所属情報!$A:$A,0))),"")</f>
        <v>492213</v>
      </c>
      <c r="P620" s="2" t="str">
        <f t="shared" si="27"/>
        <v>山本　大翔 (2)</v>
      </c>
      <c r="Q620" s="2" t="str">
        <f t="shared" si="28"/>
        <v>ﾔﾏﾓﾄ ﾀｲｼ</v>
      </c>
      <c r="R620" s="2" t="str">
        <f t="shared" si="29"/>
        <v>YAMAMOTO Taishi (04)</v>
      </c>
      <c r="S620" s="2" t="str">
        <f>IFERROR(IF($F620="","",INDEX(リスト!$C:$C,MATCH($F620,リスト!$B:$B,0))),"")</f>
        <v>29</v>
      </c>
      <c r="T620" s="2" t="str">
        <f>IFERROR(IF($K620="","",INDEX(リスト!$F:$F,MATCH($K620,リスト!$E:$E,0))),"")</f>
        <v>JPN</v>
      </c>
      <c r="U620" s="2" t="str">
        <f>IF($B620="","",RIGHT($G620*1000+100+COUNTIF($G$2:$G620,$G620),9))</f>
        <v>040506101</v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>東海大大阪仰星・大　阪</v>
      </c>
    </row>
    <row r="621" spans="1:22" x14ac:dyDescent="0.4">
      <c r="A621" t="s">
        <v>11769</v>
      </c>
      <c r="B621">
        <v>620</v>
      </c>
      <c r="C621" t="s">
        <v>3673</v>
      </c>
      <c r="D621" t="s">
        <v>3674</v>
      </c>
      <c r="E621">
        <v>2</v>
      </c>
      <c r="F621" t="s">
        <v>93</v>
      </c>
      <c r="G621">
        <v>20041006</v>
      </c>
      <c r="H621" t="s">
        <v>3675</v>
      </c>
      <c r="I621" t="s">
        <v>3676</v>
      </c>
      <c r="J621" t="s">
        <v>1200</v>
      </c>
      <c r="K621" t="s">
        <v>141</v>
      </c>
      <c r="L621" t="s">
        <v>93</v>
      </c>
      <c r="M621" t="s">
        <v>951</v>
      </c>
      <c r="O621" s="2">
        <f>IFERROR(IF($B621="","",INDEX(所属情報!$E:$E,MATCH($A621,所属情報!$A:$A,0))),"")</f>
        <v>492213</v>
      </c>
      <c r="P621" s="2" t="str">
        <f t="shared" si="27"/>
        <v>江口　駿斗 (2)</v>
      </c>
      <c r="Q621" s="2" t="str">
        <f t="shared" si="28"/>
        <v>ｴｸﾞﾁ ﾊﾔﾄ</v>
      </c>
      <c r="R621" s="2" t="str">
        <f t="shared" si="29"/>
        <v>EGUCHI Hayato (04)</v>
      </c>
      <c r="S621" s="2" t="str">
        <f>IFERROR(IF($F621="","",INDEX(リスト!$C:$C,MATCH($F621,リスト!$B:$B,0))),"")</f>
        <v>27</v>
      </c>
      <c r="T621" s="2" t="str">
        <f>IFERROR(IF($K621="","",INDEX(リスト!$F:$F,MATCH($K621,リスト!$E:$E,0))),"")</f>
        <v>JPN</v>
      </c>
      <c r="U621" s="2" t="str">
        <f>IF($B621="","",RIGHT($G621*1000+100+COUNTIF($G$2:$G621,$G621),9))</f>
        <v>041006102</v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>大阪・大　阪</v>
      </c>
    </row>
    <row r="622" spans="1:22" x14ac:dyDescent="0.4">
      <c r="A622" t="s">
        <v>11769</v>
      </c>
      <c r="B622">
        <v>621</v>
      </c>
      <c r="C622" t="s">
        <v>3677</v>
      </c>
      <c r="D622" t="s">
        <v>3678</v>
      </c>
      <c r="E622">
        <v>2</v>
      </c>
      <c r="F622" t="s">
        <v>115</v>
      </c>
      <c r="G622">
        <v>20041023</v>
      </c>
      <c r="H622" t="s">
        <v>3679</v>
      </c>
      <c r="I622" t="s">
        <v>3680</v>
      </c>
      <c r="J622" t="s">
        <v>1716</v>
      </c>
      <c r="K622" t="s">
        <v>141</v>
      </c>
      <c r="L622" t="s">
        <v>115</v>
      </c>
      <c r="M622" t="s">
        <v>3159</v>
      </c>
      <c r="O622" s="2">
        <f>IFERROR(IF($B622="","",INDEX(所属情報!$E:$E,MATCH($A622,所属情報!$A:$A,0))),"")</f>
        <v>492213</v>
      </c>
      <c r="P622" s="2" t="str">
        <f t="shared" si="27"/>
        <v>河野　大誠 (2)</v>
      </c>
      <c r="Q622" s="2" t="str">
        <f t="shared" si="28"/>
        <v>ｺｳﾉ ﾀｲｾｲ</v>
      </c>
      <c r="R622" s="2" t="str">
        <f t="shared" si="29"/>
        <v>KONO Taisei (04)</v>
      </c>
      <c r="S622" s="2" t="str">
        <f>IFERROR(IF($F622="","",INDEX(リスト!$C:$C,MATCH($F622,リスト!$B:$B,0))),"")</f>
        <v>38</v>
      </c>
      <c r="T622" s="2" t="str">
        <f>IFERROR(IF($K622="","",INDEX(リスト!$F:$F,MATCH($K622,リスト!$E:$E,0))),"")</f>
        <v>JPN</v>
      </c>
      <c r="U622" s="2" t="str">
        <f>IF($B622="","",RIGHT($G622*1000+100+COUNTIF($G$2:$G622,$G622),9))</f>
        <v>041023102</v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>新田・愛　媛</v>
      </c>
    </row>
    <row r="623" spans="1:22" x14ac:dyDescent="0.4">
      <c r="A623" t="s">
        <v>11769</v>
      </c>
      <c r="B623">
        <v>622</v>
      </c>
      <c r="C623" t="s">
        <v>3681</v>
      </c>
      <c r="D623" t="s">
        <v>3682</v>
      </c>
      <c r="E623">
        <v>2</v>
      </c>
      <c r="F623" t="s">
        <v>105</v>
      </c>
      <c r="G623">
        <v>20041210</v>
      </c>
      <c r="H623" t="s">
        <v>3683</v>
      </c>
      <c r="I623" t="s">
        <v>3684</v>
      </c>
      <c r="J623" t="s">
        <v>1037</v>
      </c>
      <c r="K623" t="s">
        <v>141</v>
      </c>
      <c r="L623" t="s">
        <v>105</v>
      </c>
      <c r="M623" t="s">
        <v>3685</v>
      </c>
      <c r="O623" s="2">
        <f>IFERROR(IF($B623="","",INDEX(所属情報!$E:$E,MATCH($A623,所属情報!$A:$A,0))),"")</f>
        <v>492213</v>
      </c>
      <c r="P623" s="2" t="str">
        <f t="shared" si="27"/>
        <v>右遠　大輝 (2)</v>
      </c>
      <c r="Q623" s="2" t="str">
        <f t="shared" si="28"/>
        <v>ｳﾄﾞｳ ﾀﾞｲｷ</v>
      </c>
      <c r="R623" s="2" t="str">
        <f t="shared" si="29"/>
        <v>UDO Daiki (04)</v>
      </c>
      <c r="S623" s="2" t="str">
        <f>IFERROR(IF($F623="","",INDEX(リスト!$C:$C,MATCH($F623,リスト!$B:$B,0))),"")</f>
        <v>33</v>
      </c>
      <c r="T623" s="2" t="str">
        <f>IFERROR(IF($K623="","",INDEX(リスト!$F:$F,MATCH($K623,リスト!$E:$E,0))),"")</f>
        <v>JPN</v>
      </c>
      <c r="U623" s="2" t="str">
        <f>IF($B623="","",RIGHT($G623*1000+100+COUNTIF($G$2:$G623,$G623),9))</f>
        <v>041210101</v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>岡山商科大附属・岡　山</v>
      </c>
    </row>
    <row r="624" spans="1:22" x14ac:dyDescent="0.4">
      <c r="A624" t="s">
        <v>11769</v>
      </c>
      <c r="B624">
        <v>623</v>
      </c>
      <c r="C624" t="s">
        <v>3686</v>
      </c>
      <c r="D624" t="s">
        <v>3687</v>
      </c>
      <c r="E624">
        <v>2</v>
      </c>
      <c r="F624" t="s">
        <v>113</v>
      </c>
      <c r="G624">
        <v>20040812</v>
      </c>
      <c r="H624" t="s">
        <v>3688</v>
      </c>
      <c r="I624" t="s">
        <v>3689</v>
      </c>
      <c r="J624" t="s">
        <v>1635</v>
      </c>
      <c r="K624" t="s">
        <v>141</v>
      </c>
      <c r="L624" t="s">
        <v>113</v>
      </c>
      <c r="M624" t="s">
        <v>2291</v>
      </c>
      <c r="O624" s="2">
        <f>IFERROR(IF($B624="","",INDEX(所属情報!$E:$E,MATCH($A624,所属情報!$A:$A,0))),"")</f>
        <v>492213</v>
      </c>
      <c r="P624" s="2" t="str">
        <f t="shared" si="27"/>
        <v>辻　海斗 (2)</v>
      </c>
      <c r="Q624" s="2" t="str">
        <f t="shared" si="28"/>
        <v>ﾂｼﾞ ｶｲﾄ</v>
      </c>
      <c r="R624" s="2" t="str">
        <f t="shared" si="29"/>
        <v>TSUJI Kaito (04)</v>
      </c>
      <c r="S624" s="2" t="str">
        <f>IFERROR(IF($F624="","",INDEX(リスト!$C:$C,MATCH($F624,リスト!$B:$B,0))),"")</f>
        <v>37</v>
      </c>
      <c r="T624" s="2" t="str">
        <f>IFERROR(IF($K624="","",INDEX(リスト!$F:$F,MATCH($K624,リスト!$E:$E,0))),"")</f>
        <v>JPN</v>
      </c>
      <c r="U624" s="2" t="str">
        <f>IF($B624="","",RIGHT($G624*1000+100+COUNTIF($G$2:$G624,$G624),9))</f>
        <v>040812102</v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>高松北・香　川</v>
      </c>
    </row>
    <row r="625" spans="1:22" x14ac:dyDescent="0.4">
      <c r="A625" t="s">
        <v>11769</v>
      </c>
      <c r="B625">
        <v>624</v>
      </c>
      <c r="C625" t="s">
        <v>3690</v>
      </c>
      <c r="D625" t="s">
        <v>3691</v>
      </c>
      <c r="E625">
        <v>2</v>
      </c>
      <c r="F625" t="s">
        <v>113</v>
      </c>
      <c r="G625">
        <v>20050313</v>
      </c>
      <c r="H625" t="s">
        <v>3692</v>
      </c>
      <c r="I625" t="s">
        <v>3693</v>
      </c>
      <c r="J625" t="s">
        <v>1303</v>
      </c>
      <c r="K625" t="s">
        <v>141</v>
      </c>
      <c r="L625" t="s">
        <v>113</v>
      </c>
      <c r="M625" t="s">
        <v>2291</v>
      </c>
      <c r="O625" s="2">
        <f>IFERROR(IF($B625="","",INDEX(所属情報!$E:$E,MATCH($A625,所属情報!$A:$A,0))),"")</f>
        <v>492213</v>
      </c>
      <c r="P625" s="2" t="str">
        <f t="shared" si="27"/>
        <v>近井　勇斗 (2)</v>
      </c>
      <c r="Q625" s="2" t="str">
        <f t="shared" si="28"/>
        <v>ﾁｶｲ ﾕｳﾄ</v>
      </c>
      <c r="R625" s="2" t="str">
        <f t="shared" si="29"/>
        <v>CHIKAI Yuto (05)</v>
      </c>
      <c r="S625" s="2" t="str">
        <f>IFERROR(IF($F625="","",INDEX(リスト!$C:$C,MATCH($F625,リスト!$B:$B,0))),"")</f>
        <v>37</v>
      </c>
      <c r="T625" s="2" t="str">
        <f>IFERROR(IF($K625="","",INDEX(リスト!$F:$F,MATCH($K625,リスト!$E:$E,0))),"")</f>
        <v>JPN</v>
      </c>
      <c r="U625" s="2" t="str">
        <f>IF($B625="","",RIGHT($G625*1000+100+COUNTIF($G$2:$G625,$G625),9))</f>
        <v>050313102</v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>高松北・香　川</v>
      </c>
    </row>
    <row r="626" spans="1:22" x14ac:dyDescent="0.4">
      <c r="A626" t="s">
        <v>11769</v>
      </c>
      <c r="B626">
        <v>625</v>
      </c>
      <c r="C626" t="s">
        <v>3694</v>
      </c>
      <c r="D626" t="s">
        <v>3695</v>
      </c>
      <c r="E626">
        <v>2</v>
      </c>
      <c r="F626" t="s">
        <v>95</v>
      </c>
      <c r="G626">
        <v>20040529</v>
      </c>
      <c r="H626" t="s">
        <v>3696</v>
      </c>
      <c r="I626" t="s">
        <v>3697</v>
      </c>
      <c r="J626" t="s">
        <v>1657</v>
      </c>
      <c r="K626" t="s">
        <v>141</v>
      </c>
      <c r="L626" t="s">
        <v>95</v>
      </c>
      <c r="M626" t="s">
        <v>1038</v>
      </c>
      <c r="O626" s="2">
        <f>IFERROR(IF($B626="","",INDEX(所属情報!$E:$E,MATCH($A626,所属情報!$A:$A,0))),"")</f>
        <v>492213</v>
      </c>
      <c r="P626" s="2" t="str">
        <f t="shared" si="27"/>
        <v>久米　晴人 (2)</v>
      </c>
      <c r="Q626" s="2" t="str">
        <f t="shared" si="28"/>
        <v>ｸﾒ ﾊﾙﾄ</v>
      </c>
      <c r="R626" s="2" t="str">
        <f t="shared" si="29"/>
        <v>KUME Haruto (04)</v>
      </c>
      <c r="S626" s="2" t="str">
        <f>IFERROR(IF($F626="","",INDEX(リスト!$C:$C,MATCH($F626,リスト!$B:$B,0))),"")</f>
        <v>28</v>
      </c>
      <c r="T626" s="2" t="str">
        <f>IFERROR(IF($K626="","",INDEX(リスト!$F:$F,MATCH($K626,リスト!$E:$E,0))),"")</f>
        <v>JPN</v>
      </c>
      <c r="U626" s="2" t="str">
        <f>IF($B626="","",RIGHT($G626*1000+100+COUNTIF($G$2:$G626,$G626),9))</f>
        <v>040529103</v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>明石南・兵　庫</v>
      </c>
    </row>
    <row r="627" spans="1:22" x14ac:dyDescent="0.4">
      <c r="A627" t="s">
        <v>11769</v>
      </c>
      <c r="B627">
        <v>626</v>
      </c>
      <c r="C627" t="s">
        <v>3698</v>
      </c>
      <c r="D627" t="s">
        <v>3699</v>
      </c>
      <c r="E627">
        <v>2</v>
      </c>
      <c r="F627" t="s">
        <v>111</v>
      </c>
      <c r="G627">
        <v>20040716</v>
      </c>
      <c r="H627" t="s">
        <v>3700</v>
      </c>
      <c r="I627" t="s">
        <v>2637</v>
      </c>
      <c r="J627" t="s">
        <v>2114</v>
      </c>
      <c r="K627" t="s">
        <v>141</v>
      </c>
      <c r="L627" t="s">
        <v>111</v>
      </c>
      <c r="M627" t="s">
        <v>3701</v>
      </c>
      <c r="O627" s="2">
        <f>IFERROR(IF($B627="","",INDEX(所属情報!$E:$E,MATCH($A627,所属情報!$A:$A,0))),"")</f>
        <v>492213</v>
      </c>
      <c r="P627" s="2" t="str">
        <f t="shared" si="27"/>
        <v>藤田　雅也 (2)</v>
      </c>
      <c r="Q627" s="2" t="str">
        <f t="shared" si="28"/>
        <v>ﾌｼﾞﾀ ﾏｻﾔ</v>
      </c>
      <c r="R627" s="2" t="str">
        <f t="shared" si="29"/>
        <v>FUJITA Masaya (04)</v>
      </c>
      <c r="S627" s="2" t="str">
        <f>IFERROR(IF($F627="","",INDEX(リスト!$C:$C,MATCH($F627,リスト!$B:$B,0))),"")</f>
        <v>36</v>
      </c>
      <c r="T627" s="2" t="str">
        <f>IFERROR(IF($K627="","",INDEX(リスト!$F:$F,MATCH($K627,リスト!$E:$E,0))),"")</f>
        <v>JPN</v>
      </c>
      <c r="U627" s="2" t="str">
        <f>IF($B627="","",RIGHT($G627*1000+100+COUNTIF($G$2:$G627,$G627),9))</f>
        <v>040716102</v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>徳島北・徳　島</v>
      </c>
    </row>
    <row r="628" spans="1:22" x14ac:dyDescent="0.4">
      <c r="A628" t="s">
        <v>11769</v>
      </c>
      <c r="B628">
        <v>627</v>
      </c>
      <c r="C628" t="s">
        <v>3702</v>
      </c>
      <c r="D628" t="s">
        <v>3703</v>
      </c>
      <c r="E628">
        <v>2</v>
      </c>
      <c r="F628" t="s">
        <v>93</v>
      </c>
      <c r="G628">
        <v>20040423</v>
      </c>
      <c r="H628" t="s">
        <v>3704</v>
      </c>
      <c r="I628" t="s">
        <v>3705</v>
      </c>
      <c r="J628" t="s">
        <v>1435</v>
      </c>
      <c r="K628" t="s">
        <v>141</v>
      </c>
      <c r="L628" t="s">
        <v>93</v>
      </c>
      <c r="M628" t="s">
        <v>945</v>
      </c>
      <c r="O628" s="2">
        <f>IFERROR(IF($B628="","",INDEX(所属情報!$E:$E,MATCH($A628,所属情報!$A:$A,0))),"")</f>
        <v>492213</v>
      </c>
      <c r="P628" s="2" t="str">
        <f t="shared" si="27"/>
        <v>上　雄大 (2)</v>
      </c>
      <c r="Q628" s="2" t="str">
        <f t="shared" si="28"/>
        <v>ｳｴ ﾕｳﾀ</v>
      </c>
      <c r="R628" s="2" t="str">
        <f t="shared" si="29"/>
        <v>UE Yuta (04)</v>
      </c>
      <c r="S628" s="2" t="str">
        <f>IFERROR(IF($F628="","",INDEX(リスト!$C:$C,MATCH($F628,リスト!$B:$B,0))),"")</f>
        <v>27</v>
      </c>
      <c r="T628" s="2" t="str">
        <f>IFERROR(IF($K628="","",INDEX(リスト!$F:$F,MATCH($K628,リスト!$E:$E,0))),"")</f>
        <v>JPN</v>
      </c>
      <c r="U628" s="2" t="str">
        <f>IF($B628="","",RIGHT($G628*1000+100+COUNTIF($G$2:$G628,$G628),9))</f>
        <v>040423102</v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>大塚・大　阪</v>
      </c>
    </row>
    <row r="629" spans="1:22" x14ac:dyDescent="0.4">
      <c r="A629" t="s">
        <v>11769</v>
      </c>
      <c r="B629">
        <v>628</v>
      </c>
      <c r="C629" t="s">
        <v>3706</v>
      </c>
      <c r="D629" t="s">
        <v>3707</v>
      </c>
      <c r="E629">
        <v>2</v>
      </c>
      <c r="F629" t="s">
        <v>95</v>
      </c>
      <c r="G629">
        <v>20040904</v>
      </c>
      <c r="H629" t="s">
        <v>3708</v>
      </c>
      <c r="I629" t="s">
        <v>3709</v>
      </c>
      <c r="J629" t="s">
        <v>1366</v>
      </c>
      <c r="K629" t="s">
        <v>141</v>
      </c>
      <c r="L629" t="s">
        <v>95</v>
      </c>
      <c r="M629" t="s">
        <v>827</v>
      </c>
      <c r="O629" s="2">
        <f>IFERROR(IF($B629="","",INDEX(所属情報!$E:$E,MATCH($A629,所属情報!$A:$A,0))),"")</f>
        <v>492213</v>
      </c>
      <c r="P629" s="2" t="str">
        <f t="shared" si="27"/>
        <v>三和　龍之介 (2)</v>
      </c>
      <c r="Q629" s="2" t="str">
        <f t="shared" si="28"/>
        <v>ﾐﾜ ﾘｭｳﾉｽｹ</v>
      </c>
      <c r="R629" s="2" t="str">
        <f t="shared" si="29"/>
        <v>MIWA Ryunosuke (04)</v>
      </c>
      <c r="S629" s="2" t="str">
        <f>IFERROR(IF($F629="","",INDEX(リスト!$C:$C,MATCH($F629,リスト!$B:$B,0))),"")</f>
        <v>28</v>
      </c>
      <c r="T629" s="2" t="str">
        <f>IFERROR(IF($K629="","",INDEX(リスト!$F:$F,MATCH($K629,リスト!$E:$E,0))),"")</f>
        <v>JPN</v>
      </c>
      <c r="U629" s="2" t="str">
        <f>IF($B629="","",RIGHT($G629*1000+100+COUNTIF($G$2:$G629,$G629),9))</f>
        <v>040904101</v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>社・兵　庫</v>
      </c>
    </row>
    <row r="630" spans="1:22" x14ac:dyDescent="0.4">
      <c r="A630" t="s">
        <v>11769</v>
      </c>
      <c r="B630">
        <v>629</v>
      </c>
      <c r="C630" t="s">
        <v>3710</v>
      </c>
      <c r="D630" t="s">
        <v>3711</v>
      </c>
      <c r="E630">
        <v>2</v>
      </c>
      <c r="F630" t="s">
        <v>93</v>
      </c>
      <c r="G630">
        <v>20041027</v>
      </c>
      <c r="H630" t="s">
        <v>3712</v>
      </c>
      <c r="I630" t="s">
        <v>3713</v>
      </c>
      <c r="J630" t="s">
        <v>3714</v>
      </c>
      <c r="K630" t="s">
        <v>141</v>
      </c>
      <c r="L630" t="s">
        <v>93</v>
      </c>
      <c r="M630" t="s">
        <v>3715</v>
      </c>
      <c r="O630" s="2">
        <f>IFERROR(IF($B630="","",INDEX(所属情報!$E:$E,MATCH($A630,所属情報!$A:$A,0))),"")</f>
        <v>492213</v>
      </c>
      <c r="P630" s="2" t="str">
        <f t="shared" si="27"/>
        <v>白石　涼一 (2)</v>
      </c>
      <c r="Q630" s="2" t="str">
        <f t="shared" si="28"/>
        <v>ｼﾗｲｼ ﾘｮｳｲﾁ</v>
      </c>
      <c r="R630" s="2" t="str">
        <f t="shared" si="29"/>
        <v>SHIRAISHI Ryoichi (04)</v>
      </c>
      <c r="S630" s="2" t="str">
        <f>IFERROR(IF($F630="","",INDEX(リスト!$C:$C,MATCH($F630,リスト!$B:$B,0))),"")</f>
        <v>27</v>
      </c>
      <c r="T630" s="2" t="str">
        <f>IFERROR(IF($K630="","",INDEX(リスト!$F:$F,MATCH($K630,リスト!$E:$E,0))),"")</f>
        <v>JPN</v>
      </c>
      <c r="U630" s="2" t="str">
        <f>IF($B630="","",RIGHT($G630*1000+100+COUNTIF($G$2:$G630,$G630),9))</f>
        <v>041027101</v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>枚方なぎさ・大　阪</v>
      </c>
    </row>
    <row r="631" spans="1:22" x14ac:dyDescent="0.4">
      <c r="A631" t="s">
        <v>11769</v>
      </c>
      <c r="B631">
        <v>630</v>
      </c>
      <c r="C631" t="s">
        <v>3716</v>
      </c>
      <c r="D631" t="s">
        <v>3717</v>
      </c>
      <c r="E631">
        <v>2</v>
      </c>
      <c r="F631" t="s">
        <v>93</v>
      </c>
      <c r="G631">
        <v>20040605</v>
      </c>
      <c r="H631" t="s">
        <v>3718</v>
      </c>
      <c r="I631" t="s">
        <v>3719</v>
      </c>
      <c r="J631" t="s">
        <v>796</v>
      </c>
      <c r="K631" t="s">
        <v>141</v>
      </c>
      <c r="L631" t="s">
        <v>93</v>
      </c>
      <c r="M631" t="s">
        <v>3720</v>
      </c>
      <c r="O631" s="2">
        <f>IFERROR(IF($B631="","",INDEX(所属情報!$E:$E,MATCH($A631,所属情報!$A:$A,0))),"")</f>
        <v>492213</v>
      </c>
      <c r="P631" s="2" t="str">
        <f t="shared" si="27"/>
        <v>岸田　鋼正 (2)</v>
      </c>
      <c r="Q631" s="2" t="str">
        <f t="shared" si="28"/>
        <v>ｷｼﾀﾞ ｺｳｾｲ</v>
      </c>
      <c r="R631" s="2" t="str">
        <f t="shared" si="29"/>
        <v>KISHIDA Kosei (04)</v>
      </c>
      <c r="S631" s="2" t="str">
        <f>IFERROR(IF($F631="","",INDEX(リスト!$C:$C,MATCH($F631,リスト!$B:$B,0))),"")</f>
        <v>27</v>
      </c>
      <c r="T631" s="2" t="str">
        <f>IFERROR(IF($K631="","",INDEX(リスト!$F:$F,MATCH($K631,リスト!$E:$E,0))),"")</f>
        <v>JPN</v>
      </c>
      <c r="U631" s="2" t="str">
        <f>IF($B631="","",RIGHT($G631*1000+100+COUNTIF($G$2:$G631,$G631),9))</f>
        <v>040605102</v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>高石・大　阪</v>
      </c>
    </row>
    <row r="632" spans="1:22" x14ac:dyDescent="0.4">
      <c r="A632" t="s">
        <v>11769</v>
      </c>
      <c r="B632">
        <v>631</v>
      </c>
      <c r="C632" t="s">
        <v>3721</v>
      </c>
      <c r="D632" t="s">
        <v>3722</v>
      </c>
      <c r="E632">
        <v>2</v>
      </c>
      <c r="F632" t="s">
        <v>93</v>
      </c>
      <c r="G632">
        <v>20040522</v>
      </c>
      <c r="H632" t="s">
        <v>3723</v>
      </c>
      <c r="I632" t="s">
        <v>807</v>
      </c>
      <c r="J632" t="s">
        <v>2243</v>
      </c>
      <c r="K632" t="s">
        <v>141</v>
      </c>
      <c r="L632" t="s">
        <v>93</v>
      </c>
      <c r="M632" t="s">
        <v>945</v>
      </c>
      <c r="O632" s="2">
        <f>IFERROR(IF($B632="","",INDEX(所属情報!$E:$E,MATCH($A632,所属情報!$A:$A,0))),"")</f>
        <v>492213</v>
      </c>
      <c r="P632" s="2" t="str">
        <f t="shared" si="27"/>
        <v>濱田　伊吹 (2)</v>
      </c>
      <c r="Q632" s="2" t="str">
        <f t="shared" si="28"/>
        <v>ﾊﾏﾀﾞ ｲﾌﾞｷ</v>
      </c>
      <c r="R632" s="2" t="str">
        <f t="shared" si="29"/>
        <v>HAMADA Ibuki (04)</v>
      </c>
      <c r="S632" s="2" t="str">
        <f>IFERROR(IF($F632="","",INDEX(リスト!$C:$C,MATCH($F632,リスト!$B:$B,0))),"")</f>
        <v>27</v>
      </c>
      <c r="T632" s="2" t="str">
        <f>IFERROR(IF($K632="","",INDEX(リスト!$F:$F,MATCH($K632,リスト!$E:$E,0))),"")</f>
        <v>JPN</v>
      </c>
      <c r="U632" s="2" t="str">
        <f>IF($B632="","",RIGHT($G632*1000+100+COUNTIF($G$2:$G632,$G632),9))</f>
        <v>040522102</v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>大塚・大　阪</v>
      </c>
    </row>
    <row r="633" spans="1:22" x14ac:dyDescent="0.4">
      <c r="A633" t="s">
        <v>11769</v>
      </c>
      <c r="B633">
        <v>632</v>
      </c>
      <c r="C633" t="s">
        <v>3724</v>
      </c>
      <c r="D633" t="s">
        <v>1286</v>
      </c>
      <c r="E633">
        <v>2</v>
      </c>
      <c r="F633" t="s">
        <v>93</v>
      </c>
      <c r="G633">
        <v>20050311</v>
      </c>
      <c r="H633" t="s">
        <v>3725</v>
      </c>
      <c r="I633" t="s">
        <v>1288</v>
      </c>
      <c r="J633" t="s">
        <v>1194</v>
      </c>
      <c r="K633" t="s">
        <v>141</v>
      </c>
      <c r="L633" t="s">
        <v>93</v>
      </c>
      <c r="M633" t="s">
        <v>869</v>
      </c>
      <c r="O633" s="2">
        <f>IFERROR(IF($B633="","",INDEX(所属情報!$E:$E,MATCH($A633,所属情報!$A:$A,0))),"")</f>
        <v>492213</v>
      </c>
      <c r="P633" s="2" t="str">
        <f t="shared" si="27"/>
        <v>岡本　光喜 (2)</v>
      </c>
      <c r="Q633" s="2" t="str">
        <f t="shared" si="28"/>
        <v>ｵｶﾓﾄ ｺｳｷ</v>
      </c>
      <c r="R633" s="2" t="str">
        <f t="shared" si="29"/>
        <v>OKAMOTO Koki (05)</v>
      </c>
      <c r="S633" s="2" t="str">
        <f>IFERROR(IF($F633="","",INDEX(リスト!$C:$C,MATCH($F633,リスト!$B:$B,0))),"")</f>
        <v>27</v>
      </c>
      <c r="T633" s="2" t="str">
        <f>IFERROR(IF($K633="","",INDEX(リスト!$F:$F,MATCH($K633,リスト!$E:$E,0))),"")</f>
        <v>JPN</v>
      </c>
      <c r="U633" s="2" t="str">
        <f>IF($B633="","",RIGHT($G633*1000+100+COUNTIF($G$2:$G633,$G633),9))</f>
        <v>050311101</v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>大阪体育大浪商・大　阪</v>
      </c>
    </row>
    <row r="634" spans="1:22" x14ac:dyDescent="0.4">
      <c r="A634" t="s">
        <v>11769</v>
      </c>
      <c r="B634">
        <v>633</v>
      </c>
      <c r="C634" t="s">
        <v>3726</v>
      </c>
      <c r="D634" t="s">
        <v>3727</v>
      </c>
      <c r="E634">
        <v>2</v>
      </c>
      <c r="F634" t="s">
        <v>99</v>
      </c>
      <c r="G634">
        <v>20040702</v>
      </c>
      <c r="H634" t="s">
        <v>3728</v>
      </c>
      <c r="I634" t="s">
        <v>3729</v>
      </c>
      <c r="J634" t="s">
        <v>3730</v>
      </c>
      <c r="K634" t="s">
        <v>141</v>
      </c>
      <c r="L634" t="s">
        <v>81</v>
      </c>
      <c r="M634" t="s">
        <v>3731</v>
      </c>
      <c r="O634" s="2">
        <f>IFERROR(IF($B634="","",INDEX(所属情報!$E:$E,MATCH($A634,所属情報!$A:$A,0))),"")</f>
        <v>492213</v>
      </c>
      <c r="P634" s="2" t="str">
        <f t="shared" si="27"/>
        <v>福山　琉雲 (2)</v>
      </c>
      <c r="Q634" s="2" t="str">
        <f t="shared" si="28"/>
        <v>ﾌｸﾔﾏ ﾙﾝ</v>
      </c>
      <c r="R634" s="2" t="str">
        <f t="shared" si="29"/>
        <v>FUKUYAMA Run (04)</v>
      </c>
      <c r="S634" s="2" t="str">
        <f>IFERROR(IF($F634="","",INDEX(リスト!$C:$C,MATCH($F634,リスト!$B:$B,0))),"")</f>
        <v>30</v>
      </c>
      <c r="T634" s="2" t="str">
        <f>IFERROR(IF($K634="","",INDEX(リスト!$F:$F,MATCH($K634,リスト!$E:$E,0))),"")</f>
        <v>JPN</v>
      </c>
      <c r="U634" s="2" t="str">
        <f>IF($B634="","",RIGHT($G634*1000+100+COUNTIF($G$2:$G634,$G634),9))</f>
        <v>040702102</v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>麗澤瑞浪・岐　阜</v>
      </c>
    </row>
    <row r="635" spans="1:22" x14ac:dyDescent="0.4">
      <c r="A635" t="s">
        <v>11769</v>
      </c>
      <c r="B635">
        <v>634</v>
      </c>
      <c r="C635" t="s">
        <v>3732</v>
      </c>
      <c r="D635" t="s">
        <v>3733</v>
      </c>
      <c r="E635">
        <v>2</v>
      </c>
      <c r="F635" t="s">
        <v>99</v>
      </c>
      <c r="G635">
        <v>20040404</v>
      </c>
      <c r="H635" t="s">
        <v>3734</v>
      </c>
      <c r="I635" t="s">
        <v>3735</v>
      </c>
      <c r="J635" t="s">
        <v>796</v>
      </c>
      <c r="K635" t="s">
        <v>141</v>
      </c>
      <c r="L635" t="s">
        <v>99</v>
      </c>
      <c r="M635" t="s">
        <v>987</v>
      </c>
      <c r="O635" s="2">
        <f>IFERROR(IF($B635="","",INDEX(所属情報!$E:$E,MATCH($A635,所属情報!$A:$A,0))),"")</f>
        <v>492213</v>
      </c>
      <c r="P635" s="2" t="str">
        <f t="shared" si="27"/>
        <v>長谷川　倖生 (2)</v>
      </c>
      <c r="Q635" s="2" t="str">
        <f t="shared" si="28"/>
        <v>ﾊｾｶﾞﾜ ｺｳｾｲ</v>
      </c>
      <c r="R635" s="2" t="str">
        <f t="shared" si="29"/>
        <v>HASEGAWA Kosei (04)</v>
      </c>
      <c r="S635" s="2" t="str">
        <f>IFERROR(IF($F635="","",INDEX(リスト!$C:$C,MATCH($F635,リスト!$B:$B,0))),"")</f>
        <v>30</v>
      </c>
      <c r="T635" s="2" t="str">
        <f>IFERROR(IF($K635="","",INDEX(リスト!$F:$F,MATCH($K635,リスト!$E:$E,0))),"")</f>
        <v>JPN</v>
      </c>
      <c r="U635" s="2" t="str">
        <f>IF($B635="","",RIGHT($G635*1000+100+COUNTIF($G$2:$G635,$G635),9))</f>
        <v>040404102</v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>星林・和歌山</v>
      </c>
    </row>
    <row r="636" spans="1:22" x14ac:dyDescent="0.4">
      <c r="A636" t="s">
        <v>11769</v>
      </c>
      <c r="B636">
        <v>635</v>
      </c>
      <c r="C636" t="s">
        <v>3736</v>
      </c>
      <c r="D636" t="s">
        <v>3737</v>
      </c>
      <c r="E636">
        <v>2</v>
      </c>
      <c r="F636" t="s">
        <v>93</v>
      </c>
      <c r="G636">
        <v>20040730</v>
      </c>
      <c r="H636" t="s">
        <v>3738</v>
      </c>
      <c r="I636" t="s">
        <v>3739</v>
      </c>
      <c r="J636" t="s">
        <v>1548</v>
      </c>
      <c r="K636" t="s">
        <v>141</v>
      </c>
      <c r="L636" t="s">
        <v>93</v>
      </c>
      <c r="M636" t="s">
        <v>851</v>
      </c>
      <c r="O636" s="2">
        <f>IFERROR(IF($B636="","",INDEX(所属情報!$E:$E,MATCH($A636,所属情報!$A:$A,0))),"")</f>
        <v>492213</v>
      </c>
      <c r="P636" s="2" t="str">
        <f t="shared" si="27"/>
        <v>天野　広大 (2)</v>
      </c>
      <c r="Q636" s="2" t="str">
        <f t="shared" si="28"/>
        <v>ｱﾏﾉ ｺｳﾀﾞｲ</v>
      </c>
      <c r="R636" s="2" t="str">
        <f t="shared" si="29"/>
        <v>AMANO Kodai (04)</v>
      </c>
      <c r="S636" s="2" t="str">
        <f>IFERROR(IF($F636="","",INDEX(リスト!$C:$C,MATCH($F636,リスト!$B:$B,0))),"")</f>
        <v>27</v>
      </c>
      <c r="T636" s="2" t="str">
        <f>IFERROR(IF($K636="","",INDEX(リスト!$F:$F,MATCH($K636,リスト!$E:$E,0))),"")</f>
        <v>JPN</v>
      </c>
      <c r="U636" s="2" t="str">
        <f>IF($B636="","",RIGHT($G636*1000+100+COUNTIF($G$2:$G636,$G636),9))</f>
        <v>040730102</v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>桜宮・大　阪</v>
      </c>
    </row>
    <row r="637" spans="1:22" x14ac:dyDescent="0.4">
      <c r="A637" t="s">
        <v>11769</v>
      </c>
      <c r="B637">
        <v>636</v>
      </c>
      <c r="C637" t="s">
        <v>3740</v>
      </c>
      <c r="D637" t="s">
        <v>3741</v>
      </c>
      <c r="E637">
        <v>2</v>
      </c>
      <c r="F637" t="s">
        <v>93</v>
      </c>
      <c r="G637">
        <v>20050123</v>
      </c>
      <c r="H637" t="s">
        <v>3742</v>
      </c>
      <c r="I637" t="s">
        <v>1715</v>
      </c>
      <c r="J637" t="s">
        <v>1194</v>
      </c>
      <c r="K637" t="s">
        <v>141</v>
      </c>
      <c r="L637" t="s">
        <v>93</v>
      </c>
      <c r="M637" t="s">
        <v>869</v>
      </c>
      <c r="O637" s="2">
        <f>IFERROR(IF($B637="","",INDEX(所属情報!$E:$E,MATCH($A637,所属情報!$A:$A,0))),"")</f>
        <v>492213</v>
      </c>
      <c r="P637" s="2" t="str">
        <f t="shared" si="27"/>
        <v>望月　快風丘 (2)</v>
      </c>
      <c r="Q637" s="2" t="str">
        <f t="shared" si="28"/>
        <v>ﾓﾁﾂﾞｷ ｺｳｷ</v>
      </c>
      <c r="R637" s="2" t="str">
        <f t="shared" si="29"/>
        <v>MOCHIZUKI Koki (05)</v>
      </c>
      <c r="S637" s="2" t="str">
        <f>IFERROR(IF($F637="","",INDEX(リスト!$C:$C,MATCH($F637,リスト!$B:$B,0))),"")</f>
        <v>27</v>
      </c>
      <c r="T637" s="2" t="str">
        <f>IFERROR(IF($K637="","",INDEX(リスト!$F:$F,MATCH($K637,リスト!$E:$E,0))),"")</f>
        <v>JPN</v>
      </c>
      <c r="U637" s="2" t="str">
        <f>IF($B637="","",RIGHT($G637*1000+100+COUNTIF($G$2:$G637,$G637),9))</f>
        <v>050123102</v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>大阪体育大浪商・大　阪</v>
      </c>
    </row>
    <row r="638" spans="1:22" x14ac:dyDescent="0.4">
      <c r="A638" t="s">
        <v>11769</v>
      </c>
      <c r="B638">
        <v>637</v>
      </c>
      <c r="C638" t="s">
        <v>3743</v>
      </c>
      <c r="D638" t="s">
        <v>3744</v>
      </c>
      <c r="E638">
        <v>2</v>
      </c>
      <c r="F638" t="s">
        <v>95</v>
      </c>
      <c r="G638">
        <v>20040514</v>
      </c>
      <c r="H638" t="s">
        <v>3745</v>
      </c>
      <c r="I638" t="s">
        <v>1181</v>
      </c>
      <c r="J638" t="s">
        <v>1461</v>
      </c>
      <c r="K638" t="s">
        <v>141</v>
      </c>
      <c r="L638" t="s">
        <v>95</v>
      </c>
      <c r="M638" t="s">
        <v>3354</v>
      </c>
      <c r="O638" s="2">
        <f>IFERROR(IF($B638="","",INDEX(所属情報!$E:$E,MATCH($A638,所属情報!$A:$A,0))),"")</f>
        <v>492213</v>
      </c>
      <c r="P638" s="2" t="str">
        <f t="shared" si="27"/>
        <v>東　健太郎 (2)</v>
      </c>
      <c r="Q638" s="2" t="str">
        <f t="shared" si="28"/>
        <v>ﾋｶﾞｼ ｹﾝﾀﾛｳ</v>
      </c>
      <c r="R638" s="2" t="str">
        <f t="shared" si="29"/>
        <v>HIGASHI Kentaro (04)</v>
      </c>
      <c r="S638" s="2" t="str">
        <f>IFERROR(IF($F638="","",INDEX(リスト!$C:$C,MATCH($F638,リスト!$B:$B,0))),"")</f>
        <v>28</v>
      </c>
      <c r="T638" s="2" t="str">
        <f>IFERROR(IF($K638="","",INDEX(リスト!$F:$F,MATCH($K638,リスト!$E:$E,0))),"")</f>
        <v>JPN</v>
      </c>
      <c r="U638" s="2" t="str">
        <f>IF($B638="","",RIGHT($G638*1000+100+COUNTIF($G$2:$G638,$G638),9))</f>
        <v>040514102</v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>西宮南・兵　庫</v>
      </c>
    </row>
    <row r="639" spans="1:22" x14ac:dyDescent="0.4">
      <c r="A639" t="s">
        <v>11770</v>
      </c>
      <c r="B639">
        <v>638</v>
      </c>
      <c r="C639" t="s">
        <v>3746</v>
      </c>
      <c r="D639" t="s">
        <v>3747</v>
      </c>
      <c r="E639" t="s">
        <v>775</v>
      </c>
      <c r="F639" t="s">
        <v>91</v>
      </c>
      <c r="G639">
        <v>20000610</v>
      </c>
      <c r="H639" t="s">
        <v>3748</v>
      </c>
      <c r="I639" t="s">
        <v>3749</v>
      </c>
      <c r="J639" t="s">
        <v>3750</v>
      </c>
      <c r="K639" t="s">
        <v>141</v>
      </c>
      <c r="L639" t="s">
        <v>81</v>
      </c>
      <c r="M639" t="s">
        <v>3751</v>
      </c>
      <c r="O639" s="2">
        <f>IFERROR(IF($B639="","",INDEX(所属情報!$E:$E,MATCH($A639,所属情報!$A:$A,0))),"")</f>
        <v>492195</v>
      </c>
      <c r="P639" s="2" t="str">
        <f t="shared" si="27"/>
        <v>高須賀　蓮 (M2)</v>
      </c>
      <c r="Q639" s="2" t="str">
        <f t="shared" si="28"/>
        <v>ﾀｶｽｶﾞ ﾚﾝ</v>
      </c>
      <c r="R639" s="2" t="str">
        <f t="shared" si="29"/>
        <v>TAKASUGA Ren (00)</v>
      </c>
      <c r="S639" s="2" t="str">
        <f>IFERROR(IF($F639="","",INDEX(リスト!$C:$C,MATCH($F639,リスト!$B:$B,0))),"")</f>
        <v>26</v>
      </c>
      <c r="T639" s="2" t="str">
        <f>IFERROR(IF($K639="","",INDEX(リスト!$F:$F,MATCH($K639,リスト!$E:$E,0))),"")</f>
        <v>JPN</v>
      </c>
      <c r="U639" s="2" t="str">
        <f>IF($B639="","",RIGHT($G639*1000+100+COUNTIF($G$2:$G639,$G639),9))</f>
        <v>000610101</v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>美濃加茂・岐　阜</v>
      </c>
    </row>
    <row r="640" spans="1:22" x14ac:dyDescent="0.4">
      <c r="A640" t="s">
        <v>11770</v>
      </c>
      <c r="B640">
        <v>639</v>
      </c>
      <c r="C640" t="s">
        <v>3752</v>
      </c>
      <c r="D640" t="s">
        <v>3753</v>
      </c>
      <c r="E640" t="s">
        <v>1307</v>
      </c>
      <c r="F640" t="s">
        <v>85</v>
      </c>
      <c r="G640">
        <v>20011002</v>
      </c>
      <c r="H640" t="s">
        <v>3754</v>
      </c>
      <c r="I640" t="s">
        <v>3755</v>
      </c>
      <c r="J640" t="s">
        <v>3756</v>
      </c>
      <c r="K640" t="s">
        <v>141</v>
      </c>
      <c r="L640" t="s">
        <v>85</v>
      </c>
      <c r="M640" t="s">
        <v>2032</v>
      </c>
      <c r="O640" s="2">
        <f>IFERROR(IF($B640="","",INDEX(所属情報!$E:$E,MATCH($A640,所属情報!$A:$A,0))),"")</f>
        <v>492195</v>
      </c>
      <c r="P640" s="2" t="str">
        <f t="shared" si="27"/>
        <v>岩堀　剛己 (M1)</v>
      </c>
      <c r="Q640" s="2" t="str">
        <f t="shared" si="28"/>
        <v>ｲﾜﾎﾘ ｺﾞｳｷ</v>
      </c>
      <c r="R640" s="2" t="str">
        <f t="shared" si="29"/>
        <v>IWAHORI Goki (01)</v>
      </c>
      <c r="S640" s="2" t="str">
        <f>IFERROR(IF($F640="","",INDEX(リスト!$C:$C,MATCH($F640,リスト!$B:$B,0))),"")</f>
        <v>23</v>
      </c>
      <c r="T640" s="2" t="str">
        <f>IFERROR(IF($K640="","",INDEX(リスト!$F:$F,MATCH($K640,リスト!$E:$E,0))),"")</f>
        <v>JPN</v>
      </c>
      <c r="U640" s="2" t="str">
        <f>IF($B640="","",RIGHT($G640*1000+100+COUNTIF($G$2:$G640,$G640),9))</f>
        <v>011002101</v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>名古屋・愛　知</v>
      </c>
    </row>
    <row r="641" spans="1:22" x14ac:dyDescent="0.4">
      <c r="A641" t="s">
        <v>11770</v>
      </c>
      <c r="B641">
        <v>640</v>
      </c>
      <c r="C641" t="s">
        <v>3757</v>
      </c>
      <c r="D641" t="s">
        <v>3758</v>
      </c>
      <c r="E641">
        <v>5</v>
      </c>
      <c r="F641" t="s">
        <v>89</v>
      </c>
      <c r="G641">
        <v>20010303</v>
      </c>
      <c r="H641" t="s">
        <v>3759</v>
      </c>
      <c r="I641" t="s">
        <v>2095</v>
      </c>
      <c r="J641" t="s">
        <v>3136</v>
      </c>
      <c r="K641" t="s">
        <v>141</v>
      </c>
      <c r="L641" t="s">
        <v>89</v>
      </c>
      <c r="M641" t="s">
        <v>3760</v>
      </c>
      <c r="O641" s="2">
        <f>IFERROR(IF($B641="","",INDEX(所属情報!$E:$E,MATCH($A641,所属情報!$A:$A,0))),"")</f>
        <v>492195</v>
      </c>
      <c r="P641" s="2" t="str">
        <f t="shared" si="27"/>
        <v>太田　亮爾 (5)</v>
      </c>
      <c r="Q641" s="2" t="str">
        <f t="shared" si="28"/>
        <v>ｵｵﾀ ﾘｮｳｼﾞ</v>
      </c>
      <c r="R641" s="2" t="str">
        <f t="shared" si="29"/>
        <v>OTA Ryoji (01)</v>
      </c>
      <c r="S641" s="2" t="str">
        <f>IFERROR(IF($F641="","",INDEX(リスト!$C:$C,MATCH($F641,リスト!$B:$B,0))),"")</f>
        <v>25</v>
      </c>
      <c r="T641" s="2" t="str">
        <f>IFERROR(IF($K641="","",INDEX(リスト!$F:$F,MATCH($K641,リスト!$E:$E,0))),"")</f>
        <v>JPN</v>
      </c>
      <c r="U641" s="2" t="str">
        <f>IF($B641="","",RIGHT($G641*1000+100+COUNTIF($G$2:$G641,$G641),9))</f>
        <v>010303101</v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>石山・滋　賀</v>
      </c>
    </row>
    <row r="642" spans="1:22" x14ac:dyDescent="0.4">
      <c r="A642" t="s">
        <v>11770</v>
      </c>
      <c r="B642">
        <v>641</v>
      </c>
      <c r="C642" t="s">
        <v>3761</v>
      </c>
      <c r="D642" t="s">
        <v>3762</v>
      </c>
      <c r="E642" t="s">
        <v>1307</v>
      </c>
      <c r="F642" t="s">
        <v>93</v>
      </c>
      <c r="G642">
        <v>20000807</v>
      </c>
      <c r="H642" t="s">
        <v>3763</v>
      </c>
      <c r="I642" t="s">
        <v>2392</v>
      </c>
      <c r="J642" t="s">
        <v>2381</v>
      </c>
      <c r="K642" t="s">
        <v>141</v>
      </c>
      <c r="L642" t="s">
        <v>93</v>
      </c>
      <c r="M642" t="s">
        <v>3764</v>
      </c>
      <c r="O642" s="2">
        <f>IFERROR(IF($B642="","",INDEX(所属情報!$E:$E,MATCH($A642,所属情報!$A:$A,0))),"")</f>
        <v>492195</v>
      </c>
      <c r="P642" s="2" t="str">
        <f t="shared" ref="P642:P705" si="30">IF($C642="","",IF($E642="",$C642,$C642&amp;" ("&amp;$E642&amp;")"))</f>
        <v>西田　拓暉 (M1)</v>
      </c>
      <c r="Q642" s="2" t="str">
        <f t="shared" ref="Q642:Q705" si="31">IF($D642="","",ASC($D642))</f>
        <v>ﾆｼﾀﾞ ﾋﾛｷ</v>
      </c>
      <c r="R642" s="2" t="str">
        <f t="shared" ref="R642:R705" si="32">IF($I642="","",UPPER($I642)&amp;" "&amp;UPPER(LEFT($J642,1))&amp;LOWER(RIGHT($J642,LEN($J642)-1))&amp;" ("&amp;MID($G642,3,2)&amp;")")</f>
        <v>NISHIDA Hiroki (00)</v>
      </c>
      <c r="S642" s="2" t="str">
        <f>IFERROR(IF($F642="","",INDEX(リスト!$C:$C,MATCH($F642,リスト!$B:$B,0))),"")</f>
        <v>27</v>
      </c>
      <c r="T642" s="2" t="str">
        <f>IFERROR(IF($K642="","",INDEX(リスト!$F:$F,MATCH($K642,リスト!$E:$E,0))),"")</f>
        <v>JPN</v>
      </c>
      <c r="U642" s="2" t="str">
        <f>IF($B642="","",RIGHT($G642*1000+100+COUNTIF($G$2:$G642,$G642),9))</f>
        <v>000807101</v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>富田林・大　阪</v>
      </c>
    </row>
    <row r="643" spans="1:22" x14ac:dyDescent="0.4">
      <c r="A643" t="s">
        <v>11770</v>
      </c>
      <c r="B643">
        <v>642</v>
      </c>
      <c r="C643" t="s">
        <v>3765</v>
      </c>
      <c r="D643" t="s">
        <v>3766</v>
      </c>
      <c r="E643" t="s">
        <v>1307</v>
      </c>
      <c r="F643" t="s">
        <v>95</v>
      </c>
      <c r="G643">
        <v>20011001</v>
      </c>
      <c r="H643" t="s">
        <v>3767</v>
      </c>
      <c r="I643" t="s">
        <v>3768</v>
      </c>
      <c r="J643" t="s">
        <v>1967</v>
      </c>
      <c r="K643" t="s">
        <v>141</v>
      </c>
      <c r="L643" t="s">
        <v>95</v>
      </c>
      <c r="M643" t="s">
        <v>1218</v>
      </c>
      <c r="O643" s="2">
        <f>IFERROR(IF($B643="","",INDEX(所属情報!$E:$E,MATCH($A643,所属情報!$A:$A,0))),"")</f>
        <v>492195</v>
      </c>
      <c r="P643" s="2" t="str">
        <f t="shared" si="30"/>
        <v>大石　真也 (M1)</v>
      </c>
      <c r="Q643" s="2" t="str">
        <f t="shared" si="31"/>
        <v>ｵｵｲｼ ｼﾝﾔ</v>
      </c>
      <c r="R643" s="2" t="str">
        <f t="shared" si="32"/>
        <v>OISHI Shinya (01)</v>
      </c>
      <c r="S643" s="2" t="str">
        <f>IFERROR(IF($F643="","",INDEX(リスト!$C:$C,MATCH($F643,リスト!$B:$B,0))),"")</f>
        <v>28</v>
      </c>
      <c r="T643" s="2" t="str">
        <f>IFERROR(IF($K643="","",INDEX(リスト!$F:$F,MATCH($K643,リスト!$E:$E,0))),"")</f>
        <v>JPN</v>
      </c>
      <c r="U643" s="2" t="str">
        <f>IF($B643="","",RIGHT($G643*1000+100+COUNTIF($G$2:$G643,$G643),9))</f>
        <v>011001101</v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>八鹿・兵　庫</v>
      </c>
    </row>
    <row r="644" spans="1:22" x14ac:dyDescent="0.4">
      <c r="A644" t="s">
        <v>11770</v>
      </c>
      <c r="B644">
        <v>643</v>
      </c>
      <c r="C644" t="s">
        <v>3769</v>
      </c>
      <c r="D644" t="s">
        <v>3770</v>
      </c>
      <c r="E644">
        <v>4</v>
      </c>
      <c r="F644" t="s">
        <v>93</v>
      </c>
      <c r="G644">
        <v>20030125</v>
      </c>
      <c r="H644" t="s">
        <v>3771</v>
      </c>
      <c r="I644" t="s">
        <v>1095</v>
      </c>
      <c r="J644" t="s">
        <v>956</v>
      </c>
      <c r="K644" t="s">
        <v>141</v>
      </c>
      <c r="L644" t="s">
        <v>93</v>
      </c>
      <c r="M644" t="s">
        <v>3772</v>
      </c>
      <c r="O644" s="2">
        <f>IFERROR(IF($B644="","",INDEX(所属情報!$E:$E,MATCH($A644,所属情報!$A:$A,0))),"")</f>
        <v>492195</v>
      </c>
      <c r="P644" s="2" t="str">
        <f t="shared" si="30"/>
        <v>森　大雅 (4)</v>
      </c>
      <c r="Q644" s="2" t="str">
        <f t="shared" si="31"/>
        <v>ﾓﾘ ﾀｲｶﾞ</v>
      </c>
      <c r="R644" s="2" t="str">
        <f t="shared" si="32"/>
        <v>MORI Taiga (03)</v>
      </c>
      <c r="S644" s="2" t="str">
        <f>IFERROR(IF($F644="","",INDEX(リスト!$C:$C,MATCH($F644,リスト!$B:$B,0))),"")</f>
        <v>27</v>
      </c>
      <c r="T644" s="2" t="str">
        <f>IFERROR(IF($K644="","",INDEX(リスト!$F:$F,MATCH($K644,リスト!$E:$E,0))),"")</f>
        <v>JPN</v>
      </c>
      <c r="U644" s="2" t="str">
        <f>IF($B644="","",RIGHT($G644*1000+100+COUNTIF($G$2:$G644,$G644),9))</f>
        <v>030125102</v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>八尾・大　阪</v>
      </c>
    </row>
    <row r="645" spans="1:22" x14ac:dyDescent="0.4">
      <c r="A645" t="s">
        <v>11770</v>
      </c>
      <c r="B645">
        <v>644</v>
      </c>
      <c r="C645" t="s">
        <v>3773</v>
      </c>
      <c r="D645" t="s">
        <v>3774</v>
      </c>
      <c r="E645">
        <v>4</v>
      </c>
      <c r="F645" t="s">
        <v>73</v>
      </c>
      <c r="G645">
        <v>20020703</v>
      </c>
      <c r="H645" t="s">
        <v>3775</v>
      </c>
      <c r="I645" t="s">
        <v>3776</v>
      </c>
      <c r="J645" t="s">
        <v>3777</v>
      </c>
      <c r="K645" t="s">
        <v>141</v>
      </c>
      <c r="L645" t="s">
        <v>73</v>
      </c>
      <c r="M645" t="s">
        <v>1918</v>
      </c>
      <c r="O645" s="2">
        <f>IFERROR(IF($B645="","",INDEX(所属情報!$E:$E,MATCH($A645,所属情報!$A:$A,0))),"")</f>
        <v>492195</v>
      </c>
      <c r="P645" s="2" t="str">
        <f t="shared" si="30"/>
        <v>沖　千紘 (4)</v>
      </c>
      <c r="Q645" s="2" t="str">
        <f t="shared" si="31"/>
        <v>ｵｷ ﾁﾋﾛ</v>
      </c>
      <c r="R645" s="2" t="str">
        <f t="shared" si="32"/>
        <v>OKI Chihiro (02)</v>
      </c>
      <c r="S645" s="2" t="str">
        <f>IFERROR(IF($F645="","",INDEX(リスト!$C:$C,MATCH($F645,リスト!$B:$B,0))),"")</f>
        <v>17</v>
      </c>
      <c r="T645" s="2" t="str">
        <f>IFERROR(IF($K645="","",INDEX(リスト!$F:$F,MATCH($K645,リスト!$E:$E,0))),"")</f>
        <v>JPN</v>
      </c>
      <c r="U645" s="2" t="str">
        <f>IF($B645="","",RIGHT($G645*1000+100+COUNTIF($G$2:$G645,$G645),9))</f>
        <v>020703101</v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>星稜・石　川</v>
      </c>
    </row>
    <row r="646" spans="1:22" x14ac:dyDescent="0.4">
      <c r="A646" t="s">
        <v>11770</v>
      </c>
      <c r="B646">
        <v>645</v>
      </c>
      <c r="C646" t="s">
        <v>3778</v>
      </c>
      <c r="D646" t="s">
        <v>3779</v>
      </c>
      <c r="E646">
        <v>4</v>
      </c>
      <c r="F646" t="s">
        <v>73</v>
      </c>
      <c r="G646">
        <v>20020604</v>
      </c>
      <c r="H646" t="s">
        <v>3780</v>
      </c>
      <c r="I646" t="s">
        <v>3781</v>
      </c>
      <c r="J646" t="s">
        <v>2381</v>
      </c>
      <c r="K646" t="s">
        <v>141</v>
      </c>
      <c r="L646" t="s">
        <v>73</v>
      </c>
      <c r="M646" t="s">
        <v>3782</v>
      </c>
      <c r="O646" s="2">
        <f>IFERROR(IF($B646="","",INDEX(所属情報!$E:$E,MATCH($A646,所属情報!$A:$A,0))),"")</f>
        <v>492195</v>
      </c>
      <c r="P646" s="2" t="str">
        <f t="shared" si="30"/>
        <v>新納　大基 (4)</v>
      </c>
      <c r="Q646" s="2" t="str">
        <f t="shared" si="31"/>
        <v>ﾆｲﾉｳ ﾋﾛｷ</v>
      </c>
      <c r="R646" s="2" t="str">
        <f t="shared" si="32"/>
        <v>NIINO Hiroki (02)</v>
      </c>
      <c r="S646" s="2" t="str">
        <f>IFERROR(IF($F646="","",INDEX(リスト!$C:$C,MATCH($F646,リスト!$B:$B,0))),"")</f>
        <v>17</v>
      </c>
      <c r="T646" s="2" t="str">
        <f>IFERROR(IF($K646="","",INDEX(リスト!$F:$F,MATCH($K646,リスト!$E:$E,0))),"")</f>
        <v>JPN</v>
      </c>
      <c r="U646" s="2" t="str">
        <f>IF($B646="","",RIGHT($G646*1000+100+COUNTIF($G$2:$G646,$G646),9))</f>
        <v>020604101</v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>北陸学院・石　川</v>
      </c>
    </row>
    <row r="647" spans="1:22" x14ac:dyDescent="0.4">
      <c r="A647" t="s">
        <v>11770</v>
      </c>
      <c r="B647">
        <v>646</v>
      </c>
      <c r="C647" t="s">
        <v>3783</v>
      </c>
      <c r="D647" t="s">
        <v>3784</v>
      </c>
      <c r="E647">
        <v>4</v>
      </c>
      <c r="F647" t="s">
        <v>93</v>
      </c>
      <c r="G647">
        <v>20020711</v>
      </c>
      <c r="H647" t="s">
        <v>3785</v>
      </c>
      <c r="I647" t="s">
        <v>1726</v>
      </c>
      <c r="J647" t="s">
        <v>1535</v>
      </c>
      <c r="K647" t="s">
        <v>141</v>
      </c>
      <c r="L647" t="s">
        <v>93</v>
      </c>
      <c r="M647" t="s">
        <v>3786</v>
      </c>
      <c r="O647" s="2">
        <f>IFERROR(IF($B647="","",INDEX(所属情報!$E:$E,MATCH($A647,所属情報!$A:$A,0))),"")</f>
        <v>492195</v>
      </c>
      <c r="P647" s="2" t="str">
        <f t="shared" si="30"/>
        <v>髙橋　慧伍 (4)</v>
      </c>
      <c r="Q647" s="2" t="str">
        <f t="shared" si="31"/>
        <v>ﾀｶﾊｼ ｹｲｺﾞ</v>
      </c>
      <c r="R647" s="2" t="str">
        <f t="shared" si="32"/>
        <v>TAKAHASHI Keigo (02)</v>
      </c>
      <c r="S647" s="2" t="str">
        <f>IFERROR(IF($F647="","",INDEX(リスト!$C:$C,MATCH($F647,リスト!$B:$B,0))),"")</f>
        <v>27</v>
      </c>
      <c r="T647" s="2" t="str">
        <f>IFERROR(IF($K647="","",INDEX(リスト!$F:$F,MATCH($K647,リスト!$E:$E,0))),"")</f>
        <v>JPN</v>
      </c>
      <c r="U647" s="2" t="str">
        <f>IF($B647="","",RIGHT($G647*1000+100+COUNTIF($G$2:$G647,$G647),9))</f>
        <v>020711101</v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>同志社香里・大　阪</v>
      </c>
    </row>
    <row r="648" spans="1:22" x14ac:dyDescent="0.4">
      <c r="A648" t="s">
        <v>11770</v>
      </c>
      <c r="B648">
        <v>647</v>
      </c>
      <c r="C648" t="s">
        <v>3787</v>
      </c>
      <c r="D648" t="s">
        <v>3788</v>
      </c>
      <c r="E648">
        <v>4</v>
      </c>
      <c r="F648" t="s">
        <v>89</v>
      </c>
      <c r="G648">
        <v>20020727</v>
      </c>
      <c r="H648" t="s">
        <v>3789</v>
      </c>
      <c r="I648" t="s">
        <v>2569</v>
      </c>
      <c r="J648" t="s">
        <v>3790</v>
      </c>
      <c r="K648" t="s">
        <v>141</v>
      </c>
      <c r="L648" t="s">
        <v>89</v>
      </c>
      <c r="M648" t="s">
        <v>3760</v>
      </c>
      <c r="O648" s="2">
        <f>IFERROR(IF($B648="","",INDEX(所属情報!$E:$E,MATCH($A648,所属情報!$A:$A,0))),"")</f>
        <v>492195</v>
      </c>
      <c r="P648" s="2" t="str">
        <f t="shared" si="30"/>
        <v>野﨑　龍海 (4)</v>
      </c>
      <c r="Q648" s="2" t="str">
        <f t="shared" si="31"/>
        <v>ﾉｻﾞｷ ﾀﾂﾐ</v>
      </c>
      <c r="R648" s="2" t="str">
        <f t="shared" si="32"/>
        <v>NOZAKI Tatsumi (02)</v>
      </c>
      <c r="S648" s="2" t="str">
        <f>IFERROR(IF($F648="","",INDEX(リスト!$C:$C,MATCH($F648,リスト!$B:$B,0))),"")</f>
        <v>25</v>
      </c>
      <c r="T648" s="2" t="str">
        <f>IFERROR(IF($K648="","",INDEX(リスト!$F:$F,MATCH($K648,リスト!$E:$E,0))),"")</f>
        <v>JPN</v>
      </c>
      <c r="U648" s="2" t="str">
        <f>IF($B648="","",RIGHT($G648*1000+100+COUNTIF($G$2:$G648,$G648),9))</f>
        <v>020727101</v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>石山・滋　賀</v>
      </c>
    </row>
    <row r="649" spans="1:22" x14ac:dyDescent="0.4">
      <c r="A649" t="s">
        <v>11770</v>
      </c>
      <c r="B649">
        <v>648</v>
      </c>
      <c r="C649" t="s">
        <v>3791</v>
      </c>
      <c r="D649" t="s">
        <v>3792</v>
      </c>
      <c r="E649">
        <v>4</v>
      </c>
      <c r="F649" t="s">
        <v>85</v>
      </c>
      <c r="G649">
        <v>20020526</v>
      </c>
      <c r="H649" t="s">
        <v>3793</v>
      </c>
      <c r="I649" t="s">
        <v>1985</v>
      </c>
      <c r="J649" t="s">
        <v>1844</v>
      </c>
      <c r="K649" t="s">
        <v>141</v>
      </c>
      <c r="L649" t="s">
        <v>85</v>
      </c>
      <c r="M649" t="s">
        <v>2032</v>
      </c>
      <c r="O649" s="2">
        <f>IFERROR(IF($B649="","",INDEX(所属情報!$E:$E,MATCH($A649,所属情報!$A:$A,0))),"")</f>
        <v>492195</v>
      </c>
      <c r="P649" s="2" t="str">
        <f t="shared" si="30"/>
        <v>松本　直樹 (4)</v>
      </c>
      <c r="Q649" s="2" t="str">
        <f t="shared" si="31"/>
        <v>ﾏﾂﾓﾄ ﾅｵｷ</v>
      </c>
      <c r="R649" s="2" t="str">
        <f t="shared" si="32"/>
        <v>MATSUMOTO Naoki (02)</v>
      </c>
      <c r="S649" s="2" t="str">
        <f>IFERROR(IF($F649="","",INDEX(リスト!$C:$C,MATCH($F649,リスト!$B:$B,0))),"")</f>
        <v>23</v>
      </c>
      <c r="T649" s="2" t="str">
        <f>IFERROR(IF($K649="","",INDEX(リスト!$F:$F,MATCH($K649,リスト!$E:$E,0))),"")</f>
        <v>JPN</v>
      </c>
      <c r="U649" s="2" t="str">
        <f>IF($B649="","",RIGHT($G649*1000+100+COUNTIF($G$2:$G649,$G649),9))</f>
        <v>020526101</v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>名古屋・愛　知</v>
      </c>
    </row>
    <row r="650" spans="1:22" x14ac:dyDescent="0.4">
      <c r="A650" t="s">
        <v>11770</v>
      </c>
      <c r="B650">
        <v>649</v>
      </c>
      <c r="C650" t="s">
        <v>3794</v>
      </c>
      <c r="D650" t="s">
        <v>3795</v>
      </c>
      <c r="E650">
        <v>4</v>
      </c>
      <c r="F650" t="s">
        <v>91</v>
      </c>
      <c r="G650">
        <v>20020830</v>
      </c>
      <c r="H650" t="s">
        <v>3796</v>
      </c>
      <c r="I650" t="s">
        <v>3797</v>
      </c>
      <c r="J650" t="s">
        <v>3798</v>
      </c>
      <c r="K650" t="s">
        <v>141</v>
      </c>
      <c r="L650" t="s">
        <v>91</v>
      </c>
      <c r="M650" t="s">
        <v>3799</v>
      </c>
      <c r="O650" s="2">
        <f>IFERROR(IF($B650="","",INDEX(所属情報!$E:$E,MATCH($A650,所属情報!$A:$A,0))),"")</f>
        <v>492195</v>
      </c>
      <c r="P650" s="2" t="str">
        <f t="shared" si="30"/>
        <v>船戸　洋 (4)</v>
      </c>
      <c r="Q650" s="2" t="str">
        <f t="shared" si="31"/>
        <v>ﾌﾅﾄ ﾋﾛｼ</v>
      </c>
      <c r="R650" s="2" t="str">
        <f t="shared" si="32"/>
        <v>FUNATO Hiroshi (02)</v>
      </c>
      <c r="S650" s="2" t="str">
        <f>IFERROR(IF($F650="","",INDEX(リスト!$C:$C,MATCH($F650,リスト!$B:$B,0))),"")</f>
        <v>26</v>
      </c>
      <c r="T650" s="2" t="str">
        <f>IFERROR(IF($K650="","",INDEX(リスト!$F:$F,MATCH($K650,リスト!$E:$E,0))),"")</f>
        <v>JPN</v>
      </c>
      <c r="U650" s="2" t="str">
        <f>IF($B650="","",RIGHT($G650*1000+100+COUNTIF($G$2:$G650,$G650),9))</f>
        <v>020830101</v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>同志社・京　都</v>
      </c>
    </row>
    <row r="651" spans="1:22" x14ac:dyDescent="0.4">
      <c r="A651" t="s">
        <v>11770</v>
      </c>
      <c r="B651">
        <v>650</v>
      </c>
      <c r="C651" t="s">
        <v>3800</v>
      </c>
      <c r="D651" t="s">
        <v>3801</v>
      </c>
      <c r="E651">
        <v>4</v>
      </c>
      <c r="F651" t="s">
        <v>97</v>
      </c>
      <c r="G651">
        <v>20020703</v>
      </c>
      <c r="H651" t="s">
        <v>3802</v>
      </c>
      <c r="I651" t="s">
        <v>3739</v>
      </c>
      <c r="J651" t="s">
        <v>1413</v>
      </c>
      <c r="K651" t="s">
        <v>141</v>
      </c>
      <c r="L651" t="s">
        <v>97</v>
      </c>
      <c r="M651" t="s">
        <v>3803</v>
      </c>
      <c r="O651" s="2">
        <f>IFERROR(IF($B651="","",INDEX(所属情報!$E:$E,MATCH($A651,所属情報!$A:$A,0))),"")</f>
        <v>492195</v>
      </c>
      <c r="P651" s="2" t="str">
        <f t="shared" si="30"/>
        <v>天野　功太郎 (4)</v>
      </c>
      <c r="Q651" s="2" t="str">
        <f t="shared" si="31"/>
        <v>ｱﾏﾉ ｺｳﾀﾛｳ</v>
      </c>
      <c r="R651" s="2" t="str">
        <f t="shared" si="32"/>
        <v>AMANO Kotaro (02)</v>
      </c>
      <c r="S651" s="2" t="str">
        <f>IFERROR(IF($F651="","",INDEX(リスト!$C:$C,MATCH($F651,リスト!$B:$B,0))),"")</f>
        <v>29</v>
      </c>
      <c r="T651" s="2" t="str">
        <f>IFERROR(IF($K651="","",INDEX(リスト!$F:$F,MATCH($K651,リスト!$E:$E,0))),"")</f>
        <v>JPN</v>
      </c>
      <c r="U651" s="2" t="str">
        <f>IF($B651="","",RIGHT($G651*1000+100+COUNTIF($G$2:$G651,$G651),9))</f>
        <v>020703102</v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>奈良・奈　良</v>
      </c>
    </row>
    <row r="652" spans="1:22" x14ac:dyDescent="0.4">
      <c r="A652" t="s">
        <v>11770</v>
      </c>
      <c r="B652">
        <v>651</v>
      </c>
      <c r="C652" t="s">
        <v>3804</v>
      </c>
      <c r="D652" t="s">
        <v>3805</v>
      </c>
      <c r="E652">
        <v>4</v>
      </c>
      <c r="F652" t="s">
        <v>93</v>
      </c>
      <c r="G652">
        <v>20010520</v>
      </c>
      <c r="H652" t="s">
        <v>3806</v>
      </c>
      <c r="I652" t="s">
        <v>3807</v>
      </c>
      <c r="J652" t="s">
        <v>3808</v>
      </c>
      <c r="K652" t="s">
        <v>141</v>
      </c>
      <c r="L652" t="s">
        <v>93</v>
      </c>
      <c r="M652" t="s">
        <v>3809</v>
      </c>
      <c r="O652" s="2">
        <f>IFERROR(IF($B652="","",INDEX(所属情報!$E:$E,MATCH($A652,所属情報!$A:$A,0))),"")</f>
        <v>492195</v>
      </c>
      <c r="P652" s="2" t="str">
        <f t="shared" si="30"/>
        <v>尾通　久倫 (4)</v>
      </c>
      <c r="Q652" s="2" t="str">
        <f t="shared" si="31"/>
        <v>ｵﾄﾘ ﾋｻﾉﾘ</v>
      </c>
      <c r="R652" s="2" t="str">
        <f t="shared" si="32"/>
        <v>OTORI Hisanori (01)</v>
      </c>
      <c r="S652" s="2" t="str">
        <f>IFERROR(IF($F652="","",INDEX(リスト!$C:$C,MATCH($F652,リスト!$B:$B,0))),"")</f>
        <v>27</v>
      </c>
      <c r="T652" s="2" t="str">
        <f>IFERROR(IF($K652="","",INDEX(リスト!$F:$F,MATCH($K652,リスト!$E:$E,0))),"")</f>
        <v>JPN</v>
      </c>
      <c r="U652" s="2" t="str">
        <f>IF($B652="","",RIGHT($G652*1000+100+COUNTIF($G$2:$G652,$G652),9))</f>
        <v>010520101</v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>大手前・大　阪</v>
      </c>
    </row>
    <row r="653" spans="1:22" x14ac:dyDescent="0.4">
      <c r="A653" t="s">
        <v>11770</v>
      </c>
      <c r="B653">
        <v>652</v>
      </c>
      <c r="C653" t="s">
        <v>3810</v>
      </c>
      <c r="D653" t="s">
        <v>3811</v>
      </c>
      <c r="E653">
        <v>4</v>
      </c>
      <c r="F653" t="s">
        <v>89</v>
      </c>
      <c r="G653">
        <v>20020927</v>
      </c>
      <c r="H653" t="s">
        <v>3812</v>
      </c>
      <c r="I653" t="s">
        <v>938</v>
      </c>
      <c r="J653" t="s">
        <v>3813</v>
      </c>
      <c r="K653" t="s">
        <v>141</v>
      </c>
      <c r="L653" t="s">
        <v>89</v>
      </c>
      <c r="M653" t="s">
        <v>3814</v>
      </c>
      <c r="O653" s="2">
        <f>IFERROR(IF($B653="","",INDEX(所属情報!$E:$E,MATCH($A653,所属情報!$A:$A,0))),"")</f>
        <v>492195</v>
      </c>
      <c r="P653" s="2" t="str">
        <f t="shared" si="30"/>
        <v>藤居　儀史 (4)</v>
      </c>
      <c r="Q653" s="2" t="str">
        <f t="shared" si="31"/>
        <v>ﾌｼﾞｲ ﾉﾘﾌﾐ</v>
      </c>
      <c r="R653" s="2" t="str">
        <f t="shared" si="32"/>
        <v>FUJII Norifumi (02)</v>
      </c>
      <c r="S653" s="2" t="str">
        <f>IFERROR(IF($F653="","",INDEX(リスト!$C:$C,MATCH($F653,リスト!$B:$B,0))),"")</f>
        <v>25</v>
      </c>
      <c r="T653" s="2" t="str">
        <f>IFERROR(IF($K653="","",INDEX(リスト!$F:$F,MATCH($K653,リスト!$E:$E,0))),"")</f>
        <v>JPN</v>
      </c>
      <c r="U653" s="2" t="str">
        <f>IF($B653="","",RIGHT($G653*1000+100+COUNTIF($G$2:$G653,$G653),9))</f>
        <v>020927103</v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>彦根東・滋　賀</v>
      </c>
    </row>
    <row r="654" spans="1:22" x14ac:dyDescent="0.4">
      <c r="A654" t="s">
        <v>11770</v>
      </c>
      <c r="B654">
        <v>653</v>
      </c>
      <c r="C654" t="s">
        <v>3815</v>
      </c>
      <c r="D654" t="s">
        <v>3816</v>
      </c>
      <c r="E654">
        <v>4</v>
      </c>
      <c r="F654" t="s">
        <v>55</v>
      </c>
      <c r="G654">
        <v>20020503</v>
      </c>
      <c r="H654" t="s">
        <v>3817</v>
      </c>
      <c r="I654" t="s">
        <v>928</v>
      </c>
      <c r="J654" t="s">
        <v>1511</v>
      </c>
      <c r="K654" t="s">
        <v>141</v>
      </c>
      <c r="L654" t="s">
        <v>55</v>
      </c>
      <c r="M654" t="s">
        <v>3818</v>
      </c>
      <c r="O654" s="2">
        <f>IFERROR(IF($B654="","",INDEX(所属情報!$E:$E,MATCH($A654,所属情報!$A:$A,0))),"")</f>
        <v>492195</v>
      </c>
      <c r="P654" s="2" t="str">
        <f t="shared" si="30"/>
        <v>島田　蓮太郎 (4)</v>
      </c>
      <c r="Q654" s="2" t="str">
        <f t="shared" si="31"/>
        <v>ｼﾏﾀﾞ ﾚﾝﾀﾛｳ</v>
      </c>
      <c r="R654" s="2" t="str">
        <f t="shared" si="32"/>
        <v>SHIMADA Rentaro (02)</v>
      </c>
      <c r="S654" s="2" t="str">
        <f>IFERROR(IF($F654="","",INDEX(リスト!$C:$C,MATCH($F654,リスト!$B:$B,0))),"")</f>
        <v>08</v>
      </c>
      <c r="T654" s="2" t="str">
        <f>IFERROR(IF($K654="","",INDEX(リスト!$F:$F,MATCH($K654,リスト!$E:$E,0))),"")</f>
        <v>JPN</v>
      </c>
      <c r="U654" s="2" t="str">
        <f>IF($B654="","",RIGHT($G654*1000+100+COUNTIF($G$2:$G654,$G654),9))</f>
        <v>020503101</v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>清真学園・茨　城</v>
      </c>
    </row>
    <row r="655" spans="1:22" x14ac:dyDescent="0.4">
      <c r="A655" t="s">
        <v>11770</v>
      </c>
      <c r="B655">
        <v>654</v>
      </c>
      <c r="C655" t="s">
        <v>3819</v>
      </c>
      <c r="D655" t="s">
        <v>3820</v>
      </c>
      <c r="E655">
        <v>4</v>
      </c>
      <c r="F655" t="s">
        <v>95</v>
      </c>
      <c r="G655">
        <v>20020830</v>
      </c>
      <c r="H655" t="s">
        <v>3821</v>
      </c>
      <c r="I655" t="s">
        <v>3822</v>
      </c>
      <c r="J655" t="s">
        <v>1327</v>
      </c>
      <c r="K655" t="s">
        <v>141</v>
      </c>
      <c r="L655" t="s">
        <v>95</v>
      </c>
      <c r="M655" t="s">
        <v>3823</v>
      </c>
      <c r="O655" s="2">
        <f>IFERROR(IF($B655="","",INDEX(所属情報!$E:$E,MATCH($A655,所属情報!$A:$A,0))),"")</f>
        <v>492195</v>
      </c>
      <c r="P655" s="2" t="str">
        <f t="shared" si="30"/>
        <v>岡野　悠生 (4)</v>
      </c>
      <c r="Q655" s="2" t="str">
        <f t="shared" si="31"/>
        <v>ｵｶﾉ ﾕｳｷ</v>
      </c>
      <c r="R655" s="2" t="str">
        <f t="shared" si="32"/>
        <v>OKANO Yuki (02)</v>
      </c>
      <c r="S655" s="2" t="str">
        <f>IFERROR(IF($F655="","",INDEX(リスト!$C:$C,MATCH($F655,リスト!$B:$B,0))),"")</f>
        <v>28</v>
      </c>
      <c r="T655" s="2" t="str">
        <f>IFERROR(IF($K655="","",INDEX(リスト!$F:$F,MATCH($K655,リスト!$E:$E,0))),"")</f>
        <v>JPN</v>
      </c>
      <c r="U655" s="2" t="str">
        <f>IF($B655="","",RIGHT($G655*1000+100+COUNTIF($G$2:$G655,$G655),9))</f>
        <v>020830102</v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>長田・兵　庫</v>
      </c>
    </row>
    <row r="656" spans="1:22" x14ac:dyDescent="0.4">
      <c r="A656" t="s">
        <v>11770</v>
      </c>
      <c r="B656">
        <v>655</v>
      </c>
      <c r="C656" t="s">
        <v>3824</v>
      </c>
      <c r="D656" t="s">
        <v>3825</v>
      </c>
      <c r="E656">
        <v>4</v>
      </c>
      <c r="F656" t="s">
        <v>107</v>
      </c>
      <c r="G656">
        <v>20020709</v>
      </c>
      <c r="H656" t="s">
        <v>3826</v>
      </c>
      <c r="I656" t="s">
        <v>3827</v>
      </c>
      <c r="J656" t="s">
        <v>778</v>
      </c>
      <c r="K656" t="s">
        <v>141</v>
      </c>
      <c r="L656" t="s">
        <v>107</v>
      </c>
      <c r="M656" t="s">
        <v>2531</v>
      </c>
      <c r="O656" s="2">
        <f>IFERROR(IF($B656="","",INDEX(所属情報!$E:$E,MATCH($A656,所属情報!$A:$A,0))),"")</f>
        <v>492195</v>
      </c>
      <c r="P656" s="2" t="str">
        <f t="shared" si="30"/>
        <v>信川　瞭 (4)</v>
      </c>
      <c r="Q656" s="2" t="str">
        <f t="shared" si="31"/>
        <v>ﾉﾌﾞｶﾜ ﾘｮｳ</v>
      </c>
      <c r="R656" s="2" t="str">
        <f t="shared" si="32"/>
        <v>NOBUKAWA Ryo (02)</v>
      </c>
      <c r="S656" s="2" t="str">
        <f>IFERROR(IF($F656="","",INDEX(リスト!$C:$C,MATCH($F656,リスト!$B:$B,0))),"")</f>
        <v>34</v>
      </c>
      <c r="T656" s="2" t="str">
        <f>IFERROR(IF($K656="","",INDEX(リスト!$F:$F,MATCH($K656,リスト!$E:$E,0))),"")</f>
        <v>JPN</v>
      </c>
      <c r="U656" s="2" t="str">
        <f>IF($B656="","",RIGHT($G656*1000+100+COUNTIF($G$2:$G656,$G656),9))</f>
        <v>020709101</v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>神辺旭・広　島</v>
      </c>
    </row>
    <row r="657" spans="1:22" x14ac:dyDescent="0.4">
      <c r="A657" t="s">
        <v>11770</v>
      </c>
      <c r="B657">
        <v>656</v>
      </c>
      <c r="C657" t="s">
        <v>3828</v>
      </c>
      <c r="D657" t="s">
        <v>3829</v>
      </c>
      <c r="E657">
        <v>4</v>
      </c>
      <c r="F657" t="s">
        <v>119</v>
      </c>
      <c r="G657">
        <v>20030320</v>
      </c>
      <c r="H657" t="s">
        <v>3830</v>
      </c>
      <c r="I657" t="s">
        <v>3831</v>
      </c>
      <c r="J657" t="s">
        <v>3672</v>
      </c>
      <c r="K657" t="s">
        <v>141</v>
      </c>
      <c r="L657" t="s">
        <v>119</v>
      </c>
      <c r="M657" t="s">
        <v>3832</v>
      </c>
      <c r="O657" s="2">
        <f>IFERROR(IF($B657="","",INDEX(所属情報!$E:$E,MATCH($A657,所属情報!$A:$A,0))),"")</f>
        <v>492195</v>
      </c>
      <c r="P657" s="2" t="str">
        <f t="shared" si="30"/>
        <v>原口　泰志 (4)</v>
      </c>
      <c r="Q657" s="2" t="str">
        <f t="shared" si="31"/>
        <v>ﾊﾗｸﾞﾁ ﾀｲｼ</v>
      </c>
      <c r="R657" s="2" t="str">
        <f t="shared" si="32"/>
        <v>HARAGUCHI Taishi (03)</v>
      </c>
      <c r="S657" s="2" t="str">
        <f>IFERROR(IF($F657="","",INDEX(リスト!$C:$C,MATCH($F657,リスト!$B:$B,0))),"")</f>
        <v>40</v>
      </c>
      <c r="T657" s="2" t="str">
        <f>IFERROR(IF($K657="","",INDEX(リスト!$F:$F,MATCH($K657,リスト!$E:$E,0))),"")</f>
        <v>JPN</v>
      </c>
      <c r="U657" s="2" t="str">
        <f>IF($B657="","",RIGHT($G657*1000+100+COUNTIF($G$2:$G657,$G657),9))</f>
        <v>030320102</v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>明善・福　岡</v>
      </c>
    </row>
    <row r="658" spans="1:22" x14ac:dyDescent="0.4">
      <c r="A658" t="s">
        <v>11770</v>
      </c>
      <c r="B658">
        <v>657</v>
      </c>
      <c r="C658" t="s">
        <v>3833</v>
      </c>
      <c r="D658" t="s">
        <v>3834</v>
      </c>
      <c r="E658">
        <v>4</v>
      </c>
      <c r="F658" t="s">
        <v>85</v>
      </c>
      <c r="G658">
        <v>20030307</v>
      </c>
      <c r="H658" t="s">
        <v>3835</v>
      </c>
      <c r="I658" t="s">
        <v>3836</v>
      </c>
      <c r="J658" t="s">
        <v>3837</v>
      </c>
      <c r="K658" t="s">
        <v>141</v>
      </c>
      <c r="L658" t="s">
        <v>85</v>
      </c>
      <c r="M658" t="s">
        <v>3838</v>
      </c>
      <c r="O658" s="2">
        <f>IFERROR(IF($B658="","",INDEX(所属情報!$E:$E,MATCH($A658,所属情報!$A:$A,0))),"")</f>
        <v>492195</v>
      </c>
      <c r="P658" s="2" t="str">
        <f t="shared" si="30"/>
        <v>二村　草輔 (4)</v>
      </c>
      <c r="Q658" s="2" t="str">
        <f t="shared" si="31"/>
        <v>ﾆﾑﾗ ｿｳｽｹ</v>
      </c>
      <c r="R658" s="2" t="str">
        <f t="shared" si="32"/>
        <v>NIMURA Sosuke (03)</v>
      </c>
      <c r="S658" s="2" t="str">
        <f>IFERROR(IF($F658="","",INDEX(リスト!$C:$C,MATCH($F658,リスト!$B:$B,0))),"")</f>
        <v>23</v>
      </c>
      <c r="T658" s="2" t="str">
        <f>IFERROR(IF($K658="","",INDEX(リスト!$F:$F,MATCH($K658,リスト!$E:$E,0))),"")</f>
        <v>JPN</v>
      </c>
      <c r="U658" s="2" t="str">
        <f>IF($B658="","",RIGHT($G658*1000+100+COUNTIF($G$2:$G658,$G658),9))</f>
        <v>030307101</v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>明和・愛　知</v>
      </c>
    </row>
    <row r="659" spans="1:22" x14ac:dyDescent="0.4">
      <c r="A659" t="s">
        <v>11770</v>
      </c>
      <c r="B659">
        <v>658</v>
      </c>
      <c r="C659" t="s">
        <v>3839</v>
      </c>
      <c r="D659" t="s">
        <v>3840</v>
      </c>
      <c r="E659">
        <v>4</v>
      </c>
      <c r="F659" t="s">
        <v>95</v>
      </c>
      <c r="G659">
        <v>20020314</v>
      </c>
      <c r="H659" t="s">
        <v>3841</v>
      </c>
      <c r="I659" t="s">
        <v>1343</v>
      </c>
      <c r="J659" t="s">
        <v>3842</v>
      </c>
      <c r="K659" t="s">
        <v>141</v>
      </c>
      <c r="L659" t="s">
        <v>95</v>
      </c>
      <c r="M659" t="s">
        <v>3843</v>
      </c>
      <c r="O659" s="2">
        <f>IFERROR(IF($B659="","",INDEX(所属情報!$E:$E,MATCH($A659,所属情報!$A:$A,0))),"")</f>
        <v>492195</v>
      </c>
      <c r="P659" s="2" t="str">
        <f t="shared" si="30"/>
        <v>西村　玲哉 (4)</v>
      </c>
      <c r="Q659" s="2" t="str">
        <f t="shared" si="31"/>
        <v>ﾆｼﾑﾗ ﾚｲﾔ</v>
      </c>
      <c r="R659" s="2" t="str">
        <f t="shared" si="32"/>
        <v>NISHIMURA Reiya (02)</v>
      </c>
      <c r="S659" s="2" t="str">
        <f>IFERROR(IF($F659="","",INDEX(リスト!$C:$C,MATCH($F659,リスト!$B:$B,0))),"")</f>
        <v>28</v>
      </c>
      <c r="T659" s="2" t="str">
        <f>IFERROR(IF($K659="","",INDEX(リスト!$F:$F,MATCH($K659,リスト!$E:$E,0))),"")</f>
        <v>JPN</v>
      </c>
      <c r="U659" s="2" t="str">
        <f>IF($B659="","",RIGHT($G659*1000+100+COUNTIF($G$2:$G659,$G659),9))</f>
        <v>020314101</v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>三田学園・兵　庫</v>
      </c>
    </row>
    <row r="660" spans="1:22" x14ac:dyDescent="0.4">
      <c r="A660" t="s">
        <v>11770</v>
      </c>
      <c r="B660">
        <v>659</v>
      </c>
      <c r="C660" t="s">
        <v>3844</v>
      </c>
      <c r="D660" t="s">
        <v>3845</v>
      </c>
      <c r="E660">
        <v>4</v>
      </c>
      <c r="F660" t="s">
        <v>95</v>
      </c>
      <c r="G660">
        <v>20020503</v>
      </c>
      <c r="H660" t="s">
        <v>3846</v>
      </c>
      <c r="I660" t="s">
        <v>3847</v>
      </c>
      <c r="J660" t="s">
        <v>1273</v>
      </c>
      <c r="K660" t="s">
        <v>141</v>
      </c>
      <c r="L660" t="s">
        <v>95</v>
      </c>
      <c r="M660" t="s">
        <v>1328</v>
      </c>
      <c r="O660" s="2">
        <f>IFERROR(IF($B660="","",INDEX(所属情報!$E:$E,MATCH($A660,所属情報!$A:$A,0))),"")</f>
        <v>492195</v>
      </c>
      <c r="P660" s="2" t="str">
        <f t="shared" si="30"/>
        <v>壬生　麟太郎 (4)</v>
      </c>
      <c r="Q660" s="2" t="str">
        <f t="shared" si="31"/>
        <v>ﾐﾌﾞ ﾘﾝﾀﾛｳ</v>
      </c>
      <c r="R660" s="2" t="str">
        <f t="shared" si="32"/>
        <v>MIBU Rintaro (02)</v>
      </c>
      <c r="S660" s="2" t="str">
        <f>IFERROR(IF($F660="","",INDEX(リスト!$C:$C,MATCH($F660,リスト!$B:$B,0))),"")</f>
        <v>28</v>
      </c>
      <c r="T660" s="2" t="str">
        <f>IFERROR(IF($K660="","",INDEX(リスト!$F:$F,MATCH($K660,リスト!$E:$E,0))),"")</f>
        <v>JPN</v>
      </c>
      <c r="U660" s="2" t="str">
        <f>IF($B660="","",RIGHT($G660*1000+100+COUNTIF($G$2:$G660,$G660),9))</f>
        <v>020503102</v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>星陵・兵　庫</v>
      </c>
    </row>
    <row r="661" spans="1:22" x14ac:dyDescent="0.4">
      <c r="A661" t="s">
        <v>11770</v>
      </c>
      <c r="B661">
        <v>660</v>
      </c>
      <c r="C661" t="s">
        <v>3848</v>
      </c>
      <c r="D661" t="s">
        <v>3849</v>
      </c>
      <c r="E661">
        <v>4</v>
      </c>
      <c r="F661" t="s">
        <v>91</v>
      </c>
      <c r="G661">
        <v>20030302</v>
      </c>
      <c r="H661" t="s">
        <v>3850</v>
      </c>
      <c r="I661" t="s">
        <v>1470</v>
      </c>
      <c r="J661" t="s">
        <v>3851</v>
      </c>
      <c r="K661" t="s">
        <v>141</v>
      </c>
      <c r="L661" t="s">
        <v>91</v>
      </c>
      <c r="M661" t="s">
        <v>863</v>
      </c>
      <c r="O661" s="2">
        <f>IFERROR(IF($B661="","",INDEX(所属情報!$E:$E,MATCH($A661,所属情報!$A:$A,0))),"")</f>
        <v>492195</v>
      </c>
      <c r="P661" s="2" t="str">
        <f t="shared" si="30"/>
        <v>井上　貴文 (4)</v>
      </c>
      <c r="Q661" s="2" t="str">
        <f t="shared" si="31"/>
        <v>ｲﾉｳｴ ﾀｶﾌﾐ</v>
      </c>
      <c r="R661" s="2" t="str">
        <f t="shared" si="32"/>
        <v>INOUE Takafumi (03)</v>
      </c>
      <c r="S661" s="2" t="str">
        <f>IFERROR(IF($F661="","",INDEX(リスト!$C:$C,MATCH($F661,リスト!$B:$B,0))),"")</f>
        <v>26</v>
      </c>
      <c r="T661" s="2" t="str">
        <f>IFERROR(IF($K661="","",INDEX(リスト!$F:$F,MATCH($K661,リスト!$E:$E,0))),"")</f>
        <v>JPN</v>
      </c>
      <c r="U661" s="2" t="str">
        <f>IF($B661="","",RIGHT($G661*1000+100+COUNTIF($G$2:$G661,$G661),9))</f>
        <v>030302101</v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>鳥羽・京　都</v>
      </c>
    </row>
    <row r="662" spans="1:22" x14ac:dyDescent="0.4">
      <c r="A662" t="s">
        <v>11770</v>
      </c>
      <c r="B662">
        <v>661</v>
      </c>
      <c r="C662" t="s">
        <v>3852</v>
      </c>
      <c r="D662" t="s">
        <v>3853</v>
      </c>
      <c r="E662">
        <v>4</v>
      </c>
      <c r="F662" t="s">
        <v>93</v>
      </c>
      <c r="G662">
        <v>20010930</v>
      </c>
      <c r="H662" t="s">
        <v>3854</v>
      </c>
      <c r="I662" t="s">
        <v>1805</v>
      </c>
      <c r="J662" t="s">
        <v>3855</v>
      </c>
      <c r="K662" t="s">
        <v>141</v>
      </c>
      <c r="L662" t="s">
        <v>93</v>
      </c>
      <c r="M662" t="s">
        <v>3856</v>
      </c>
      <c r="O662" s="2">
        <f>IFERROR(IF($B662="","",INDEX(所属情報!$E:$E,MATCH($A662,所属情報!$A:$A,0))),"")</f>
        <v>492195</v>
      </c>
      <c r="P662" s="2" t="str">
        <f t="shared" si="30"/>
        <v>田中　駿一朗 (4)</v>
      </c>
      <c r="Q662" s="2" t="str">
        <f t="shared" si="31"/>
        <v>ﾀﾅｶ ｼｭﾝｲﾁﾛｳ</v>
      </c>
      <c r="R662" s="2" t="str">
        <f t="shared" si="32"/>
        <v>TANAKA Shunichiro (01)</v>
      </c>
      <c r="S662" s="2" t="str">
        <f>IFERROR(IF($F662="","",INDEX(リスト!$C:$C,MATCH($F662,リスト!$B:$B,0))),"")</f>
        <v>27</v>
      </c>
      <c r="T662" s="2" t="str">
        <f>IFERROR(IF($K662="","",INDEX(リスト!$F:$F,MATCH($K662,リスト!$E:$E,0))),"")</f>
        <v>JPN</v>
      </c>
      <c r="U662" s="2" t="str">
        <f>IF($B662="","",RIGHT($G662*1000+100+COUNTIF($G$2:$G662,$G662),9))</f>
        <v>010930101</v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>鳳・大　阪</v>
      </c>
    </row>
    <row r="663" spans="1:22" x14ac:dyDescent="0.4">
      <c r="A663" t="s">
        <v>11770</v>
      </c>
      <c r="B663">
        <v>662</v>
      </c>
      <c r="C663" t="s">
        <v>3857</v>
      </c>
      <c r="D663" t="s">
        <v>3858</v>
      </c>
      <c r="E663">
        <v>4</v>
      </c>
      <c r="F663" t="s">
        <v>93</v>
      </c>
      <c r="G663">
        <v>20011001</v>
      </c>
      <c r="H663" t="s">
        <v>3859</v>
      </c>
      <c r="I663" t="s">
        <v>3860</v>
      </c>
      <c r="J663" t="s">
        <v>1119</v>
      </c>
      <c r="K663" t="s">
        <v>141</v>
      </c>
      <c r="L663" t="s">
        <v>93</v>
      </c>
      <c r="M663" t="s">
        <v>1298</v>
      </c>
      <c r="O663" s="2">
        <f>IFERROR(IF($B663="","",INDEX(所属情報!$E:$E,MATCH($A663,所属情報!$A:$A,0))),"")</f>
        <v>492195</v>
      </c>
      <c r="P663" s="2" t="str">
        <f t="shared" si="30"/>
        <v>田畑　篤志 (4)</v>
      </c>
      <c r="Q663" s="2" t="str">
        <f t="shared" si="31"/>
        <v>ﾀﾊﾞﾀ ｱﾂｼ</v>
      </c>
      <c r="R663" s="2" t="str">
        <f t="shared" si="32"/>
        <v>TABATA Atsushi (01)</v>
      </c>
      <c r="S663" s="2" t="str">
        <f>IFERROR(IF($F663="","",INDEX(リスト!$C:$C,MATCH($F663,リスト!$B:$B,0))),"")</f>
        <v>27</v>
      </c>
      <c r="T663" s="2" t="str">
        <f>IFERROR(IF($K663="","",INDEX(リスト!$F:$F,MATCH($K663,リスト!$E:$E,0))),"")</f>
        <v>JPN</v>
      </c>
      <c r="U663" s="2" t="str">
        <f>IF($B663="","",RIGHT($G663*1000+100+COUNTIF($G$2:$G663,$G663),9))</f>
        <v>011001102</v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>生野・大　阪</v>
      </c>
    </row>
    <row r="664" spans="1:22" x14ac:dyDescent="0.4">
      <c r="A664" t="s">
        <v>11770</v>
      </c>
      <c r="B664">
        <v>663</v>
      </c>
      <c r="C664" t="s">
        <v>3861</v>
      </c>
      <c r="D664" t="s">
        <v>3862</v>
      </c>
      <c r="E664">
        <v>4</v>
      </c>
      <c r="F664" t="s">
        <v>93</v>
      </c>
      <c r="G664">
        <v>20010515</v>
      </c>
      <c r="H664" t="s">
        <v>3863</v>
      </c>
      <c r="I664" t="s">
        <v>2840</v>
      </c>
      <c r="J664" t="s">
        <v>3864</v>
      </c>
      <c r="K664" t="s">
        <v>141</v>
      </c>
      <c r="L664" t="s">
        <v>93</v>
      </c>
      <c r="M664" t="s">
        <v>2399</v>
      </c>
      <c r="O664" s="2">
        <f>IFERROR(IF($B664="","",INDEX(所属情報!$E:$E,MATCH($A664,所属情報!$A:$A,0))),"")</f>
        <v>492195</v>
      </c>
      <c r="P664" s="2" t="str">
        <f t="shared" si="30"/>
        <v>小倉　舞大 (4)</v>
      </c>
      <c r="Q664" s="2" t="str">
        <f t="shared" si="31"/>
        <v>ｵｸﾞﾗ ﾏｲﾄ</v>
      </c>
      <c r="R664" s="2" t="str">
        <f t="shared" si="32"/>
        <v>OGURA Maito (01)</v>
      </c>
      <c r="S664" s="2" t="str">
        <f>IFERROR(IF($F664="","",INDEX(リスト!$C:$C,MATCH($F664,リスト!$B:$B,0))),"")</f>
        <v>27</v>
      </c>
      <c r="T664" s="2" t="str">
        <f>IFERROR(IF($K664="","",INDEX(リスト!$F:$F,MATCH($K664,リスト!$E:$E,0))),"")</f>
        <v>JPN</v>
      </c>
      <c r="U664" s="2" t="str">
        <f>IF($B664="","",RIGHT($G664*1000+100+COUNTIF($G$2:$G664,$G664),9))</f>
        <v>010515101</v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>大阪国際・大　阪</v>
      </c>
    </row>
    <row r="665" spans="1:22" x14ac:dyDescent="0.4">
      <c r="A665" t="s">
        <v>11770</v>
      </c>
      <c r="B665">
        <v>664</v>
      </c>
      <c r="C665" t="s">
        <v>3865</v>
      </c>
      <c r="D665" t="s">
        <v>3866</v>
      </c>
      <c r="E665">
        <v>4</v>
      </c>
      <c r="F665" t="s">
        <v>55</v>
      </c>
      <c r="G665">
        <v>20020410</v>
      </c>
      <c r="H665" t="s">
        <v>3867</v>
      </c>
      <c r="I665" t="s">
        <v>3868</v>
      </c>
      <c r="J665" t="s">
        <v>1635</v>
      </c>
      <c r="K665" t="s">
        <v>141</v>
      </c>
      <c r="L665" t="s">
        <v>55</v>
      </c>
      <c r="M665" t="s">
        <v>3869</v>
      </c>
      <c r="O665" s="2">
        <f>IFERROR(IF($B665="","",INDEX(所属情報!$E:$E,MATCH($A665,所属情報!$A:$A,0))),"")</f>
        <v>492195</v>
      </c>
      <c r="P665" s="2" t="str">
        <f t="shared" si="30"/>
        <v>白井　海斗 (4)</v>
      </c>
      <c r="Q665" s="2" t="str">
        <f t="shared" si="31"/>
        <v>ｼﾗｲ ｶｲﾄ</v>
      </c>
      <c r="R665" s="2" t="str">
        <f t="shared" si="32"/>
        <v>SHIRAI Kaito (02)</v>
      </c>
      <c r="S665" s="2" t="str">
        <f>IFERROR(IF($F665="","",INDEX(リスト!$C:$C,MATCH($F665,リスト!$B:$B,0))),"")</f>
        <v>08</v>
      </c>
      <c r="T665" s="2" t="str">
        <f>IFERROR(IF($K665="","",INDEX(リスト!$F:$F,MATCH($K665,リスト!$E:$E,0))),"")</f>
        <v>JPN</v>
      </c>
      <c r="U665" s="2" t="str">
        <f>IF($B665="","",RIGHT($G665*1000+100+COUNTIF($G$2:$G665,$G665),9))</f>
        <v>020410101</v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>常総学院・茨　城</v>
      </c>
    </row>
    <row r="666" spans="1:22" x14ac:dyDescent="0.4">
      <c r="A666" t="s">
        <v>11770</v>
      </c>
      <c r="B666">
        <v>665</v>
      </c>
      <c r="C666" t="s">
        <v>3870</v>
      </c>
      <c r="D666" t="s">
        <v>3871</v>
      </c>
      <c r="E666">
        <v>4</v>
      </c>
      <c r="F666" t="s">
        <v>93</v>
      </c>
      <c r="G666">
        <v>20030319</v>
      </c>
      <c r="H666" t="s">
        <v>3872</v>
      </c>
      <c r="I666" t="s">
        <v>3873</v>
      </c>
      <c r="J666" t="s">
        <v>1047</v>
      </c>
      <c r="K666" t="s">
        <v>141</v>
      </c>
      <c r="L666" t="s">
        <v>93</v>
      </c>
      <c r="M666" t="s">
        <v>3874</v>
      </c>
      <c r="O666" s="2">
        <f>IFERROR(IF($B666="","",INDEX(所属情報!$E:$E,MATCH($A666,所属情報!$A:$A,0))),"")</f>
        <v>492195</v>
      </c>
      <c r="P666" s="2" t="str">
        <f t="shared" si="30"/>
        <v>瀧　涼太 (4)</v>
      </c>
      <c r="Q666" s="2" t="str">
        <f t="shared" si="31"/>
        <v>ﾀｷ ﾘｮｳﾀ</v>
      </c>
      <c r="R666" s="2" t="str">
        <f t="shared" si="32"/>
        <v>TAKI Ryota (03)</v>
      </c>
      <c r="S666" s="2" t="str">
        <f>IFERROR(IF($F666="","",INDEX(リスト!$C:$C,MATCH($F666,リスト!$B:$B,0))),"")</f>
        <v>27</v>
      </c>
      <c r="T666" s="2" t="str">
        <f>IFERROR(IF($K666="","",INDEX(リスト!$F:$F,MATCH($K666,リスト!$E:$E,0))),"")</f>
        <v>JPN</v>
      </c>
      <c r="U666" s="2" t="str">
        <f>IF($B666="","",RIGHT($G666*1000+100+COUNTIF($G$2:$G666,$G666),9))</f>
        <v>030319101</v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>高槻・大　阪</v>
      </c>
    </row>
    <row r="667" spans="1:22" x14ac:dyDescent="0.4">
      <c r="A667" t="s">
        <v>11770</v>
      </c>
      <c r="B667">
        <v>666</v>
      </c>
      <c r="C667" t="s">
        <v>3875</v>
      </c>
      <c r="D667" t="s">
        <v>3876</v>
      </c>
      <c r="E667">
        <v>4</v>
      </c>
      <c r="F667" t="s">
        <v>91</v>
      </c>
      <c r="G667">
        <v>20020731</v>
      </c>
      <c r="H667" t="s">
        <v>3877</v>
      </c>
      <c r="I667" t="s">
        <v>3878</v>
      </c>
      <c r="J667" t="s">
        <v>1360</v>
      </c>
      <c r="K667" t="s">
        <v>141</v>
      </c>
      <c r="L667" t="s">
        <v>91</v>
      </c>
      <c r="M667" t="s">
        <v>3799</v>
      </c>
      <c r="O667" s="2">
        <f>IFERROR(IF($B667="","",INDEX(所属情報!$E:$E,MATCH($A667,所属情報!$A:$A,0))),"")</f>
        <v>492195</v>
      </c>
      <c r="P667" s="2" t="str">
        <f t="shared" si="30"/>
        <v>綾野　皓太 (4)</v>
      </c>
      <c r="Q667" s="2" t="str">
        <f t="shared" si="31"/>
        <v>ｱﾔﾉ ｺｳﾀ</v>
      </c>
      <c r="R667" s="2" t="str">
        <f t="shared" si="32"/>
        <v>AYANO Kota (02)</v>
      </c>
      <c r="S667" s="2" t="str">
        <f>IFERROR(IF($F667="","",INDEX(リスト!$C:$C,MATCH($F667,リスト!$B:$B,0))),"")</f>
        <v>26</v>
      </c>
      <c r="T667" s="2" t="str">
        <f>IFERROR(IF($K667="","",INDEX(リスト!$F:$F,MATCH($K667,リスト!$E:$E,0))),"")</f>
        <v>JPN</v>
      </c>
      <c r="U667" s="2" t="str">
        <f>IF($B667="","",RIGHT($G667*1000+100+COUNTIF($G$2:$G667,$G667),9))</f>
        <v>020731102</v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>同志社・京　都</v>
      </c>
    </row>
    <row r="668" spans="1:22" x14ac:dyDescent="0.4">
      <c r="A668" t="s">
        <v>11770</v>
      </c>
      <c r="B668">
        <v>667</v>
      </c>
      <c r="C668" t="s">
        <v>3879</v>
      </c>
      <c r="D668" t="s">
        <v>3880</v>
      </c>
      <c r="E668">
        <v>4</v>
      </c>
      <c r="F668" t="s">
        <v>85</v>
      </c>
      <c r="G668">
        <v>20021225</v>
      </c>
      <c r="H668" t="s">
        <v>3881</v>
      </c>
      <c r="I668" t="s">
        <v>1951</v>
      </c>
      <c r="J668" t="s">
        <v>3882</v>
      </c>
      <c r="K668" t="s">
        <v>141</v>
      </c>
      <c r="L668" t="s">
        <v>85</v>
      </c>
      <c r="M668" t="s">
        <v>3883</v>
      </c>
      <c r="O668" s="2">
        <f>IFERROR(IF($B668="","",INDEX(所属情報!$E:$E,MATCH($A668,所属情報!$A:$A,0))),"")</f>
        <v>492195</v>
      </c>
      <c r="P668" s="2" t="str">
        <f t="shared" si="30"/>
        <v>安藤　元彦 (4)</v>
      </c>
      <c r="Q668" s="2" t="str">
        <f t="shared" si="31"/>
        <v>ｱﾝﾄﾞｳ ﾓﾄﾋｺ</v>
      </c>
      <c r="R668" s="2" t="str">
        <f t="shared" si="32"/>
        <v>ANDO Motohiko (02)</v>
      </c>
      <c r="S668" s="2" t="str">
        <f>IFERROR(IF($F668="","",INDEX(リスト!$C:$C,MATCH($F668,リスト!$B:$B,0))),"")</f>
        <v>23</v>
      </c>
      <c r="T668" s="2" t="str">
        <f>IFERROR(IF($K668="","",INDEX(リスト!$F:$F,MATCH($K668,リスト!$E:$E,0))),"")</f>
        <v>JPN</v>
      </c>
      <c r="U668" s="2" t="str">
        <f>IF($B668="","",RIGHT($G668*1000+100+COUNTIF($G$2:$G668,$G668),9))</f>
        <v>021225101</v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>西春・愛　知</v>
      </c>
    </row>
    <row r="669" spans="1:22" x14ac:dyDescent="0.4">
      <c r="A669" t="s">
        <v>11770</v>
      </c>
      <c r="B669">
        <v>668</v>
      </c>
      <c r="C669" t="s">
        <v>3884</v>
      </c>
      <c r="D669" t="s">
        <v>3885</v>
      </c>
      <c r="E669">
        <v>4</v>
      </c>
      <c r="F669" t="s">
        <v>75</v>
      </c>
      <c r="G669">
        <v>20020407</v>
      </c>
      <c r="H669" t="s">
        <v>3886</v>
      </c>
      <c r="I669" t="s">
        <v>3887</v>
      </c>
      <c r="J669" t="s">
        <v>1901</v>
      </c>
      <c r="K669" t="s">
        <v>141</v>
      </c>
      <c r="L669" t="s">
        <v>75</v>
      </c>
      <c r="M669" t="s">
        <v>3888</v>
      </c>
      <c r="O669" s="2">
        <f>IFERROR(IF($B669="","",INDEX(所属情報!$E:$E,MATCH($A669,所属情報!$A:$A,0))),"")</f>
        <v>492195</v>
      </c>
      <c r="P669" s="2" t="str">
        <f t="shared" si="30"/>
        <v>南東　岳 (4)</v>
      </c>
      <c r="Q669" s="2" t="str">
        <f t="shared" si="31"/>
        <v>ﾅﾝﾄｳ ｶﾞｸ</v>
      </c>
      <c r="R669" s="2" t="str">
        <f t="shared" si="32"/>
        <v>NANTO Gaku (02)</v>
      </c>
      <c r="S669" s="2" t="str">
        <f>IFERROR(IF($F669="","",INDEX(リスト!$C:$C,MATCH($F669,リスト!$B:$B,0))),"")</f>
        <v>18</v>
      </c>
      <c r="T669" s="2" t="str">
        <f>IFERROR(IF($K669="","",INDEX(リスト!$F:$F,MATCH($K669,リスト!$E:$E,0))),"")</f>
        <v>JPN</v>
      </c>
      <c r="U669" s="2" t="str">
        <f>IF($B669="","",RIGHT($G669*1000+100+COUNTIF($G$2:$G669,$G669),9))</f>
        <v>020407101</v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>藤島・福　井</v>
      </c>
    </row>
    <row r="670" spans="1:22" x14ac:dyDescent="0.4">
      <c r="A670" t="s">
        <v>11770</v>
      </c>
      <c r="B670">
        <v>669</v>
      </c>
      <c r="C670" t="s">
        <v>3889</v>
      </c>
      <c r="D670" t="s">
        <v>3890</v>
      </c>
      <c r="E670">
        <v>4</v>
      </c>
      <c r="F670" t="s">
        <v>91</v>
      </c>
      <c r="G670">
        <v>20021017</v>
      </c>
      <c r="H670" t="s">
        <v>3891</v>
      </c>
      <c r="I670" t="s">
        <v>1547</v>
      </c>
      <c r="J670" t="s">
        <v>862</v>
      </c>
      <c r="K670" t="s">
        <v>141</v>
      </c>
      <c r="L670" t="s">
        <v>91</v>
      </c>
      <c r="M670" t="s">
        <v>3799</v>
      </c>
      <c r="O670" s="2">
        <f>IFERROR(IF($B670="","",INDEX(所属情報!$E:$E,MATCH($A670,所属情報!$A:$A,0))),"")</f>
        <v>492195</v>
      </c>
      <c r="P670" s="2" t="str">
        <f t="shared" si="30"/>
        <v>北川　達也 (4)</v>
      </c>
      <c r="Q670" s="2" t="str">
        <f t="shared" si="31"/>
        <v>ｷﾀｶﾞﾜ ﾀﾂﾔ</v>
      </c>
      <c r="R670" s="2" t="str">
        <f t="shared" si="32"/>
        <v>KITAGAWA Tatsuya (02)</v>
      </c>
      <c r="S670" s="2" t="str">
        <f>IFERROR(IF($F670="","",INDEX(リスト!$C:$C,MATCH($F670,リスト!$B:$B,0))),"")</f>
        <v>26</v>
      </c>
      <c r="T670" s="2" t="str">
        <f>IFERROR(IF($K670="","",INDEX(リスト!$F:$F,MATCH($K670,リスト!$E:$E,0))),"")</f>
        <v>JPN</v>
      </c>
      <c r="U670" s="2" t="str">
        <f>IF($B670="","",RIGHT($G670*1000+100+COUNTIF($G$2:$G670,$G670),9))</f>
        <v>021017101</v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>同志社・京　都</v>
      </c>
    </row>
    <row r="671" spans="1:22" x14ac:dyDescent="0.4">
      <c r="A671" t="s">
        <v>11770</v>
      </c>
      <c r="B671">
        <v>670</v>
      </c>
      <c r="C671" t="s">
        <v>3892</v>
      </c>
      <c r="D671" t="s">
        <v>3893</v>
      </c>
      <c r="E671">
        <v>4</v>
      </c>
      <c r="F671" t="s">
        <v>97</v>
      </c>
      <c r="G671">
        <v>20020615</v>
      </c>
      <c r="H671" t="s">
        <v>3894</v>
      </c>
      <c r="I671" t="s">
        <v>3516</v>
      </c>
      <c r="J671" t="s">
        <v>1284</v>
      </c>
      <c r="K671" t="s">
        <v>141</v>
      </c>
      <c r="L671" t="s">
        <v>97</v>
      </c>
      <c r="M671" t="s">
        <v>3895</v>
      </c>
      <c r="O671" s="2">
        <f>IFERROR(IF($B671="","",INDEX(所属情報!$E:$E,MATCH($A671,所属情報!$A:$A,0))),"")</f>
        <v>492195</v>
      </c>
      <c r="P671" s="2" t="str">
        <f t="shared" si="30"/>
        <v>高瀬　友佑 (4)</v>
      </c>
      <c r="Q671" s="2" t="str">
        <f t="shared" si="31"/>
        <v>ﾀｶｾ ﾕｳｽｹ</v>
      </c>
      <c r="R671" s="2" t="str">
        <f t="shared" si="32"/>
        <v>TAKASE Yusuke (02)</v>
      </c>
      <c r="S671" s="2" t="str">
        <f>IFERROR(IF($F671="","",INDEX(リスト!$C:$C,MATCH($F671,リスト!$B:$B,0))),"")</f>
        <v>29</v>
      </c>
      <c r="T671" s="2" t="str">
        <f>IFERROR(IF($K671="","",INDEX(リスト!$F:$F,MATCH($K671,リスト!$E:$E,0))),"")</f>
        <v>JPN</v>
      </c>
      <c r="U671" s="2" t="str">
        <f>IF($B671="","",RIGHT($G671*1000+100+COUNTIF($G$2:$G671,$G671),9))</f>
        <v>020615101</v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>畝傍・奈　良</v>
      </c>
    </row>
    <row r="672" spans="1:22" x14ac:dyDescent="0.4">
      <c r="A672" t="s">
        <v>11770</v>
      </c>
      <c r="B672">
        <v>671</v>
      </c>
      <c r="C672" t="s">
        <v>3896</v>
      </c>
      <c r="D672" t="s">
        <v>3897</v>
      </c>
      <c r="E672">
        <v>4</v>
      </c>
      <c r="F672" t="s">
        <v>91</v>
      </c>
      <c r="G672">
        <v>20030102</v>
      </c>
      <c r="H672" t="s">
        <v>3898</v>
      </c>
      <c r="I672" t="s">
        <v>3899</v>
      </c>
      <c r="J672" t="s">
        <v>826</v>
      </c>
      <c r="K672" t="s">
        <v>141</v>
      </c>
      <c r="L672" t="s">
        <v>91</v>
      </c>
      <c r="M672" t="s">
        <v>3799</v>
      </c>
      <c r="O672" s="2">
        <f>IFERROR(IF($B672="","",INDEX(所属情報!$E:$E,MATCH($A672,所属情報!$A:$A,0))),"")</f>
        <v>492195</v>
      </c>
      <c r="P672" s="2" t="str">
        <f t="shared" si="30"/>
        <v>大西　柾輝 (4)</v>
      </c>
      <c r="Q672" s="2" t="str">
        <f t="shared" si="31"/>
        <v>ｵｵﾆｼ ﾏｻｷ</v>
      </c>
      <c r="R672" s="2" t="str">
        <f t="shared" si="32"/>
        <v>ONISHI Masaki (03)</v>
      </c>
      <c r="S672" s="2" t="str">
        <f>IFERROR(IF($F672="","",INDEX(リスト!$C:$C,MATCH($F672,リスト!$B:$B,0))),"")</f>
        <v>26</v>
      </c>
      <c r="T672" s="2" t="str">
        <f>IFERROR(IF($K672="","",INDEX(リスト!$F:$F,MATCH($K672,リスト!$E:$E,0))),"")</f>
        <v>JPN</v>
      </c>
      <c r="U672" s="2" t="str">
        <f>IF($B672="","",RIGHT($G672*1000+100+COUNTIF($G$2:$G672,$G672),9))</f>
        <v>030102102</v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>同志社・京　都</v>
      </c>
    </row>
    <row r="673" spans="1:22" x14ac:dyDescent="0.4">
      <c r="A673" t="s">
        <v>11770</v>
      </c>
      <c r="B673">
        <v>672</v>
      </c>
      <c r="C673" t="s">
        <v>3900</v>
      </c>
      <c r="D673" t="s">
        <v>3901</v>
      </c>
      <c r="E673">
        <v>4</v>
      </c>
      <c r="F673" t="s">
        <v>121</v>
      </c>
      <c r="G673">
        <v>20011123</v>
      </c>
      <c r="H673" t="s">
        <v>3902</v>
      </c>
      <c r="I673" t="s">
        <v>3903</v>
      </c>
      <c r="J673" t="s">
        <v>2381</v>
      </c>
      <c r="K673" t="s">
        <v>141</v>
      </c>
      <c r="O673" s="2">
        <f>IFERROR(IF($B673="","",INDEX(所属情報!$E:$E,MATCH($A673,所属情報!$A:$A,0))),"")</f>
        <v>492195</v>
      </c>
      <c r="P673" s="2" t="str">
        <f t="shared" si="30"/>
        <v>富山　開 (4)</v>
      </c>
      <c r="Q673" s="2" t="str">
        <f t="shared" si="31"/>
        <v>ﾄﾐﾔﾏ ﾋﾛｷ</v>
      </c>
      <c r="R673" s="2" t="str">
        <f t="shared" si="32"/>
        <v>TOMIYAMA Hiroki (01)</v>
      </c>
      <c r="S673" s="2" t="str">
        <f>IFERROR(IF($F673="","",INDEX(リスト!$C:$C,MATCH($F673,リスト!$B:$B,0))),"")</f>
        <v>41</v>
      </c>
      <c r="T673" s="2" t="str">
        <f>IFERROR(IF($K673="","",INDEX(リスト!$F:$F,MATCH($K673,リスト!$E:$E,0))),"")</f>
        <v>JPN</v>
      </c>
      <c r="U673" s="2" t="str">
        <f>IF($B673="","",RIGHT($G673*1000+100+COUNTIF($G$2:$G673,$G673),9))</f>
        <v>011123101</v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>　－　</v>
      </c>
    </row>
    <row r="674" spans="1:22" x14ac:dyDescent="0.4">
      <c r="A674" t="s">
        <v>11770</v>
      </c>
      <c r="B674">
        <v>673</v>
      </c>
      <c r="C674" t="s">
        <v>3904</v>
      </c>
      <c r="D674" t="s">
        <v>3905</v>
      </c>
      <c r="E674">
        <v>4</v>
      </c>
      <c r="F674" t="s">
        <v>91</v>
      </c>
      <c r="G674">
        <v>20011022</v>
      </c>
      <c r="H674" t="s">
        <v>3906</v>
      </c>
      <c r="I674" t="s">
        <v>1445</v>
      </c>
      <c r="J674" t="s">
        <v>3907</v>
      </c>
      <c r="K674" t="s">
        <v>141</v>
      </c>
      <c r="L674" t="s">
        <v>91</v>
      </c>
      <c r="M674" t="s">
        <v>2461</v>
      </c>
      <c r="O674" s="2">
        <f>IFERROR(IF($B674="","",INDEX(所属情報!$E:$E,MATCH($A674,所属情報!$A:$A,0))),"")</f>
        <v>492195</v>
      </c>
      <c r="P674" s="2" t="str">
        <f t="shared" si="30"/>
        <v>栗本　幹也 (4)</v>
      </c>
      <c r="Q674" s="2" t="str">
        <f t="shared" si="31"/>
        <v>ｸﾘﾓﾄ ﾐｷﾔ</v>
      </c>
      <c r="R674" s="2" t="str">
        <f t="shared" si="32"/>
        <v>KURIMOTO Mikiya (01)</v>
      </c>
      <c r="S674" s="2" t="str">
        <f>IFERROR(IF($F674="","",INDEX(リスト!$C:$C,MATCH($F674,リスト!$B:$B,0))),"")</f>
        <v>26</v>
      </c>
      <c r="T674" s="2" t="str">
        <f>IFERROR(IF($K674="","",INDEX(リスト!$F:$F,MATCH($K674,リスト!$E:$E,0))),"")</f>
        <v>JPN</v>
      </c>
      <c r="U674" s="2" t="str">
        <f>IF($B674="","",RIGHT($G674*1000+100+COUNTIF($G$2:$G674,$G674),9))</f>
        <v>011022102</v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>塔南・京　都</v>
      </c>
    </row>
    <row r="675" spans="1:22" x14ac:dyDescent="0.4">
      <c r="A675" t="s">
        <v>11770</v>
      </c>
      <c r="B675">
        <v>674</v>
      </c>
      <c r="C675" t="s">
        <v>3908</v>
      </c>
      <c r="D675" t="s">
        <v>3909</v>
      </c>
      <c r="E675">
        <v>4</v>
      </c>
      <c r="F675" t="s">
        <v>73</v>
      </c>
      <c r="G675">
        <v>20020513</v>
      </c>
      <c r="H675" t="s">
        <v>3910</v>
      </c>
      <c r="I675" t="s">
        <v>1418</v>
      </c>
      <c r="J675" t="s">
        <v>3911</v>
      </c>
      <c r="K675" t="s">
        <v>141</v>
      </c>
      <c r="L675" t="s">
        <v>73</v>
      </c>
      <c r="M675" t="s">
        <v>1375</v>
      </c>
      <c r="O675" s="2">
        <f>IFERROR(IF($B675="","",INDEX(所属情報!$E:$E,MATCH($A675,所属情報!$A:$A,0))),"")</f>
        <v>492195</v>
      </c>
      <c r="P675" s="2" t="str">
        <f t="shared" si="30"/>
        <v>中村　兼介 (4)</v>
      </c>
      <c r="Q675" s="2" t="str">
        <f t="shared" si="31"/>
        <v>ﾅｶﾑﾗ ｹﾝｽｹ</v>
      </c>
      <c r="R675" s="2" t="str">
        <f t="shared" si="32"/>
        <v>NAKAMURA Kensuke (02)</v>
      </c>
      <c r="S675" s="2" t="str">
        <f>IFERROR(IF($F675="","",INDEX(リスト!$C:$C,MATCH($F675,リスト!$B:$B,0))),"")</f>
        <v>17</v>
      </c>
      <c r="T675" s="2" t="str">
        <f>IFERROR(IF($K675="","",INDEX(リスト!$F:$F,MATCH($K675,リスト!$E:$E,0))),"")</f>
        <v>JPN</v>
      </c>
      <c r="U675" s="2" t="str">
        <f>IF($B675="","",RIGHT($G675*1000+100+COUNTIF($G$2:$G675,$G675),9))</f>
        <v>020513101</v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>金沢・石　川</v>
      </c>
    </row>
    <row r="676" spans="1:22" x14ac:dyDescent="0.4">
      <c r="A676" t="s">
        <v>11770</v>
      </c>
      <c r="B676">
        <v>675</v>
      </c>
      <c r="C676" t="s">
        <v>3912</v>
      </c>
      <c r="D676" t="s">
        <v>3913</v>
      </c>
      <c r="E676">
        <v>4</v>
      </c>
      <c r="F676" t="s">
        <v>61</v>
      </c>
      <c r="G676">
        <v>20021128</v>
      </c>
      <c r="H676" t="s">
        <v>3914</v>
      </c>
      <c r="I676" t="s">
        <v>3915</v>
      </c>
      <c r="J676" t="s">
        <v>974</v>
      </c>
      <c r="K676" t="s">
        <v>141</v>
      </c>
      <c r="L676" t="s">
        <v>61</v>
      </c>
      <c r="M676" t="s">
        <v>3916</v>
      </c>
      <c r="O676" s="2">
        <f>IFERROR(IF($B676="","",INDEX(所属情報!$E:$E,MATCH($A676,所属情報!$A:$A,0))),"")</f>
        <v>492195</v>
      </c>
      <c r="P676" s="2" t="str">
        <f t="shared" si="30"/>
        <v>入江　奏太 (4)</v>
      </c>
      <c r="Q676" s="2" t="str">
        <f t="shared" si="31"/>
        <v>ｲﾘｴ ｿｳﾀ</v>
      </c>
      <c r="R676" s="2" t="str">
        <f t="shared" si="32"/>
        <v>IRIE Sota (02)</v>
      </c>
      <c r="S676" s="2" t="str">
        <f>IFERROR(IF($F676="","",INDEX(リスト!$C:$C,MATCH($F676,リスト!$B:$B,0))),"")</f>
        <v>11</v>
      </c>
      <c r="T676" s="2" t="str">
        <f>IFERROR(IF($K676="","",INDEX(リスト!$F:$F,MATCH($K676,リスト!$E:$E,0))),"")</f>
        <v>JPN</v>
      </c>
      <c r="U676" s="2" t="str">
        <f>IF($B676="","",RIGHT($G676*1000+100+COUNTIF($G$2:$G676,$G676),9))</f>
        <v>021128101</v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>川越東・埼　玉</v>
      </c>
    </row>
    <row r="677" spans="1:22" x14ac:dyDescent="0.4">
      <c r="A677" t="s">
        <v>11770</v>
      </c>
      <c r="B677">
        <v>676</v>
      </c>
      <c r="C677" t="s">
        <v>3917</v>
      </c>
      <c r="D677" t="s">
        <v>3918</v>
      </c>
      <c r="E677">
        <v>3</v>
      </c>
      <c r="F677" t="s">
        <v>101</v>
      </c>
      <c r="G677">
        <v>20030402</v>
      </c>
      <c r="H677" t="s">
        <v>3919</v>
      </c>
      <c r="I677" t="s">
        <v>1263</v>
      </c>
      <c r="J677" t="s">
        <v>956</v>
      </c>
      <c r="K677" t="s">
        <v>141</v>
      </c>
      <c r="L677" t="s">
        <v>91</v>
      </c>
      <c r="M677" t="s">
        <v>1361</v>
      </c>
      <c r="O677" s="2">
        <f>IFERROR(IF($B677="","",INDEX(所属情報!$E:$E,MATCH($A677,所属情報!$A:$A,0))),"")</f>
        <v>492195</v>
      </c>
      <c r="P677" s="2" t="str">
        <f t="shared" si="30"/>
        <v>山口　大凱 (3)</v>
      </c>
      <c r="Q677" s="2" t="str">
        <f t="shared" si="31"/>
        <v>ﾔﾏｸﾞﾁ ﾀｲｶﾞ</v>
      </c>
      <c r="R677" s="2" t="str">
        <f t="shared" si="32"/>
        <v>YAMAGUCHI Taiga (03)</v>
      </c>
      <c r="S677" s="2" t="str">
        <f>IFERROR(IF($F677="","",INDEX(リスト!$C:$C,MATCH($F677,リスト!$B:$B,0))),"")</f>
        <v>31</v>
      </c>
      <c r="T677" s="2" t="str">
        <f>IFERROR(IF($K677="","",INDEX(リスト!$F:$F,MATCH($K677,リスト!$E:$E,0))),"")</f>
        <v>JPN</v>
      </c>
      <c r="U677" s="2" t="str">
        <f>IF($B677="","",RIGHT($G677*1000+100+COUNTIF($G$2:$G677,$G677),9))</f>
        <v>030402101</v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>洛南・京　都</v>
      </c>
    </row>
    <row r="678" spans="1:22" x14ac:dyDescent="0.4">
      <c r="A678" t="s">
        <v>11770</v>
      </c>
      <c r="B678">
        <v>677</v>
      </c>
      <c r="C678" t="s">
        <v>3920</v>
      </c>
      <c r="D678" t="s">
        <v>3921</v>
      </c>
      <c r="E678">
        <v>3</v>
      </c>
      <c r="F678" t="s">
        <v>107</v>
      </c>
      <c r="G678">
        <v>20030614</v>
      </c>
      <c r="H678" t="s">
        <v>3922</v>
      </c>
      <c r="I678" t="s">
        <v>3923</v>
      </c>
      <c r="J678" t="s">
        <v>1584</v>
      </c>
      <c r="K678" t="s">
        <v>141</v>
      </c>
      <c r="L678" t="s">
        <v>107</v>
      </c>
      <c r="M678" t="s">
        <v>3924</v>
      </c>
      <c r="O678" s="2">
        <f>IFERROR(IF($B678="","",INDEX(所属情報!$E:$E,MATCH($A678,所属情報!$A:$A,0))),"")</f>
        <v>492195</v>
      </c>
      <c r="P678" s="2" t="str">
        <f t="shared" si="30"/>
        <v>末盛　巧 (3)</v>
      </c>
      <c r="Q678" s="2" t="str">
        <f t="shared" si="31"/>
        <v>ｽｴﾓﾘ ﾀｸ</v>
      </c>
      <c r="R678" s="2" t="str">
        <f t="shared" si="32"/>
        <v>SUEMORI Taku (03)</v>
      </c>
      <c r="S678" s="2" t="str">
        <f>IFERROR(IF($F678="","",INDEX(リスト!$C:$C,MATCH($F678,リスト!$B:$B,0))),"")</f>
        <v>34</v>
      </c>
      <c r="T678" s="2" t="str">
        <f>IFERROR(IF($K678="","",INDEX(リスト!$F:$F,MATCH($K678,リスト!$E:$E,0))),"")</f>
        <v>JPN</v>
      </c>
      <c r="U678" s="2" t="str">
        <f>IF($B678="","",RIGHT($G678*1000+100+COUNTIF($G$2:$G678,$G678),9))</f>
        <v>030614101</v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>修道・広　島</v>
      </c>
    </row>
    <row r="679" spans="1:22" x14ac:dyDescent="0.4">
      <c r="A679" t="s">
        <v>11770</v>
      </c>
      <c r="B679">
        <v>678</v>
      </c>
      <c r="C679" t="s">
        <v>3925</v>
      </c>
      <c r="D679" t="s">
        <v>3926</v>
      </c>
      <c r="E679">
        <v>3</v>
      </c>
      <c r="F679" t="s">
        <v>69</v>
      </c>
      <c r="G679">
        <v>20030818</v>
      </c>
      <c r="H679" t="s">
        <v>3927</v>
      </c>
      <c r="I679" t="s">
        <v>1942</v>
      </c>
      <c r="J679" t="s">
        <v>3928</v>
      </c>
      <c r="K679" t="s">
        <v>141</v>
      </c>
      <c r="L679" t="s">
        <v>69</v>
      </c>
      <c r="M679" t="s">
        <v>3929</v>
      </c>
      <c r="O679" s="2">
        <f>IFERROR(IF($B679="","",INDEX(所属情報!$E:$E,MATCH($A679,所属情報!$A:$A,0))),"")</f>
        <v>492195</v>
      </c>
      <c r="P679" s="2" t="str">
        <f t="shared" si="30"/>
        <v>佐藤　優大 (3)</v>
      </c>
      <c r="Q679" s="2" t="str">
        <f t="shared" si="31"/>
        <v>ｻﾄｳ ﾏｵ</v>
      </c>
      <c r="R679" s="2" t="str">
        <f t="shared" si="32"/>
        <v>SATO Mao (03)</v>
      </c>
      <c r="S679" s="2" t="str">
        <f>IFERROR(IF($F679="","",INDEX(リスト!$C:$C,MATCH($F679,リスト!$B:$B,0))),"")</f>
        <v>15</v>
      </c>
      <c r="T679" s="2" t="str">
        <f>IFERROR(IF($K679="","",INDEX(リスト!$F:$F,MATCH($K679,リスト!$E:$E,0))),"")</f>
        <v>JPN</v>
      </c>
      <c r="U679" s="2" t="str">
        <f>IF($B679="","",RIGHT($G679*1000+100+COUNTIF($G$2:$G679,$G679),9))</f>
        <v>030818101</v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>新潟明訓・新　潟</v>
      </c>
    </row>
    <row r="680" spans="1:22" x14ac:dyDescent="0.4">
      <c r="A680" t="s">
        <v>11770</v>
      </c>
      <c r="B680">
        <v>679</v>
      </c>
      <c r="C680" t="s">
        <v>3930</v>
      </c>
      <c r="D680" t="s">
        <v>3931</v>
      </c>
      <c r="E680">
        <v>3</v>
      </c>
      <c r="F680" t="s">
        <v>95</v>
      </c>
      <c r="G680">
        <v>20030407</v>
      </c>
      <c r="H680" t="s">
        <v>3932</v>
      </c>
      <c r="I680" t="s">
        <v>3933</v>
      </c>
      <c r="J680" t="s">
        <v>1182</v>
      </c>
      <c r="K680" t="s">
        <v>141</v>
      </c>
      <c r="L680" t="s">
        <v>95</v>
      </c>
      <c r="M680" t="s">
        <v>1255</v>
      </c>
      <c r="O680" s="2">
        <f>IFERROR(IF($B680="","",INDEX(所属情報!$E:$E,MATCH($A680,所属情報!$A:$A,0))),"")</f>
        <v>492195</v>
      </c>
      <c r="P680" s="2" t="str">
        <f t="shared" si="30"/>
        <v>水田　陸斗 (3)</v>
      </c>
      <c r="Q680" s="2" t="str">
        <f t="shared" si="31"/>
        <v>ﾐｽﾞﾀ ﾘｸﾄ</v>
      </c>
      <c r="R680" s="2" t="str">
        <f t="shared" si="32"/>
        <v>MIZUTA Rikuto (03)</v>
      </c>
      <c r="S680" s="2" t="str">
        <f>IFERROR(IF($F680="","",INDEX(リスト!$C:$C,MATCH($F680,リスト!$B:$B,0))),"")</f>
        <v>28</v>
      </c>
      <c r="T680" s="2" t="str">
        <f>IFERROR(IF($K680="","",INDEX(リスト!$F:$F,MATCH($K680,リスト!$E:$E,0))),"")</f>
        <v>JPN</v>
      </c>
      <c r="U680" s="2" t="str">
        <f>IF($B680="","",RIGHT($G680*1000+100+COUNTIF($G$2:$G680,$G680),9))</f>
        <v>030407102</v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>豊岡・兵　庫</v>
      </c>
    </row>
    <row r="681" spans="1:22" x14ac:dyDescent="0.4">
      <c r="A681" t="s">
        <v>11770</v>
      </c>
      <c r="B681">
        <v>680</v>
      </c>
      <c r="C681" t="s">
        <v>3934</v>
      </c>
      <c r="D681" t="s">
        <v>3935</v>
      </c>
      <c r="E681">
        <v>3</v>
      </c>
      <c r="F681" t="s">
        <v>97</v>
      </c>
      <c r="G681">
        <v>20030519</v>
      </c>
      <c r="H681" t="s">
        <v>3936</v>
      </c>
      <c r="I681" t="s">
        <v>3937</v>
      </c>
      <c r="J681" t="s">
        <v>2381</v>
      </c>
      <c r="K681" t="s">
        <v>141</v>
      </c>
      <c r="L681" t="s">
        <v>97</v>
      </c>
      <c r="M681" t="s">
        <v>3803</v>
      </c>
      <c r="O681" s="2">
        <f>IFERROR(IF($B681="","",INDEX(所属情報!$E:$E,MATCH($A681,所属情報!$A:$A,0))),"")</f>
        <v>492195</v>
      </c>
      <c r="P681" s="2" t="str">
        <f t="shared" si="30"/>
        <v>新本　寛起 (3)</v>
      </c>
      <c r="Q681" s="2" t="str">
        <f t="shared" si="31"/>
        <v>ｼﾝﾓﾄ ﾋﾛｷ</v>
      </c>
      <c r="R681" s="2" t="str">
        <f t="shared" si="32"/>
        <v>SHIMMOTO Hiroki (03)</v>
      </c>
      <c r="S681" s="2" t="str">
        <f>IFERROR(IF($F681="","",INDEX(リスト!$C:$C,MATCH($F681,リスト!$B:$B,0))),"")</f>
        <v>29</v>
      </c>
      <c r="T681" s="2" t="str">
        <f>IFERROR(IF($K681="","",INDEX(リスト!$F:$F,MATCH($K681,リスト!$E:$E,0))),"")</f>
        <v>JPN</v>
      </c>
      <c r="U681" s="2" t="str">
        <f>IF($B681="","",RIGHT($G681*1000+100+COUNTIF($G$2:$G681,$G681),9))</f>
        <v>030519101</v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>奈良・奈　良</v>
      </c>
    </row>
    <row r="682" spans="1:22" x14ac:dyDescent="0.4">
      <c r="A682" t="s">
        <v>11770</v>
      </c>
      <c r="B682">
        <v>681</v>
      </c>
      <c r="C682" t="s">
        <v>3938</v>
      </c>
      <c r="D682" t="s">
        <v>3939</v>
      </c>
      <c r="E682">
        <v>3</v>
      </c>
      <c r="F682" t="s">
        <v>115</v>
      </c>
      <c r="G682">
        <v>20030617</v>
      </c>
      <c r="H682" t="s">
        <v>3940</v>
      </c>
      <c r="I682" t="s">
        <v>1259</v>
      </c>
      <c r="J682" t="s">
        <v>3941</v>
      </c>
      <c r="K682" t="s">
        <v>141</v>
      </c>
      <c r="L682" t="s">
        <v>115</v>
      </c>
      <c r="M682" t="s">
        <v>3310</v>
      </c>
      <c r="O682" s="2">
        <f>IFERROR(IF($B682="","",INDEX(所属情報!$E:$E,MATCH($A682,所属情報!$A:$A,0))),"")</f>
        <v>492195</v>
      </c>
      <c r="P682" s="2" t="str">
        <f t="shared" si="30"/>
        <v>細川　剛 (3)</v>
      </c>
      <c r="Q682" s="2" t="str">
        <f t="shared" si="31"/>
        <v>ﾎｿｶﾜ ｺﾞｳ</v>
      </c>
      <c r="R682" s="2" t="str">
        <f t="shared" si="32"/>
        <v>HOSOKAWA Go (03)</v>
      </c>
      <c r="S682" s="2" t="str">
        <f>IFERROR(IF($F682="","",INDEX(リスト!$C:$C,MATCH($F682,リスト!$B:$B,0))),"")</f>
        <v>38</v>
      </c>
      <c r="T682" s="2" t="str">
        <f>IFERROR(IF($K682="","",INDEX(リスト!$F:$F,MATCH($K682,リスト!$E:$E,0))),"")</f>
        <v>JPN</v>
      </c>
      <c r="U682" s="2" t="str">
        <f>IF($B682="","",RIGHT($G682*1000+100+COUNTIF($G$2:$G682,$G682),9))</f>
        <v>030617101</v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>川之江・愛　媛</v>
      </c>
    </row>
    <row r="683" spans="1:22" x14ac:dyDescent="0.4">
      <c r="A683" t="s">
        <v>11770</v>
      </c>
      <c r="B683">
        <v>682</v>
      </c>
      <c r="C683" t="s">
        <v>3942</v>
      </c>
      <c r="D683" t="s">
        <v>3943</v>
      </c>
      <c r="E683">
        <v>3</v>
      </c>
      <c r="F683" t="s">
        <v>93</v>
      </c>
      <c r="G683">
        <v>20030602</v>
      </c>
      <c r="H683" t="s">
        <v>3944</v>
      </c>
      <c r="I683" t="s">
        <v>3945</v>
      </c>
      <c r="J683" t="s">
        <v>2301</v>
      </c>
      <c r="K683" t="s">
        <v>141</v>
      </c>
      <c r="L683" t="s">
        <v>93</v>
      </c>
      <c r="M683" t="s">
        <v>1026</v>
      </c>
      <c r="O683" s="2">
        <f>IFERROR(IF($B683="","",INDEX(所属情報!$E:$E,MATCH($A683,所属情報!$A:$A,0))),"")</f>
        <v>492195</v>
      </c>
      <c r="P683" s="2" t="str">
        <f t="shared" si="30"/>
        <v>成田　賢信 (3)</v>
      </c>
      <c r="Q683" s="2" t="str">
        <f t="shared" si="31"/>
        <v>ﾅﾘﾀ ｹﾝｼﾝ</v>
      </c>
      <c r="R683" s="2" t="str">
        <f t="shared" si="32"/>
        <v>NARITA Kenshin (03)</v>
      </c>
      <c r="S683" s="2" t="str">
        <f>IFERROR(IF($F683="","",INDEX(リスト!$C:$C,MATCH($F683,リスト!$B:$B,0))),"")</f>
        <v>27</v>
      </c>
      <c r="T683" s="2" t="str">
        <f>IFERROR(IF($K683="","",INDEX(リスト!$F:$F,MATCH($K683,リスト!$E:$E,0))),"")</f>
        <v>JPN</v>
      </c>
      <c r="U683" s="2" t="str">
        <f>IF($B683="","",RIGHT($G683*1000+100+COUNTIF($G$2:$G683,$G683),9))</f>
        <v>030602102</v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>寝屋川・大　阪</v>
      </c>
    </row>
    <row r="684" spans="1:22" x14ac:dyDescent="0.4">
      <c r="A684" t="s">
        <v>11770</v>
      </c>
      <c r="B684">
        <v>683</v>
      </c>
      <c r="C684" t="s">
        <v>3946</v>
      </c>
      <c r="D684" t="s">
        <v>3947</v>
      </c>
      <c r="E684">
        <v>3</v>
      </c>
      <c r="F684" t="s">
        <v>95</v>
      </c>
      <c r="G684">
        <v>20030520</v>
      </c>
      <c r="H684" t="s">
        <v>3948</v>
      </c>
      <c r="I684" t="s">
        <v>3949</v>
      </c>
      <c r="J684" t="s">
        <v>1560</v>
      </c>
      <c r="K684" t="s">
        <v>141</v>
      </c>
      <c r="L684" t="s">
        <v>95</v>
      </c>
      <c r="M684" t="s">
        <v>1426</v>
      </c>
      <c r="O684" s="2">
        <f>IFERROR(IF($B684="","",INDEX(所属情報!$E:$E,MATCH($A684,所属情報!$A:$A,0))),"")</f>
        <v>492195</v>
      </c>
      <c r="P684" s="2" t="str">
        <f t="shared" si="30"/>
        <v>三越　匠真 (3)</v>
      </c>
      <c r="Q684" s="2" t="str">
        <f t="shared" si="31"/>
        <v>ﾐｺｼ ﾀｸﾏ</v>
      </c>
      <c r="R684" s="2" t="str">
        <f t="shared" si="32"/>
        <v>MIKOSHI Takuma (03)</v>
      </c>
      <c r="S684" s="2" t="str">
        <f>IFERROR(IF($F684="","",INDEX(リスト!$C:$C,MATCH($F684,リスト!$B:$B,0))),"")</f>
        <v>28</v>
      </c>
      <c r="T684" s="2" t="str">
        <f>IFERROR(IF($K684="","",INDEX(リスト!$F:$F,MATCH($K684,リスト!$E:$E,0))),"")</f>
        <v>JPN</v>
      </c>
      <c r="U684" s="2" t="str">
        <f>IF($B684="","",RIGHT($G684*1000+100+COUNTIF($G$2:$G684,$G684),9))</f>
        <v>030520101</v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>須磨東・兵　庫</v>
      </c>
    </row>
    <row r="685" spans="1:22" x14ac:dyDescent="0.4">
      <c r="A685" t="s">
        <v>11770</v>
      </c>
      <c r="B685">
        <v>684</v>
      </c>
      <c r="C685" t="s">
        <v>3950</v>
      </c>
      <c r="D685" t="s">
        <v>3951</v>
      </c>
      <c r="E685">
        <v>3</v>
      </c>
      <c r="F685" t="s">
        <v>93</v>
      </c>
      <c r="G685">
        <v>20030916</v>
      </c>
      <c r="H685" t="s">
        <v>3952</v>
      </c>
      <c r="I685" t="s">
        <v>3651</v>
      </c>
      <c r="J685" t="s">
        <v>3953</v>
      </c>
      <c r="K685" t="s">
        <v>141</v>
      </c>
      <c r="L685" t="s">
        <v>93</v>
      </c>
      <c r="M685" t="s">
        <v>3954</v>
      </c>
      <c r="O685" s="2">
        <f>IFERROR(IF($B685="","",INDEX(所属情報!$E:$E,MATCH($A685,所属情報!$A:$A,0))),"")</f>
        <v>492195</v>
      </c>
      <c r="P685" s="2" t="str">
        <f t="shared" si="30"/>
        <v>前田　修冶 (3)</v>
      </c>
      <c r="Q685" s="2" t="str">
        <f t="shared" si="31"/>
        <v>ﾏｴﾀﾞ ｼｭｳﾔ</v>
      </c>
      <c r="R685" s="2" t="str">
        <f t="shared" si="32"/>
        <v>MAEDA Shuya (03)</v>
      </c>
      <c r="S685" s="2" t="str">
        <f>IFERROR(IF($F685="","",INDEX(リスト!$C:$C,MATCH($F685,リスト!$B:$B,0))),"")</f>
        <v>27</v>
      </c>
      <c r="T685" s="2" t="str">
        <f>IFERROR(IF($K685="","",INDEX(リスト!$F:$F,MATCH($K685,リスト!$E:$E,0))),"")</f>
        <v>JPN</v>
      </c>
      <c r="U685" s="2" t="str">
        <f>IF($B685="","",RIGHT($G685*1000+100+COUNTIF($G$2:$G685,$G685),9))</f>
        <v>030916102</v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>刀根山・大　阪</v>
      </c>
    </row>
    <row r="686" spans="1:22" x14ac:dyDescent="0.4">
      <c r="A686" t="s">
        <v>11770</v>
      </c>
      <c r="B686">
        <v>685</v>
      </c>
      <c r="C686" t="s">
        <v>3955</v>
      </c>
      <c r="D686" t="s">
        <v>3956</v>
      </c>
      <c r="E686">
        <v>3</v>
      </c>
      <c r="F686" t="s">
        <v>81</v>
      </c>
      <c r="G686">
        <v>20031219</v>
      </c>
      <c r="H686" t="s">
        <v>3957</v>
      </c>
      <c r="I686" t="s">
        <v>3025</v>
      </c>
      <c r="J686" t="s">
        <v>1200</v>
      </c>
      <c r="K686" t="s">
        <v>141</v>
      </c>
      <c r="L686" t="s">
        <v>81</v>
      </c>
      <c r="M686" t="s">
        <v>3731</v>
      </c>
      <c r="O686" s="2">
        <f>IFERROR(IF($B686="","",INDEX(所属情報!$E:$E,MATCH($A686,所属情報!$A:$A,0))),"")</f>
        <v>492195</v>
      </c>
      <c r="P686" s="2" t="str">
        <f t="shared" si="30"/>
        <v>服部　隼 (3)</v>
      </c>
      <c r="Q686" s="2" t="str">
        <f t="shared" si="31"/>
        <v>ﾊｯﾄﾘ ﾊﾔﾄ</v>
      </c>
      <c r="R686" s="2" t="str">
        <f t="shared" si="32"/>
        <v>HATTORI Hayato (03)</v>
      </c>
      <c r="S686" s="2" t="str">
        <f>IFERROR(IF($F686="","",INDEX(リスト!$C:$C,MATCH($F686,リスト!$B:$B,0))),"")</f>
        <v>21</v>
      </c>
      <c r="T686" s="2" t="str">
        <f>IFERROR(IF($K686="","",INDEX(リスト!$F:$F,MATCH($K686,リスト!$E:$E,0))),"")</f>
        <v>JPN</v>
      </c>
      <c r="U686" s="2" t="str">
        <f>IF($B686="","",RIGHT($G686*1000+100+COUNTIF($G$2:$G686,$G686),9))</f>
        <v>031219101</v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>麗澤瑞浪・岐　阜</v>
      </c>
    </row>
    <row r="687" spans="1:22" x14ac:dyDescent="0.4">
      <c r="A687" t="s">
        <v>11770</v>
      </c>
      <c r="B687">
        <v>686</v>
      </c>
      <c r="C687" t="s">
        <v>3958</v>
      </c>
      <c r="D687" t="s">
        <v>3959</v>
      </c>
      <c r="E687">
        <v>3</v>
      </c>
      <c r="F687" t="s">
        <v>93</v>
      </c>
      <c r="G687">
        <v>20030921</v>
      </c>
      <c r="H687" t="s">
        <v>3960</v>
      </c>
      <c r="I687" t="s">
        <v>3961</v>
      </c>
      <c r="J687" t="s">
        <v>3962</v>
      </c>
      <c r="K687" t="s">
        <v>141</v>
      </c>
      <c r="L687" t="s">
        <v>93</v>
      </c>
      <c r="M687" t="s">
        <v>975</v>
      </c>
      <c r="O687" s="2">
        <f>IFERROR(IF($B687="","",INDEX(所属情報!$E:$E,MATCH($A687,所属情報!$A:$A,0))),"")</f>
        <v>492195</v>
      </c>
      <c r="P687" s="2" t="str">
        <f t="shared" si="30"/>
        <v>喜多　博一 (3)</v>
      </c>
      <c r="Q687" s="2" t="str">
        <f t="shared" si="31"/>
        <v>ｷﾀ ﾋﾛｶｽﾞ</v>
      </c>
      <c r="R687" s="2" t="str">
        <f t="shared" si="32"/>
        <v>KITA Hirokazu (03)</v>
      </c>
      <c r="S687" s="2" t="str">
        <f>IFERROR(IF($F687="","",INDEX(リスト!$C:$C,MATCH($F687,リスト!$B:$B,0))),"")</f>
        <v>27</v>
      </c>
      <c r="T687" s="2" t="str">
        <f>IFERROR(IF($K687="","",INDEX(リスト!$F:$F,MATCH($K687,リスト!$E:$E,0))),"")</f>
        <v>JPN</v>
      </c>
      <c r="U687" s="2" t="str">
        <f>IF($B687="","",RIGHT($G687*1000+100+COUNTIF($G$2:$G687,$G687),9))</f>
        <v>030921102</v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>関西大第一・大　阪</v>
      </c>
    </row>
    <row r="688" spans="1:22" x14ac:dyDescent="0.4">
      <c r="A688" t="s">
        <v>11770</v>
      </c>
      <c r="B688">
        <v>687</v>
      </c>
      <c r="C688" t="s">
        <v>3963</v>
      </c>
      <c r="D688" t="s">
        <v>3964</v>
      </c>
      <c r="E688">
        <v>3</v>
      </c>
      <c r="F688" t="s">
        <v>95</v>
      </c>
      <c r="G688">
        <v>20030804</v>
      </c>
      <c r="H688" t="s">
        <v>3965</v>
      </c>
      <c r="I688" t="s">
        <v>807</v>
      </c>
      <c r="J688" t="s">
        <v>3966</v>
      </c>
      <c r="K688" t="s">
        <v>141</v>
      </c>
      <c r="L688" t="s">
        <v>95</v>
      </c>
      <c r="M688" t="s">
        <v>3967</v>
      </c>
      <c r="O688" s="2">
        <f>IFERROR(IF($B688="","",INDEX(所属情報!$E:$E,MATCH($A688,所属情報!$A:$A,0))),"")</f>
        <v>492195</v>
      </c>
      <c r="P688" s="2" t="str">
        <f t="shared" si="30"/>
        <v>濱田　誉生 (3)</v>
      </c>
      <c r="Q688" s="2" t="str">
        <f t="shared" si="31"/>
        <v>ﾊﾏﾀﾞ ﾎﾏﾚ</v>
      </c>
      <c r="R688" s="2" t="str">
        <f t="shared" si="32"/>
        <v>HAMADA Homare (03)</v>
      </c>
      <c r="S688" s="2" t="str">
        <f>IFERROR(IF($F688="","",INDEX(リスト!$C:$C,MATCH($F688,リスト!$B:$B,0))),"")</f>
        <v>28</v>
      </c>
      <c r="T688" s="2" t="str">
        <f>IFERROR(IF($K688="","",INDEX(リスト!$F:$F,MATCH($K688,リスト!$E:$E,0))),"")</f>
        <v>JPN</v>
      </c>
      <c r="U688" s="2" t="str">
        <f>IF($B688="","",RIGHT($G688*1000+100+COUNTIF($G$2:$G688,$G688),9))</f>
        <v>030804101</v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>加古川東・兵　庫</v>
      </c>
    </row>
    <row r="689" spans="1:22" x14ac:dyDescent="0.4">
      <c r="A689" t="s">
        <v>11770</v>
      </c>
      <c r="B689">
        <v>688</v>
      </c>
      <c r="C689" t="s">
        <v>3968</v>
      </c>
      <c r="D689" t="s">
        <v>3969</v>
      </c>
      <c r="E689">
        <v>3</v>
      </c>
      <c r="F689" t="s">
        <v>95</v>
      </c>
      <c r="G689">
        <v>20030515</v>
      </c>
      <c r="H689" t="s">
        <v>3970</v>
      </c>
      <c r="I689" t="s">
        <v>3971</v>
      </c>
      <c r="J689" t="s">
        <v>1327</v>
      </c>
      <c r="K689" t="s">
        <v>141</v>
      </c>
      <c r="L689" t="s">
        <v>95</v>
      </c>
      <c r="M689" t="s">
        <v>1255</v>
      </c>
      <c r="O689" s="2">
        <f>IFERROR(IF($B689="","",INDEX(所属情報!$E:$E,MATCH($A689,所属情報!$A:$A,0))),"")</f>
        <v>492195</v>
      </c>
      <c r="P689" s="2" t="str">
        <f t="shared" si="30"/>
        <v>遠池　悠貴 (3)</v>
      </c>
      <c r="Q689" s="2" t="str">
        <f t="shared" si="31"/>
        <v>ﾄｵﾁ ﾕｳｷ</v>
      </c>
      <c r="R689" s="2" t="str">
        <f t="shared" si="32"/>
        <v>TOCHI Yuki (03)</v>
      </c>
      <c r="S689" s="2" t="str">
        <f>IFERROR(IF($F689="","",INDEX(リスト!$C:$C,MATCH($F689,リスト!$B:$B,0))),"")</f>
        <v>28</v>
      </c>
      <c r="T689" s="2" t="str">
        <f>IFERROR(IF($K689="","",INDEX(リスト!$F:$F,MATCH($K689,リスト!$E:$E,0))),"")</f>
        <v>JPN</v>
      </c>
      <c r="U689" s="2" t="str">
        <f>IF($B689="","",RIGHT($G689*1000+100+COUNTIF($G$2:$G689,$G689),9))</f>
        <v>030515101</v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>豊岡・兵　庫</v>
      </c>
    </row>
    <row r="690" spans="1:22" x14ac:dyDescent="0.4">
      <c r="A690" t="s">
        <v>11770</v>
      </c>
      <c r="B690">
        <v>689</v>
      </c>
      <c r="C690" t="s">
        <v>3972</v>
      </c>
      <c r="D690" t="s">
        <v>3973</v>
      </c>
      <c r="E690">
        <v>3</v>
      </c>
      <c r="F690" t="s">
        <v>95</v>
      </c>
      <c r="G690">
        <v>20020626</v>
      </c>
      <c r="H690" t="s">
        <v>3974</v>
      </c>
      <c r="I690" t="s">
        <v>3975</v>
      </c>
      <c r="J690" t="s">
        <v>2273</v>
      </c>
      <c r="K690" t="s">
        <v>141</v>
      </c>
      <c r="L690" t="s">
        <v>95</v>
      </c>
      <c r="M690" t="s">
        <v>1328</v>
      </c>
      <c r="O690" s="2">
        <f>IFERROR(IF($B690="","",INDEX(所属情報!$E:$E,MATCH($A690,所属情報!$A:$A,0))),"")</f>
        <v>492195</v>
      </c>
      <c r="P690" s="2" t="str">
        <f t="shared" si="30"/>
        <v>飯塚　翔平 (3)</v>
      </c>
      <c r="Q690" s="2" t="str">
        <f t="shared" si="31"/>
        <v>ｲｲﾂﾞｶ ｼｮｳﾍｲ</v>
      </c>
      <c r="R690" s="2" t="str">
        <f t="shared" si="32"/>
        <v>IIZUKA Shohei (02)</v>
      </c>
      <c r="S690" s="2" t="str">
        <f>IFERROR(IF($F690="","",INDEX(リスト!$C:$C,MATCH($F690,リスト!$B:$B,0))),"")</f>
        <v>28</v>
      </c>
      <c r="T690" s="2" t="str">
        <f>IFERROR(IF($K690="","",INDEX(リスト!$F:$F,MATCH($K690,リスト!$E:$E,0))),"")</f>
        <v>JPN</v>
      </c>
      <c r="U690" s="2" t="str">
        <f>IF($B690="","",RIGHT($G690*1000+100+COUNTIF($G$2:$G690,$G690),9))</f>
        <v>020626101</v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>星陵・兵　庫</v>
      </c>
    </row>
    <row r="691" spans="1:22" x14ac:dyDescent="0.4">
      <c r="A691" t="s">
        <v>11770</v>
      </c>
      <c r="B691">
        <v>690</v>
      </c>
      <c r="C691" t="s">
        <v>3976</v>
      </c>
      <c r="D691" t="s">
        <v>3977</v>
      </c>
      <c r="E691">
        <v>3</v>
      </c>
      <c r="F691" t="s">
        <v>85</v>
      </c>
      <c r="G691">
        <v>20030624</v>
      </c>
      <c r="H691" t="s">
        <v>3978</v>
      </c>
      <c r="I691" t="s">
        <v>3945</v>
      </c>
      <c r="J691" t="s">
        <v>2087</v>
      </c>
      <c r="K691" t="s">
        <v>141</v>
      </c>
      <c r="L691" t="s">
        <v>85</v>
      </c>
      <c r="M691" t="s">
        <v>2032</v>
      </c>
      <c r="O691" s="2">
        <f>IFERROR(IF($B691="","",INDEX(所属情報!$E:$E,MATCH($A691,所属情報!$A:$A,0))),"")</f>
        <v>492195</v>
      </c>
      <c r="P691" s="2" t="str">
        <f t="shared" si="30"/>
        <v>成田　啓史 (3)</v>
      </c>
      <c r="Q691" s="2" t="str">
        <f t="shared" si="31"/>
        <v>ﾅﾘﾀ ｻﾄｼ</v>
      </c>
      <c r="R691" s="2" t="str">
        <f t="shared" si="32"/>
        <v>NARITA Satoshi (03)</v>
      </c>
      <c r="S691" s="2" t="str">
        <f>IFERROR(IF($F691="","",INDEX(リスト!$C:$C,MATCH($F691,リスト!$B:$B,0))),"")</f>
        <v>23</v>
      </c>
      <c r="T691" s="2" t="str">
        <f>IFERROR(IF($K691="","",INDEX(リスト!$F:$F,MATCH($K691,リスト!$E:$E,0))),"")</f>
        <v>JPN</v>
      </c>
      <c r="U691" s="2" t="str">
        <f>IF($B691="","",RIGHT($G691*1000+100+COUNTIF($G$2:$G691,$G691),9))</f>
        <v>030624103</v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>名古屋・愛　知</v>
      </c>
    </row>
    <row r="692" spans="1:22" x14ac:dyDescent="0.4">
      <c r="A692" t="s">
        <v>11770</v>
      </c>
      <c r="B692">
        <v>691</v>
      </c>
      <c r="C692" t="s">
        <v>3979</v>
      </c>
      <c r="D692" t="s">
        <v>3980</v>
      </c>
      <c r="E692">
        <v>3</v>
      </c>
      <c r="F692" t="s">
        <v>93</v>
      </c>
      <c r="G692">
        <v>20030831</v>
      </c>
      <c r="I692" t="s">
        <v>3001</v>
      </c>
      <c r="J692" t="s">
        <v>3981</v>
      </c>
      <c r="K692" t="s">
        <v>141</v>
      </c>
      <c r="L692" t="s">
        <v>93</v>
      </c>
      <c r="M692" t="s">
        <v>1420</v>
      </c>
      <c r="O692" s="2">
        <f>IFERROR(IF($B692="","",INDEX(所属情報!$E:$E,MATCH($A692,所属情報!$A:$A,0))),"")</f>
        <v>492195</v>
      </c>
      <c r="P692" s="2" t="str">
        <f t="shared" si="30"/>
        <v>下川　夏輝 (3)</v>
      </c>
      <c r="Q692" s="2" t="str">
        <f t="shared" si="31"/>
        <v>ｼﾓｶﾜ ﾅﾂｷ</v>
      </c>
      <c r="R692" s="2" t="str">
        <f t="shared" si="32"/>
        <v>SHIMOKAWA Natsuki (03)</v>
      </c>
      <c r="S692" s="2" t="str">
        <f>IFERROR(IF($F692="","",INDEX(リスト!$C:$C,MATCH($F692,リスト!$B:$B,0))),"")</f>
        <v>27</v>
      </c>
      <c r="T692" s="2" t="str">
        <f>IFERROR(IF($K692="","",INDEX(リスト!$F:$F,MATCH($K692,リスト!$E:$E,0))),"")</f>
        <v>JPN</v>
      </c>
      <c r="U692" s="2" t="str">
        <f>IF($B692="","",RIGHT($G692*1000+100+COUNTIF($G$2:$G692,$G692),9))</f>
        <v>030831102</v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>高槻北・大　阪</v>
      </c>
    </row>
    <row r="693" spans="1:22" x14ac:dyDescent="0.4">
      <c r="A693" t="s">
        <v>11770</v>
      </c>
      <c r="B693">
        <v>692</v>
      </c>
      <c r="C693" t="s">
        <v>3982</v>
      </c>
      <c r="D693" t="s">
        <v>3983</v>
      </c>
      <c r="E693">
        <v>2</v>
      </c>
      <c r="F693" t="s">
        <v>115</v>
      </c>
      <c r="G693">
        <v>20041228</v>
      </c>
      <c r="H693" t="s">
        <v>3984</v>
      </c>
      <c r="I693" t="s">
        <v>3985</v>
      </c>
      <c r="J693" t="s">
        <v>874</v>
      </c>
      <c r="K693" t="s">
        <v>141</v>
      </c>
      <c r="L693" t="s">
        <v>115</v>
      </c>
      <c r="M693" t="s">
        <v>3986</v>
      </c>
      <c r="O693" s="2">
        <f>IFERROR(IF($B693="","",INDEX(所属情報!$E:$E,MATCH($A693,所属情報!$A:$A,0))),"")</f>
        <v>492195</v>
      </c>
      <c r="P693" s="2" t="str">
        <f t="shared" si="30"/>
        <v>須賀田　陽 (2)</v>
      </c>
      <c r="Q693" s="2" t="str">
        <f t="shared" si="31"/>
        <v>ｽｶﾞﾀ ﾊﾙ</v>
      </c>
      <c r="R693" s="2" t="str">
        <f t="shared" si="32"/>
        <v>SUGATA Haru (04)</v>
      </c>
      <c r="S693" s="2" t="str">
        <f>IFERROR(IF($F693="","",INDEX(リスト!$C:$C,MATCH($F693,リスト!$B:$B,0))),"")</f>
        <v>38</v>
      </c>
      <c r="T693" s="2" t="str">
        <f>IFERROR(IF($K693="","",INDEX(リスト!$F:$F,MATCH($K693,リスト!$E:$E,0))),"")</f>
        <v>JPN</v>
      </c>
      <c r="U693" s="2" t="str">
        <f>IF($B693="","",RIGHT($G693*1000+100+COUNTIF($G$2:$G693,$G693),9))</f>
        <v>041228102</v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>今治西・愛　媛</v>
      </c>
    </row>
    <row r="694" spans="1:22" x14ac:dyDescent="0.4">
      <c r="A694" t="s">
        <v>11770</v>
      </c>
      <c r="B694">
        <v>693</v>
      </c>
      <c r="C694" t="s">
        <v>3987</v>
      </c>
      <c r="D694" t="s">
        <v>3988</v>
      </c>
      <c r="E694">
        <v>2</v>
      </c>
      <c r="F694" t="s">
        <v>91</v>
      </c>
      <c r="G694">
        <v>20040523</v>
      </c>
      <c r="H694" t="s">
        <v>3989</v>
      </c>
      <c r="I694" t="s">
        <v>3990</v>
      </c>
      <c r="J694" t="s">
        <v>1864</v>
      </c>
      <c r="K694" t="s">
        <v>141</v>
      </c>
      <c r="L694" t="s">
        <v>91</v>
      </c>
      <c r="M694" t="s">
        <v>1575</v>
      </c>
      <c r="O694" s="2">
        <f>IFERROR(IF($B694="","",INDEX(所属情報!$E:$E,MATCH($A694,所属情報!$A:$A,0))),"")</f>
        <v>492195</v>
      </c>
      <c r="P694" s="2" t="str">
        <f t="shared" si="30"/>
        <v>藤野　一寿 (2)</v>
      </c>
      <c r="Q694" s="2" t="str">
        <f t="shared" si="31"/>
        <v>ﾌｼﾞﾉ ｶｽﾞﾄｼ</v>
      </c>
      <c r="R694" s="2" t="str">
        <f t="shared" si="32"/>
        <v>FUJINO Kazutoshi (04)</v>
      </c>
      <c r="S694" s="2" t="str">
        <f>IFERROR(IF($F694="","",INDEX(リスト!$C:$C,MATCH($F694,リスト!$B:$B,0))),"")</f>
        <v>26</v>
      </c>
      <c r="T694" s="2" t="str">
        <f>IFERROR(IF($K694="","",INDEX(リスト!$F:$F,MATCH($K694,リスト!$E:$E,0))),"")</f>
        <v>JPN</v>
      </c>
      <c r="U694" s="2" t="str">
        <f>IF($B694="","",RIGHT($G694*1000+100+COUNTIF($G$2:$G694,$G694),9))</f>
        <v>040523101</v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>西京・京　都</v>
      </c>
    </row>
    <row r="695" spans="1:22" x14ac:dyDescent="0.4">
      <c r="A695" t="s">
        <v>11770</v>
      </c>
      <c r="B695">
        <v>694</v>
      </c>
      <c r="C695" t="s">
        <v>3991</v>
      </c>
      <c r="D695" t="s">
        <v>3992</v>
      </c>
      <c r="E695">
        <v>2</v>
      </c>
      <c r="F695" t="s">
        <v>97</v>
      </c>
      <c r="G695">
        <v>20040609</v>
      </c>
      <c r="H695" t="s">
        <v>3993</v>
      </c>
      <c r="I695" t="s">
        <v>2836</v>
      </c>
      <c r="J695" t="s">
        <v>3994</v>
      </c>
      <c r="K695" t="s">
        <v>141</v>
      </c>
      <c r="L695" t="s">
        <v>97</v>
      </c>
      <c r="M695" t="s">
        <v>779</v>
      </c>
      <c r="O695" s="2">
        <f>IFERROR(IF($B695="","",INDEX(所属情報!$E:$E,MATCH($A695,所属情報!$A:$A,0))),"")</f>
        <v>492195</v>
      </c>
      <c r="P695" s="2" t="str">
        <f t="shared" si="30"/>
        <v>奥谷　拓征 (2)</v>
      </c>
      <c r="Q695" s="2" t="str">
        <f t="shared" si="31"/>
        <v>ｵｸﾀﾆ ﾀｸｾｲ</v>
      </c>
      <c r="R695" s="2" t="str">
        <f t="shared" si="32"/>
        <v>OKUTANI Takusei (04)</v>
      </c>
      <c r="S695" s="2" t="str">
        <f>IFERROR(IF($F695="","",INDEX(リスト!$C:$C,MATCH($F695,リスト!$B:$B,0))),"")</f>
        <v>29</v>
      </c>
      <c r="T695" s="2" t="str">
        <f>IFERROR(IF($K695="","",INDEX(リスト!$F:$F,MATCH($K695,リスト!$E:$E,0))),"")</f>
        <v>JPN</v>
      </c>
      <c r="U695" s="2" t="str">
        <f>IF($B695="","",RIGHT($G695*1000+100+COUNTIF($G$2:$G695,$G695),9))</f>
        <v>040609101</v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>奈良育英・奈　良</v>
      </c>
    </row>
    <row r="696" spans="1:22" x14ac:dyDescent="0.4">
      <c r="A696" t="s">
        <v>11770</v>
      </c>
      <c r="B696">
        <v>695</v>
      </c>
      <c r="C696" t="s">
        <v>3995</v>
      </c>
      <c r="D696" t="s">
        <v>3996</v>
      </c>
      <c r="E696">
        <v>2</v>
      </c>
      <c r="F696" t="s">
        <v>73</v>
      </c>
      <c r="G696">
        <v>20050223</v>
      </c>
      <c r="H696" t="s">
        <v>3997</v>
      </c>
      <c r="I696" t="s">
        <v>3998</v>
      </c>
      <c r="J696" t="s">
        <v>1223</v>
      </c>
      <c r="K696" t="s">
        <v>141</v>
      </c>
      <c r="L696" t="s">
        <v>73</v>
      </c>
      <c r="M696" t="s">
        <v>3999</v>
      </c>
      <c r="O696" s="2">
        <f>IFERROR(IF($B696="","",INDEX(所属情報!$E:$E,MATCH($A696,所属情報!$A:$A,0))),"")</f>
        <v>492195</v>
      </c>
      <c r="P696" s="2" t="str">
        <f t="shared" si="30"/>
        <v>三柳　遥暉 (2)</v>
      </c>
      <c r="Q696" s="2" t="str">
        <f t="shared" si="31"/>
        <v>ﾐﾂﾔﾅｷﾞ ﾊﾙｷ</v>
      </c>
      <c r="R696" s="2" t="str">
        <f t="shared" si="32"/>
        <v>MITSUYANAGI Haruki (05)</v>
      </c>
      <c r="S696" s="2" t="str">
        <f>IFERROR(IF($F696="","",INDEX(リスト!$C:$C,MATCH($F696,リスト!$B:$B,0))),"")</f>
        <v>17</v>
      </c>
      <c r="T696" s="2" t="str">
        <f>IFERROR(IF($K696="","",INDEX(リスト!$F:$F,MATCH($K696,リスト!$E:$E,0))),"")</f>
        <v>JPN</v>
      </c>
      <c r="U696" s="2" t="str">
        <f>IF($B696="","",RIGHT($G696*1000+100+COUNTIF($G$2:$G696,$G696),9))</f>
        <v>050223101</v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>鵬学園・石　川</v>
      </c>
    </row>
    <row r="697" spans="1:22" x14ac:dyDescent="0.4">
      <c r="A697" t="s">
        <v>11770</v>
      </c>
      <c r="B697">
        <v>696</v>
      </c>
      <c r="C697" t="s">
        <v>4000</v>
      </c>
      <c r="D697" t="s">
        <v>4001</v>
      </c>
      <c r="E697">
        <v>2</v>
      </c>
      <c r="F697" t="s">
        <v>93</v>
      </c>
      <c r="G697">
        <v>20040801</v>
      </c>
      <c r="H697" t="s">
        <v>4002</v>
      </c>
      <c r="I697" t="s">
        <v>4003</v>
      </c>
      <c r="J697" t="s">
        <v>4004</v>
      </c>
      <c r="K697" t="s">
        <v>141</v>
      </c>
      <c r="L697" t="s">
        <v>93</v>
      </c>
      <c r="M697" t="s">
        <v>951</v>
      </c>
      <c r="O697" s="2">
        <f>IFERROR(IF($B697="","",INDEX(所属情報!$E:$E,MATCH($A697,所属情報!$A:$A,0))),"")</f>
        <v>492195</v>
      </c>
      <c r="P697" s="2" t="str">
        <f t="shared" si="30"/>
        <v>谷本　琳 (2)</v>
      </c>
      <c r="Q697" s="2" t="str">
        <f t="shared" si="31"/>
        <v>ﾀﾆﾓﾄ ﾘﾝ</v>
      </c>
      <c r="R697" s="2" t="str">
        <f t="shared" si="32"/>
        <v>TANIMOTO Rin (04)</v>
      </c>
      <c r="S697" s="2" t="str">
        <f>IFERROR(IF($F697="","",INDEX(リスト!$C:$C,MATCH($F697,リスト!$B:$B,0))),"")</f>
        <v>27</v>
      </c>
      <c r="T697" s="2" t="str">
        <f>IFERROR(IF($K697="","",INDEX(リスト!$F:$F,MATCH($K697,リスト!$E:$E,0))),"")</f>
        <v>JPN</v>
      </c>
      <c r="U697" s="2" t="str">
        <f>IF($B697="","",RIGHT($G697*1000+100+COUNTIF($G$2:$G697,$G697),9))</f>
        <v>040801102</v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>大阪・大　阪</v>
      </c>
    </row>
    <row r="698" spans="1:22" x14ac:dyDescent="0.4">
      <c r="A698" t="s">
        <v>11770</v>
      </c>
      <c r="B698">
        <v>697</v>
      </c>
      <c r="C698" t="s">
        <v>4005</v>
      </c>
      <c r="D698" t="s">
        <v>4006</v>
      </c>
      <c r="E698">
        <v>2</v>
      </c>
      <c r="F698" t="s">
        <v>95</v>
      </c>
      <c r="G698">
        <v>20050205</v>
      </c>
      <c r="H698" t="s">
        <v>4007</v>
      </c>
      <c r="I698" t="s">
        <v>4008</v>
      </c>
      <c r="J698" t="s">
        <v>1188</v>
      </c>
      <c r="K698" t="s">
        <v>141</v>
      </c>
      <c r="L698" t="s">
        <v>95</v>
      </c>
      <c r="M698" t="s">
        <v>4009</v>
      </c>
      <c r="O698" s="2">
        <f>IFERROR(IF($B698="","",INDEX(所属情報!$E:$E,MATCH($A698,所属情報!$A:$A,0))),"")</f>
        <v>492195</v>
      </c>
      <c r="P698" s="2" t="str">
        <f t="shared" si="30"/>
        <v>萩野　俊 (2)</v>
      </c>
      <c r="Q698" s="2" t="str">
        <f t="shared" si="31"/>
        <v>ﾊｷﾞﾉ ｼｭﾝ</v>
      </c>
      <c r="R698" s="2" t="str">
        <f t="shared" si="32"/>
        <v>HAGINO Shun (05)</v>
      </c>
      <c r="S698" s="2" t="str">
        <f>IFERROR(IF($F698="","",INDEX(リスト!$C:$C,MATCH($F698,リスト!$B:$B,0))),"")</f>
        <v>28</v>
      </c>
      <c r="T698" s="2" t="str">
        <f>IFERROR(IF($K698="","",INDEX(リスト!$F:$F,MATCH($K698,リスト!$E:$E,0))),"")</f>
        <v>JPN</v>
      </c>
      <c r="U698" s="2" t="str">
        <f>IF($B698="","",RIGHT($G698*1000+100+COUNTIF($G$2:$G698,$G698),9))</f>
        <v>050205101</v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>明石城西・兵　庫</v>
      </c>
    </row>
    <row r="699" spans="1:22" x14ac:dyDescent="0.4">
      <c r="A699" t="s">
        <v>11770</v>
      </c>
      <c r="B699">
        <v>698</v>
      </c>
      <c r="C699" t="s">
        <v>4010</v>
      </c>
      <c r="D699" t="s">
        <v>4011</v>
      </c>
      <c r="E699">
        <v>2</v>
      </c>
      <c r="F699" t="s">
        <v>95</v>
      </c>
      <c r="G699">
        <v>20020428</v>
      </c>
      <c r="H699" t="s">
        <v>4012</v>
      </c>
      <c r="I699" t="s">
        <v>4013</v>
      </c>
      <c r="J699" t="s">
        <v>2550</v>
      </c>
      <c r="K699" t="s">
        <v>141</v>
      </c>
      <c r="L699" t="s">
        <v>79</v>
      </c>
      <c r="M699" t="s">
        <v>4014</v>
      </c>
      <c r="O699" s="2">
        <f>IFERROR(IF($B699="","",INDEX(所属情報!$E:$E,MATCH($A699,所属情報!$A:$A,0))),"")</f>
        <v>492195</v>
      </c>
      <c r="P699" s="2" t="str">
        <f t="shared" si="30"/>
        <v>河﨑　健 (2)</v>
      </c>
      <c r="Q699" s="2" t="str">
        <f t="shared" si="31"/>
        <v>ｶﾜｻｷ ｹﾝ</v>
      </c>
      <c r="R699" s="2" t="str">
        <f t="shared" si="32"/>
        <v>KAWASAKI Ken (02)</v>
      </c>
      <c r="S699" s="2" t="str">
        <f>IFERROR(IF($F699="","",INDEX(リスト!$C:$C,MATCH($F699,リスト!$B:$B,0))),"")</f>
        <v>28</v>
      </c>
      <c r="T699" s="2" t="str">
        <f>IFERROR(IF($K699="","",INDEX(リスト!$F:$F,MATCH($K699,リスト!$E:$E,0))),"")</f>
        <v>JPN</v>
      </c>
      <c r="U699" s="2" t="str">
        <f>IF($B699="","",RIGHT($G699*1000+100+COUNTIF($G$2:$G699,$G699),9))</f>
        <v>020428102</v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>佐久長聖・長　野</v>
      </c>
    </row>
    <row r="700" spans="1:22" x14ac:dyDescent="0.4">
      <c r="A700" t="s">
        <v>11770</v>
      </c>
      <c r="B700">
        <v>699</v>
      </c>
      <c r="C700" t="s">
        <v>4015</v>
      </c>
      <c r="D700" t="s">
        <v>4016</v>
      </c>
      <c r="E700">
        <v>2</v>
      </c>
      <c r="F700" t="s">
        <v>121</v>
      </c>
      <c r="G700">
        <v>20040519</v>
      </c>
      <c r="H700" t="s">
        <v>4017</v>
      </c>
      <c r="I700" t="s">
        <v>4018</v>
      </c>
      <c r="J700" t="s">
        <v>1228</v>
      </c>
      <c r="K700" t="s">
        <v>141</v>
      </c>
      <c r="L700" t="s">
        <v>121</v>
      </c>
      <c r="M700" t="s">
        <v>4019</v>
      </c>
      <c r="O700" s="2">
        <f>IFERROR(IF($B700="","",INDEX(所属情報!$E:$E,MATCH($A700,所属情報!$A:$A,0))),"")</f>
        <v>492195</v>
      </c>
      <c r="P700" s="2" t="str">
        <f t="shared" si="30"/>
        <v>森下　涼介 (2)</v>
      </c>
      <c r="Q700" s="2" t="str">
        <f t="shared" si="31"/>
        <v>ﾓﾘｼﾀ ﾘｮｳｽｹ</v>
      </c>
      <c r="R700" s="2" t="str">
        <f t="shared" si="32"/>
        <v>MORISHITA Ryosuke (04)</v>
      </c>
      <c r="S700" s="2" t="str">
        <f>IFERROR(IF($F700="","",INDEX(リスト!$C:$C,MATCH($F700,リスト!$B:$B,0))),"")</f>
        <v>41</v>
      </c>
      <c r="T700" s="2" t="str">
        <f>IFERROR(IF($K700="","",INDEX(リスト!$F:$F,MATCH($K700,リスト!$E:$E,0))),"")</f>
        <v>JPN</v>
      </c>
      <c r="U700" s="2" t="str">
        <f>IF($B700="","",RIGHT($G700*1000+100+COUNTIF($G$2:$G700,$G700),9))</f>
        <v>040519103</v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>白石・佐　賀</v>
      </c>
    </row>
    <row r="701" spans="1:22" x14ac:dyDescent="0.4">
      <c r="A701" t="s">
        <v>11770</v>
      </c>
      <c r="B701">
        <v>700</v>
      </c>
      <c r="C701" t="s">
        <v>11771</v>
      </c>
      <c r="D701" t="s">
        <v>4020</v>
      </c>
      <c r="E701">
        <v>2</v>
      </c>
      <c r="F701" t="s">
        <v>91</v>
      </c>
      <c r="G701">
        <v>20041113</v>
      </c>
      <c r="H701" t="s">
        <v>4021</v>
      </c>
      <c r="I701" t="s">
        <v>1687</v>
      </c>
      <c r="J701" t="s">
        <v>3501</v>
      </c>
      <c r="K701" t="s">
        <v>141</v>
      </c>
      <c r="L701" t="s">
        <v>91</v>
      </c>
      <c r="M701" t="s">
        <v>1361</v>
      </c>
      <c r="O701" s="2">
        <f>IFERROR(IF($B701="","",INDEX(所属情報!$E:$E,MATCH($A701,所属情報!$A:$A,0))),"")</f>
        <v>492195</v>
      </c>
      <c r="P701" s="2" t="str">
        <f t="shared" si="30"/>
        <v>髙木　隆誠 (2)</v>
      </c>
      <c r="Q701" s="2" t="str">
        <f t="shared" si="31"/>
        <v>ﾀｶｷﾞ ﾘｭｳｾｲ</v>
      </c>
      <c r="R701" s="2" t="str">
        <f t="shared" si="32"/>
        <v>TAKAGI Ryusei (04)</v>
      </c>
      <c r="S701" s="2" t="str">
        <f>IFERROR(IF($F701="","",INDEX(リスト!$C:$C,MATCH($F701,リスト!$B:$B,0))),"")</f>
        <v>26</v>
      </c>
      <c r="T701" s="2" t="str">
        <f>IFERROR(IF($K701="","",INDEX(リスト!$F:$F,MATCH($K701,リスト!$E:$E,0))),"")</f>
        <v>JPN</v>
      </c>
      <c r="U701" s="2" t="str">
        <f>IF($B701="","",RIGHT($G701*1000+100+COUNTIF($G$2:$G701,$G701),9))</f>
        <v>041113101</v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>洛南・京　都</v>
      </c>
    </row>
    <row r="702" spans="1:22" x14ac:dyDescent="0.4">
      <c r="A702" t="s">
        <v>11770</v>
      </c>
      <c r="B702">
        <v>701</v>
      </c>
      <c r="C702" t="s">
        <v>4022</v>
      </c>
      <c r="D702" t="s">
        <v>4023</v>
      </c>
      <c r="E702">
        <v>2</v>
      </c>
      <c r="F702" t="s">
        <v>93</v>
      </c>
      <c r="G702">
        <v>20030406</v>
      </c>
      <c r="H702" t="s">
        <v>4024</v>
      </c>
      <c r="I702" t="s">
        <v>1025</v>
      </c>
      <c r="J702" t="s">
        <v>1451</v>
      </c>
      <c r="K702" t="s">
        <v>141</v>
      </c>
      <c r="L702" t="s">
        <v>93</v>
      </c>
      <c r="M702" t="s">
        <v>4025</v>
      </c>
      <c r="O702" s="2">
        <f>IFERROR(IF($B702="","",INDEX(所属情報!$E:$E,MATCH($A702,所属情報!$A:$A,0))),"")</f>
        <v>492195</v>
      </c>
      <c r="P702" s="2" t="str">
        <f t="shared" si="30"/>
        <v>伊藤　大輝 (2)</v>
      </c>
      <c r="Q702" s="2" t="str">
        <f t="shared" si="31"/>
        <v>ｲﾄｳ ﾀｲｷ</v>
      </c>
      <c r="R702" s="2" t="str">
        <f t="shared" si="32"/>
        <v>ITO Taiki (03)</v>
      </c>
      <c r="S702" s="2" t="str">
        <f>IFERROR(IF($F702="","",INDEX(リスト!$C:$C,MATCH($F702,リスト!$B:$B,0))),"")</f>
        <v>27</v>
      </c>
      <c r="T702" s="2" t="str">
        <f>IFERROR(IF($K702="","",INDEX(リスト!$F:$F,MATCH($K702,リスト!$E:$E,0))),"")</f>
        <v>JPN</v>
      </c>
      <c r="U702" s="2" t="str">
        <f>IF($B702="","",RIGHT($G702*1000+100+COUNTIF($G$2:$G702,$G702),9))</f>
        <v>030406104</v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>桃山学院・大　阪</v>
      </c>
    </row>
    <row r="703" spans="1:22" x14ac:dyDescent="0.4">
      <c r="A703" t="s">
        <v>11770</v>
      </c>
      <c r="B703">
        <v>702</v>
      </c>
      <c r="C703" t="s">
        <v>4026</v>
      </c>
      <c r="D703" t="s">
        <v>4027</v>
      </c>
      <c r="E703">
        <v>2</v>
      </c>
      <c r="F703" t="s">
        <v>93</v>
      </c>
      <c r="G703">
        <v>20040614</v>
      </c>
      <c r="H703" t="s">
        <v>4028</v>
      </c>
      <c r="I703" t="s">
        <v>1418</v>
      </c>
      <c r="J703" t="s">
        <v>4029</v>
      </c>
      <c r="K703" t="s">
        <v>141</v>
      </c>
      <c r="L703" t="s">
        <v>93</v>
      </c>
      <c r="M703" t="s">
        <v>3772</v>
      </c>
      <c r="O703" s="2">
        <f>IFERROR(IF($B703="","",INDEX(所属情報!$E:$E,MATCH($A703,所属情報!$A:$A,0))),"")</f>
        <v>492195</v>
      </c>
      <c r="P703" s="2" t="str">
        <f t="shared" si="30"/>
        <v>中村　寛 (2)</v>
      </c>
      <c r="Q703" s="2" t="str">
        <f t="shared" si="31"/>
        <v>ﾅｶﾑﾗ ｶﾝ</v>
      </c>
      <c r="R703" s="2" t="str">
        <f t="shared" si="32"/>
        <v>NAKAMURA Kan (04)</v>
      </c>
      <c r="S703" s="2" t="str">
        <f>IFERROR(IF($F703="","",INDEX(リスト!$C:$C,MATCH($F703,リスト!$B:$B,0))),"")</f>
        <v>27</v>
      </c>
      <c r="T703" s="2" t="str">
        <f>IFERROR(IF($K703="","",INDEX(リスト!$F:$F,MATCH($K703,リスト!$E:$E,0))),"")</f>
        <v>JPN</v>
      </c>
      <c r="U703" s="2" t="str">
        <f>IF($B703="","",RIGHT($G703*1000+100+COUNTIF($G$2:$G703,$G703),9))</f>
        <v>040614101</v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>八尾・大　阪</v>
      </c>
    </row>
    <row r="704" spans="1:22" x14ac:dyDescent="0.4">
      <c r="A704" t="s">
        <v>11770</v>
      </c>
      <c r="B704">
        <v>703</v>
      </c>
      <c r="C704" t="s">
        <v>4030</v>
      </c>
      <c r="D704" t="s">
        <v>4031</v>
      </c>
      <c r="E704">
        <v>2</v>
      </c>
      <c r="F704" t="s">
        <v>115</v>
      </c>
      <c r="G704">
        <v>20031024</v>
      </c>
      <c r="H704" t="s">
        <v>4032</v>
      </c>
      <c r="I704" t="s">
        <v>1292</v>
      </c>
      <c r="J704" t="s">
        <v>4033</v>
      </c>
      <c r="K704" t="s">
        <v>141</v>
      </c>
      <c r="L704" t="s">
        <v>115</v>
      </c>
      <c r="M704" t="s">
        <v>4034</v>
      </c>
      <c r="O704" s="2">
        <f>IFERROR(IF($B704="","",INDEX(所属情報!$E:$E,MATCH($A704,所属情報!$A:$A,0))),"")</f>
        <v>492195</v>
      </c>
      <c r="P704" s="2" t="str">
        <f t="shared" si="30"/>
        <v>小林　泰輔 (2)</v>
      </c>
      <c r="Q704" s="2" t="str">
        <f t="shared" si="31"/>
        <v>ｺﾊﾞﾔｼ ﾀｲｽｹ</v>
      </c>
      <c r="R704" s="2" t="str">
        <f t="shared" si="32"/>
        <v>KOBAYASHI Taisuke (03)</v>
      </c>
      <c r="S704" s="2" t="str">
        <f>IFERROR(IF($F704="","",INDEX(リスト!$C:$C,MATCH($F704,リスト!$B:$B,0))),"")</f>
        <v>38</v>
      </c>
      <c r="T704" s="2" t="str">
        <f>IFERROR(IF($K704="","",INDEX(リスト!$F:$F,MATCH($K704,リスト!$E:$E,0))),"")</f>
        <v>JPN</v>
      </c>
      <c r="U704" s="2" t="str">
        <f>IF($B704="","",RIGHT($G704*1000+100+COUNTIF($G$2:$G704,$G704),9))</f>
        <v>031024102</v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>松山東・愛　媛</v>
      </c>
    </row>
    <row r="705" spans="1:22" x14ac:dyDescent="0.4">
      <c r="A705" t="s">
        <v>11770</v>
      </c>
      <c r="B705">
        <v>704</v>
      </c>
      <c r="C705" t="s">
        <v>4035</v>
      </c>
      <c r="D705" t="s">
        <v>4036</v>
      </c>
      <c r="E705">
        <v>2</v>
      </c>
      <c r="F705" t="s">
        <v>95</v>
      </c>
      <c r="G705">
        <v>20030722</v>
      </c>
      <c r="H705" t="s">
        <v>4037</v>
      </c>
      <c r="I705" t="s">
        <v>783</v>
      </c>
      <c r="J705" t="s">
        <v>2466</v>
      </c>
      <c r="K705" t="s">
        <v>141</v>
      </c>
      <c r="L705" t="s">
        <v>95</v>
      </c>
      <c r="M705" t="s">
        <v>2312</v>
      </c>
      <c r="O705" s="2">
        <f>IFERROR(IF($B705="","",INDEX(所属情報!$E:$E,MATCH($A705,所属情報!$A:$A,0))),"")</f>
        <v>492195</v>
      </c>
      <c r="P705" s="2" t="str">
        <f t="shared" si="30"/>
        <v>山本　一満 (2)</v>
      </c>
      <c r="Q705" s="2" t="str">
        <f t="shared" si="31"/>
        <v>ﾔﾏﾓﾄ ｶｽﾞﾏ</v>
      </c>
      <c r="R705" s="2" t="str">
        <f t="shared" si="32"/>
        <v>YAMAMOTO Kazuma (03)</v>
      </c>
      <c r="S705" s="2" t="str">
        <f>IFERROR(IF($F705="","",INDEX(リスト!$C:$C,MATCH($F705,リスト!$B:$B,0))),"")</f>
        <v>28</v>
      </c>
      <c r="T705" s="2" t="str">
        <f>IFERROR(IF($K705="","",INDEX(リスト!$F:$F,MATCH($K705,リスト!$E:$E,0))),"")</f>
        <v>JPN</v>
      </c>
      <c r="U705" s="2" t="str">
        <f>IF($B705="","",RIGHT($G705*1000+100+COUNTIF($G$2:$G705,$G705),9))</f>
        <v>030722101</v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>神戸・兵　庫</v>
      </c>
    </row>
    <row r="706" spans="1:22" x14ac:dyDescent="0.4">
      <c r="A706" t="s">
        <v>11770</v>
      </c>
      <c r="B706">
        <v>705</v>
      </c>
      <c r="C706" t="s">
        <v>4038</v>
      </c>
      <c r="D706" t="s">
        <v>4039</v>
      </c>
      <c r="E706">
        <v>3</v>
      </c>
      <c r="F706" t="s">
        <v>85</v>
      </c>
      <c r="G706">
        <v>20030702</v>
      </c>
      <c r="H706" t="s">
        <v>4040</v>
      </c>
      <c r="I706" t="s">
        <v>441</v>
      </c>
      <c r="J706" t="s">
        <v>2381</v>
      </c>
      <c r="K706" t="s">
        <v>141</v>
      </c>
      <c r="L706" t="s">
        <v>85</v>
      </c>
      <c r="M706" t="s">
        <v>4041</v>
      </c>
      <c r="O706" s="2">
        <f>IFERROR(IF($B706="","",INDEX(所属情報!$E:$E,MATCH($A706,所属情報!$A:$A,0))),"")</f>
        <v>492195</v>
      </c>
      <c r="P706" s="2" t="str">
        <f t="shared" ref="P706:P769" si="33">IF($C706="","",IF($E706="",$C706,$C706&amp;" ("&amp;$E706&amp;")"))</f>
        <v>番　ひろ希 (3)</v>
      </c>
      <c r="Q706" s="2" t="str">
        <f t="shared" ref="Q706:Q769" si="34">IF($D706="","",ASC($D706))</f>
        <v>ﾊﾞﾝ ﾋﾛｷ</v>
      </c>
      <c r="R706" s="2" t="str">
        <f t="shared" ref="R706:R769" si="35">IF($I706="","",UPPER($I706)&amp;" "&amp;UPPER(LEFT($J706,1))&amp;LOWER(RIGHT($J706,LEN($J706)-1))&amp;" ("&amp;MID($G706,3,2)&amp;")")</f>
        <v>BAN Hiroki (03)</v>
      </c>
      <c r="S706" s="2" t="str">
        <f>IFERROR(IF($F706="","",INDEX(リスト!$C:$C,MATCH($F706,リスト!$B:$B,0))),"")</f>
        <v>23</v>
      </c>
      <c r="T706" s="2" t="str">
        <f>IFERROR(IF($K706="","",INDEX(リスト!$F:$F,MATCH($K706,リスト!$E:$E,0))),"")</f>
        <v>JPN</v>
      </c>
      <c r="U706" s="2" t="str">
        <f>IF($B706="","",RIGHT($G706*1000+100+COUNTIF($G$2:$G706,$G706),9))</f>
        <v>030702101</v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>岡崎北・愛　知</v>
      </c>
    </row>
    <row r="707" spans="1:22" x14ac:dyDescent="0.4">
      <c r="A707" t="s">
        <v>11770</v>
      </c>
      <c r="B707">
        <v>706</v>
      </c>
      <c r="C707" t="s">
        <v>4042</v>
      </c>
      <c r="D707" t="s">
        <v>4043</v>
      </c>
      <c r="E707">
        <v>2</v>
      </c>
      <c r="F707" t="s">
        <v>71</v>
      </c>
      <c r="G707">
        <v>20030728</v>
      </c>
      <c r="H707" t="s">
        <v>4044</v>
      </c>
      <c r="I707" t="s">
        <v>1314</v>
      </c>
      <c r="J707" t="s">
        <v>962</v>
      </c>
      <c r="K707" t="s">
        <v>141</v>
      </c>
      <c r="L707" t="s">
        <v>71</v>
      </c>
      <c r="M707" t="s">
        <v>4045</v>
      </c>
      <c r="O707" s="2">
        <f>IFERROR(IF($B707="","",INDEX(所属情報!$E:$E,MATCH($A707,所属情報!$A:$A,0))),"")</f>
        <v>492195</v>
      </c>
      <c r="P707" s="2" t="str">
        <f t="shared" si="33"/>
        <v>山﨑　恵澄 (2)</v>
      </c>
      <c r="Q707" s="2" t="str">
        <f t="shared" si="34"/>
        <v>ﾔﾏｻﾞｷ ｹｲﾄ</v>
      </c>
      <c r="R707" s="2" t="str">
        <f t="shared" si="35"/>
        <v>YAMAZAKI Keito (03)</v>
      </c>
      <c r="S707" s="2" t="str">
        <f>IFERROR(IF($F707="","",INDEX(リスト!$C:$C,MATCH($F707,リスト!$B:$B,0))),"")</f>
        <v>16</v>
      </c>
      <c r="T707" s="2" t="str">
        <f>IFERROR(IF($K707="","",INDEX(リスト!$F:$F,MATCH($K707,リスト!$E:$E,0))),"")</f>
        <v>JPN</v>
      </c>
      <c r="U707" s="2" t="str">
        <f>IF($B707="","",RIGHT($G707*1000+100+COUNTIF($G$2:$G707,$G707),9))</f>
        <v>030728102</v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>桜井・富　山</v>
      </c>
    </row>
    <row r="708" spans="1:22" x14ac:dyDescent="0.4">
      <c r="A708" t="s">
        <v>11770</v>
      </c>
      <c r="B708">
        <v>707</v>
      </c>
      <c r="C708" t="s">
        <v>4046</v>
      </c>
      <c r="D708" t="s">
        <v>4047</v>
      </c>
      <c r="E708">
        <v>2</v>
      </c>
      <c r="F708" t="s">
        <v>91</v>
      </c>
      <c r="G708">
        <v>20040907</v>
      </c>
      <c r="H708" t="s">
        <v>4048</v>
      </c>
      <c r="I708" t="s">
        <v>2726</v>
      </c>
      <c r="J708" t="s">
        <v>1327</v>
      </c>
      <c r="K708" t="s">
        <v>141</v>
      </c>
      <c r="L708" t="s">
        <v>91</v>
      </c>
      <c r="M708" t="s">
        <v>1575</v>
      </c>
      <c r="O708" s="2">
        <f>IFERROR(IF($B708="","",INDEX(所属情報!$E:$E,MATCH($A708,所属情報!$A:$A,0))),"")</f>
        <v>492195</v>
      </c>
      <c r="P708" s="2" t="str">
        <f t="shared" si="33"/>
        <v>古田　優輝 (2)</v>
      </c>
      <c r="Q708" s="2" t="str">
        <f t="shared" si="34"/>
        <v>ﾌﾙﾀ ﾕｳｷ</v>
      </c>
      <c r="R708" s="2" t="str">
        <f t="shared" si="35"/>
        <v>FURUTA Yuki (04)</v>
      </c>
      <c r="S708" s="2" t="str">
        <f>IFERROR(IF($F708="","",INDEX(リスト!$C:$C,MATCH($F708,リスト!$B:$B,0))),"")</f>
        <v>26</v>
      </c>
      <c r="T708" s="2" t="str">
        <f>IFERROR(IF($K708="","",INDEX(リスト!$F:$F,MATCH($K708,リスト!$E:$E,0))),"")</f>
        <v>JPN</v>
      </c>
      <c r="U708" s="2" t="str">
        <f>IF($B708="","",RIGHT($G708*1000+100+COUNTIF($G$2:$G708,$G708),9))</f>
        <v>040907104</v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>西京・京　都</v>
      </c>
    </row>
    <row r="709" spans="1:22" x14ac:dyDescent="0.4">
      <c r="A709" t="s">
        <v>11770</v>
      </c>
      <c r="B709">
        <v>708</v>
      </c>
      <c r="C709" t="s">
        <v>4049</v>
      </c>
      <c r="D709" t="s">
        <v>4050</v>
      </c>
      <c r="E709">
        <v>2</v>
      </c>
      <c r="F709" t="s">
        <v>93</v>
      </c>
      <c r="G709">
        <v>20040811</v>
      </c>
      <c r="H709" t="s">
        <v>4051</v>
      </c>
      <c r="I709" t="s">
        <v>4052</v>
      </c>
      <c r="J709" t="s">
        <v>1157</v>
      </c>
      <c r="K709" t="s">
        <v>141</v>
      </c>
      <c r="L709" t="s">
        <v>93</v>
      </c>
      <c r="M709" t="s">
        <v>3874</v>
      </c>
      <c r="O709" s="2">
        <f>IFERROR(IF($B709="","",INDEX(所属情報!$E:$E,MATCH($A709,所属情報!$A:$A,0))),"")</f>
        <v>492195</v>
      </c>
      <c r="P709" s="2" t="str">
        <f t="shared" si="33"/>
        <v>原田　涼仁 (2)</v>
      </c>
      <c r="Q709" s="2" t="str">
        <f t="shared" si="34"/>
        <v>ﾊﾗﾀﾞ ﾘｮｳﾄ</v>
      </c>
      <c r="R709" s="2" t="str">
        <f t="shared" si="35"/>
        <v>HARADA Ryoto (04)</v>
      </c>
      <c r="S709" s="2" t="str">
        <f>IFERROR(IF($F709="","",INDEX(リスト!$C:$C,MATCH($F709,リスト!$B:$B,0))),"")</f>
        <v>27</v>
      </c>
      <c r="T709" s="2" t="str">
        <f>IFERROR(IF($K709="","",INDEX(リスト!$F:$F,MATCH($K709,リスト!$E:$E,0))),"")</f>
        <v>JPN</v>
      </c>
      <c r="U709" s="2" t="str">
        <f>IF($B709="","",RIGHT($G709*1000+100+COUNTIF($G$2:$G709,$G709),9))</f>
        <v>040811101</v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>高槻・大　阪</v>
      </c>
    </row>
    <row r="710" spans="1:22" x14ac:dyDescent="0.4">
      <c r="A710" t="s">
        <v>11770</v>
      </c>
      <c r="B710">
        <v>709</v>
      </c>
      <c r="C710" t="s">
        <v>4053</v>
      </c>
      <c r="D710" t="s">
        <v>4054</v>
      </c>
      <c r="E710">
        <v>2</v>
      </c>
      <c r="F710" t="s">
        <v>93</v>
      </c>
      <c r="G710">
        <v>20040709</v>
      </c>
      <c r="H710" t="s">
        <v>4055</v>
      </c>
      <c r="I710" t="s">
        <v>4056</v>
      </c>
      <c r="J710" t="s">
        <v>4057</v>
      </c>
      <c r="K710" t="s">
        <v>141</v>
      </c>
      <c r="L710" t="s">
        <v>93</v>
      </c>
      <c r="M710" t="s">
        <v>3786</v>
      </c>
      <c r="O710" s="2">
        <f>IFERROR(IF($B710="","",INDEX(所属情報!$E:$E,MATCH($A710,所属情報!$A:$A,0))),"")</f>
        <v>492195</v>
      </c>
      <c r="P710" s="2" t="str">
        <f t="shared" si="33"/>
        <v>南部　悠陽 (2)</v>
      </c>
      <c r="Q710" s="2" t="str">
        <f t="shared" si="34"/>
        <v>ﾅﾝﾌﾞ ﾕｳﾋ</v>
      </c>
      <c r="R710" s="2" t="str">
        <f t="shared" si="35"/>
        <v>NAMBU Yuhi (04)</v>
      </c>
      <c r="S710" s="2" t="str">
        <f>IFERROR(IF($F710="","",INDEX(リスト!$C:$C,MATCH($F710,リスト!$B:$B,0))),"")</f>
        <v>27</v>
      </c>
      <c r="T710" s="2" t="str">
        <f>IFERROR(IF($K710="","",INDEX(リスト!$F:$F,MATCH($K710,リスト!$E:$E,0))),"")</f>
        <v>JPN</v>
      </c>
      <c r="U710" s="2" t="str">
        <f>IF($B710="","",RIGHT($G710*1000+100+COUNTIF($G$2:$G710,$G710),9))</f>
        <v>040709101</v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>同志社香里・大　阪</v>
      </c>
    </row>
    <row r="711" spans="1:22" x14ac:dyDescent="0.4">
      <c r="A711" t="s">
        <v>11770</v>
      </c>
      <c r="B711">
        <v>710</v>
      </c>
      <c r="C711" t="s">
        <v>4058</v>
      </c>
      <c r="D711" t="s">
        <v>4059</v>
      </c>
      <c r="E711">
        <v>2</v>
      </c>
      <c r="F711" t="s">
        <v>97</v>
      </c>
      <c r="G711">
        <v>20040402</v>
      </c>
      <c r="H711" t="s">
        <v>4060</v>
      </c>
      <c r="I711" t="s">
        <v>3961</v>
      </c>
      <c r="J711" t="s">
        <v>992</v>
      </c>
      <c r="K711" t="s">
        <v>141</v>
      </c>
      <c r="L711" t="s">
        <v>97</v>
      </c>
      <c r="M711" t="s">
        <v>2302</v>
      </c>
      <c r="O711" s="2">
        <f>IFERROR(IF($B711="","",INDEX(所属情報!$E:$E,MATCH($A711,所属情報!$A:$A,0))),"")</f>
        <v>492195</v>
      </c>
      <c r="P711" s="2" t="str">
        <f t="shared" si="33"/>
        <v>北　駿介 (2)</v>
      </c>
      <c r="Q711" s="2" t="str">
        <f t="shared" si="34"/>
        <v>ｷﾀ ｼｭﾝｽｹ</v>
      </c>
      <c r="R711" s="2" t="str">
        <f t="shared" si="35"/>
        <v>KITA Shunsuke (04)</v>
      </c>
      <c r="S711" s="2" t="str">
        <f>IFERROR(IF($F711="","",INDEX(リスト!$C:$C,MATCH($F711,リスト!$B:$B,0))),"")</f>
        <v>29</v>
      </c>
      <c r="T711" s="2" t="str">
        <f>IFERROR(IF($K711="","",INDEX(リスト!$F:$F,MATCH($K711,リスト!$E:$E,0))),"")</f>
        <v>JPN</v>
      </c>
      <c r="U711" s="2" t="str">
        <f>IF($B711="","",RIGHT($G711*1000+100+COUNTIF($G$2:$G711,$G711),9))</f>
        <v>040402101</v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>郡山・奈　良</v>
      </c>
    </row>
    <row r="712" spans="1:22" x14ac:dyDescent="0.4">
      <c r="A712" t="s">
        <v>11770</v>
      </c>
      <c r="B712">
        <v>711</v>
      </c>
      <c r="C712" t="s">
        <v>4061</v>
      </c>
      <c r="D712" t="s">
        <v>4062</v>
      </c>
      <c r="E712">
        <v>2</v>
      </c>
      <c r="F712" t="s">
        <v>119</v>
      </c>
      <c r="G712">
        <v>20040621</v>
      </c>
      <c r="H712" t="s">
        <v>4063</v>
      </c>
      <c r="I712" t="s">
        <v>4064</v>
      </c>
      <c r="J712" t="s">
        <v>3659</v>
      </c>
      <c r="K712" t="s">
        <v>141</v>
      </c>
      <c r="L712" t="s">
        <v>119</v>
      </c>
      <c r="M712" t="s">
        <v>4065</v>
      </c>
      <c r="O712" s="2">
        <f>IFERROR(IF($B712="","",INDEX(所属情報!$E:$E,MATCH($A712,所属情報!$A:$A,0))),"")</f>
        <v>492195</v>
      </c>
      <c r="P712" s="2" t="str">
        <f t="shared" si="33"/>
        <v>北島　正裕 (2)</v>
      </c>
      <c r="Q712" s="2" t="str">
        <f t="shared" si="34"/>
        <v>ｷﾀｼﾞﾏ ﾏｻﾋﾛ</v>
      </c>
      <c r="R712" s="2" t="str">
        <f t="shared" si="35"/>
        <v>KITAJIMA Masahiro (04)</v>
      </c>
      <c r="S712" s="2" t="str">
        <f>IFERROR(IF($F712="","",INDEX(リスト!$C:$C,MATCH($F712,リスト!$B:$B,0))),"")</f>
        <v>40</v>
      </c>
      <c r="T712" s="2" t="str">
        <f>IFERROR(IF($K712="","",INDEX(リスト!$F:$F,MATCH($K712,リスト!$E:$E,0))),"")</f>
        <v>JPN</v>
      </c>
      <c r="U712" s="2" t="str">
        <f>IF($B712="","",RIGHT($G712*1000+100+COUNTIF($G$2:$G712,$G712),9))</f>
        <v>040621101</v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>山門・福　岡</v>
      </c>
    </row>
    <row r="713" spans="1:22" x14ac:dyDescent="0.4">
      <c r="A713" t="s">
        <v>11770</v>
      </c>
      <c r="B713">
        <v>712</v>
      </c>
      <c r="C713" t="s">
        <v>4066</v>
      </c>
      <c r="D713" t="s">
        <v>4067</v>
      </c>
      <c r="E713">
        <v>2</v>
      </c>
      <c r="F713" t="s">
        <v>1281</v>
      </c>
      <c r="G713">
        <v>20041016</v>
      </c>
      <c r="H713" t="s">
        <v>4068</v>
      </c>
      <c r="I713" t="s">
        <v>4013</v>
      </c>
      <c r="J713" t="s">
        <v>4069</v>
      </c>
      <c r="K713" t="s">
        <v>141</v>
      </c>
      <c r="L713" t="s">
        <v>93</v>
      </c>
      <c r="M713" t="s">
        <v>3786</v>
      </c>
      <c r="O713" s="2">
        <f>IFERROR(IF($B713="","",INDEX(所属情報!$E:$E,MATCH($A713,所属情報!$A:$A,0))),"")</f>
        <v>492195</v>
      </c>
      <c r="P713" s="2" t="str">
        <f t="shared" si="33"/>
        <v>川﨑　太翔 (2)</v>
      </c>
      <c r="Q713" s="2" t="str">
        <f t="shared" si="34"/>
        <v>ｶﾜｻｷ ﾀｲｼｮｳ</v>
      </c>
      <c r="R713" s="2" t="str">
        <f t="shared" si="35"/>
        <v>KAWASAKI Taisho (04)</v>
      </c>
      <c r="S713" s="2" t="str">
        <f>IFERROR(IF($F713="","",INDEX(リスト!$C:$C,MATCH($F713,リスト!$B:$B,0))),"")</f>
        <v>49</v>
      </c>
      <c r="T713" s="2" t="str">
        <f>IFERROR(IF($K713="","",INDEX(リスト!$F:$F,MATCH($K713,リスト!$E:$E,0))),"")</f>
        <v>JPN</v>
      </c>
      <c r="U713" s="2" t="str">
        <f>IF($B713="","",RIGHT($G713*1000+100+COUNTIF($G$2:$G713,$G713),9))</f>
        <v>041016101</v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>同志社香里・大　阪</v>
      </c>
    </row>
    <row r="714" spans="1:22" x14ac:dyDescent="0.4">
      <c r="A714" t="s">
        <v>11770</v>
      </c>
      <c r="B714">
        <v>713</v>
      </c>
      <c r="C714" t="s">
        <v>4070</v>
      </c>
      <c r="D714" t="s">
        <v>4071</v>
      </c>
      <c r="E714">
        <v>2</v>
      </c>
      <c r="F714" t="s">
        <v>1281</v>
      </c>
      <c r="G714">
        <v>20041105</v>
      </c>
      <c r="H714" t="s">
        <v>4072</v>
      </c>
      <c r="I714" t="s">
        <v>1288</v>
      </c>
      <c r="J714" t="s">
        <v>1844</v>
      </c>
      <c r="K714" t="s">
        <v>141</v>
      </c>
      <c r="L714" t="s">
        <v>89</v>
      </c>
      <c r="M714" t="s">
        <v>1322</v>
      </c>
      <c r="O714" s="2">
        <f>IFERROR(IF($B714="","",INDEX(所属情報!$E:$E,MATCH($A714,所属情報!$A:$A,0))),"")</f>
        <v>492195</v>
      </c>
      <c r="P714" s="2" t="str">
        <f t="shared" si="33"/>
        <v>岡本　直旗 (2)</v>
      </c>
      <c r="Q714" s="2" t="str">
        <f t="shared" si="34"/>
        <v>ｵｶﾓﾄ ﾅｵｷ</v>
      </c>
      <c r="R714" s="2" t="str">
        <f t="shared" si="35"/>
        <v>OKAMOTO Naoki (04)</v>
      </c>
      <c r="S714" s="2" t="str">
        <f>IFERROR(IF($F714="","",INDEX(リスト!$C:$C,MATCH($F714,リスト!$B:$B,0))),"")</f>
        <v>49</v>
      </c>
      <c r="T714" s="2" t="str">
        <f>IFERROR(IF($K714="","",INDEX(リスト!$F:$F,MATCH($K714,リスト!$E:$E,0))),"")</f>
        <v>JPN</v>
      </c>
      <c r="U714" s="2" t="str">
        <f>IF($B714="","",RIGHT($G714*1000+100+COUNTIF($G$2:$G714,$G714),9))</f>
        <v>041105103</v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>水口東・滋　賀</v>
      </c>
    </row>
    <row r="715" spans="1:22" x14ac:dyDescent="0.4">
      <c r="A715" t="s">
        <v>11770</v>
      </c>
      <c r="B715">
        <v>714</v>
      </c>
      <c r="C715" t="s">
        <v>4073</v>
      </c>
      <c r="D715" t="s">
        <v>4074</v>
      </c>
      <c r="E715">
        <v>2</v>
      </c>
      <c r="F715" t="s">
        <v>1281</v>
      </c>
      <c r="G715">
        <v>20041119</v>
      </c>
      <c r="H715" t="s">
        <v>4075</v>
      </c>
      <c r="I715" t="s">
        <v>2411</v>
      </c>
      <c r="J715" t="s">
        <v>1303</v>
      </c>
      <c r="K715" t="s">
        <v>141</v>
      </c>
      <c r="L715" t="s">
        <v>93</v>
      </c>
      <c r="M715" t="s">
        <v>3786</v>
      </c>
      <c r="O715" s="2">
        <f>IFERROR(IF($B715="","",INDEX(所属情報!$E:$E,MATCH($A715,所属情報!$A:$A,0))),"")</f>
        <v>492195</v>
      </c>
      <c r="P715" s="2" t="str">
        <f t="shared" si="33"/>
        <v>平井　優透 (2)</v>
      </c>
      <c r="Q715" s="2" t="str">
        <f t="shared" si="34"/>
        <v>ﾋﾗｲ ﾕｳﾄ</v>
      </c>
      <c r="R715" s="2" t="str">
        <f t="shared" si="35"/>
        <v>HIRAI Yuto (04)</v>
      </c>
      <c r="S715" s="2" t="str">
        <f>IFERROR(IF($F715="","",INDEX(リスト!$C:$C,MATCH($F715,リスト!$B:$B,0))),"")</f>
        <v>49</v>
      </c>
      <c r="T715" s="2" t="str">
        <f>IFERROR(IF($K715="","",INDEX(リスト!$F:$F,MATCH($K715,リスト!$E:$E,0))),"")</f>
        <v>JPN</v>
      </c>
      <c r="U715" s="2" t="str">
        <f>IF($B715="","",RIGHT($G715*1000+100+COUNTIF($G$2:$G715,$G715),9))</f>
        <v>041119102</v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>同志社香里・大　阪</v>
      </c>
    </row>
    <row r="716" spans="1:22" x14ac:dyDescent="0.4">
      <c r="A716" t="s">
        <v>11770</v>
      </c>
      <c r="B716">
        <v>715</v>
      </c>
      <c r="C716" t="s">
        <v>4076</v>
      </c>
      <c r="D716" t="s">
        <v>4077</v>
      </c>
      <c r="E716">
        <v>2</v>
      </c>
      <c r="F716" t="s">
        <v>1281</v>
      </c>
      <c r="G716">
        <v>20041216</v>
      </c>
      <c r="H716" t="s">
        <v>4078</v>
      </c>
      <c r="I716" t="s">
        <v>4079</v>
      </c>
      <c r="J716" t="s">
        <v>1273</v>
      </c>
      <c r="K716" t="s">
        <v>141</v>
      </c>
      <c r="L716" t="s">
        <v>93</v>
      </c>
      <c r="M716" t="s">
        <v>4080</v>
      </c>
      <c r="O716" s="2">
        <f>IFERROR(IF($B716="","",INDEX(所属情報!$E:$E,MATCH($A716,所属情報!$A:$A,0))),"")</f>
        <v>492195</v>
      </c>
      <c r="P716" s="2" t="str">
        <f t="shared" si="33"/>
        <v>岩永　倫太郎 (2)</v>
      </c>
      <c r="Q716" s="2" t="str">
        <f t="shared" si="34"/>
        <v>ｲﾜﾅｶﾞ ﾘﾝﾀﾛｳ</v>
      </c>
      <c r="R716" s="2" t="str">
        <f t="shared" si="35"/>
        <v>IWANAGA Rintaro (04)</v>
      </c>
      <c r="S716" s="2" t="str">
        <f>IFERROR(IF($F716="","",INDEX(リスト!$C:$C,MATCH($F716,リスト!$B:$B,0))),"")</f>
        <v>49</v>
      </c>
      <c r="T716" s="2" t="str">
        <f>IFERROR(IF($K716="","",INDEX(リスト!$F:$F,MATCH($K716,リスト!$E:$E,0))),"")</f>
        <v>JPN</v>
      </c>
      <c r="U716" s="2" t="str">
        <f>IF($B716="","",RIGHT($G716*1000+100+COUNTIF($G$2:$G716,$G716),9))</f>
        <v>041216101</v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>大阪星光学院・大　阪</v>
      </c>
    </row>
    <row r="717" spans="1:22" x14ac:dyDescent="0.4">
      <c r="A717" t="s">
        <v>11770</v>
      </c>
      <c r="B717">
        <v>716</v>
      </c>
      <c r="C717" t="s">
        <v>4081</v>
      </c>
      <c r="D717" t="s">
        <v>4082</v>
      </c>
      <c r="E717">
        <v>2</v>
      </c>
      <c r="F717" t="s">
        <v>1281</v>
      </c>
      <c r="G717">
        <v>20050329</v>
      </c>
      <c r="H717" t="s">
        <v>4083</v>
      </c>
      <c r="I717" t="s">
        <v>1942</v>
      </c>
      <c r="J717" t="s">
        <v>4084</v>
      </c>
      <c r="K717" t="s">
        <v>141</v>
      </c>
      <c r="L717" t="s">
        <v>95</v>
      </c>
      <c r="M717" t="s">
        <v>4085</v>
      </c>
      <c r="O717" s="2">
        <f>IFERROR(IF($B717="","",INDEX(所属情報!$E:$E,MATCH($A717,所属情報!$A:$A,0))),"")</f>
        <v>492195</v>
      </c>
      <c r="P717" s="2" t="str">
        <f t="shared" si="33"/>
        <v>佐藤　英次 (2)</v>
      </c>
      <c r="Q717" s="2" t="str">
        <f t="shared" si="34"/>
        <v>ｻﾄｳ ｴｲｼﾞ</v>
      </c>
      <c r="R717" s="2" t="str">
        <f t="shared" si="35"/>
        <v>SATO Eiji (05)</v>
      </c>
      <c r="S717" s="2" t="str">
        <f>IFERROR(IF($F717="","",INDEX(リスト!$C:$C,MATCH($F717,リスト!$B:$B,0))),"")</f>
        <v>49</v>
      </c>
      <c r="T717" s="2" t="str">
        <f>IFERROR(IF($K717="","",INDEX(リスト!$F:$F,MATCH($K717,リスト!$E:$E,0))),"")</f>
        <v>JPN</v>
      </c>
      <c r="U717" s="2" t="str">
        <f>IF($B717="","",RIGHT($G717*1000+100+COUNTIF($G$2:$G717,$G717),9))</f>
        <v>050329101</v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>川西緑台・兵　庫</v>
      </c>
    </row>
    <row r="718" spans="1:22" x14ac:dyDescent="0.4">
      <c r="A718" t="s">
        <v>11770</v>
      </c>
      <c r="B718">
        <v>717</v>
      </c>
      <c r="C718" t="s">
        <v>4086</v>
      </c>
      <c r="D718" t="s">
        <v>4087</v>
      </c>
      <c r="E718">
        <v>1</v>
      </c>
      <c r="F718" t="s">
        <v>91</v>
      </c>
      <c r="G718">
        <v>20050717</v>
      </c>
      <c r="H718" t="s">
        <v>4088</v>
      </c>
      <c r="I718" t="s">
        <v>1106</v>
      </c>
      <c r="J718" t="s">
        <v>1635</v>
      </c>
      <c r="K718" t="s">
        <v>141</v>
      </c>
      <c r="L718" t="s">
        <v>91</v>
      </c>
      <c r="M718" t="s">
        <v>2965</v>
      </c>
      <c r="O718" s="2">
        <f>IFERROR(IF($B718="","",INDEX(所属情報!$E:$E,MATCH($A718,所属情報!$A:$A,0))),"")</f>
        <v>492195</v>
      </c>
      <c r="P718" s="2" t="str">
        <f t="shared" si="33"/>
        <v>中田　凱斗 (1)</v>
      </c>
      <c r="Q718" s="2" t="str">
        <f t="shared" si="34"/>
        <v>ﾅｶﾀ ｶｲﾄ</v>
      </c>
      <c r="R718" s="2" t="str">
        <f t="shared" si="35"/>
        <v>NAKATA Kaito (05)</v>
      </c>
      <c r="S718" s="2" t="str">
        <f>IFERROR(IF($F718="","",INDEX(リスト!$C:$C,MATCH($F718,リスト!$B:$B,0))),"")</f>
        <v>26</v>
      </c>
      <c r="T718" s="2" t="str">
        <f>IFERROR(IF($K718="","",INDEX(リスト!$F:$F,MATCH($K718,リスト!$E:$E,0))),"")</f>
        <v>JPN</v>
      </c>
      <c r="U718" s="2" t="str">
        <f>IF($B718="","",RIGHT($G718*1000+100+COUNTIF($G$2:$G718,$G718),9))</f>
        <v>050717101</v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>北稜・京　都</v>
      </c>
    </row>
    <row r="719" spans="1:22" x14ac:dyDescent="0.4">
      <c r="A719" t="s">
        <v>11770</v>
      </c>
      <c r="B719">
        <v>718</v>
      </c>
      <c r="C719" t="s">
        <v>4089</v>
      </c>
      <c r="D719" t="s">
        <v>4090</v>
      </c>
      <c r="E719">
        <v>1</v>
      </c>
      <c r="F719" t="s">
        <v>91</v>
      </c>
      <c r="G719">
        <v>20050402</v>
      </c>
      <c r="H719" t="s">
        <v>4091</v>
      </c>
      <c r="I719" t="s">
        <v>4092</v>
      </c>
      <c r="J719" t="s">
        <v>4093</v>
      </c>
      <c r="K719" t="s">
        <v>141</v>
      </c>
      <c r="L719" t="s">
        <v>91</v>
      </c>
      <c r="M719" t="s">
        <v>1361</v>
      </c>
      <c r="O719" s="2">
        <f>IFERROR(IF($B719="","",INDEX(所属情報!$E:$E,MATCH($A719,所属情報!$A:$A,0))),"")</f>
        <v>492195</v>
      </c>
      <c r="P719" s="2" t="str">
        <f t="shared" si="33"/>
        <v>寺内　亨志郎 (1)</v>
      </c>
      <c r="Q719" s="2" t="str">
        <f t="shared" si="34"/>
        <v>ﾃﾗｳﾁ ｷｮｳｼﾛｳ</v>
      </c>
      <c r="R719" s="2" t="str">
        <f t="shared" si="35"/>
        <v>TERAUCHI Kyoshiro (05)</v>
      </c>
      <c r="S719" s="2" t="str">
        <f>IFERROR(IF($F719="","",INDEX(リスト!$C:$C,MATCH($F719,リスト!$B:$B,0))),"")</f>
        <v>26</v>
      </c>
      <c r="T719" s="2" t="str">
        <f>IFERROR(IF($K719="","",INDEX(リスト!$F:$F,MATCH($K719,リスト!$E:$E,0))),"")</f>
        <v>JPN</v>
      </c>
      <c r="U719" s="2" t="str">
        <f>IF($B719="","",RIGHT($G719*1000+100+COUNTIF($G$2:$G719,$G719),9))</f>
        <v>050402102</v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>洛南・京　都</v>
      </c>
    </row>
    <row r="720" spans="1:22" x14ac:dyDescent="0.4">
      <c r="A720" t="s">
        <v>11770</v>
      </c>
      <c r="B720">
        <v>719</v>
      </c>
      <c r="C720" t="s">
        <v>4094</v>
      </c>
      <c r="D720" t="s">
        <v>4095</v>
      </c>
      <c r="E720">
        <v>1</v>
      </c>
      <c r="F720" t="s">
        <v>95</v>
      </c>
      <c r="G720">
        <v>20050703</v>
      </c>
      <c r="H720" t="s">
        <v>4096</v>
      </c>
      <c r="I720" t="s">
        <v>4097</v>
      </c>
      <c r="J720" t="s">
        <v>2426</v>
      </c>
      <c r="K720" t="s">
        <v>141</v>
      </c>
      <c r="L720" t="s">
        <v>95</v>
      </c>
      <c r="M720" t="s">
        <v>827</v>
      </c>
      <c r="O720" s="2">
        <f>IFERROR(IF($B720="","",INDEX(所属情報!$E:$E,MATCH($A720,所属情報!$A:$A,0))),"")</f>
        <v>492195</v>
      </c>
      <c r="P720" s="2" t="str">
        <f t="shared" si="33"/>
        <v>蓮香　颯 (1)</v>
      </c>
      <c r="Q720" s="2" t="str">
        <f t="shared" si="34"/>
        <v>ﾊｽｶ ﾊﾔﾃ</v>
      </c>
      <c r="R720" s="2" t="str">
        <f t="shared" si="35"/>
        <v>HASUKA Hayate (05)</v>
      </c>
      <c r="S720" s="2" t="str">
        <f>IFERROR(IF($F720="","",INDEX(リスト!$C:$C,MATCH($F720,リスト!$B:$B,0))),"")</f>
        <v>28</v>
      </c>
      <c r="T720" s="2" t="str">
        <f>IFERROR(IF($K720="","",INDEX(リスト!$F:$F,MATCH($K720,リスト!$E:$E,0))),"")</f>
        <v>JPN</v>
      </c>
      <c r="U720" s="2" t="str">
        <f>IF($B720="","",RIGHT($G720*1000+100+COUNTIF($G$2:$G720,$G720),9))</f>
        <v>050703101</v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>社・兵　庫</v>
      </c>
    </row>
    <row r="721" spans="1:22" x14ac:dyDescent="0.4">
      <c r="A721" t="s">
        <v>11770</v>
      </c>
      <c r="B721">
        <v>720</v>
      </c>
      <c r="C721" t="s">
        <v>4098</v>
      </c>
      <c r="D721" t="s">
        <v>4099</v>
      </c>
      <c r="E721">
        <v>1</v>
      </c>
      <c r="F721" t="s">
        <v>79</v>
      </c>
      <c r="G721">
        <v>20060129</v>
      </c>
      <c r="H721" t="s">
        <v>4100</v>
      </c>
      <c r="I721" t="s">
        <v>1297</v>
      </c>
      <c r="J721" t="s">
        <v>4101</v>
      </c>
      <c r="K721" t="s">
        <v>141</v>
      </c>
      <c r="L721" t="s">
        <v>79</v>
      </c>
      <c r="M721" t="s">
        <v>4102</v>
      </c>
      <c r="O721" s="2">
        <f>IFERROR(IF($B721="","",INDEX(所属情報!$E:$E,MATCH($A721,所属情報!$A:$A,0))),"")</f>
        <v>492195</v>
      </c>
      <c r="P721" s="2" t="str">
        <f t="shared" si="33"/>
        <v>髙田　真平 (1)</v>
      </c>
      <c r="Q721" s="2" t="str">
        <f t="shared" si="34"/>
        <v>ﾀｶﾀﾞ ｼﾝﾍﾟｲ</v>
      </c>
      <c r="R721" s="2" t="str">
        <f t="shared" si="35"/>
        <v>TAKADA Shimpei (06)</v>
      </c>
      <c r="S721" s="2" t="str">
        <f>IFERROR(IF($F721="","",INDEX(リスト!$C:$C,MATCH($F721,リスト!$B:$B,0))),"")</f>
        <v>20</v>
      </c>
      <c r="T721" s="2" t="str">
        <f>IFERROR(IF($K721="","",INDEX(リスト!$F:$F,MATCH($K721,リスト!$E:$E,0))),"")</f>
        <v>JPN</v>
      </c>
      <c r="U721" s="2" t="str">
        <f>IF($B721="","",RIGHT($G721*1000+100+COUNTIF($G$2:$G721,$G721),9))</f>
        <v>060129101</v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>松本県ケ丘・長　野</v>
      </c>
    </row>
    <row r="722" spans="1:22" x14ac:dyDescent="0.4">
      <c r="A722" t="s">
        <v>11772</v>
      </c>
      <c r="B722">
        <v>721</v>
      </c>
      <c r="C722" t="s">
        <v>4103</v>
      </c>
      <c r="D722" t="s">
        <v>4104</v>
      </c>
      <c r="E722" t="s">
        <v>775</v>
      </c>
      <c r="F722" t="s">
        <v>115</v>
      </c>
      <c r="G722">
        <v>20001004</v>
      </c>
      <c r="H722" t="s">
        <v>4105</v>
      </c>
      <c r="I722" t="s">
        <v>4106</v>
      </c>
      <c r="J722" t="s">
        <v>2087</v>
      </c>
      <c r="K722" t="s">
        <v>141</v>
      </c>
      <c r="L722" t="s">
        <v>115</v>
      </c>
      <c r="M722" t="s">
        <v>3986</v>
      </c>
      <c r="O722" s="2">
        <f>IFERROR(IF($B722="","",INDEX(所属情報!$E:$E,MATCH($A722,所属情報!$A:$A,0))),"")</f>
        <v>490048</v>
      </c>
      <c r="P722" s="2" t="str">
        <f t="shared" si="33"/>
        <v>眞鍋　聡志 (M2)</v>
      </c>
      <c r="Q722" s="2" t="str">
        <f t="shared" si="34"/>
        <v>ﾏﾅﾍﾞ ｻﾄｼ</v>
      </c>
      <c r="R722" s="2" t="str">
        <f t="shared" si="35"/>
        <v>MANABE Satoshi (00)</v>
      </c>
      <c r="S722" s="2" t="str">
        <f>IFERROR(IF($F722="","",INDEX(リスト!$C:$C,MATCH($F722,リスト!$B:$B,0))),"")</f>
        <v>38</v>
      </c>
      <c r="T722" s="2" t="str">
        <f>IFERROR(IF($K722="","",INDEX(リスト!$F:$F,MATCH($K722,リスト!$E:$E,0))),"")</f>
        <v>JPN</v>
      </c>
      <c r="U722" s="2" t="str">
        <f>IF($B722="","",RIGHT($G722*1000+100+COUNTIF($G$2:$G722,$G722),9))</f>
        <v>001004101</v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>今治西・愛　媛</v>
      </c>
    </row>
    <row r="723" spans="1:22" x14ac:dyDescent="0.4">
      <c r="A723" t="s">
        <v>11772</v>
      </c>
      <c r="B723">
        <v>722</v>
      </c>
      <c r="C723" t="s">
        <v>4107</v>
      </c>
      <c r="D723" t="s">
        <v>4108</v>
      </c>
      <c r="E723" t="s">
        <v>775</v>
      </c>
      <c r="F723" t="s">
        <v>91</v>
      </c>
      <c r="G723">
        <v>20001210</v>
      </c>
      <c r="H723" t="s">
        <v>4109</v>
      </c>
      <c r="I723" t="s">
        <v>795</v>
      </c>
      <c r="J723" t="s">
        <v>2987</v>
      </c>
      <c r="K723" t="s">
        <v>141</v>
      </c>
      <c r="L723" t="s">
        <v>65</v>
      </c>
      <c r="M723" t="s">
        <v>4110</v>
      </c>
      <c r="O723" s="2">
        <f>IFERROR(IF($B723="","",INDEX(所属情報!$E:$E,MATCH($A723,所属情報!$A:$A,0))),"")</f>
        <v>490048</v>
      </c>
      <c r="P723" s="2" t="str">
        <f t="shared" si="33"/>
        <v>坂本　璃月 (M2)</v>
      </c>
      <c r="Q723" s="2" t="str">
        <f t="shared" si="34"/>
        <v>ｻｶﾓﾄ ﾘﾂｷ</v>
      </c>
      <c r="R723" s="2" t="str">
        <f t="shared" si="35"/>
        <v>SAKAMOTO Ritsuki (00)</v>
      </c>
      <c r="S723" s="2" t="str">
        <f>IFERROR(IF($F723="","",INDEX(リスト!$C:$C,MATCH($F723,リスト!$B:$B,0))),"")</f>
        <v>26</v>
      </c>
      <c r="T723" s="2" t="str">
        <f>IFERROR(IF($K723="","",INDEX(リスト!$F:$F,MATCH($K723,リスト!$E:$E,0))),"")</f>
        <v>JPN</v>
      </c>
      <c r="U723" s="2" t="str">
        <f>IF($B723="","",RIGHT($G723*1000+100+COUNTIF($G$2:$G723,$G723),9))</f>
        <v>001210101</v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>新宿・東　京</v>
      </c>
    </row>
    <row r="724" spans="1:22" x14ac:dyDescent="0.4">
      <c r="A724" t="s">
        <v>11772</v>
      </c>
      <c r="B724">
        <v>723</v>
      </c>
      <c r="C724" t="s">
        <v>4111</v>
      </c>
      <c r="D724" t="s">
        <v>4112</v>
      </c>
      <c r="E724" t="s">
        <v>775</v>
      </c>
      <c r="F724" t="s">
        <v>113</v>
      </c>
      <c r="G724">
        <v>20000910</v>
      </c>
      <c r="H724" t="s">
        <v>4113</v>
      </c>
      <c r="I724" t="s">
        <v>1263</v>
      </c>
      <c r="J724" t="s">
        <v>4114</v>
      </c>
      <c r="K724" t="s">
        <v>141</v>
      </c>
      <c r="L724" t="s">
        <v>113</v>
      </c>
      <c r="M724" t="s">
        <v>4115</v>
      </c>
      <c r="O724" s="2">
        <f>IFERROR(IF($B724="","",INDEX(所属情報!$E:$E,MATCH($A724,所属情報!$A:$A,0))),"")</f>
        <v>490048</v>
      </c>
      <c r="P724" s="2" t="str">
        <f t="shared" si="33"/>
        <v>山口　佐助 (M2)</v>
      </c>
      <c r="Q724" s="2" t="str">
        <f t="shared" si="34"/>
        <v>ﾔﾏｸﾞﾁ ｻｽｹ</v>
      </c>
      <c r="R724" s="2" t="str">
        <f t="shared" si="35"/>
        <v>YAMAGUCHI Sasuke (00)</v>
      </c>
      <c r="S724" s="2" t="str">
        <f>IFERROR(IF($F724="","",INDEX(リスト!$C:$C,MATCH($F724,リスト!$B:$B,0))),"")</f>
        <v>37</v>
      </c>
      <c r="T724" s="2" t="str">
        <f>IFERROR(IF($K724="","",INDEX(リスト!$F:$F,MATCH($K724,リスト!$E:$E,0))),"")</f>
        <v>JPN</v>
      </c>
      <c r="U724" s="2" t="str">
        <f>IF($B724="","",RIGHT($G724*1000+100+COUNTIF($G$2:$G724,$G724),9))</f>
        <v>000910101</v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>高松・香　川</v>
      </c>
    </row>
    <row r="725" spans="1:22" x14ac:dyDescent="0.4">
      <c r="A725" t="s">
        <v>11772</v>
      </c>
      <c r="B725">
        <v>724</v>
      </c>
      <c r="C725" t="s">
        <v>4116</v>
      </c>
      <c r="D725" t="s">
        <v>4117</v>
      </c>
      <c r="E725" t="s">
        <v>775</v>
      </c>
      <c r="F725" t="s">
        <v>91</v>
      </c>
      <c r="G725">
        <v>19980512</v>
      </c>
      <c r="H725" t="s">
        <v>4118</v>
      </c>
      <c r="I725" t="s">
        <v>1726</v>
      </c>
      <c r="J725" t="s">
        <v>4119</v>
      </c>
      <c r="K725" t="s">
        <v>141</v>
      </c>
      <c r="L725" t="s">
        <v>85</v>
      </c>
      <c r="M725" t="s">
        <v>4120</v>
      </c>
      <c r="O725" s="2">
        <f>IFERROR(IF($B725="","",INDEX(所属情報!$E:$E,MATCH($A725,所属情報!$A:$A,0))),"")</f>
        <v>490048</v>
      </c>
      <c r="P725" s="2" t="str">
        <f t="shared" si="33"/>
        <v>髙橋　侃凱 (M2)</v>
      </c>
      <c r="Q725" s="2" t="str">
        <f t="shared" si="34"/>
        <v>ﾀｶﾊｼ ﾔｽﾄｷ</v>
      </c>
      <c r="R725" s="2" t="str">
        <f t="shared" si="35"/>
        <v>TAKAHASHI Yasutoki (98)</v>
      </c>
      <c r="S725" s="2" t="str">
        <f>IFERROR(IF($F725="","",INDEX(リスト!$C:$C,MATCH($F725,リスト!$B:$B,0))),"")</f>
        <v>26</v>
      </c>
      <c r="T725" s="2" t="str">
        <f>IFERROR(IF($K725="","",INDEX(リスト!$F:$F,MATCH($K725,リスト!$E:$E,0))),"")</f>
        <v>JPN</v>
      </c>
      <c r="U725" s="2" t="str">
        <f>IF($B725="","",RIGHT($G725*1000+100+COUNTIF($G$2:$G725,$G725),9))</f>
        <v>980512101</v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>東海・愛　知</v>
      </c>
    </row>
    <row r="726" spans="1:22" x14ac:dyDescent="0.4">
      <c r="A726" t="s">
        <v>11772</v>
      </c>
      <c r="B726">
        <v>725</v>
      </c>
      <c r="C726" t="s">
        <v>4121</v>
      </c>
      <c r="D726" t="s">
        <v>4122</v>
      </c>
      <c r="E726" t="s">
        <v>775</v>
      </c>
      <c r="F726" t="s">
        <v>93</v>
      </c>
      <c r="G726">
        <v>20001202</v>
      </c>
      <c r="H726" t="s">
        <v>4123</v>
      </c>
      <c r="I726" t="s">
        <v>2237</v>
      </c>
      <c r="J726" t="s">
        <v>1091</v>
      </c>
      <c r="K726" t="s">
        <v>141</v>
      </c>
      <c r="L726" t="s">
        <v>93</v>
      </c>
      <c r="M726" t="s">
        <v>4124</v>
      </c>
      <c r="O726" s="2">
        <f>IFERROR(IF($B726="","",INDEX(所属情報!$E:$E,MATCH($A726,所属情報!$A:$A,0))),"")</f>
        <v>490048</v>
      </c>
      <c r="P726" s="2" t="str">
        <f t="shared" si="33"/>
        <v>川口　修大 (M2)</v>
      </c>
      <c r="Q726" s="2" t="str">
        <f t="shared" si="34"/>
        <v>ｶﾜｸﾞﾁ ｼｭｳﾄ</v>
      </c>
      <c r="R726" s="2" t="str">
        <f t="shared" si="35"/>
        <v>KAWAGUCHI Shuto (00)</v>
      </c>
      <c r="S726" s="2" t="str">
        <f>IFERROR(IF($F726="","",INDEX(リスト!$C:$C,MATCH($F726,リスト!$B:$B,0))),"")</f>
        <v>27</v>
      </c>
      <c r="T726" s="2" t="str">
        <f>IFERROR(IF($K726="","",INDEX(リスト!$F:$F,MATCH($K726,リスト!$E:$E,0))),"")</f>
        <v>JPN</v>
      </c>
      <c r="U726" s="2" t="str">
        <f>IF($B726="","",RIGHT($G726*1000+100+COUNTIF($G$2:$G726,$G726),9))</f>
        <v>001202101</v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>北野・大　阪</v>
      </c>
    </row>
    <row r="727" spans="1:22" x14ac:dyDescent="0.4">
      <c r="A727" t="s">
        <v>11772</v>
      </c>
      <c r="B727">
        <v>726</v>
      </c>
      <c r="C727" t="s">
        <v>4125</v>
      </c>
      <c r="D727" t="s">
        <v>4126</v>
      </c>
      <c r="E727" t="s">
        <v>1307</v>
      </c>
      <c r="F727" t="s">
        <v>105</v>
      </c>
      <c r="G727">
        <v>20010621</v>
      </c>
      <c r="H727" t="s">
        <v>4127</v>
      </c>
      <c r="I727" t="s">
        <v>1796</v>
      </c>
      <c r="J727" t="s">
        <v>1497</v>
      </c>
      <c r="K727" t="s">
        <v>141</v>
      </c>
      <c r="L727" t="s">
        <v>105</v>
      </c>
      <c r="M727" t="s">
        <v>4128</v>
      </c>
      <c r="O727" s="2">
        <f>IFERROR(IF($B727="","",INDEX(所属情報!$E:$E,MATCH($A727,所属情報!$A:$A,0))),"")</f>
        <v>490048</v>
      </c>
      <c r="P727" s="2" t="str">
        <f t="shared" si="33"/>
        <v>齋藤　啓 (M1)</v>
      </c>
      <c r="Q727" s="2" t="str">
        <f t="shared" si="34"/>
        <v>ｻｲﾄｳ ｹｲ</v>
      </c>
      <c r="R727" s="2" t="str">
        <f t="shared" si="35"/>
        <v>SAITO Kei (01)</v>
      </c>
      <c r="S727" s="2" t="str">
        <f>IFERROR(IF($F727="","",INDEX(リスト!$C:$C,MATCH($F727,リスト!$B:$B,0))),"")</f>
        <v>33</v>
      </c>
      <c r="T727" s="2" t="str">
        <f>IFERROR(IF($K727="","",INDEX(リスト!$F:$F,MATCH($K727,リスト!$E:$E,0))),"")</f>
        <v>JPN</v>
      </c>
      <c r="U727" s="2" t="str">
        <f>IF($B727="","",RIGHT($G727*1000+100+COUNTIF($G$2:$G727,$G727),9))</f>
        <v>010621101</v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>岡山操山・岡　山</v>
      </c>
    </row>
    <row r="728" spans="1:22" x14ac:dyDescent="0.4">
      <c r="A728" t="s">
        <v>11772</v>
      </c>
      <c r="B728">
        <v>727</v>
      </c>
      <c r="C728" t="s">
        <v>4129</v>
      </c>
      <c r="D728" t="s">
        <v>4130</v>
      </c>
      <c r="E728" t="s">
        <v>1307</v>
      </c>
      <c r="F728" t="s">
        <v>107</v>
      </c>
      <c r="G728">
        <v>20020109</v>
      </c>
      <c r="H728" t="s">
        <v>4131</v>
      </c>
      <c r="I728" t="s">
        <v>4132</v>
      </c>
      <c r="J728" t="s">
        <v>2896</v>
      </c>
      <c r="K728" t="s">
        <v>141</v>
      </c>
      <c r="L728" t="s">
        <v>107</v>
      </c>
      <c r="M728" t="s">
        <v>4133</v>
      </c>
      <c r="O728" s="2">
        <f>IFERROR(IF($B728="","",INDEX(所属情報!$E:$E,MATCH($A728,所属情報!$A:$A,0))),"")</f>
        <v>490048</v>
      </c>
      <c r="P728" s="2" t="str">
        <f t="shared" si="33"/>
        <v>尾原　翔 (M1)</v>
      </c>
      <c r="Q728" s="2" t="str">
        <f t="shared" si="34"/>
        <v>ｵﾊﾗ ｼｮｳ</v>
      </c>
      <c r="R728" s="2" t="str">
        <f t="shared" si="35"/>
        <v>OHARA Sho (02)</v>
      </c>
      <c r="S728" s="2" t="str">
        <f>IFERROR(IF($F728="","",INDEX(リスト!$C:$C,MATCH($F728,リスト!$B:$B,0))),"")</f>
        <v>34</v>
      </c>
      <c r="T728" s="2" t="str">
        <f>IFERROR(IF($K728="","",INDEX(リスト!$F:$F,MATCH($K728,リスト!$E:$E,0))),"")</f>
        <v>JPN</v>
      </c>
      <c r="U728" s="2" t="str">
        <f>IF($B728="","",RIGHT($G728*1000+100+COUNTIF($G$2:$G728,$G728),9))</f>
        <v>020109101</v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>呉三津田・広　島</v>
      </c>
    </row>
    <row r="729" spans="1:22" x14ac:dyDescent="0.4">
      <c r="A729" t="s">
        <v>11772</v>
      </c>
      <c r="B729">
        <v>728</v>
      </c>
      <c r="C729" t="s">
        <v>4134</v>
      </c>
      <c r="D729" t="s">
        <v>4135</v>
      </c>
      <c r="E729" t="s">
        <v>1307</v>
      </c>
      <c r="F729" t="s">
        <v>97</v>
      </c>
      <c r="G729">
        <v>20011017</v>
      </c>
      <c r="H729" t="s">
        <v>4136</v>
      </c>
      <c r="I729" t="s">
        <v>4137</v>
      </c>
      <c r="J729" t="s">
        <v>4138</v>
      </c>
      <c r="K729" t="s">
        <v>141</v>
      </c>
      <c r="L729" t="s">
        <v>97</v>
      </c>
      <c r="M729" t="s">
        <v>4139</v>
      </c>
      <c r="O729" s="2">
        <f>IFERROR(IF($B729="","",INDEX(所属情報!$E:$E,MATCH($A729,所属情報!$A:$A,0))),"")</f>
        <v>490048</v>
      </c>
      <c r="P729" s="2" t="str">
        <f t="shared" si="33"/>
        <v>梶　慎介 (M1)</v>
      </c>
      <c r="Q729" s="2" t="str">
        <f t="shared" si="34"/>
        <v>ｶｼﾞ ｼﾝｽｹ</v>
      </c>
      <c r="R729" s="2" t="str">
        <f t="shared" si="35"/>
        <v>KAJI Shinsuke (01)</v>
      </c>
      <c r="S729" s="2" t="str">
        <f>IFERROR(IF($F729="","",INDEX(リスト!$C:$C,MATCH($F729,リスト!$B:$B,0))),"")</f>
        <v>29</v>
      </c>
      <c r="T729" s="2" t="str">
        <f>IFERROR(IF($K729="","",INDEX(リスト!$F:$F,MATCH($K729,リスト!$E:$E,0))),"")</f>
        <v>JPN</v>
      </c>
      <c r="U729" s="2" t="str">
        <f>IF($B729="","",RIGHT($G729*1000+100+COUNTIF($G$2:$G729,$G729),9))</f>
        <v>011017101</v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>東大寺学園・奈　良</v>
      </c>
    </row>
    <row r="730" spans="1:22" x14ac:dyDescent="0.4">
      <c r="A730" t="s">
        <v>11772</v>
      </c>
      <c r="B730">
        <v>729</v>
      </c>
      <c r="C730" t="s">
        <v>4140</v>
      </c>
      <c r="D730" t="s">
        <v>4141</v>
      </c>
      <c r="E730" t="s">
        <v>1307</v>
      </c>
      <c r="F730" t="s">
        <v>65</v>
      </c>
      <c r="G730">
        <v>20000530</v>
      </c>
      <c r="H730" t="s">
        <v>4142</v>
      </c>
      <c r="I730" t="s">
        <v>1525</v>
      </c>
      <c r="J730" t="s">
        <v>4143</v>
      </c>
      <c r="K730" t="s">
        <v>141</v>
      </c>
      <c r="L730" t="s">
        <v>65</v>
      </c>
      <c r="M730" t="s">
        <v>4144</v>
      </c>
      <c r="O730" s="2">
        <f>IFERROR(IF($B730="","",INDEX(所属情報!$E:$E,MATCH($A730,所属情報!$A:$A,0))),"")</f>
        <v>490048</v>
      </c>
      <c r="P730" s="2" t="str">
        <f t="shared" si="33"/>
        <v>木之下　隆弘 (M1)</v>
      </c>
      <c r="Q730" s="2" t="str">
        <f t="shared" si="34"/>
        <v>ｷﾉｼﾀ ﾀｶﾋﾛ</v>
      </c>
      <c r="R730" s="2" t="str">
        <f t="shared" si="35"/>
        <v>KINOSHITA Takahiro (00)</v>
      </c>
      <c r="S730" s="2" t="str">
        <f>IFERROR(IF($F730="","",INDEX(リスト!$C:$C,MATCH($F730,リスト!$B:$B,0))),"")</f>
        <v>13</v>
      </c>
      <c r="T730" s="2" t="str">
        <f>IFERROR(IF($K730="","",INDEX(リスト!$F:$F,MATCH($K730,リスト!$E:$E,0))),"")</f>
        <v>JPN</v>
      </c>
      <c r="U730" s="2" t="str">
        <f>IF($B730="","",RIGHT($G730*1000+100+COUNTIF($G$2:$G730,$G730),9))</f>
        <v>000530101</v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>八王子東・東　京</v>
      </c>
    </row>
    <row r="731" spans="1:22" x14ac:dyDescent="0.4">
      <c r="A731" t="s">
        <v>11772</v>
      </c>
      <c r="B731">
        <v>730</v>
      </c>
      <c r="C731" t="s">
        <v>4145</v>
      </c>
      <c r="D731" t="s">
        <v>4146</v>
      </c>
      <c r="E731" t="s">
        <v>1307</v>
      </c>
      <c r="F731" t="s">
        <v>55</v>
      </c>
      <c r="G731">
        <v>20010723</v>
      </c>
      <c r="H731" t="s">
        <v>4147</v>
      </c>
      <c r="I731" t="s">
        <v>4148</v>
      </c>
      <c r="J731" t="s">
        <v>4149</v>
      </c>
      <c r="K731" t="s">
        <v>141</v>
      </c>
      <c r="L731" t="s">
        <v>55</v>
      </c>
      <c r="M731" t="s">
        <v>4150</v>
      </c>
      <c r="O731" s="2">
        <f>IFERROR(IF($B731="","",INDEX(所属情報!$E:$E,MATCH($A731,所属情報!$A:$A,0))),"")</f>
        <v>490048</v>
      </c>
      <c r="P731" s="2" t="str">
        <f t="shared" si="33"/>
        <v>島村　夏惟 (M1)</v>
      </c>
      <c r="Q731" s="2" t="str">
        <f t="shared" si="34"/>
        <v>ｼﾏﾑﾗ ｶｲ</v>
      </c>
      <c r="R731" s="2" t="str">
        <f t="shared" si="35"/>
        <v>SHIMAMURA Kai (01)</v>
      </c>
      <c r="S731" s="2" t="str">
        <f>IFERROR(IF($F731="","",INDEX(リスト!$C:$C,MATCH($F731,リスト!$B:$B,0))),"")</f>
        <v>08</v>
      </c>
      <c r="T731" s="2" t="str">
        <f>IFERROR(IF($K731="","",INDEX(リスト!$F:$F,MATCH($K731,リスト!$E:$E,0))),"")</f>
        <v>JPN</v>
      </c>
      <c r="U731" s="2" t="str">
        <f>IF($B731="","",RIGHT($G731*1000+100+COUNTIF($G$2:$G731,$G731),9))</f>
        <v>010723101</v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>古河中等・茨　城</v>
      </c>
    </row>
    <row r="732" spans="1:22" x14ac:dyDescent="0.4">
      <c r="A732" t="s">
        <v>11772</v>
      </c>
      <c r="B732">
        <v>731</v>
      </c>
      <c r="C732" t="s">
        <v>4151</v>
      </c>
      <c r="D732" t="s">
        <v>4152</v>
      </c>
      <c r="E732" t="s">
        <v>1307</v>
      </c>
      <c r="F732" t="s">
        <v>89</v>
      </c>
      <c r="G732">
        <v>20000708</v>
      </c>
      <c r="H732" t="s">
        <v>4153</v>
      </c>
      <c r="I732" t="s">
        <v>4154</v>
      </c>
      <c r="J732" t="s">
        <v>1200</v>
      </c>
      <c r="K732" t="s">
        <v>141</v>
      </c>
      <c r="L732" t="s">
        <v>89</v>
      </c>
      <c r="M732" t="s">
        <v>4155</v>
      </c>
      <c r="O732" s="2">
        <f>IFERROR(IF($B732="","",INDEX(所属情報!$E:$E,MATCH($A732,所属情報!$A:$A,0))),"")</f>
        <v>490048</v>
      </c>
      <c r="P732" s="2" t="str">
        <f t="shared" si="33"/>
        <v>宮園　隼人 (M1)</v>
      </c>
      <c r="Q732" s="2" t="str">
        <f t="shared" si="34"/>
        <v>ﾐﾔｿﾞﾉ ﾊﾔﾄ</v>
      </c>
      <c r="R732" s="2" t="str">
        <f t="shared" si="35"/>
        <v>MIYAZONO Hayato (00)</v>
      </c>
      <c r="S732" s="2" t="str">
        <f>IFERROR(IF($F732="","",INDEX(リスト!$C:$C,MATCH($F732,リスト!$B:$B,0))),"")</f>
        <v>25</v>
      </c>
      <c r="T732" s="2" t="str">
        <f>IFERROR(IF($K732="","",INDEX(リスト!$F:$F,MATCH($K732,リスト!$E:$E,0))),"")</f>
        <v>JPN</v>
      </c>
      <c r="U732" s="2" t="str">
        <f>IF($B732="","",RIGHT($G732*1000+100+COUNTIF($G$2:$G732,$G732),9))</f>
        <v>000708101</v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>膳所・滋　賀</v>
      </c>
    </row>
    <row r="733" spans="1:22" x14ac:dyDescent="0.4">
      <c r="A733" t="s">
        <v>11772</v>
      </c>
      <c r="B733">
        <v>732</v>
      </c>
      <c r="C733" t="s">
        <v>4156</v>
      </c>
      <c r="D733" t="s">
        <v>4157</v>
      </c>
      <c r="E733" t="s">
        <v>1307</v>
      </c>
      <c r="F733" t="s">
        <v>91</v>
      </c>
      <c r="G733">
        <v>20010828</v>
      </c>
      <c r="H733" t="s">
        <v>4158</v>
      </c>
      <c r="I733" t="s">
        <v>4159</v>
      </c>
      <c r="J733" t="s">
        <v>1360</v>
      </c>
      <c r="K733" t="s">
        <v>141</v>
      </c>
      <c r="L733" t="s">
        <v>71</v>
      </c>
      <c r="M733" t="s">
        <v>4160</v>
      </c>
      <c r="O733" s="2">
        <f>IFERROR(IF($B733="","",INDEX(所属情報!$E:$E,MATCH($A733,所属情報!$A:$A,0))),"")</f>
        <v>490048</v>
      </c>
      <c r="P733" s="2" t="str">
        <f t="shared" si="33"/>
        <v>江端　康汰 (M1)</v>
      </c>
      <c r="Q733" s="2" t="str">
        <f t="shared" si="34"/>
        <v>ｴﾊﾞﾀ ｺｳﾀ</v>
      </c>
      <c r="R733" s="2" t="str">
        <f t="shared" si="35"/>
        <v>EBATA Kota (01)</v>
      </c>
      <c r="S733" s="2" t="str">
        <f>IFERROR(IF($F733="","",INDEX(リスト!$C:$C,MATCH($F733,リスト!$B:$B,0))),"")</f>
        <v>26</v>
      </c>
      <c r="T733" s="2" t="str">
        <f>IFERROR(IF($K733="","",INDEX(リスト!$F:$F,MATCH($K733,リスト!$E:$E,0))),"")</f>
        <v>JPN</v>
      </c>
      <c r="U733" s="2" t="str">
        <f>IF($B733="","",RIGHT($G733*1000+100+COUNTIF($G$2:$G733,$G733),9))</f>
        <v>010828101</v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>富山中部・富　山</v>
      </c>
    </row>
    <row r="734" spans="1:22" x14ac:dyDescent="0.4">
      <c r="A734" t="s">
        <v>11772</v>
      </c>
      <c r="B734">
        <v>733</v>
      </c>
      <c r="C734" t="s">
        <v>4161</v>
      </c>
      <c r="D734" t="s">
        <v>4162</v>
      </c>
      <c r="E734" t="s">
        <v>1307</v>
      </c>
      <c r="F734" t="s">
        <v>111</v>
      </c>
      <c r="G734">
        <v>20011011</v>
      </c>
      <c r="H734" t="s">
        <v>4163</v>
      </c>
      <c r="I734" t="s">
        <v>4164</v>
      </c>
      <c r="J734" t="s">
        <v>1451</v>
      </c>
      <c r="K734" t="s">
        <v>141</v>
      </c>
      <c r="L734" t="s">
        <v>111</v>
      </c>
      <c r="M734" t="s">
        <v>1834</v>
      </c>
      <c r="O734" s="2">
        <f>IFERROR(IF($B734="","",INDEX(所属情報!$E:$E,MATCH($A734,所属情報!$A:$A,0))),"")</f>
        <v>490048</v>
      </c>
      <c r="P734" s="2" t="str">
        <f t="shared" si="33"/>
        <v>鴛原　泰輝 (M1)</v>
      </c>
      <c r="Q734" s="2" t="str">
        <f t="shared" si="34"/>
        <v>ｵｼﾊﾗ ﾀｲｷ</v>
      </c>
      <c r="R734" s="2" t="str">
        <f t="shared" si="35"/>
        <v>OSHIHARA Taiki (01)</v>
      </c>
      <c r="S734" s="2" t="str">
        <f>IFERROR(IF($F734="","",INDEX(リスト!$C:$C,MATCH($F734,リスト!$B:$B,0))),"")</f>
        <v>36</v>
      </c>
      <c r="T734" s="2" t="str">
        <f>IFERROR(IF($K734="","",INDEX(リスト!$F:$F,MATCH($K734,リスト!$E:$E,0))),"")</f>
        <v>JPN</v>
      </c>
      <c r="U734" s="2" t="str">
        <f>IF($B734="","",RIGHT($G734*1000+100+COUNTIF($G$2:$G734,$G734),9))</f>
        <v>011011101</v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>富岡東・徳　島</v>
      </c>
    </row>
    <row r="735" spans="1:22" x14ac:dyDescent="0.4">
      <c r="A735" t="s">
        <v>11772</v>
      </c>
      <c r="B735">
        <v>734</v>
      </c>
      <c r="C735" t="s">
        <v>4165</v>
      </c>
      <c r="D735" t="s">
        <v>4166</v>
      </c>
      <c r="E735" t="s">
        <v>1307</v>
      </c>
      <c r="F735" t="s">
        <v>79</v>
      </c>
      <c r="G735">
        <v>20020304</v>
      </c>
      <c r="H735" t="s">
        <v>4167</v>
      </c>
      <c r="I735" t="s">
        <v>4168</v>
      </c>
      <c r="J735" t="s">
        <v>1625</v>
      </c>
      <c r="K735" t="s">
        <v>141</v>
      </c>
      <c r="L735" t="s">
        <v>79</v>
      </c>
      <c r="M735" t="s">
        <v>4169</v>
      </c>
      <c r="O735" s="2">
        <f>IFERROR(IF($B735="","",INDEX(所属情報!$E:$E,MATCH($A735,所属情報!$A:$A,0))),"")</f>
        <v>490048</v>
      </c>
      <c r="P735" s="2" t="str">
        <f t="shared" si="33"/>
        <v>原　圭佑 (M1)</v>
      </c>
      <c r="Q735" s="2" t="str">
        <f t="shared" si="34"/>
        <v>ﾊﾗ ｹｲｽｹ</v>
      </c>
      <c r="R735" s="2" t="str">
        <f t="shared" si="35"/>
        <v>HARA Keisuke (02)</v>
      </c>
      <c r="S735" s="2" t="str">
        <f>IFERROR(IF($F735="","",INDEX(リスト!$C:$C,MATCH($F735,リスト!$B:$B,0))),"")</f>
        <v>20</v>
      </c>
      <c r="T735" s="2" t="str">
        <f>IFERROR(IF($K735="","",INDEX(リスト!$F:$F,MATCH($K735,リスト!$E:$E,0))),"")</f>
        <v>JPN</v>
      </c>
      <c r="U735" s="2" t="str">
        <f>IF($B735="","",RIGHT($G735*1000+100+COUNTIF($G$2:$G735,$G735),9))</f>
        <v>020304101</v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>長野・長　野</v>
      </c>
    </row>
    <row r="736" spans="1:22" x14ac:dyDescent="0.4">
      <c r="A736" t="s">
        <v>11772</v>
      </c>
      <c r="B736">
        <v>735</v>
      </c>
      <c r="C736" t="s">
        <v>4170</v>
      </c>
      <c r="D736" t="s">
        <v>4171</v>
      </c>
      <c r="E736">
        <v>5</v>
      </c>
      <c r="F736" t="s">
        <v>93</v>
      </c>
      <c r="G736">
        <v>20011002</v>
      </c>
      <c r="H736" t="s">
        <v>4172</v>
      </c>
      <c r="I736" t="s">
        <v>4173</v>
      </c>
      <c r="J736" t="s">
        <v>1194</v>
      </c>
      <c r="K736" t="s">
        <v>141</v>
      </c>
      <c r="L736" t="s">
        <v>93</v>
      </c>
      <c r="M736" t="s">
        <v>4174</v>
      </c>
      <c r="O736" s="2">
        <f>IFERROR(IF($B736="","",INDEX(所属情報!$E:$E,MATCH($A736,所属情報!$A:$A,0))),"")</f>
        <v>490048</v>
      </c>
      <c r="P736" s="2" t="str">
        <f t="shared" si="33"/>
        <v>角谷　幸紀 (5)</v>
      </c>
      <c r="Q736" s="2" t="str">
        <f t="shared" si="34"/>
        <v>ｶﾄﾞﾔ ｺｳｷ</v>
      </c>
      <c r="R736" s="2" t="str">
        <f t="shared" si="35"/>
        <v>KADOYA Koki (01)</v>
      </c>
      <c r="S736" s="2" t="str">
        <f>IFERROR(IF($F736="","",INDEX(リスト!$C:$C,MATCH($F736,リスト!$B:$B,0))),"")</f>
        <v>27</v>
      </c>
      <c r="T736" s="2" t="str">
        <f>IFERROR(IF($K736="","",INDEX(リスト!$F:$F,MATCH($K736,リスト!$E:$E,0))),"")</f>
        <v>JPN</v>
      </c>
      <c r="U736" s="2" t="str">
        <f>IF($B736="","",RIGHT($G736*1000+100+COUNTIF($G$2:$G736,$G736),9))</f>
        <v>011002102</v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>天王寺・大　阪</v>
      </c>
    </row>
    <row r="737" spans="1:22" x14ac:dyDescent="0.4">
      <c r="A737" t="s">
        <v>11772</v>
      </c>
      <c r="B737">
        <v>736</v>
      </c>
      <c r="C737" t="s">
        <v>4175</v>
      </c>
      <c r="D737" t="s">
        <v>4176</v>
      </c>
      <c r="E737">
        <v>4</v>
      </c>
      <c r="F737" t="s">
        <v>93</v>
      </c>
      <c r="G737">
        <v>20021013</v>
      </c>
      <c r="H737" t="s">
        <v>4177</v>
      </c>
      <c r="I737" t="s">
        <v>4178</v>
      </c>
      <c r="J737" t="s">
        <v>4179</v>
      </c>
      <c r="K737" t="s">
        <v>141</v>
      </c>
      <c r="L737" t="s">
        <v>93</v>
      </c>
      <c r="M737" t="s">
        <v>4124</v>
      </c>
      <c r="O737" s="2">
        <f>IFERROR(IF($B737="","",INDEX(所属情報!$E:$E,MATCH($A737,所属情報!$A:$A,0))),"")</f>
        <v>490048</v>
      </c>
      <c r="P737" s="2" t="str">
        <f t="shared" si="33"/>
        <v>紀之定　玲司 (4)</v>
      </c>
      <c r="Q737" s="2" t="str">
        <f t="shared" si="34"/>
        <v>ｷﾉｻﾀﾞ ﾚｲｼﾞ</v>
      </c>
      <c r="R737" s="2" t="str">
        <f t="shared" si="35"/>
        <v>KINOSADA Reiji (02)</v>
      </c>
      <c r="S737" s="2" t="str">
        <f>IFERROR(IF($F737="","",INDEX(リスト!$C:$C,MATCH($F737,リスト!$B:$B,0))),"")</f>
        <v>27</v>
      </c>
      <c r="T737" s="2" t="str">
        <f>IFERROR(IF($K737="","",INDEX(リスト!$F:$F,MATCH($K737,リスト!$E:$E,0))),"")</f>
        <v>JPN</v>
      </c>
      <c r="U737" s="2" t="str">
        <f>IF($B737="","",RIGHT($G737*1000+100+COUNTIF($G$2:$G737,$G737),9))</f>
        <v>021013101</v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>北野・大　阪</v>
      </c>
    </row>
    <row r="738" spans="1:22" x14ac:dyDescent="0.4">
      <c r="A738" t="s">
        <v>11772</v>
      </c>
      <c r="B738">
        <v>737</v>
      </c>
      <c r="C738" t="s">
        <v>4180</v>
      </c>
      <c r="D738" t="s">
        <v>4181</v>
      </c>
      <c r="E738">
        <v>4</v>
      </c>
      <c r="F738" t="s">
        <v>93</v>
      </c>
      <c r="G738">
        <v>20020409</v>
      </c>
      <c r="H738" t="s">
        <v>4182</v>
      </c>
      <c r="I738" t="s">
        <v>3422</v>
      </c>
      <c r="J738" t="s">
        <v>1657</v>
      </c>
      <c r="K738" t="s">
        <v>141</v>
      </c>
      <c r="L738" t="s">
        <v>93</v>
      </c>
      <c r="M738" t="s">
        <v>3874</v>
      </c>
      <c r="O738" s="2">
        <f>IFERROR(IF($B738="","",INDEX(所属情報!$E:$E,MATCH($A738,所属情報!$A:$A,0))),"")</f>
        <v>490048</v>
      </c>
      <c r="P738" s="2" t="str">
        <f t="shared" si="33"/>
        <v>中川　遥仁 (4)</v>
      </c>
      <c r="Q738" s="2" t="str">
        <f t="shared" si="34"/>
        <v>ﾅｶｶﾞﾜ ﾊﾙﾄ</v>
      </c>
      <c r="R738" s="2" t="str">
        <f t="shared" si="35"/>
        <v>NAKAGAWA Haruto (02)</v>
      </c>
      <c r="S738" s="2" t="str">
        <f>IFERROR(IF($F738="","",INDEX(リスト!$C:$C,MATCH($F738,リスト!$B:$B,0))),"")</f>
        <v>27</v>
      </c>
      <c r="T738" s="2" t="str">
        <f>IFERROR(IF($K738="","",INDEX(リスト!$F:$F,MATCH($K738,リスト!$E:$E,0))),"")</f>
        <v>JPN</v>
      </c>
      <c r="U738" s="2" t="str">
        <f>IF($B738="","",RIGHT($G738*1000+100+COUNTIF($G$2:$G738,$G738),9))</f>
        <v>020409102</v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>高槻・大　阪</v>
      </c>
    </row>
    <row r="739" spans="1:22" x14ac:dyDescent="0.4">
      <c r="A739" t="s">
        <v>11772</v>
      </c>
      <c r="B739">
        <v>738</v>
      </c>
      <c r="C739" t="s">
        <v>4183</v>
      </c>
      <c r="D739" t="s">
        <v>4184</v>
      </c>
      <c r="E739">
        <v>4</v>
      </c>
      <c r="F739" t="s">
        <v>93</v>
      </c>
      <c r="G739">
        <v>20020926</v>
      </c>
      <c r="H739" t="s">
        <v>4185</v>
      </c>
      <c r="I739" t="s">
        <v>3117</v>
      </c>
      <c r="J739" t="s">
        <v>1188</v>
      </c>
      <c r="K739" t="s">
        <v>141</v>
      </c>
      <c r="L739" t="s">
        <v>93</v>
      </c>
      <c r="M739" t="s">
        <v>4186</v>
      </c>
      <c r="O739" s="2">
        <f>IFERROR(IF($B739="","",INDEX(所属情報!$E:$E,MATCH($A739,所属情報!$A:$A,0))),"")</f>
        <v>490048</v>
      </c>
      <c r="P739" s="2" t="str">
        <f t="shared" si="33"/>
        <v>山中　駿 (4)</v>
      </c>
      <c r="Q739" s="2" t="str">
        <f t="shared" si="34"/>
        <v>ﾔﾏﾅｶ ｼｭﾝ</v>
      </c>
      <c r="R739" s="2" t="str">
        <f t="shared" si="35"/>
        <v>YAMANAKA Shun (02)</v>
      </c>
      <c r="S739" s="2" t="str">
        <f>IFERROR(IF($F739="","",INDEX(リスト!$C:$C,MATCH($F739,リスト!$B:$B,0))),"")</f>
        <v>27</v>
      </c>
      <c r="T739" s="2" t="str">
        <f>IFERROR(IF($K739="","",INDEX(リスト!$F:$F,MATCH($K739,リスト!$E:$E,0))),"")</f>
        <v>JPN</v>
      </c>
      <c r="U739" s="2" t="str">
        <f>IF($B739="","",RIGHT($G739*1000+100+COUNTIF($G$2:$G739,$G739),9))</f>
        <v>020926101</v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>三国丘・大　阪</v>
      </c>
    </row>
    <row r="740" spans="1:22" x14ac:dyDescent="0.4">
      <c r="A740" t="s">
        <v>11772</v>
      </c>
      <c r="B740">
        <v>739</v>
      </c>
      <c r="C740" t="s">
        <v>4187</v>
      </c>
      <c r="D740" t="s">
        <v>4188</v>
      </c>
      <c r="E740">
        <v>4</v>
      </c>
      <c r="F740" t="s">
        <v>93</v>
      </c>
      <c r="G740">
        <v>20020908</v>
      </c>
      <c r="H740" t="s">
        <v>4189</v>
      </c>
      <c r="I740" t="s">
        <v>4190</v>
      </c>
      <c r="J740" t="s">
        <v>2173</v>
      </c>
      <c r="K740" t="s">
        <v>141</v>
      </c>
      <c r="L740" t="s">
        <v>93</v>
      </c>
      <c r="M740" t="s">
        <v>4124</v>
      </c>
      <c r="O740" s="2">
        <f>IFERROR(IF($B740="","",INDEX(所属情報!$E:$E,MATCH($A740,所属情報!$A:$A,0))),"")</f>
        <v>490048</v>
      </c>
      <c r="P740" s="2" t="str">
        <f t="shared" si="33"/>
        <v>長田　雅史 (4)</v>
      </c>
      <c r="Q740" s="2" t="str">
        <f t="shared" si="34"/>
        <v>ﾅｶﾞﾀ ﾏｻｼ</v>
      </c>
      <c r="R740" s="2" t="str">
        <f t="shared" si="35"/>
        <v>NAGATA Masashi (02)</v>
      </c>
      <c r="S740" s="2" t="str">
        <f>IFERROR(IF($F740="","",INDEX(リスト!$C:$C,MATCH($F740,リスト!$B:$B,0))),"")</f>
        <v>27</v>
      </c>
      <c r="T740" s="2" t="str">
        <f>IFERROR(IF($K740="","",INDEX(リスト!$F:$F,MATCH($K740,リスト!$E:$E,0))),"")</f>
        <v>JPN</v>
      </c>
      <c r="U740" s="2" t="str">
        <f>IF($B740="","",RIGHT($G740*1000+100+COUNTIF($G$2:$G740,$G740),9))</f>
        <v>020908101</v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>北野・大　阪</v>
      </c>
    </row>
    <row r="741" spans="1:22" x14ac:dyDescent="0.4">
      <c r="A741" t="s">
        <v>11772</v>
      </c>
      <c r="B741">
        <v>740</v>
      </c>
      <c r="C741" t="s">
        <v>4191</v>
      </c>
      <c r="D741" t="s">
        <v>4192</v>
      </c>
      <c r="E741">
        <v>4</v>
      </c>
      <c r="F741" t="s">
        <v>97</v>
      </c>
      <c r="G741">
        <v>20020627</v>
      </c>
      <c r="H741" t="s">
        <v>4193</v>
      </c>
      <c r="I741" t="s">
        <v>4194</v>
      </c>
      <c r="J741" t="s">
        <v>4195</v>
      </c>
      <c r="K741" t="s">
        <v>141</v>
      </c>
      <c r="L741" t="s">
        <v>97</v>
      </c>
      <c r="M741" t="s">
        <v>4196</v>
      </c>
      <c r="O741" s="2">
        <f>IFERROR(IF($B741="","",INDEX(所属情報!$E:$E,MATCH($A741,所属情報!$A:$A,0))),"")</f>
        <v>490048</v>
      </c>
      <c r="P741" s="2" t="str">
        <f t="shared" si="33"/>
        <v>五十嵐　聖 (4)</v>
      </c>
      <c r="Q741" s="2" t="str">
        <f t="shared" si="34"/>
        <v>ｲｶﾗｼ ﾋｼﾞﾘ</v>
      </c>
      <c r="R741" s="2" t="str">
        <f t="shared" si="35"/>
        <v>IKARASHI Hijiri (02)</v>
      </c>
      <c r="S741" s="2" t="str">
        <f>IFERROR(IF($F741="","",INDEX(リスト!$C:$C,MATCH($F741,リスト!$B:$B,0))),"")</f>
        <v>29</v>
      </c>
      <c r="T741" s="2" t="str">
        <f>IFERROR(IF($K741="","",INDEX(リスト!$F:$F,MATCH($K741,リスト!$E:$E,0))),"")</f>
        <v>JPN</v>
      </c>
      <c r="U741" s="2" t="str">
        <f>IF($B741="","",RIGHT($G741*1000+100+COUNTIF($G$2:$G741,$G741),9))</f>
        <v>020627101</v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>聖心学園中等・奈　良</v>
      </c>
    </row>
    <row r="742" spans="1:22" x14ac:dyDescent="0.4">
      <c r="A742" t="s">
        <v>11772</v>
      </c>
      <c r="B742">
        <v>741</v>
      </c>
      <c r="C742" t="s">
        <v>4197</v>
      </c>
      <c r="D742" t="s">
        <v>4198</v>
      </c>
      <c r="E742">
        <v>4</v>
      </c>
      <c r="F742" t="s">
        <v>91</v>
      </c>
      <c r="G742">
        <v>20020703</v>
      </c>
      <c r="H742" t="s">
        <v>4199</v>
      </c>
      <c r="I742" t="s">
        <v>3550</v>
      </c>
      <c r="J742" t="s">
        <v>2163</v>
      </c>
      <c r="K742" t="s">
        <v>141</v>
      </c>
      <c r="L742" t="s">
        <v>91</v>
      </c>
      <c r="M742" t="s">
        <v>1575</v>
      </c>
      <c r="O742" s="2">
        <f>IFERROR(IF($B742="","",INDEX(所属情報!$E:$E,MATCH($A742,所属情報!$A:$A,0))),"")</f>
        <v>490048</v>
      </c>
      <c r="P742" s="2" t="str">
        <f t="shared" si="33"/>
        <v>西川　洸平 (4)</v>
      </c>
      <c r="Q742" s="2" t="str">
        <f t="shared" si="34"/>
        <v>ﾆｼｶﾜ ｺｳﾍｲ</v>
      </c>
      <c r="R742" s="2" t="str">
        <f t="shared" si="35"/>
        <v>NISHIKAWA Kohei (02)</v>
      </c>
      <c r="S742" s="2" t="str">
        <f>IFERROR(IF($F742="","",INDEX(リスト!$C:$C,MATCH($F742,リスト!$B:$B,0))),"")</f>
        <v>26</v>
      </c>
      <c r="T742" s="2" t="str">
        <f>IFERROR(IF($K742="","",INDEX(リスト!$F:$F,MATCH($K742,リスト!$E:$E,0))),"")</f>
        <v>JPN</v>
      </c>
      <c r="U742" s="2" t="str">
        <f>IF($B742="","",RIGHT($G742*1000+100+COUNTIF($G$2:$G742,$G742),9))</f>
        <v>020703103</v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>西京・京　都</v>
      </c>
    </row>
    <row r="743" spans="1:22" x14ac:dyDescent="0.4">
      <c r="A743" t="s">
        <v>11772</v>
      </c>
      <c r="B743">
        <v>742</v>
      </c>
      <c r="C743" t="s">
        <v>4200</v>
      </c>
      <c r="D743" t="s">
        <v>4201</v>
      </c>
      <c r="E743">
        <v>4</v>
      </c>
      <c r="F743" t="s">
        <v>65</v>
      </c>
      <c r="G743">
        <v>20010918</v>
      </c>
      <c r="H743" t="s">
        <v>4202</v>
      </c>
      <c r="I743" t="s">
        <v>4203</v>
      </c>
      <c r="J743" t="s">
        <v>4204</v>
      </c>
      <c r="K743" t="s">
        <v>141</v>
      </c>
      <c r="L743" t="s">
        <v>65</v>
      </c>
      <c r="M743" t="s">
        <v>4205</v>
      </c>
      <c r="O743" s="2">
        <f>IFERROR(IF($B743="","",INDEX(所属情報!$E:$E,MATCH($A743,所属情報!$A:$A,0))),"")</f>
        <v>490048</v>
      </c>
      <c r="P743" s="2" t="str">
        <f t="shared" si="33"/>
        <v>平山　悦章 (4)</v>
      </c>
      <c r="Q743" s="2" t="str">
        <f t="shared" si="34"/>
        <v>ﾋﾗﾔﾏ ﾖｼｱｷ</v>
      </c>
      <c r="R743" s="2" t="str">
        <f t="shared" si="35"/>
        <v>HIRAYAMA Yoshiaki (01)</v>
      </c>
      <c r="S743" s="2" t="str">
        <f>IFERROR(IF($F743="","",INDEX(リスト!$C:$C,MATCH($F743,リスト!$B:$B,0))),"")</f>
        <v>13</v>
      </c>
      <c r="T743" s="2" t="str">
        <f>IFERROR(IF($K743="","",INDEX(リスト!$F:$F,MATCH($K743,リスト!$E:$E,0))),"")</f>
        <v>JPN</v>
      </c>
      <c r="U743" s="2" t="str">
        <f>IF($B743="","",RIGHT($G743*1000+100+COUNTIF($G$2:$G743,$G743),9))</f>
        <v>010918101</v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>聖学院・東　京</v>
      </c>
    </row>
    <row r="744" spans="1:22" x14ac:dyDescent="0.4">
      <c r="A744" t="s">
        <v>11772</v>
      </c>
      <c r="B744">
        <v>743</v>
      </c>
      <c r="C744" t="s">
        <v>4206</v>
      </c>
      <c r="D744" t="s">
        <v>4207</v>
      </c>
      <c r="E744">
        <v>4</v>
      </c>
      <c r="F744" t="s">
        <v>55</v>
      </c>
      <c r="G744">
        <v>20011019</v>
      </c>
      <c r="H744" t="s">
        <v>4208</v>
      </c>
      <c r="I744" t="s">
        <v>4209</v>
      </c>
      <c r="J744" t="s">
        <v>4210</v>
      </c>
      <c r="K744" t="s">
        <v>141</v>
      </c>
      <c r="L744" t="s">
        <v>55</v>
      </c>
      <c r="M744" t="s">
        <v>4211</v>
      </c>
      <c r="O744" s="2">
        <f>IFERROR(IF($B744="","",INDEX(所属情報!$E:$E,MATCH($A744,所属情報!$A:$A,0))),"")</f>
        <v>490048</v>
      </c>
      <c r="P744" s="2" t="str">
        <f t="shared" si="33"/>
        <v>須山　傑 (4)</v>
      </c>
      <c r="Q744" s="2" t="str">
        <f t="shared" si="34"/>
        <v>ｽﾔﾏ ｽｸﾞﾙ</v>
      </c>
      <c r="R744" s="2" t="str">
        <f t="shared" si="35"/>
        <v>SUYAMA Suguru (01)</v>
      </c>
      <c r="S744" s="2" t="str">
        <f>IFERROR(IF($F744="","",INDEX(リスト!$C:$C,MATCH($F744,リスト!$B:$B,0))),"")</f>
        <v>08</v>
      </c>
      <c r="T744" s="2" t="str">
        <f>IFERROR(IF($K744="","",INDEX(リスト!$F:$F,MATCH($K744,リスト!$E:$E,0))),"")</f>
        <v>JPN</v>
      </c>
      <c r="U744" s="2" t="str">
        <f>IF($B744="","",RIGHT($G744*1000+100+COUNTIF($G$2:$G744,$G744),9))</f>
        <v>011019101</v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>水戸第一・茨　城</v>
      </c>
    </row>
    <row r="745" spans="1:22" x14ac:dyDescent="0.4">
      <c r="A745" t="s">
        <v>11772</v>
      </c>
      <c r="B745">
        <v>744</v>
      </c>
      <c r="C745" t="s">
        <v>4212</v>
      </c>
      <c r="D745" t="s">
        <v>4213</v>
      </c>
      <c r="E745">
        <v>4</v>
      </c>
      <c r="F745" t="s">
        <v>105</v>
      </c>
      <c r="G745">
        <v>20020803</v>
      </c>
      <c r="H745" t="s">
        <v>4214</v>
      </c>
      <c r="I745" t="s">
        <v>4215</v>
      </c>
      <c r="J745" t="s">
        <v>1535</v>
      </c>
      <c r="K745" t="s">
        <v>141</v>
      </c>
      <c r="L745" t="s">
        <v>105</v>
      </c>
      <c r="M745" t="s">
        <v>1567</v>
      </c>
      <c r="O745" s="2">
        <f>IFERROR(IF($B745="","",INDEX(所属情報!$E:$E,MATCH($A745,所属情報!$A:$A,0))),"")</f>
        <v>490048</v>
      </c>
      <c r="P745" s="2" t="str">
        <f t="shared" si="33"/>
        <v>金盛　圭悟 (4)</v>
      </c>
      <c r="Q745" s="2" t="str">
        <f t="shared" si="34"/>
        <v>ｶﾅﾓﾘ ｹｲｺﾞ</v>
      </c>
      <c r="R745" s="2" t="str">
        <f t="shared" si="35"/>
        <v>KANAMORI Keigo (02)</v>
      </c>
      <c r="S745" s="2" t="str">
        <f>IFERROR(IF($F745="","",INDEX(リスト!$C:$C,MATCH($F745,リスト!$B:$B,0))),"")</f>
        <v>33</v>
      </c>
      <c r="T745" s="2" t="str">
        <f>IFERROR(IF($K745="","",INDEX(リスト!$F:$F,MATCH($K745,リスト!$E:$E,0))),"")</f>
        <v>JPN</v>
      </c>
      <c r="U745" s="2" t="str">
        <f>IF($B745="","",RIGHT($G745*1000+100+COUNTIF($G$2:$G745,$G745),9))</f>
        <v>020803102</v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>倉敷青陵・岡　山</v>
      </c>
    </row>
    <row r="746" spans="1:22" x14ac:dyDescent="0.4">
      <c r="A746" t="s">
        <v>11772</v>
      </c>
      <c r="B746">
        <v>745</v>
      </c>
      <c r="C746" t="s">
        <v>4216</v>
      </c>
      <c r="D746" t="s">
        <v>4217</v>
      </c>
      <c r="E746">
        <v>4</v>
      </c>
      <c r="F746" t="s">
        <v>91</v>
      </c>
      <c r="G746">
        <v>20010517</v>
      </c>
      <c r="H746" t="s">
        <v>4218</v>
      </c>
      <c r="I746" t="s">
        <v>1288</v>
      </c>
      <c r="J746" t="s">
        <v>1566</v>
      </c>
      <c r="K746" t="s">
        <v>141</v>
      </c>
      <c r="L746" t="s">
        <v>93</v>
      </c>
      <c r="M746" t="s">
        <v>2008</v>
      </c>
      <c r="O746" s="2">
        <f>IFERROR(IF($B746="","",INDEX(所属情報!$E:$E,MATCH($A746,所属情報!$A:$A,0))),"")</f>
        <v>490048</v>
      </c>
      <c r="P746" s="2" t="str">
        <f t="shared" si="33"/>
        <v>岡本　亜哲 (4)</v>
      </c>
      <c r="Q746" s="2" t="str">
        <f t="shared" si="34"/>
        <v>ｵｶﾓﾄ ｱｻﾄ</v>
      </c>
      <c r="R746" s="2" t="str">
        <f t="shared" si="35"/>
        <v>OKAMOTO Asato (01)</v>
      </c>
      <c r="S746" s="2" t="str">
        <f>IFERROR(IF($F746="","",INDEX(リスト!$C:$C,MATCH($F746,リスト!$B:$B,0))),"")</f>
        <v>26</v>
      </c>
      <c r="T746" s="2" t="str">
        <f>IFERROR(IF($K746="","",INDEX(リスト!$F:$F,MATCH($K746,リスト!$E:$E,0))),"")</f>
        <v>JPN</v>
      </c>
      <c r="U746" s="2" t="str">
        <f>IF($B746="","",RIGHT($G746*1000+100+COUNTIF($G$2:$G746,$G746),9))</f>
        <v>010517101</v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>大阪桐蔭・大　阪</v>
      </c>
    </row>
    <row r="747" spans="1:22" x14ac:dyDescent="0.4">
      <c r="A747" t="s">
        <v>11772</v>
      </c>
      <c r="B747">
        <v>746</v>
      </c>
      <c r="C747" t="s">
        <v>4219</v>
      </c>
      <c r="D747" t="s">
        <v>4220</v>
      </c>
      <c r="E747">
        <v>4</v>
      </c>
      <c r="F747" t="s">
        <v>67</v>
      </c>
      <c r="G747">
        <v>20010820</v>
      </c>
      <c r="H747" t="s">
        <v>4221</v>
      </c>
      <c r="I747" t="s">
        <v>4222</v>
      </c>
      <c r="J747" t="s">
        <v>3911</v>
      </c>
      <c r="K747" t="s">
        <v>141</v>
      </c>
      <c r="L747" t="s">
        <v>65</v>
      </c>
      <c r="M747" t="s">
        <v>4223</v>
      </c>
      <c r="O747" s="2">
        <f>IFERROR(IF($B747="","",INDEX(所属情報!$E:$E,MATCH($A747,所属情報!$A:$A,0))),"")</f>
        <v>490048</v>
      </c>
      <c r="P747" s="2" t="str">
        <f t="shared" si="33"/>
        <v>髙山　兼輔 (4)</v>
      </c>
      <c r="Q747" s="2" t="str">
        <f t="shared" si="34"/>
        <v>ﾀｶﾔﾏ ｹﾝｽｹ</v>
      </c>
      <c r="R747" s="2" t="str">
        <f t="shared" si="35"/>
        <v>TAKAYAMA Kensuke (01)</v>
      </c>
      <c r="S747" s="2" t="str">
        <f>IFERROR(IF($F747="","",INDEX(リスト!$C:$C,MATCH($F747,リスト!$B:$B,0))),"")</f>
        <v>14</v>
      </c>
      <c r="T747" s="2" t="str">
        <f>IFERROR(IF($K747="","",INDEX(リスト!$F:$F,MATCH($K747,リスト!$E:$E,0))),"")</f>
        <v>JPN</v>
      </c>
      <c r="U747" s="2" t="str">
        <f>IF($B747="","",RIGHT($G747*1000+100+COUNTIF($G$2:$G747,$G747),9))</f>
        <v>010820101</v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>東京学芸大附属・東　京</v>
      </c>
    </row>
    <row r="748" spans="1:22" x14ac:dyDescent="0.4">
      <c r="A748" t="s">
        <v>11772</v>
      </c>
      <c r="B748">
        <v>747</v>
      </c>
      <c r="C748" t="s">
        <v>4224</v>
      </c>
      <c r="D748" t="s">
        <v>4225</v>
      </c>
      <c r="E748">
        <v>4</v>
      </c>
      <c r="F748" t="s">
        <v>41</v>
      </c>
      <c r="G748">
        <v>20021003</v>
      </c>
      <c r="H748" t="s">
        <v>4226</v>
      </c>
      <c r="I748" t="s">
        <v>1297</v>
      </c>
      <c r="J748" t="s">
        <v>4227</v>
      </c>
      <c r="K748" t="s">
        <v>141</v>
      </c>
      <c r="L748" t="s">
        <v>41</v>
      </c>
      <c r="M748" t="s">
        <v>4228</v>
      </c>
      <c r="O748" s="2">
        <f>IFERROR(IF($B748="","",INDEX(所属情報!$E:$E,MATCH($A748,所属情報!$A:$A,0))),"")</f>
        <v>490048</v>
      </c>
      <c r="P748" s="2" t="str">
        <f t="shared" si="33"/>
        <v>髙田　雄平 (4)</v>
      </c>
      <c r="Q748" s="2" t="str">
        <f t="shared" si="34"/>
        <v>ﾀｶﾀﾞ ﾕｳﾍｲ</v>
      </c>
      <c r="R748" s="2" t="str">
        <f t="shared" si="35"/>
        <v>TAKADA Yuhei (02)</v>
      </c>
      <c r="S748" s="2" t="str">
        <f>IFERROR(IF($F748="","",INDEX(リスト!$C:$C,MATCH($F748,リスト!$B:$B,0))),"")</f>
        <v>01</v>
      </c>
      <c r="T748" s="2" t="str">
        <f>IFERROR(IF($K748="","",INDEX(リスト!$F:$F,MATCH($K748,リスト!$E:$E,0))),"")</f>
        <v>JPN</v>
      </c>
      <c r="U748" s="2" t="str">
        <f>IF($B748="","",RIGHT($G748*1000+100+COUNTIF($G$2:$G748,$G748),9))</f>
        <v>021003102</v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>札幌南・北海道</v>
      </c>
    </row>
    <row r="749" spans="1:22" x14ac:dyDescent="0.4">
      <c r="A749" t="s">
        <v>11772</v>
      </c>
      <c r="B749">
        <v>748</v>
      </c>
      <c r="C749" t="s">
        <v>4229</v>
      </c>
      <c r="D749" t="s">
        <v>4230</v>
      </c>
      <c r="E749">
        <v>4</v>
      </c>
      <c r="F749" t="s">
        <v>91</v>
      </c>
      <c r="G749">
        <v>20020622</v>
      </c>
      <c r="H749" t="s">
        <v>4231</v>
      </c>
      <c r="I749" t="s">
        <v>4232</v>
      </c>
      <c r="J749" t="s">
        <v>1205</v>
      </c>
      <c r="K749" t="s">
        <v>141</v>
      </c>
      <c r="L749" t="s">
        <v>93</v>
      </c>
      <c r="M749" t="s">
        <v>4124</v>
      </c>
      <c r="O749" s="2">
        <f>IFERROR(IF($B749="","",INDEX(所属情報!$E:$E,MATCH($A749,所属情報!$A:$A,0))),"")</f>
        <v>490048</v>
      </c>
      <c r="P749" s="2" t="str">
        <f t="shared" si="33"/>
        <v>三嶋　友貴 (4)</v>
      </c>
      <c r="Q749" s="2" t="str">
        <f t="shared" si="34"/>
        <v>ﾐｼﾏ ﾄﾓｷ</v>
      </c>
      <c r="R749" s="2" t="str">
        <f t="shared" si="35"/>
        <v>MISHIMA Tomoki (02)</v>
      </c>
      <c r="S749" s="2" t="str">
        <f>IFERROR(IF($F749="","",INDEX(リスト!$C:$C,MATCH($F749,リスト!$B:$B,0))),"")</f>
        <v>26</v>
      </c>
      <c r="T749" s="2" t="str">
        <f>IFERROR(IF($K749="","",INDEX(リスト!$F:$F,MATCH($K749,リスト!$E:$E,0))),"")</f>
        <v>JPN</v>
      </c>
      <c r="U749" s="2" t="str">
        <f>IF($B749="","",RIGHT($G749*1000+100+COUNTIF($G$2:$G749,$G749),9))</f>
        <v>020622101</v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>北野・大　阪</v>
      </c>
    </row>
    <row r="750" spans="1:22" x14ac:dyDescent="0.4">
      <c r="A750" t="s">
        <v>11772</v>
      </c>
      <c r="B750">
        <v>749</v>
      </c>
      <c r="C750" t="s">
        <v>4233</v>
      </c>
      <c r="D750" t="s">
        <v>4234</v>
      </c>
      <c r="E750">
        <v>4</v>
      </c>
      <c r="F750" t="s">
        <v>41</v>
      </c>
      <c r="G750">
        <v>20021008</v>
      </c>
      <c r="H750" t="s">
        <v>4235</v>
      </c>
      <c r="I750" t="s">
        <v>4236</v>
      </c>
      <c r="J750" t="s">
        <v>1223</v>
      </c>
      <c r="K750" t="s">
        <v>141</v>
      </c>
      <c r="L750" t="s">
        <v>41</v>
      </c>
      <c r="M750" t="s">
        <v>4228</v>
      </c>
      <c r="O750" s="2">
        <f>IFERROR(IF($B750="","",INDEX(所属情報!$E:$E,MATCH($A750,所属情報!$A:$A,0))),"")</f>
        <v>490048</v>
      </c>
      <c r="P750" s="2" t="str">
        <f t="shared" si="33"/>
        <v>小笹　陽輝 (4)</v>
      </c>
      <c r="Q750" s="2" t="str">
        <f t="shared" si="34"/>
        <v>ｵｻﾞｻ ﾊﾙｷ</v>
      </c>
      <c r="R750" s="2" t="str">
        <f t="shared" si="35"/>
        <v>OZASA Haruki (02)</v>
      </c>
      <c r="S750" s="2" t="str">
        <f>IFERROR(IF($F750="","",INDEX(リスト!$C:$C,MATCH($F750,リスト!$B:$B,0))),"")</f>
        <v>01</v>
      </c>
      <c r="T750" s="2" t="str">
        <f>IFERROR(IF($K750="","",INDEX(リスト!$F:$F,MATCH($K750,リスト!$E:$E,0))),"")</f>
        <v>JPN</v>
      </c>
      <c r="U750" s="2" t="str">
        <f>IF($B750="","",RIGHT($G750*1000+100+COUNTIF($G$2:$G750,$G750),9))</f>
        <v>021008101</v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>札幌南・北海道</v>
      </c>
    </row>
    <row r="751" spans="1:22" x14ac:dyDescent="0.4">
      <c r="A751" t="s">
        <v>11772</v>
      </c>
      <c r="B751">
        <v>750</v>
      </c>
      <c r="C751" t="s">
        <v>4237</v>
      </c>
      <c r="D751" t="s">
        <v>4238</v>
      </c>
      <c r="E751">
        <v>4</v>
      </c>
      <c r="F751" t="s">
        <v>91</v>
      </c>
      <c r="G751">
        <v>20021014</v>
      </c>
      <c r="H751" t="s">
        <v>4239</v>
      </c>
      <c r="I751" t="s">
        <v>1985</v>
      </c>
      <c r="J751" t="s">
        <v>1254</v>
      </c>
      <c r="K751" t="s">
        <v>141</v>
      </c>
      <c r="L751" t="s">
        <v>65</v>
      </c>
      <c r="M751" t="s">
        <v>4240</v>
      </c>
      <c r="O751" s="2">
        <f>IFERROR(IF($B751="","",INDEX(所属情報!$E:$E,MATCH($A751,所属情報!$A:$A,0))),"")</f>
        <v>490048</v>
      </c>
      <c r="P751" s="2" t="str">
        <f t="shared" si="33"/>
        <v>松本　良平 (4)</v>
      </c>
      <c r="Q751" s="2" t="str">
        <f t="shared" si="34"/>
        <v>ﾏﾂﾓﾄ ﾘｮｳﾍｲ</v>
      </c>
      <c r="R751" s="2" t="str">
        <f t="shared" si="35"/>
        <v>MATSUMOTO Ryohei (02)</v>
      </c>
      <c r="S751" s="2" t="str">
        <f>IFERROR(IF($F751="","",INDEX(リスト!$C:$C,MATCH($F751,リスト!$B:$B,0))),"")</f>
        <v>26</v>
      </c>
      <c r="T751" s="2" t="str">
        <f>IFERROR(IF($K751="","",INDEX(リスト!$F:$F,MATCH($K751,リスト!$E:$E,0))),"")</f>
        <v>JPN</v>
      </c>
      <c r="U751" s="2" t="str">
        <f>IF($B751="","",RIGHT($G751*1000+100+COUNTIF($G$2:$G751,$G751),9))</f>
        <v>021014101</v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>城北・東　京</v>
      </c>
    </row>
    <row r="752" spans="1:22" x14ac:dyDescent="0.4">
      <c r="A752" t="s">
        <v>11772</v>
      </c>
      <c r="B752">
        <v>751</v>
      </c>
      <c r="C752" t="s">
        <v>4241</v>
      </c>
      <c r="D752" t="s">
        <v>4242</v>
      </c>
      <c r="E752">
        <v>4</v>
      </c>
      <c r="F752" t="s">
        <v>89</v>
      </c>
      <c r="G752">
        <v>20020615</v>
      </c>
      <c r="H752" t="s">
        <v>4243</v>
      </c>
      <c r="I752" t="s">
        <v>4244</v>
      </c>
      <c r="J752" t="s">
        <v>4245</v>
      </c>
      <c r="K752" t="s">
        <v>141</v>
      </c>
      <c r="L752" t="s">
        <v>89</v>
      </c>
      <c r="M752" t="s">
        <v>4246</v>
      </c>
      <c r="O752" s="2">
        <f>IFERROR(IF($B752="","",INDEX(所属情報!$E:$E,MATCH($A752,所属情報!$A:$A,0))),"")</f>
        <v>490048</v>
      </c>
      <c r="P752" s="2" t="str">
        <f t="shared" si="33"/>
        <v>小井　稜真 (4)</v>
      </c>
      <c r="Q752" s="2" t="str">
        <f t="shared" si="34"/>
        <v>ｺｲ ﾘｮｳﾏ</v>
      </c>
      <c r="R752" s="2" t="str">
        <f t="shared" si="35"/>
        <v>KOI Ryoma (02)</v>
      </c>
      <c r="S752" s="2" t="str">
        <f>IFERROR(IF($F752="","",INDEX(リスト!$C:$C,MATCH($F752,リスト!$B:$B,0))),"")</f>
        <v>25</v>
      </c>
      <c r="T752" s="2" t="str">
        <f>IFERROR(IF($K752="","",INDEX(リスト!$F:$F,MATCH($K752,リスト!$E:$E,0))),"")</f>
        <v>JPN</v>
      </c>
      <c r="U752" s="2" t="str">
        <f>IF($B752="","",RIGHT($G752*1000+100+COUNTIF($G$2:$G752,$G752),9))</f>
        <v>020615102</v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>守山・滋　賀</v>
      </c>
    </row>
    <row r="753" spans="1:22" x14ac:dyDescent="0.4">
      <c r="A753" t="s">
        <v>11772</v>
      </c>
      <c r="B753">
        <v>752</v>
      </c>
      <c r="C753" t="s">
        <v>4247</v>
      </c>
      <c r="D753" t="s">
        <v>4248</v>
      </c>
      <c r="E753">
        <v>4</v>
      </c>
      <c r="F753" t="s">
        <v>63</v>
      </c>
      <c r="G753">
        <v>20011108</v>
      </c>
      <c r="H753" t="s">
        <v>4249</v>
      </c>
      <c r="I753" t="s">
        <v>4250</v>
      </c>
      <c r="J753" t="s">
        <v>1284</v>
      </c>
      <c r="K753" t="s">
        <v>141</v>
      </c>
      <c r="L753" t="s">
        <v>63</v>
      </c>
      <c r="M753" t="s">
        <v>4251</v>
      </c>
      <c r="O753" s="2">
        <f>IFERROR(IF($B753="","",INDEX(所属情報!$E:$E,MATCH($A753,所属情報!$A:$A,0))),"")</f>
        <v>490048</v>
      </c>
      <c r="P753" s="2" t="str">
        <f t="shared" si="33"/>
        <v>梅原　佑介 (4)</v>
      </c>
      <c r="Q753" s="2" t="str">
        <f t="shared" si="34"/>
        <v>ｳﾒﾊﾗ ﾕｳｽｹ</v>
      </c>
      <c r="R753" s="2" t="str">
        <f t="shared" si="35"/>
        <v>UMEHARA Yusuke (01)</v>
      </c>
      <c r="S753" s="2" t="str">
        <f>IFERROR(IF($F753="","",INDEX(リスト!$C:$C,MATCH($F753,リスト!$B:$B,0))),"")</f>
        <v>12</v>
      </c>
      <c r="T753" s="2" t="str">
        <f>IFERROR(IF($K753="","",INDEX(リスト!$F:$F,MATCH($K753,リスト!$E:$E,0))),"")</f>
        <v>JPN</v>
      </c>
      <c r="U753" s="2" t="str">
        <f>IF($B753="","",RIGHT($G753*1000+100+COUNTIF($G$2:$G753,$G753),9))</f>
        <v>011108101</v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>船橋・千　葉</v>
      </c>
    </row>
    <row r="754" spans="1:22" x14ac:dyDescent="0.4">
      <c r="A754" t="s">
        <v>11772</v>
      </c>
      <c r="B754">
        <v>753</v>
      </c>
      <c r="C754" t="s">
        <v>4252</v>
      </c>
      <c r="D754" t="s">
        <v>4253</v>
      </c>
      <c r="E754">
        <v>4</v>
      </c>
      <c r="F754" t="s">
        <v>69</v>
      </c>
      <c r="G754">
        <v>20020711</v>
      </c>
      <c r="H754" t="s">
        <v>4254</v>
      </c>
      <c r="I754" t="s">
        <v>1796</v>
      </c>
      <c r="J754" t="s">
        <v>934</v>
      </c>
      <c r="K754" t="s">
        <v>141</v>
      </c>
      <c r="L754" t="s">
        <v>69</v>
      </c>
      <c r="M754" t="s">
        <v>4255</v>
      </c>
      <c r="O754" s="2">
        <f>IFERROR(IF($B754="","",INDEX(所属情報!$E:$E,MATCH($A754,所属情報!$A:$A,0))),"")</f>
        <v>490048</v>
      </c>
      <c r="P754" s="2" t="str">
        <f t="shared" si="33"/>
        <v>斎藤　優成 (4)</v>
      </c>
      <c r="Q754" s="2" t="str">
        <f t="shared" si="34"/>
        <v>ｻｲﾄｳ ﾕｳｾｲ</v>
      </c>
      <c r="R754" s="2" t="str">
        <f t="shared" si="35"/>
        <v>SAITO Yusei (02)</v>
      </c>
      <c r="S754" s="2" t="str">
        <f>IFERROR(IF($F754="","",INDEX(リスト!$C:$C,MATCH($F754,リスト!$B:$B,0))),"")</f>
        <v>15</v>
      </c>
      <c r="T754" s="2" t="str">
        <f>IFERROR(IF($K754="","",INDEX(リスト!$F:$F,MATCH($K754,リスト!$E:$E,0))),"")</f>
        <v>JPN</v>
      </c>
      <c r="U754" s="2" t="str">
        <f>IF($B754="","",RIGHT($G754*1000+100+COUNTIF($G$2:$G754,$G754),9))</f>
        <v>020711102</v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>新潟・新　潟</v>
      </c>
    </row>
    <row r="755" spans="1:22" x14ac:dyDescent="0.4">
      <c r="A755" t="s">
        <v>11772</v>
      </c>
      <c r="B755">
        <v>754</v>
      </c>
      <c r="C755" t="s">
        <v>4256</v>
      </c>
      <c r="D755" t="s">
        <v>4257</v>
      </c>
      <c r="E755">
        <v>4</v>
      </c>
      <c r="F755" t="s">
        <v>75</v>
      </c>
      <c r="G755">
        <v>20010914</v>
      </c>
      <c r="H755" t="s">
        <v>4258</v>
      </c>
      <c r="I755" t="s">
        <v>949</v>
      </c>
      <c r="J755" t="s">
        <v>4259</v>
      </c>
      <c r="K755" t="s">
        <v>141</v>
      </c>
      <c r="L755" t="s">
        <v>75</v>
      </c>
      <c r="M755" t="s">
        <v>3888</v>
      </c>
      <c r="O755" s="2">
        <f>IFERROR(IF($B755="","",INDEX(所属情報!$E:$E,MATCH($A755,所属情報!$A:$A,0))),"")</f>
        <v>490048</v>
      </c>
      <c r="P755" s="2" t="str">
        <f t="shared" si="33"/>
        <v>山田　慎之助 (4)</v>
      </c>
      <c r="Q755" s="2" t="str">
        <f t="shared" si="34"/>
        <v>ﾔﾏﾀﾞ ｼﾝﾉｽｹ</v>
      </c>
      <c r="R755" s="2" t="str">
        <f t="shared" si="35"/>
        <v>YAMADA Shinnosuke (01)</v>
      </c>
      <c r="S755" s="2" t="str">
        <f>IFERROR(IF($F755="","",INDEX(リスト!$C:$C,MATCH($F755,リスト!$B:$B,0))),"")</f>
        <v>18</v>
      </c>
      <c r="T755" s="2" t="str">
        <f>IFERROR(IF($K755="","",INDEX(リスト!$F:$F,MATCH($K755,リスト!$E:$E,0))),"")</f>
        <v>JPN</v>
      </c>
      <c r="U755" s="2" t="str">
        <f>IF($B755="","",RIGHT($G755*1000+100+COUNTIF($G$2:$G755,$G755),9))</f>
        <v>010914101</v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>藤島・福　井</v>
      </c>
    </row>
    <row r="756" spans="1:22" x14ac:dyDescent="0.4">
      <c r="A756" t="s">
        <v>11772</v>
      </c>
      <c r="B756">
        <v>755</v>
      </c>
      <c r="C756" t="s">
        <v>4260</v>
      </c>
      <c r="D756" t="s">
        <v>4261</v>
      </c>
      <c r="E756">
        <v>4</v>
      </c>
      <c r="F756" t="s">
        <v>95</v>
      </c>
      <c r="G756">
        <v>20010802</v>
      </c>
      <c r="H756" t="s">
        <v>4262</v>
      </c>
      <c r="I756" t="s">
        <v>1630</v>
      </c>
      <c r="J756" t="s">
        <v>1047</v>
      </c>
      <c r="K756" t="s">
        <v>141</v>
      </c>
      <c r="L756" t="s">
        <v>95</v>
      </c>
      <c r="M756" t="s">
        <v>3823</v>
      </c>
      <c r="O756" s="2">
        <f>IFERROR(IF($B756="","",INDEX(所属情報!$E:$E,MATCH($A756,所属情報!$A:$A,0))),"")</f>
        <v>490048</v>
      </c>
      <c r="P756" s="2" t="str">
        <f t="shared" si="33"/>
        <v>益田　椋多 (4)</v>
      </c>
      <c r="Q756" s="2" t="str">
        <f t="shared" si="34"/>
        <v>ﾏｽﾀﾞ ﾘｮｳﾀ</v>
      </c>
      <c r="R756" s="2" t="str">
        <f t="shared" si="35"/>
        <v>MASUDA Ryota (01)</v>
      </c>
      <c r="S756" s="2" t="str">
        <f>IFERROR(IF($F756="","",INDEX(リスト!$C:$C,MATCH($F756,リスト!$B:$B,0))),"")</f>
        <v>28</v>
      </c>
      <c r="T756" s="2" t="str">
        <f>IFERROR(IF($K756="","",INDEX(リスト!$F:$F,MATCH($K756,リスト!$E:$E,0))),"")</f>
        <v>JPN</v>
      </c>
      <c r="U756" s="2" t="str">
        <f>IF($B756="","",RIGHT($G756*1000+100+COUNTIF($G$2:$G756,$G756),9))</f>
        <v>010802101</v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>長田・兵　庫</v>
      </c>
    </row>
    <row r="757" spans="1:22" x14ac:dyDescent="0.4">
      <c r="A757" t="s">
        <v>11772</v>
      </c>
      <c r="B757">
        <v>756</v>
      </c>
      <c r="C757" t="s">
        <v>4263</v>
      </c>
      <c r="D757" t="s">
        <v>4264</v>
      </c>
      <c r="E757">
        <v>4</v>
      </c>
      <c r="F757" t="s">
        <v>107</v>
      </c>
      <c r="G757">
        <v>20020921</v>
      </c>
      <c r="H757" t="s">
        <v>4265</v>
      </c>
      <c r="I757" t="s">
        <v>1854</v>
      </c>
      <c r="J757" t="s">
        <v>980</v>
      </c>
      <c r="K757" t="s">
        <v>141</v>
      </c>
      <c r="L757" t="s">
        <v>107</v>
      </c>
      <c r="M757" t="s">
        <v>4266</v>
      </c>
      <c r="O757" s="2">
        <f>IFERROR(IF($B757="","",INDEX(所属情報!$E:$E,MATCH($A757,所属情報!$A:$A,0))),"")</f>
        <v>490048</v>
      </c>
      <c r="P757" s="2" t="str">
        <f t="shared" si="33"/>
        <v>岩本　翔太 (4)</v>
      </c>
      <c r="Q757" s="2" t="str">
        <f t="shared" si="34"/>
        <v>ｲﾜﾓﾄ ｼｮｳﾀ</v>
      </c>
      <c r="R757" s="2" t="str">
        <f t="shared" si="35"/>
        <v>IWAMOTO Shota (02)</v>
      </c>
      <c r="S757" s="2" t="str">
        <f>IFERROR(IF($F757="","",INDEX(リスト!$C:$C,MATCH($F757,リスト!$B:$B,0))),"")</f>
        <v>34</v>
      </c>
      <c r="T757" s="2" t="str">
        <f>IFERROR(IF($K757="","",INDEX(リスト!$F:$F,MATCH($K757,リスト!$E:$E,0))),"")</f>
        <v>JPN</v>
      </c>
      <c r="U757" s="2" t="str">
        <f>IF($B757="","",RIGHT($G757*1000+100+COUNTIF($G$2:$G757,$G757),9))</f>
        <v>020921102</v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>広島学院・広　島</v>
      </c>
    </row>
    <row r="758" spans="1:22" x14ac:dyDescent="0.4">
      <c r="A758" t="s">
        <v>11772</v>
      </c>
      <c r="B758">
        <v>757</v>
      </c>
      <c r="C758" t="s">
        <v>4267</v>
      </c>
      <c r="D758" t="s">
        <v>4268</v>
      </c>
      <c r="E758">
        <v>4</v>
      </c>
      <c r="F758" t="s">
        <v>91</v>
      </c>
      <c r="G758">
        <v>20020614</v>
      </c>
      <c r="H758" t="s">
        <v>4269</v>
      </c>
      <c r="I758" t="s">
        <v>837</v>
      </c>
      <c r="J758" t="s">
        <v>3158</v>
      </c>
      <c r="K758" t="s">
        <v>141</v>
      </c>
      <c r="L758" t="s">
        <v>65</v>
      </c>
      <c r="M758" t="s">
        <v>4270</v>
      </c>
      <c r="O758" s="2">
        <f>IFERROR(IF($B758="","",INDEX(所属情報!$E:$E,MATCH($A758,所属情報!$A:$A,0))),"")</f>
        <v>490048</v>
      </c>
      <c r="P758" s="2" t="str">
        <f t="shared" si="33"/>
        <v>深井　颯一郎 (4)</v>
      </c>
      <c r="Q758" s="2" t="str">
        <f t="shared" si="34"/>
        <v>ﾌｶｲ ｿｳｲﾁﾛｳ</v>
      </c>
      <c r="R758" s="2" t="str">
        <f t="shared" si="35"/>
        <v>FUKAI Soichiro (02)</v>
      </c>
      <c r="S758" s="2" t="str">
        <f>IFERROR(IF($F758="","",INDEX(リスト!$C:$C,MATCH($F758,リスト!$B:$B,0))),"")</f>
        <v>26</v>
      </c>
      <c r="T758" s="2" t="str">
        <f>IFERROR(IF($K758="","",INDEX(リスト!$F:$F,MATCH($K758,リスト!$E:$E,0))),"")</f>
        <v>JPN</v>
      </c>
      <c r="U758" s="2" t="str">
        <f>IF($B758="","",RIGHT($G758*1000+100+COUNTIF($G$2:$G758,$G758),9))</f>
        <v>020614101</v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>武蔵・東　京</v>
      </c>
    </row>
    <row r="759" spans="1:22" x14ac:dyDescent="0.4">
      <c r="A759" t="s">
        <v>11772</v>
      </c>
      <c r="B759">
        <v>758</v>
      </c>
      <c r="C759" t="s">
        <v>4271</v>
      </c>
      <c r="D759" t="s">
        <v>4272</v>
      </c>
      <c r="E759">
        <v>3</v>
      </c>
      <c r="F759" t="s">
        <v>89</v>
      </c>
      <c r="G759">
        <v>20030726</v>
      </c>
      <c r="H759" t="s">
        <v>4273</v>
      </c>
      <c r="I759" t="s">
        <v>1424</v>
      </c>
      <c r="J759" t="s">
        <v>2466</v>
      </c>
      <c r="K759" t="s">
        <v>141</v>
      </c>
      <c r="L759" t="s">
        <v>89</v>
      </c>
      <c r="M759" t="s">
        <v>11773</v>
      </c>
      <c r="O759" s="2">
        <f>IFERROR(IF($B759="","",INDEX(所属情報!$E:$E,MATCH($A759,所属情報!$A:$A,0))),"")</f>
        <v>490048</v>
      </c>
      <c r="P759" s="2" t="str">
        <f t="shared" si="33"/>
        <v>石原　一真 (3)</v>
      </c>
      <c r="Q759" s="2" t="str">
        <f t="shared" si="34"/>
        <v>ｲｼﾊﾗ ｶｽﾞﾏ</v>
      </c>
      <c r="R759" s="2" t="str">
        <f t="shared" si="35"/>
        <v>ISHIHARA Kazuma (03)</v>
      </c>
      <c r="S759" s="2" t="str">
        <f>IFERROR(IF($F759="","",INDEX(リスト!$C:$C,MATCH($F759,リスト!$B:$B,0))),"")</f>
        <v>25</v>
      </c>
      <c r="T759" s="2" t="str">
        <f>IFERROR(IF($K759="","",INDEX(リスト!$F:$F,MATCH($K759,リスト!$E:$E,0))),"")</f>
        <v>JPN</v>
      </c>
      <c r="U759" s="2" t="str">
        <f>IF($B759="","",RIGHT($G759*1000+100+COUNTIF($G$2:$G759,$G759),9))</f>
        <v>030726102</v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>守山・滋　賀</v>
      </c>
    </row>
    <row r="760" spans="1:22" x14ac:dyDescent="0.4">
      <c r="A760" t="s">
        <v>11772</v>
      </c>
      <c r="B760">
        <v>759</v>
      </c>
      <c r="C760" t="s">
        <v>4274</v>
      </c>
      <c r="D760" t="s">
        <v>4275</v>
      </c>
      <c r="E760">
        <v>3</v>
      </c>
      <c r="F760" t="s">
        <v>85</v>
      </c>
      <c r="G760">
        <v>20030908</v>
      </c>
      <c r="H760" t="s">
        <v>4276</v>
      </c>
      <c r="I760" t="s">
        <v>4277</v>
      </c>
      <c r="J760" t="s">
        <v>1590</v>
      </c>
      <c r="K760" t="s">
        <v>141</v>
      </c>
      <c r="L760" t="s">
        <v>85</v>
      </c>
      <c r="M760" t="s">
        <v>3838</v>
      </c>
      <c r="O760" s="2">
        <f>IFERROR(IF($B760="","",INDEX(所属情報!$E:$E,MATCH($A760,所属情報!$A:$A,0))),"")</f>
        <v>490048</v>
      </c>
      <c r="P760" s="2" t="str">
        <f t="shared" si="33"/>
        <v>青栁　佑 (3)</v>
      </c>
      <c r="Q760" s="2" t="str">
        <f t="shared" si="34"/>
        <v>ｱｵﾔｷﾞ ﾕｳ</v>
      </c>
      <c r="R760" s="2" t="str">
        <f t="shared" si="35"/>
        <v>AOYAGI Yu (03)</v>
      </c>
      <c r="S760" s="2" t="str">
        <f>IFERROR(IF($F760="","",INDEX(リスト!$C:$C,MATCH($F760,リスト!$B:$B,0))),"")</f>
        <v>23</v>
      </c>
      <c r="T760" s="2" t="str">
        <f>IFERROR(IF($K760="","",INDEX(リスト!$F:$F,MATCH($K760,リスト!$E:$E,0))),"")</f>
        <v>JPN</v>
      </c>
      <c r="U760" s="2" t="str">
        <f>IF($B760="","",RIGHT($G760*1000+100+COUNTIF($G$2:$G760,$G760),9))</f>
        <v>030908102</v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>明和・愛　知</v>
      </c>
    </row>
    <row r="761" spans="1:22" x14ac:dyDescent="0.4">
      <c r="A761" t="s">
        <v>11772</v>
      </c>
      <c r="B761">
        <v>760</v>
      </c>
      <c r="C761" t="s">
        <v>4278</v>
      </c>
      <c r="D761" t="s">
        <v>4279</v>
      </c>
      <c r="E761">
        <v>3</v>
      </c>
      <c r="F761" t="s">
        <v>107</v>
      </c>
      <c r="G761">
        <v>20030528</v>
      </c>
      <c r="H761" t="s">
        <v>4280</v>
      </c>
      <c r="I761" t="s">
        <v>1726</v>
      </c>
      <c r="J761" t="s">
        <v>796</v>
      </c>
      <c r="K761" t="s">
        <v>141</v>
      </c>
      <c r="L761" t="s">
        <v>107</v>
      </c>
      <c r="M761" t="s">
        <v>4281</v>
      </c>
      <c r="O761" s="2">
        <f>IFERROR(IF($B761="","",INDEX(所属情報!$E:$E,MATCH($A761,所属情報!$A:$A,0))),"")</f>
        <v>490048</v>
      </c>
      <c r="P761" s="2" t="str">
        <f t="shared" si="33"/>
        <v>高橋　昂生 (3)</v>
      </c>
      <c r="Q761" s="2" t="str">
        <f t="shared" si="34"/>
        <v>ﾀｶﾊｼ ｺｳｾｲ</v>
      </c>
      <c r="R761" s="2" t="str">
        <f t="shared" si="35"/>
        <v>TAKAHASHI Kosei (03)</v>
      </c>
      <c r="S761" s="2" t="str">
        <f>IFERROR(IF($F761="","",INDEX(リスト!$C:$C,MATCH($F761,リスト!$B:$B,0))),"")</f>
        <v>34</v>
      </c>
      <c r="T761" s="2" t="str">
        <f>IFERROR(IF($K761="","",INDEX(リスト!$F:$F,MATCH($K761,リスト!$E:$E,0))),"")</f>
        <v>JPN</v>
      </c>
      <c r="U761" s="2" t="str">
        <f>IF($B761="","",RIGHT($G761*1000+100+COUNTIF($G$2:$G761,$G761),9))</f>
        <v>030528101</v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>広島・広　島</v>
      </c>
    </row>
    <row r="762" spans="1:22" x14ac:dyDescent="0.4">
      <c r="A762" t="s">
        <v>11772</v>
      </c>
      <c r="B762">
        <v>761</v>
      </c>
      <c r="C762" t="s">
        <v>4282</v>
      </c>
      <c r="D762" t="s">
        <v>4283</v>
      </c>
      <c r="E762">
        <v>3</v>
      </c>
      <c r="F762" t="s">
        <v>89</v>
      </c>
      <c r="G762">
        <v>20030221</v>
      </c>
      <c r="H762" t="s">
        <v>4284</v>
      </c>
      <c r="I762" t="s">
        <v>3192</v>
      </c>
      <c r="J762" t="s">
        <v>4285</v>
      </c>
      <c r="K762" t="s">
        <v>141</v>
      </c>
      <c r="L762" t="s">
        <v>89</v>
      </c>
      <c r="M762" t="s">
        <v>3814</v>
      </c>
      <c r="O762" s="2">
        <f>IFERROR(IF($B762="","",INDEX(所属情報!$E:$E,MATCH($A762,所属情報!$A:$A,0))),"")</f>
        <v>490048</v>
      </c>
      <c r="P762" s="2" t="str">
        <f t="shared" si="33"/>
        <v>奥村　究 (3)</v>
      </c>
      <c r="Q762" s="2" t="str">
        <f t="shared" si="34"/>
        <v>ｵｸﾑﾗ ｷｭｳ</v>
      </c>
      <c r="R762" s="2" t="str">
        <f t="shared" si="35"/>
        <v>OKUMURA Kyu (03)</v>
      </c>
      <c r="S762" s="2" t="str">
        <f>IFERROR(IF($F762="","",INDEX(リスト!$C:$C,MATCH($F762,リスト!$B:$B,0))),"")</f>
        <v>25</v>
      </c>
      <c r="T762" s="2" t="str">
        <f>IFERROR(IF($K762="","",INDEX(リスト!$F:$F,MATCH($K762,リスト!$E:$E,0))),"")</f>
        <v>JPN</v>
      </c>
      <c r="U762" s="2" t="str">
        <f>IF($B762="","",RIGHT($G762*1000+100+COUNTIF($G$2:$G762,$G762),9))</f>
        <v>030221102</v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>彦根東・滋　賀</v>
      </c>
    </row>
    <row r="763" spans="1:22" x14ac:dyDescent="0.4">
      <c r="A763" t="s">
        <v>11772</v>
      </c>
      <c r="B763">
        <v>762</v>
      </c>
      <c r="C763" t="s">
        <v>4286</v>
      </c>
      <c r="D763" t="s">
        <v>4287</v>
      </c>
      <c r="E763">
        <v>3</v>
      </c>
      <c r="F763" t="s">
        <v>85</v>
      </c>
      <c r="G763">
        <v>20031201</v>
      </c>
      <c r="H763" t="s">
        <v>4288</v>
      </c>
      <c r="I763" t="s">
        <v>4289</v>
      </c>
      <c r="J763" t="s">
        <v>4290</v>
      </c>
      <c r="K763" t="s">
        <v>141</v>
      </c>
      <c r="L763" t="s">
        <v>85</v>
      </c>
      <c r="M763" t="s">
        <v>3094</v>
      </c>
      <c r="O763" s="2">
        <f>IFERROR(IF($B763="","",INDEX(所属情報!$E:$E,MATCH($A763,所属情報!$A:$A,0))),"")</f>
        <v>490048</v>
      </c>
      <c r="P763" s="2" t="str">
        <f t="shared" si="33"/>
        <v>杉原　一冴 (3)</v>
      </c>
      <c r="Q763" s="2" t="str">
        <f t="shared" si="34"/>
        <v>ｽｷﾞﾊﾗ ｶｽﾞｻ</v>
      </c>
      <c r="R763" s="2" t="str">
        <f t="shared" si="35"/>
        <v>SUGIHARA Kazusa (03)</v>
      </c>
      <c r="S763" s="2" t="str">
        <f>IFERROR(IF($F763="","",INDEX(リスト!$C:$C,MATCH($F763,リスト!$B:$B,0))),"")</f>
        <v>23</v>
      </c>
      <c r="T763" s="2" t="str">
        <f>IFERROR(IF($K763="","",INDEX(リスト!$F:$F,MATCH($K763,リスト!$E:$E,0))),"")</f>
        <v>JPN</v>
      </c>
      <c r="U763" s="2" t="str">
        <f>IF($B763="","",RIGHT($G763*1000+100+COUNTIF($G$2:$G763,$G763),9))</f>
        <v>031201101</v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>向陽・愛　知</v>
      </c>
    </row>
    <row r="764" spans="1:22" x14ac:dyDescent="0.4">
      <c r="A764" t="s">
        <v>11772</v>
      </c>
      <c r="B764">
        <v>763</v>
      </c>
      <c r="C764" t="s">
        <v>4291</v>
      </c>
      <c r="D764" t="s">
        <v>4292</v>
      </c>
      <c r="E764">
        <v>3</v>
      </c>
      <c r="F764" t="s">
        <v>91</v>
      </c>
      <c r="G764">
        <v>20031102</v>
      </c>
      <c r="H764" t="s">
        <v>4293</v>
      </c>
      <c r="I764" t="s">
        <v>1025</v>
      </c>
      <c r="J764" t="s">
        <v>2466</v>
      </c>
      <c r="K764" t="s">
        <v>141</v>
      </c>
      <c r="L764" t="s">
        <v>85</v>
      </c>
      <c r="M764" t="s">
        <v>4294</v>
      </c>
      <c r="O764" s="2">
        <f>IFERROR(IF($B764="","",INDEX(所属情報!$E:$E,MATCH($A764,所属情報!$A:$A,0))),"")</f>
        <v>490048</v>
      </c>
      <c r="P764" s="2" t="str">
        <f t="shared" si="33"/>
        <v>伊藤　寿真 (3)</v>
      </c>
      <c r="Q764" s="2" t="str">
        <f t="shared" si="34"/>
        <v>ｲﾄｳ ｶｽﾞﾏ</v>
      </c>
      <c r="R764" s="2" t="str">
        <f t="shared" si="35"/>
        <v>ITO Kazuma (03)</v>
      </c>
      <c r="S764" s="2" t="str">
        <f>IFERROR(IF($F764="","",INDEX(リスト!$C:$C,MATCH($F764,リスト!$B:$B,0))),"")</f>
        <v>26</v>
      </c>
      <c r="T764" s="2" t="str">
        <f>IFERROR(IF($K764="","",INDEX(リスト!$F:$F,MATCH($K764,リスト!$E:$E,0))),"")</f>
        <v>JPN</v>
      </c>
      <c r="U764" s="2" t="str">
        <f>IF($B764="","",RIGHT($G764*1000+100+COUNTIF($G$2:$G764,$G764),9))</f>
        <v>031102102</v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>五条・愛　知</v>
      </c>
    </row>
    <row r="765" spans="1:22" x14ac:dyDescent="0.4">
      <c r="A765" t="s">
        <v>11772</v>
      </c>
      <c r="B765">
        <v>764</v>
      </c>
      <c r="C765" t="s">
        <v>4295</v>
      </c>
      <c r="D765" t="s">
        <v>4296</v>
      </c>
      <c r="E765">
        <v>3</v>
      </c>
      <c r="F765" t="s">
        <v>93</v>
      </c>
      <c r="G765">
        <v>20031206</v>
      </c>
      <c r="H765" t="s">
        <v>4297</v>
      </c>
      <c r="I765" t="s">
        <v>1805</v>
      </c>
      <c r="J765" t="s">
        <v>1776</v>
      </c>
      <c r="K765" t="s">
        <v>141</v>
      </c>
      <c r="L765" t="s">
        <v>93</v>
      </c>
      <c r="M765" t="s">
        <v>4174</v>
      </c>
      <c r="O765" s="2">
        <f>IFERROR(IF($B765="","",INDEX(所属情報!$E:$E,MATCH($A765,所属情報!$A:$A,0))),"")</f>
        <v>490048</v>
      </c>
      <c r="P765" s="2" t="str">
        <f t="shared" si="33"/>
        <v>田中　颯真 (3)</v>
      </c>
      <c r="Q765" s="2" t="str">
        <f t="shared" si="34"/>
        <v>ﾀﾅｶ ｿｳﾏ</v>
      </c>
      <c r="R765" s="2" t="str">
        <f t="shared" si="35"/>
        <v>TANAKA Soma (03)</v>
      </c>
      <c r="S765" s="2" t="str">
        <f>IFERROR(IF($F765="","",INDEX(リスト!$C:$C,MATCH($F765,リスト!$B:$B,0))),"")</f>
        <v>27</v>
      </c>
      <c r="T765" s="2" t="str">
        <f>IFERROR(IF($K765="","",INDEX(リスト!$F:$F,MATCH($K765,リスト!$E:$E,0))),"")</f>
        <v>JPN</v>
      </c>
      <c r="U765" s="2" t="str">
        <f>IF($B765="","",RIGHT($G765*1000+100+COUNTIF($G$2:$G765,$G765),9))</f>
        <v>031206102</v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>天王寺・大　阪</v>
      </c>
    </row>
    <row r="766" spans="1:22" x14ac:dyDescent="0.4">
      <c r="A766" t="s">
        <v>11772</v>
      </c>
      <c r="B766">
        <v>765</v>
      </c>
      <c r="C766" t="s">
        <v>4298</v>
      </c>
      <c r="D766" t="s">
        <v>4299</v>
      </c>
      <c r="E766">
        <v>3</v>
      </c>
      <c r="F766" t="s">
        <v>55</v>
      </c>
      <c r="G766">
        <v>20020509</v>
      </c>
      <c r="H766" t="s">
        <v>4300</v>
      </c>
      <c r="I766" t="s">
        <v>4301</v>
      </c>
      <c r="J766" t="s">
        <v>778</v>
      </c>
      <c r="K766" t="s">
        <v>141</v>
      </c>
      <c r="L766" t="s">
        <v>55</v>
      </c>
      <c r="M766" t="s">
        <v>4211</v>
      </c>
      <c r="O766" s="2">
        <f>IFERROR(IF($B766="","",INDEX(所属情報!$E:$E,MATCH($A766,所属情報!$A:$A,0))),"")</f>
        <v>490048</v>
      </c>
      <c r="P766" s="2" t="str">
        <f t="shared" si="33"/>
        <v>田渕　凌 (3)</v>
      </c>
      <c r="Q766" s="2" t="str">
        <f t="shared" si="34"/>
        <v>ﾀﾌﾞﾁ ﾘｮｳ</v>
      </c>
      <c r="R766" s="2" t="str">
        <f t="shared" si="35"/>
        <v>TABUCHI Ryo (02)</v>
      </c>
      <c r="S766" s="2" t="str">
        <f>IFERROR(IF($F766="","",INDEX(リスト!$C:$C,MATCH($F766,リスト!$B:$B,0))),"")</f>
        <v>08</v>
      </c>
      <c r="T766" s="2" t="str">
        <f>IFERROR(IF($K766="","",INDEX(リスト!$F:$F,MATCH($K766,リスト!$E:$E,0))),"")</f>
        <v>JPN</v>
      </c>
      <c r="U766" s="2" t="str">
        <f>IF($B766="","",RIGHT($G766*1000+100+COUNTIF($G$2:$G766,$G766),9))</f>
        <v>020509101</v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>水戸第一・茨　城</v>
      </c>
    </row>
    <row r="767" spans="1:22" x14ac:dyDescent="0.4">
      <c r="A767" t="s">
        <v>11772</v>
      </c>
      <c r="B767">
        <v>766</v>
      </c>
      <c r="C767" t="s">
        <v>4302</v>
      </c>
      <c r="D767" t="s">
        <v>4303</v>
      </c>
      <c r="E767" t="s">
        <v>4304</v>
      </c>
      <c r="F767" t="s">
        <v>91</v>
      </c>
      <c r="G767">
        <v>19981017</v>
      </c>
      <c r="H767" t="s">
        <v>4305</v>
      </c>
      <c r="I767" t="s">
        <v>1326</v>
      </c>
      <c r="J767" t="s">
        <v>4306</v>
      </c>
      <c r="K767" t="s">
        <v>141</v>
      </c>
      <c r="L767" t="s">
        <v>91</v>
      </c>
      <c r="M767" t="s">
        <v>4307</v>
      </c>
      <c r="O767" s="2">
        <f>IFERROR(IF($B767="","",INDEX(所属情報!$E:$E,MATCH($A767,所属情報!$A:$A,0))),"")</f>
        <v>490048</v>
      </c>
      <c r="P767" s="2" t="str">
        <f t="shared" si="33"/>
        <v>清水　快樹 (D1)</v>
      </c>
      <c r="Q767" s="2" t="str">
        <f t="shared" si="34"/>
        <v>ｼﾐｽﾞ ﾊﾔｷ</v>
      </c>
      <c r="R767" s="2" t="str">
        <f t="shared" si="35"/>
        <v>SHIMIZU Hayaki (98)</v>
      </c>
      <c r="S767" s="2" t="str">
        <f>IFERROR(IF($F767="","",INDEX(リスト!$C:$C,MATCH($F767,リスト!$B:$B,0))),"")</f>
        <v>26</v>
      </c>
      <c r="T767" s="2" t="str">
        <f>IFERROR(IF($K767="","",INDEX(リスト!$F:$F,MATCH($K767,リスト!$E:$E,0))),"")</f>
        <v>JPN</v>
      </c>
      <c r="U767" s="2" t="str">
        <f>IF($B767="","",RIGHT($G767*1000+100+COUNTIF($G$2:$G767,$G767),9))</f>
        <v>981017101</v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>堀川・京　都</v>
      </c>
    </row>
    <row r="768" spans="1:22" x14ac:dyDescent="0.4">
      <c r="A768" t="s">
        <v>11772</v>
      </c>
      <c r="B768">
        <v>767</v>
      </c>
      <c r="C768" t="s">
        <v>4308</v>
      </c>
      <c r="D768" t="s">
        <v>4309</v>
      </c>
      <c r="E768">
        <v>3</v>
      </c>
      <c r="F768" t="s">
        <v>107</v>
      </c>
      <c r="G768">
        <v>20040322</v>
      </c>
      <c r="H768" t="s">
        <v>4310</v>
      </c>
      <c r="I768" t="s">
        <v>4311</v>
      </c>
      <c r="J768" t="s">
        <v>4312</v>
      </c>
      <c r="K768" t="s">
        <v>141</v>
      </c>
      <c r="L768" t="s">
        <v>107</v>
      </c>
      <c r="M768" t="s">
        <v>4313</v>
      </c>
      <c r="O768" s="2">
        <f>IFERROR(IF($B768="","",INDEX(所属情報!$E:$E,MATCH($A768,所属情報!$A:$A,0))),"")</f>
        <v>490048</v>
      </c>
      <c r="P768" s="2" t="str">
        <f t="shared" si="33"/>
        <v>新庄　健 (3)</v>
      </c>
      <c r="Q768" s="2" t="str">
        <f t="shared" si="34"/>
        <v>ｼﾝｼﾞｮｳ ﾀｹｼ</v>
      </c>
      <c r="R768" s="2" t="str">
        <f t="shared" si="35"/>
        <v>SHINJO Takeshi (04)</v>
      </c>
      <c r="S768" s="2" t="str">
        <f>IFERROR(IF($F768="","",INDEX(リスト!$C:$C,MATCH($F768,リスト!$B:$B,0))),"")</f>
        <v>34</v>
      </c>
      <c r="T768" s="2" t="str">
        <f>IFERROR(IF($K768="","",INDEX(リスト!$F:$F,MATCH($K768,リスト!$E:$E,0))),"")</f>
        <v>JPN</v>
      </c>
      <c r="U768" s="2" t="str">
        <f>IF($B768="","",RIGHT($G768*1000+100+COUNTIF($G$2:$G768,$G768),9))</f>
        <v>040322103</v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>広島なぎさ・広　島</v>
      </c>
    </row>
    <row r="769" spans="1:22" x14ac:dyDescent="0.4">
      <c r="A769" t="s">
        <v>11772</v>
      </c>
      <c r="B769">
        <v>768</v>
      </c>
      <c r="C769" t="s">
        <v>4314</v>
      </c>
      <c r="D769" t="s">
        <v>4315</v>
      </c>
      <c r="E769">
        <v>3</v>
      </c>
      <c r="F769" t="s">
        <v>119</v>
      </c>
      <c r="G769">
        <v>20031105</v>
      </c>
      <c r="H769" t="s">
        <v>4316</v>
      </c>
      <c r="I769" t="s">
        <v>4317</v>
      </c>
      <c r="J769" t="s">
        <v>1651</v>
      </c>
      <c r="K769" t="s">
        <v>141</v>
      </c>
      <c r="L769" t="s">
        <v>119</v>
      </c>
      <c r="M769" t="s">
        <v>4318</v>
      </c>
      <c r="O769" s="2">
        <f>IFERROR(IF($B769="","",INDEX(所属情報!$E:$E,MATCH($A769,所属情報!$A:$A,0))),"")</f>
        <v>490048</v>
      </c>
      <c r="P769" s="2" t="str">
        <f t="shared" si="33"/>
        <v>照山　潤 (3)</v>
      </c>
      <c r="Q769" s="2" t="str">
        <f t="shared" si="34"/>
        <v>ﾃﾙﾔﾏ ｼﾞｭﾝ</v>
      </c>
      <c r="R769" s="2" t="str">
        <f t="shared" si="35"/>
        <v>TERUYAMA Jun (03)</v>
      </c>
      <c r="S769" s="2" t="str">
        <f>IFERROR(IF($F769="","",INDEX(リスト!$C:$C,MATCH($F769,リスト!$B:$B,0))),"")</f>
        <v>40</v>
      </c>
      <c r="T769" s="2" t="str">
        <f>IFERROR(IF($K769="","",INDEX(リスト!$F:$F,MATCH($K769,リスト!$E:$E,0))),"")</f>
        <v>JPN</v>
      </c>
      <c r="U769" s="2" t="str">
        <f>IF($B769="","",RIGHT($G769*1000+100+COUNTIF($G$2:$G769,$G769),9))</f>
        <v>031105102</v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>小倉・福　岡</v>
      </c>
    </row>
    <row r="770" spans="1:22" x14ac:dyDescent="0.4">
      <c r="A770" t="s">
        <v>11772</v>
      </c>
      <c r="B770">
        <v>769</v>
      </c>
      <c r="C770" t="s">
        <v>4319</v>
      </c>
      <c r="D770" t="s">
        <v>4320</v>
      </c>
      <c r="E770">
        <v>3</v>
      </c>
      <c r="F770" t="s">
        <v>95</v>
      </c>
      <c r="G770">
        <v>20030918</v>
      </c>
      <c r="H770" t="s">
        <v>4321</v>
      </c>
      <c r="I770" t="s">
        <v>4322</v>
      </c>
      <c r="J770" t="s">
        <v>3659</v>
      </c>
      <c r="K770" t="s">
        <v>141</v>
      </c>
      <c r="L770" t="s">
        <v>95</v>
      </c>
      <c r="M770" t="s">
        <v>1015</v>
      </c>
      <c r="O770" s="2">
        <f>IFERROR(IF($B770="","",INDEX(所属情報!$E:$E,MATCH($A770,所属情報!$A:$A,0))),"")</f>
        <v>490048</v>
      </c>
      <c r="P770" s="2" t="str">
        <f t="shared" ref="P770:P833" si="36">IF($C770="","",IF($E770="",$C770,$C770&amp;" ("&amp;$E770&amp;")"))</f>
        <v>稲田　正裕 (3)</v>
      </c>
      <c r="Q770" s="2" t="str">
        <f t="shared" ref="Q770:Q833" si="37">IF($D770="","",ASC($D770))</f>
        <v>ｲﾅﾀﾞ ﾏｻﾋﾛ</v>
      </c>
      <c r="R770" s="2" t="str">
        <f t="shared" ref="R770:R833" si="38">IF($I770="","",UPPER($I770)&amp;" "&amp;UPPER(LEFT($J770,1))&amp;LOWER(RIGHT($J770,LEN($J770)-1))&amp;" ("&amp;MID($G770,3,2)&amp;")")</f>
        <v>INADA Masahiro (03)</v>
      </c>
      <c r="S770" s="2" t="str">
        <f>IFERROR(IF($F770="","",INDEX(リスト!$C:$C,MATCH($F770,リスト!$B:$B,0))),"")</f>
        <v>28</v>
      </c>
      <c r="T770" s="2" t="str">
        <f>IFERROR(IF($K770="","",INDEX(リスト!$F:$F,MATCH($K770,リスト!$E:$E,0))),"")</f>
        <v>JPN</v>
      </c>
      <c r="U770" s="2" t="str">
        <f>IF($B770="","",RIGHT($G770*1000+100+COUNTIF($G$2:$G770,$G770),9))</f>
        <v>030918101</v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>宝塚北・兵　庫</v>
      </c>
    </row>
    <row r="771" spans="1:22" x14ac:dyDescent="0.4">
      <c r="A771" t="s">
        <v>11772</v>
      </c>
      <c r="B771">
        <v>770</v>
      </c>
      <c r="C771" t="s">
        <v>4323</v>
      </c>
      <c r="D771" t="s">
        <v>4324</v>
      </c>
      <c r="E771">
        <v>3</v>
      </c>
      <c r="F771" t="s">
        <v>91</v>
      </c>
      <c r="G771">
        <v>20020427</v>
      </c>
      <c r="H771" t="s">
        <v>4325</v>
      </c>
      <c r="I771" t="s">
        <v>4326</v>
      </c>
      <c r="J771" t="s">
        <v>2248</v>
      </c>
      <c r="K771" t="s">
        <v>141</v>
      </c>
      <c r="L771" t="s">
        <v>127</v>
      </c>
      <c r="M771" t="s">
        <v>4327</v>
      </c>
      <c r="O771" s="2">
        <f>IFERROR(IF($B771="","",INDEX(所属情報!$E:$E,MATCH($A771,所属情報!$A:$A,0))),"")</f>
        <v>490048</v>
      </c>
      <c r="P771" s="2" t="str">
        <f t="shared" si="36"/>
        <v>白星　祥吾 (3)</v>
      </c>
      <c r="Q771" s="2" t="str">
        <f t="shared" si="37"/>
        <v>ｼﾗﾎｼ ｼｮｳｺﾞ</v>
      </c>
      <c r="R771" s="2" t="str">
        <f t="shared" si="38"/>
        <v>SHIRAHOSHI Shogo (02)</v>
      </c>
      <c r="S771" s="2" t="str">
        <f>IFERROR(IF($F771="","",INDEX(リスト!$C:$C,MATCH($F771,リスト!$B:$B,0))),"")</f>
        <v>26</v>
      </c>
      <c r="T771" s="2" t="str">
        <f>IFERROR(IF($K771="","",INDEX(リスト!$F:$F,MATCH($K771,リスト!$E:$E,0))),"")</f>
        <v>JPN</v>
      </c>
      <c r="U771" s="2" t="str">
        <f>IF($B771="","",RIGHT($G771*1000+100+COUNTIF($G$2:$G771,$G771),9))</f>
        <v>020427103</v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>大分上野丘・大　分</v>
      </c>
    </row>
    <row r="772" spans="1:22" x14ac:dyDescent="0.4">
      <c r="A772" t="s">
        <v>11772</v>
      </c>
      <c r="B772">
        <v>771</v>
      </c>
      <c r="C772" t="s">
        <v>4328</v>
      </c>
      <c r="D772" t="s">
        <v>4329</v>
      </c>
      <c r="E772">
        <v>3</v>
      </c>
      <c r="F772" t="s">
        <v>93</v>
      </c>
      <c r="G772">
        <v>20021030</v>
      </c>
      <c r="H772" t="s">
        <v>4330</v>
      </c>
      <c r="I772" t="s">
        <v>813</v>
      </c>
      <c r="J772" t="s">
        <v>1721</v>
      </c>
      <c r="K772" t="s">
        <v>141</v>
      </c>
      <c r="L772" t="s">
        <v>93</v>
      </c>
      <c r="M772" t="s">
        <v>1298</v>
      </c>
      <c r="O772" s="2">
        <f>IFERROR(IF($B772="","",INDEX(所属情報!$E:$E,MATCH($A772,所属情報!$A:$A,0))),"")</f>
        <v>490048</v>
      </c>
      <c r="P772" s="2" t="str">
        <f t="shared" si="36"/>
        <v>松井　和輝 (3)</v>
      </c>
      <c r="Q772" s="2" t="str">
        <f t="shared" si="37"/>
        <v>ﾏﾂｲ ｶｽﾞｷ</v>
      </c>
      <c r="R772" s="2" t="str">
        <f t="shared" si="38"/>
        <v>MATSUI Kazuki (02)</v>
      </c>
      <c r="S772" s="2" t="str">
        <f>IFERROR(IF($F772="","",INDEX(リスト!$C:$C,MATCH($F772,リスト!$B:$B,0))),"")</f>
        <v>27</v>
      </c>
      <c r="T772" s="2" t="str">
        <f>IFERROR(IF($K772="","",INDEX(リスト!$F:$F,MATCH($K772,リスト!$E:$E,0))),"")</f>
        <v>JPN</v>
      </c>
      <c r="U772" s="2" t="str">
        <f>IF($B772="","",RIGHT($G772*1000+100+COUNTIF($G$2:$G772,$G772),9))</f>
        <v>021030102</v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>生野・大　阪</v>
      </c>
    </row>
    <row r="773" spans="1:22" x14ac:dyDescent="0.4">
      <c r="A773" t="s">
        <v>11772</v>
      </c>
      <c r="B773">
        <v>772</v>
      </c>
      <c r="C773" t="s">
        <v>4331</v>
      </c>
      <c r="D773" t="s">
        <v>4332</v>
      </c>
      <c r="E773">
        <v>3</v>
      </c>
      <c r="F773" t="s">
        <v>91</v>
      </c>
      <c r="G773">
        <v>20030919</v>
      </c>
      <c r="H773" t="s">
        <v>4333</v>
      </c>
      <c r="I773" t="s">
        <v>3025</v>
      </c>
      <c r="J773" t="s">
        <v>4334</v>
      </c>
      <c r="K773" t="s">
        <v>141</v>
      </c>
      <c r="L773" t="s">
        <v>91</v>
      </c>
      <c r="M773" t="s">
        <v>4307</v>
      </c>
      <c r="O773" s="2">
        <f>IFERROR(IF($B773="","",INDEX(所属情報!$E:$E,MATCH($A773,所属情報!$A:$A,0))),"")</f>
        <v>490048</v>
      </c>
      <c r="P773" s="2" t="str">
        <f t="shared" si="36"/>
        <v>服部　来羅 (3)</v>
      </c>
      <c r="Q773" s="2" t="str">
        <f t="shared" si="37"/>
        <v>ﾊｯﾄﾘ ﾗｲﾗ</v>
      </c>
      <c r="R773" s="2" t="str">
        <f t="shared" si="38"/>
        <v>HATTORI Raira (03)</v>
      </c>
      <c r="S773" s="2" t="str">
        <f>IFERROR(IF($F773="","",INDEX(リスト!$C:$C,MATCH($F773,リスト!$B:$B,0))),"")</f>
        <v>26</v>
      </c>
      <c r="T773" s="2" t="str">
        <f>IFERROR(IF($K773="","",INDEX(リスト!$F:$F,MATCH($K773,リスト!$E:$E,0))),"")</f>
        <v>JPN</v>
      </c>
      <c r="U773" s="2" t="str">
        <f>IF($B773="","",RIGHT($G773*1000+100+COUNTIF($G$2:$G773,$G773),9))</f>
        <v>030919102</v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>堀川・京　都</v>
      </c>
    </row>
    <row r="774" spans="1:22" x14ac:dyDescent="0.4">
      <c r="A774" t="s">
        <v>11772</v>
      </c>
      <c r="B774">
        <v>773</v>
      </c>
      <c r="C774" t="s">
        <v>4335</v>
      </c>
      <c r="D774" t="s">
        <v>4336</v>
      </c>
      <c r="E774">
        <v>3</v>
      </c>
      <c r="F774" t="s">
        <v>91</v>
      </c>
      <c r="G774">
        <v>20030515</v>
      </c>
      <c r="H774" t="s">
        <v>4337</v>
      </c>
      <c r="I774" t="s">
        <v>4338</v>
      </c>
      <c r="J774" t="s">
        <v>1535</v>
      </c>
      <c r="K774" t="s">
        <v>141</v>
      </c>
      <c r="L774" t="s">
        <v>91</v>
      </c>
      <c r="M774" t="s">
        <v>4339</v>
      </c>
      <c r="O774" s="2">
        <f>IFERROR(IF($B774="","",INDEX(所属情報!$E:$E,MATCH($A774,所属情報!$A:$A,0))),"")</f>
        <v>490048</v>
      </c>
      <c r="P774" s="2" t="str">
        <f t="shared" si="36"/>
        <v>千代田　景悟 (3)</v>
      </c>
      <c r="Q774" s="2" t="str">
        <f t="shared" si="37"/>
        <v>ﾁﾖﾀﾞ ｹｲｺﾞ</v>
      </c>
      <c r="R774" s="2" t="str">
        <f t="shared" si="38"/>
        <v>CHIYODA Keigo (03)</v>
      </c>
      <c r="S774" s="2" t="str">
        <f>IFERROR(IF($F774="","",INDEX(リスト!$C:$C,MATCH($F774,リスト!$B:$B,0))),"")</f>
        <v>26</v>
      </c>
      <c r="T774" s="2" t="str">
        <f>IFERROR(IF($K774="","",INDEX(リスト!$F:$F,MATCH($K774,リスト!$E:$E,0))),"")</f>
        <v>JPN</v>
      </c>
      <c r="U774" s="2" t="str">
        <f>IF($B774="","",RIGHT($G774*1000+100+COUNTIF($G$2:$G774,$G774),9))</f>
        <v>030515102</v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>洛星・京　都</v>
      </c>
    </row>
    <row r="775" spans="1:22" x14ac:dyDescent="0.4">
      <c r="A775" t="s">
        <v>11772</v>
      </c>
      <c r="B775">
        <v>774</v>
      </c>
      <c r="C775" t="s">
        <v>4340</v>
      </c>
      <c r="D775" t="s">
        <v>4341</v>
      </c>
      <c r="E775">
        <v>3</v>
      </c>
      <c r="F775" t="s">
        <v>95</v>
      </c>
      <c r="G775">
        <v>20020809</v>
      </c>
      <c r="H775" t="s">
        <v>4342</v>
      </c>
      <c r="I775" t="s">
        <v>819</v>
      </c>
      <c r="J775" t="s">
        <v>2114</v>
      </c>
      <c r="K775" t="s">
        <v>141</v>
      </c>
      <c r="L775" t="s">
        <v>95</v>
      </c>
      <c r="M775" t="s">
        <v>4343</v>
      </c>
      <c r="O775" s="2">
        <f>IFERROR(IF($B775="","",INDEX(所属情報!$E:$E,MATCH($A775,所属情報!$A:$A,0))),"")</f>
        <v>490048</v>
      </c>
      <c r="P775" s="2" t="str">
        <f t="shared" si="36"/>
        <v>岡田　雅也 (3)</v>
      </c>
      <c r="Q775" s="2" t="str">
        <f t="shared" si="37"/>
        <v>ｵｶﾀﾞ ﾏｻﾔ</v>
      </c>
      <c r="R775" s="2" t="str">
        <f t="shared" si="38"/>
        <v>OKADA Masaya (02)</v>
      </c>
      <c r="S775" s="2" t="str">
        <f>IFERROR(IF($F775="","",INDEX(リスト!$C:$C,MATCH($F775,リスト!$B:$B,0))),"")</f>
        <v>28</v>
      </c>
      <c r="T775" s="2" t="str">
        <f>IFERROR(IF($K775="","",INDEX(リスト!$F:$F,MATCH($K775,リスト!$E:$E,0))),"")</f>
        <v>JPN</v>
      </c>
      <c r="U775" s="2" t="str">
        <f>IF($B775="","",RIGHT($G775*1000+100+COUNTIF($G$2:$G775,$G775),9))</f>
        <v>020809101</v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>甲陽学院・兵　庫</v>
      </c>
    </row>
    <row r="776" spans="1:22" x14ac:dyDescent="0.4">
      <c r="A776" t="s">
        <v>11772</v>
      </c>
      <c r="B776">
        <v>775</v>
      </c>
      <c r="C776" t="s">
        <v>1399</v>
      </c>
      <c r="D776" t="s">
        <v>1400</v>
      </c>
      <c r="E776">
        <v>3</v>
      </c>
      <c r="F776" t="s">
        <v>91</v>
      </c>
      <c r="G776">
        <v>20031014</v>
      </c>
      <c r="H776" t="s">
        <v>4344</v>
      </c>
      <c r="I776" t="s">
        <v>1402</v>
      </c>
      <c r="J776" t="s">
        <v>1403</v>
      </c>
      <c r="K776" t="s">
        <v>141</v>
      </c>
      <c r="L776" t="s">
        <v>67</v>
      </c>
      <c r="M776" t="s">
        <v>4345</v>
      </c>
      <c r="O776" s="2">
        <f>IFERROR(IF($B776="","",INDEX(所属情報!$E:$E,MATCH($A776,所属情報!$A:$A,0))),"")</f>
        <v>490048</v>
      </c>
      <c r="P776" s="2" t="str">
        <f t="shared" si="36"/>
        <v>橋本　慶太 (3)</v>
      </c>
      <c r="Q776" s="2" t="str">
        <f t="shared" si="37"/>
        <v>ﾊｼﾓﾄ ｹｲﾀ</v>
      </c>
      <c r="R776" s="2" t="str">
        <f t="shared" si="38"/>
        <v>HASHIMOTO Keita (03)</v>
      </c>
      <c r="S776" s="2" t="str">
        <f>IFERROR(IF($F776="","",INDEX(リスト!$C:$C,MATCH($F776,リスト!$B:$B,0))),"")</f>
        <v>26</v>
      </c>
      <c r="T776" s="2" t="str">
        <f>IFERROR(IF($K776="","",INDEX(リスト!$F:$F,MATCH($K776,リスト!$E:$E,0))),"")</f>
        <v>JPN</v>
      </c>
      <c r="U776" s="2" t="str">
        <f>IF($B776="","",RIGHT($G776*1000+100+COUNTIF($G$2:$G776,$G776),9))</f>
        <v>031014103</v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>川和・神奈川</v>
      </c>
    </row>
    <row r="777" spans="1:22" x14ac:dyDescent="0.4">
      <c r="A777" t="s">
        <v>11772</v>
      </c>
      <c r="B777">
        <v>776</v>
      </c>
      <c r="C777" t="s">
        <v>4346</v>
      </c>
      <c r="D777" t="s">
        <v>4347</v>
      </c>
      <c r="E777">
        <v>3</v>
      </c>
      <c r="F777" t="s">
        <v>93</v>
      </c>
      <c r="G777">
        <v>20031121</v>
      </c>
      <c r="H777" t="s">
        <v>4348</v>
      </c>
      <c r="I777" t="s">
        <v>4349</v>
      </c>
      <c r="J777" t="s">
        <v>4350</v>
      </c>
      <c r="K777" t="s">
        <v>141</v>
      </c>
      <c r="L777" t="s">
        <v>93</v>
      </c>
      <c r="M777" t="s">
        <v>4174</v>
      </c>
      <c r="O777" s="2">
        <f>IFERROR(IF($B777="","",INDEX(所属情報!$E:$E,MATCH($A777,所属情報!$A:$A,0))),"")</f>
        <v>490048</v>
      </c>
      <c r="P777" s="2" t="str">
        <f t="shared" si="36"/>
        <v>吉冨　文暁 (3)</v>
      </c>
      <c r="Q777" s="2" t="str">
        <f t="shared" si="37"/>
        <v>ﾖｼﾄﾐ ﾌﾐｱｷ</v>
      </c>
      <c r="R777" s="2" t="str">
        <f t="shared" si="38"/>
        <v>YOSHITOMI Fumiaki (03)</v>
      </c>
      <c r="S777" s="2" t="str">
        <f>IFERROR(IF($F777="","",INDEX(リスト!$C:$C,MATCH($F777,リスト!$B:$B,0))),"")</f>
        <v>27</v>
      </c>
      <c r="T777" s="2" t="str">
        <f>IFERROR(IF($K777="","",INDEX(リスト!$F:$F,MATCH($K777,リスト!$E:$E,0))),"")</f>
        <v>JPN</v>
      </c>
      <c r="U777" s="2" t="str">
        <f>IF($B777="","",RIGHT($G777*1000+100+COUNTIF($G$2:$G777,$G777),9))</f>
        <v>031121101</v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>天王寺・大　阪</v>
      </c>
    </row>
    <row r="778" spans="1:22" x14ac:dyDescent="0.4">
      <c r="A778" t="s">
        <v>11772</v>
      </c>
      <c r="B778">
        <v>777</v>
      </c>
      <c r="C778" t="s">
        <v>4351</v>
      </c>
      <c r="D778" t="s">
        <v>4352</v>
      </c>
      <c r="E778">
        <v>3</v>
      </c>
      <c r="F778" t="s">
        <v>91</v>
      </c>
      <c r="G778">
        <v>20021109</v>
      </c>
      <c r="H778" t="s">
        <v>4353</v>
      </c>
      <c r="I778" t="s">
        <v>4354</v>
      </c>
      <c r="J778" t="s">
        <v>909</v>
      </c>
      <c r="K778" t="s">
        <v>141</v>
      </c>
      <c r="L778" t="s">
        <v>81</v>
      </c>
      <c r="M778" t="s">
        <v>4355</v>
      </c>
      <c r="O778" s="2">
        <f>IFERROR(IF($B778="","",INDEX(所属情報!$E:$E,MATCH($A778,所属情報!$A:$A,0))),"")</f>
        <v>490048</v>
      </c>
      <c r="P778" s="2" t="str">
        <f t="shared" si="36"/>
        <v>川瀬　稔己 (3)</v>
      </c>
      <c r="Q778" s="2" t="str">
        <f t="shared" si="37"/>
        <v>ｶﾜｾ ﾄｼｷ</v>
      </c>
      <c r="R778" s="2" t="str">
        <f t="shared" si="38"/>
        <v>KAWASE Toshiki (02)</v>
      </c>
      <c r="S778" s="2" t="str">
        <f>IFERROR(IF($F778="","",INDEX(リスト!$C:$C,MATCH($F778,リスト!$B:$B,0))),"")</f>
        <v>26</v>
      </c>
      <c r="T778" s="2" t="str">
        <f>IFERROR(IF($K778="","",INDEX(リスト!$F:$F,MATCH($K778,リスト!$E:$E,0))),"")</f>
        <v>JPN</v>
      </c>
      <c r="U778" s="2" t="str">
        <f>IF($B778="","",RIGHT($G778*1000+100+COUNTIF($G$2:$G778,$G778),9))</f>
        <v>021109101</v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>大垣北・岐　阜</v>
      </c>
    </row>
    <row r="779" spans="1:22" x14ac:dyDescent="0.4">
      <c r="A779" t="s">
        <v>11772</v>
      </c>
      <c r="B779">
        <v>778</v>
      </c>
      <c r="C779" t="s">
        <v>4356</v>
      </c>
      <c r="D779" t="s">
        <v>4357</v>
      </c>
      <c r="E779">
        <v>4</v>
      </c>
      <c r="F779" t="s">
        <v>97</v>
      </c>
      <c r="G779">
        <v>20010615</v>
      </c>
      <c r="H779" t="s">
        <v>4358</v>
      </c>
      <c r="I779" t="s">
        <v>4359</v>
      </c>
      <c r="J779" t="s">
        <v>4360</v>
      </c>
      <c r="K779" t="s">
        <v>141</v>
      </c>
      <c r="L779" t="s">
        <v>97</v>
      </c>
      <c r="M779" t="s">
        <v>3803</v>
      </c>
      <c r="O779" s="2">
        <f>IFERROR(IF($B779="","",INDEX(所属情報!$E:$E,MATCH($A779,所属情報!$A:$A,0))),"")</f>
        <v>490048</v>
      </c>
      <c r="P779" s="2" t="str">
        <f t="shared" si="36"/>
        <v>大住　圭樹 (4)</v>
      </c>
      <c r="Q779" s="2" t="str">
        <f t="shared" si="37"/>
        <v>ｵｵｽﾐ ｹｲｼﾞｭ</v>
      </c>
      <c r="R779" s="2" t="str">
        <f t="shared" si="38"/>
        <v>OSUMI Keiju (01)</v>
      </c>
      <c r="S779" s="2" t="str">
        <f>IFERROR(IF($F779="","",INDEX(リスト!$C:$C,MATCH($F779,リスト!$B:$B,0))),"")</f>
        <v>29</v>
      </c>
      <c r="T779" s="2" t="str">
        <f>IFERROR(IF($K779="","",INDEX(リスト!$F:$F,MATCH($K779,リスト!$E:$E,0))),"")</f>
        <v>JPN</v>
      </c>
      <c r="U779" s="2" t="str">
        <f>IF($B779="","",RIGHT($G779*1000+100+COUNTIF($G$2:$G779,$G779),9))</f>
        <v>010615101</v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>奈良・奈　良</v>
      </c>
    </row>
    <row r="780" spans="1:22" x14ac:dyDescent="0.4">
      <c r="A780" t="s">
        <v>11772</v>
      </c>
      <c r="B780">
        <v>779</v>
      </c>
      <c r="C780" t="s">
        <v>4361</v>
      </c>
      <c r="D780" t="s">
        <v>4362</v>
      </c>
      <c r="E780">
        <v>3</v>
      </c>
      <c r="F780" t="s">
        <v>97</v>
      </c>
      <c r="G780">
        <v>20030402</v>
      </c>
      <c r="H780" t="s">
        <v>4363</v>
      </c>
      <c r="I780" t="s">
        <v>2509</v>
      </c>
      <c r="J780" t="s">
        <v>3750</v>
      </c>
      <c r="K780" t="s">
        <v>141</v>
      </c>
      <c r="L780" t="s">
        <v>97</v>
      </c>
      <c r="M780" t="s">
        <v>4139</v>
      </c>
      <c r="O780" s="2">
        <f>IFERROR(IF($B780="","",INDEX(所属情報!$E:$E,MATCH($A780,所属情報!$A:$A,0))),"")</f>
        <v>490048</v>
      </c>
      <c r="P780" s="2" t="str">
        <f t="shared" si="36"/>
        <v>杉本　蓮 (3)</v>
      </c>
      <c r="Q780" s="2" t="str">
        <f t="shared" si="37"/>
        <v>ｽｷﾞﾓﾄ ﾚﾝ</v>
      </c>
      <c r="R780" s="2" t="str">
        <f t="shared" si="38"/>
        <v>SUGIMOTO Ren (03)</v>
      </c>
      <c r="S780" s="2" t="str">
        <f>IFERROR(IF($F780="","",INDEX(リスト!$C:$C,MATCH($F780,リスト!$B:$B,0))),"")</f>
        <v>29</v>
      </c>
      <c r="T780" s="2" t="str">
        <f>IFERROR(IF($K780="","",INDEX(リスト!$F:$F,MATCH($K780,リスト!$E:$E,0))),"")</f>
        <v>JPN</v>
      </c>
      <c r="U780" s="2" t="str">
        <f>IF($B780="","",RIGHT($G780*1000+100+COUNTIF($G$2:$G780,$G780),9))</f>
        <v>030402102</v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>東大寺学園・奈　良</v>
      </c>
    </row>
    <row r="781" spans="1:22" x14ac:dyDescent="0.4">
      <c r="A781" t="s">
        <v>11772</v>
      </c>
      <c r="B781">
        <v>780</v>
      </c>
      <c r="C781" t="s">
        <v>4364</v>
      </c>
      <c r="D781" t="s">
        <v>4365</v>
      </c>
      <c r="E781">
        <v>2</v>
      </c>
      <c r="F781" t="s">
        <v>91</v>
      </c>
      <c r="G781">
        <v>20040722</v>
      </c>
      <c r="H781" t="s">
        <v>4366</v>
      </c>
      <c r="I781" t="s">
        <v>4367</v>
      </c>
      <c r="J781" t="s">
        <v>1223</v>
      </c>
      <c r="K781" t="s">
        <v>141</v>
      </c>
      <c r="L781" t="s">
        <v>91</v>
      </c>
      <c r="M781" t="s">
        <v>1575</v>
      </c>
      <c r="O781" s="2">
        <f>IFERROR(IF($B781="","",INDEX(所属情報!$E:$E,MATCH($A781,所属情報!$A:$A,0))),"")</f>
        <v>490048</v>
      </c>
      <c r="P781" s="2" t="str">
        <f t="shared" si="36"/>
        <v>阿部　陽葵 (2)</v>
      </c>
      <c r="Q781" s="2" t="str">
        <f t="shared" si="37"/>
        <v>ｱﾍﾞ ﾊﾙｷ</v>
      </c>
      <c r="R781" s="2" t="str">
        <f t="shared" si="38"/>
        <v>ABE Haruki (04)</v>
      </c>
      <c r="S781" s="2" t="str">
        <f>IFERROR(IF($F781="","",INDEX(リスト!$C:$C,MATCH($F781,リスト!$B:$B,0))),"")</f>
        <v>26</v>
      </c>
      <c r="T781" s="2" t="str">
        <f>IFERROR(IF($K781="","",INDEX(リスト!$F:$F,MATCH($K781,リスト!$E:$E,0))),"")</f>
        <v>JPN</v>
      </c>
      <c r="U781" s="2" t="str">
        <f>IF($B781="","",RIGHT($G781*1000+100+COUNTIF($G$2:$G781,$G781),9))</f>
        <v>040722103</v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>西京・京　都</v>
      </c>
    </row>
    <row r="782" spans="1:22" x14ac:dyDescent="0.4">
      <c r="A782" t="s">
        <v>11772</v>
      </c>
      <c r="B782">
        <v>781</v>
      </c>
      <c r="C782" t="s">
        <v>4368</v>
      </c>
      <c r="D782" t="s">
        <v>4369</v>
      </c>
      <c r="E782">
        <v>2</v>
      </c>
      <c r="F782" t="s">
        <v>91</v>
      </c>
      <c r="G782">
        <v>20041221</v>
      </c>
      <c r="H782" t="s">
        <v>4370</v>
      </c>
      <c r="I782" t="s">
        <v>3422</v>
      </c>
      <c r="J782" t="s">
        <v>1327</v>
      </c>
      <c r="K782" t="s">
        <v>141</v>
      </c>
      <c r="L782" t="s">
        <v>91</v>
      </c>
      <c r="M782" t="s">
        <v>1575</v>
      </c>
      <c r="O782" s="2">
        <f>IFERROR(IF($B782="","",INDEX(所属情報!$E:$E,MATCH($A782,所属情報!$A:$A,0))),"")</f>
        <v>490048</v>
      </c>
      <c r="P782" s="2" t="str">
        <f t="shared" si="36"/>
        <v>中川　雄稀 (2)</v>
      </c>
      <c r="Q782" s="2" t="str">
        <f t="shared" si="37"/>
        <v>ﾅｶｶﾞﾜ ﾕｳｷ</v>
      </c>
      <c r="R782" s="2" t="str">
        <f t="shared" si="38"/>
        <v>NAKAGAWA Yuki (04)</v>
      </c>
      <c r="S782" s="2" t="str">
        <f>IFERROR(IF($F782="","",INDEX(リスト!$C:$C,MATCH($F782,リスト!$B:$B,0))),"")</f>
        <v>26</v>
      </c>
      <c r="T782" s="2" t="str">
        <f>IFERROR(IF($K782="","",INDEX(リスト!$F:$F,MATCH($K782,リスト!$E:$E,0))),"")</f>
        <v>JPN</v>
      </c>
      <c r="U782" s="2" t="str">
        <f>IF($B782="","",RIGHT($G782*1000+100+COUNTIF($G$2:$G782,$G782),9))</f>
        <v>041221101</v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>西京・京　都</v>
      </c>
    </row>
    <row r="783" spans="1:22" x14ac:dyDescent="0.4">
      <c r="A783" t="s">
        <v>11772</v>
      </c>
      <c r="B783">
        <v>782</v>
      </c>
      <c r="C783" t="s">
        <v>4371</v>
      </c>
      <c r="D783" t="s">
        <v>4372</v>
      </c>
      <c r="E783">
        <v>2</v>
      </c>
      <c r="F783" t="s">
        <v>75</v>
      </c>
      <c r="G783">
        <v>20050116</v>
      </c>
      <c r="H783" t="s">
        <v>4373</v>
      </c>
      <c r="I783" t="s">
        <v>4374</v>
      </c>
      <c r="J783" t="s">
        <v>4375</v>
      </c>
      <c r="K783" t="s">
        <v>141</v>
      </c>
      <c r="L783" t="s">
        <v>75</v>
      </c>
      <c r="M783" t="s">
        <v>3888</v>
      </c>
      <c r="O783" s="2">
        <f>IFERROR(IF($B783="","",INDEX(所属情報!$E:$E,MATCH($A783,所属情報!$A:$A,0))),"")</f>
        <v>490048</v>
      </c>
      <c r="P783" s="2" t="str">
        <f t="shared" si="36"/>
        <v>竹生　晴彦 (2)</v>
      </c>
      <c r="Q783" s="2" t="str">
        <f t="shared" si="37"/>
        <v>ﾁｸﾌﾞ ﾊﾙﾋｺ</v>
      </c>
      <c r="R783" s="2" t="str">
        <f t="shared" si="38"/>
        <v>CHIKUBU Haruhiko (05)</v>
      </c>
      <c r="S783" s="2" t="str">
        <f>IFERROR(IF($F783="","",INDEX(リスト!$C:$C,MATCH($F783,リスト!$B:$B,0))),"")</f>
        <v>18</v>
      </c>
      <c r="T783" s="2" t="str">
        <f>IFERROR(IF($K783="","",INDEX(リスト!$F:$F,MATCH($K783,リスト!$E:$E,0))),"")</f>
        <v>JPN</v>
      </c>
      <c r="U783" s="2" t="str">
        <f>IF($B783="","",RIGHT($G783*1000+100+COUNTIF($G$2:$G783,$G783),9))</f>
        <v>050116101</v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>藤島・福　井</v>
      </c>
    </row>
    <row r="784" spans="1:22" x14ac:dyDescent="0.4">
      <c r="A784" t="s">
        <v>11772</v>
      </c>
      <c r="B784">
        <v>783</v>
      </c>
      <c r="C784" t="s">
        <v>4376</v>
      </c>
      <c r="D784" t="s">
        <v>4377</v>
      </c>
      <c r="E784">
        <v>2</v>
      </c>
      <c r="F784" t="s">
        <v>105</v>
      </c>
      <c r="G784">
        <v>20050123</v>
      </c>
      <c r="H784" t="s">
        <v>4378</v>
      </c>
      <c r="I784" t="s">
        <v>4379</v>
      </c>
      <c r="J784" t="s">
        <v>2381</v>
      </c>
      <c r="K784" t="s">
        <v>141</v>
      </c>
      <c r="L784" t="s">
        <v>105</v>
      </c>
      <c r="M784" t="s">
        <v>4128</v>
      </c>
      <c r="O784" s="2">
        <f>IFERROR(IF($B784="","",INDEX(所属情報!$E:$E,MATCH($A784,所属情報!$A:$A,0))),"")</f>
        <v>490048</v>
      </c>
      <c r="P784" s="2" t="str">
        <f t="shared" si="36"/>
        <v>土田　浩生 (2)</v>
      </c>
      <c r="Q784" s="2" t="str">
        <f t="shared" si="37"/>
        <v>ﾂﾁﾀﾞ ﾋﾛｷ</v>
      </c>
      <c r="R784" s="2" t="str">
        <f t="shared" si="38"/>
        <v>TSUCHIDA Hiroki (05)</v>
      </c>
      <c r="S784" s="2" t="str">
        <f>IFERROR(IF($F784="","",INDEX(リスト!$C:$C,MATCH($F784,リスト!$B:$B,0))),"")</f>
        <v>33</v>
      </c>
      <c r="T784" s="2" t="str">
        <f>IFERROR(IF($K784="","",INDEX(リスト!$F:$F,MATCH($K784,リスト!$E:$E,0))),"")</f>
        <v>JPN</v>
      </c>
      <c r="U784" s="2" t="str">
        <f>IF($B784="","",RIGHT($G784*1000+100+COUNTIF($G$2:$G784,$G784),9))</f>
        <v>050123103</v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>岡山操山・岡　山</v>
      </c>
    </row>
    <row r="785" spans="1:22" x14ac:dyDescent="0.4">
      <c r="A785" t="s">
        <v>11772</v>
      </c>
      <c r="B785">
        <v>784</v>
      </c>
      <c r="C785" t="s">
        <v>4380</v>
      </c>
      <c r="D785" t="s">
        <v>4381</v>
      </c>
      <c r="E785">
        <v>2</v>
      </c>
      <c r="F785" t="s">
        <v>67</v>
      </c>
      <c r="G785">
        <v>20030520</v>
      </c>
      <c r="H785" t="s">
        <v>4382</v>
      </c>
      <c r="I785" t="s">
        <v>4383</v>
      </c>
      <c r="J785" t="s">
        <v>4312</v>
      </c>
      <c r="K785" t="s">
        <v>141</v>
      </c>
      <c r="L785" t="s">
        <v>67</v>
      </c>
      <c r="M785" t="s">
        <v>4384</v>
      </c>
      <c r="O785" s="2">
        <f>IFERROR(IF($B785="","",INDEX(所属情報!$E:$E,MATCH($A785,所属情報!$A:$A,0))),"")</f>
        <v>490048</v>
      </c>
      <c r="P785" s="2" t="str">
        <f t="shared" si="36"/>
        <v>池上　猛志 (2)</v>
      </c>
      <c r="Q785" s="2" t="str">
        <f t="shared" si="37"/>
        <v>ｲｹｶﾞﾐ ﾀｹｼ</v>
      </c>
      <c r="R785" s="2" t="str">
        <f t="shared" si="38"/>
        <v>IKEGAMI Takeshi (03)</v>
      </c>
      <c r="S785" s="2" t="str">
        <f>IFERROR(IF($F785="","",INDEX(リスト!$C:$C,MATCH($F785,リスト!$B:$B,0))),"")</f>
        <v>14</v>
      </c>
      <c r="T785" s="2" t="str">
        <f>IFERROR(IF($K785="","",INDEX(リスト!$F:$F,MATCH($K785,リスト!$E:$E,0))),"")</f>
        <v>JPN</v>
      </c>
      <c r="U785" s="2" t="str">
        <f>IF($B785="","",RIGHT($G785*1000+100+COUNTIF($G$2:$G785,$G785),9))</f>
        <v>030520102</v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>山手学院・神奈川</v>
      </c>
    </row>
    <row r="786" spans="1:22" x14ac:dyDescent="0.4">
      <c r="A786" t="s">
        <v>11772</v>
      </c>
      <c r="B786">
        <v>785</v>
      </c>
      <c r="C786" t="s">
        <v>4385</v>
      </c>
      <c r="D786" t="s">
        <v>4386</v>
      </c>
      <c r="E786">
        <v>2</v>
      </c>
      <c r="F786" t="s">
        <v>93</v>
      </c>
      <c r="G786">
        <v>20040725</v>
      </c>
      <c r="H786" t="s">
        <v>4387</v>
      </c>
      <c r="I786" t="s">
        <v>1486</v>
      </c>
      <c r="J786" t="s">
        <v>796</v>
      </c>
      <c r="K786" t="s">
        <v>141</v>
      </c>
      <c r="L786" t="s">
        <v>93</v>
      </c>
      <c r="M786" t="s">
        <v>4174</v>
      </c>
      <c r="O786" s="2">
        <f>IFERROR(IF($B786="","",INDEX(所属情報!$E:$E,MATCH($A786,所属情報!$A:$A,0))),"")</f>
        <v>490048</v>
      </c>
      <c r="P786" s="2" t="str">
        <f t="shared" si="36"/>
        <v>八木　皓星 (2)</v>
      </c>
      <c r="Q786" s="2" t="str">
        <f t="shared" si="37"/>
        <v>ﾔｷﾞ ｺｳｾｲ</v>
      </c>
      <c r="R786" s="2" t="str">
        <f t="shared" si="38"/>
        <v>YAGI Kosei (04)</v>
      </c>
      <c r="S786" s="2" t="str">
        <f>IFERROR(IF($F786="","",INDEX(リスト!$C:$C,MATCH($F786,リスト!$B:$B,0))),"")</f>
        <v>27</v>
      </c>
      <c r="T786" s="2" t="str">
        <f>IFERROR(IF($K786="","",INDEX(リスト!$F:$F,MATCH($K786,リスト!$E:$E,0))),"")</f>
        <v>JPN</v>
      </c>
      <c r="U786" s="2" t="str">
        <f>IF($B786="","",RIGHT($G786*1000+100+COUNTIF($G$2:$G786,$G786),9))</f>
        <v>040725102</v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>天王寺・大　阪</v>
      </c>
    </row>
    <row r="787" spans="1:22" x14ac:dyDescent="0.4">
      <c r="A787" t="s">
        <v>11772</v>
      </c>
      <c r="B787">
        <v>787</v>
      </c>
      <c r="C787" t="s">
        <v>4388</v>
      </c>
      <c r="D787" t="s">
        <v>4389</v>
      </c>
      <c r="E787">
        <v>2</v>
      </c>
      <c r="F787" t="s">
        <v>95</v>
      </c>
      <c r="G787">
        <v>20041002</v>
      </c>
      <c r="H787" t="s">
        <v>4390</v>
      </c>
      <c r="I787" t="s">
        <v>3174</v>
      </c>
      <c r="J787" t="s">
        <v>1413</v>
      </c>
      <c r="K787" t="s">
        <v>141</v>
      </c>
      <c r="L787" t="s">
        <v>95</v>
      </c>
      <c r="M787" t="s">
        <v>3967</v>
      </c>
      <c r="O787" s="2">
        <f>IFERROR(IF($B787="","",INDEX(所属情報!$E:$E,MATCH($A787,所属情報!$A:$A,0))),"")</f>
        <v>490048</v>
      </c>
      <c r="P787" s="2" t="str">
        <f t="shared" si="36"/>
        <v>林　宏太郎 (2)</v>
      </c>
      <c r="Q787" s="2" t="str">
        <f t="shared" si="37"/>
        <v>ﾊﾔｼ ｺｳﾀﾛｳ</v>
      </c>
      <c r="R787" s="2" t="str">
        <f t="shared" si="38"/>
        <v>HAYASHI Kotaro (04)</v>
      </c>
      <c r="S787" s="2" t="str">
        <f>IFERROR(IF($F787="","",INDEX(リスト!$C:$C,MATCH($F787,リスト!$B:$B,0))),"")</f>
        <v>28</v>
      </c>
      <c r="T787" s="2" t="str">
        <f>IFERROR(IF($K787="","",INDEX(リスト!$F:$F,MATCH($K787,リスト!$E:$E,0))),"")</f>
        <v>JPN</v>
      </c>
      <c r="U787" s="2" t="str">
        <f>IF($B787="","",RIGHT($G787*1000+100+COUNTIF($G$2:$G787,$G787),9))</f>
        <v>041002101</v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>加古川東・兵　庫</v>
      </c>
    </row>
    <row r="788" spans="1:22" x14ac:dyDescent="0.4">
      <c r="A788" t="s">
        <v>11772</v>
      </c>
      <c r="B788">
        <v>788</v>
      </c>
      <c r="C788" t="s">
        <v>4391</v>
      </c>
      <c r="D788" t="s">
        <v>4392</v>
      </c>
      <c r="E788">
        <v>2</v>
      </c>
      <c r="F788" t="s">
        <v>93</v>
      </c>
      <c r="G788">
        <v>20040407</v>
      </c>
      <c r="H788" t="s">
        <v>4393</v>
      </c>
      <c r="I788" t="s">
        <v>3899</v>
      </c>
      <c r="J788" t="s">
        <v>1205</v>
      </c>
      <c r="K788" t="s">
        <v>141</v>
      </c>
      <c r="L788" t="s">
        <v>93</v>
      </c>
      <c r="M788" t="s">
        <v>3809</v>
      </c>
      <c r="O788" s="2">
        <f>IFERROR(IF($B788="","",INDEX(所属情報!$E:$E,MATCH($A788,所属情報!$A:$A,0))),"")</f>
        <v>490048</v>
      </c>
      <c r="P788" s="2" t="str">
        <f t="shared" si="36"/>
        <v>大西　智貴 (2)</v>
      </c>
      <c r="Q788" s="2" t="str">
        <f t="shared" si="37"/>
        <v>ｵｵﾆｼ ﾄﾓｷ</v>
      </c>
      <c r="R788" s="2" t="str">
        <f t="shared" si="38"/>
        <v>ONISHI Tomoki (04)</v>
      </c>
      <c r="S788" s="2" t="str">
        <f>IFERROR(IF($F788="","",INDEX(リスト!$C:$C,MATCH($F788,リスト!$B:$B,0))),"")</f>
        <v>27</v>
      </c>
      <c r="T788" s="2" t="str">
        <f>IFERROR(IF($K788="","",INDEX(リスト!$F:$F,MATCH($K788,リスト!$E:$E,0))),"")</f>
        <v>JPN</v>
      </c>
      <c r="U788" s="2" t="str">
        <f>IF($B788="","",RIGHT($G788*1000+100+COUNTIF($G$2:$G788,$G788),9))</f>
        <v>040407101</v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>大手前・大　阪</v>
      </c>
    </row>
    <row r="789" spans="1:22" x14ac:dyDescent="0.4">
      <c r="A789" t="s">
        <v>11772</v>
      </c>
      <c r="B789">
        <v>789</v>
      </c>
      <c r="C789" t="s">
        <v>4394</v>
      </c>
      <c r="D789" t="s">
        <v>4395</v>
      </c>
      <c r="E789">
        <v>2</v>
      </c>
      <c r="F789" t="s">
        <v>93</v>
      </c>
      <c r="G789">
        <v>20040918</v>
      </c>
      <c r="H789" t="s">
        <v>4396</v>
      </c>
      <c r="I789" t="s">
        <v>4397</v>
      </c>
      <c r="J789" t="s">
        <v>4285</v>
      </c>
      <c r="K789" t="s">
        <v>141</v>
      </c>
      <c r="L789" t="s">
        <v>93</v>
      </c>
      <c r="M789" t="s">
        <v>4174</v>
      </c>
      <c r="O789" s="2">
        <f>IFERROR(IF($B789="","",INDEX(所属情報!$E:$E,MATCH($A789,所属情報!$A:$A,0))),"")</f>
        <v>490048</v>
      </c>
      <c r="P789" s="2" t="str">
        <f t="shared" si="36"/>
        <v>佐向　丘 (2)</v>
      </c>
      <c r="Q789" s="2" t="str">
        <f t="shared" si="37"/>
        <v>ｻｺｳ ｷｭｳ</v>
      </c>
      <c r="R789" s="2" t="str">
        <f t="shared" si="38"/>
        <v>SAKO Kyu (04)</v>
      </c>
      <c r="S789" s="2" t="str">
        <f>IFERROR(IF($F789="","",INDEX(リスト!$C:$C,MATCH($F789,リスト!$B:$B,0))),"")</f>
        <v>27</v>
      </c>
      <c r="T789" s="2" t="str">
        <f>IFERROR(IF($K789="","",INDEX(リスト!$F:$F,MATCH($K789,リスト!$E:$E,0))),"")</f>
        <v>JPN</v>
      </c>
      <c r="U789" s="2" t="str">
        <f>IF($B789="","",RIGHT($G789*1000+100+COUNTIF($G$2:$G789,$G789),9))</f>
        <v>040918101</v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>天王寺・大　阪</v>
      </c>
    </row>
    <row r="790" spans="1:22" x14ac:dyDescent="0.4">
      <c r="A790" t="s">
        <v>11772</v>
      </c>
      <c r="B790">
        <v>790</v>
      </c>
      <c r="C790" t="s">
        <v>4398</v>
      </c>
      <c r="D790" t="s">
        <v>4399</v>
      </c>
      <c r="E790">
        <v>2</v>
      </c>
      <c r="F790" t="s">
        <v>91</v>
      </c>
      <c r="G790">
        <v>20030505</v>
      </c>
      <c r="H790" t="s">
        <v>4400</v>
      </c>
      <c r="I790" t="s">
        <v>4401</v>
      </c>
      <c r="J790" t="s">
        <v>4402</v>
      </c>
      <c r="K790" t="s">
        <v>141</v>
      </c>
      <c r="L790" t="s">
        <v>91</v>
      </c>
      <c r="M790" t="s">
        <v>4307</v>
      </c>
      <c r="O790" s="2">
        <f>IFERROR(IF($B790="","",INDEX(所属情報!$E:$E,MATCH($A790,所属情報!$A:$A,0))),"")</f>
        <v>490048</v>
      </c>
      <c r="P790" s="2" t="str">
        <f t="shared" si="36"/>
        <v>柴折　心汰 (2)</v>
      </c>
      <c r="Q790" s="2" t="str">
        <f t="shared" si="37"/>
        <v>ｼﾊﾞｵﾘ ｼﾝﾀ</v>
      </c>
      <c r="R790" s="2" t="str">
        <f t="shared" si="38"/>
        <v>SHIBAORI Shinta (03)</v>
      </c>
      <c r="S790" s="2" t="str">
        <f>IFERROR(IF($F790="","",INDEX(リスト!$C:$C,MATCH($F790,リスト!$B:$B,0))),"")</f>
        <v>26</v>
      </c>
      <c r="T790" s="2" t="str">
        <f>IFERROR(IF($K790="","",INDEX(リスト!$F:$F,MATCH($K790,リスト!$E:$E,0))),"")</f>
        <v>JPN</v>
      </c>
      <c r="U790" s="2" t="str">
        <f>IF($B790="","",RIGHT($G790*1000+100+COUNTIF($G$2:$G790,$G790),9))</f>
        <v>030505102</v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>堀川・京　都</v>
      </c>
    </row>
    <row r="791" spans="1:22" x14ac:dyDescent="0.4">
      <c r="A791" t="s">
        <v>11772</v>
      </c>
      <c r="B791">
        <v>791</v>
      </c>
      <c r="C791" t="s">
        <v>4403</v>
      </c>
      <c r="D791" t="s">
        <v>4404</v>
      </c>
      <c r="E791">
        <v>2</v>
      </c>
      <c r="F791" t="s">
        <v>91</v>
      </c>
      <c r="G791">
        <v>20030912</v>
      </c>
      <c r="H791" t="s">
        <v>4405</v>
      </c>
      <c r="I791" t="s">
        <v>4013</v>
      </c>
      <c r="J791" t="s">
        <v>1461</v>
      </c>
      <c r="K791" t="s">
        <v>141</v>
      </c>
      <c r="L791" t="s">
        <v>95</v>
      </c>
      <c r="M791" t="s">
        <v>4406</v>
      </c>
      <c r="O791" s="2">
        <f>IFERROR(IF($B791="","",INDEX(所属情報!$E:$E,MATCH($A791,所属情報!$A:$A,0))),"")</f>
        <v>490048</v>
      </c>
      <c r="P791" s="2" t="str">
        <f t="shared" si="36"/>
        <v>川﨑　健太郎 (2)</v>
      </c>
      <c r="Q791" s="2" t="str">
        <f t="shared" si="37"/>
        <v>ｶﾜｻｷ ｹﾝﾀﾛｳ</v>
      </c>
      <c r="R791" s="2" t="str">
        <f t="shared" si="38"/>
        <v>KAWASAKI Kentaro (03)</v>
      </c>
      <c r="S791" s="2" t="str">
        <f>IFERROR(IF($F791="","",INDEX(リスト!$C:$C,MATCH($F791,リスト!$B:$B,0))),"")</f>
        <v>26</v>
      </c>
      <c r="T791" s="2" t="str">
        <f>IFERROR(IF($K791="","",INDEX(リスト!$F:$F,MATCH($K791,リスト!$E:$E,0))),"")</f>
        <v>JPN</v>
      </c>
      <c r="U791" s="2" t="str">
        <f>IF($B791="","",RIGHT($G791*1000+100+COUNTIF($G$2:$G791,$G791),9))</f>
        <v>030912101</v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>灘・兵　庫</v>
      </c>
    </row>
    <row r="792" spans="1:22" x14ac:dyDescent="0.4">
      <c r="A792" t="s">
        <v>11772</v>
      </c>
      <c r="B792">
        <v>792</v>
      </c>
      <c r="C792" t="s">
        <v>4407</v>
      </c>
      <c r="D792" t="s">
        <v>4408</v>
      </c>
      <c r="E792">
        <v>2</v>
      </c>
      <c r="F792" t="s">
        <v>97</v>
      </c>
      <c r="G792">
        <v>20031207</v>
      </c>
      <c r="H792" t="s">
        <v>4409</v>
      </c>
      <c r="I792" t="s">
        <v>1525</v>
      </c>
      <c r="J792" t="s">
        <v>944</v>
      </c>
      <c r="K792" t="s">
        <v>141</v>
      </c>
      <c r="L792" t="s">
        <v>97</v>
      </c>
      <c r="M792" t="s">
        <v>4410</v>
      </c>
      <c r="O792" s="2">
        <f>IFERROR(IF($B792="","",INDEX(所属情報!$E:$E,MATCH($A792,所属情報!$A:$A,0))),"")</f>
        <v>490048</v>
      </c>
      <c r="P792" s="2" t="str">
        <f t="shared" si="36"/>
        <v>木下　賀貴 (2)</v>
      </c>
      <c r="Q792" s="2" t="str">
        <f t="shared" si="37"/>
        <v>ｷﾉｼﾀ ﾖｼｷ</v>
      </c>
      <c r="R792" s="2" t="str">
        <f t="shared" si="38"/>
        <v>KINOSHITA Yoshiki (03)</v>
      </c>
      <c r="S792" s="2" t="str">
        <f>IFERROR(IF($F792="","",INDEX(リスト!$C:$C,MATCH($F792,リスト!$B:$B,0))),"")</f>
        <v>29</v>
      </c>
      <c r="T792" s="2" t="str">
        <f>IFERROR(IF($K792="","",INDEX(リスト!$F:$F,MATCH($K792,リスト!$E:$E,0))),"")</f>
        <v>JPN</v>
      </c>
      <c r="U792" s="2" t="str">
        <f>IF($B792="","",RIGHT($G792*1000+100+COUNTIF($G$2:$G792,$G792),9))</f>
        <v>031207101</v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>奈良学園登美ヶ丘・奈　良</v>
      </c>
    </row>
    <row r="793" spans="1:22" x14ac:dyDescent="0.4">
      <c r="A793" t="s">
        <v>11772</v>
      </c>
      <c r="B793">
        <v>793</v>
      </c>
      <c r="C793" t="s">
        <v>4411</v>
      </c>
      <c r="D793" t="s">
        <v>4412</v>
      </c>
      <c r="E793">
        <v>2</v>
      </c>
      <c r="F793" t="s">
        <v>107</v>
      </c>
      <c r="G793">
        <v>20040529</v>
      </c>
      <c r="H793" t="s">
        <v>4413</v>
      </c>
      <c r="I793" t="s">
        <v>4414</v>
      </c>
      <c r="J793" t="s">
        <v>4415</v>
      </c>
      <c r="K793" t="s">
        <v>141</v>
      </c>
      <c r="L793" t="s">
        <v>107</v>
      </c>
      <c r="M793" t="s">
        <v>4266</v>
      </c>
      <c r="O793" s="2">
        <f>IFERROR(IF($B793="","",INDEX(所属情報!$E:$E,MATCH($A793,所属情報!$A:$A,0))),"")</f>
        <v>490048</v>
      </c>
      <c r="P793" s="2" t="str">
        <f t="shared" si="36"/>
        <v>東條　純平 (2)</v>
      </c>
      <c r="Q793" s="2" t="str">
        <f t="shared" si="37"/>
        <v>ﾄｳｼﾞｮｳ ｼﾞｭﾝﾍﾟｲ</v>
      </c>
      <c r="R793" s="2" t="str">
        <f t="shared" si="38"/>
        <v>TOJO Jumpei (04)</v>
      </c>
      <c r="S793" s="2" t="str">
        <f>IFERROR(IF($F793="","",INDEX(リスト!$C:$C,MATCH($F793,リスト!$B:$B,0))),"")</f>
        <v>34</v>
      </c>
      <c r="T793" s="2" t="str">
        <f>IFERROR(IF($K793="","",INDEX(リスト!$F:$F,MATCH($K793,リスト!$E:$E,0))),"")</f>
        <v>JPN</v>
      </c>
      <c r="U793" s="2" t="str">
        <f>IF($B793="","",RIGHT($G793*1000+100+COUNTIF($G$2:$G793,$G793),9))</f>
        <v>040529104</v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>広島学院・広　島</v>
      </c>
    </row>
    <row r="794" spans="1:22" x14ac:dyDescent="0.4">
      <c r="A794" t="s">
        <v>11772</v>
      </c>
      <c r="B794">
        <v>794</v>
      </c>
      <c r="C794" t="s">
        <v>4416</v>
      </c>
      <c r="D794" t="s">
        <v>4417</v>
      </c>
      <c r="E794">
        <v>2</v>
      </c>
      <c r="F794" t="s">
        <v>91</v>
      </c>
      <c r="G794">
        <v>20040406</v>
      </c>
      <c r="H794" t="s">
        <v>4418</v>
      </c>
      <c r="I794" t="s">
        <v>1418</v>
      </c>
      <c r="J794" t="s">
        <v>4419</v>
      </c>
      <c r="K794" t="s">
        <v>141</v>
      </c>
      <c r="L794" t="s">
        <v>91</v>
      </c>
      <c r="M794" t="s">
        <v>1575</v>
      </c>
      <c r="O794" s="2">
        <f>IFERROR(IF($B794="","",INDEX(所属情報!$E:$E,MATCH($A794,所属情報!$A:$A,0))),"")</f>
        <v>490048</v>
      </c>
      <c r="P794" s="2" t="str">
        <f t="shared" si="36"/>
        <v>中村　颯葉 (2)</v>
      </c>
      <c r="Q794" s="2" t="str">
        <f t="shared" si="37"/>
        <v>ﾅｶﾑﾗ ｿｳﾊ</v>
      </c>
      <c r="R794" s="2" t="str">
        <f t="shared" si="38"/>
        <v>NAKAMURA Soha (04)</v>
      </c>
      <c r="S794" s="2" t="str">
        <f>IFERROR(IF($F794="","",INDEX(リスト!$C:$C,MATCH($F794,リスト!$B:$B,0))),"")</f>
        <v>26</v>
      </c>
      <c r="T794" s="2" t="str">
        <f>IFERROR(IF($K794="","",INDEX(リスト!$F:$F,MATCH($K794,リスト!$E:$E,0))),"")</f>
        <v>JPN</v>
      </c>
      <c r="U794" s="2" t="str">
        <f>IF($B794="","",RIGHT($G794*1000+100+COUNTIF($G$2:$G794,$G794),9))</f>
        <v>040406101</v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>西京・京　都</v>
      </c>
    </row>
    <row r="795" spans="1:22" x14ac:dyDescent="0.4">
      <c r="A795" t="s">
        <v>11772</v>
      </c>
      <c r="B795">
        <v>795</v>
      </c>
      <c r="C795" t="s">
        <v>4420</v>
      </c>
      <c r="D795" t="s">
        <v>4421</v>
      </c>
      <c r="E795">
        <v>4</v>
      </c>
      <c r="F795" t="s">
        <v>97</v>
      </c>
      <c r="G795">
        <v>20020627</v>
      </c>
      <c r="H795" t="s">
        <v>4422</v>
      </c>
      <c r="I795" t="s">
        <v>3025</v>
      </c>
      <c r="J795" t="s">
        <v>1548</v>
      </c>
      <c r="K795" t="s">
        <v>141</v>
      </c>
      <c r="L795" t="s">
        <v>97</v>
      </c>
      <c r="M795" t="s">
        <v>4423</v>
      </c>
      <c r="O795" s="2">
        <f>IFERROR(IF($B795="","",INDEX(所属情報!$E:$E,MATCH($A795,所属情報!$A:$A,0))),"")</f>
        <v>490048</v>
      </c>
      <c r="P795" s="2" t="str">
        <f t="shared" si="36"/>
        <v>服部　航大 (4)</v>
      </c>
      <c r="Q795" s="2" t="str">
        <f t="shared" si="37"/>
        <v>ﾊｯﾄﾘ ｺｳﾀﾞｲ</v>
      </c>
      <c r="R795" s="2" t="str">
        <f t="shared" si="38"/>
        <v>HATTORI Kodai (02)</v>
      </c>
      <c r="S795" s="2" t="str">
        <f>IFERROR(IF($F795="","",INDEX(リスト!$C:$C,MATCH($F795,リスト!$B:$B,0))),"")</f>
        <v>29</v>
      </c>
      <c r="T795" s="2" t="str">
        <f>IFERROR(IF($K795="","",INDEX(リスト!$F:$F,MATCH($K795,リスト!$E:$E,0))),"")</f>
        <v>JPN</v>
      </c>
      <c r="U795" s="2" t="str">
        <f>IF($B795="","",RIGHT($G795*1000+100+COUNTIF($G$2:$G795,$G795),9))</f>
        <v>020627102</v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>西大和学園・奈　良</v>
      </c>
    </row>
    <row r="796" spans="1:22" x14ac:dyDescent="0.4">
      <c r="A796" t="s">
        <v>11772</v>
      </c>
      <c r="B796">
        <v>796</v>
      </c>
      <c r="C796" t="s">
        <v>4424</v>
      </c>
      <c r="D796" t="s">
        <v>4425</v>
      </c>
      <c r="E796">
        <v>2</v>
      </c>
      <c r="F796" t="s">
        <v>97</v>
      </c>
      <c r="G796">
        <v>20040621</v>
      </c>
      <c r="H796" t="s">
        <v>4426</v>
      </c>
      <c r="I796" t="s">
        <v>3541</v>
      </c>
      <c r="J796" t="s">
        <v>903</v>
      </c>
      <c r="K796" t="s">
        <v>141</v>
      </c>
      <c r="L796" t="s">
        <v>97</v>
      </c>
      <c r="M796" t="s">
        <v>3803</v>
      </c>
      <c r="O796" s="2">
        <f>IFERROR(IF($B796="","",INDEX(所属情報!$E:$E,MATCH($A796,所属情報!$A:$A,0))),"")</f>
        <v>490048</v>
      </c>
      <c r="P796" s="2" t="str">
        <f t="shared" si="36"/>
        <v>川村　拓也 (2)</v>
      </c>
      <c r="Q796" s="2" t="str">
        <f t="shared" si="37"/>
        <v>ｶﾜﾑﾗ ﾀｸﾔ</v>
      </c>
      <c r="R796" s="2" t="str">
        <f t="shared" si="38"/>
        <v>KAWAMURA Takuya (04)</v>
      </c>
      <c r="S796" s="2" t="str">
        <f>IFERROR(IF($F796="","",INDEX(リスト!$C:$C,MATCH($F796,リスト!$B:$B,0))),"")</f>
        <v>29</v>
      </c>
      <c r="T796" s="2" t="str">
        <f>IFERROR(IF($K796="","",INDEX(リスト!$F:$F,MATCH($K796,リスト!$E:$E,0))),"")</f>
        <v>JPN</v>
      </c>
      <c r="U796" s="2" t="str">
        <f>IF($B796="","",RIGHT($G796*1000+100+COUNTIF($G$2:$G796,$G796),9))</f>
        <v>040621102</v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>奈良・奈　良</v>
      </c>
    </row>
    <row r="797" spans="1:22" x14ac:dyDescent="0.4">
      <c r="A797" t="s">
        <v>11774</v>
      </c>
      <c r="B797">
        <v>797</v>
      </c>
      <c r="C797" t="s">
        <v>4427</v>
      </c>
      <c r="D797" t="s">
        <v>4428</v>
      </c>
      <c r="E797" t="s">
        <v>775</v>
      </c>
      <c r="F797" t="s">
        <v>93</v>
      </c>
      <c r="G797">
        <v>20000912</v>
      </c>
      <c r="H797" t="s">
        <v>4429</v>
      </c>
      <c r="I797" t="s">
        <v>4430</v>
      </c>
      <c r="J797" t="s">
        <v>4431</v>
      </c>
      <c r="K797" t="s">
        <v>141</v>
      </c>
      <c r="L797" t="s">
        <v>93</v>
      </c>
      <c r="M797" t="s">
        <v>4432</v>
      </c>
      <c r="O797" s="2">
        <f>IFERROR(IF($B797="","",INDEX(所属情報!$E:$E,MATCH($A797,所属情報!$A:$A,0))),"")</f>
        <v>492221</v>
      </c>
      <c r="P797" s="2" t="str">
        <f t="shared" si="36"/>
        <v>浦部　拓人 (M2)</v>
      </c>
      <c r="Q797" s="2" t="str">
        <f t="shared" si="37"/>
        <v>ｳﾗﾍﾞ ﾀｸﾄ</v>
      </c>
      <c r="R797" s="2" t="str">
        <f t="shared" si="38"/>
        <v>URABE Takuto (00)</v>
      </c>
      <c r="S797" s="2" t="str">
        <f>IFERROR(IF($F797="","",INDEX(リスト!$C:$C,MATCH($F797,リスト!$B:$B,0))),"")</f>
        <v>27</v>
      </c>
      <c r="T797" s="2" t="str">
        <f>IFERROR(IF($K797="","",INDEX(リスト!$F:$F,MATCH($K797,リスト!$E:$E,0))),"")</f>
        <v>JPN</v>
      </c>
      <c r="U797" s="2" t="str">
        <f>IF($B797="","",RIGHT($G797*1000+100+COUNTIF($G$2:$G797,$G797),9))</f>
        <v>000912101</v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>池田・大　阪</v>
      </c>
    </row>
    <row r="798" spans="1:22" x14ac:dyDescent="0.4">
      <c r="A798" t="s">
        <v>11774</v>
      </c>
      <c r="B798">
        <v>798</v>
      </c>
      <c r="C798" t="s">
        <v>4433</v>
      </c>
      <c r="D798" t="s">
        <v>4434</v>
      </c>
      <c r="E798">
        <v>4</v>
      </c>
      <c r="F798" t="s">
        <v>89</v>
      </c>
      <c r="G798">
        <v>20020829</v>
      </c>
      <c r="H798" t="s">
        <v>4435</v>
      </c>
      <c r="I798" t="s">
        <v>4436</v>
      </c>
      <c r="J798" t="s">
        <v>3151</v>
      </c>
      <c r="K798" t="s">
        <v>141</v>
      </c>
      <c r="L798" t="s">
        <v>89</v>
      </c>
      <c r="M798" t="s">
        <v>1763</v>
      </c>
      <c r="O798" s="2">
        <f>IFERROR(IF($B798="","",INDEX(所属情報!$E:$E,MATCH($A798,所属情報!$A:$A,0))),"")</f>
        <v>492221</v>
      </c>
      <c r="P798" s="2" t="str">
        <f t="shared" si="36"/>
        <v>樋口　航 (4)</v>
      </c>
      <c r="Q798" s="2" t="str">
        <f t="shared" si="37"/>
        <v>ﾋｸﾞﾁ ﾜﾀﾙ</v>
      </c>
      <c r="R798" s="2" t="str">
        <f t="shared" si="38"/>
        <v>HIGUCHI Wataru (02)</v>
      </c>
      <c r="S798" s="2" t="str">
        <f>IFERROR(IF($F798="","",INDEX(リスト!$C:$C,MATCH($F798,リスト!$B:$B,0))),"")</f>
        <v>25</v>
      </c>
      <c r="T798" s="2" t="str">
        <f>IFERROR(IF($K798="","",INDEX(リスト!$F:$F,MATCH($K798,リスト!$E:$E,0))),"")</f>
        <v>JPN</v>
      </c>
      <c r="U798" s="2" t="str">
        <f>IF($B798="","",RIGHT($G798*1000+100+COUNTIF($G$2:$G798,$G798),9))</f>
        <v>020829102</v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>草津東・滋　賀</v>
      </c>
    </row>
    <row r="799" spans="1:22" x14ac:dyDescent="0.4">
      <c r="A799" t="s">
        <v>11774</v>
      </c>
      <c r="B799">
        <v>799</v>
      </c>
      <c r="C799" t="s">
        <v>4437</v>
      </c>
      <c r="D799" t="s">
        <v>4438</v>
      </c>
      <c r="E799">
        <v>4</v>
      </c>
      <c r="F799" t="s">
        <v>115</v>
      </c>
      <c r="G799">
        <v>20020425</v>
      </c>
      <c r="H799" t="s">
        <v>4439</v>
      </c>
      <c r="I799" t="s">
        <v>3200</v>
      </c>
      <c r="J799" t="s">
        <v>1716</v>
      </c>
      <c r="K799" t="s">
        <v>141</v>
      </c>
      <c r="L799" t="s">
        <v>85</v>
      </c>
      <c r="M799" t="s">
        <v>1705</v>
      </c>
      <c r="O799" s="2">
        <f>IFERROR(IF($B799="","",INDEX(所属情報!$E:$E,MATCH($A799,所属情報!$A:$A,0))),"")</f>
        <v>492221</v>
      </c>
      <c r="P799" s="2" t="str">
        <f t="shared" si="36"/>
        <v>松崎　太星 (4)</v>
      </c>
      <c r="Q799" s="2" t="str">
        <f t="shared" si="37"/>
        <v>ﾏﾂｻﾞｷ ﾀｲｾｲ</v>
      </c>
      <c r="R799" s="2" t="str">
        <f t="shared" si="38"/>
        <v>MATSUZAKI Taisei (02)</v>
      </c>
      <c r="S799" s="2" t="str">
        <f>IFERROR(IF($F799="","",INDEX(リスト!$C:$C,MATCH($F799,リスト!$B:$B,0))),"")</f>
        <v>38</v>
      </c>
      <c r="T799" s="2" t="str">
        <f>IFERROR(IF($K799="","",INDEX(リスト!$F:$F,MATCH($K799,リスト!$E:$E,0))),"")</f>
        <v>JPN</v>
      </c>
      <c r="U799" s="2" t="str">
        <f>IF($B799="","",RIGHT($G799*1000+100+COUNTIF($G$2:$G799,$G799),9))</f>
        <v>020425101</v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>豊川・愛　知</v>
      </c>
    </row>
    <row r="800" spans="1:22" x14ac:dyDescent="0.4">
      <c r="A800" t="s">
        <v>11774</v>
      </c>
      <c r="B800">
        <v>800</v>
      </c>
      <c r="C800" t="s">
        <v>4440</v>
      </c>
      <c r="D800" t="s">
        <v>4441</v>
      </c>
      <c r="E800">
        <v>4</v>
      </c>
      <c r="F800" t="s">
        <v>93</v>
      </c>
      <c r="G800">
        <v>20020710</v>
      </c>
      <c r="H800" t="s">
        <v>4442</v>
      </c>
      <c r="I800" t="s">
        <v>1146</v>
      </c>
      <c r="J800" t="s">
        <v>4443</v>
      </c>
      <c r="K800" t="s">
        <v>141</v>
      </c>
      <c r="L800" t="s">
        <v>93</v>
      </c>
      <c r="M800" t="s">
        <v>2008</v>
      </c>
      <c r="O800" s="2">
        <f>IFERROR(IF($B800="","",INDEX(所属情報!$E:$E,MATCH($A800,所属情報!$A:$A,0))),"")</f>
        <v>492221</v>
      </c>
      <c r="P800" s="2" t="str">
        <f t="shared" si="36"/>
        <v>平野　塁 (4)</v>
      </c>
      <c r="Q800" s="2" t="str">
        <f t="shared" si="37"/>
        <v>ﾋﾗﾉ ﾙｲ</v>
      </c>
      <c r="R800" s="2" t="str">
        <f t="shared" si="38"/>
        <v>HIRANO Rui (02)</v>
      </c>
      <c r="S800" s="2" t="str">
        <f>IFERROR(IF($F800="","",INDEX(リスト!$C:$C,MATCH($F800,リスト!$B:$B,0))),"")</f>
        <v>27</v>
      </c>
      <c r="T800" s="2" t="str">
        <f>IFERROR(IF($K800="","",INDEX(リスト!$F:$F,MATCH($K800,リスト!$E:$E,0))),"")</f>
        <v>JPN</v>
      </c>
      <c r="U800" s="2" t="str">
        <f>IF($B800="","",RIGHT($G800*1000+100+COUNTIF($G$2:$G800,$G800),9))</f>
        <v>020710101</v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>大阪桐蔭・大　阪</v>
      </c>
    </row>
    <row r="801" spans="1:22" x14ac:dyDescent="0.4">
      <c r="A801" t="s">
        <v>11774</v>
      </c>
      <c r="B801">
        <v>801</v>
      </c>
      <c r="C801" t="s">
        <v>4444</v>
      </c>
      <c r="D801" t="s">
        <v>4445</v>
      </c>
      <c r="E801">
        <v>4</v>
      </c>
      <c r="F801" t="s">
        <v>91</v>
      </c>
      <c r="G801">
        <v>20020713</v>
      </c>
      <c r="H801" t="s">
        <v>4446</v>
      </c>
      <c r="I801" t="s">
        <v>1349</v>
      </c>
      <c r="J801" t="s">
        <v>4447</v>
      </c>
      <c r="K801" t="s">
        <v>141</v>
      </c>
      <c r="L801" t="s">
        <v>91</v>
      </c>
      <c r="M801" t="s">
        <v>4448</v>
      </c>
      <c r="O801" s="2">
        <f>IFERROR(IF($B801="","",INDEX(所属情報!$E:$E,MATCH($A801,所属情報!$A:$A,0))),"")</f>
        <v>492221</v>
      </c>
      <c r="P801" s="2" t="str">
        <f t="shared" si="36"/>
        <v>松田　真治 (4)</v>
      </c>
      <c r="Q801" s="2" t="str">
        <f t="shared" si="37"/>
        <v>ﾏﾂﾀﾞ ｼﾝｼﾞ</v>
      </c>
      <c r="R801" s="2" t="str">
        <f t="shared" si="38"/>
        <v>MATSUDA Shinji (02)</v>
      </c>
      <c r="S801" s="2" t="str">
        <f>IFERROR(IF($F801="","",INDEX(リスト!$C:$C,MATCH($F801,リスト!$B:$B,0))),"")</f>
        <v>26</v>
      </c>
      <c r="T801" s="2" t="str">
        <f>IFERROR(IF($K801="","",INDEX(リスト!$F:$F,MATCH($K801,リスト!$E:$E,0))),"")</f>
        <v>JPN</v>
      </c>
      <c r="U801" s="2" t="str">
        <f>IF($B801="","",RIGHT($G801*1000+100+COUNTIF($G$2:$G801,$G801),9))</f>
        <v>020713102</v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>城陽・京　都</v>
      </c>
    </row>
    <row r="802" spans="1:22" x14ac:dyDescent="0.4">
      <c r="A802" t="s">
        <v>11774</v>
      </c>
      <c r="B802">
        <v>802</v>
      </c>
      <c r="C802" t="s">
        <v>4449</v>
      </c>
      <c r="D802" t="s">
        <v>4450</v>
      </c>
      <c r="E802">
        <v>4</v>
      </c>
      <c r="F802" t="s">
        <v>95</v>
      </c>
      <c r="G802">
        <v>20020404</v>
      </c>
      <c r="H802" t="s">
        <v>4451</v>
      </c>
      <c r="I802" t="s">
        <v>4452</v>
      </c>
      <c r="J802" t="s">
        <v>1360</v>
      </c>
      <c r="K802" t="s">
        <v>141</v>
      </c>
      <c r="L802" t="s">
        <v>95</v>
      </c>
      <c r="M802" t="s">
        <v>827</v>
      </c>
      <c r="O802" s="2">
        <f>IFERROR(IF($B802="","",INDEX(所属情報!$E:$E,MATCH($A802,所属情報!$A:$A,0))),"")</f>
        <v>492221</v>
      </c>
      <c r="P802" s="2" t="str">
        <f t="shared" si="36"/>
        <v>西尾　晃太 (4)</v>
      </c>
      <c r="Q802" s="2" t="str">
        <f t="shared" si="37"/>
        <v>ﾆｼｵ ｺｳﾀ</v>
      </c>
      <c r="R802" s="2" t="str">
        <f t="shared" si="38"/>
        <v>NISHIO Kota (02)</v>
      </c>
      <c r="S802" s="2" t="str">
        <f>IFERROR(IF($F802="","",INDEX(リスト!$C:$C,MATCH($F802,リスト!$B:$B,0))),"")</f>
        <v>28</v>
      </c>
      <c r="T802" s="2" t="str">
        <f>IFERROR(IF($K802="","",INDEX(リスト!$F:$F,MATCH($K802,リスト!$E:$E,0))),"")</f>
        <v>JPN</v>
      </c>
      <c r="U802" s="2" t="str">
        <f>IF($B802="","",RIGHT($G802*1000+100+COUNTIF($G$2:$G802,$G802),9))</f>
        <v>020404101</v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>社・兵　庫</v>
      </c>
    </row>
    <row r="803" spans="1:22" x14ac:dyDescent="0.4">
      <c r="A803" t="s">
        <v>11774</v>
      </c>
      <c r="B803">
        <v>803</v>
      </c>
      <c r="C803" t="s">
        <v>4453</v>
      </c>
      <c r="D803" t="s">
        <v>4454</v>
      </c>
      <c r="E803">
        <v>4</v>
      </c>
      <c r="F803" t="s">
        <v>101</v>
      </c>
      <c r="G803">
        <v>20020530</v>
      </c>
      <c r="H803" t="s">
        <v>4455</v>
      </c>
      <c r="I803" t="s">
        <v>4456</v>
      </c>
      <c r="J803" t="s">
        <v>2854</v>
      </c>
      <c r="K803" t="s">
        <v>141</v>
      </c>
      <c r="L803" t="s">
        <v>101</v>
      </c>
      <c r="M803" t="s">
        <v>1521</v>
      </c>
      <c r="O803" s="2">
        <f>IFERROR(IF($B803="","",INDEX(所属情報!$E:$E,MATCH($A803,所属情報!$A:$A,0))),"")</f>
        <v>492221</v>
      </c>
      <c r="P803" s="2" t="str">
        <f t="shared" si="36"/>
        <v>別所　響 (4)</v>
      </c>
      <c r="Q803" s="2" t="str">
        <f t="shared" si="37"/>
        <v>ﾍﾞｯｼｮ ﾋﾋﾞｷ</v>
      </c>
      <c r="R803" s="2" t="str">
        <f t="shared" si="38"/>
        <v>BESSHO Hibiki (02)</v>
      </c>
      <c r="S803" s="2" t="str">
        <f>IFERROR(IF($F803="","",INDEX(リスト!$C:$C,MATCH($F803,リスト!$B:$B,0))),"")</f>
        <v>31</v>
      </c>
      <c r="T803" s="2" t="str">
        <f>IFERROR(IF($K803="","",INDEX(リスト!$F:$F,MATCH($K803,リスト!$E:$E,0))),"")</f>
        <v>JPN</v>
      </c>
      <c r="U803" s="2" t="str">
        <f>IF($B803="","",RIGHT($G803*1000+100+COUNTIF($G$2:$G803,$G803),9))</f>
        <v>020530101</v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>鳥取城北・鳥　取</v>
      </c>
    </row>
    <row r="804" spans="1:22" x14ac:dyDescent="0.4">
      <c r="A804" t="s">
        <v>11774</v>
      </c>
      <c r="B804">
        <v>804</v>
      </c>
      <c r="C804" t="s">
        <v>4457</v>
      </c>
      <c r="D804" t="s">
        <v>4458</v>
      </c>
      <c r="E804">
        <v>4</v>
      </c>
      <c r="F804" t="s">
        <v>95</v>
      </c>
      <c r="G804">
        <v>20030121</v>
      </c>
      <c r="H804" t="s">
        <v>4459</v>
      </c>
      <c r="I804" t="s">
        <v>4460</v>
      </c>
      <c r="J804" t="s">
        <v>4461</v>
      </c>
      <c r="K804" t="s">
        <v>141</v>
      </c>
      <c r="L804" t="s">
        <v>95</v>
      </c>
      <c r="M804" t="s">
        <v>791</v>
      </c>
      <c r="O804" s="2">
        <f>IFERROR(IF($B804="","",INDEX(所属情報!$E:$E,MATCH($A804,所属情報!$A:$A,0))),"")</f>
        <v>492221</v>
      </c>
      <c r="P804" s="2" t="str">
        <f t="shared" si="36"/>
        <v>森髙　颯治朗 (4)</v>
      </c>
      <c r="Q804" s="2" t="str">
        <f t="shared" si="37"/>
        <v>ﾓﾘﾀｶ ｿｳｼﾞﾛｳ</v>
      </c>
      <c r="R804" s="2" t="str">
        <f t="shared" si="38"/>
        <v>MORITAKA Sojiro (03)</v>
      </c>
      <c r="S804" s="2" t="str">
        <f>IFERROR(IF($F804="","",INDEX(リスト!$C:$C,MATCH($F804,リスト!$B:$B,0))),"")</f>
        <v>28</v>
      </c>
      <c r="T804" s="2" t="str">
        <f>IFERROR(IF($K804="","",INDEX(リスト!$F:$F,MATCH($K804,リスト!$E:$E,0))),"")</f>
        <v>JPN</v>
      </c>
      <c r="U804" s="2" t="str">
        <f>IF($B804="","",RIGHT($G804*1000+100+COUNTIF($G$2:$G804,$G804),9))</f>
        <v>030121101</v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>報徳学園・兵　庫</v>
      </c>
    </row>
    <row r="805" spans="1:22" x14ac:dyDescent="0.4">
      <c r="A805" t="s">
        <v>11774</v>
      </c>
      <c r="B805">
        <v>805</v>
      </c>
      <c r="C805" t="s">
        <v>4462</v>
      </c>
      <c r="D805" t="s">
        <v>4463</v>
      </c>
      <c r="E805">
        <v>4</v>
      </c>
      <c r="F805" t="s">
        <v>89</v>
      </c>
      <c r="G805">
        <v>20020409</v>
      </c>
      <c r="H805" t="s">
        <v>4464</v>
      </c>
      <c r="I805" t="s">
        <v>4465</v>
      </c>
      <c r="J805" t="s">
        <v>1657</v>
      </c>
      <c r="K805" t="s">
        <v>141</v>
      </c>
      <c r="L805" t="s">
        <v>89</v>
      </c>
      <c r="M805" t="s">
        <v>1345</v>
      </c>
      <c r="O805" s="2">
        <f>IFERROR(IF($B805="","",INDEX(所属情報!$E:$E,MATCH($A805,所属情報!$A:$A,0))),"")</f>
        <v>492221</v>
      </c>
      <c r="P805" s="2" t="str">
        <f t="shared" si="36"/>
        <v>琴寄　晴仁 (4)</v>
      </c>
      <c r="Q805" s="2" t="str">
        <f t="shared" si="37"/>
        <v>ｺﾄﾖﾘ ﾊﾙﾄ</v>
      </c>
      <c r="R805" s="2" t="str">
        <f t="shared" si="38"/>
        <v>KOTOYORI Haruto (02)</v>
      </c>
      <c r="S805" s="2" t="str">
        <f>IFERROR(IF($F805="","",INDEX(リスト!$C:$C,MATCH($F805,リスト!$B:$B,0))),"")</f>
        <v>25</v>
      </c>
      <c r="T805" s="2" t="str">
        <f>IFERROR(IF($K805="","",INDEX(リスト!$F:$F,MATCH($K805,リスト!$E:$E,0))),"")</f>
        <v>JPN</v>
      </c>
      <c r="U805" s="2" t="str">
        <f>IF($B805="","",RIGHT($G805*1000+100+COUNTIF($G$2:$G805,$G805),9))</f>
        <v>020409103</v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>彦根翔西館・滋　賀</v>
      </c>
    </row>
    <row r="806" spans="1:22" x14ac:dyDescent="0.4">
      <c r="A806" t="s">
        <v>11774</v>
      </c>
      <c r="B806">
        <v>806</v>
      </c>
      <c r="C806" t="s">
        <v>4466</v>
      </c>
      <c r="D806" t="s">
        <v>4467</v>
      </c>
      <c r="E806">
        <v>4</v>
      </c>
      <c r="F806" t="s">
        <v>97</v>
      </c>
      <c r="G806">
        <v>20020817</v>
      </c>
      <c r="H806" t="s">
        <v>4468</v>
      </c>
      <c r="I806" t="s">
        <v>4469</v>
      </c>
      <c r="J806" t="s">
        <v>4470</v>
      </c>
      <c r="K806" t="s">
        <v>141</v>
      </c>
      <c r="L806" t="s">
        <v>97</v>
      </c>
      <c r="M806" t="s">
        <v>1355</v>
      </c>
      <c r="O806" s="2">
        <f>IFERROR(IF($B806="","",INDEX(所属情報!$E:$E,MATCH($A806,所属情報!$A:$A,0))),"")</f>
        <v>492221</v>
      </c>
      <c r="P806" s="2" t="str">
        <f t="shared" si="36"/>
        <v>安川　楓 (4)</v>
      </c>
      <c r="Q806" s="2" t="str">
        <f t="shared" si="37"/>
        <v>ﾔｽｶﾜ ｶｴﾃﾞ</v>
      </c>
      <c r="R806" s="2" t="str">
        <f t="shared" si="38"/>
        <v>YASUKAWA Kaede (02)</v>
      </c>
      <c r="S806" s="2" t="str">
        <f>IFERROR(IF($F806="","",INDEX(リスト!$C:$C,MATCH($F806,リスト!$B:$B,0))),"")</f>
        <v>29</v>
      </c>
      <c r="T806" s="2" t="str">
        <f>IFERROR(IF($K806="","",INDEX(リスト!$F:$F,MATCH($K806,リスト!$E:$E,0))),"")</f>
        <v>JPN</v>
      </c>
      <c r="U806" s="2" t="str">
        <f>IF($B806="","",RIGHT($G806*1000+100+COUNTIF($G$2:$G806,$G806),9))</f>
        <v>020817101</v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>智辯学園奈良カレッジ・奈　良</v>
      </c>
    </row>
    <row r="807" spans="1:22" x14ac:dyDescent="0.4">
      <c r="A807" t="s">
        <v>11774</v>
      </c>
      <c r="B807">
        <v>807</v>
      </c>
      <c r="C807" t="s">
        <v>4471</v>
      </c>
      <c r="D807" t="s">
        <v>4472</v>
      </c>
      <c r="E807">
        <v>4</v>
      </c>
      <c r="F807" t="s">
        <v>93</v>
      </c>
      <c r="G807">
        <v>20021010</v>
      </c>
      <c r="H807" t="s">
        <v>4473</v>
      </c>
      <c r="I807" t="s">
        <v>4474</v>
      </c>
      <c r="J807" t="s">
        <v>1303</v>
      </c>
      <c r="K807" t="s">
        <v>141</v>
      </c>
      <c r="L807" t="s">
        <v>93</v>
      </c>
      <c r="M807" t="s">
        <v>3856</v>
      </c>
      <c r="O807" s="2">
        <f>IFERROR(IF($B807="","",INDEX(所属情報!$E:$E,MATCH($A807,所属情報!$A:$A,0))),"")</f>
        <v>492221</v>
      </c>
      <c r="P807" s="2" t="str">
        <f t="shared" si="36"/>
        <v>城戸　裕登 (4)</v>
      </c>
      <c r="Q807" s="2" t="str">
        <f t="shared" si="37"/>
        <v>ｷﾄﾞ ﾕｳﾄ</v>
      </c>
      <c r="R807" s="2" t="str">
        <f t="shared" si="38"/>
        <v>KIDO Yuto (02)</v>
      </c>
      <c r="S807" s="2" t="str">
        <f>IFERROR(IF($F807="","",INDEX(リスト!$C:$C,MATCH($F807,リスト!$B:$B,0))),"")</f>
        <v>27</v>
      </c>
      <c r="T807" s="2" t="str">
        <f>IFERROR(IF($K807="","",INDEX(リスト!$F:$F,MATCH($K807,リスト!$E:$E,0))),"")</f>
        <v>JPN</v>
      </c>
      <c r="U807" s="2" t="str">
        <f>IF($B807="","",RIGHT($G807*1000+100+COUNTIF($G$2:$G807,$G807),9))</f>
        <v>021010101</v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>鳳・大　阪</v>
      </c>
    </row>
    <row r="808" spans="1:22" x14ac:dyDescent="0.4">
      <c r="A808" t="s">
        <v>11774</v>
      </c>
      <c r="B808">
        <v>808</v>
      </c>
      <c r="C808" t="s">
        <v>4475</v>
      </c>
      <c r="D808" t="s">
        <v>4476</v>
      </c>
      <c r="E808">
        <v>4</v>
      </c>
      <c r="F808" t="s">
        <v>93</v>
      </c>
      <c r="G808">
        <v>20020815</v>
      </c>
      <c r="H808" t="s">
        <v>4477</v>
      </c>
      <c r="I808" t="s">
        <v>4478</v>
      </c>
      <c r="J808" t="s">
        <v>1194</v>
      </c>
      <c r="K808" t="s">
        <v>141</v>
      </c>
      <c r="L808" t="s">
        <v>93</v>
      </c>
      <c r="M808" t="s">
        <v>969</v>
      </c>
      <c r="O808" s="2">
        <f>IFERROR(IF($B808="","",INDEX(所属情報!$E:$E,MATCH($A808,所属情報!$A:$A,0))),"")</f>
        <v>492221</v>
      </c>
      <c r="P808" s="2" t="str">
        <f t="shared" si="36"/>
        <v>古川　紘規 (4)</v>
      </c>
      <c r="Q808" s="2" t="str">
        <f t="shared" si="37"/>
        <v>ﾌﾙｶﾜ ｺｳｷ</v>
      </c>
      <c r="R808" s="2" t="str">
        <f t="shared" si="38"/>
        <v>FURUKAWA Koki (02)</v>
      </c>
      <c r="S808" s="2" t="str">
        <f>IFERROR(IF($F808="","",INDEX(リスト!$C:$C,MATCH($F808,リスト!$B:$B,0))),"")</f>
        <v>27</v>
      </c>
      <c r="T808" s="2" t="str">
        <f>IFERROR(IF($K808="","",INDEX(リスト!$F:$F,MATCH($K808,リスト!$E:$E,0))),"")</f>
        <v>JPN</v>
      </c>
      <c r="U808" s="2" t="str">
        <f>IF($B808="","",RIGHT($G808*1000+100+COUNTIF($G$2:$G808,$G808),9))</f>
        <v>020815101</v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>近畿大附属・大　阪</v>
      </c>
    </row>
    <row r="809" spans="1:22" x14ac:dyDescent="0.4">
      <c r="A809" t="s">
        <v>11774</v>
      </c>
      <c r="B809">
        <v>809</v>
      </c>
      <c r="C809" t="s">
        <v>4479</v>
      </c>
      <c r="D809" t="s">
        <v>4480</v>
      </c>
      <c r="E809">
        <v>4</v>
      </c>
      <c r="F809" t="s">
        <v>95</v>
      </c>
      <c r="G809">
        <v>20021011</v>
      </c>
      <c r="H809" t="s">
        <v>4481</v>
      </c>
      <c r="I809" t="s">
        <v>4482</v>
      </c>
      <c r="J809" t="s">
        <v>980</v>
      </c>
      <c r="K809" t="s">
        <v>141</v>
      </c>
      <c r="L809" t="s">
        <v>95</v>
      </c>
      <c r="M809" t="s">
        <v>2535</v>
      </c>
      <c r="O809" s="2">
        <f>IFERROR(IF($B809="","",INDEX(所属情報!$E:$E,MATCH($A809,所属情報!$A:$A,0))),"")</f>
        <v>492221</v>
      </c>
      <c r="P809" s="2" t="str">
        <f t="shared" si="36"/>
        <v>小松　祥大 (4)</v>
      </c>
      <c r="Q809" s="2" t="str">
        <f t="shared" si="37"/>
        <v>ｺﾏﾂ ｼｮｳﾀ</v>
      </c>
      <c r="R809" s="2" t="str">
        <f t="shared" si="38"/>
        <v>KOMATSU Shota (02)</v>
      </c>
      <c r="S809" s="2" t="str">
        <f>IFERROR(IF($F809="","",INDEX(リスト!$C:$C,MATCH($F809,リスト!$B:$B,0))),"")</f>
        <v>28</v>
      </c>
      <c r="T809" s="2" t="str">
        <f>IFERROR(IF($K809="","",INDEX(リスト!$F:$F,MATCH($K809,リスト!$E:$E,0))),"")</f>
        <v>JPN</v>
      </c>
      <c r="U809" s="2" t="str">
        <f>IF($B809="","",RIGHT($G809*1000+100+COUNTIF($G$2:$G809,$G809),9))</f>
        <v>021011102</v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>須磨翔風・兵　庫</v>
      </c>
    </row>
    <row r="810" spans="1:22" x14ac:dyDescent="0.4">
      <c r="A810" t="s">
        <v>11774</v>
      </c>
      <c r="B810">
        <v>810</v>
      </c>
      <c r="C810" t="s">
        <v>4483</v>
      </c>
      <c r="D810" t="s">
        <v>4484</v>
      </c>
      <c r="E810">
        <v>3</v>
      </c>
      <c r="F810" t="s">
        <v>93</v>
      </c>
      <c r="G810">
        <v>20030928</v>
      </c>
      <c r="H810" t="s">
        <v>4485</v>
      </c>
      <c r="I810" t="s">
        <v>4486</v>
      </c>
      <c r="J810" t="s">
        <v>4487</v>
      </c>
      <c r="K810" t="s">
        <v>141</v>
      </c>
      <c r="L810" t="s">
        <v>93</v>
      </c>
      <c r="M810" t="s">
        <v>809</v>
      </c>
      <c r="O810" s="2">
        <f>IFERROR(IF($B810="","",INDEX(所属情報!$E:$E,MATCH($A810,所属情報!$A:$A,0))),"")</f>
        <v>492221</v>
      </c>
      <c r="P810" s="2" t="str">
        <f t="shared" si="36"/>
        <v>新山　優弥 (3)</v>
      </c>
      <c r="Q810" s="2" t="str">
        <f t="shared" si="37"/>
        <v>ｼﾝﾔﾏ ｳﾐ</v>
      </c>
      <c r="R810" s="2" t="str">
        <f t="shared" si="38"/>
        <v>SHINYAMA Umi (03)</v>
      </c>
      <c r="S810" s="2" t="str">
        <f>IFERROR(IF($F810="","",INDEX(リスト!$C:$C,MATCH($F810,リスト!$B:$B,0))),"")</f>
        <v>27</v>
      </c>
      <c r="T810" s="2" t="str">
        <f>IFERROR(IF($K810="","",INDEX(リスト!$F:$F,MATCH($K810,リスト!$E:$E,0))),"")</f>
        <v>JPN</v>
      </c>
      <c r="U810" s="2" t="str">
        <f>IF($B810="","",RIGHT($G810*1000+100+COUNTIF($G$2:$G810,$G810),9))</f>
        <v>030928102</v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>枚方・大　阪</v>
      </c>
    </row>
    <row r="811" spans="1:22" x14ac:dyDescent="0.4">
      <c r="A811" t="s">
        <v>11774</v>
      </c>
      <c r="B811">
        <v>811</v>
      </c>
      <c r="C811" t="s">
        <v>4488</v>
      </c>
      <c r="D811" t="s">
        <v>4489</v>
      </c>
      <c r="E811">
        <v>3</v>
      </c>
      <c r="F811" t="s">
        <v>87</v>
      </c>
      <c r="G811">
        <v>20030407</v>
      </c>
      <c r="H811" t="s">
        <v>4490</v>
      </c>
      <c r="I811" t="s">
        <v>783</v>
      </c>
      <c r="J811" t="s">
        <v>929</v>
      </c>
      <c r="K811" t="s">
        <v>141</v>
      </c>
      <c r="L811" t="s">
        <v>87</v>
      </c>
      <c r="M811" t="s">
        <v>4491</v>
      </c>
      <c r="O811" s="2">
        <f>IFERROR(IF($B811="","",INDEX(所属情報!$E:$E,MATCH($A811,所属情報!$A:$A,0))),"")</f>
        <v>492221</v>
      </c>
      <c r="P811" s="2" t="str">
        <f t="shared" si="36"/>
        <v>山本　拓実 (3)</v>
      </c>
      <c r="Q811" s="2" t="str">
        <f t="shared" si="37"/>
        <v>ﾔﾏﾓﾄ ﾀｸﾐ</v>
      </c>
      <c r="R811" s="2" t="str">
        <f t="shared" si="38"/>
        <v>YAMAMOTO Takumi (03)</v>
      </c>
      <c r="S811" s="2" t="str">
        <f>IFERROR(IF($F811="","",INDEX(リスト!$C:$C,MATCH($F811,リスト!$B:$B,0))),"")</f>
        <v>24</v>
      </c>
      <c r="T811" s="2" t="str">
        <f>IFERROR(IF($K811="","",INDEX(リスト!$F:$F,MATCH($K811,リスト!$E:$E,0))),"")</f>
        <v>JPN</v>
      </c>
      <c r="U811" s="2" t="str">
        <f>IF($B811="","",RIGHT($G811*1000+100+COUNTIF($G$2:$G811,$G811),9))</f>
        <v>030407103</v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>近畿大高専・三　重</v>
      </c>
    </row>
    <row r="812" spans="1:22" x14ac:dyDescent="0.4">
      <c r="A812" t="s">
        <v>11774</v>
      </c>
      <c r="B812">
        <v>812</v>
      </c>
      <c r="C812" t="s">
        <v>4492</v>
      </c>
      <c r="D812" t="s">
        <v>4493</v>
      </c>
      <c r="E812">
        <v>3</v>
      </c>
      <c r="F812" t="s">
        <v>113</v>
      </c>
      <c r="G812">
        <v>20030714</v>
      </c>
      <c r="H812" t="s">
        <v>4494</v>
      </c>
      <c r="I812" t="s">
        <v>4495</v>
      </c>
      <c r="J812" t="s">
        <v>1194</v>
      </c>
      <c r="K812" t="s">
        <v>141</v>
      </c>
      <c r="L812" t="s">
        <v>113</v>
      </c>
      <c r="M812" t="s">
        <v>2376</v>
      </c>
      <c r="O812" s="2">
        <f>IFERROR(IF($B812="","",INDEX(所属情報!$E:$E,MATCH($A812,所属情報!$A:$A,0))),"")</f>
        <v>492221</v>
      </c>
      <c r="P812" s="2" t="str">
        <f t="shared" si="36"/>
        <v>阿河　孝樹 (3)</v>
      </c>
      <c r="Q812" s="2" t="str">
        <f t="shared" si="37"/>
        <v>ｱｶﾞ ｺｳｷ</v>
      </c>
      <c r="R812" s="2" t="str">
        <f t="shared" si="38"/>
        <v>AGA Koki (03)</v>
      </c>
      <c r="S812" s="2" t="str">
        <f>IFERROR(IF($F812="","",INDEX(リスト!$C:$C,MATCH($F812,リスト!$B:$B,0))),"")</f>
        <v>37</v>
      </c>
      <c r="T812" s="2" t="str">
        <f>IFERROR(IF($K812="","",INDEX(リスト!$F:$F,MATCH($K812,リスト!$E:$E,0))),"")</f>
        <v>JPN</v>
      </c>
      <c r="U812" s="2" t="str">
        <f>IF($B812="","",RIGHT($G812*1000+100+COUNTIF($G$2:$G812,$G812),9))</f>
        <v>030714101</v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>四国学院大香川西・香　川</v>
      </c>
    </row>
    <row r="813" spans="1:22" x14ac:dyDescent="0.4">
      <c r="A813" t="s">
        <v>11774</v>
      </c>
      <c r="B813">
        <v>813</v>
      </c>
      <c r="C813" t="s">
        <v>4496</v>
      </c>
      <c r="D813" t="s">
        <v>4497</v>
      </c>
      <c r="E813">
        <v>3</v>
      </c>
      <c r="F813" t="s">
        <v>87</v>
      </c>
      <c r="G813">
        <v>20030808</v>
      </c>
      <c r="H813" t="s">
        <v>4498</v>
      </c>
      <c r="I813" t="s">
        <v>4499</v>
      </c>
      <c r="J813" t="s">
        <v>1182</v>
      </c>
      <c r="K813" t="s">
        <v>141</v>
      </c>
      <c r="L813" t="s">
        <v>87</v>
      </c>
      <c r="M813" t="s">
        <v>4500</v>
      </c>
      <c r="O813" s="2">
        <f>IFERROR(IF($B813="","",INDEX(所属情報!$E:$E,MATCH($A813,所属情報!$A:$A,0))),"")</f>
        <v>492221</v>
      </c>
      <c r="P813" s="2" t="str">
        <f t="shared" si="36"/>
        <v>瀬古　陸斗 (3)</v>
      </c>
      <c r="Q813" s="2" t="str">
        <f t="shared" si="37"/>
        <v>ｾｺ ﾘｸﾄ</v>
      </c>
      <c r="R813" s="2" t="str">
        <f t="shared" si="38"/>
        <v>SEKO Rikuto (03)</v>
      </c>
      <c r="S813" s="2" t="str">
        <f>IFERROR(IF($F813="","",INDEX(リスト!$C:$C,MATCH($F813,リスト!$B:$B,0))),"")</f>
        <v>24</v>
      </c>
      <c r="T813" s="2" t="str">
        <f>IFERROR(IF($K813="","",INDEX(リスト!$F:$F,MATCH($K813,リスト!$E:$E,0))),"")</f>
        <v>JPN</v>
      </c>
      <c r="U813" s="2" t="str">
        <f>IF($B813="","",RIGHT($G813*1000+100+COUNTIF($G$2:$G813,$G813),9))</f>
        <v>030808101</v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>三重・三　重</v>
      </c>
    </row>
    <row r="814" spans="1:22" x14ac:dyDescent="0.4">
      <c r="A814" t="s">
        <v>11774</v>
      </c>
      <c r="B814">
        <v>814</v>
      </c>
      <c r="C814" t="s">
        <v>4501</v>
      </c>
      <c r="D814" t="s">
        <v>4502</v>
      </c>
      <c r="E814">
        <v>3</v>
      </c>
      <c r="F814" t="s">
        <v>95</v>
      </c>
      <c r="G814">
        <v>20031118</v>
      </c>
      <c r="H814" t="s">
        <v>4503</v>
      </c>
      <c r="I814" t="s">
        <v>3634</v>
      </c>
      <c r="J814" t="s">
        <v>796</v>
      </c>
      <c r="K814" t="s">
        <v>141</v>
      </c>
      <c r="L814" t="s">
        <v>95</v>
      </c>
      <c r="M814" t="s">
        <v>827</v>
      </c>
      <c r="O814" s="2">
        <f>IFERROR(IF($B814="","",INDEX(所属情報!$E:$E,MATCH($A814,所属情報!$A:$A,0))),"")</f>
        <v>492221</v>
      </c>
      <c r="P814" s="2" t="str">
        <f t="shared" si="36"/>
        <v>三浦　康生 (3)</v>
      </c>
      <c r="Q814" s="2" t="str">
        <f t="shared" si="37"/>
        <v>ﾐｳﾗ ｺｳｾｲ</v>
      </c>
      <c r="R814" s="2" t="str">
        <f t="shared" si="38"/>
        <v>MIURA Kosei (03)</v>
      </c>
      <c r="S814" s="2" t="str">
        <f>IFERROR(IF($F814="","",INDEX(リスト!$C:$C,MATCH($F814,リスト!$B:$B,0))),"")</f>
        <v>28</v>
      </c>
      <c r="T814" s="2" t="str">
        <f>IFERROR(IF($K814="","",INDEX(リスト!$F:$F,MATCH($K814,リスト!$E:$E,0))),"")</f>
        <v>JPN</v>
      </c>
      <c r="U814" s="2" t="str">
        <f>IF($B814="","",RIGHT($G814*1000+100+COUNTIF($G$2:$G814,$G814),9))</f>
        <v>031118102</v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>社・兵　庫</v>
      </c>
    </row>
    <row r="815" spans="1:22" x14ac:dyDescent="0.4">
      <c r="A815" t="s">
        <v>11774</v>
      </c>
      <c r="B815">
        <v>815</v>
      </c>
      <c r="C815" t="s">
        <v>4504</v>
      </c>
      <c r="D815" t="s">
        <v>4505</v>
      </c>
      <c r="E815">
        <v>3</v>
      </c>
      <c r="F815" t="s">
        <v>97</v>
      </c>
      <c r="G815">
        <v>20031115</v>
      </c>
      <c r="H815" t="s">
        <v>4506</v>
      </c>
      <c r="I815" t="s">
        <v>4507</v>
      </c>
      <c r="J815" t="s">
        <v>4508</v>
      </c>
      <c r="K815" t="s">
        <v>141</v>
      </c>
      <c r="L815" t="s">
        <v>87</v>
      </c>
      <c r="M815" t="s">
        <v>4491</v>
      </c>
      <c r="O815" s="2">
        <f>IFERROR(IF($B815="","",INDEX(所属情報!$E:$E,MATCH($A815,所属情報!$A:$A,0))),"")</f>
        <v>492221</v>
      </c>
      <c r="P815" s="2" t="str">
        <f t="shared" si="36"/>
        <v>梅本　宜広 (3)</v>
      </c>
      <c r="Q815" s="2" t="str">
        <f t="shared" si="37"/>
        <v>ｳﾒﾓﾄ ﾖｼﾋﾛ</v>
      </c>
      <c r="R815" s="2" t="str">
        <f t="shared" si="38"/>
        <v>UMEMOTO Yoshihiro (03)</v>
      </c>
      <c r="S815" s="2" t="str">
        <f>IFERROR(IF($F815="","",INDEX(リスト!$C:$C,MATCH($F815,リスト!$B:$B,0))),"")</f>
        <v>29</v>
      </c>
      <c r="T815" s="2" t="str">
        <f>IFERROR(IF($K815="","",INDEX(リスト!$F:$F,MATCH($K815,リスト!$E:$E,0))),"")</f>
        <v>JPN</v>
      </c>
      <c r="U815" s="2" t="str">
        <f>IF($B815="","",RIGHT($G815*1000+100+COUNTIF($G$2:$G815,$G815),9))</f>
        <v>031115101</v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>近畿大高専・三　重</v>
      </c>
    </row>
    <row r="816" spans="1:22" x14ac:dyDescent="0.4">
      <c r="A816" t="s">
        <v>11774</v>
      </c>
      <c r="B816">
        <v>816</v>
      </c>
      <c r="C816" t="s">
        <v>4509</v>
      </c>
      <c r="D816" t="s">
        <v>4510</v>
      </c>
      <c r="E816">
        <v>3</v>
      </c>
      <c r="F816" t="s">
        <v>93</v>
      </c>
      <c r="G816">
        <v>20030716</v>
      </c>
      <c r="H816" t="s">
        <v>4511</v>
      </c>
      <c r="I816" t="s">
        <v>4512</v>
      </c>
      <c r="J816" t="s">
        <v>1350</v>
      </c>
      <c r="K816" t="s">
        <v>141</v>
      </c>
      <c r="L816" t="s">
        <v>93</v>
      </c>
      <c r="M816" t="s">
        <v>1870</v>
      </c>
      <c r="O816" s="2">
        <f>IFERROR(IF($B816="","",INDEX(所属情報!$E:$E,MATCH($A816,所属情報!$A:$A,0))),"")</f>
        <v>492221</v>
      </c>
      <c r="P816" s="2" t="str">
        <f t="shared" si="36"/>
        <v>川勝　慎太郎 (3)</v>
      </c>
      <c r="Q816" s="2" t="str">
        <f t="shared" si="37"/>
        <v>ｶﾜｶﾂ ｼﾝﾀﾛｳ</v>
      </c>
      <c r="R816" s="2" t="str">
        <f t="shared" si="38"/>
        <v>KAWAKATSU Shintaro (03)</v>
      </c>
      <c r="S816" s="2" t="str">
        <f>IFERROR(IF($F816="","",INDEX(リスト!$C:$C,MATCH($F816,リスト!$B:$B,0))),"")</f>
        <v>27</v>
      </c>
      <c r="T816" s="2" t="str">
        <f>IFERROR(IF($K816="","",INDEX(リスト!$F:$F,MATCH($K816,リスト!$E:$E,0))),"")</f>
        <v>JPN</v>
      </c>
      <c r="U816" s="2" t="str">
        <f>IF($B816="","",RIGHT($G816*1000+100+COUNTIF($G$2:$G816,$G816),9))</f>
        <v>030716101</v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>清風・大　阪</v>
      </c>
    </row>
    <row r="817" spans="1:22" x14ac:dyDescent="0.4">
      <c r="A817" t="s">
        <v>11774</v>
      </c>
      <c r="B817">
        <v>817</v>
      </c>
      <c r="C817" t="s">
        <v>4513</v>
      </c>
      <c r="D817" t="s">
        <v>4514</v>
      </c>
      <c r="E817">
        <v>3</v>
      </c>
      <c r="F817" t="s">
        <v>93</v>
      </c>
      <c r="G817">
        <v>20030701</v>
      </c>
      <c r="H817" t="s">
        <v>4515</v>
      </c>
      <c r="I817" t="s">
        <v>4516</v>
      </c>
      <c r="J817" t="s">
        <v>1635</v>
      </c>
      <c r="K817" t="s">
        <v>141</v>
      </c>
      <c r="L817" t="s">
        <v>93</v>
      </c>
      <c r="M817" t="s">
        <v>951</v>
      </c>
      <c r="O817" s="2">
        <f>IFERROR(IF($B817="","",INDEX(所属情報!$E:$E,MATCH($A817,所属情報!$A:$A,0))),"")</f>
        <v>492221</v>
      </c>
      <c r="P817" s="2" t="str">
        <f t="shared" si="36"/>
        <v>山城　嘉人 (3)</v>
      </c>
      <c r="Q817" s="2" t="str">
        <f t="shared" si="37"/>
        <v>ﾔﾏｼﾛ ｶｲﾄ</v>
      </c>
      <c r="R817" s="2" t="str">
        <f t="shared" si="38"/>
        <v>YAMASHIRO Kaito (03)</v>
      </c>
      <c r="S817" s="2" t="str">
        <f>IFERROR(IF($F817="","",INDEX(リスト!$C:$C,MATCH($F817,リスト!$B:$B,0))),"")</f>
        <v>27</v>
      </c>
      <c r="T817" s="2" t="str">
        <f>IFERROR(IF($K817="","",INDEX(リスト!$F:$F,MATCH($K817,リスト!$E:$E,0))),"")</f>
        <v>JPN</v>
      </c>
      <c r="U817" s="2" t="str">
        <f>IF($B817="","",RIGHT($G817*1000+100+COUNTIF($G$2:$G817,$G817),9))</f>
        <v>030701101</v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>大阪・大　阪</v>
      </c>
    </row>
    <row r="818" spans="1:22" x14ac:dyDescent="0.4">
      <c r="A818" t="s">
        <v>11774</v>
      </c>
      <c r="B818">
        <v>818</v>
      </c>
      <c r="C818" t="s">
        <v>4517</v>
      </c>
      <c r="D818" t="s">
        <v>4518</v>
      </c>
      <c r="E818">
        <v>3</v>
      </c>
      <c r="F818" t="s">
        <v>97</v>
      </c>
      <c r="G818">
        <v>20030824</v>
      </c>
      <c r="H818" t="s">
        <v>4519</v>
      </c>
      <c r="I818" t="s">
        <v>4520</v>
      </c>
      <c r="J818" t="s">
        <v>1091</v>
      </c>
      <c r="K818" t="s">
        <v>141</v>
      </c>
      <c r="L818" t="s">
        <v>113</v>
      </c>
      <c r="M818" t="s">
        <v>2376</v>
      </c>
      <c r="O818" s="2">
        <f>IFERROR(IF($B818="","",INDEX(所属情報!$E:$E,MATCH($A818,所属情報!$A:$A,0))),"")</f>
        <v>492221</v>
      </c>
      <c r="P818" s="2" t="str">
        <f t="shared" si="36"/>
        <v>有方　修斗 (3)</v>
      </c>
      <c r="Q818" s="2" t="str">
        <f t="shared" si="37"/>
        <v>ｱﾘｶﾀ ｼｭｳﾄ</v>
      </c>
      <c r="R818" s="2" t="str">
        <f t="shared" si="38"/>
        <v>ARIKATA Shuto (03)</v>
      </c>
      <c r="S818" s="2" t="str">
        <f>IFERROR(IF($F818="","",INDEX(リスト!$C:$C,MATCH($F818,リスト!$B:$B,0))),"")</f>
        <v>29</v>
      </c>
      <c r="T818" s="2" t="str">
        <f>IFERROR(IF($K818="","",INDEX(リスト!$F:$F,MATCH($K818,リスト!$E:$E,0))),"")</f>
        <v>JPN</v>
      </c>
      <c r="U818" s="2" t="str">
        <f>IF($B818="","",RIGHT($G818*1000+100+COUNTIF($G$2:$G818,$G818),9))</f>
        <v>030824101</v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>四国学院大香川西・香　川</v>
      </c>
    </row>
    <row r="819" spans="1:22" x14ac:dyDescent="0.4">
      <c r="A819" t="s">
        <v>11774</v>
      </c>
      <c r="B819">
        <v>819</v>
      </c>
      <c r="C819" t="s">
        <v>4521</v>
      </c>
      <c r="D819" t="s">
        <v>4522</v>
      </c>
      <c r="E819">
        <v>3</v>
      </c>
      <c r="F819" t="s">
        <v>89</v>
      </c>
      <c r="G819">
        <v>20031021</v>
      </c>
      <c r="H819" t="s">
        <v>4523</v>
      </c>
      <c r="I819" t="s">
        <v>4524</v>
      </c>
      <c r="J819" t="s">
        <v>2900</v>
      </c>
      <c r="K819" t="s">
        <v>141</v>
      </c>
      <c r="L819" t="s">
        <v>89</v>
      </c>
      <c r="M819" t="s">
        <v>1763</v>
      </c>
      <c r="O819" s="2">
        <f>IFERROR(IF($B819="","",INDEX(所属情報!$E:$E,MATCH($A819,所属情報!$A:$A,0))),"")</f>
        <v>492221</v>
      </c>
      <c r="P819" s="2" t="str">
        <f t="shared" si="36"/>
        <v>圓句　知也 (3)</v>
      </c>
      <c r="Q819" s="2" t="str">
        <f t="shared" si="37"/>
        <v>ｴﾝｸ ﾄﾓﾔ</v>
      </c>
      <c r="R819" s="2" t="str">
        <f t="shared" si="38"/>
        <v>ENKU Tomoya (03)</v>
      </c>
      <c r="S819" s="2" t="str">
        <f>IFERROR(IF($F819="","",INDEX(リスト!$C:$C,MATCH($F819,リスト!$B:$B,0))),"")</f>
        <v>25</v>
      </c>
      <c r="T819" s="2" t="str">
        <f>IFERROR(IF($K819="","",INDEX(リスト!$F:$F,MATCH($K819,リスト!$E:$E,0))),"")</f>
        <v>JPN</v>
      </c>
      <c r="U819" s="2" t="str">
        <f>IF($B819="","",RIGHT($G819*1000+100+COUNTIF($G$2:$G819,$G819),9))</f>
        <v>031021102</v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>草津東・滋　賀</v>
      </c>
    </row>
    <row r="820" spans="1:22" x14ac:dyDescent="0.4">
      <c r="A820" t="s">
        <v>11774</v>
      </c>
      <c r="B820">
        <v>820</v>
      </c>
      <c r="C820" t="s">
        <v>4525</v>
      </c>
      <c r="D820" t="s">
        <v>4526</v>
      </c>
      <c r="E820">
        <v>3</v>
      </c>
      <c r="F820" t="s">
        <v>99</v>
      </c>
      <c r="G820">
        <v>20030724</v>
      </c>
      <c r="H820" t="s">
        <v>4527</v>
      </c>
      <c r="I820" t="s">
        <v>1985</v>
      </c>
      <c r="J820" t="s">
        <v>4528</v>
      </c>
      <c r="K820" t="s">
        <v>141</v>
      </c>
      <c r="L820" t="s">
        <v>99</v>
      </c>
      <c r="M820" t="s">
        <v>1120</v>
      </c>
      <c r="O820" s="2">
        <f>IFERROR(IF($B820="","",INDEX(所属情報!$E:$E,MATCH($A820,所属情報!$A:$A,0))),"")</f>
        <v>492221</v>
      </c>
      <c r="P820" s="2" t="str">
        <f t="shared" si="36"/>
        <v>松本　拳志郎 (3)</v>
      </c>
      <c r="Q820" s="2" t="str">
        <f t="shared" si="37"/>
        <v>ﾏﾂﾓﾄ ｹﾝｼﾛｳ</v>
      </c>
      <c r="R820" s="2" t="str">
        <f t="shared" si="38"/>
        <v>MATSUMOTO Kenshiro (03)</v>
      </c>
      <c r="S820" s="2" t="str">
        <f>IFERROR(IF($F820="","",INDEX(リスト!$C:$C,MATCH($F820,リスト!$B:$B,0))),"")</f>
        <v>30</v>
      </c>
      <c r="T820" s="2" t="str">
        <f>IFERROR(IF($K820="","",INDEX(リスト!$F:$F,MATCH($K820,リスト!$E:$E,0))),"")</f>
        <v>JPN</v>
      </c>
      <c r="U820" s="2" t="str">
        <f>IF($B820="","",RIGHT($G820*1000+100+COUNTIF($G$2:$G820,$G820),9))</f>
        <v>030724101</v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>智辯学園和歌山・和歌山</v>
      </c>
    </row>
    <row r="821" spans="1:22" x14ac:dyDescent="0.4">
      <c r="A821" t="s">
        <v>11774</v>
      </c>
      <c r="B821">
        <v>821</v>
      </c>
      <c r="C821" t="s">
        <v>4529</v>
      </c>
      <c r="D821" t="s">
        <v>4530</v>
      </c>
      <c r="E821">
        <v>3</v>
      </c>
      <c r="F821" t="s">
        <v>101</v>
      </c>
      <c r="G821">
        <v>20030414</v>
      </c>
      <c r="H821" t="s">
        <v>4531</v>
      </c>
      <c r="I821" t="s">
        <v>1292</v>
      </c>
      <c r="J821" t="s">
        <v>1741</v>
      </c>
      <c r="K821" t="s">
        <v>141</v>
      </c>
      <c r="L821" t="s">
        <v>101</v>
      </c>
      <c r="M821" t="s">
        <v>2727</v>
      </c>
      <c r="O821" s="2">
        <f>IFERROR(IF($B821="","",INDEX(所属情報!$E:$E,MATCH($A821,所属情報!$A:$A,0))),"")</f>
        <v>492221</v>
      </c>
      <c r="P821" s="2" t="str">
        <f t="shared" si="36"/>
        <v>小林　想 (3)</v>
      </c>
      <c r="Q821" s="2" t="str">
        <f t="shared" si="37"/>
        <v>ｺﾊﾞﾔｼ ｿｳ</v>
      </c>
      <c r="R821" s="2" t="str">
        <f t="shared" si="38"/>
        <v>KOBAYASHI So (03)</v>
      </c>
      <c r="S821" s="2" t="str">
        <f>IFERROR(IF($F821="","",INDEX(リスト!$C:$C,MATCH($F821,リスト!$B:$B,0))),"")</f>
        <v>31</v>
      </c>
      <c r="T821" s="2" t="str">
        <f>IFERROR(IF($K821="","",INDEX(リスト!$F:$F,MATCH($K821,リスト!$E:$E,0))),"")</f>
        <v>JPN</v>
      </c>
      <c r="U821" s="2" t="str">
        <f>IF($B821="","",RIGHT($G821*1000+100+COUNTIF($G$2:$G821,$G821),9))</f>
        <v>030414102</v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>八頭・鳥　取</v>
      </c>
    </row>
    <row r="822" spans="1:22" x14ac:dyDescent="0.4">
      <c r="A822" t="s">
        <v>11774</v>
      </c>
      <c r="B822">
        <v>822</v>
      </c>
      <c r="C822" t="s">
        <v>4532</v>
      </c>
      <c r="D822" t="s">
        <v>4533</v>
      </c>
      <c r="E822">
        <v>3</v>
      </c>
      <c r="F822" t="s">
        <v>115</v>
      </c>
      <c r="G822">
        <v>20040302</v>
      </c>
      <c r="H822" t="s">
        <v>4534</v>
      </c>
      <c r="I822" t="s">
        <v>2525</v>
      </c>
      <c r="J822" t="s">
        <v>1663</v>
      </c>
      <c r="K822" t="s">
        <v>141</v>
      </c>
      <c r="L822" t="s">
        <v>115</v>
      </c>
      <c r="M822" t="s">
        <v>4535</v>
      </c>
      <c r="O822" s="2">
        <f>IFERROR(IF($B822="","",INDEX(所属情報!$E:$E,MATCH($A822,所属情報!$A:$A,0))),"")</f>
        <v>492221</v>
      </c>
      <c r="P822" s="2" t="str">
        <f t="shared" si="36"/>
        <v>久保　幸陽 (3)</v>
      </c>
      <c r="Q822" s="2" t="str">
        <f t="shared" si="37"/>
        <v>ｸﾎﾞ ｺｳﾖｳ</v>
      </c>
      <c r="R822" s="2" t="str">
        <f t="shared" si="38"/>
        <v>KUBO Koyo (04)</v>
      </c>
      <c r="S822" s="2" t="str">
        <f>IFERROR(IF($F822="","",INDEX(リスト!$C:$C,MATCH($F822,リスト!$B:$B,0))),"")</f>
        <v>38</v>
      </c>
      <c r="T822" s="2" t="str">
        <f>IFERROR(IF($K822="","",INDEX(リスト!$F:$F,MATCH($K822,リスト!$E:$E,0))),"")</f>
        <v>JPN</v>
      </c>
      <c r="U822" s="2" t="str">
        <f>IF($B822="","",RIGHT($G822*1000+100+COUNTIF($G$2:$G822,$G822),9))</f>
        <v>040302102</v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>松山商業・愛　媛</v>
      </c>
    </row>
    <row r="823" spans="1:22" x14ac:dyDescent="0.4">
      <c r="A823" t="s">
        <v>11774</v>
      </c>
      <c r="B823">
        <v>823</v>
      </c>
      <c r="C823" t="s">
        <v>4536</v>
      </c>
      <c r="D823" t="s">
        <v>4537</v>
      </c>
      <c r="E823">
        <v>3</v>
      </c>
      <c r="F823" t="s">
        <v>75</v>
      </c>
      <c r="G823">
        <v>20030913</v>
      </c>
      <c r="H823" t="s">
        <v>4538</v>
      </c>
      <c r="I823" t="s">
        <v>1639</v>
      </c>
      <c r="J823" t="s">
        <v>4539</v>
      </c>
      <c r="K823" t="s">
        <v>141</v>
      </c>
      <c r="L823" t="s">
        <v>75</v>
      </c>
      <c r="M823" t="s">
        <v>4540</v>
      </c>
      <c r="O823" s="2">
        <f>IFERROR(IF($B823="","",INDEX(所属情報!$E:$E,MATCH($A823,所属情報!$A:$A,0))),"")</f>
        <v>492221</v>
      </c>
      <c r="P823" s="2" t="str">
        <f t="shared" si="36"/>
        <v>宇野　誠純 (3)</v>
      </c>
      <c r="Q823" s="2" t="str">
        <f t="shared" si="37"/>
        <v>ｳﾉ ｾｲｼﾞｭﾝ</v>
      </c>
      <c r="R823" s="2" t="str">
        <f t="shared" si="38"/>
        <v>UNO Seijun (03)</v>
      </c>
      <c r="S823" s="2" t="str">
        <f>IFERROR(IF($F823="","",INDEX(リスト!$C:$C,MATCH($F823,リスト!$B:$B,0))),"")</f>
        <v>18</v>
      </c>
      <c r="T823" s="2" t="str">
        <f>IFERROR(IF($K823="","",INDEX(リスト!$F:$F,MATCH($K823,リスト!$E:$E,0))),"")</f>
        <v>JPN</v>
      </c>
      <c r="U823" s="2" t="str">
        <f>IF($B823="","",RIGHT($G823*1000+100+COUNTIF($G$2:$G823,$G823),9))</f>
        <v>030913101</v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>武生・福　井</v>
      </c>
    </row>
    <row r="824" spans="1:22" x14ac:dyDescent="0.4">
      <c r="A824" t="s">
        <v>11774</v>
      </c>
      <c r="B824">
        <v>824</v>
      </c>
      <c r="C824" t="s">
        <v>4541</v>
      </c>
      <c r="D824" t="s">
        <v>4542</v>
      </c>
      <c r="E824">
        <v>3</v>
      </c>
      <c r="F824" t="s">
        <v>93</v>
      </c>
      <c r="G824">
        <v>20030419</v>
      </c>
      <c r="H824" t="s">
        <v>4543</v>
      </c>
      <c r="I824" t="s">
        <v>4544</v>
      </c>
      <c r="J824" t="s">
        <v>4545</v>
      </c>
      <c r="K824" t="s">
        <v>141</v>
      </c>
      <c r="L824" t="s">
        <v>93</v>
      </c>
      <c r="M824" t="s">
        <v>969</v>
      </c>
      <c r="O824" s="2">
        <f>IFERROR(IF($B824="","",INDEX(所属情報!$E:$E,MATCH($A824,所属情報!$A:$A,0))),"")</f>
        <v>492221</v>
      </c>
      <c r="P824" s="2" t="str">
        <f t="shared" si="36"/>
        <v>寄田　季臣 (3)</v>
      </c>
      <c r="Q824" s="2" t="str">
        <f t="shared" si="37"/>
        <v>ｷﾀﾞ ﾄｷｵﾐ</v>
      </c>
      <c r="R824" s="2" t="str">
        <f t="shared" si="38"/>
        <v>KIDA Tokiomi (03)</v>
      </c>
      <c r="S824" s="2" t="str">
        <f>IFERROR(IF($F824="","",INDEX(リスト!$C:$C,MATCH($F824,リスト!$B:$B,0))),"")</f>
        <v>27</v>
      </c>
      <c r="T824" s="2" t="str">
        <f>IFERROR(IF($K824="","",INDEX(リスト!$F:$F,MATCH($K824,リスト!$E:$E,0))),"")</f>
        <v>JPN</v>
      </c>
      <c r="U824" s="2" t="str">
        <f>IF($B824="","",RIGHT($G824*1000+100+COUNTIF($G$2:$G824,$G824),9))</f>
        <v>030419101</v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>近畿大附属・大　阪</v>
      </c>
    </row>
    <row r="825" spans="1:22" x14ac:dyDescent="0.4">
      <c r="A825" t="s">
        <v>11774</v>
      </c>
      <c r="B825">
        <v>825</v>
      </c>
      <c r="C825" t="s">
        <v>4546</v>
      </c>
      <c r="D825" t="s">
        <v>4547</v>
      </c>
      <c r="E825">
        <v>3</v>
      </c>
      <c r="F825" t="s">
        <v>93</v>
      </c>
      <c r="G825">
        <v>20030911</v>
      </c>
      <c r="H825" t="s">
        <v>4548</v>
      </c>
      <c r="I825" t="s">
        <v>4549</v>
      </c>
      <c r="J825" t="s">
        <v>1327</v>
      </c>
      <c r="K825" t="s">
        <v>141</v>
      </c>
      <c r="L825" t="s">
        <v>93</v>
      </c>
      <c r="M825" t="s">
        <v>969</v>
      </c>
      <c r="O825" s="2">
        <f>IFERROR(IF($B825="","",INDEX(所属情報!$E:$E,MATCH($A825,所属情報!$A:$A,0))),"")</f>
        <v>492221</v>
      </c>
      <c r="P825" s="2" t="str">
        <f t="shared" si="36"/>
        <v>南　侑希 (3)</v>
      </c>
      <c r="Q825" s="2" t="str">
        <f t="shared" si="37"/>
        <v>ﾐﾅﾐ ﾕｳｷ</v>
      </c>
      <c r="R825" s="2" t="str">
        <f t="shared" si="38"/>
        <v>MINAMI Yuki (03)</v>
      </c>
      <c r="S825" s="2" t="str">
        <f>IFERROR(IF($F825="","",INDEX(リスト!$C:$C,MATCH($F825,リスト!$B:$B,0))),"")</f>
        <v>27</v>
      </c>
      <c r="T825" s="2" t="str">
        <f>IFERROR(IF($K825="","",INDEX(リスト!$F:$F,MATCH($K825,リスト!$E:$E,0))),"")</f>
        <v>JPN</v>
      </c>
      <c r="U825" s="2" t="str">
        <f>IF($B825="","",RIGHT($G825*1000+100+COUNTIF($G$2:$G825,$G825),9))</f>
        <v>030911101</v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>近畿大附属・大　阪</v>
      </c>
    </row>
    <row r="826" spans="1:22" x14ac:dyDescent="0.4">
      <c r="A826" t="s">
        <v>11774</v>
      </c>
      <c r="B826">
        <v>826</v>
      </c>
      <c r="C826" t="s">
        <v>4550</v>
      </c>
      <c r="D826" t="s">
        <v>4551</v>
      </c>
      <c r="E826">
        <v>3</v>
      </c>
      <c r="F826" t="s">
        <v>87</v>
      </c>
      <c r="G826">
        <v>20030823</v>
      </c>
      <c r="H826" t="s">
        <v>4552</v>
      </c>
      <c r="I826" t="s">
        <v>2948</v>
      </c>
      <c r="J826" t="s">
        <v>980</v>
      </c>
      <c r="K826" t="s">
        <v>141</v>
      </c>
      <c r="L826" t="s">
        <v>87</v>
      </c>
      <c r="M826" t="s">
        <v>1976</v>
      </c>
      <c r="O826" s="2">
        <f>IFERROR(IF($B826="","",INDEX(所属情報!$E:$E,MATCH($A826,所属情報!$A:$A,0))),"")</f>
        <v>492221</v>
      </c>
      <c r="P826" s="2" t="str">
        <f t="shared" si="36"/>
        <v>大川　祥太 (3)</v>
      </c>
      <c r="Q826" s="2" t="str">
        <f t="shared" si="37"/>
        <v>ｵｵｶﾜ ｼｮｳﾀ</v>
      </c>
      <c r="R826" s="2" t="str">
        <f t="shared" si="38"/>
        <v>OKAWA Shota (03)</v>
      </c>
      <c r="S826" s="2" t="str">
        <f>IFERROR(IF($F826="","",INDEX(リスト!$C:$C,MATCH($F826,リスト!$B:$B,0))),"")</f>
        <v>24</v>
      </c>
      <c r="T826" s="2" t="str">
        <f>IFERROR(IF($K826="","",INDEX(リスト!$F:$F,MATCH($K826,リスト!$E:$E,0))),"")</f>
        <v>JPN</v>
      </c>
      <c r="U826" s="2" t="str">
        <f>IF($B826="","",RIGHT($G826*1000+100+COUNTIF($G$2:$G826,$G826),9))</f>
        <v>030823101</v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>皇學館・三　重</v>
      </c>
    </row>
    <row r="827" spans="1:22" x14ac:dyDescent="0.4">
      <c r="A827" t="s">
        <v>11774</v>
      </c>
      <c r="B827">
        <v>827</v>
      </c>
      <c r="C827" t="s">
        <v>4553</v>
      </c>
      <c r="D827" t="s">
        <v>4554</v>
      </c>
      <c r="E827">
        <v>3</v>
      </c>
      <c r="F827" t="s">
        <v>93</v>
      </c>
      <c r="G827">
        <v>20030708</v>
      </c>
      <c r="H827" t="s">
        <v>4555</v>
      </c>
      <c r="I827" t="s">
        <v>1736</v>
      </c>
      <c r="J827" t="s">
        <v>2365</v>
      </c>
      <c r="K827" t="s">
        <v>141</v>
      </c>
      <c r="L827" t="s">
        <v>93</v>
      </c>
      <c r="M827" t="s">
        <v>969</v>
      </c>
      <c r="O827" s="2">
        <f>IFERROR(IF($B827="","",INDEX(所属情報!$E:$E,MATCH($A827,所属情報!$A:$A,0))),"")</f>
        <v>492221</v>
      </c>
      <c r="P827" s="2" t="str">
        <f t="shared" si="36"/>
        <v>吉川　偉己 (3)</v>
      </c>
      <c r="Q827" s="2" t="str">
        <f t="shared" si="37"/>
        <v>ﾖｼｶﾜ ｲﾂｷ</v>
      </c>
      <c r="R827" s="2" t="str">
        <f t="shared" si="38"/>
        <v>YOSHIKAWA Itsuki (03)</v>
      </c>
      <c r="S827" s="2" t="str">
        <f>IFERROR(IF($F827="","",INDEX(リスト!$C:$C,MATCH($F827,リスト!$B:$B,0))),"")</f>
        <v>27</v>
      </c>
      <c r="T827" s="2" t="str">
        <f>IFERROR(IF($K827="","",INDEX(リスト!$F:$F,MATCH($K827,リスト!$E:$E,0))),"")</f>
        <v>JPN</v>
      </c>
      <c r="U827" s="2" t="str">
        <f>IF($B827="","",RIGHT($G827*1000+100+COUNTIF($G$2:$G827,$G827),9))</f>
        <v>030708102</v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>近畿大附属・大　阪</v>
      </c>
    </row>
    <row r="828" spans="1:22" x14ac:dyDescent="0.4">
      <c r="A828" t="s">
        <v>11774</v>
      </c>
      <c r="B828">
        <v>828</v>
      </c>
      <c r="C828" t="s">
        <v>4556</v>
      </c>
      <c r="D828" t="s">
        <v>4557</v>
      </c>
      <c r="E828">
        <v>3</v>
      </c>
      <c r="F828" t="s">
        <v>85</v>
      </c>
      <c r="G828">
        <v>20030623</v>
      </c>
      <c r="H828" t="s">
        <v>4558</v>
      </c>
      <c r="I828" t="s">
        <v>4559</v>
      </c>
      <c r="J828" t="s">
        <v>2301</v>
      </c>
      <c r="K828" t="s">
        <v>141</v>
      </c>
      <c r="L828" t="s">
        <v>85</v>
      </c>
      <c r="M828" t="s">
        <v>2032</v>
      </c>
      <c r="O828" s="2">
        <f>IFERROR(IF($B828="","",INDEX(所属情報!$E:$E,MATCH($A828,所属情報!$A:$A,0))),"")</f>
        <v>492221</v>
      </c>
      <c r="P828" s="2" t="str">
        <f t="shared" si="36"/>
        <v>浅井　謙臣 (3)</v>
      </c>
      <c r="Q828" s="2" t="str">
        <f t="shared" si="37"/>
        <v>ｱｻｲ ｹﾝｼﾝ</v>
      </c>
      <c r="R828" s="2" t="str">
        <f t="shared" si="38"/>
        <v>ASAI Kenshin (03)</v>
      </c>
      <c r="S828" s="2" t="str">
        <f>IFERROR(IF($F828="","",INDEX(リスト!$C:$C,MATCH($F828,リスト!$B:$B,0))),"")</f>
        <v>23</v>
      </c>
      <c r="T828" s="2" t="str">
        <f>IFERROR(IF($K828="","",INDEX(リスト!$F:$F,MATCH($K828,リスト!$E:$E,0))),"")</f>
        <v>JPN</v>
      </c>
      <c r="U828" s="2" t="str">
        <f>IF($B828="","",RIGHT($G828*1000+100+COUNTIF($G$2:$G828,$G828),9))</f>
        <v>030623101</v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>名古屋・愛　知</v>
      </c>
    </row>
    <row r="829" spans="1:22" x14ac:dyDescent="0.4">
      <c r="A829" t="s">
        <v>11774</v>
      </c>
      <c r="B829">
        <v>829</v>
      </c>
      <c r="C829" t="s">
        <v>4560</v>
      </c>
      <c r="D829" t="s">
        <v>4561</v>
      </c>
      <c r="E829">
        <v>3</v>
      </c>
      <c r="F829" t="s">
        <v>95</v>
      </c>
      <c r="G829">
        <v>20030515</v>
      </c>
      <c r="H829" t="s">
        <v>4562</v>
      </c>
      <c r="I829" t="s">
        <v>3422</v>
      </c>
      <c r="J829" t="s">
        <v>1194</v>
      </c>
      <c r="K829" t="s">
        <v>141</v>
      </c>
      <c r="L829" t="s">
        <v>95</v>
      </c>
      <c r="M829" t="s">
        <v>4563</v>
      </c>
      <c r="O829" s="2">
        <f>IFERROR(IF($B829="","",INDEX(所属情報!$E:$E,MATCH($A829,所属情報!$A:$A,0))),"")</f>
        <v>492221</v>
      </c>
      <c r="P829" s="2" t="str">
        <f t="shared" si="36"/>
        <v>中川　洸希 (3)</v>
      </c>
      <c r="Q829" s="2" t="str">
        <f t="shared" si="37"/>
        <v>ﾅｶｶﾞﾜ ｺｳｷ</v>
      </c>
      <c r="R829" s="2" t="str">
        <f t="shared" si="38"/>
        <v>NAKAGAWA Koki (03)</v>
      </c>
      <c r="S829" s="2" t="str">
        <f>IFERROR(IF($F829="","",INDEX(リスト!$C:$C,MATCH($F829,リスト!$B:$B,0))),"")</f>
        <v>28</v>
      </c>
      <c r="T829" s="2" t="str">
        <f>IFERROR(IF($K829="","",INDEX(リスト!$F:$F,MATCH($K829,リスト!$E:$E,0))),"")</f>
        <v>JPN</v>
      </c>
      <c r="U829" s="2" t="str">
        <f>IF($B829="","",RIGHT($G829*1000+100+COUNTIF($G$2:$G829,$G829),9))</f>
        <v>030515103</v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>近畿大豊岡・兵　庫</v>
      </c>
    </row>
    <row r="830" spans="1:22" x14ac:dyDescent="0.4">
      <c r="A830" t="s">
        <v>11774</v>
      </c>
      <c r="B830">
        <v>830</v>
      </c>
      <c r="C830" t="s">
        <v>4564</v>
      </c>
      <c r="D830" t="s">
        <v>4565</v>
      </c>
      <c r="E830">
        <v>2</v>
      </c>
      <c r="F830" t="s">
        <v>93</v>
      </c>
      <c r="G830">
        <v>20040617</v>
      </c>
      <c r="H830" t="s">
        <v>4566</v>
      </c>
      <c r="I830" t="s">
        <v>4567</v>
      </c>
      <c r="J830" t="s">
        <v>898</v>
      </c>
      <c r="K830" t="s">
        <v>141</v>
      </c>
      <c r="L830" t="s">
        <v>93</v>
      </c>
      <c r="M830" t="s">
        <v>969</v>
      </c>
      <c r="O830" s="2">
        <f>IFERROR(IF($B830="","",INDEX(所属情報!$E:$E,MATCH($A830,所属情報!$A:$A,0))),"")</f>
        <v>492221</v>
      </c>
      <c r="P830" s="2" t="str">
        <f t="shared" si="36"/>
        <v>加茂　翼 (2)</v>
      </c>
      <c r="Q830" s="2" t="str">
        <f t="shared" si="37"/>
        <v>ｶﾓ ﾂﾊﾞｻ</v>
      </c>
      <c r="R830" s="2" t="str">
        <f t="shared" si="38"/>
        <v>KAMO Tsubasa (04)</v>
      </c>
      <c r="S830" s="2" t="str">
        <f>IFERROR(IF($F830="","",INDEX(リスト!$C:$C,MATCH($F830,リスト!$B:$B,0))),"")</f>
        <v>27</v>
      </c>
      <c r="T830" s="2" t="str">
        <f>IFERROR(IF($K830="","",INDEX(リスト!$F:$F,MATCH($K830,リスト!$E:$E,0))),"")</f>
        <v>JPN</v>
      </c>
      <c r="U830" s="2" t="str">
        <f>IF($B830="","",RIGHT($G830*1000+100+COUNTIF($G$2:$G830,$G830),9))</f>
        <v>040617104</v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>近畿大附属・大　阪</v>
      </c>
    </row>
    <row r="831" spans="1:22" x14ac:dyDescent="0.4">
      <c r="A831" t="s">
        <v>11774</v>
      </c>
      <c r="B831">
        <v>831</v>
      </c>
      <c r="C831" t="s">
        <v>4568</v>
      </c>
      <c r="D831" t="s">
        <v>4569</v>
      </c>
      <c r="E831">
        <v>2</v>
      </c>
      <c r="F831" t="s">
        <v>93</v>
      </c>
      <c r="G831">
        <v>20040817</v>
      </c>
      <c r="H831" t="s">
        <v>4570</v>
      </c>
      <c r="I831" t="s">
        <v>4571</v>
      </c>
      <c r="J831" t="s">
        <v>3659</v>
      </c>
      <c r="K831" t="s">
        <v>141</v>
      </c>
      <c r="L831" t="s">
        <v>93</v>
      </c>
      <c r="M831" t="s">
        <v>4572</v>
      </c>
      <c r="O831" s="2">
        <f>IFERROR(IF($B831="","",INDEX(所属情報!$E:$E,MATCH($A831,所属情報!$A:$A,0))),"")</f>
        <v>492221</v>
      </c>
      <c r="P831" s="2" t="str">
        <f t="shared" si="36"/>
        <v>宮出　誠大 (2)</v>
      </c>
      <c r="Q831" s="2" t="str">
        <f t="shared" si="37"/>
        <v>ﾐﾔﾃﾞ ﾏｻﾋﾛ</v>
      </c>
      <c r="R831" s="2" t="str">
        <f t="shared" si="38"/>
        <v>MIYADE Masahiro (04)</v>
      </c>
      <c r="S831" s="2" t="str">
        <f>IFERROR(IF($F831="","",INDEX(リスト!$C:$C,MATCH($F831,リスト!$B:$B,0))),"")</f>
        <v>27</v>
      </c>
      <c r="T831" s="2" t="str">
        <f>IFERROR(IF($K831="","",INDEX(リスト!$F:$F,MATCH($K831,リスト!$E:$E,0))),"")</f>
        <v>JPN</v>
      </c>
      <c r="U831" s="2" t="str">
        <f>IF($B831="","",RIGHT($G831*1000+100+COUNTIF($G$2:$G831,$G831),9))</f>
        <v>040817101</v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>興國・大　阪</v>
      </c>
    </row>
    <row r="832" spans="1:22" x14ac:dyDescent="0.4">
      <c r="A832" t="s">
        <v>11774</v>
      </c>
      <c r="B832">
        <v>832</v>
      </c>
      <c r="C832" t="s">
        <v>4573</v>
      </c>
      <c r="D832" t="s">
        <v>4574</v>
      </c>
      <c r="E832">
        <v>2</v>
      </c>
      <c r="F832" t="s">
        <v>83</v>
      </c>
      <c r="G832">
        <v>20041214</v>
      </c>
      <c r="H832" t="s">
        <v>4575</v>
      </c>
      <c r="I832" t="s">
        <v>2095</v>
      </c>
      <c r="J832" t="s">
        <v>3501</v>
      </c>
      <c r="K832" t="s">
        <v>141</v>
      </c>
      <c r="L832" t="s">
        <v>83</v>
      </c>
      <c r="M832" t="s">
        <v>1757</v>
      </c>
      <c r="O832" s="2">
        <f>IFERROR(IF($B832="","",INDEX(所属情報!$E:$E,MATCH($A832,所属情報!$A:$A,0))),"")</f>
        <v>492221</v>
      </c>
      <c r="P832" s="2" t="str">
        <f t="shared" si="36"/>
        <v>大田　琉聖 (2)</v>
      </c>
      <c r="Q832" s="2" t="str">
        <f t="shared" si="37"/>
        <v>ｵｵﾀ ﾘｭｳｾｲ</v>
      </c>
      <c r="R832" s="2" t="str">
        <f t="shared" si="38"/>
        <v>OTA Ryusei (04)</v>
      </c>
      <c r="S832" s="2" t="str">
        <f>IFERROR(IF($F832="","",INDEX(リスト!$C:$C,MATCH($F832,リスト!$B:$B,0))),"")</f>
        <v>22</v>
      </c>
      <c r="T832" s="2" t="str">
        <f>IFERROR(IF($K832="","",INDEX(リスト!$F:$F,MATCH($K832,リスト!$E:$E,0))),"")</f>
        <v>JPN</v>
      </c>
      <c r="U832" s="2" t="str">
        <f>IF($B832="","",RIGHT($G832*1000+100+COUNTIF($G$2:$G832,$G832),9))</f>
        <v>041214101</v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>富士宮西・静　岡</v>
      </c>
    </row>
    <row r="833" spans="1:22" x14ac:dyDescent="0.4">
      <c r="A833" t="s">
        <v>11774</v>
      </c>
      <c r="B833">
        <v>833</v>
      </c>
      <c r="C833" t="s">
        <v>4576</v>
      </c>
      <c r="D833" t="s">
        <v>4577</v>
      </c>
      <c r="E833">
        <v>2</v>
      </c>
      <c r="F833" t="s">
        <v>91</v>
      </c>
      <c r="G833">
        <v>20040907</v>
      </c>
      <c r="H833" t="s">
        <v>4578</v>
      </c>
      <c r="I833" t="s">
        <v>4579</v>
      </c>
      <c r="J833" t="s">
        <v>1182</v>
      </c>
      <c r="K833" t="s">
        <v>141</v>
      </c>
      <c r="L833" t="s">
        <v>91</v>
      </c>
      <c r="M833" t="s">
        <v>1361</v>
      </c>
      <c r="O833" s="2">
        <f>IFERROR(IF($B833="","",INDEX(所属情報!$E:$E,MATCH($A833,所属情報!$A:$A,0))),"")</f>
        <v>492221</v>
      </c>
      <c r="P833" s="2" t="str">
        <f t="shared" si="36"/>
        <v>南本　陸斗 (2)</v>
      </c>
      <c r="Q833" s="2" t="str">
        <f t="shared" si="37"/>
        <v>ﾐﾅﾐﾓﾄ ﾘｸﾄ</v>
      </c>
      <c r="R833" s="2" t="str">
        <f t="shared" si="38"/>
        <v>MINAMIMOTO Rikuto (04)</v>
      </c>
      <c r="S833" s="2" t="str">
        <f>IFERROR(IF($F833="","",INDEX(リスト!$C:$C,MATCH($F833,リスト!$B:$B,0))),"")</f>
        <v>26</v>
      </c>
      <c r="T833" s="2" t="str">
        <f>IFERROR(IF($K833="","",INDEX(リスト!$F:$F,MATCH($K833,リスト!$E:$E,0))),"")</f>
        <v>JPN</v>
      </c>
      <c r="U833" s="2" t="str">
        <f>IF($B833="","",RIGHT($G833*1000+100+COUNTIF($G$2:$G833,$G833),9))</f>
        <v>040907105</v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>洛南・京　都</v>
      </c>
    </row>
    <row r="834" spans="1:22" x14ac:dyDescent="0.4">
      <c r="A834" t="s">
        <v>11774</v>
      </c>
      <c r="B834">
        <v>834</v>
      </c>
      <c r="C834" t="s">
        <v>4580</v>
      </c>
      <c r="D834" t="s">
        <v>4581</v>
      </c>
      <c r="E834">
        <v>2</v>
      </c>
      <c r="F834" t="s">
        <v>91</v>
      </c>
      <c r="G834">
        <v>20040702</v>
      </c>
      <c r="H834" t="s">
        <v>4582</v>
      </c>
      <c r="I834" t="s">
        <v>4583</v>
      </c>
      <c r="J834" t="s">
        <v>2900</v>
      </c>
      <c r="K834" t="s">
        <v>141</v>
      </c>
      <c r="L834" t="s">
        <v>91</v>
      </c>
      <c r="M834" t="s">
        <v>2575</v>
      </c>
      <c r="O834" s="2">
        <f>IFERROR(IF($B834="","",INDEX(所属情報!$E:$E,MATCH($A834,所属情報!$A:$A,0))),"")</f>
        <v>492221</v>
      </c>
      <c r="P834" s="2" t="str">
        <f t="shared" ref="P834:P897" si="39">IF($C834="","",IF($E834="",$C834,$C834&amp;" ("&amp;$E834&amp;")"))</f>
        <v>宮村　友也 (2)</v>
      </c>
      <c r="Q834" s="2" t="str">
        <f t="shared" ref="Q834:Q897" si="40">IF($D834="","",ASC($D834))</f>
        <v>ﾐﾔﾑﾗ ﾄﾓﾔ</v>
      </c>
      <c r="R834" s="2" t="str">
        <f t="shared" ref="R834:R897" si="41">IF($I834="","",UPPER($I834)&amp;" "&amp;UPPER(LEFT($J834,1))&amp;LOWER(RIGHT($J834,LEN($J834)-1))&amp;" ("&amp;MID($G834,3,2)&amp;")")</f>
        <v>MIYAMURA Tomoya (04)</v>
      </c>
      <c r="S834" s="2" t="str">
        <f>IFERROR(IF($F834="","",INDEX(リスト!$C:$C,MATCH($F834,リスト!$B:$B,0))),"")</f>
        <v>26</v>
      </c>
      <c r="T834" s="2" t="str">
        <f>IFERROR(IF($K834="","",INDEX(リスト!$F:$F,MATCH($K834,リスト!$E:$E,0))),"")</f>
        <v>JPN</v>
      </c>
      <c r="U834" s="2" t="str">
        <f>IF($B834="","",RIGHT($G834*1000+100+COUNTIF($G$2:$G834,$G834),9))</f>
        <v>040702103</v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>京都文教・京　都</v>
      </c>
    </row>
    <row r="835" spans="1:22" x14ac:dyDescent="0.4">
      <c r="A835" t="s">
        <v>11774</v>
      </c>
      <c r="B835">
        <v>835</v>
      </c>
      <c r="C835" t="s">
        <v>4584</v>
      </c>
      <c r="D835" t="s">
        <v>4585</v>
      </c>
      <c r="E835">
        <v>2</v>
      </c>
      <c r="F835" t="s">
        <v>101</v>
      </c>
      <c r="G835">
        <v>20041116</v>
      </c>
      <c r="H835" t="s">
        <v>4586</v>
      </c>
      <c r="I835" t="s">
        <v>1805</v>
      </c>
      <c r="J835" t="s">
        <v>3501</v>
      </c>
      <c r="K835" t="s">
        <v>141</v>
      </c>
      <c r="L835" t="s">
        <v>101</v>
      </c>
      <c r="M835" t="s">
        <v>1521</v>
      </c>
      <c r="O835" s="2">
        <f>IFERROR(IF($B835="","",INDEX(所属情報!$E:$E,MATCH($A835,所属情報!$A:$A,0))),"")</f>
        <v>492221</v>
      </c>
      <c r="P835" s="2" t="str">
        <f t="shared" si="39"/>
        <v>田中　琉聖 (2)</v>
      </c>
      <c r="Q835" s="2" t="str">
        <f t="shared" si="40"/>
        <v>ﾀﾅｶ ﾘｭｳｾｲ</v>
      </c>
      <c r="R835" s="2" t="str">
        <f t="shared" si="41"/>
        <v>TANAKA Ryusei (04)</v>
      </c>
      <c r="S835" s="2" t="str">
        <f>IFERROR(IF($F835="","",INDEX(リスト!$C:$C,MATCH($F835,リスト!$B:$B,0))),"")</f>
        <v>31</v>
      </c>
      <c r="T835" s="2" t="str">
        <f>IFERROR(IF($K835="","",INDEX(リスト!$F:$F,MATCH($K835,リスト!$E:$E,0))),"")</f>
        <v>JPN</v>
      </c>
      <c r="U835" s="2" t="str">
        <f>IF($B835="","",RIGHT($G835*1000+100+COUNTIF($G$2:$G835,$G835),9))</f>
        <v>041116101</v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>鳥取城北・鳥　取</v>
      </c>
    </row>
    <row r="836" spans="1:22" x14ac:dyDescent="0.4">
      <c r="A836" t="s">
        <v>11774</v>
      </c>
      <c r="B836">
        <v>836</v>
      </c>
      <c r="C836" t="s">
        <v>4587</v>
      </c>
      <c r="D836" t="s">
        <v>4588</v>
      </c>
      <c r="E836">
        <v>2</v>
      </c>
      <c r="F836" t="s">
        <v>87</v>
      </c>
      <c r="G836">
        <v>20041111</v>
      </c>
      <c r="H836" t="s">
        <v>4589</v>
      </c>
      <c r="I836" t="s">
        <v>4590</v>
      </c>
      <c r="J836" t="s">
        <v>2148</v>
      </c>
      <c r="K836" t="s">
        <v>141</v>
      </c>
      <c r="L836" t="s">
        <v>87</v>
      </c>
      <c r="M836" t="s">
        <v>1380</v>
      </c>
      <c r="O836" s="2">
        <f>IFERROR(IF($B836="","",INDEX(所属情報!$E:$E,MATCH($A836,所属情報!$A:$A,0))),"")</f>
        <v>492221</v>
      </c>
      <c r="P836" s="2" t="str">
        <f t="shared" si="39"/>
        <v>浅野　孔 (2)</v>
      </c>
      <c r="Q836" s="2" t="str">
        <f t="shared" si="40"/>
        <v>ｱｻﾉ ｺｳ</v>
      </c>
      <c r="R836" s="2" t="str">
        <f t="shared" si="41"/>
        <v>ASANO Ko (04)</v>
      </c>
      <c r="S836" s="2" t="str">
        <f>IFERROR(IF($F836="","",INDEX(リスト!$C:$C,MATCH($F836,リスト!$B:$B,0))),"")</f>
        <v>24</v>
      </c>
      <c r="T836" s="2" t="str">
        <f>IFERROR(IF($K836="","",INDEX(リスト!$F:$F,MATCH($K836,リスト!$E:$E,0))),"")</f>
        <v>JPN</v>
      </c>
      <c r="U836" s="2" t="str">
        <f>IF($B836="","",RIGHT($G836*1000+100+COUNTIF($G$2:$G836,$G836),9))</f>
        <v>041111101</v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>高田・三　重</v>
      </c>
    </row>
    <row r="837" spans="1:22" x14ac:dyDescent="0.4">
      <c r="A837" t="s">
        <v>11774</v>
      </c>
      <c r="B837">
        <v>837</v>
      </c>
      <c r="C837" t="s">
        <v>4591</v>
      </c>
      <c r="D837" t="s">
        <v>4592</v>
      </c>
      <c r="E837">
        <v>2</v>
      </c>
      <c r="F837" t="s">
        <v>83</v>
      </c>
      <c r="G837">
        <v>20040809</v>
      </c>
      <c r="H837" t="s">
        <v>4593</v>
      </c>
      <c r="I837" t="s">
        <v>4594</v>
      </c>
      <c r="J837" t="s">
        <v>1657</v>
      </c>
      <c r="K837" t="s">
        <v>141</v>
      </c>
      <c r="L837" t="s">
        <v>83</v>
      </c>
      <c r="M837" t="s">
        <v>4595</v>
      </c>
      <c r="O837" s="2">
        <f>IFERROR(IF($B837="","",INDEX(所属情報!$E:$E,MATCH($A837,所属情報!$A:$A,0))),"")</f>
        <v>492221</v>
      </c>
      <c r="P837" s="2" t="str">
        <f t="shared" si="39"/>
        <v>長葭　遥斗 (2)</v>
      </c>
      <c r="Q837" s="2" t="str">
        <f t="shared" si="40"/>
        <v>ﾅｶﾞﾖｼ ﾊﾙﾄ</v>
      </c>
      <c r="R837" s="2" t="str">
        <f t="shared" si="41"/>
        <v>NAGAYOSHI Haruto (04)</v>
      </c>
      <c r="S837" s="2" t="str">
        <f>IFERROR(IF($F837="","",INDEX(リスト!$C:$C,MATCH($F837,リスト!$B:$B,0))),"")</f>
        <v>22</v>
      </c>
      <c r="T837" s="2" t="str">
        <f>IFERROR(IF($K837="","",INDEX(リスト!$F:$F,MATCH($K837,リスト!$E:$E,0))),"")</f>
        <v>JPN</v>
      </c>
      <c r="U837" s="2" t="str">
        <f>IF($B837="","",RIGHT($G837*1000+100+COUNTIF($G$2:$G837,$G837),9))</f>
        <v>040809101</v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>浜松開誠館・静　岡</v>
      </c>
    </row>
    <row r="838" spans="1:22" x14ac:dyDescent="0.4">
      <c r="A838" t="s">
        <v>11774</v>
      </c>
      <c r="B838">
        <v>838</v>
      </c>
      <c r="C838" t="s">
        <v>4596</v>
      </c>
      <c r="D838" t="s">
        <v>4597</v>
      </c>
      <c r="E838">
        <v>2</v>
      </c>
      <c r="F838" t="s">
        <v>93</v>
      </c>
      <c r="G838">
        <v>20041109</v>
      </c>
      <c r="H838" t="s">
        <v>4598</v>
      </c>
      <c r="I838" t="s">
        <v>4599</v>
      </c>
      <c r="J838" t="s">
        <v>4600</v>
      </c>
      <c r="K838" t="s">
        <v>141</v>
      </c>
      <c r="L838" t="s">
        <v>93</v>
      </c>
      <c r="M838" t="s">
        <v>1102</v>
      </c>
      <c r="O838" s="2">
        <f>IFERROR(IF($B838="","",INDEX(所属情報!$E:$E,MATCH($A838,所属情報!$A:$A,0))),"")</f>
        <v>492221</v>
      </c>
      <c r="P838" s="2" t="str">
        <f t="shared" si="39"/>
        <v>土出　真佑斗 (2)</v>
      </c>
      <c r="Q838" s="2" t="str">
        <f t="shared" si="40"/>
        <v>ﾂﾁﾃﾞ ﾏﾕﾄ</v>
      </c>
      <c r="R838" s="2" t="str">
        <f t="shared" si="41"/>
        <v>TSUCHIDE Mayuto (04)</v>
      </c>
      <c r="S838" s="2" t="str">
        <f>IFERROR(IF($F838="","",INDEX(リスト!$C:$C,MATCH($F838,リスト!$B:$B,0))),"")</f>
        <v>27</v>
      </c>
      <c r="T838" s="2" t="str">
        <f>IFERROR(IF($K838="","",INDEX(リスト!$F:$F,MATCH($K838,リスト!$E:$E,0))),"")</f>
        <v>JPN</v>
      </c>
      <c r="U838" s="2" t="str">
        <f>IF($B838="","",RIGHT($G838*1000+100+COUNTIF($G$2:$G838,$G838),9))</f>
        <v>041109101</v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>履正社・大　阪</v>
      </c>
    </row>
    <row r="839" spans="1:22" x14ac:dyDescent="0.4">
      <c r="A839" t="s">
        <v>11774</v>
      </c>
      <c r="B839">
        <v>839</v>
      </c>
      <c r="C839" t="s">
        <v>4601</v>
      </c>
      <c r="D839" t="s">
        <v>4602</v>
      </c>
      <c r="E839">
        <v>2</v>
      </c>
      <c r="F839" t="s">
        <v>93</v>
      </c>
      <c r="G839">
        <v>20050330</v>
      </c>
      <c r="H839" t="s">
        <v>4603</v>
      </c>
      <c r="I839" t="s">
        <v>4604</v>
      </c>
      <c r="J839" t="s">
        <v>1657</v>
      </c>
      <c r="K839" t="s">
        <v>141</v>
      </c>
      <c r="L839" t="s">
        <v>93</v>
      </c>
      <c r="M839" t="s">
        <v>869</v>
      </c>
      <c r="O839" s="2">
        <f>IFERROR(IF($B839="","",INDEX(所属情報!$E:$E,MATCH($A839,所属情報!$A:$A,0))),"")</f>
        <v>492221</v>
      </c>
      <c r="P839" s="2" t="str">
        <f t="shared" si="39"/>
        <v>伐栗　暖人 (2)</v>
      </c>
      <c r="Q839" s="2" t="str">
        <f t="shared" si="40"/>
        <v>ｷﾘｸﾘ ﾊﾙﾄ</v>
      </c>
      <c r="R839" s="2" t="str">
        <f t="shared" si="41"/>
        <v>KIRIKURI Haruto (05)</v>
      </c>
      <c r="S839" s="2" t="str">
        <f>IFERROR(IF($F839="","",INDEX(リスト!$C:$C,MATCH($F839,リスト!$B:$B,0))),"")</f>
        <v>27</v>
      </c>
      <c r="T839" s="2" t="str">
        <f>IFERROR(IF($K839="","",INDEX(リスト!$F:$F,MATCH($K839,リスト!$E:$E,0))),"")</f>
        <v>JPN</v>
      </c>
      <c r="U839" s="2" t="str">
        <f>IF($B839="","",RIGHT($G839*1000+100+COUNTIF($G$2:$G839,$G839),9))</f>
        <v>050330101</v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>大阪体育大浪商・大　阪</v>
      </c>
    </row>
    <row r="840" spans="1:22" x14ac:dyDescent="0.4">
      <c r="A840" t="s">
        <v>11774</v>
      </c>
      <c r="B840">
        <v>840</v>
      </c>
      <c r="C840" t="s">
        <v>4605</v>
      </c>
      <c r="D840" t="s">
        <v>4606</v>
      </c>
      <c r="E840">
        <v>2</v>
      </c>
      <c r="F840" t="s">
        <v>87</v>
      </c>
      <c r="G840">
        <v>20001030</v>
      </c>
      <c r="H840" t="s">
        <v>4607</v>
      </c>
      <c r="I840" t="s">
        <v>1402</v>
      </c>
      <c r="J840" t="s">
        <v>3590</v>
      </c>
      <c r="K840" t="s">
        <v>141</v>
      </c>
      <c r="L840" t="s">
        <v>87</v>
      </c>
      <c r="M840" t="s">
        <v>4608</v>
      </c>
      <c r="O840" s="2">
        <f>IFERROR(IF($B840="","",INDEX(所属情報!$E:$E,MATCH($A840,所属情報!$A:$A,0))),"")</f>
        <v>492221</v>
      </c>
      <c r="P840" s="2" t="str">
        <f t="shared" si="39"/>
        <v>橋本　真宙 (2)</v>
      </c>
      <c r="Q840" s="2" t="str">
        <f t="shared" si="40"/>
        <v>ﾊｼﾓﾄ ﾏﾋﾛ</v>
      </c>
      <c r="R840" s="2" t="str">
        <f t="shared" si="41"/>
        <v>HASHIMOTO Mahiro (00)</v>
      </c>
      <c r="S840" s="2" t="str">
        <f>IFERROR(IF($F840="","",INDEX(リスト!$C:$C,MATCH($F840,リスト!$B:$B,0))),"")</f>
        <v>24</v>
      </c>
      <c r="T840" s="2" t="str">
        <f>IFERROR(IF($K840="","",INDEX(リスト!$F:$F,MATCH($K840,リスト!$E:$E,0))),"")</f>
        <v>JPN</v>
      </c>
      <c r="U840" s="2" t="str">
        <f>IF($B840="","",RIGHT($G840*1000+100+COUNTIF($G$2:$G840,$G840),9))</f>
        <v>001030101</v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>宇治山田商業・三　重</v>
      </c>
    </row>
    <row r="841" spans="1:22" x14ac:dyDescent="0.4">
      <c r="A841" t="s">
        <v>11774</v>
      </c>
      <c r="B841">
        <v>841</v>
      </c>
      <c r="C841" t="s">
        <v>4609</v>
      </c>
      <c r="D841" t="s">
        <v>4610</v>
      </c>
      <c r="E841">
        <v>2</v>
      </c>
      <c r="F841" t="s">
        <v>97</v>
      </c>
      <c r="G841">
        <v>20041118</v>
      </c>
      <c r="H841" t="s">
        <v>4611</v>
      </c>
      <c r="I841" t="s">
        <v>3211</v>
      </c>
      <c r="J841" t="s">
        <v>2248</v>
      </c>
      <c r="K841" t="s">
        <v>141</v>
      </c>
      <c r="L841" t="s">
        <v>93</v>
      </c>
      <c r="M841" t="s">
        <v>969</v>
      </c>
      <c r="O841" s="2">
        <f>IFERROR(IF($B841="","",INDEX(所属情報!$E:$E,MATCH($A841,所属情報!$A:$A,0))),"")</f>
        <v>492221</v>
      </c>
      <c r="P841" s="2" t="str">
        <f t="shared" si="39"/>
        <v>佐々木　祥吾 (2)</v>
      </c>
      <c r="Q841" s="2" t="str">
        <f t="shared" si="40"/>
        <v>ｻｻｷ ｼｮｳｺﾞ</v>
      </c>
      <c r="R841" s="2" t="str">
        <f t="shared" si="41"/>
        <v>SASAKI Shogo (04)</v>
      </c>
      <c r="S841" s="2" t="str">
        <f>IFERROR(IF($F841="","",INDEX(リスト!$C:$C,MATCH($F841,リスト!$B:$B,0))),"")</f>
        <v>29</v>
      </c>
      <c r="T841" s="2" t="str">
        <f>IFERROR(IF($K841="","",INDEX(リスト!$F:$F,MATCH($K841,リスト!$E:$E,0))),"")</f>
        <v>JPN</v>
      </c>
      <c r="U841" s="2" t="str">
        <f>IF($B841="","",RIGHT($G841*1000+100+COUNTIF($G$2:$G841,$G841),9))</f>
        <v>041118101</v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>近畿大附属・大　阪</v>
      </c>
    </row>
    <row r="842" spans="1:22" x14ac:dyDescent="0.4">
      <c r="A842" t="s">
        <v>11774</v>
      </c>
      <c r="B842">
        <v>842</v>
      </c>
      <c r="C842" t="s">
        <v>4612</v>
      </c>
      <c r="D842" t="s">
        <v>4613</v>
      </c>
      <c r="E842">
        <v>2</v>
      </c>
      <c r="F842" t="s">
        <v>91</v>
      </c>
      <c r="G842">
        <v>20040819</v>
      </c>
      <c r="H842" t="s">
        <v>4614</v>
      </c>
      <c r="I842" t="s">
        <v>1302</v>
      </c>
      <c r="J842" t="s">
        <v>4615</v>
      </c>
      <c r="K842" t="s">
        <v>141</v>
      </c>
      <c r="L842" t="s">
        <v>91</v>
      </c>
      <c r="M842" t="s">
        <v>3647</v>
      </c>
      <c r="O842" s="2">
        <f>IFERROR(IF($B842="","",INDEX(所属情報!$E:$E,MATCH($A842,所属情報!$A:$A,0))),"")</f>
        <v>492221</v>
      </c>
      <c r="P842" s="2" t="str">
        <f t="shared" si="39"/>
        <v>小島　耀雅 (2)</v>
      </c>
      <c r="Q842" s="2" t="str">
        <f t="shared" si="40"/>
        <v>ｺｼﾞﾏ ﾖｳｶﾞ</v>
      </c>
      <c r="R842" s="2" t="str">
        <f t="shared" si="41"/>
        <v>KOJIMA Yoga (04)</v>
      </c>
      <c r="S842" s="2" t="str">
        <f>IFERROR(IF($F842="","",INDEX(リスト!$C:$C,MATCH($F842,リスト!$B:$B,0))),"")</f>
        <v>26</v>
      </c>
      <c r="T842" s="2" t="str">
        <f>IFERROR(IF($K842="","",INDEX(リスト!$F:$F,MATCH($K842,リスト!$E:$E,0))),"")</f>
        <v>JPN</v>
      </c>
      <c r="U842" s="2" t="str">
        <f>IF($B842="","",RIGHT($G842*1000+100+COUNTIF($G$2:$G842,$G842),9))</f>
        <v>040819103</v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>亀岡・京　都</v>
      </c>
    </row>
    <row r="843" spans="1:22" x14ac:dyDescent="0.4">
      <c r="A843" t="s">
        <v>11774</v>
      </c>
      <c r="B843">
        <v>843</v>
      </c>
      <c r="C843" t="s">
        <v>4616</v>
      </c>
      <c r="D843" t="s">
        <v>4617</v>
      </c>
      <c r="E843">
        <v>2</v>
      </c>
      <c r="F843" t="s">
        <v>95</v>
      </c>
      <c r="G843">
        <v>20040702</v>
      </c>
      <c r="H843" t="s">
        <v>4618</v>
      </c>
      <c r="I843" t="s">
        <v>4619</v>
      </c>
      <c r="J843" t="s">
        <v>4620</v>
      </c>
      <c r="K843" t="s">
        <v>141</v>
      </c>
      <c r="L843" t="s">
        <v>93</v>
      </c>
      <c r="M843" t="s">
        <v>815</v>
      </c>
      <c r="O843" s="2">
        <f>IFERROR(IF($B843="","",INDEX(所属情報!$E:$E,MATCH($A843,所属情報!$A:$A,0))),"")</f>
        <v>492221</v>
      </c>
      <c r="P843" s="2" t="str">
        <f t="shared" si="39"/>
        <v>志方　英輝 (2)</v>
      </c>
      <c r="Q843" s="2" t="str">
        <f t="shared" si="40"/>
        <v>ｼｶﾀ ﾋﾃﾞｷ</v>
      </c>
      <c r="R843" s="2" t="str">
        <f t="shared" si="41"/>
        <v>SHIKATA Hideki (04)</v>
      </c>
      <c r="S843" s="2" t="str">
        <f>IFERROR(IF($F843="","",INDEX(リスト!$C:$C,MATCH($F843,リスト!$B:$B,0))),"")</f>
        <v>28</v>
      </c>
      <c r="T843" s="2" t="str">
        <f>IFERROR(IF($K843="","",INDEX(リスト!$F:$F,MATCH($K843,リスト!$E:$E,0))),"")</f>
        <v>JPN</v>
      </c>
      <c r="U843" s="2" t="str">
        <f>IF($B843="","",RIGHT($G843*1000+100+COUNTIF($G$2:$G843,$G843),9))</f>
        <v>040702104</v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>関西大北陽・大　阪</v>
      </c>
    </row>
    <row r="844" spans="1:22" x14ac:dyDescent="0.4">
      <c r="A844" t="s">
        <v>11774</v>
      </c>
      <c r="B844">
        <v>844</v>
      </c>
      <c r="C844" t="s">
        <v>4621</v>
      </c>
      <c r="D844" t="s">
        <v>4622</v>
      </c>
      <c r="E844">
        <v>3</v>
      </c>
      <c r="F844" t="s">
        <v>1281</v>
      </c>
      <c r="G844">
        <v>20030601</v>
      </c>
      <c r="H844" t="s">
        <v>4623</v>
      </c>
      <c r="I844" t="s">
        <v>1434</v>
      </c>
      <c r="J844" t="s">
        <v>1590</v>
      </c>
      <c r="K844" t="s">
        <v>141</v>
      </c>
      <c r="L844" t="s">
        <v>95</v>
      </c>
      <c r="M844" t="s">
        <v>893</v>
      </c>
      <c r="O844" s="2">
        <f>IFERROR(IF($B844="","",INDEX(所属情報!$E:$E,MATCH($A844,所属情報!$A:$A,0))),"")</f>
        <v>492221</v>
      </c>
      <c r="P844" s="2" t="str">
        <f t="shared" si="39"/>
        <v>玉樹　悠 (3)</v>
      </c>
      <c r="Q844" s="2" t="str">
        <f t="shared" si="40"/>
        <v>ﾀﾏｷ ﾕｳ</v>
      </c>
      <c r="R844" s="2" t="str">
        <f t="shared" si="41"/>
        <v>TAMAKI Yu (03)</v>
      </c>
      <c r="S844" s="2" t="str">
        <f>IFERROR(IF($F844="","",INDEX(リスト!$C:$C,MATCH($F844,リスト!$B:$B,0))),"")</f>
        <v>49</v>
      </c>
      <c r="T844" s="2" t="str">
        <f>IFERROR(IF($K844="","",INDEX(リスト!$F:$F,MATCH($K844,リスト!$E:$E,0))),"")</f>
        <v>JPN</v>
      </c>
      <c r="U844" s="2" t="str">
        <f>IF($B844="","",RIGHT($G844*1000+100+COUNTIF($G$2:$G844,$G844),9))</f>
        <v>030601101</v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>尼崎稲園・兵　庫</v>
      </c>
    </row>
    <row r="845" spans="1:22" x14ac:dyDescent="0.4">
      <c r="A845" t="s">
        <v>11774</v>
      </c>
      <c r="B845">
        <v>845</v>
      </c>
      <c r="C845" t="s">
        <v>4624</v>
      </c>
      <c r="D845" t="s">
        <v>4625</v>
      </c>
      <c r="E845">
        <v>2</v>
      </c>
      <c r="F845" t="s">
        <v>93</v>
      </c>
      <c r="G845">
        <v>20041203</v>
      </c>
      <c r="H845" t="s">
        <v>4626</v>
      </c>
      <c r="I845" t="s">
        <v>4627</v>
      </c>
      <c r="J845" t="s">
        <v>1535</v>
      </c>
      <c r="K845" t="s">
        <v>141</v>
      </c>
      <c r="L845" t="s">
        <v>95</v>
      </c>
      <c r="M845" t="s">
        <v>4563</v>
      </c>
      <c r="O845" s="2">
        <f>IFERROR(IF($B845="","",INDEX(所属情報!$E:$E,MATCH($A845,所属情報!$A:$A,0))),"")</f>
        <v>492221</v>
      </c>
      <c r="P845" s="2" t="str">
        <f t="shared" si="39"/>
        <v>上崎　圭吾 (2)</v>
      </c>
      <c r="Q845" s="2" t="str">
        <f t="shared" si="40"/>
        <v>ｶﾐｻｷ ｹｲｺﾞ</v>
      </c>
      <c r="R845" s="2" t="str">
        <f t="shared" si="41"/>
        <v>KAMISAKI Keigo (04)</v>
      </c>
      <c r="S845" s="2" t="str">
        <f>IFERROR(IF($F845="","",INDEX(リスト!$C:$C,MATCH($F845,リスト!$B:$B,0))),"")</f>
        <v>27</v>
      </c>
      <c r="T845" s="2" t="str">
        <f>IFERROR(IF($K845="","",INDEX(リスト!$F:$F,MATCH($K845,リスト!$E:$E,0))),"")</f>
        <v>JPN</v>
      </c>
      <c r="U845" s="2" t="str">
        <f>IF($B845="","",RIGHT($G845*1000+100+COUNTIF($G$2:$G845,$G845),9))</f>
        <v>041203101</v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>近畿大豊岡・兵　庫</v>
      </c>
    </row>
    <row r="846" spans="1:22" x14ac:dyDescent="0.4">
      <c r="A846" t="s">
        <v>11774</v>
      </c>
      <c r="B846">
        <v>846</v>
      </c>
      <c r="C846" t="s">
        <v>4628</v>
      </c>
      <c r="D846" t="s">
        <v>4629</v>
      </c>
      <c r="E846">
        <v>2</v>
      </c>
      <c r="F846" t="s">
        <v>93</v>
      </c>
      <c r="G846">
        <v>20040406</v>
      </c>
      <c r="H846" t="s">
        <v>4630</v>
      </c>
      <c r="I846" t="s">
        <v>1025</v>
      </c>
      <c r="J846" t="s">
        <v>4631</v>
      </c>
      <c r="K846" t="s">
        <v>141</v>
      </c>
      <c r="L846" t="s">
        <v>93</v>
      </c>
      <c r="M846" t="s">
        <v>4632</v>
      </c>
      <c r="O846" s="2">
        <f>IFERROR(IF($B846="","",INDEX(所属情報!$E:$E,MATCH($A846,所属情報!$A:$A,0))),"")</f>
        <v>492221</v>
      </c>
      <c r="P846" s="2" t="str">
        <f t="shared" si="39"/>
        <v>伊藤　巧朗 (2)</v>
      </c>
      <c r="Q846" s="2" t="str">
        <f t="shared" si="40"/>
        <v>ｲﾄｳ ﾀｸﾛｳ</v>
      </c>
      <c r="R846" s="2" t="str">
        <f t="shared" si="41"/>
        <v>ITO Takuro (04)</v>
      </c>
      <c r="S846" s="2" t="str">
        <f>IFERROR(IF($F846="","",INDEX(リスト!$C:$C,MATCH($F846,リスト!$B:$B,0))),"")</f>
        <v>27</v>
      </c>
      <c r="T846" s="2" t="str">
        <f>IFERROR(IF($K846="","",INDEX(リスト!$F:$F,MATCH($K846,リスト!$E:$E,0))),"")</f>
        <v>JPN</v>
      </c>
      <c r="U846" s="2" t="str">
        <f>IF($B846="","",RIGHT($G846*1000+100+COUNTIF($G$2:$G846,$G846),9))</f>
        <v>040406102</v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>上宮・大　阪</v>
      </c>
    </row>
    <row r="847" spans="1:22" x14ac:dyDescent="0.4">
      <c r="A847" t="s">
        <v>11774</v>
      </c>
      <c r="B847">
        <v>847</v>
      </c>
      <c r="C847" t="s">
        <v>4633</v>
      </c>
      <c r="D847" t="s">
        <v>4634</v>
      </c>
      <c r="E847">
        <v>2</v>
      </c>
      <c r="F847" t="s">
        <v>69</v>
      </c>
      <c r="G847">
        <v>20040422</v>
      </c>
      <c r="H847" t="s">
        <v>4635</v>
      </c>
      <c r="I847" t="s">
        <v>4636</v>
      </c>
      <c r="J847" t="s">
        <v>4637</v>
      </c>
      <c r="K847" t="s">
        <v>141</v>
      </c>
      <c r="L847" t="s">
        <v>69</v>
      </c>
      <c r="M847" t="s">
        <v>4638</v>
      </c>
      <c r="O847" s="2">
        <f>IFERROR(IF($B847="","",INDEX(所属情報!$E:$E,MATCH($A847,所属情報!$A:$A,0))),"")</f>
        <v>492221</v>
      </c>
      <c r="P847" s="2" t="str">
        <f t="shared" si="39"/>
        <v>渋谷　唯斗 (2)</v>
      </c>
      <c r="Q847" s="2" t="str">
        <f t="shared" si="40"/>
        <v>ｼﾌﾞﾔ ﾕｲﾄ</v>
      </c>
      <c r="R847" s="2" t="str">
        <f t="shared" si="41"/>
        <v>SHIBUYA Yuito (04)</v>
      </c>
      <c r="S847" s="2" t="str">
        <f>IFERROR(IF($F847="","",INDEX(リスト!$C:$C,MATCH($F847,リスト!$B:$B,0))),"")</f>
        <v>15</v>
      </c>
      <c r="T847" s="2" t="str">
        <f>IFERROR(IF($K847="","",INDEX(リスト!$F:$F,MATCH($K847,リスト!$E:$E,0))),"")</f>
        <v>JPN</v>
      </c>
      <c r="U847" s="2" t="str">
        <f>IF($B847="","",RIGHT($G847*1000+100+COUNTIF($G$2:$G847,$G847),9))</f>
        <v>040422102</v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>巻・新　潟</v>
      </c>
    </row>
    <row r="848" spans="1:22" x14ac:dyDescent="0.4">
      <c r="A848" t="s">
        <v>11774</v>
      </c>
      <c r="B848">
        <v>848</v>
      </c>
      <c r="C848" t="s">
        <v>4639</v>
      </c>
      <c r="D848" t="s">
        <v>4640</v>
      </c>
      <c r="E848">
        <v>2</v>
      </c>
      <c r="F848" t="s">
        <v>109</v>
      </c>
      <c r="G848">
        <v>20030825</v>
      </c>
      <c r="H848" t="s">
        <v>4641</v>
      </c>
      <c r="I848" t="s">
        <v>4642</v>
      </c>
      <c r="J848" t="s">
        <v>1327</v>
      </c>
      <c r="K848" t="s">
        <v>141</v>
      </c>
      <c r="L848" t="s">
        <v>109</v>
      </c>
      <c r="M848" t="s">
        <v>1999</v>
      </c>
      <c r="O848" s="2">
        <f>IFERROR(IF($B848="","",INDEX(所属情報!$E:$E,MATCH($A848,所属情報!$A:$A,0))),"")</f>
        <v>492221</v>
      </c>
      <c r="P848" s="2" t="str">
        <f t="shared" si="39"/>
        <v>湯本　希 (2)</v>
      </c>
      <c r="Q848" s="2" t="str">
        <f t="shared" si="40"/>
        <v>ﾕﾓﾄ ﾕｳｷ</v>
      </c>
      <c r="R848" s="2" t="str">
        <f t="shared" si="41"/>
        <v>YUMOTO Yuki (03)</v>
      </c>
      <c r="S848" s="2" t="str">
        <f>IFERROR(IF($F848="","",INDEX(リスト!$C:$C,MATCH($F848,リスト!$B:$B,0))),"")</f>
        <v>35</v>
      </c>
      <c r="T848" s="2" t="str">
        <f>IFERROR(IF($K848="","",INDEX(リスト!$F:$F,MATCH($K848,リスト!$E:$E,0))),"")</f>
        <v>JPN</v>
      </c>
      <c r="U848" s="2" t="str">
        <f>IF($B848="","",RIGHT($G848*1000+100+COUNTIF($G$2:$G848,$G848),9))</f>
        <v>030825102</v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>萩・山　口</v>
      </c>
    </row>
    <row r="849" spans="1:22" x14ac:dyDescent="0.4">
      <c r="A849" t="s">
        <v>11774</v>
      </c>
      <c r="B849">
        <v>849</v>
      </c>
      <c r="C849" t="s">
        <v>4643</v>
      </c>
      <c r="D849" t="s">
        <v>4644</v>
      </c>
      <c r="E849">
        <v>2</v>
      </c>
      <c r="F849" t="s">
        <v>87</v>
      </c>
      <c r="G849">
        <v>20040614</v>
      </c>
      <c r="H849" t="s">
        <v>4645</v>
      </c>
      <c r="I849" t="s">
        <v>4646</v>
      </c>
      <c r="J849" t="s">
        <v>4647</v>
      </c>
      <c r="K849" t="s">
        <v>141</v>
      </c>
      <c r="L849" t="s">
        <v>87</v>
      </c>
      <c r="M849" t="s">
        <v>2312</v>
      </c>
      <c r="O849" s="2">
        <f>IFERROR(IF($B849="","",INDEX(所属情報!$E:$E,MATCH($A849,所属情報!$A:$A,0))),"")</f>
        <v>492221</v>
      </c>
      <c r="P849" s="2" t="str">
        <f t="shared" si="39"/>
        <v>奥山　奏佑 (2)</v>
      </c>
      <c r="Q849" s="2" t="str">
        <f t="shared" si="40"/>
        <v>ｵｸﾔﾏ ｶﾅｳ</v>
      </c>
      <c r="R849" s="2" t="str">
        <f t="shared" si="41"/>
        <v>OKUYAMA Kanau (04)</v>
      </c>
      <c r="S849" s="2" t="str">
        <f>IFERROR(IF($F849="","",INDEX(リスト!$C:$C,MATCH($F849,リスト!$B:$B,0))),"")</f>
        <v>24</v>
      </c>
      <c r="T849" s="2" t="str">
        <f>IFERROR(IF($K849="","",INDEX(リスト!$F:$F,MATCH($K849,リスト!$E:$E,0))),"")</f>
        <v>JPN</v>
      </c>
      <c r="U849" s="2" t="str">
        <f>IF($B849="","",RIGHT($G849*1000+100+COUNTIF($G$2:$G849,$G849),9))</f>
        <v>040614102</v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>神戸・三　重</v>
      </c>
    </row>
    <row r="850" spans="1:22" x14ac:dyDescent="0.4">
      <c r="A850" t="s">
        <v>11774</v>
      </c>
      <c r="B850">
        <v>850</v>
      </c>
      <c r="C850" t="s">
        <v>4648</v>
      </c>
      <c r="D850" t="s">
        <v>4649</v>
      </c>
      <c r="E850">
        <v>2</v>
      </c>
      <c r="F850" t="s">
        <v>87</v>
      </c>
      <c r="G850">
        <v>20040416</v>
      </c>
      <c r="H850" t="s">
        <v>4650</v>
      </c>
      <c r="I850" t="s">
        <v>4651</v>
      </c>
      <c r="J850" t="s">
        <v>4652</v>
      </c>
      <c r="K850" t="s">
        <v>141</v>
      </c>
      <c r="L850" t="s">
        <v>87</v>
      </c>
      <c r="M850" t="s">
        <v>4653</v>
      </c>
      <c r="O850" s="2">
        <f>IFERROR(IF($B850="","",INDEX(所属情報!$E:$E,MATCH($A850,所属情報!$A:$A,0))),"")</f>
        <v>492221</v>
      </c>
      <c r="P850" s="2" t="str">
        <f t="shared" si="39"/>
        <v>前川　直誉 (2)</v>
      </c>
      <c r="Q850" s="2" t="str">
        <f t="shared" si="40"/>
        <v>ﾏｴｶﾞﾜ ﾅｵﾀｶ</v>
      </c>
      <c r="R850" s="2" t="str">
        <f t="shared" si="41"/>
        <v>MAEGAWA Naotaka (04)</v>
      </c>
      <c r="S850" s="2" t="str">
        <f>IFERROR(IF($F850="","",INDEX(リスト!$C:$C,MATCH($F850,リスト!$B:$B,0))),"")</f>
        <v>24</v>
      </c>
      <c r="T850" s="2" t="str">
        <f>IFERROR(IF($K850="","",INDEX(リスト!$F:$F,MATCH($K850,リスト!$E:$E,0))),"")</f>
        <v>JPN</v>
      </c>
      <c r="U850" s="2" t="str">
        <f>IF($B850="","",RIGHT($G850*1000+100+COUNTIF($G$2:$G850,$G850),9))</f>
        <v>040416103</v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>上野・三　重</v>
      </c>
    </row>
    <row r="851" spans="1:22" x14ac:dyDescent="0.4">
      <c r="A851" t="s">
        <v>11774</v>
      </c>
      <c r="B851">
        <v>851</v>
      </c>
      <c r="C851" t="s">
        <v>4654</v>
      </c>
      <c r="D851" t="s">
        <v>4655</v>
      </c>
      <c r="E851">
        <v>2</v>
      </c>
      <c r="F851" t="s">
        <v>93</v>
      </c>
      <c r="G851">
        <v>20040721</v>
      </c>
      <c r="H851" t="s">
        <v>4656</v>
      </c>
      <c r="I851" t="s">
        <v>2225</v>
      </c>
      <c r="J851" t="s">
        <v>4657</v>
      </c>
      <c r="K851" t="s">
        <v>141</v>
      </c>
      <c r="L851" t="s">
        <v>93</v>
      </c>
      <c r="M851" t="s">
        <v>963</v>
      </c>
      <c r="O851" s="2">
        <f>IFERROR(IF($B851="","",INDEX(所属情報!$E:$E,MATCH($A851,所属情報!$A:$A,0))),"")</f>
        <v>492221</v>
      </c>
      <c r="P851" s="2" t="str">
        <f t="shared" si="39"/>
        <v>中島　凜星 (2)</v>
      </c>
      <c r="Q851" s="2" t="str">
        <f t="shared" si="40"/>
        <v>ﾅｶｼﾞﾏ ﾘﾝｾｲ</v>
      </c>
      <c r="R851" s="2" t="str">
        <f t="shared" si="41"/>
        <v>NAKAJIMA Rinsei (04)</v>
      </c>
      <c r="S851" s="2" t="str">
        <f>IFERROR(IF($F851="","",INDEX(リスト!$C:$C,MATCH($F851,リスト!$B:$B,0))),"")</f>
        <v>27</v>
      </c>
      <c r="T851" s="2" t="str">
        <f>IFERROR(IF($K851="","",INDEX(リスト!$F:$F,MATCH($K851,リスト!$E:$E,0))),"")</f>
        <v>JPN</v>
      </c>
      <c r="U851" s="2" t="str">
        <f>IF($B851="","",RIGHT($G851*1000+100+COUNTIF($G$2:$G851,$G851),9))</f>
        <v>040721102</v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>咲くやこの花・大　阪</v>
      </c>
    </row>
    <row r="852" spans="1:22" x14ac:dyDescent="0.4">
      <c r="A852" t="s">
        <v>11774</v>
      </c>
      <c r="B852">
        <v>852</v>
      </c>
      <c r="C852" t="s">
        <v>4658</v>
      </c>
      <c r="D852" t="s">
        <v>4659</v>
      </c>
      <c r="E852">
        <v>2</v>
      </c>
      <c r="F852" t="s">
        <v>91</v>
      </c>
      <c r="G852">
        <v>20040905</v>
      </c>
      <c r="H852" t="s">
        <v>4660</v>
      </c>
      <c r="I852" t="s">
        <v>4661</v>
      </c>
      <c r="J852" t="s">
        <v>4227</v>
      </c>
      <c r="K852" t="s">
        <v>141</v>
      </c>
      <c r="L852" t="s">
        <v>91</v>
      </c>
      <c r="M852" t="s">
        <v>4662</v>
      </c>
      <c r="O852" s="2">
        <f>IFERROR(IF($B852="","",INDEX(所属情報!$E:$E,MATCH($A852,所属情報!$A:$A,0))),"")</f>
        <v>492221</v>
      </c>
      <c r="P852" s="2" t="str">
        <f t="shared" si="39"/>
        <v>赤尾　優平 (2)</v>
      </c>
      <c r="Q852" s="2" t="str">
        <f t="shared" si="40"/>
        <v>ｱｶｵ ﾕｳﾍｲ</v>
      </c>
      <c r="R852" s="2" t="str">
        <f t="shared" si="41"/>
        <v>AKAO Yuhei (04)</v>
      </c>
      <c r="S852" s="2" t="str">
        <f>IFERROR(IF($F852="","",INDEX(リスト!$C:$C,MATCH($F852,リスト!$B:$B,0))),"")</f>
        <v>26</v>
      </c>
      <c r="T852" s="2" t="str">
        <f>IFERROR(IF($K852="","",INDEX(リスト!$F:$F,MATCH($K852,リスト!$E:$E,0))),"")</f>
        <v>JPN</v>
      </c>
      <c r="U852" s="2" t="str">
        <f>IF($B852="","",RIGHT($G852*1000+100+COUNTIF($G$2:$G852,$G852),9))</f>
        <v>040905101</v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>福知山・京　都</v>
      </c>
    </row>
    <row r="853" spans="1:22" x14ac:dyDescent="0.4">
      <c r="A853" t="s">
        <v>11774</v>
      </c>
      <c r="B853">
        <v>853</v>
      </c>
      <c r="C853" t="s">
        <v>4663</v>
      </c>
      <c r="D853" t="s">
        <v>4664</v>
      </c>
      <c r="E853">
        <v>2</v>
      </c>
      <c r="F853" t="s">
        <v>119</v>
      </c>
      <c r="G853">
        <v>20031113</v>
      </c>
      <c r="H853" t="s">
        <v>4665</v>
      </c>
      <c r="I853" t="s">
        <v>1078</v>
      </c>
      <c r="J853" t="s">
        <v>856</v>
      </c>
      <c r="K853" t="s">
        <v>141</v>
      </c>
      <c r="L853" t="s">
        <v>119</v>
      </c>
      <c r="M853" t="s">
        <v>4666</v>
      </c>
      <c r="O853" s="2">
        <f>IFERROR(IF($B853="","",INDEX(所属情報!$E:$E,MATCH($A853,所属情報!$A:$A,0))),"")</f>
        <v>492221</v>
      </c>
      <c r="P853" s="2" t="str">
        <f t="shared" si="39"/>
        <v>村上　諒弥 (2)</v>
      </c>
      <c r="Q853" s="2" t="str">
        <f t="shared" si="40"/>
        <v>ﾑﾗｶﾐ ﾘｮｳﾔ</v>
      </c>
      <c r="R853" s="2" t="str">
        <f t="shared" si="41"/>
        <v>MURAKAMI Ryoya (03)</v>
      </c>
      <c r="S853" s="2" t="str">
        <f>IFERROR(IF($F853="","",INDEX(リスト!$C:$C,MATCH($F853,リスト!$B:$B,0))),"")</f>
        <v>40</v>
      </c>
      <c r="T853" s="2" t="str">
        <f>IFERROR(IF($K853="","",INDEX(リスト!$F:$F,MATCH($K853,リスト!$E:$E,0))),"")</f>
        <v>JPN</v>
      </c>
      <c r="U853" s="2" t="str">
        <f>IF($B853="","",RIGHT($G853*1000+100+COUNTIF($G$2:$G853,$G853),9))</f>
        <v>031113101</v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>宗像・福　岡</v>
      </c>
    </row>
    <row r="854" spans="1:22" x14ac:dyDescent="0.4">
      <c r="A854" t="s">
        <v>11774</v>
      </c>
      <c r="B854">
        <v>854</v>
      </c>
      <c r="C854" t="s">
        <v>4667</v>
      </c>
      <c r="D854" t="s">
        <v>4668</v>
      </c>
      <c r="E854">
        <v>2</v>
      </c>
      <c r="F854" t="s">
        <v>87</v>
      </c>
      <c r="G854">
        <v>20040424</v>
      </c>
      <c r="H854" t="s">
        <v>4669</v>
      </c>
      <c r="I854" t="s">
        <v>4670</v>
      </c>
      <c r="J854" t="s">
        <v>778</v>
      </c>
      <c r="K854" t="s">
        <v>141</v>
      </c>
      <c r="L854" t="s">
        <v>87</v>
      </c>
      <c r="M854" t="s">
        <v>1879</v>
      </c>
      <c r="O854" s="2">
        <f>IFERROR(IF($B854="","",INDEX(所属情報!$E:$E,MATCH($A854,所属情報!$A:$A,0))),"")</f>
        <v>492221</v>
      </c>
      <c r="P854" s="2" t="str">
        <f t="shared" si="39"/>
        <v>中垣内　稜央 (2)</v>
      </c>
      <c r="Q854" s="2" t="str">
        <f t="shared" si="40"/>
        <v>ﾅｶｶﾞｲﾄ ﾘｮｳ</v>
      </c>
      <c r="R854" s="2" t="str">
        <f t="shared" si="41"/>
        <v>NAKAGAITO Ryo (04)</v>
      </c>
      <c r="S854" s="2" t="str">
        <f>IFERROR(IF($F854="","",INDEX(リスト!$C:$C,MATCH($F854,リスト!$B:$B,0))),"")</f>
        <v>24</v>
      </c>
      <c r="T854" s="2" t="str">
        <f>IFERROR(IF($K854="","",INDEX(リスト!$F:$F,MATCH($K854,リスト!$E:$E,0))),"")</f>
        <v>JPN</v>
      </c>
      <c r="U854" s="2" t="str">
        <f>IF($B854="","",RIGHT($G854*1000+100+COUNTIF($G$2:$G854,$G854),9))</f>
        <v>040424101</v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>津西・三　重</v>
      </c>
    </row>
    <row r="855" spans="1:22" x14ac:dyDescent="0.4">
      <c r="A855" t="s">
        <v>11775</v>
      </c>
      <c r="B855">
        <v>855</v>
      </c>
      <c r="C855" t="s">
        <v>4671</v>
      </c>
      <c r="D855" t="s">
        <v>4672</v>
      </c>
      <c r="E855" t="s">
        <v>4673</v>
      </c>
      <c r="F855" t="s">
        <v>93</v>
      </c>
      <c r="G855">
        <v>19980805</v>
      </c>
      <c r="H855" t="s">
        <v>4674</v>
      </c>
      <c r="I855" t="s">
        <v>4675</v>
      </c>
      <c r="J855" t="s">
        <v>778</v>
      </c>
      <c r="K855" t="s">
        <v>141</v>
      </c>
      <c r="L855" t="s">
        <v>93</v>
      </c>
      <c r="M855" t="s">
        <v>2339</v>
      </c>
      <c r="O855" s="2">
        <f>IFERROR(IF($B855="","",INDEX(所属情報!$E:$E,MATCH($A855,所属情報!$A:$A,0))),"")</f>
        <v>490051</v>
      </c>
      <c r="P855" s="2" t="str">
        <f t="shared" si="39"/>
        <v>大塚　遼 (D2)</v>
      </c>
      <c r="Q855" s="2" t="str">
        <f t="shared" si="40"/>
        <v>ｵｵﾂｶ ﾘｮｳ</v>
      </c>
      <c r="R855" s="2" t="str">
        <f t="shared" si="41"/>
        <v>OTSUKA Ryo (98)</v>
      </c>
      <c r="S855" s="2" t="str">
        <f>IFERROR(IF($F855="","",INDEX(リスト!$C:$C,MATCH($F855,リスト!$B:$B,0))),"")</f>
        <v>27</v>
      </c>
      <c r="T855" s="2" t="str">
        <f>IFERROR(IF($K855="","",INDEX(リスト!$F:$F,MATCH($K855,リスト!$E:$E,0))),"")</f>
        <v>JPN</v>
      </c>
      <c r="U855" s="2" t="str">
        <f>IF($B855="","",RIGHT($G855*1000+100+COUNTIF($G$2:$G855,$G855),9))</f>
        <v>980805101</v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>豊中・大　阪</v>
      </c>
    </row>
    <row r="856" spans="1:22" x14ac:dyDescent="0.4">
      <c r="A856" t="s">
        <v>11775</v>
      </c>
      <c r="B856">
        <v>856</v>
      </c>
      <c r="C856" t="s">
        <v>4676</v>
      </c>
      <c r="D856" t="s">
        <v>4677</v>
      </c>
      <c r="E856" t="s">
        <v>4673</v>
      </c>
      <c r="F856" t="s">
        <v>123</v>
      </c>
      <c r="G856">
        <v>19980119</v>
      </c>
      <c r="H856" t="s">
        <v>4678</v>
      </c>
      <c r="I856" t="s">
        <v>4679</v>
      </c>
      <c r="J856" t="s">
        <v>4680</v>
      </c>
      <c r="K856" t="s">
        <v>141</v>
      </c>
      <c r="L856" t="s">
        <v>123</v>
      </c>
      <c r="M856" t="s">
        <v>4681</v>
      </c>
      <c r="O856" s="2">
        <f>IFERROR(IF($B856="","",INDEX(所属情報!$E:$E,MATCH($A856,所属情報!$A:$A,0))),"")</f>
        <v>490051</v>
      </c>
      <c r="P856" s="2" t="str">
        <f t="shared" si="39"/>
        <v>木高　佳周 (D2)</v>
      </c>
      <c r="Q856" s="2" t="str">
        <f t="shared" si="40"/>
        <v>ｷﾀﾞｶ ﾖｼﾅﾘ</v>
      </c>
      <c r="R856" s="2" t="str">
        <f t="shared" si="41"/>
        <v>KIDAKA Yoshinari (98)</v>
      </c>
      <c r="S856" s="2" t="str">
        <f>IFERROR(IF($F856="","",INDEX(リスト!$C:$C,MATCH($F856,リスト!$B:$B,0))),"")</f>
        <v>42</v>
      </c>
      <c r="T856" s="2" t="str">
        <f>IFERROR(IF($K856="","",INDEX(リスト!$F:$F,MATCH($K856,リスト!$E:$E,0))),"")</f>
        <v>JPN</v>
      </c>
      <c r="U856" s="2" t="str">
        <f>IF($B856="","",RIGHT($G856*1000+100+COUNTIF($G$2:$G856,$G856),9))</f>
        <v>980119101</v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>青雲・長　崎</v>
      </c>
    </row>
    <row r="857" spans="1:22" x14ac:dyDescent="0.4">
      <c r="A857" t="s">
        <v>11775</v>
      </c>
      <c r="B857">
        <v>857</v>
      </c>
      <c r="C857" t="s">
        <v>4682</v>
      </c>
      <c r="D857" t="s">
        <v>4683</v>
      </c>
      <c r="E857" t="s">
        <v>775</v>
      </c>
      <c r="F857" t="s">
        <v>127</v>
      </c>
      <c r="G857">
        <v>19990414</v>
      </c>
      <c r="H857" t="s">
        <v>4684</v>
      </c>
      <c r="I857" t="s">
        <v>4685</v>
      </c>
      <c r="J857" t="s">
        <v>2455</v>
      </c>
      <c r="K857" t="s">
        <v>141</v>
      </c>
      <c r="L857" t="s">
        <v>127</v>
      </c>
      <c r="M857" t="s">
        <v>4686</v>
      </c>
      <c r="O857" s="2">
        <f>IFERROR(IF($B857="","",INDEX(所属情報!$E:$E,MATCH($A857,所属情報!$A:$A,0))),"")</f>
        <v>490051</v>
      </c>
      <c r="P857" s="2" t="str">
        <f t="shared" si="39"/>
        <v>川上　隆治 (M2)</v>
      </c>
      <c r="Q857" s="2" t="str">
        <f t="shared" si="40"/>
        <v>ｶﾜｶﾐ ﾘｭｳｼﾞ</v>
      </c>
      <c r="R857" s="2" t="str">
        <f t="shared" si="41"/>
        <v>KAWAKAMI Ryuji (99)</v>
      </c>
      <c r="S857" s="2" t="str">
        <f>IFERROR(IF($F857="","",INDEX(リスト!$C:$C,MATCH($F857,リスト!$B:$B,0))),"")</f>
        <v>44</v>
      </c>
      <c r="T857" s="2" t="str">
        <f>IFERROR(IF($K857="","",INDEX(リスト!$F:$F,MATCH($K857,リスト!$E:$E,0))),"")</f>
        <v>JPN</v>
      </c>
      <c r="U857" s="2" t="str">
        <f>IF($B857="","",RIGHT($G857*1000+100+COUNTIF($G$2:$G857,$G857),9))</f>
        <v>990414101</v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>大分舞鶴・大　分</v>
      </c>
    </row>
    <row r="858" spans="1:22" x14ac:dyDescent="0.4">
      <c r="A858" t="s">
        <v>11775</v>
      </c>
      <c r="B858">
        <v>858</v>
      </c>
      <c r="C858" t="s">
        <v>4687</v>
      </c>
      <c r="D858" t="s">
        <v>4688</v>
      </c>
      <c r="E858" t="s">
        <v>775</v>
      </c>
      <c r="F858" t="s">
        <v>41</v>
      </c>
      <c r="G858">
        <v>19990404</v>
      </c>
      <c r="H858" t="s">
        <v>4689</v>
      </c>
      <c r="I858" t="s">
        <v>4690</v>
      </c>
      <c r="J858" t="s">
        <v>944</v>
      </c>
      <c r="K858" t="s">
        <v>141</v>
      </c>
      <c r="L858" t="s">
        <v>41</v>
      </c>
      <c r="M858" t="s">
        <v>4228</v>
      </c>
      <c r="O858" s="2">
        <f>IFERROR(IF($B858="","",INDEX(所属情報!$E:$E,MATCH($A858,所属情報!$A:$A,0))),"")</f>
        <v>490051</v>
      </c>
      <c r="P858" s="2" t="str">
        <f t="shared" si="39"/>
        <v>合田　理樹 (M2)</v>
      </c>
      <c r="Q858" s="2" t="str">
        <f t="shared" si="40"/>
        <v>ｺﾞｳﾀﾞ ﾖｼｷ</v>
      </c>
      <c r="R858" s="2" t="str">
        <f t="shared" si="41"/>
        <v>GODA Yoshiki (99)</v>
      </c>
      <c r="S858" s="2" t="str">
        <f>IFERROR(IF($F858="","",INDEX(リスト!$C:$C,MATCH($F858,リスト!$B:$B,0))),"")</f>
        <v>01</v>
      </c>
      <c r="T858" s="2" t="str">
        <f>IFERROR(IF($K858="","",INDEX(リスト!$F:$F,MATCH($K858,リスト!$E:$E,0))),"")</f>
        <v>JPN</v>
      </c>
      <c r="U858" s="2" t="str">
        <f>IF($B858="","",RIGHT($G858*1000+100+COUNTIF($G$2:$G858,$G858),9))</f>
        <v>990404101</v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>札幌南・北海道</v>
      </c>
    </row>
    <row r="859" spans="1:22" x14ac:dyDescent="0.4">
      <c r="A859" t="s">
        <v>11775</v>
      </c>
      <c r="B859">
        <v>859</v>
      </c>
      <c r="C859" t="s">
        <v>4691</v>
      </c>
      <c r="D859" t="s">
        <v>4692</v>
      </c>
      <c r="E859" t="s">
        <v>775</v>
      </c>
      <c r="F859" t="s">
        <v>93</v>
      </c>
      <c r="G859">
        <v>19990817</v>
      </c>
      <c r="H859" t="s">
        <v>4693</v>
      </c>
      <c r="I859" t="s">
        <v>831</v>
      </c>
      <c r="J859" t="s">
        <v>2550</v>
      </c>
      <c r="K859" t="s">
        <v>141</v>
      </c>
      <c r="L859" t="s">
        <v>93</v>
      </c>
      <c r="M859" t="s">
        <v>3196</v>
      </c>
      <c r="O859" s="2">
        <f>IFERROR(IF($B859="","",INDEX(所属情報!$E:$E,MATCH($A859,所属情報!$A:$A,0))),"")</f>
        <v>490051</v>
      </c>
      <c r="P859" s="2" t="str">
        <f t="shared" si="39"/>
        <v>坂東　賢 (M2)</v>
      </c>
      <c r="Q859" s="2" t="str">
        <f t="shared" si="40"/>
        <v>ﾊﾞﾝﾄﾞｳ ｹﾝ</v>
      </c>
      <c r="R859" s="2" t="str">
        <f t="shared" si="41"/>
        <v>BANDO Ken (99)</v>
      </c>
      <c r="S859" s="2" t="str">
        <f>IFERROR(IF($F859="","",INDEX(リスト!$C:$C,MATCH($F859,リスト!$B:$B,0))),"")</f>
        <v>27</v>
      </c>
      <c r="T859" s="2" t="str">
        <f>IFERROR(IF($K859="","",INDEX(リスト!$F:$F,MATCH($K859,リスト!$E:$E,0))),"")</f>
        <v>JPN</v>
      </c>
      <c r="U859" s="2" t="str">
        <f>IF($B859="","",RIGHT($G859*1000+100+COUNTIF($G$2:$G859,$G859),9))</f>
        <v>990817101</v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>四條畷・大　阪</v>
      </c>
    </row>
    <row r="860" spans="1:22" x14ac:dyDescent="0.4">
      <c r="A860" t="s">
        <v>11775</v>
      </c>
      <c r="B860">
        <v>860</v>
      </c>
      <c r="C860" t="s">
        <v>4694</v>
      </c>
      <c r="D860" t="s">
        <v>4695</v>
      </c>
      <c r="E860" t="s">
        <v>775</v>
      </c>
      <c r="F860" t="s">
        <v>95</v>
      </c>
      <c r="G860">
        <v>19990727</v>
      </c>
      <c r="H860" t="s">
        <v>4696</v>
      </c>
      <c r="I860" t="s">
        <v>4697</v>
      </c>
      <c r="J860" t="s">
        <v>1413</v>
      </c>
      <c r="K860" t="s">
        <v>141</v>
      </c>
      <c r="L860" t="s">
        <v>95</v>
      </c>
      <c r="M860" t="s">
        <v>2312</v>
      </c>
      <c r="O860" s="2">
        <f>IFERROR(IF($B860="","",INDEX(所属情報!$E:$E,MATCH($A860,所属情報!$A:$A,0))),"")</f>
        <v>490051</v>
      </c>
      <c r="P860" s="2" t="str">
        <f t="shared" si="39"/>
        <v>細野　航太郎 (M2)</v>
      </c>
      <c r="Q860" s="2" t="str">
        <f t="shared" si="40"/>
        <v>ﾎｿﾉ ｺｳﾀﾛｳ</v>
      </c>
      <c r="R860" s="2" t="str">
        <f t="shared" si="41"/>
        <v>HOSONO Kotaro (99)</v>
      </c>
      <c r="S860" s="2" t="str">
        <f>IFERROR(IF($F860="","",INDEX(リスト!$C:$C,MATCH($F860,リスト!$B:$B,0))),"")</f>
        <v>28</v>
      </c>
      <c r="T860" s="2" t="str">
        <f>IFERROR(IF($K860="","",INDEX(リスト!$F:$F,MATCH($K860,リスト!$E:$E,0))),"")</f>
        <v>JPN</v>
      </c>
      <c r="U860" s="2" t="str">
        <f>IF($B860="","",RIGHT($G860*1000+100+COUNTIF($G$2:$G860,$G860),9))</f>
        <v>990727101</v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>神戸・兵　庫</v>
      </c>
    </row>
    <row r="861" spans="1:22" x14ac:dyDescent="0.4">
      <c r="A861" t="s">
        <v>11775</v>
      </c>
      <c r="B861">
        <v>861</v>
      </c>
      <c r="C861" t="s">
        <v>4698</v>
      </c>
      <c r="D861" t="s">
        <v>4699</v>
      </c>
      <c r="E861" t="s">
        <v>775</v>
      </c>
      <c r="F861" t="s">
        <v>93</v>
      </c>
      <c r="G861">
        <v>19990831</v>
      </c>
      <c r="H861" t="s">
        <v>4700</v>
      </c>
      <c r="I861" t="s">
        <v>4701</v>
      </c>
      <c r="J861" t="s">
        <v>4702</v>
      </c>
      <c r="K861" t="s">
        <v>141</v>
      </c>
      <c r="L861" t="s">
        <v>93</v>
      </c>
      <c r="M861" t="s">
        <v>4703</v>
      </c>
      <c r="O861" s="2">
        <f>IFERROR(IF($B861="","",INDEX(所属情報!$E:$E,MATCH($A861,所属情報!$A:$A,0))),"")</f>
        <v>490051</v>
      </c>
      <c r="P861" s="2" t="str">
        <f t="shared" si="39"/>
        <v>百濃　隼大 (M2)</v>
      </c>
      <c r="Q861" s="2" t="str">
        <f t="shared" si="40"/>
        <v>ﾓﾓﾉ ﾊﾔﾀ</v>
      </c>
      <c r="R861" s="2" t="str">
        <f t="shared" si="41"/>
        <v>MOMONO Hayata (99)</v>
      </c>
      <c r="S861" s="2" t="str">
        <f>IFERROR(IF($F861="","",INDEX(リスト!$C:$C,MATCH($F861,リスト!$B:$B,0))),"")</f>
        <v>27</v>
      </c>
      <c r="T861" s="2" t="str">
        <f>IFERROR(IF($K861="","",INDEX(リスト!$F:$F,MATCH($K861,リスト!$E:$E,0))),"")</f>
        <v>JPN</v>
      </c>
      <c r="U861" s="2" t="str">
        <f>IF($B861="","",RIGHT($G861*1000+100+COUNTIF($G$2:$G861,$G861),9))</f>
        <v>990831101</v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>大阪教育大附属(池田校舎)・大　阪</v>
      </c>
    </row>
    <row r="862" spans="1:22" x14ac:dyDescent="0.4">
      <c r="A862" t="s">
        <v>11775</v>
      </c>
      <c r="B862">
        <v>862</v>
      </c>
      <c r="C862" t="s">
        <v>4704</v>
      </c>
      <c r="D862" t="s">
        <v>4705</v>
      </c>
      <c r="E862" t="s">
        <v>775</v>
      </c>
      <c r="F862" t="s">
        <v>93</v>
      </c>
      <c r="G862">
        <v>19991003</v>
      </c>
      <c r="H862" t="s">
        <v>4706</v>
      </c>
      <c r="I862" t="s">
        <v>4707</v>
      </c>
      <c r="J862" t="s">
        <v>1327</v>
      </c>
      <c r="K862" t="s">
        <v>141</v>
      </c>
      <c r="L862" t="s">
        <v>93</v>
      </c>
      <c r="M862" t="s">
        <v>4186</v>
      </c>
      <c r="O862" s="2">
        <f>IFERROR(IF($B862="","",INDEX(所属情報!$E:$E,MATCH($A862,所属情報!$A:$A,0))),"")</f>
        <v>490051</v>
      </c>
      <c r="P862" s="2" t="str">
        <f t="shared" si="39"/>
        <v>家方　優希 (M2)</v>
      </c>
      <c r="Q862" s="2" t="str">
        <f t="shared" si="40"/>
        <v>ﾔｶﾀ ﾕｳｷ</v>
      </c>
      <c r="R862" s="2" t="str">
        <f t="shared" si="41"/>
        <v>YAKATA Yuki (99)</v>
      </c>
      <c r="S862" s="2" t="str">
        <f>IFERROR(IF($F862="","",INDEX(リスト!$C:$C,MATCH($F862,リスト!$B:$B,0))),"")</f>
        <v>27</v>
      </c>
      <c r="T862" s="2" t="str">
        <f>IFERROR(IF($K862="","",INDEX(リスト!$F:$F,MATCH($K862,リスト!$E:$E,0))),"")</f>
        <v>JPN</v>
      </c>
      <c r="U862" s="2" t="str">
        <f>IF($B862="","",RIGHT($G862*1000+100+COUNTIF($G$2:$G862,$G862),9))</f>
        <v>991003101</v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>三国丘・大　阪</v>
      </c>
    </row>
    <row r="863" spans="1:22" x14ac:dyDescent="0.4">
      <c r="A863" t="s">
        <v>11775</v>
      </c>
      <c r="B863">
        <v>863</v>
      </c>
      <c r="C863" t="s">
        <v>4708</v>
      </c>
      <c r="D863" t="s">
        <v>4709</v>
      </c>
      <c r="E863" t="s">
        <v>775</v>
      </c>
      <c r="F863" t="s">
        <v>93</v>
      </c>
      <c r="G863">
        <v>20000527</v>
      </c>
      <c r="H863" t="s">
        <v>4710</v>
      </c>
      <c r="I863" t="s">
        <v>4711</v>
      </c>
      <c r="J863" t="s">
        <v>1590</v>
      </c>
      <c r="K863" t="s">
        <v>141</v>
      </c>
      <c r="L863" t="s">
        <v>93</v>
      </c>
      <c r="M863" t="s">
        <v>4124</v>
      </c>
      <c r="O863" s="2">
        <f>IFERROR(IF($B863="","",INDEX(所属情報!$E:$E,MATCH($A863,所属情報!$A:$A,0))),"")</f>
        <v>490051</v>
      </c>
      <c r="P863" s="2" t="str">
        <f t="shared" si="39"/>
        <v>平田　悠海 (M2)</v>
      </c>
      <c r="Q863" s="2" t="str">
        <f t="shared" si="40"/>
        <v>ﾋﾗﾀ ﾕｳ</v>
      </c>
      <c r="R863" s="2" t="str">
        <f t="shared" si="41"/>
        <v>HIRATA Yu (00)</v>
      </c>
      <c r="S863" s="2" t="str">
        <f>IFERROR(IF($F863="","",INDEX(リスト!$C:$C,MATCH($F863,リスト!$B:$B,0))),"")</f>
        <v>27</v>
      </c>
      <c r="T863" s="2" t="str">
        <f>IFERROR(IF($K863="","",INDEX(リスト!$F:$F,MATCH($K863,リスト!$E:$E,0))),"")</f>
        <v>JPN</v>
      </c>
      <c r="U863" s="2" t="str">
        <f>IF($B863="","",RIGHT($G863*1000+100+COUNTIF($G$2:$G863,$G863),9))</f>
        <v>000527101</v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>北野・大　阪</v>
      </c>
    </row>
    <row r="864" spans="1:22" x14ac:dyDescent="0.4">
      <c r="A864" t="s">
        <v>11775</v>
      </c>
      <c r="B864">
        <v>864</v>
      </c>
      <c r="C864" t="s">
        <v>4712</v>
      </c>
      <c r="D864" t="s">
        <v>4713</v>
      </c>
      <c r="E864" t="s">
        <v>775</v>
      </c>
      <c r="F864" t="s">
        <v>93</v>
      </c>
      <c r="G864">
        <v>20001110</v>
      </c>
      <c r="H864" t="s">
        <v>4714</v>
      </c>
      <c r="I864" t="s">
        <v>4715</v>
      </c>
      <c r="J864" t="s">
        <v>950</v>
      </c>
      <c r="K864" t="s">
        <v>141</v>
      </c>
      <c r="L864" t="s">
        <v>107</v>
      </c>
      <c r="M864" t="s">
        <v>4716</v>
      </c>
      <c r="O864" s="2">
        <f>IFERROR(IF($B864="","",INDEX(所属情報!$E:$E,MATCH($A864,所属情報!$A:$A,0))),"")</f>
        <v>490051</v>
      </c>
      <c r="P864" s="2" t="str">
        <f t="shared" si="39"/>
        <v>廣谷　雄大 (M2)</v>
      </c>
      <c r="Q864" s="2" t="str">
        <f t="shared" si="40"/>
        <v>ﾋﾛﾔ ﾕｳﾀﾞｲ</v>
      </c>
      <c r="R864" s="2" t="str">
        <f t="shared" si="41"/>
        <v>HIROYA Yudai (00)</v>
      </c>
      <c r="S864" s="2" t="str">
        <f>IFERROR(IF($F864="","",INDEX(リスト!$C:$C,MATCH($F864,リスト!$B:$B,0))),"")</f>
        <v>27</v>
      </c>
      <c r="T864" s="2" t="str">
        <f>IFERROR(IF($K864="","",INDEX(リスト!$F:$F,MATCH($K864,リスト!$E:$E,0))),"")</f>
        <v>JPN</v>
      </c>
      <c r="U864" s="2" t="str">
        <f>IF($B864="","",RIGHT($G864*1000+100+COUNTIF($G$2:$G864,$G864),9))</f>
        <v>001110101</v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>基町・広　島</v>
      </c>
    </row>
    <row r="865" spans="1:22" x14ac:dyDescent="0.4">
      <c r="A865" t="s">
        <v>11775</v>
      </c>
      <c r="B865">
        <v>865</v>
      </c>
      <c r="C865" t="s">
        <v>4717</v>
      </c>
      <c r="D865" t="s">
        <v>4718</v>
      </c>
      <c r="E865" t="s">
        <v>1307</v>
      </c>
      <c r="F865" t="s">
        <v>89</v>
      </c>
      <c r="G865">
        <v>20011102</v>
      </c>
      <c r="H865" t="s">
        <v>4719</v>
      </c>
      <c r="I865" t="s">
        <v>4675</v>
      </c>
      <c r="J865" t="s">
        <v>1657</v>
      </c>
      <c r="K865" t="s">
        <v>141</v>
      </c>
      <c r="L865" t="s">
        <v>89</v>
      </c>
      <c r="M865" t="s">
        <v>3760</v>
      </c>
      <c r="O865" s="2">
        <f>IFERROR(IF($B865="","",INDEX(所属情報!$E:$E,MATCH($A865,所属情報!$A:$A,0))),"")</f>
        <v>490051</v>
      </c>
      <c r="P865" s="2" t="str">
        <f t="shared" si="39"/>
        <v>大塚　陽斗 (M1)</v>
      </c>
      <c r="Q865" s="2" t="str">
        <f t="shared" si="40"/>
        <v>ｵｵﾂｶ ﾊﾙﾄ</v>
      </c>
      <c r="R865" s="2" t="str">
        <f t="shared" si="41"/>
        <v>OTSUKA Haruto (01)</v>
      </c>
      <c r="S865" s="2" t="str">
        <f>IFERROR(IF($F865="","",INDEX(リスト!$C:$C,MATCH($F865,リスト!$B:$B,0))),"")</f>
        <v>25</v>
      </c>
      <c r="T865" s="2" t="str">
        <f>IFERROR(IF($K865="","",INDEX(リスト!$F:$F,MATCH($K865,リスト!$E:$E,0))),"")</f>
        <v>JPN</v>
      </c>
      <c r="U865" s="2" t="str">
        <f>IF($B865="","",RIGHT($G865*1000+100+COUNTIF($G$2:$G865,$G865),9))</f>
        <v>011102101</v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>石山・滋　賀</v>
      </c>
    </row>
    <row r="866" spans="1:22" x14ac:dyDescent="0.4">
      <c r="A866" t="s">
        <v>11775</v>
      </c>
      <c r="B866">
        <v>866</v>
      </c>
      <c r="C866" t="s">
        <v>4720</v>
      </c>
      <c r="D866" t="s">
        <v>4721</v>
      </c>
      <c r="E866" t="s">
        <v>1307</v>
      </c>
      <c r="F866" t="s">
        <v>89</v>
      </c>
      <c r="G866">
        <v>20010902</v>
      </c>
      <c r="H866" t="s">
        <v>4722</v>
      </c>
      <c r="I866" t="s">
        <v>3192</v>
      </c>
      <c r="J866" t="s">
        <v>1228</v>
      </c>
      <c r="K866" t="s">
        <v>141</v>
      </c>
      <c r="L866" t="s">
        <v>89</v>
      </c>
      <c r="M866" t="s">
        <v>4155</v>
      </c>
      <c r="O866" s="2">
        <f>IFERROR(IF($B866="","",INDEX(所属情報!$E:$E,MATCH($A866,所属情報!$A:$A,0))),"")</f>
        <v>490051</v>
      </c>
      <c r="P866" s="2" t="str">
        <f t="shared" si="39"/>
        <v>奥村　涼介 (M1)</v>
      </c>
      <c r="Q866" s="2" t="str">
        <f t="shared" si="40"/>
        <v>ｵｸﾑﾗ ﾘｮｳｽｹ</v>
      </c>
      <c r="R866" s="2" t="str">
        <f t="shared" si="41"/>
        <v>OKUMURA Ryosuke (01)</v>
      </c>
      <c r="S866" s="2" t="str">
        <f>IFERROR(IF($F866="","",INDEX(リスト!$C:$C,MATCH($F866,リスト!$B:$B,0))),"")</f>
        <v>25</v>
      </c>
      <c r="T866" s="2" t="str">
        <f>IFERROR(IF($K866="","",INDEX(リスト!$F:$F,MATCH($K866,リスト!$E:$E,0))),"")</f>
        <v>JPN</v>
      </c>
      <c r="U866" s="2" t="str">
        <f>IF($B866="","",RIGHT($G866*1000+100+COUNTIF($G$2:$G866,$G866),9))</f>
        <v>010902101</v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>膳所・滋　賀</v>
      </c>
    </row>
    <row r="867" spans="1:22" x14ac:dyDescent="0.4">
      <c r="A867" t="s">
        <v>11775</v>
      </c>
      <c r="B867">
        <v>867</v>
      </c>
      <c r="C867" t="s">
        <v>4723</v>
      </c>
      <c r="D867" t="s">
        <v>4724</v>
      </c>
      <c r="E867">
        <v>5</v>
      </c>
      <c r="F867" t="s">
        <v>93</v>
      </c>
      <c r="G867">
        <v>20000802</v>
      </c>
      <c r="H867" t="s">
        <v>4725</v>
      </c>
      <c r="I867" t="s">
        <v>4726</v>
      </c>
      <c r="J867" t="s">
        <v>1228</v>
      </c>
      <c r="K867" t="s">
        <v>141</v>
      </c>
      <c r="L867" t="s">
        <v>125</v>
      </c>
      <c r="M867" t="s">
        <v>1806</v>
      </c>
      <c r="O867" s="2">
        <f>IFERROR(IF($B867="","",INDEX(所属情報!$E:$E,MATCH($A867,所属情報!$A:$A,0))),"")</f>
        <v>490051</v>
      </c>
      <c r="P867" s="2" t="str">
        <f t="shared" si="39"/>
        <v>海北　遼介 (5)</v>
      </c>
      <c r="Q867" s="2" t="str">
        <f t="shared" si="40"/>
        <v>ｶｲｷﾀ ﾘｮｳｽｹ</v>
      </c>
      <c r="R867" s="2" t="str">
        <f t="shared" si="41"/>
        <v>KAIKITA Ryosuke (00)</v>
      </c>
      <c r="S867" s="2" t="str">
        <f>IFERROR(IF($F867="","",INDEX(リスト!$C:$C,MATCH($F867,リスト!$B:$B,0))),"")</f>
        <v>27</v>
      </c>
      <c r="T867" s="2" t="str">
        <f>IFERROR(IF($K867="","",INDEX(リスト!$F:$F,MATCH($K867,リスト!$E:$E,0))),"")</f>
        <v>JPN</v>
      </c>
      <c r="U867" s="2" t="str">
        <f>IF($B867="","",RIGHT($G867*1000+100+COUNTIF($G$2:$G867,$G867),9))</f>
        <v>000802101</v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>熊本・熊　本</v>
      </c>
    </row>
    <row r="868" spans="1:22" x14ac:dyDescent="0.4">
      <c r="A868" t="s">
        <v>11775</v>
      </c>
      <c r="B868">
        <v>868</v>
      </c>
      <c r="C868" t="s">
        <v>4727</v>
      </c>
      <c r="D868" t="s">
        <v>4728</v>
      </c>
      <c r="E868">
        <v>5</v>
      </c>
      <c r="F868" t="s">
        <v>81</v>
      </c>
      <c r="G868">
        <v>20000909</v>
      </c>
      <c r="H868" t="s">
        <v>4729</v>
      </c>
      <c r="I868" t="s">
        <v>4730</v>
      </c>
      <c r="J868" t="s">
        <v>4033</v>
      </c>
      <c r="K868" t="s">
        <v>141</v>
      </c>
      <c r="L868" t="s">
        <v>81</v>
      </c>
      <c r="M868" t="s">
        <v>4731</v>
      </c>
      <c r="O868" s="2">
        <f>IFERROR(IF($B868="","",INDEX(所属情報!$E:$E,MATCH($A868,所属情報!$A:$A,0))),"")</f>
        <v>490051</v>
      </c>
      <c r="P868" s="2" t="str">
        <f t="shared" si="39"/>
        <v>河田　泰佑 (5)</v>
      </c>
      <c r="Q868" s="2" t="str">
        <f t="shared" si="40"/>
        <v>ｶﾜﾀﾞ ﾀｲｽｹ</v>
      </c>
      <c r="R868" s="2" t="str">
        <f t="shared" si="41"/>
        <v>KAWADA Taisuke (00)</v>
      </c>
      <c r="S868" s="2" t="str">
        <f>IFERROR(IF($F868="","",INDEX(リスト!$C:$C,MATCH($F868,リスト!$B:$B,0))),"")</f>
        <v>21</v>
      </c>
      <c r="T868" s="2" t="str">
        <f>IFERROR(IF($K868="","",INDEX(リスト!$F:$F,MATCH($K868,リスト!$E:$E,0))),"")</f>
        <v>JPN</v>
      </c>
      <c r="U868" s="2" t="str">
        <f>IF($B868="","",RIGHT($G868*1000+100+COUNTIF($G$2:$G868,$G868),9))</f>
        <v>000909101</v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>岐阜北・岐　阜</v>
      </c>
    </row>
    <row r="869" spans="1:22" x14ac:dyDescent="0.4">
      <c r="A869" t="s">
        <v>11775</v>
      </c>
      <c r="B869">
        <v>869</v>
      </c>
      <c r="C869" t="s">
        <v>4732</v>
      </c>
      <c r="D869" t="s">
        <v>4733</v>
      </c>
      <c r="E869" t="s">
        <v>1307</v>
      </c>
      <c r="F869" t="s">
        <v>95</v>
      </c>
      <c r="G869">
        <v>20020120</v>
      </c>
      <c r="H869" t="s">
        <v>4734</v>
      </c>
      <c r="I869" t="s">
        <v>1292</v>
      </c>
      <c r="J869" t="s">
        <v>4735</v>
      </c>
      <c r="K869" t="s">
        <v>141</v>
      </c>
      <c r="L869" t="s">
        <v>95</v>
      </c>
      <c r="M869" t="s">
        <v>2003</v>
      </c>
      <c r="O869" s="2">
        <f>IFERROR(IF($B869="","",INDEX(所属情報!$E:$E,MATCH($A869,所属情報!$A:$A,0))),"")</f>
        <v>490051</v>
      </c>
      <c r="P869" s="2" t="str">
        <f t="shared" si="39"/>
        <v>小林　恒方 (M1)</v>
      </c>
      <c r="Q869" s="2" t="str">
        <f t="shared" si="40"/>
        <v>ｺﾊﾞﾔｼ ﾂﾈﾏｻ</v>
      </c>
      <c r="R869" s="2" t="str">
        <f t="shared" si="41"/>
        <v>KOBAYASHI Tsunemasa (02)</v>
      </c>
      <c r="S869" s="2" t="str">
        <f>IFERROR(IF($F869="","",INDEX(リスト!$C:$C,MATCH($F869,リスト!$B:$B,0))),"")</f>
        <v>28</v>
      </c>
      <c r="T869" s="2" t="str">
        <f>IFERROR(IF($K869="","",INDEX(リスト!$F:$F,MATCH($K869,リスト!$E:$E,0))),"")</f>
        <v>JPN</v>
      </c>
      <c r="U869" s="2" t="str">
        <f>IF($B869="","",RIGHT($G869*1000+100+COUNTIF($G$2:$G869,$G869),9))</f>
        <v>020120101</v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>県立西宮・兵　庫</v>
      </c>
    </row>
    <row r="870" spans="1:22" x14ac:dyDescent="0.4">
      <c r="A870" t="s">
        <v>11775</v>
      </c>
      <c r="B870">
        <v>870</v>
      </c>
      <c r="C870" t="s">
        <v>4736</v>
      </c>
      <c r="D870" t="s">
        <v>4737</v>
      </c>
      <c r="E870" t="s">
        <v>1307</v>
      </c>
      <c r="F870" t="s">
        <v>93</v>
      </c>
      <c r="G870">
        <v>20010522</v>
      </c>
      <c r="H870" t="s">
        <v>4738</v>
      </c>
      <c r="I870" t="s">
        <v>4739</v>
      </c>
      <c r="J870" t="s">
        <v>4740</v>
      </c>
      <c r="K870" t="s">
        <v>141</v>
      </c>
      <c r="L870" t="s">
        <v>93</v>
      </c>
      <c r="M870" t="s">
        <v>2174</v>
      </c>
      <c r="O870" s="2">
        <f>IFERROR(IF($B870="","",INDEX(所属情報!$E:$E,MATCH($A870,所属情報!$A:$A,0))),"")</f>
        <v>490051</v>
      </c>
      <c r="P870" s="2" t="str">
        <f t="shared" si="39"/>
        <v>佐伯　有輝人 (M1)</v>
      </c>
      <c r="Q870" s="2" t="str">
        <f t="shared" si="40"/>
        <v>ｻｴｷ ﾕｷﾄ</v>
      </c>
      <c r="R870" s="2" t="str">
        <f t="shared" si="41"/>
        <v>SAEKI Yukito (01)</v>
      </c>
      <c r="S870" s="2" t="str">
        <f>IFERROR(IF($F870="","",INDEX(リスト!$C:$C,MATCH($F870,リスト!$B:$B,0))),"")</f>
        <v>27</v>
      </c>
      <c r="T870" s="2" t="str">
        <f>IFERROR(IF($K870="","",INDEX(リスト!$F:$F,MATCH($K870,リスト!$E:$E,0))),"")</f>
        <v>JPN</v>
      </c>
      <c r="U870" s="2" t="str">
        <f>IF($B870="","",RIGHT($G870*1000+100+COUNTIF($G$2:$G870,$G870),9))</f>
        <v>010522101</v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>関西大倉・大　阪</v>
      </c>
    </row>
    <row r="871" spans="1:22" x14ac:dyDescent="0.4">
      <c r="A871" t="s">
        <v>11775</v>
      </c>
      <c r="B871">
        <v>871</v>
      </c>
      <c r="C871" t="s">
        <v>4741</v>
      </c>
      <c r="D871" t="s">
        <v>4742</v>
      </c>
      <c r="E871" t="s">
        <v>1307</v>
      </c>
      <c r="F871" t="s">
        <v>93</v>
      </c>
      <c r="G871">
        <v>20010825</v>
      </c>
      <c r="H871" t="s">
        <v>4743</v>
      </c>
      <c r="I871" t="s">
        <v>1942</v>
      </c>
      <c r="J871" t="s">
        <v>2471</v>
      </c>
      <c r="K871" t="s">
        <v>141</v>
      </c>
      <c r="L871" t="s">
        <v>93</v>
      </c>
      <c r="M871" t="s">
        <v>4744</v>
      </c>
      <c r="O871" s="2">
        <f>IFERROR(IF($B871="","",INDEX(所属情報!$E:$E,MATCH($A871,所属情報!$A:$A,0))),"")</f>
        <v>490051</v>
      </c>
      <c r="P871" s="2" t="str">
        <f t="shared" si="39"/>
        <v>佐藤　耀介 (M1)</v>
      </c>
      <c r="Q871" s="2" t="str">
        <f t="shared" si="40"/>
        <v>ｻﾄｳ ﾖｳｽｹ</v>
      </c>
      <c r="R871" s="2" t="str">
        <f t="shared" si="41"/>
        <v>SATO Yosuke (01)</v>
      </c>
      <c r="S871" s="2" t="str">
        <f>IFERROR(IF($F871="","",INDEX(リスト!$C:$C,MATCH($F871,リスト!$B:$B,0))),"")</f>
        <v>27</v>
      </c>
      <c r="T871" s="2" t="str">
        <f>IFERROR(IF($K871="","",INDEX(リスト!$F:$F,MATCH($K871,リスト!$E:$E,0))),"")</f>
        <v>JPN</v>
      </c>
      <c r="U871" s="2" t="str">
        <f>IF($B871="","",RIGHT($G871*1000+100+COUNTIF($G$2:$G871,$G871),9))</f>
        <v>010825102</v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>泉陽・大　阪</v>
      </c>
    </row>
    <row r="872" spans="1:22" x14ac:dyDescent="0.4">
      <c r="A872" t="s">
        <v>11775</v>
      </c>
      <c r="B872">
        <v>872</v>
      </c>
      <c r="C872" t="s">
        <v>4745</v>
      </c>
      <c r="D872" t="s">
        <v>4746</v>
      </c>
      <c r="E872" t="s">
        <v>1307</v>
      </c>
      <c r="F872" t="s">
        <v>93</v>
      </c>
      <c r="G872">
        <v>20010808</v>
      </c>
      <c r="H872" t="s">
        <v>4747</v>
      </c>
      <c r="I872" t="s">
        <v>2583</v>
      </c>
      <c r="J872" t="s">
        <v>4748</v>
      </c>
      <c r="K872" t="s">
        <v>141</v>
      </c>
      <c r="L872" t="s">
        <v>93</v>
      </c>
      <c r="M872" t="s">
        <v>4749</v>
      </c>
      <c r="O872" s="2">
        <f>IFERROR(IF($B872="","",INDEX(所属情報!$E:$E,MATCH($A872,所属情報!$A:$A,0))),"")</f>
        <v>490051</v>
      </c>
      <c r="P872" s="2" t="str">
        <f t="shared" si="39"/>
        <v>冨田　和道 (M1)</v>
      </c>
      <c r="Q872" s="2" t="str">
        <f t="shared" si="40"/>
        <v>ﾄﾐﾀ ｶｽﾞﾐﾁ</v>
      </c>
      <c r="R872" s="2" t="str">
        <f t="shared" si="41"/>
        <v>TOMITA Kazumichi (01)</v>
      </c>
      <c r="S872" s="2" t="str">
        <f>IFERROR(IF($F872="","",INDEX(リスト!$C:$C,MATCH($F872,リスト!$B:$B,0))),"")</f>
        <v>27</v>
      </c>
      <c r="T872" s="2" t="str">
        <f>IFERROR(IF($K872="","",INDEX(リスト!$F:$F,MATCH($K872,リスト!$E:$E,0))),"")</f>
        <v>JPN</v>
      </c>
      <c r="U872" s="2" t="str">
        <f>IF($B872="","",RIGHT($G872*1000+100+COUNTIF($G$2:$G872,$G872),9))</f>
        <v>010808101</v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>清教学園・大　阪</v>
      </c>
    </row>
    <row r="873" spans="1:22" x14ac:dyDescent="0.4">
      <c r="A873" t="s">
        <v>11775</v>
      </c>
      <c r="B873">
        <v>873</v>
      </c>
      <c r="C873" t="s">
        <v>4750</v>
      </c>
      <c r="D873" t="s">
        <v>4751</v>
      </c>
      <c r="E873" t="s">
        <v>1307</v>
      </c>
      <c r="F873" t="s">
        <v>87</v>
      </c>
      <c r="G873">
        <v>20010926</v>
      </c>
      <c r="H873" t="s">
        <v>4752</v>
      </c>
      <c r="I873" t="s">
        <v>783</v>
      </c>
      <c r="J873" t="s">
        <v>3629</v>
      </c>
      <c r="K873" t="s">
        <v>141</v>
      </c>
      <c r="L873" t="s">
        <v>87</v>
      </c>
      <c r="M873" t="s">
        <v>4753</v>
      </c>
      <c r="O873" s="2">
        <f>IFERROR(IF($B873="","",INDEX(所属情報!$E:$E,MATCH($A873,所属情報!$A:$A,0))),"")</f>
        <v>490051</v>
      </c>
      <c r="P873" s="2" t="str">
        <f t="shared" si="39"/>
        <v>山本　崇人 (M1)</v>
      </c>
      <c r="Q873" s="2" t="str">
        <f t="shared" si="40"/>
        <v>ﾔﾏﾓﾄ ﾀｶﾄ</v>
      </c>
      <c r="R873" s="2" t="str">
        <f t="shared" si="41"/>
        <v>YAMAMOTO Takato (01)</v>
      </c>
      <c r="S873" s="2" t="str">
        <f>IFERROR(IF($F873="","",INDEX(リスト!$C:$C,MATCH($F873,リスト!$B:$B,0))),"")</f>
        <v>24</v>
      </c>
      <c r="T873" s="2" t="str">
        <f>IFERROR(IF($K873="","",INDEX(リスト!$F:$F,MATCH($K873,リスト!$E:$E,0))),"")</f>
        <v>JPN</v>
      </c>
      <c r="U873" s="2" t="str">
        <f>IF($B873="","",RIGHT($G873*1000+100+COUNTIF($G$2:$G873,$G873),9))</f>
        <v>010926101</v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>四日市・三　重</v>
      </c>
    </row>
    <row r="874" spans="1:22" x14ac:dyDescent="0.4">
      <c r="A874" t="s">
        <v>11775</v>
      </c>
      <c r="B874">
        <v>874</v>
      </c>
      <c r="C874" t="s">
        <v>4754</v>
      </c>
      <c r="D874" t="s">
        <v>4755</v>
      </c>
      <c r="E874" t="s">
        <v>1307</v>
      </c>
      <c r="F874" t="s">
        <v>93</v>
      </c>
      <c r="G874">
        <v>20020220</v>
      </c>
      <c r="H874" t="s">
        <v>4756</v>
      </c>
      <c r="I874" t="s">
        <v>1412</v>
      </c>
      <c r="J874" t="s">
        <v>4757</v>
      </c>
      <c r="K874" t="s">
        <v>141</v>
      </c>
      <c r="L874" t="s">
        <v>93</v>
      </c>
      <c r="M874" t="s">
        <v>2174</v>
      </c>
      <c r="O874" s="2">
        <f>IFERROR(IF($B874="","",INDEX(所属情報!$E:$E,MATCH($A874,所属情報!$A:$A,0))),"")</f>
        <v>490051</v>
      </c>
      <c r="P874" s="2" t="str">
        <f t="shared" si="39"/>
        <v>關　憲行 (M1)</v>
      </c>
      <c r="Q874" s="2" t="str">
        <f t="shared" si="40"/>
        <v>ｾｷ ﾉﾘﾕｷ</v>
      </c>
      <c r="R874" s="2" t="str">
        <f t="shared" si="41"/>
        <v>SEKI Noriyuki (02)</v>
      </c>
      <c r="S874" s="2" t="str">
        <f>IFERROR(IF($F874="","",INDEX(リスト!$C:$C,MATCH($F874,リスト!$B:$B,0))),"")</f>
        <v>27</v>
      </c>
      <c r="T874" s="2" t="str">
        <f>IFERROR(IF($K874="","",INDEX(リスト!$F:$F,MATCH($K874,リスト!$E:$E,0))),"")</f>
        <v>JPN</v>
      </c>
      <c r="U874" s="2" t="str">
        <f>IF($B874="","",RIGHT($G874*1000+100+COUNTIF($G$2:$G874,$G874),9))</f>
        <v>020220101</v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>関西大倉・大　阪</v>
      </c>
    </row>
    <row r="875" spans="1:22" x14ac:dyDescent="0.4">
      <c r="A875" t="s">
        <v>11775</v>
      </c>
      <c r="B875">
        <v>875</v>
      </c>
      <c r="C875" t="s">
        <v>4758</v>
      </c>
      <c r="D875" t="s">
        <v>4759</v>
      </c>
      <c r="E875" t="s">
        <v>1307</v>
      </c>
      <c r="F875" t="s">
        <v>95</v>
      </c>
      <c r="G875">
        <v>20010312</v>
      </c>
      <c r="H875" t="s">
        <v>4760</v>
      </c>
      <c r="I875" t="s">
        <v>4761</v>
      </c>
      <c r="J875" t="s">
        <v>4762</v>
      </c>
      <c r="K875" t="s">
        <v>141</v>
      </c>
      <c r="L875" t="s">
        <v>95</v>
      </c>
      <c r="M875" t="s">
        <v>3823</v>
      </c>
      <c r="O875" s="2">
        <f>IFERROR(IF($B875="","",INDEX(所属情報!$E:$E,MATCH($A875,所属情報!$A:$A,0))),"")</f>
        <v>490051</v>
      </c>
      <c r="P875" s="2" t="str">
        <f t="shared" si="39"/>
        <v>田上　陽悠 (M1)</v>
      </c>
      <c r="Q875" s="2" t="str">
        <f t="shared" si="40"/>
        <v>ﾀｶﾞﾐ ﾊﾙﾋｻ</v>
      </c>
      <c r="R875" s="2" t="str">
        <f t="shared" si="41"/>
        <v>TAGAMI Haruhisa (01)</v>
      </c>
      <c r="S875" s="2" t="str">
        <f>IFERROR(IF($F875="","",INDEX(リスト!$C:$C,MATCH($F875,リスト!$B:$B,0))),"")</f>
        <v>28</v>
      </c>
      <c r="T875" s="2" t="str">
        <f>IFERROR(IF($K875="","",INDEX(リスト!$F:$F,MATCH($K875,リスト!$E:$E,0))),"")</f>
        <v>JPN</v>
      </c>
      <c r="U875" s="2" t="str">
        <f>IF($B875="","",RIGHT($G875*1000+100+COUNTIF($G$2:$G875,$G875),9))</f>
        <v>010312101</v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>長田・兵　庫</v>
      </c>
    </row>
    <row r="876" spans="1:22" x14ac:dyDescent="0.4">
      <c r="A876" t="s">
        <v>11775</v>
      </c>
      <c r="B876">
        <v>876</v>
      </c>
      <c r="C876" t="s">
        <v>4763</v>
      </c>
      <c r="D876" t="s">
        <v>4764</v>
      </c>
      <c r="E876">
        <v>5</v>
      </c>
      <c r="F876" t="s">
        <v>93</v>
      </c>
      <c r="G876">
        <v>20010531</v>
      </c>
      <c r="H876" t="s">
        <v>4765</v>
      </c>
      <c r="I876" t="s">
        <v>4766</v>
      </c>
      <c r="J876" t="s">
        <v>4415</v>
      </c>
      <c r="K876" t="s">
        <v>141</v>
      </c>
      <c r="L876" t="s">
        <v>65</v>
      </c>
      <c r="M876" t="s">
        <v>4144</v>
      </c>
      <c r="O876" s="2">
        <f>IFERROR(IF($B876="","",INDEX(所属情報!$E:$E,MATCH($A876,所属情報!$A:$A,0))),"")</f>
        <v>490051</v>
      </c>
      <c r="P876" s="2" t="str">
        <f t="shared" si="39"/>
        <v>永井　純平 (5)</v>
      </c>
      <c r="Q876" s="2" t="str">
        <f t="shared" si="40"/>
        <v>ﾅｶﾞｲ ｼﾞｭﾝﾍﾟｲ</v>
      </c>
      <c r="R876" s="2" t="str">
        <f t="shared" si="41"/>
        <v>NAGAI Jumpei (01)</v>
      </c>
      <c r="S876" s="2" t="str">
        <f>IFERROR(IF($F876="","",INDEX(リスト!$C:$C,MATCH($F876,リスト!$B:$B,0))),"")</f>
        <v>27</v>
      </c>
      <c r="T876" s="2" t="str">
        <f>IFERROR(IF($K876="","",INDEX(リスト!$F:$F,MATCH($K876,リスト!$E:$E,0))),"")</f>
        <v>JPN</v>
      </c>
      <c r="U876" s="2" t="str">
        <f>IF($B876="","",RIGHT($G876*1000+100+COUNTIF($G$2:$G876,$G876),9))</f>
        <v>010531101</v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>八王子東・東　京</v>
      </c>
    </row>
    <row r="877" spans="1:22" x14ac:dyDescent="0.4">
      <c r="A877" t="s">
        <v>11775</v>
      </c>
      <c r="B877">
        <v>877</v>
      </c>
      <c r="C877" t="s">
        <v>4767</v>
      </c>
      <c r="D877" t="s">
        <v>4768</v>
      </c>
      <c r="E877" t="s">
        <v>1307</v>
      </c>
      <c r="F877" t="s">
        <v>93</v>
      </c>
      <c r="G877">
        <v>20011023</v>
      </c>
      <c r="H877" t="s">
        <v>4769</v>
      </c>
      <c r="I877" t="s">
        <v>4770</v>
      </c>
      <c r="J877" t="s">
        <v>4771</v>
      </c>
      <c r="K877" t="s">
        <v>141</v>
      </c>
      <c r="L877" t="s">
        <v>93</v>
      </c>
      <c r="M877" t="s">
        <v>4772</v>
      </c>
      <c r="O877" s="2">
        <f>IFERROR(IF($B877="","",INDEX(所属情報!$E:$E,MATCH($A877,所属情報!$A:$A,0))),"")</f>
        <v>490051</v>
      </c>
      <c r="P877" s="2" t="str">
        <f t="shared" si="39"/>
        <v>柳下　智史 (M1)</v>
      </c>
      <c r="Q877" s="2" t="str">
        <f t="shared" si="40"/>
        <v>ﾔｷﾞｼﾀ ﾄﾓｼ</v>
      </c>
      <c r="R877" s="2" t="str">
        <f t="shared" si="41"/>
        <v>YAGISHITA Tomoshi (01)</v>
      </c>
      <c r="S877" s="2" t="str">
        <f>IFERROR(IF($F877="","",INDEX(リスト!$C:$C,MATCH($F877,リスト!$B:$B,0))),"")</f>
        <v>27</v>
      </c>
      <c r="T877" s="2" t="str">
        <f>IFERROR(IF($K877="","",INDEX(リスト!$F:$F,MATCH($K877,リスト!$E:$E,0))),"")</f>
        <v>JPN</v>
      </c>
      <c r="U877" s="2" t="str">
        <f>IF($B877="","",RIGHT($G877*1000+100+COUNTIF($G$2:$G877,$G877),9))</f>
        <v>011023101</v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>茨木・大　阪</v>
      </c>
    </row>
    <row r="878" spans="1:22" x14ac:dyDescent="0.4">
      <c r="A878" t="s">
        <v>11775</v>
      </c>
      <c r="B878">
        <v>878</v>
      </c>
      <c r="C878" t="s">
        <v>4773</v>
      </c>
      <c r="D878" t="s">
        <v>4774</v>
      </c>
      <c r="E878">
        <v>5</v>
      </c>
      <c r="F878" t="s">
        <v>93</v>
      </c>
      <c r="G878">
        <v>20010306</v>
      </c>
      <c r="H878" t="s">
        <v>4775</v>
      </c>
      <c r="I878" t="s">
        <v>4776</v>
      </c>
      <c r="J878" t="s">
        <v>4777</v>
      </c>
      <c r="K878" t="s">
        <v>141</v>
      </c>
      <c r="L878" t="s">
        <v>85</v>
      </c>
      <c r="M878" t="s">
        <v>4778</v>
      </c>
      <c r="O878" s="2">
        <f>IFERROR(IF($B878="","",INDEX(所属情報!$E:$E,MATCH($A878,所属情報!$A:$A,0))),"")</f>
        <v>490051</v>
      </c>
      <c r="P878" s="2" t="str">
        <f t="shared" si="39"/>
        <v>櫻井　綜平 (5)</v>
      </c>
      <c r="Q878" s="2" t="str">
        <f t="shared" si="40"/>
        <v>ｻｸﾗｲ ｿｳﾍｲ</v>
      </c>
      <c r="R878" s="2" t="str">
        <f t="shared" si="41"/>
        <v>SAKURAI Sohei (01)</v>
      </c>
      <c r="S878" s="2" t="str">
        <f>IFERROR(IF($F878="","",INDEX(リスト!$C:$C,MATCH($F878,リスト!$B:$B,0))),"")</f>
        <v>27</v>
      </c>
      <c r="T878" s="2" t="str">
        <f>IFERROR(IF($K878="","",INDEX(リスト!$F:$F,MATCH($K878,リスト!$E:$E,0))),"")</f>
        <v>JPN</v>
      </c>
      <c r="U878" s="2" t="str">
        <f>IF($B878="","",RIGHT($G878*1000+100+COUNTIF($G$2:$G878,$G878),9))</f>
        <v>010306101</v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>旭丘・愛　知</v>
      </c>
    </row>
    <row r="879" spans="1:22" x14ac:dyDescent="0.4">
      <c r="A879" t="s">
        <v>11775</v>
      </c>
      <c r="B879">
        <v>879</v>
      </c>
      <c r="C879" t="s">
        <v>4779</v>
      </c>
      <c r="D879" t="s">
        <v>4780</v>
      </c>
      <c r="E879">
        <v>5</v>
      </c>
      <c r="F879" t="s">
        <v>41</v>
      </c>
      <c r="G879">
        <v>20010913</v>
      </c>
      <c r="H879" t="s">
        <v>4781</v>
      </c>
      <c r="I879" t="s">
        <v>4782</v>
      </c>
      <c r="J879" t="s">
        <v>1721</v>
      </c>
      <c r="K879" t="s">
        <v>141</v>
      </c>
      <c r="L879" t="s">
        <v>41</v>
      </c>
      <c r="M879" t="s">
        <v>1516</v>
      </c>
      <c r="O879" s="2">
        <f>IFERROR(IF($B879="","",INDEX(所属情報!$E:$E,MATCH($A879,所属情報!$A:$A,0))),"")</f>
        <v>490051</v>
      </c>
      <c r="P879" s="2" t="str">
        <f t="shared" si="39"/>
        <v>桑島　和輝 (5)</v>
      </c>
      <c r="Q879" s="2" t="str">
        <f t="shared" si="40"/>
        <v>ｸﾜｼﾞﾏ ｶｽﾞｷ</v>
      </c>
      <c r="R879" s="2" t="str">
        <f t="shared" si="41"/>
        <v>KUWAJIMA Kazuki (01)</v>
      </c>
      <c r="S879" s="2" t="str">
        <f>IFERROR(IF($F879="","",INDEX(リスト!$C:$C,MATCH($F879,リスト!$B:$B,0))),"")</f>
        <v>01</v>
      </c>
      <c r="T879" s="2" t="str">
        <f>IFERROR(IF($K879="","",INDEX(リスト!$F:$F,MATCH($K879,リスト!$E:$E,0))),"")</f>
        <v>JPN</v>
      </c>
      <c r="U879" s="2" t="str">
        <f>IF($B879="","",RIGHT($G879*1000+100+COUNTIF($G$2:$G879,$G879),9))</f>
        <v>010913101</v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>立命館慶祥・北海道</v>
      </c>
    </row>
    <row r="880" spans="1:22" x14ac:dyDescent="0.4">
      <c r="A880" t="s">
        <v>11775</v>
      </c>
      <c r="B880">
        <v>880</v>
      </c>
      <c r="C880" t="s">
        <v>4783</v>
      </c>
      <c r="D880" t="s">
        <v>4784</v>
      </c>
      <c r="E880" t="s">
        <v>1307</v>
      </c>
      <c r="F880" t="s">
        <v>91</v>
      </c>
      <c r="G880">
        <v>20001208</v>
      </c>
      <c r="H880" t="s">
        <v>4785</v>
      </c>
      <c r="I880" t="s">
        <v>1418</v>
      </c>
      <c r="J880" t="s">
        <v>903</v>
      </c>
      <c r="K880" t="s">
        <v>141</v>
      </c>
      <c r="L880" t="s">
        <v>91</v>
      </c>
      <c r="M880" t="s">
        <v>1732</v>
      </c>
      <c r="O880" s="2">
        <f>IFERROR(IF($B880="","",INDEX(所属情報!$E:$E,MATCH($A880,所属情報!$A:$A,0))),"")</f>
        <v>490051</v>
      </c>
      <c r="P880" s="2" t="str">
        <f t="shared" si="39"/>
        <v>中村　拓矢 (M1)</v>
      </c>
      <c r="Q880" s="2" t="str">
        <f t="shared" si="40"/>
        <v>ﾅｶﾑﾗ ﾀｸﾔ</v>
      </c>
      <c r="R880" s="2" t="str">
        <f t="shared" si="41"/>
        <v>NAKAMURA Takuya (00)</v>
      </c>
      <c r="S880" s="2" t="str">
        <f>IFERROR(IF($F880="","",INDEX(リスト!$C:$C,MATCH($F880,リスト!$B:$B,0))),"")</f>
        <v>26</v>
      </c>
      <c r="T880" s="2" t="str">
        <f>IFERROR(IF($K880="","",INDEX(リスト!$F:$F,MATCH($K880,リスト!$E:$E,0))),"")</f>
        <v>JPN</v>
      </c>
      <c r="U880" s="2" t="str">
        <f>IF($B880="","",RIGHT($G880*1000+100+COUNTIF($G$2:$G880,$G880),9))</f>
        <v>001208101</v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>乙訓・京　都</v>
      </c>
    </row>
    <row r="881" spans="1:22" x14ac:dyDescent="0.4">
      <c r="A881" t="s">
        <v>11775</v>
      </c>
      <c r="B881">
        <v>881</v>
      </c>
      <c r="C881" t="s">
        <v>4786</v>
      </c>
      <c r="D881" t="s">
        <v>4787</v>
      </c>
      <c r="E881" t="s">
        <v>1307</v>
      </c>
      <c r="F881" t="s">
        <v>109</v>
      </c>
      <c r="G881">
        <v>20011021</v>
      </c>
      <c r="H881" t="s">
        <v>4788</v>
      </c>
      <c r="I881" t="s">
        <v>4789</v>
      </c>
      <c r="J881" t="s">
        <v>4790</v>
      </c>
      <c r="K881" t="s">
        <v>141</v>
      </c>
      <c r="L881" t="s">
        <v>109</v>
      </c>
      <c r="M881" t="s">
        <v>4791</v>
      </c>
      <c r="O881" s="2">
        <f>IFERROR(IF($B881="","",INDEX(所属情報!$E:$E,MATCH($A881,所属情報!$A:$A,0))),"")</f>
        <v>490051</v>
      </c>
      <c r="P881" s="2" t="str">
        <f t="shared" si="39"/>
        <v>武林　悠天 (M1)</v>
      </c>
      <c r="Q881" s="2" t="str">
        <f t="shared" si="40"/>
        <v>ﾀｹﾊﾞﾔｼ ﾊﾙﾀｶ</v>
      </c>
      <c r="R881" s="2" t="str">
        <f t="shared" si="41"/>
        <v>TAKEBAYASHI Harutaka (01)</v>
      </c>
      <c r="S881" s="2" t="str">
        <f>IFERROR(IF($F881="","",INDEX(リスト!$C:$C,MATCH($F881,リスト!$B:$B,0))),"")</f>
        <v>35</v>
      </c>
      <c r="T881" s="2" t="str">
        <f>IFERROR(IF($K881="","",INDEX(リスト!$F:$F,MATCH($K881,リスト!$E:$E,0))),"")</f>
        <v>JPN</v>
      </c>
      <c r="U881" s="2" t="str">
        <f>IF($B881="","",RIGHT($G881*1000+100+COUNTIF($G$2:$G881,$G881),9))</f>
        <v>011021101</v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>岩国・山　口</v>
      </c>
    </row>
    <row r="882" spans="1:22" x14ac:dyDescent="0.4">
      <c r="A882" t="s">
        <v>11775</v>
      </c>
      <c r="B882">
        <v>882</v>
      </c>
      <c r="C882" t="s">
        <v>4792</v>
      </c>
      <c r="D882" t="s">
        <v>4793</v>
      </c>
      <c r="E882">
        <v>4</v>
      </c>
      <c r="F882" t="s">
        <v>93</v>
      </c>
      <c r="G882">
        <v>20020407</v>
      </c>
      <c r="H882" t="s">
        <v>4794</v>
      </c>
      <c r="I882" t="s">
        <v>4795</v>
      </c>
      <c r="J882" t="s">
        <v>814</v>
      </c>
      <c r="K882" t="s">
        <v>141</v>
      </c>
      <c r="L882" t="s">
        <v>93</v>
      </c>
      <c r="M882" t="s">
        <v>4744</v>
      </c>
      <c r="O882" s="2">
        <f>IFERROR(IF($B882="","",INDEX(所属情報!$E:$E,MATCH($A882,所属情報!$A:$A,0))),"")</f>
        <v>490051</v>
      </c>
      <c r="P882" s="2" t="str">
        <f t="shared" si="39"/>
        <v>赤峰　健斗 (4)</v>
      </c>
      <c r="Q882" s="2" t="str">
        <f t="shared" si="40"/>
        <v>ｱｶﾐﾈ ｹﾝﾄ</v>
      </c>
      <c r="R882" s="2" t="str">
        <f t="shared" si="41"/>
        <v>AKAMINE Kento (02)</v>
      </c>
      <c r="S882" s="2" t="str">
        <f>IFERROR(IF($F882="","",INDEX(リスト!$C:$C,MATCH($F882,リスト!$B:$B,0))),"")</f>
        <v>27</v>
      </c>
      <c r="T882" s="2" t="str">
        <f>IFERROR(IF($K882="","",INDEX(リスト!$F:$F,MATCH($K882,リスト!$E:$E,0))),"")</f>
        <v>JPN</v>
      </c>
      <c r="U882" s="2" t="str">
        <f>IF($B882="","",RIGHT($G882*1000+100+COUNTIF($G$2:$G882,$G882),9))</f>
        <v>020407102</v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>泉陽・大　阪</v>
      </c>
    </row>
    <row r="883" spans="1:22" x14ac:dyDescent="0.4">
      <c r="A883" t="s">
        <v>11775</v>
      </c>
      <c r="B883">
        <v>883</v>
      </c>
      <c r="C883" t="s">
        <v>4796</v>
      </c>
      <c r="D883" t="s">
        <v>4797</v>
      </c>
      <c r="E883">
        <v>4</v>
      </c>
      <c r="F883" t="s">
        <v>93</v>
      </c>
      <c r="G883">
        <v>20020806</v>
      </c>
      <c r="H883" t="s">
        <v>4798</v>
      </c>
      <c r="I883" t="s">
        <v>4799</v>
      </c>
      <c r="J883" t="s">
        <v>956</v>
      </c>
      <c r="K883" t="s">
        <v>141</v>
      </c>
      <c r="L883" t="s">
        <v>67</v>
      </c>
      <c r="M883" t="s">
        <v>4800</v>
      </c>
      <c r="O883" s="2">
        <f>IFERROR(IF($B883="","",INDEX(所属情報!$E:$E,MATCH($A883,所属情報!$A:$A,0))),"")</f>
        <v>490051</v>
      </c>
      <c r="P883" s="2" t="str">
        <f t="shared" si="39"/>
        <v>菊池　太賀 (4)</v>
      </c>
      <c r="Q883" s="2" t="str">
        <f t="shared" si="40"/>
        <v>ｷｸﾁ ﾀｲｶﾞ</v>
      </c>
      <c r="R883" s="2" t="str">
        <f t="shared" si="41"/>
        <v>KIKUCHI Taiga (02)</v>
      </c>
      <c r="S883" s="2" t="str">
        <f>IFERROR(IF($F883="","",INDEX(リスト!$C:$C,MATCH($F883,リスト!$B:$B,0))),"")</f>
        <v>27</v>
      </c>
      <c r="T883" s="2" t="str">
        <f>IFERROR(IF($K883="","",INDEX(リスト!$F:$F,MATCH($K883,リスト!$E:$E,0))),"")</f>
        <v>JPN</v>
      </c>
      <c r="U883" s="2" t="str">
        <f>IF($B883="","",RIGHT($G883*1000+100+COUNTIF($G$2:$G883,$G883),9))</f>
        <v>020806101</v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>湘南・神奈川</v>
      </c>
    </row>
    <row r="884" spans="1:22" x14ac:dyDescent="0.4">
      <c r="A884" t="s">
        <v>11775</v>
      </c>
      <c r="B884">
        <v>884</v>
      </c>
      <c r="C884" t="s">
        <v>4801</v>
      </c>
      <c r="D884" t="s">
        <v>4802</v>
      </c>
      <c r="E884">
        <v>4</v>
      </c>
      <c r="F884" t="s">
        <v>95</v>
      </c>
      <c r="G884">
        <v>20020804</v>
      </c>
      <c r="H884" t="s">
        <v>4803</v>
      </c>
      <c r="I884" t="s">
        <v>949</v>
      </c>
      <c r="J884" t="s">
        <v>2359</v>
      </c>
      <c r="K884" t="s">
        <v>141</v>
      </c>
      <c r="L884" t="s">
        <v>95</v>
      </c>
      <c r="M884" t="s">
        <v>1255</v>
      </c>
      <c r="O884" s="2">
        <f>IFERROR(IF($B884="","",INDEX(所属情報!$E:$E,MATCH($A884,所属情報!$A:$A,0))),"")</f>
        <v>490051</v>
      </c>
      <c r="P884" s="2" t="str">
        <f t="shared" si="39"/>
        <v>山田　大夢 (4)</v>
      </c>
      <c r="Q884" s="2" t="str">
        <f t="shared" si="40"/>
        <v>ﾔﾏﾀﾞ ﾋﾛﾑ</v>
      </c>
      <c r="R884" s="2" t="str">
        <f t="shared" si="41"/>
        <v>YAMADA Hiromu (02)</v>
      </c>
      <c r="S884" s="2" t="str">
        <f>IFERROR(IF($F884="","",INDEX(リスト!$C:$C,MATCH($F884,リスト!$B:$B,0))),"")</f>
        <v>28</v>
      </c>
      <c r="T884" s="2" t="str">
        <f>IFERROR(IF($K884="","",INDEX(リスト!$F:$F,MATCH($K884,リスト!$E:$E,0))),"")</f>
        <v>JPN</v>
      </c>
      <c r="U884" s="2" t="str">
        <f>IF($B884="","",RIGHT($G884*1000+100+COUNTIF($G$2:$G884,$G884),9))</f>
        <v>020804101</v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>豊岡・兵　庫</v>
      </c>
    </row>
    <row r="885" spans="1:22" x14ac:dyDescent="0.4">
      <c r="A885" t="s">
        <v>11775</v>
      </c>
      <c r="B885">
        <v>885</v>
      </c>
      <c r="C885" t="s">
        <v>4804</v>
      </c>
      <c r="D885" t="s">
        <v>4805</v>
      </c>
      <c r="E885">
        <v>4</v>
      </c>
      <c r="F885" t="s">
        <v>97</v>
      </c>
      <c r="G885">
        <v>20010515</v>
      </c>
      <c r="H885" t="s">
        <v>4806</v>
      </c>
      <c r="I885" t="s">
        <v>4807</v>
      </c>
      <c r="J885" t="s">
        <v>1548</v>
      </c>
      <c r="K885" t="s">
        <v>141</v>
      </c>
      <c r="L885" t="s">
        <v>97</v>
      </c>
      <c r="M885" t="s">
        <v>3803</v>
      </c>
      <c r="O885" s="2">
        <f>IFERROR(IF($B885="","",INDEX(所属情報!$E:$E,MATCH($A885,所属情報!$A:$A,0))),"")</f>
        <v>490051</v>
      </c>
      <c r="P885" s="2" t="str">
        <f t="shared" si="39"/>
        <v>西岡田　航大 (4)</v>
      </c>
      <c r="Q885" s="2" t="str">
        <f t="shared" si="40"/>
        <v>ﾆｼｵｶﾀﾞ ｺｳﾀﾞｲ</v>
      </c>
      <c r="R885" s="2" t="str">
        <f t="shared" si="41"/>
        <v>NISHIOKADA Kodai (01)</v>
      </c>
      <c r="S885" s="2" t="str">
        <f>IFERROR(IF($F885="","",INDEX(リスト!$C:$C,MATCH($F885,リスト!$B:$B,0))),"")</f>
        <v>29</v>
      </c>
      <c r="T885" s="2" t="str">
        <f>IFERROR(IF($K885="","",INDEX(リスト!$F:$F,MATCH($K885,リスト!$E:$E,0))),"")</f>
        <v>JPN</v>
      </c>
      <c r="U885" s="2" t="str">
        <f>IF($B885="","",RIGHT($G885*1000+100+COUNTIF($G$2:$G885,$G885),9))</f>
        <v>010515102</v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>奈良・奈　良</v>
      </c>
    </row>
    <row r="886" spans="1:22" x14ac:dyDescent="0.4">
      <c r="A886" t="s">
        <v>11775</v>
      </c>
      <c r="B886">
        <v>886</v>
      </c>
      <c r="C886" t="s">
        <v>4808</v>
      </c>
      <c r="D886" t="s">
        <v>4809</v>
      </c>
      <c r="E886">
        <v>4</v>
      </c>
      <c r="F886" t="s">
        <v>93</v>
      </c>
      <c r="G886">
        <v>20020919</v>
      </c>
      <c r="H886" t="s">
        <v>4810</v>
      </c>
      <c r="I886" t="s">
        <v>4811</v>
      </c>
      <c r="J886" t="s">
        <v>2381</v>
      </c>
      <c r="K886" t="s">
        <v>141</v>
      </c>
      <c r="L886" t="s">
        <v>93</v>
      </c>
      <c r="M886" t="s">
        <v>4812</v>
      </c>
      <c r="O886" s="2">
        <f>IFERROR(IF($B886="","",INDEX(所属情報!$E:$E,MATCH($A886,所属情報!$A:$A,0))),"")</f>
        <v>490051</v>
      </c>
      <c r="P886" s="2" t="str">
        <f t="shared" si="39"/>
        <v>武田　博樹 (4)</v>
      </c>
      <c r="Q886" s="2" t="str">
        <f t="shared" si="40"/>
        <v>ﾀｹﾀﾞ ﾋﾛｷ</v>
      </c>
      <c r="R886" s="2" t="str">
        <f t="shared" si="41"/>
        <v>TAKEDA Hiroki (02)</v>
      </c>
      <c r="S886" s="2" t="str">
        <f>IFERROR(IF($F886="","",INDEX(リスト!$C:$C,MATCH($F886,リスト!$B:$B,0))),"")</f>
        <v>27</v>
      </c>
      <c r="T886" s="2" t="str">
        <f>IFERROR(IF($K886="","",INDEX(リスト!$F:$F,MATCH($K886,リスト!$E:$E,0))),"")</f>
        <v>JPN</v>
      </c>
      <c r="U886" s="2" t="str">
        <f>IF($B886="","",RIGHT($G886*1000+100+COUNTIF($G$2:$G886,$G886),9))</f>
        <v>020919101</v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>千里・大　阪</v>
      </c>
    </row>
    <row r="887" spans="1:22" x14ac:dyDescent="0.4">
      <c r="A887" t="s">
        <v>11775</v>
      </c>
      <c r="B887">
        <v>887</v>
      </c>
      <c r="C887" t="s">
        <v>4813</v>
      </c>
      <c r="D887" t="s">
        <v>4814</v>
      </c>
      <c r="E887">
        <v>4</v>
      </c>
      <c r="F887" t="s">
        <v>93</v>
      </c>
      <c r="G887">
        <v>20010805</v>
      </c>
      <c r="H887" t="s">
        <v>4815</v>
      </c>
      <c r="I887" t="s">
        <v>4816</v>
      </c>
      <c r="J887" t="s">
        <v>2381</v>
      </c>
      <c r="K887" t="s">
        <v>141</v>
      </c>
      <c r="L887" t="s">
        <v>93</v>
      </c>
      <c r="M887" t="s">
        <v>4772</v>
      </c>
      <c r="O887" s="2">
        <f>IFERROR(IF($B887="","",INDEX(所属情報!$E:$E,MATCH($A887,所属情報!$A:$A,0))),"")</f>
        <v>490051</v>
      </c>
      <c r="P887" s="2" t="str">
        <f t="shared" si="39"/>
        <v>沖田　啓紀 (4)</v>
      </c>
      <c r="Q887" s="2" t="str">
        <f t="shared" si="40"/>
        <v>ｵｷﾀ ﾋﾛｷ</v>
      </c>
      <c r="R887" s="2" t="str">
        <f t="shared" si="41"/>
        <v>OKITA Hiroki (01)</v>
      </c>
      <c r="S887" s="2" t="str">
        <f>IFERROR(IF($F887="","",INDEX(リスト!$C:$C,MATCH($F887,リスト!$B:$B,0))),"")</f>
        <v>27</v>
      </c>
      <c r="T887" s="2" t="str">
        <f>IFERROR(IF($K887="","",INDEX(リスト!$F:$F,MATCH($K887,リスト!$E:$E,0))),"")</f>
        <v>JPN</v>
      </c>
      <c r="U887" s="2" t="str">
        <f>IF($B887="","",RIGHT($G887*1000+100+COUNTIF($G$2:$G887,$G887),9))</f>
        <v>010805101</v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>茨木・大　阪</v>
      </c>
    </row>
    <row r="888" spans="1:22" x14ac:dyDescent="0.4">
      <c r="A888" t="s">
        <v>11775</v>
      </c>
      <c r="B888">
        <v>888</v>
      </c>
      <c r="C888" t="s">
        <v>4817</v>
      </c>
      <c r="D888" t="s">
        <v>4818</v>
      </c>
      <c r="E888">
        <v>4</v>
      </c>
      <c r="F888" t="s">
        <v>95</v>
      </c>
      <c r="G888">
        <v>20020724</v>
      </c>
      <c r="H888" t="s">
        <v>4819</v>
      </c>
      <c r="I888" t="s">
        <v>4820</v>
      </c>
      <c r="J888" t="s">
        <v>1413</v>
      </c>
      <c r="K888" t="s">
        <v>141</v>
      </c>
      <c r="L888" t="s">
        <v>95</v>
      </c>
      <c r="M888" t="s">
        <v>2061</v>
      </c>
      <c r="O888" s="2">
        <f>IFERROR(IF($B888="","",INDEX(所属情報!$E:$E,MATCH($A888,所属情報!$A:$A,0))),"")</f>
        <v>490051</v>
      </c>
      <c r="P888" s="2" t="str">
        <f t="shared" si="39"/>
        <v>梅田　光太朗 (4)</v>
      </c>
      <c r="Q888" s="2" t="str">
        <f t="shared" si="40"/>
        <v>ｳﾒﾀﾞ ｺｳﾀﾛｳ</v>
      </c>
      <c r="R888" s="2" t="str">
        <f t="shared" si="41"/>
        <v>UMEDA Kotaro (02)</v>
      </c>
      <c r="S888" s="2" t="str">
        <f>IFERROR(IF($F888="","",INDEX(リスト!$C:$C,MATCH($F888,リスト!$B:$B,0))),"")</f>
        <v>28</v>
      </c>
      <c r="T888" s="2" t="str">
        <f>IFERROR(IF($K888="","",INDEX(リスト!$F:$F,MATCH($K888,リスト!$E:$E,0))),"")</f>
        <v>JPN</v>
      </c>
      <c r="U888" s="2" t="str">
        <f>IF($B888="","",RIGHT($G888*1000+100+COUNTIF($G$2:$G888,$G888),9))</f>
        <v>020724101</v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>市立西宮・兵　庫</v>
      </c>
    </row>
    <row r="889" spans="1:22" x14ac:dyDescent="0.4">
      <c r="A889" t="s">
        <v>11775</v>
      </c>
      <c r="B889">
        <v>889</v>
      </c>
      <c r="C889" t="s">
        <v>4821</v>
      </c>
      <c r="D889" t="s">
        <v>4822</v>
      </c>
      <c r="E889">
        <v>4</v>
      </c>
      <c r="F889" t="s">
        <v>95</v>
      </c>
      <c r="G889">
        <v>20020908</v>
      </c>
      <c r="H889" t="s">
        <v>4823</v>
      </c>
      <c r="I889" t="s">
        <v>1693</v>
      </c>
      <c r="J889" t="s">
        <v>1200</v>
      </c>
      <c r="K889" t="s">
        <v>141</v>
      </c>
      <c r="L889" t="s">
        <v>95</v>
      </c>
      <c r="M889" t="s">
        <v>2061</v>
      </c>
      <c r="O889" s="2">
        <f>IFERROR(IF($B889="","",INDEX(所属情報!$E:$E,MATCH($A889,所属情報!$A:$A,0))),"")</f>
        <v>490051</v>
      </c>
      <c r="P889" s="2" t="str">
        <f t="shared" si="39"/>
        <v>中井　颯人 (4)</v>
      </c>
      <c r="Q889" s="2" t="str">
        <f t="shared" si="40"/>
        <v>ﾅｶｲ ﾊﾔﾄ</v>
      </c>
      <c r="R889" s="2" t="str">
        <f t="shared" si="41"/>
        <v>NAKAI Hayato (02)</v>
      </c>
      <c r="S889" s="2" t="str">
        <f>IFERROR(IF($F889="","",INDEX(リスト!$C:$C,MATCH($F889,リスト!$B:$B,0))),"")</f>
        <v>28</v>
      </c>
      <c r="T889" s="2" t="str">
        <f>IFERROR(IF($K889="","",INDEX(リスト!$F:$F,MATCH($K889,リスト!$E:$E,0))),"")</f>
        <v>JPN</v>
      </c>
      <c r="U889" s="2" t="str">
        <f>IF($B889="","",RIGHT($G889*1000+100+COUNTIF($G$2:$G889,$G889),9))</f>
        <v>020908102</v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>市立西宮・兵　庫</v>
      </c>
    </row>
    <row r="890" spans="1:22" x14ac:dyDescent="0.4">
      <c r="A890" t="s">
        <v>11775</v>
      </c>
      <c r="B890">
        <v>890</v>
      </c>
      <c r="C890" t="s">
        <v>4824</v>
      </c>
      <c r="D890" t="s">
        <v>4825</v>
      </c>
      <c r="E890">
        <v>4</v>
      </c>
      <c r="F890" t="s">
        <v>95</v>
      </c>
      <c r="G890">
        <v>20020407</v>
      </c>
      <c r="H890" t="s">
        <v>4826</v>
      </c>
      <c r="I890" t="s">
        <v>1848</v>
      </c>
      <c r="J890" t="s">
        <v>4827</v>
      </c>
      <c r="K890" t="s">
        <v>141</v>
      </c>
      <c r="L890" t="s">
        <v>95</v>
      </c>
      <c r="M890" t="s">
        <v>4828</v>
      </c>
      <c r="O890" s="2">
        <f>IFERROR(IF($B890="","",INDEX(所属情報!$E:$E,MATCH($A890,所属情報!$A:$A,0))),"")</f>
        <v>490051</v>
      </c>
      <c r="P890" s="2" t="str">
        <f t="shared" si="39"/>
        <v>尾田　晴風 (4)</v>
      </c>
      <c r="Q890" s="2" t="str">
        <f t="shared" si="40"/>
        <v>ｵﾀﾞ ﾊﾔｶ</v>
      </c>
      <c r="R890" s="2" t="str">
        <f t="shared" si="41"/>
        <v>ODA Hayaka (02)</v>
      </c>
      <c r="S890" s="2" t="str">
        <f>IFERROR(IF($F890="","",INDEX(リスト!$C:$C,MATCH($F890,リスト!$B:$B,0))),"")</f>
        <v>28</v>
      </c>
      <c r="T890" s="2" t="str">
        <f>IFERROR(IF($K890="","",INDEX(リスト!$F:$F,MATCH($K890,リスト!$E:$E,0))),"")</f>
        <v>JPN</v>
      </c>
      <c r="U890" s="2" t="str">
        <f>IF($B890="","",RIGHT($G890*1000+100+COUNTIF($G$2:$G890,$G890),9))</f>
        <v>020407103</v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>兵庫・兵　庫</v>
      </c>
    </row>
    <row r="891" spans="1:22" x14ac:dyDescent="0.4">
      <c r="A891" t="s">
        <v>11775</v>
      </c>
      <c r="B891">
        <v>891</v>
      </c>
      <c r="C891" t="s">
        <v>4829</v>
      </c>
      <c r="D891" t="s">
        <v>4830</v>
      </c>
      <c r="E891">
        <v>4</v>
      </c>
      <c r="F891" t="s">
        <v>119</v>
      </c>
      <c r="G891">
        <v>20010719</v>
      </c>
      <c r="H891" t="s">
        <v>4831</v>
      </c>
      <c r="I891" t="s">
        <v>3195</v>
      </c>
      <c r="J891" t="s">
        <v>1064</v>
      </c>
      <c r="K891" t="s">
        <v>141</v>
      </c>
      <c r="L891" t="s">
        <v>119</v>
      </c>
      <c r="M891" t="s">
        <v>1393</v>
      </c>
      <c r="O891" s="2">
        <f>IFERROR(IF($B891="","",INDEX(所属情報!$E:$E,MATCH($A891,所属情報!$A:$A,0))),"")</f>
        <v>490051</v>
      </c>
      <c r="P891" s="2" t="str">
        <f t="shared" si="39"/>
        <v>野田　雄也 (4)</v>
      </c>
      <c r="Q891" s="2" t="str">
        <f t="shared" si="40"/>
        <v>ﾉﾀﾞ ﾕｳﾔ</v>
      </c>
      <c r="R891" s="2" t="str">
        <f t="shared" si="41"/>
        <v>NODA Yuya (01)</v>
      </c>
      <c r="S891" s="2" t="str">
        <f>IFERROR(IF($F891="","",INDEX(リスト!$C:$C,MATCH($F891,リスト!$B:$B,0))),"")</f>
        <v>40</v>
      </c>
      <c r="T891" s="2" t="str">
        <f>IFERROR(IF($K891="","",INDEX(リスト!$F:$F,MATCH($K891,リスト!$E:$E,0))),"")</f>
        <v>JPN</v>
      </c>
      <c r="U891" s="2" t="str">
        <f>IF($B891="","",RIGHT($G891*1000+100+COUNTIF($G$2:$G891,$G891),9))</f>
        <v>010719101</v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>福岡大大濠・福　岡</v>
      </c>
    </row>
    <row r="892" spans="1:22" x14ac:dyDescent="0.4">
      <c r="A892" t="s">
        <v>11775</v>
      </c>
      <c r="B892">
        <v>892</v>
      </c>
      <c r="C892" t="s">
        <v>4832</v>
      </c>
      <c r="D892" t="s">
        <v>4833</v>
      </c>
      <c r="E892">
        <v>4</v>
      </c>
      <c r="F892" t="s">
        <v>89</v>
      </c>
      <c r="G892">
        <v>20030308</v>
      </c>
      <c r="H892" t="s">
        <v>4834</v>
      </c>
      <c r="I892" t="s">
        <v>4835</v>
      </c>
      <c r="J892" t="s">
        <v>1047</v>
      </c>
      <c r="K892" t="s">
        <v>141</v>
      </c>
      <c r="L892" t="s">
        <v>89</v>
      </c>
      <c r="M892" t="s">
        <v>4155</v>
      </c>
      <c r="O892" s="2">
        <f>IFERROR(IF($B892="","",INDEX(所属情報!$E:$E,MATCH($A892,所属情報!$A:$A,0))),"")</f>
        <v>490051</v>
      </c>
      <c r="P892" s="2" t="str">
        <f t="shared" si="39"/>
        <v>山路　涼太 (4)</v>
      </c>
      <c r="Q892" s="2" t="str">
        <f t="shared" si="40"/>
        <v>ﾔﾏｼﾞ ﾘｮｳﾀ</v>
      </c>
      <c r="R892" s="2" t="str">
        <f t="shared" si="41"/>
        <v>YAMAJI Ryota (03)</v>
      </c>
      <c r="S892" s="2" t="str">
        <f>IFERROR(IF($F892="","",INDEX(リスト!$C:$C,MATCH($F892,リスト!$B:$B,0))),"")</f>
        <v>25</v>
      </c>
      <c r="T892" s="2" t="str">
        <f>IFERROR(IF($K892="","",INDEX(リスト!$F:$F,MATCH($K892,リスト!$E:$E,0))),"")</f>
        <v>JPN</v>
      </c>
      <c r="U892" s="2" t="str">
        <f>IF($B892="","",RIGHT($G892*1000+100+COUNTIF($G$2:$G892,$G892),9))</f>
        <v>030308102</v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>膳所・滋　賀</v>
      </c>
    </row>
    <row r="893" spans="1:22" x14ac:dyDescent="0.4">
      <c r="A893" t="s">
        <v>11775</v>
      </c>
      <c r="B893">
        <v>893</v>
      </c>
      <c r="C893" t="s">
        <v>4836</v>
      </c>
      <c r="D893" t="s">
        <v>4837</v>
      </c>
      <c r="E893">
        <v>4</v>
      </c>
      <c r="F893" t="s">
        <v>95</v>
      </c>
      <c r="G893">
        <v>20020730</v>
      </c>
      <c r="H893" t="s">
        <v>4838</v>
      </c>
      <c r="I893" t="s">
        <v>4839</v>
      </c>
      <c r="J893" t="s">
        <v>4840</v>
      </c>
      <c r="K893" t="s">
        <v>141</v>
      </c>
      <c r="L893" t="s">
        <v>95</v>
      </c>
      <c r="M893" t="s">
        <v>3967</v>
      </c>
      <c r="O893" s="2">
        <f>IFERROR(IF($B893="","",INDEX(所属情報!$E:$E,MATCH($A893,所属情報!$A:$A,0))),"")</f>
        <v>490051</v>
      </c>
      <c r="P893" s="2" t="str">
        <f t="shared" si="39"/>
        <v>辻本　駿葵 (4)</v>
      </c>
      <c r="Q893" s="2" t="str">
        <f t="shared" si="40"/>
        <v>ﾂｼﾞﾓﾄ ｼｭﾝｷ</v>
      </c>
      <c r="R893" s="2" t="str">
        <f t="shared" si="41"/>
        <v>TSUJIMOTO Shunki (02)</v>
      </c>
      <c r="S893" s="2" t="str">
        <f>IFERROR(IF($F893="","",INDEX(リスト!$C:$C,MATCH($F893,リスト!$B:$B,0))),"")</f>
        <v>28</v>
      </c>
      <c r="T893" s="2" t="str">
        <f>IFERROR(IF($K893="","",INDEX(リスト!$F:$F,MATCH($K893,リスト!$E:$E,0))),"")</f>
        <v>JPN</v>
      </c>
      <c r="U893" s="2" t="str">
        <f>IF($B893="","",RIGHT($G893*1000+100+COUNTIF($G$2:$G893,$G893),9))</f>
        <v>020730102</v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>加古川東・兵　庫</v>
      </c>
    </row>
    <row r="894" spans="1:22" x14ac:dyDescent="0.4">
      <c r="A894" t="s">
        <v>11775</v>
      </c>
      <c r="B894">
        <v>894</v>
      </c>
      <c r="C894" t="s">
        <v>4841</v>
      </c>
      <c r="D894" t="s">
        <v>4842</v>
      </c>
      <c r="E894">
        <v>4</v>
      </c>
      <c r="F894" t="s">
        <v>119</v>
      </c>
      <c r="G894">
        <v>20021225</v>
      </c>
      <c r="H894" t="s">
        <v>4843</v>
      </c>
      <c r="I894" t="s">
        <v>2628</v>
      </c>
      <c r="J894" t="s">
        <v>3501</v>
      </c>
      <c r="K894" t="s">
        <v>141</v>
      </c>
      <c r="L894" t="s">
        <v>119</v>
      </c>
      <c r="M894" t="s">
        <v>4844</v>
      </c>
      <c r="O894" s="2">
        <f>IFERROR(IF($B894="","",INDEX(所属情報!$E:$E,MATCH($A894,所属情報!$A:$A,0))),"")</f>
        <v>490051</v>
      </c>
      <c r="P894" s="2" t="str">
        <f t="shared" si="39"/>
        <v>川井　流星 (4)</v>
      </c>
      <c r="Q894" s="2" t="str">
        <f t="shared" si="40"/>
        <v>ｶﾜｲ ﾘｭｳｾｲ</v>
      </c>
      <c r="R894" s="2" t="str">
        <f t="shared" si="41"/>
        <v>KAWAI Ryusei (02)</v>
      </c>
      <c r="S894" s="2" t="str">
        <f>IFERROR(IF($F894="","",INDEX(リスト!$C:$C,MATCH($F894,リスト!$B:$B,0))),"")</f>
        <v>40</v>
      </c>
      <c r="T894" s="2" t="str">
        <f>IFERROR(IF($K894="","",INDEX(リスト!$F:$F,MATCH($K894,リスト!$E:$E,0))),"")</f>
        <v>JPN</v>
      </c>
      <c r="U894" s="2" t="str">
        <f>IF($B894="","",RIGHT($G894*1000+100+COUNTIF($G$2:$G894,$G894),9))</f>
        <v>021225102</v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>福岡・福　岡</v>
      </c>
    </row>
    <row r="895" spans="1:22" x14ac:dyDescent="0.4">
      <c r="A895" t="s">
        <v>11775</v>
      </c>
      <c r="B895">
        <v>895</v>
      </c>
      <c r="C895" t="s">
        <v>4845</v>
      </c>
      <c r="D895" t="s">
        <v>4846</v>
      </c>
      <c r="E895">
        <v>4</v>
      </c>
      <c r="F895" t="s">
        <v>93</v>
      </c>
      <c r="G895">
        <v>20020415</v>
      </c>
      <c r="H895" t="s">
        <v>4847</v>
      </c>
      <c r="I895" t="s">
        <v>4848</v>
      </c>
      <c r="J895" t="s">
        <v>2896</v>
      </c>
      <c r="K895" t="s">
        <v>141</v>
      </c>
      <c r="L895" t="s">
        <v>93</v>
      </c>
      <c r="M895" t="s">
        <v>4124</v>
      </c>
      <c r="O895" s="2">
        <f>IFERROR(IF($B895="","",INDEX(所属情報!$E:$E,MATCH($A895,所属情報!$A:$A,0))),"")</f>
        <v>490051</v>
      </c>
      <c r="P895" s="2" t="str">
        <f t="shared" si="39"/>
        <v>小南　翔 (4)</v>
      </c>
      <c r="Q895" s="2" t="str">
        <f t="shared" si="40"/>
        <v>ｺﾐﾅﾐ ｼｮｳ</v>
      </c>
      <c r="R895" s="2" t="str">
        <f t="shared" si="41"/>
        <v>KOMINAMI Sho (02)</v>
      </c>
      <c r="S895" s="2" t="str">
        <f>IFERROR(IF($F895="","",INDEX(リスト!$C:$C,MATCH($F895,リスト!$B:$B,0))),"")</f>
        <v>27</v>
      </c>
      <c r="T895" s="2" t="str">
        <f>IFERROR(IF($K895="","",INDEX(リスト!$F:$F,MATCH($K895,リスト!$E:$E,0))),"")</f>
        <v>JPN</v>
      </c>
      <c r="U895" s="2" t="str">
        <f>IF($B895="","",RIGHT($G895*1000+100+COUNTIF($G$2:$G895,$G895),9))</f>
        <v>020415101</v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>北野・大　阪</v>
      </c>
    </row>
    <row r="896" spans="1:22" x14ac:dyDescent="0.4">
      <c r="A896" t="s">
        <v>11775</v>
      </c>
      <c r="B896">
        <v>896</v>
      </c>
      <c r="C896" t="s">
        <v>4849</v>
      </c>
      <c r="D896" t="s">
        <v>4850</v>
      </c>
      <c r="E896">
        <v>4</v>
      </c>
      <c r="F896" t="s">
        <v>95</v>
      </c>
      <c r="G896">
        <v>20030208</v>
      </c>
      <c r="H896" t="s">
        <v>4851</v>
      </c>
      <c r="I896" t="s">
        <v>1332</v>
      </c>
      <c r="J896" t="s">
        <v>820</v>
      </c>
      <c r="K896" t="s">
        <v>141</v>
      </c>
      <c r="L896" t="s">
        <v>95</v>
      </c>
      <c r="M896" t="s">
        <v>893</v>
      </c>
      <c r="O896" s="2">
        <f>IFERROR(IF($B896="","",INDEX(所属情報!$E:$E,MATCH($A896,所属情報!$A:$A,0))),"")</f>
        <v>490051</v>
      </c>
      <c r="P896" s="2" t="str">
        <f t="shared" si="39"/>
        <v>西山　寛人 (4)</v>
      </c>
      <c r="Q896" s="2" t="str">
        <f t="shared" si="40"/>
        <v>ﾆｼﾔﾏ ﾋﾛﾄ</v>
      </c>
      <c r="R896" s="2" t="str">
        <f t="shared" si="41"/>
        <v>NISHIYAMA Hiroto (03)</v>
      </c>
      <c r="S896" s="2" t="str">
        <f>IFERROR(IF($F896="","",INDEX(リスト!$C:$C,MATCH($F896,リスト!$B:$B,0))),"")</f>
        <v>28</v>
      </c>
      <c r="T896" s="2" t="str">
        <f>IFERROR(IF($K896="","",INDEX(リスト!$F:$F,MATCH($K896,リスト!$E:$E,0))),"")</f>
        <v>JPN</v>
      </c>
      <c r="U896" s="2" t="str">
        <f>IF($B896="","",RIGHT($G896*1000+100+COUNTIF($G$2:$G896,$G896),9))</f>
        <v>030208101</v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>尼崎稲園・兵　庫</v>
      </c>
    </row>
    <row r="897" spans="1:22" x14ac:dyDescent="0.4">
      <c r="A897" t="s">
        <v>11775</v>
      </c>
      <c r="B897">
        <v>897</v>
      </c>
      <c r="C897" t="s">
        <v>4852</v>
      </c>
      <c r="D897" t="s">
        <v>4853</v>
      </c>
      <c r="E897">
        <v>4</v>
      </c>
      <c r="F897" t="s">
        <v>107</v>
      </c>
      <c r="G897">
        <v>20020806</v>
      </c>
      <c r="H897" t="s">
        <v>4854</v>
      </c>
      <c r="I897" t="s">
        <v>4855</v>
      </c>
      <c r="J897" t="s">
        <v>2800</v>
      </c>
      <c r="K897" t="s">
        <v>141</v>
      </c>
      <c r="L897" t="s">
        <v>107</v>
      </c>
      <c r="M897" t="s">
        <v>4856</v>
      </c>
      <c r="O897" s="2">
        <f>IFERROR(IF($B897="","",INDEX(所属情報!$E:$E,MATCH($A897,所属情報!$A:$A,0))),"")</f>
        <v>490051</v>
      </c>
      <c r="P897" s="2" t="str">
        <f t="shared" si="39"/>
        <v>河本　琉希 (4)</v>
      </c>
      <c r="Q897" s="2" t="str">
        <f t="shared" si="40"/>
        <v>ｶﾜﾓﾄ ﾘｭｳｷ</v>
      </c>
      <c r="R897" s="2" t="str">
        <f t="shared" si="41"/>
        <v>KAWAMOTO Ryuki (02)</v>
      </c>
      <c r="S897" s="2" t="str">
        <f>IFERROR(IF($F897="","",INDEX(リスト!$C:$C,MATCH($F897,リスト!$B:$B,0))),"")</f>
        <v>34</v>
      </c>
      <c r="T897" s="2" t="str">
        <f>IFERROR(IF($K897="","",INDEX(リスト!$F:$F,MATCH($K897,リスト!$E:$E,0))),"")</f>
        <v>JPN</v>
      </c>
      <c r="U897" s="2" t="str">
        <f>IF($B897="","",RIGHT($G897*1000+100+COUNTIF($G$2:$G897,$G897),9))</f>
        <v>020806102</v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>広島大附属・広　島</v>
      </c>
    </row>
    <row r="898" spans="1:22" x14ac:dyDescent="0.4">
      <c r="A898" t="s">
        <v>11775</v>
      </c>
      <c r="B898">
        <v>898</v>
      </c>
      <c r="C898" t="s">
        <v>4857</v>
      </c>
      <c r="D898" t="s">
        <v>4858</v>
      </c>
      <c r="E898">
        <v>4</v>
      </c>
      <c r="F898" t="s">
        <v>87</v>
      </c>
      <c r="G898">
        <v>20020814</v>
      </c>
      <c r="H898" t="s">
        <v>4859</v>
      </c>
      <c r="I898" t="s">
        <v>4860</v>
      </c>
      <c r="J898" t="s">
        <v>1182</v>
      </c>
      <c r="K898" t="s">
        <v>141</v>
      </c>
      <c r="L898" t="s">
        <v>87</v>
      </c>
      <c r="M898" t="s">
        <v>1820</v>
      </c>
      <c r="O898" s="2">
        <f>IFERROR(IF($B898="","",INDEX(所属情報!$E:$E,MATCH($A898,所属情報!$A:$A,0))),"")</f>
        <v>490051</v>
      </c>
      <c r="P898" s="2" t="str">
        <f t="shared" ref="P898:P961" si="42">IF($C898="","",IF($E898="",$C898,$C898&amp;" ("&amp;$E898&amp;")"))</f>
        <v>天白　陸斗 (4)</v>
      </c>
      <c r="Q898" s="2" t="str">
        <f t="shared" ref="Q898:Q961" si="43">IF($D898="","",ASC($D898))</f>
        <v>ﾃﾝﾊﾟｸ ﾘｸﾄ</v>
      </c>
      <c r="R898" s="2" t="str">
        <f t="shared" ref="R898:R961" si="44">IF($I898="","",UPPER($I898)&amp;" "&amp;UPPER(LEFT($J898,1))&amp;LOWER(RIGHT($J898,LEN($J898)-1))&amp;" ("&amp;MID($G898,3,2)&amp;")")</f>
        <v>TEMPAKU Rikuto (02)</v>
      </c>
      <c r="S898" s="2" t="str">
        <f>IFERROR(IF($F898="","",INDEX(リスト!$C:$C,MATCH($F898,リスト!$B:$B,0))),"")</f>
        <v>24</v>
      </c>
      <c r="T898" s="2" t="str">
        <f>IFERROR(IF($K898="","",INDEX(リスト!$F:$F,MATCH($K898,リスト!$E:$E,0))),"")</f>
        <v>JPN</v>
      </c>
      <c r="U898" s="2" t="str">
        <f>IF($B898="","",RIGHT($G898*1000+100+COUNTIF($G$2:$G898,$G898),9))</f>
        <v>020814101</v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>伊勢・三　重</v>
      </c>
    </row>
    <row r="899" spans="1:22" x14ac:dyDescent="0.4">
      <c r="A899" t="s">
        <v>11775</v>
      </c>
      <c r="B899">
        <v>899</v>
      </c>
      <c r="C899" t="s">
        <v>4861</v>
      </c>
      <c r="D899" t="s">
        <v>4862</v>
      </c>
      <c r="E899">
        <v>4</v>
      </c>
      <c r="F899" t="s">
        <v>55</v>
      </c>
      <c r="G899">
        <v>20020426</v>
      </c>
      <c r="H899" t="s">
        <v>4863</v>
      </c>
      <c r="I899" t="s">
        <v>4864</v>
      </c>
      <c r="J899" t="s">
        <v>4865</v>
      </c>
      <c r="K899" t="s">
        <v>141</v>
      </c>
      <c r="L899" t="s">
        <v>55</v>
      </c>
      <c r="M899" t="s">
        <v>4866</v>
      </c>
      <c r="O899" s="2">
        <f>IFERROR(IF($B899="","",INDEX(所属情報!$E:$E,MATCH($A899,所属情報!$A:$A,0))),"")</f>
        <v>490051</v>
      </c>
      <c r="P899" s="2" t="str">
        <f t="shared" si="42"/>
        <v>島谷　浩明 (4)</v>
      </c>
      <c r="Q899" s="2" t="str">
        <f t="shared" si="43"/>
        <v>ｼﾏﾔ ﾋﾛｱｷ</v>
      </c>
      <c r="R899" s="2" t="str">
        <f t="shared" si="44"/>
        <v>SHIMAYA Hiroaki (02)</v>
      </c>
      <c r="S899" s="2" t="str">
        <f>IFERROR(IF($F899="","",INDEX(リスト!$C:$C,MATCH($F899,リスト!$B:$B,0))),"")</f>
        <v>08</v>
      </c>
      <c r="T899" s="2" t="str">
        <f>IFERROR(IF($K899="","",INDEX(リスト!$F:$F,MATCH($K899,リスト!$E:$E,0))),"")</f>
        <v>JPN</v>
      </c>
      <c r="U899" s="2" t="str">
        <f>IF($B899="","",RIGHT($G899*1000+100+COUNTIF($G$2:$G899,$G899),9))</f>
        <v>020426102</v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>竹園・茨　城</v>
      </c>
    </row>
    <row r="900" spans="1:22" x14ac:dyDescent="0.4">
      <c r="A900" t="s">
        <v>11775</v>
      </c>
      <c r="B900">
        <v>900</v>
      </c>
      <c r="C900" t="s">
        <v>4867</v>
      </c>
      <c r="D900" t="s">
        <v>4868</v>
      </c>
      <c r="E900">
        <v>4</v>
      </c>
      <c r="F900" t="s">
        <v>11776</v>
      </c>
      <c r="G900">
        <v>20011126</v>
      </c>
      <c r="H900" t="s">
        <v>4869</v>
      </c>
      <c r="I900" t="s">
        <v>3899</v>
      </c>
      <c r="J900" t="s">
        <v>4870</v>
      </c>
      <c r="K900" t="s">
        <v>141</v>
      </c>
      <c r="L900" t="s">
        <v>95</v>
      </c>
      <c r="M900" t="s">
        <v>3967</v>
      </c>
      <c r="O900" s="2">
        <f>IFERROR(IF($B900="","",INDEX(所属情報!$E:$E,MATCH($A900,所属情報!$A:$A,0))),"")</f>
        <v>490051</v>
      </c>
      <c r="P900" s="2" t="str">
        <f t="shared" si="42"/>
        <v>大西　晟輔 (4)</v>
      </c>
      <c r="Q900" s="2" t="str">
        <f t="shared" si="43"/>
        <v>ｵｵﾆｼ ｾｲｽｹ</v>
      </c>
      <c r="R900" s="2" t="str">
        <f t="shared" si="44"/>
        <v>ONISHI Seisuke (01)</v>
      </c>
      <c r="S900" s="2" t="str">
        <f>IFERROR(IF($F900="","",INDEX(リスト!$C:$C,MATCH($F900,リスト!$B:$B,0))),"")</f>
        <v>27</v>
      </c>
      <c r="T900" s="2" t="str">
        <f>IFERROR(IF($K900="","",INDEX(リスト!$F:$F,MATCH($K900,リスト!$E:$E,0))),"")</f>
        <v>JPN</v>
      </c>
      <c r="U900" s="2" t="str">
        <f>IF($B900="","",RIGHT($G900*1000+100+COUNTIF($G$2:$G900,$G900),9))</f>
        <v>011126101</v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>加古川東・兵　庫</v>
      </c>
    </row>
    <row r="901" spans="1:22" x14ac:dyDescent="0.4">
      <c r="A901" t="s">
        <v>11775</v>
      </c>
      <c r="B901">
        <v>901</v>
      </c>
      <c r="C901" t="s">
        <v>4871</v>
      </c>
      <c r="D901" t="s">
        <v>4872</v>
      </c>
      <c r="E901">
        <v>4</v>
      </c>
      <c r="F901" t="s">
        <v>103</v>
      </c>
      <c r="G901">
        <v>20010924</v>
      </c>
      <c r="H901" t="s">
        <v>4873</v>
      </c>
      <c r="I901" t="s">
        <v>1238</v>
      </c>
      <c r="J901" t="s">
        <v>1844</v>
      </c>
      <c r="K901" t="s">
        <v>141</v>
      </c>
      <c r="L901" t="s">
        <v>103</v>
      </c>
      <c r="M901" t="s">
        <v>4874</v>
      </c>
      <c r="O901" s="2">
        <f>IFERROR(IF($B901="","",INDEX(所属情報!$E:$E,MATCH($A901,所属情報!$A:$A,0))),"")</f>
        <v>490051</v>
      </c>
      <c r="P901" s="2" t="str">
        <f t="shared" si="42"/>
        <v>槇野　尚輝 (4)</v>
      </c>
      <c r="Q901" s="2" t="str">
        <f t="shared" si="43"/>
        <v>ﾏｷﾉ ﾅｵｷ</v>
      </c>
      <c r="R901" s="2" t="str">
        <f t="shared" si="44"/>
        <v>MAKINO Naoki (01)</v>
      </c>
      <c r="S901" s="2" t="str">
        <f>IFERROR(IF($F901="","",INDEX(リスト!$C:$C,MATCH($F901,リスト!$B:$B,0))),"")</f>
        <v>32</v>
      </c>
      <c r="T901" s="2" t="str">
        <f>IFERROR(IF($K901="","",INDEX(リスト!$F:$F,MATCH($K901,リスト!$E:$E,0))),"")</f>
        <v>JPN</v>
      </c>
      <c r="U901" s="2" t="str">
        <f>IF($B901="","",RIGHT($G901*1000+100+COUNTIF($G$2:$G901,$G901),9))</f>
        <v>010924101</v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>出雲・島　根</v>
      </c>
    </row>
    <row r="902" spans="1:22" x14ac:dyDescent="0.4">
      <c r="A902" t="s">
        <v>11775</v>
      </c>
      <c r="B902">
        <v>902</v>
      </c>
      <c r="C902" t="s">
        <v>4875</v>
      </c>
      <c r="D902" t="s">
        <v>4876</v>
      </c>
      <c r="E902">
        <v>4</v>
      </c>
      <c r="F902" t="s">
        <v>93</v>
      </c>
      <c r="G902">
        <v>20011121</v>
      </c>
      <c r="H902" t="s">
        <v>4877</v>
      </c>
      <c r="I902" t="s">
        <v>1486</v>
      </c>
      <c r="J902" t="s">
        <v>992</v>
      </c>
      <c r="K902" t="s">
        <v>141</v>
      </c>
      <c r="L902" t="s">
        <v>93</v>
      </c>
      <c r="M902" t="s">
        <v>2339</v>
      </c>
      <c r="O902" s="2">
        <f>IFERROR(IF($B902="","",INDEX(所属情報!$E:$E,MATCH($A902,所属情報!$A:$A,0))),"")</f>
        <v>490051</v>
      </c>
      <c r="P902" s="2" t="str">
        <f t="shared" si="42"/>
        <v>屋宜　峻輔 (4)</v>
      </c>
      <c r="Q902" s="2" t="str">
        <f t="shared" si="43"/>
        <v>ﾔｷﾞ ｼｭﾝｽｹ</v>
      </c>
      <c r="R902" s="2" t="str">
        <f t="shared" si="44"/>
        <v>YAGI Shunsuke (01)</v>
      </c>
      <c r="S902" s="2" t="str">
        <f>IFERROR(IF($F902="","",INDEX(リスト!$C:$C,MATCH($F902,リスト!$B:$B,0))),"")</f>
        <v>27</v>
      </c>
      <c r="T902" s="2" t="str">
        <f>IFERROR(IF($K902="","",INDEX(リスト!$F:$F,MATCH($K902,リスト!$E:$E,0))),"")</f>
        <v>JPN</v>
      </c>
      <c r="U902" s="2" t="str">
        <f>IF($B902="","",RIGHT($G902*1000+100+COUNTIF($G$2:$G902,$G902),9))</f>
        <v>011121101</v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>豊中・大　阪</v>
      </c>
    </row>
    <row r="903" spans="1:22" x14ac:dyDescent="0.4">
      <c r="A903" t="s">
        <v>11775</v>
      </c>
      <c r="B903">
        <v>903</v>
      </c>
      <c r="C903" t="s">
        <v>4878</v>
      </c>
      <c r="D903" t="s">
        <v>4879</v>
      </c>
      <c r="E903">
        <v>4</v>
      </c>
      <c r="F903" t="s">
        <v>95</v>
      </c>
      <c r="G903">
        <v>20020923</v>
      </c>
      <c r="H903" t="s">
        <v>4880</v>
      </c>
      <c r="I903" t="s">
        <v>4881</v>
      </c>
      <c r="J903" t="s">
        <v>778</v>
      </c>
      <c r="K903" t="s">
        <v>141</v>
      </c>
      <c r="L903" t="s">
        <v>95</v>
      </c>
      <c r="M903" t="s">
        <v>4882</v>
      </c>
      <c r="O903" s="2">
        <f>IFERROR(IF($B903="","",INDEX(所属情報!$E:$E,MATCH($A903,所属情報!$A:$A,0))),"")</f>
        <v>490051</v>
      </c>
      <c r="P903" s="2" t="str">
        <f t="shared" si="42"/>
        <v>石谷　崚 (4)</v>
      </c>
      <c r="Q903" s="2" t="str">
        <f t="shared" si="43"/>
        <v>ｲｼﾀﾆ ﾘｮｳ</v>
      </c>
      <c r="R903" s="2" t="str">
        <f t="shared" si="44"/>
        <v>ISHITANI Ryo (02)</v>
      </c>
      <c r="S903" s="2" t="str">
        <f>IFERROR(IF($F903="","",INDEX(リスト!$C:$C,MATCH($F903,リスト!$B:$B,0))),"")</f>
        <v>28</v>
      </c>
      <c r="T903" s="2" t="str">
        <f>IFERROR(IF($K903="","",INDEX(リスト!$F:$F,MATCH($K903,リスト!$E:$E,0))),"")</f>
        <v>JPN</v>
      </c>
      <c r="U903" s="2" t="str">
        <f>IF($B903="","",RIGHT($G903*1000+100+COUNTIF($G$2:$G903,$G903),9))</f>
        <v>020923101</v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>龍野・兵　庫</v>
      </c>
    </row>
    <row r="904" spans="1:22" x14ac:dyDescent="0.4">
      <c r="A904" t="s">
        <v>11775</v>
      </c>
      <c r="B904">
        <v>904</v>
      </c>
      <c r="C904" t="s">
        <v>4883</v>
      </c>
      <c r="D904" t="s">
        <v>4884</v>
      </c>
      <c r="E904">
        <v>4</v>
      </c>
      <c r="F904" t="s">
        <v>111</v>
      </c>
      <c r="G904">
        <v>20030204</v>
      </c>
      <c r="H904" t="s">
        <v>4885</v>
      </c>
      <c r="I904" t="s">
        <v>4886</v>
      </c>
      <c r="J904" t="s">
        <v>1625</v>
      </c>
      <c r="K904" t="s">
        <v>141</v>
      </c>
      <c r="L904" t="s">
        <v>111</v>
      </c>
      <c r="M904" t="s">
        <v>4887</v>
      </c>
      <c r="O904" s="2">
        <f>IFERROR(IF($B904="","",INDEX(所属情報!$E:$E,MATCH($A904,所属情報!$A:$A,0))),"")</f>
        <v>490051</v>
      </c>
      <c r="P904" s="2" t="str">
        <f t="shared" si="42"/>
        <v>魚井　敬介 (4)</v>
      </c>
      <c r="Q904" s="2" t="str">
        <f t="shared" si="43"/>
        <v>ｳｵｲ ｹｲｽｹ</v>
      </c>
      <c r="R904" s="2" t="str">
        <f t="shared" si="44"/>
        <v>UOI Keisuke (03)</v>
      </c>
      <c r="S904" s="2" t="str">
        <f>IFERROR(IF($F904="","",INDEX(リスト!$C:$C,MATCH($F904,リスト!$B:$B,0))),"")</f>
        <v>36</v>
      </c>
      <c r="T904" s="2" t="str">
        <f>IFERROR(IF($K904="","",INDEX(リスト!$F:$F,MATCH($K904,リスト!$E:$E,0))),"")</f>
        <v>JPN</v>
      </c>
      <c r="U904" s="2" t="str">
        <f>IF($B904="","",RIGHT($G904*1000+100+COUNTIF($G$2:$G904,$G904),9))</f>
        <v>030204101</v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>城ノ内・徳　島</v>
      </c>
    </row>
    <row r="905" spans="1:22" x14ac:dyDescent="0.4">
      <c r="A905" t="s">
        <v>11775</v>
      </c>
      <c r="B905">
        <v>905</v>
      </c>
      <c r="C905" t="s">
        <v>4888</v>
      </c>
      <c r="D905" t="s">
        <v>4889</v>
      </c>
      <c r="E905">
        <v>4</v>
      </c>
      <c r="F905" t="s">
        <v>119</v>
      </c>
      <c r="G905">
        <v>20021021</v>
      </c>
      <c r="H905" t="s">
        <v>4890</v>
      </c>
      <c r="I905" t="s">
        <v>1460</v>
      </c>
      <c r="J905" t="s">
        <v>4891</v>
      </c>
      <c r="K905" t="s">
        <v>141</v>
      </c>
      <c r="L905" t="s">
        <v>119</v>
      </c>
      <c r="M905" t="s">
        <v>4892</v>
      </c>
      <c r="O905" s="2">
        <f>IFERROR(IF($B905="","",INDEX(所属情報!$E:$E,MATCH($A905,所属情報!$A:$A,0))),"")</f>
        <v>490051</v>
      </c>
      <c r="P905" s="2" t="str">
        <f t="shared" si="42"/>
        <v>坂口　誠治 (4)</v>
      </c>
      <c r="Q905" s="2" t="str">
        <f t="shared" si="43"/>
        <v>ｻｶｸﾞﾁ ｾｲｼﾞ</v>
      </c>
      <c r="R905" s="2" t="str">
        <f t="shared" si="44"/>
        <v>SAKAGUCHI Seiji (02)</v>
      </c>
      <c r="S905" s="2" t="str">
        <f>IFERROR(IF($F905="","",INDEX(リスト!$C:$C,MATCH($F905,リスト!$B:$B,0))),"")</f>
        <v>40</v>
      </c>
      <c r="T905" s="2" t="str">
        <f>IFERROR(IF($K905="","",INDEX(リスト!$F:$F,MATCH($K905,リスト!$E:$E,0))),"")</f>
        <v>JPN</v>
      </c>
      <c r="U905" s="2" t="str">
        <f>IF($B905="","",RIGHT($G905*1000+100+COUNTIF($G$2:$G905,$G905),9))</f>
        <v>021021102</v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>東筑・福　岡</v>
      </c>
    </row>
    <row r="906" spans="1:22" x14ac:dyDescent="0.4">
      <c r="A906" t="s">
        <v>11775</v>
      </c>
      <c r="B906">
        <v>906</v>
      </c>
      <c r="C906" t="s">
        <v>4893</v>
      </c>
      <c r="D906" t="s">
        <v>4894</v>
      </c>
      <c r="E906">
        <v>3</v>
      </c>
      <c r="F906" t="s">
        <v>93</v>
      </c>
      <c r="G906">
        <v>20030508</v>
      </c>
      <c r="H906" t="s">
        <v>4895</v>
      </c>
      <c r="I906" t="s">
        <v>1140</v>
      </c>
      <c r="J906" t="s">
        <v>1200</v>
      </c>
      <c r="K906" t="s">
        <v>141</v>
      </c>
      <c r="L906" t="s">
        <v>93</v>
      </c>
      <c r="M906" t="s">
        <v>4124</v>
      </c>
      <c r="O906" s="2">
        <f>IFERROR(IF($B906="","",INDEX(所属情報!$E:$E,MATCH($A906,所属情報!$A:$A,0))),"")</f>
        <v>490051</v>
      </c>
      <c r="P906" s="2" t="str">
        <f t="shared" si="42"/>
        <v>吉田　隼人 (3)</v>
      </c>
      <c r="Q906" s="2" t="str">
        <f t="shared" si="43"/>
        <v>ﾖｼﾀﾞ ﾊﾔﾄ</v>
      </c>
      <c r="R906" s="2" t="str">
        <f t="shared" si="44"/>
        <v>YOSHIDA Hayato (03)</v>
      </c>
      <c r="S906" s="2" t="str">
        <f>IFERROR(IF($F906="","",INDEX(リスト!$C:$C,MATCH($F906,リスト!$B:$B,0))),"")</f>
        <v>27</v>
      </c>
      <c r="T906" s="2" t="str">
        <f>IFERROR(IF($K906="","",INDEX(リスト!$F:$F,MATCH($K906,リスト!$E:$E,0))),"")</f>
        <v>JPN</v>
      </c>
      <c r="U906" s="2" t="str">
        <f>IF($B906="","",RIGHT($G906*1000+100+COUNTIF($G$2:$G906,$G906),9))</f>
        <v>030508101</v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>北野・大　阪</v>
      </c>
    </row>
    <row r="907" spans="1:22" x14ac:dyDescent="0.4">
      <c r="A907" t="s">
        <v>11775</v>
      </c>
      <c r="B907">
        <v>907</v>
      </c>
      <c r="C907" t="s">
        <v>4896</v>
      </c>
      <c r="D907" t="s">
        <v>4897</v>
      </c>
      <c r="E907">
        <v>3</v>
      </c>
      <c r="F907" t="s">
        <v>103</v>
      </c>
      <c r="G907">
        <v>20030725</v>
      </c>
      <c r="H907" t="s">
        <v>4898</v>
      </c>
      <c r="I907" t="s">
        <v>3338</v>
      </c>
      <c r="J907" t="s">
        <v>2466</v>
      </c>
      <c r="K907" t="s">
        <v>141</v>
      </c>
      <c r="L907" t="s">
        <v>103</v>
      </c>
      <c r="M907" t="s">
        <v>4899</v>
      </c>
      <c r="O907" s="2">
        <f>IFERROR(IF($B907="","",INDEX(所属情報!$E:$E,MATCH($A907,所属情報!$A:$A,0))),"")</f>
        <v>490051</v>
      </c>
      <c r="P907" s="2" t="str">
        <f t="shared" si="42"/>
        <v>嘉藤　和真 (3)</v>
      </c>
      <c r="Q907" s="2" t="str">
        <f t="shared" si="43"/>
        <v>ｶﾄｳ ｶｽﾞﾏ</v>
      </c>
      <c r="R907" s="2" t="str">
        <f t="shared" si="44"/>
        <v>KATO Kazuma (03)</v>
      </c>
      <c r="S907" s="2" t="str">
        <f>IFERROR(IF($F907="","",INDEX(リスト!$C:$C,MATCH($F907,リスト!$B:$B,0))),"")</f>
        <v>32</v>
      </c>
      <c r="T907" s="2" t="str">
        <f>IFERROR(IF($K907="","",INDEX(リスト!$F:$F,MATCH($K907,リスト!$E:$E,0))),"")</f>
        <v>JPN</v>
      </c>
      <c r="U907" s="2" t="str">
        <f>IF($B907="","",RIGHT($G907*1000+100+COUNTIF($G$2:$G907,$G907),9))</f>
        <v>030725102</v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>松江北・島　根</v>
      </c>
    </row>
    <row r="908" spans="1:22" x14ac:dyDescent="0.4">
      <c r="A908" t="s">
        <v>11775</v>
      </c>
      <c r="B908">
        <v>908</v>
      </c>
      <c r="C908" t="s">
        <v>4900</v>
      </c>
      <c r="D908" t="s">
        <v>4901</v>
      </c>
      <c r="E908">
        <v>3</v>
      </c>
      <c r="F908" t="s">
        <v>93</v>
      </c>
      <c r="G908">
        <v>20040213</v>
      </c>
      <c r="H908" t="s">
        <v>4902</v>
      </c>
      <c r="I908" t="s">
        <v>1084</v>
      </c>
      <c r="J908" t="s">
        <v>1590</v>
      </c>
      <c r="K908" t="s">
        <v>141</v>
      </c>
      <c r="L908" t="s">
        <v>93</v>
      </c>
      <c r="M908" t="s">
        <v>4903</v>
      </c>
      <c r="O908" s="2">
        <f>IFERROR(IF($B908="","",INDEX(所属情報!$E:$E,MATCH($A908,所属情報!$A:$A,0))),"")</f>
        <v>490051</v>
      </c>
      <c r="P908" s="2" t="str">
        <f t="shared" si="42"/>
        <v>木村　悠 (3)</v>
      </c>
      <c r="Q908" s="2" t="str">
        <f t="shared" si="43"/>
        <v>ｷﾑﾗ ﾕｳ</v>
      </c>
      <c r="R908" s="2" t="str">
        <f t="shared" si="44"/>
        <v>KIMURA Yu (04)</v>
      </c>
      <c r="S908" s="2" t="str">
        <f>IFERROR(IF($F908="","",INDEX(リスト!$C:$C,MATCH($F908,リスト!$B:$B,0))),"")</f>
        <v>27</v>
      </c>
      <c r="T908" s="2" t="str">
        <f>IFERROR(IF($K908="","",INDEX(リスト!$F:$F,MATCH($K908,リスト!$E:$E,0))),"")</f>
        <v>JPN</v>
      </c>
      <c r="U908" s="2" t="str">
        <f>IF($B908="","",RIGHT($G908*1000+100+COUNTIF($G$2:$G908,$G908),9))</f>
        <v>040213101</v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>大阪教育大附属(天王寺校舎)・大　阪</v>
      </c>
    </row>
    <row r="909" spans="1:22" x14ac:dyDescent="0.4">
      <c r="A909" t="s">
        <v>11775</v>
      </c>
      <c r="B909">
        <v>909</v>
      </c>
      <c r="C909" t="s">
        <v>4904</v>
      </c>
      <c r="D909" t="s">
        <v>4905</v>
      </c>
      <c r="E909">
        <v>3</v>
      </c>
      <c r="F909" t="s">
        <v>93</v>
      </c>
      <c r="G909">
        <v>20030827</v>
      </c>
      <c r="H909" t="s">
        <v>4906</v>
      </c>
      <c r="I909" t="s">
        <v>4907</v>
      </c>
      <c r="J909" t="s">
        <v>4908</v>
      </c>
      <c r="K909" t="s">
        <v>141</v>
      </c>
      <c r="L909" t="s">
        <v>93</v>
      </c>
      <c r="M909" t="s">
        <v>1032</v>
      </c>
      <c r="O909" s="2">
        <f>IFERROR(IF($B909="","",INDEX(所属情報!$E:$E,MATCH($A909,所属情報!$A:$A,0))),"")</f>
        <v>490051</v>
      </c>
      <c r="P909" s="2" t="str">
        <f t="shared" si="42"/>
        <v>中西　大悟 (3)</v>
      </c>
      <c r="Q909" s="2" t="str">
        <f t="shared" si="43"/>
        <v>ﾅｶﾆｼ ﾀﾞｲｺﾞ</v>
      </c>
      <c r="R909" s="2" t="str">
        <f t="shared" si="44"/>
        <v>NAKANISHI Daigo (03)</v>
      </c>
      <c r="S909" s="2" t="str">
        <f>IFERROR(IF($F909="","",INDEX(リスト!$C:$C,MATCH($F909,リスト!$B:$B,0))),"")</f>
        <v>27</v>
      </c>
      <c r="T909" s="2" t="str">
        <f>IFERROR(IF($K909="","",INDEX(リスト!$F:$F,MATCH($K909,リスト!$E:$E,0))),"")</f>
        <v>JPN</v>
      </c>
      <c r="U909" s="2" t="str">
        <f>IF($B909="","",RIGHT($G909*1000+100+COUNTIF($G$2:$G909,$G909),9))</f>
        <v>030827101</v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>三島・大　阪</v>
      </c>
    </row>
    <row r="910" spans="1:22" x14ac:dyDescent="0.4">
      <c r="A910" t="s">
        <v>11775</v>
      </c>
      <c r="B910">
        <v>910</v>
      </c>
      <c r="C910" t="s">
        <v>4909</v>
      </c>
      <c r="D910" t="s">
        <v>4910</v>
      </c>
      <c r="E910">
        <v>3</v>
      </c>
      <c r="F910" t="s">
        <v>107</v>
      </c>
      <c r="G910">
        <v>20030910</v>
      </c>
      <c r="H910" t="s">
        <v>4911</v>
      </c>
      <c r="I910" t="s">
        <v>2036</v>
      </c>
      <c r="J910" t="s">
        <v>992</v>
      </c>
      <c r="K910" t="s">
        <v>141</v>
      </c>
      <c r="L910" t="s">
        <v>107</v>
      </c>
      <c r="M910" t="s">
        <v>4912</v>
      </c>
      <c r="O910" s="2">
        <f>IFERROR(IF($B910="","",INDEX(所属情報!$E:$E,MATCH($A910,所属情報!$A:$A,0))),"")</f>
        <v>490051</v>
      </c>
      <c r="P910" s="2" t="str">
        <f t="shared" si="42"/>
        <v>岡　俊輔 (3)</v>
      </c>
      <c r="Q910" s="2" t="str">
        <f t="shared" si="43"/>
        <v>ｵｶ ｼｭﾝｽｹ</v>
      </c>
      <c r="R910" s="2" t="str">
        <f t="shared" si="44"/>
        <v>OKA Shunsuke (03)</v>
      </c>
      <c r="S910" s="2" t="str">
        <f>IFERROR(IF($F910="","",INDEX(リスト!$C:$C,MATCH($F910,リスト!$B:$B,0))),"")</f>
        <v>34</v>
      </c>
      <c r="T910" s="2" t="str">
        <f>IFERROR(IF($K910="","",INDEX(リスト!$F:$F,MATCH($K910,リスト!$E:$E,0))),"")</f>
        <v>JPN</v>
      </c>
      <c r="U910" s="2" t="str">
        <f>IF($B910="","",RIGHT($G910*1000+100+COUNTIF($G$2:$G910,$G910),9))</f>
        <v>030910102</v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>広島大福山・広　島</v>
      </c>
    </row>
    <row r="911" spans="1:22" x14ac:dyDescent="0.4">
      <c r="A911" t="s">
        <v>11775</v>
      </c>
      <c r="B911">
        <v>911</v>
      </c>
      <c r="C911" t="s">
        <v>4913</v>
      </c>
      <c r="D911" t="s">
        <v>4914</v>
      </c>
      <c r="E911">
        <v>3</v>
      </c>
      <c r="F911" t="s">
        <v>67</v>
      </c>
      <c r="G911">
        <v>20020701</v>
      </c>
      <c r="H911" t="s">
        <v>4915</v>
      </c>
      <c r="I911" t="s">
        <v>4916</v>
      </c>
      <c r="J911" t="s">
        <v>4917</v>
      </c>
      <c r="K911" t="s">
        <v>141</v>
      </c>
      <c r="L911" t="s">
        <v>67</v>
      </c>
      <c r="M911" t="s">
        <v>4918</v>
      </c>
      <c r="O911" s="2">
        <f>IFERROR(IF($B911="","",INDEX(所属情報!$E:$E,MATCH($A911,所属情報!$A:$A,0))),"")</f>
        <v>490051</v>
      </c>
      <c r="P911" s="2" t="str">
        <f t="shared" si="42"/>
        <v>金子　アレックス (3)</v>
      </c>
      <c r="Q911" s="2" t="str">
        <f t="shared" si="43"/>
        <v>ｶﾈｺ ｱﾚｯｸｽ</v>
      </c>
      <c r="R911" s="2" t="str">
        <f t="shared" si="44"/>
        <v>KANEKO Alex (02)</v>
      </c>
      <c r="S911" s="2" t="str">
        <f>IFERROR(IF($F911="","",INDEX(リスト!$C:$C,MATCH($F911,リスト!$B:$B,0))),"")</f>
        <v>14</v>
      </c>
      <c r="T911" s="2" t="str">
        <f>IFERROR(IF($K911="","",INDEX(リスト!$F:$F,MATCH($K911,リスト!$E:$E,0))),"")</f>
        <v>JPN</v>
      </c>
      <c r="U911" s="2" t="str">
        <f>IF($B911="","",RIGHT($G911*1000+100+COUNTIF($G$2:$G911,$G911),9))</f>
        <v>020701102</v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>日本大・神奈川</v>
      </c>
    </row>
    <row r="912" spans="1:22" x14ac:dyDescent="0.4">
      <c r="A912" t="s">
        <v>11775</v>
      </c>
      <c r="B912">
        <v>912</v>
      </c>
      <c r="C912" t="s">
        <v>4919</v>
      </c>
      <c r="D912" t="s">
        <v>4920</v>
      </c>
      <c r="E912">
        <v>3</v>
      </c>
      <c r="F912" t="s">
        <v>93</v>
      </c>
      <c r="G912">
        <v>20031103</v>
      </c>
      <c r="H912" t="s">
        <v>4921</v>
      </c>
      <c r="I912" t="s">
        <v>1486</v>
      </c>
      <c r="J912" t="s">
        <v>1366</v>
      </c>
      <c r="K912" t="s">
        <v>141</v>
      </c>
      <c r="L912" t="s">
        <v>93</v>
      </c>
      <c r="M912" t="s">
        <v>4080</v>
      </c>
      <c r="O912" s="2">
        <f>IFERROR(IF($B912="","",INDEX(所属情報!$E:$E,MATCH($A912,所属情報!$A:$A,0))),"")</f>
        <v>490051</v>
      </c>
      <c r="P912" s="2" t="str">
        <f t="shared" si="42"/>
        <v>八木　龍之介 (3)</v>
      </c>
      <c r="Q912" s="2" t="str">
        <f t="shared" si="43"/>
        <v>ﾔｷﾞ ﾘｭｳﾉｽｹ</v>
      </c>
      <c r="R912" s="2" t="str">
        <f t="shared" si="44"/>
        <v>YAGI Ryunosuke (03)</v>
      </c>
      <c r="S912" s="2" t="str">
        <f>IFERROR(IF($F912="","",INDEX(リスト!$C:$C,MATCH($F912,リスト!$B:$B,0))),"")</f>
        <v>27</v>
      </c>
      <c r="T912" s="2" t="str">
        <f>IFERROR(IF($K912="","",INDEX(リスト!$F:$F,MATCH($K912,リスト!$E:$E,0))),"")</f>
        <v>JPN</v>
      </c>
      <c r="U912" s="2" t="str">
        <f>IF($B912="","",RIGHT($G912*1000+100+COUNTIF($G$2:$G912,$G912),9))</f>
        <v>031103101</v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>大阪星光学院・大　阪</v>
      </c>
    </row>
    <row r="913" spans="1:22" x14ac:dyDescent="0.4">
      <c r="A913" t="s">
        <v>11775</v>
      </c>
      <c r="B913">
        <v>913</v>
      </c>
      <c r="C913" t="s">
        <v>4922</v>
      </c>
      <c r="D913" t="s">
        <v>4923</v>
      </c>
      <c r="E913">
        <v>3</v>
      </c>
      <c r="F913" t="s">
        <v>93</v>
      </c>
      <c r="G913">
        <v>20040318</v>
      </c>
      <c r="H913" t="s">
        <v>4924</v>
      </c>
      <c r="I913" t="s">
        <v>3093</v>
      </c>
      <c r="J913" t="s">
        <v>1721</v>
      </c>
      <c r="K913" t="s">
        <v>141</v>
      </c>
      <c r="L913" t="s">
        <v>93</v>
      </c>
      <c r="M913" t="s">
        <v>4703</v>
      </c>
      <c r="O913" s="2">
        <f>IFERROR(IF($B913="","",INDEX(所属情報!$E:$E,MATCH($A913,所属情報!$A:$A,0))),"")</f>
        <v>490051</v>
      </c>
      <c r="P913" s="2" t="str">
        <f t="shared" si="42"/>
        <v>青山　和輝 (3)</v>
      </c>
      <c r="Q913" s="2" t="str">
        <f t="shared" si="43"/>
        <v>ｱｵﾔﾏ ｶｽﾞｷ</v>
      </c>
      <c r="R913" s="2" t="str">
        <f t="shared" si="44"/>
        <v>AOYAMA Kazuki (04)</v>
      </c>
      <c r="S913" s="2" t="str">
        <f>IFERROR(IF($F913="","",INDEX(リスト!$C:$C,MATCH($F913,リスト!$B:$B,0))),"")</f>
        <v>27</v>
      </c>
      <c r="T913" s="2" t="str">
        <f>IFERROR(IF($K913="","",INDEX(リスト!$F:$F,MATCH($K913,リスト!$E:$E,0))),"")</f>
        <v>JPN</v>
      </c>
      <c r="U913" s="2" t="str">
        <f>IF($B913="","",RIGHT($G913*1000+100+COUNTIF($G$2:$G913,$G913),9))</f>
        <v>040318101</v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>大阪教育大附属(池田校舎)・大　阪</v>
      </c>
    </row>
    <row r="914" spans="1:22" x14ac:dyDescent="0.4">
      <c r="A914" t="s">
        <v>11775</v>
      </c>
      <c r="B914">
        <v>914</v>
      </c>
      <c r="C914" t="s">
        <v>4925</v>
      </c>
      <c r="D914" t="s">
        <v>4926</v>
      </c>
      <c r="E914">
        <v>3</v>
      </c>
      <c r="F914" t="s">
        <v>91</v>
      </c>
      <c r="G914">
        <v>20020815</v>
      </c>
      <c r="H914" t="s">
        <v>4927</v>
      </c>
      <c r="I914" t="s">
        <v>813</v>
      </c>
      <c r="J914" t="s">
        <v>4928</v>
      </c>
      <c r="K914" t="s">
        <v>141</v>
      </c>
      <c r="L914" t="s">
        <v>91</v>
      </c>
      <c r="M914" t="s">
        <v>4307</v>
      </c>
      <c r="O914" s="2">
        <f>IFERROR(IF($B914="","",INDEX(所属情報!$E:$E,MATCH($A914,所属情報!$A:$A,0))),"")</f>
        <v>490051</v>
      </c>
      <c r="P914" s="2" t="str">
        <f t="shared" si="42"/>
        <v>松井　天 (3)</v>
      </c>
      <c r="Q914" s="2" t="str">
        <f t="shared" si="43"/>
        <v>ﾏﾂｲ ﾃﾝ</v>
      </c>
      <c r="R914" s="2" t="str">
        <f t="shared" si="44"/>
        <v>MATSUI Ten (02)</v>
      </c>
      <c r="S914" s="2" t="str">
        <f>IFERROR(IF($F914="","",INDEX(リスト!$C:$C,MATCH($F914,リスト!$B:$B,0))),"")</f>
        <v>26</v>
      </c>
      <c r="T914" s="2" t="str">
        <f>IFERROR(IF($K914="","",INDEX(リスト!$F:$F,MATCH($K914,リスト!$E:$E,0))),"")</f>
        <v>JPN</v>
      </c>
      <c r="U914" s="2" t="str">
        <f>IF($B914="","",RIGHT($G914*1000+100+COUNTIF($G$2:$G914,$G914),9))</f>
        <v>020815102</v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>堀川・京　都</v>
      </c>
    </row>
    <row r="915" spans="1:22" x14ac:dyDescent="0.4">
      <c r="A915" t="s">
        <v>11775</v>
      </c>
      <c r="B915">
        <v>915</v>
      </c>
      <c r="C915" t="s">
        <v>4929</v>
      </c>
      <c r="D915" t="s">
        <v>4930</v>
      </c>
      <c r="E915">
        <v>3</v>
      </c>
      <c r="F915" t="s">
        <v>57</v>
      </c>
      <c r="G915">
        <v>20020520</v>
      </c>
      <c r="H915" t="s">
        <v>4931</v>
      </c>
      <c r="I915" t="s">
        <v>4932</v>
      </c>
      <c r="J915" t="s">
        <v>4933</v>
      </c>
      <c r="K915" t="s">
        <v>141</v>
      </c>
      <c r="L915" t="s">
        <v>57</v>
      </c>
      <c r="M915" t="s">
        <v>4934</v>
      </c>
      <c r="O915" s="2">
        <f>IFERROR(IF($B915="","",INDEX(所属情報!$E:$E,MATCH($A915,所属情報!$A:$A,0))),"")</f>
        <v>490051</v>
      </c>
      <c r="P915" s="2" t="str">
        <f t="shared" si="42"/>
        <v>関根　功織 (3)</v>
      </c>
      <c r="Q915" s="2" t="str">
        <f t="shared" si="43"/>
        <v>ｾｷﾈ ｲｵﾘ</v>
      </c>
      <c r="R915" s="2" t="str">
        <f t="shared" si="44"/>
        <v>SEKINE Iori (02)</v>
      </c>
      <c r="S915" s="2" t="str">
        <f>IFERROR(IF($F915="","",INDEX(リスト!$C:$C,MATCH($F915,リスト!$B:$B,0))),"")</f>
        <v>09</v>
      </c>
      <c r="T915" s="2" t="str">
        <f>IFERROR(IF($K915="","",INDEX(リスト!$F:$F,MATCH($K915,リスト!$E:$E,0))),"")</f>
        <v>JPN</v>
      </c>
      <c r="U915" s="2" t="str">
        <f>IF($B915="","",RIGHT($G915*1000+100+COUNTIF($G$2:$G915,$G915),9))</f>
        <v>020520101</v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>宇都宮・栃　木</v>
      </c>
    </row>
    <row r="916" spans="1:22" x14ac:dyDescent="0.4">
      <c r="A916" t="s">
        <v>11775</v>
      </c>
      <c r="B916">
        <v>916</v>
      </c>
      <c r="C916" t="s">
        <v>4935</v>
      </c>
      <c r="D916" t="s">
        <v>4936</v>
      </c>
      <c r="E916">
        <v>3</v>
      </c>
      <c r="F916" t="s">
        <v>113</v>
      </c>
      <c r="G916">
        <v>20031011</v>
      </c>
      <c r="H916" t="s">
        <v>4937</v>
      </c>
      <c r="I916" t="s">
        <v>4938</v>
      </c>
      <c r="J916" t="s">
        <v>1327</v>
      </c>
      <c r="K916" t="s">
        <v>141</v>
      </c>
      <c r="L916" t="s">
        <v>113</v>
      </c>
      <c r="M916" t="s">
        <v>4939</v>
      </c>
      <c r="O916" s="2">
        <f>IFERROR(IF($B916="","",INDEX(所属情報!$E:$E,MATCH($A916,所属情報!$A:$A,0))),"")</f>
        <v>490051</v>
      </c>
      <c r="P916" s="2" t="str">
        <f t="shared" si="42"/>
        <v>渦岡　祐貴 (3)</v>
      </c>
      <c r="Q916" s="2" t="str">
        <f t="shared" si="43"/>
        <v>ｳｽﾞｵｶ ﾕｳｷ</v>
      </c>
      <c r="R916" s="2" t="str">
        <f t="shared" si="44"/>
        <v>UZUOKA Yuki (03)</v>
      </c>
      <c r="S916" s="2" t="str">
        <f>IFERROR(IF($F916="","",INDEX(リスト!$C:$C,MATCH($F916,リスト!$B:$B,0))),"")</f>
        <v>37</v>
      </c>
      <c r="T916" s="2" t="str">
        <f>IFERROR(IF($K916="","",INDEX(リスト!$F:$F,MATCH($K916,リスト!$E:$E,0))),"")</f>
        <v>JPN</v>
      </c>
      <c r="U916" s="2" t="str">
        <f>IF($B916="","",RIGHT($G916*1000+100+COUNTIF($G$2:$G916,$G916),9))</f>
        <v>031011101</v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>大手前高松・香　川</v>
      </c>
    </row>
    <row r="917" spans="1:22" x14ac:dyDescent="0.4">
      <c r="A917" t="s">
        <v>11775</v>
      </c>
      <c r="B917">
        <v>917</v>
      </c>
      <c r="C917" t="s">
        <v>4940</v>
      </c>
      <c r="D917" t="s">
        <v>4941</v>
      </c>
      <c r="E917">
        <v>3</v>
      </c>
      <c r="F917" t="s">
        <v>93</v>
      </c>
      <c r="G917">
        <v>20020701</v>
      </c>
      <c r="H917" t="s">
        <v>4942</v>
      </c>
      <c r="I917" t="s">
        <v>1013</v>
      </c>
      <c r="J917" t="s">
        <v>1244</v>
      </c>
      <c r="K917" t="s">
        <v>141</v>
      </c>
      <c r="L917" t="s">
        <v>93</v>
      </c>
      <c r="M917" t="s">
        <v>4432</v>
      </c>
      <c r="O917" s="2">
        <f>IFERROR(IF($B917="","",INDEX(所属情報!$E:$E,MATCH($A917,所属情報!$A:$A,0))),"")</f>
        <v>490051</v>
      </c>
      <c r="P917" s="2" t="str">
        <f t="shared" si="42"/>
        <v>吉村　祐真 (3)</v>
      </c>
      <c r="Q917" s="2" t="str">
        <f t="shared" si="43"/>
        <v>ﾖｼﾑﾗ ﾕｳﾏ</v>
      </c>
      <c r="R917" s="2" t="str">
        <f t="shared" si="44"/>
        <v>YOSHIMURA Yuma (02)</v>
      </c>
      <c r="S917" s="2" t="str">
        <f>IFERROR(IF($F917="","",INDEX(リスト!$C:$C,MATCH($F917,リスト!$B:$B,0))),"")</f>
        <v>27</v>
      </c>
      <c r="T917" s="2" t="str">
        <f>IFERROR(IF($K917="","",INDEX(リスト!$F:$F,MATCH($K917,リスト!$E:$E,0))),"")</f>
        <v>JPN</v>
      </c>
      <c r="U917" s="2" t="str">
        <f>IF($B917="","",RIGHT($G917*1000+100+COUNTIF($G$2:$G917,$G917),9))</f>
        <v>020701103</v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>池田・大　阪</v>
      </c>
    </row>
    <row r="918" spans="1:22" x14ac:dyDescent="0.4">
      <c r="A918" t="s">
        <v>11775</v>
      </c>
      <c r="B918">
        <v>918</v>
      </c>
      <c r="C918" t="s">
        <v>4943</v>
      </c>
      <c r="D918" t="s">
        <v>4944</v>
      </c>
      <c r="E918">
        <v>3</v>
      </c>
      <c r="F918" t="s">
        <v>127</v>
      </c>
      <c r="G918">
        <v>20030728</v>
      </c>
      <c r="H918" t="s">
        <v>4945</v>
      </c>
      <c r="I918" t="s">
        <v>4946</v>
      </c>
      <c r="J918" t="s">
        <v>1284</v>
      </c>
      <c r="K918" t="s">
        <v>141</v>
      </c>
      <c r="L918" t="s">
        <v>127</v>
      </c>
      <c r="M918" t="s">
        <v>4327</v>
      </c>
      <c r="O918" s="2">
        <f>IFERROR(IF($B918="","",INDEX(所属情報!$E:$E,MATCH($A918,所属情報!$A:$A,0))),"")</f>
        <v>490051</v>
      </c>
      <c r="P918" s="2" t="str">
        <f t="shared" si="42"/>
        <v>那木　悠右 (3)</v>
      </c>
      <c r="Q918" s="2" t="str">
        <f t="shared" si="43"/>
        <v>ﾅｷﾞ ﾕｳｽｹ</v>
      </c>
      <c r="R918" s="2" t="str">
        <f t="shared" si="44"/>
        <v>NAGI Yusuke (03)</v>
      </c>
      <c r="S918" s="2" t="str">
        <f>IFERROR(IF($F918="","",INDEX(リスト!$C:$C,MATCH($F918,リスト!$B:$B,0))),"")</f>
        <v>44</v>
      </c>
      <c r="T918" s="2" t="str">
        <f>IFERROR(IF($K918="","",INDEX(リスト!$F:$F,MATCH($K918,リスト!$E:$E,0))),"")</f>
        <v>JPN</v>
      </c>
      <c r="U918" s="2" t="str">
        <f>IF($B918="","",RIGHT($G918*1000+100+COUNTIF($G$2:$G918,$G918),9))</f>
        <v>030728103</v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>大分上野丘・大　分</v>
      </c>
    </row>
    <row r="919" spans="1:22" x14ac:dyDescent="0.4">
      <c r="A919" t="s">
        <v>11775</v>
      </c>
      <c r="B919">
        <v>919</v>
      </c>
      <c r="C919" t="s">
        <v>4947</v>
      </c>
      <c r="D919" t="s">
        <v>4948</v>
      </c>
      <c r="E919">
        <v>3</v>
      </c>
      <c r="F919" t="s">
        <v>93</v>
      </c>
      <c r="G919">
        <v>20030528</v>
      </c>
      <c r="H919" t="s">
        <v>4949</v>
      </c>
      <c r="I919" t="s">
        <v>933</v>
      </c>
      <c r="J919" t="s">
        <v>862</v>
      </c>
      <c r="K919" t="s">
        <v>141</v>
      </c>
      <c r="L919" t="s">
        <v>93</v>
      </c>
      <c r="M919" t="s">
        <v>4124</v>
      </c>
      <c r="O919" s="2">
        <f>IFERROR(IF($B919="","",INDEX(所属情報!$E:$E,MATCH($A919,所属情報!$A:$A,0))),"")</f>
        <v>490051</v>
      </c>
      <c r="P919" s="2" t="str">
        <f t="shared" si="42"/>
        <v>市川　達也 (3)</v>
      </c>
      <c r="Q919" s="2" t="str">
        <f t="shared" si="43"/>
        <v>ｲﾁｶﾜ ﾀﾂﾔ</v>
      </c>
      <c r="R919" s="2" t="str">
        <f t="shared" si="44"/>
        <v>ICHIKAWA Tatsuya (03)</v>
      </c>
      <c r="S919" s="2" t="str">
        <f>IFERROR(IF($F919="","",INDEX(リスト!$C:$C,MATCH($F919,リスト!$B:$B,0))),"")</f>
        <v>27</v>
      </c>
      <c r="T919" s="2" t="str">
        <f>IFERROR(IF($K919="","",INDEX(リスト!$F:$F,MATCH($K919,リスト!$E:$E,0))),"")</f>
        <v>JPN</v>
      </c>
      <c r="U919" s="2" t="str">
        <f>IF($B919="","",RIGHT($G919*1000+100+COUNTIF($G$2:$G919,$G919),9))</f>
        <v>030528102</v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>北野・大　阪</v>
      </c>
    </row>
    <row r="920" spans="1:22" x14ac:dyDescent="0.4">
      <c r="A920" t="s">
        <v>11775</v>
      </c>
      <c r="B920">
        <v>920</v>
      </c>
      <c r="C920" t="s">
        <v>4950</v>
      </c>
      <c r="D920" t="s">
        <v>4951</v>
      </c>
      <c r="E920">
        <v>3</v>
      </c>
      <c r="F920" t="s">
        <v>111</v>
      </c>
      <c r="G920">
        <v>20031231</v>
      </c>
      <c r="H920" t="s">
        <v>4952</v>
      </c>
      <c r="I920" t="s">
        <v>4953</v>
      </c>
      <c r="J920" t="s">
        <v>4954</v>
      </c>
      <c r="K920" t="s">
        <v>141</v>
      </c>
      <c r="L920" t="s">
        <v>111</v>
      </c>
      <c r="M920" t="s">
        <v>4955</v>
      </c>
      <c r="O920" s="2">
        <f>IFERROR(IF($B920="","",INDEX(所属情報!$E:$E,MATCH($A920,所属情報!$A:$A,0))),"")</f>
        <v>490051</v>
      </c>
      <c r="P920" s="2" t="str">
        <f t="shared" si="42"/>
        <v>宮成　輝一 (3)</v>
      </c>
      <c r="Q920" s="2" t="str">
        <f t="shared" si="43"/>
        <v>ﾐﾔﾅﾘ ｷｲﾁ</v>
      </c>
      <c r="R920" s="2" t="str">
        <f t="shared" si="44"/>
        <v>MIYANARI Kiichi (03)</v>
      </c>
      <c r="S920" s="2" t="str">
        <f>IFERROR(IF($F920="","",INDEX(リスト!$C:$C,MATCH($F920,リスト!$B:$B,0))),"")</f>
        <v>36</v>
      </c>
      <c r="T920" s="2" t="str">
        <f>IFERROR(IF($K920="","",INDEX(リスト!$F:$F,MATCH($K920,リスト!$E:$E,0))),"")</f>
        <v>JPN</v>
      </c>
      <c r="U920" s="2" t="str">
        <f>IF($B920="","",RIGHT($G920*1000+100+COUNTIF($G$2:$G920,$G920),9))</f>
        <v>031231101</v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>脇町・徳　島</v>
      </c>
    </row>
    <row r="921" spans="1:22" x14ac:dyDescent="0.4">
      <c r="A921" t="s">
        <v>11775</v>
      </c>
      <c r="B921">
        <v>921</v>
      </c>
      <c r="C921" t="s">
        <v>4956</v>
      </c>
      <c r="D921" t="s">
        <v>4957</v>
      </c>
      <c r="E921">
        <v>3</v>
      </c>
      <c r="F921" t="s">
        <v>93</v>
      </c>
      <c r="G921">
        <v>20030629</v>
      </c>
      <c r="H921" t="s">
        <v>4958</v>
      </c>
      <c r="I921" t="s">
        <v>4959</v>
      </c>
      <c r="J921" t="s">
        <v>2978</v>
      </c>
      <c r="K921" t="s">
        <v>141</v>
      </c>
      <c r="L921" t="s">
        <v>93</v>
      </c>
      <c r="M921" t="s">
        <v>4960</v>
      </c>
      <c r="O921" s="2">
        <f>IFERROR(IF($B921="","",INDEX(所属情報!$E:$E,MATCH($A921,所属情報!$A:$A,0))),"")</f>
        <v>490051</v>
      </c>
      <c r="P921" s="2" t="str">
        <f t="shared" si="42"/>
        <v>国吉　遼河 (3)</v>
      </c>
      <c r="Q921" s="2" t="str">
        <f t="shared" si="43"/>
        <v>ｸﾆﾖｼ ﾘｮｳｶﾞ</v>
      </c>
      <c r="R921" s="2" t="str">
        <f t="shared" si="44"/>
        <v>KUNIYOSHI Ryoga (03)</v>
      </c>
      <c r="S921" s="2" t="str">
        <f>IFERROR(IF($F921="","",INDEX(リスト!$C:$C,MATCH($F921,リスト!$B:$B,0))),"")</f>
        <v>27</v>
      </c>
      <c r="T921" s="2" t="str">
        <f>IFERROR(IF($K921="","",INDEX(リスト!$F:$F,MATCH($K921,リスト!$E:$E,0))),"")</f>
        <v>JPN</v>
      </c>
      <c r="U921" s="2" t="str">
        <f>IF($B921="","",RIGHT($G921*1000+100+COUNTIF($G$2:$G921,$G921),9))</f>
        <v>030629101</v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>高津・大　阪</v>
      </c>
    </row>
    <row r="922" spans="1:22" x14ac:dyDescent="0.4">
      <c r="A922" t="s">
        <v>11775</v>
      </c>
      <c r="B922">
        <v>922</v>
      </c>
      <c r="C922" t="s">
        <v>4961</v>
      </c>
      <c r="D922" t="s">
        <v>4962</v>
      </c>
      <c r="E922">
        <v>3</v>
      </c>
      <c r="F922" t="s">
        <v>93</v>
      </c>
      <c r="G922">
        <v>20030501</v>
      </c>
      <c r="H922" t="s">
        <v>4963</v>
      </c>
      <c r="I922" t="s">
        <v>4964</v>
      </c>
      <c r="J922" t="s">
        <v>4965</v>
      </c>
      <c r="K922" t="s">
        <v>141</v>
      </c>
      <c r="L922" t="s">
        <v>95</v>
      </c>
      <c r="M922" t="s">
        <v>3823</v>
      </c>
      <c r="O922" s="2">
        <f>IFERROR(IF($B922="","",INDEX(所属情報!$E:$E,MATCH($A922,所属情報!$A:$A,0))),"")</f>
        <v>490051</v>
      </c>
      <c r="P922" s="2" t="str">
        <f t="shared" si="42"/>
        <v>中治　秀朗 (3)</v>
      </c>
      <c r="Q922" s="2" t="str">
        <f t="shared" si="43"/>
        <v>ﾅｶｼﾞ ﾋﾃﾞｱｷ</v>
      </c>
      <c r="R922" s="2" t="str">
        <f t="shared" si="44"/>
        <v>NAKAJI Hideaki (03)</v>
      </c>
      <c r="S922" s="2" t="str">
        <f>IFERROR(IF($F922="","",INDEX(リスト!$C:$C,MATCH($F922,リスト!$B:$B,0))),"")</f>
        <v>27</v>
      </c>
      <c r="T922" s="2" t="str">
        <f>IFERROR(IF($K922="","",INDEX(リスト!$F:$F,MATCH($K922,リスト!$E:$E,0))),"")</f>
        <v>JPN</v>
      </c>
      <c r="U922" s="2" t="str">
        <f>IF($B922="","",RIGHT($G922*1000+100+COUNTIF($G$2:$G922,$G922),9))</f>
        <v>030501102</v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>長田・兵　庫</v>
      </c>
    </row>
    <row r="923" spans="1:22" x14ac:dyDescent="0.4">
      <c r="A923" t="s">
        <v>11775</v>
      </c>
      <c r="B923">
        <v>923</v>
      </c>
      <c r="C923" t="s">
        <v>4966</v>
      </c>
      <c r="D923" t="s">
        <v>4967</v>
      </c>
      <c r="E923">
        <v>3</v>
      </c>
      <c r="F923" t="s">
        <v>113</v>
      </c>
      <c r="G923">
        <v>20031223</v>
      </c>
      <c r="H923" t="s">
        <v>4968</v>
      </c>
      <c r="I923" t="s">
        <v>4969</v>
      </c>
      <c r="J923" t="s">
        <v>2248</v>
      </c>
      <c r="K923" t="s">
        <v>141</v>
      </c>
      <c r="L923" t="s">
        <v>113</v>
      </c>
      <c r="M923" t="s">
        <v>4115</v>
      </c>
      <c r="O923" s="2">
        <f>IFERROR(IF($B923="","",INDEX(所属情報!$E:$E,MATCH($A923,所属情報!$A:$A,0))),"")</f>
        <v>490051</v>
      </c>
      <c r="P923" s="2" t="str">
        <f t="shared" si="42"/>
        <v>谷口　彰悟 (3)</v>
      </c>
      <c r="Q923" s="2" t="str">
        <f t="shared" si="43"/>
        <v>ﾀﾆｸﾞﾁ ｼｮｳｺﾞ</v>
      </c>
      <c r="R923" s="2" t="str">
        <f t="shared" si="44"/>
        <v>TANIGUCHI Shogo (03)</v>
      </c>
      <c r="S923" s="2" t="str">
        <f>IFERROR(IF($F923="","",INDEX(リスト!$C:$C,MATCH($F923,リスト!$B:$B,0))),"")</f>
        <v>37</v>
      </c>
      <c r="T923" s="2" t="str">
        <f>IFERROR(IF($K923="","",INDEX(リスト!$F:$F,MATCH($K923,リスト!$E:$E,0))),"")</f>
        <v>JPN</v>
      </c>
      <c r="U923" s="2" t="str">
        <f>IF($B923="","",RIGHT($G923*1000+100+COUNTIF($G$2:$G923,$G923),9))</f>
        <v>031223102</v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>高松・香　川</v>
      </c>
    </row>
    <row r="924" spans="1:22" x14ac:dyDescent="0.4">
      <c r="A924" t="s">
        <v>11775</v>
      </c>
      <c r="B924">
        <v>924</v>
      </c>
      <c r="C924" t="s">
        <v>4970</v>
      </c>
      <c r="D924" t="s">
        <v>4971</v>
      </c>
      <c r="E924">
        <v>2</v>
      </c>
      <c r="F924" t="s">
        <v>97</v>
      </c>
      <c r="G924">
        <v>20040926</v>
      </c>
      <c r="H924" t="s">
        <v>4972</v>
      </c>
      <c r="I924" t="s">
        <v>4973</v>
      </c>
      <c r="J924" t="s">
        <v>4974</v>
      </c>
      <c r="K924" t="s">
        <v>141</v>
      </c>
      <c r="L924" t="s">
        <v>97</v>
      </c>
      <c r="M924" t="s">
        <v>4139</v>
      </c>
      <c r="O924" s="2">
        <f>IFERROR(IF($B924="","",INDEX(所属情報!$E:$E,MATCH($A924,所属情報!$A:$A,0))),"")</f>
        <v>490051</v>
      </c>
      <c r="P924" s="2" t="str">
        <f t="shared" si="42"/>
        <v>金光　将英 (2)</v>
      </c>
      <c r="Q924" s="2" t="str">
        <f t="shared" si="43"/>
        <v>ｶﾈﾐﾂ ｼｮｳｴｲ</v>
      </c>
      <c r="R924" s="2" t="str">
        <f t="shared" si="44"/>
        <v>KANEMITSU Shoei (04)</v>
      </c>
      <c r="S924" s="2" t="str">
        <f>IFERROR(IF($F924="","",INDEX(リスト!$C:$C,MATCH($F924,リスト!$B:$B,0))),"")</f>
        <v>29</v>
      </c>
      <c r="T924" s="2" t="str">
        <f>IFERROR(IF($K924="","",INDEX(リスト!$F:$F,MATCH($K924,リスト!$E:$E,0))),"")</f>
        <v>JPN</v>
      </c>
      <c r="U924" s="2" t="str">
        <f>IF($B924="","",RIGHT($G924*1000+100+COUNTIF($G$2:$G924,$G924),9))</f>
        <v>040926101</v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>東大寺学園・奈　良</v>
      </c>
    </row>
    <row r="925" spans="1:22" x14ac:dyDescent="0.4">
      <c r="A925" t="s">
        <v>11775</v>
      </c>
      <c r="B925">
        <v>925</v>
      </c>
      <c r="C925" t="s">
        <v>4975</v>
      </c>
      <c r="D925" t="s">
        <v>4976</v>
      </c>
      <c r="E925">
        <v>2</v>
      </c>
      <c r="F925" t="s">
        <v>99</v>
      </c>
      <c r="G925">
        <v>20040722</v>
      </c>
      <c r="H925" t="s">
        <v>4977</v>
      </c>
      <c r="I925" t="s">
        <v>3338</v>
      </c>
      <c r="J925" t="s">
        <v>4933</v>
      </c>
      <c r="K925" t="s">
        <v>141</v>
      </c>
      <c r="L925" t="s">
        <v>99</v>
      </c>
      <c r="M925" t="s">
        <v>845</v>
      </c>
      <c r="O925" s="2">
        <f>IFERROR(IF($B925="","",INDEX(所属情報!$E:$E,MATCH($A925,所属情報!$A:$A,0))),"")</f>
        <v>490051</v>
      </c>
      <c r="P925" s="2" t="str">
        <f t="shared" si="42"/>
        <v>加藤　伊織 (2)</v>
      </c>
      <c r="Q925" s="2" t="str">
        <f t="shared" si="43"/>
        <v>ｶﾄｳ ｲｵﾘ</v>
      </c>
      <c r="R925" s="2" t="str">
        <f t="shared" si="44"/>
        <v>KATO Iori (04)</v>
      </c>
      <c r="S925" s="2" t="str">
        <f>IFERROR(IF($F925="","",INDEX(リスト!$C:$C,MATCH($F925,リスト!$B:$B,0))),"")</f>
        <v>30</v>
      </c>
      <c r="T925" s="2" t="str">
        <f>IFERROR(IF($K925="","",INDEX(リスト!$F:$F,MATCH($K925,リスト!$E:$E,0))),"")</f>
        <v>JPN</v>
      </c>
      <c r="U925" s="2" t="str">
        <f>IF($B925="","",RIGHT($G925*1000+100+COUNTIF($G$2:$G925,$G925),9))</f>
        <v>040722104</v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>桐蔭・和歌山</v>
      </c>
    </row>
    <row r="926" spans="1:22" x14ac:dyDescent="0.4">
      <c r="A926" t="s">
        <v>11775</v>
      </c>
      <c r="B926">
        <v>926</v>
      </c>
      <c r="C926" t="s">
        <v>4978</v>
      </c>
      <c r="D926" t="s">
        <v>4979</v>
      </c>
      <c r="E926">
        <v>2</v>
      </c>
      <c r="F926" t="s">
        <v>111</v>
      </c>
      <c r="G926">
        <v>20041221</v>
      </c>
      <c r="H926" t="s">
        <v>4980</v>
      </c>
      <c r="I926" t="s">
        <v>4579</v>
      </c>
      <c r="J926" t="s">
        <v>4981</v>
      </c>
      <c r="K926" t="s">
        <v>141</v>
      </c>
      <c r="L926" t="s">
        <v>111</v>
      </c>
      <c r="M926" t="s">
        <v>4982</v>
      </c>
      <c r="O926" s="2">
        <f>IFERROR(IF($B926="","",INDEX(所属情報!$E:$E,MATCH($A926,所属情報!$A:$A,0))),"")</f>
        <v>490051</v>
      </c>
      <c r="P926" s="2" t="str">
        <f t="shared" si="42"/>
        <v>南本　寛茂 (2)</v>
      </c>
      <c r="Q926" s="2" t="str">
        <f t="shared" si="43"/>
        <v>ﾐﾅﾐﾓﾄ ﾋﾛｼｹﾞ</v>
      </c>
      <c r="R926" s="2" t="str">
        <f t="shared" si="44"/>
        <v>MINAMIMOTO Hiroshige (04)</v>
      </c>
      <c r="S926" s="2" t="str">
        <f>IFERROR(IF($F926="","",INDEX(リスト!$C:$C,MATCH($F926,リスト!$B:$B,0))),"")</f>
        <v>36</v>
      </c>
      <c r="T926" s="2" t="str">
        <f>IFERROR(IF($K926="","",INDEX(リスト!$F:$F,MATCH($K926,リスト!$E:$E,0))),"")</f>
        <v>JPN</v>
      </c>
      <c r="U926" s="2" t="str">
        <f>IF($B926="","",RIGHT($G926*1000+100+COUNTIF($G$2:$G926,$G926),9))</f>
        <v>041221102</v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>城南・徳　島</v>
      </c>
    </row>
    <row r="927" spans="1:22" x14ac:dyDescent="0.4">
      <c r="A927" t="s">
        <v>11775</v>
      </c>
      <c r="B927">
        <v>927</v>
      </c>
      <c r="C927" t="s">
        <v>4983</v>
      </c>
      <c r="D927" t="s">
        <v>4984</v>
      </c>
      <c r="E927">
        <v>2</v>
      </c>
      <c r="F927" t="s">
        <v>93</v>
      </c>
      <c r="G927">
        <v>20040513</v>
      </c>
      <c r="H927" t="s">
        <v>4985</v>
      </c>
      <c r="I927" t="s">
        <v>4986</v>
      </c>
      <c r="J927" t="s">
        <v>4431</v>
      </c>
      <c r="K927" t="s">
        <v>141</v>
      </c>
      <c r="L927" t="s">
        <v>93</v>
      </c>
      <c r="M927" t="s">
        <v>4124</v>
      </c>
      <c r="O927" s="2">
        <f>IFERROR(IF($B927="","",INDEX(所属情報!$E:$E,MATCH($A927,所属情報!$A:$A,0))),"")</f>
        <v>490051</v>
      </c>
      <c r="P927" s="2" t="str">
        <f t="shared" si="42"/>
        <v>菅　拓翔 (2)</v>
      </c>
      <c r="Q927" s="2" t="str">
        <f t="shared" si="43"/>
        <v>ｶﾝ ﾀｸﾄ</v>
      </c>
      <c r="R927" s="2" t="str">
        <f t="shared" si="44"/>
        <v>KAN Takuto (04)</v>
      </c>
      <c r="S927" s="2" t="str">
        <f>IFERROR(IF($F927="","",INDEX(リスト!$C:$C,MATCH($F927,リスト!$B:$B,0))),"")</f>
        <v>27</v>
      </c>
      <c r="T927" s="2" t="str">
        <f>IFERROR(IF($K927="","",INDEX(リスト!$F:$F,MATCH($K927,リスト!$E:$E,0))),"")</f>
        <v>JPN</v>
      </c>
      <c r="U927" s="2" t="str">
        <f>IF($B927="","",RIGHT($G927*1000+100+COUNTIF($G$2:$G927,$G927),9))</f>
        <v>040513101</v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>北野・大　阪</v>
      </c>
    </row>
    <row r="928" spans="1:22" x14ac:dyDescent="0.4">
      <c r="A928" t="s">
        <v>11775</v>
      </c>
      <c r="B928">
        <v>928</v>
      </c>
      <c r="C928" t="s">
        <v>4987</v>
      </c>
      <c r="D928" t="s">
        <v>4988</v>
      </c>
      <c r="E928">
        <v>2</v>
      </c>
      <c r="F928" t="s">
        <v>125</v>
      </c>
      <c r="G928">
        <v>20031011</v>
      </c>
      <c r="H928" t="s">
        <v>4989</v>
      </c>
      <c r="I928" t="s">
        <v>1084</v>
      </c>
      <c r="J928" t="s">
        <v>1413</v>
      </c>
      <c r="K928" t="s">
        <v>141</v>
      </c>
      <c r="L928" t="s">
        <v>125</v>
      </c>
      <c r="M928" t="s">
        <v>1806</v>
      </c>
      <c r="O928" s="2">
        <f>IFERROR(IF($B928="","",INDEX(所属情報!$E:$E,MATCH($A928,所属情報!$A:$A,0))),"")</f>
        <v>490051</v>
      </c>
      <c r="P928" s="2" t="str">
        <f t="shared" si="42"/>
        <v>木村　幸太郎 (2)</v>
      </c>
      <c r="Q928" s="2" t="str">
        <f t="shared" si="43"/>
        <v>ｷﾑﾗ ｺｳﾀﾛｳ</v>
      </c>
      <c r="R928" s="2" t="str">
        <f t="shared" si="44"/>
        <v>KIMURA Kotaro (03)</v>
      </c>
      <c r="S928" s="2" t="str">
        <f>IFERROR(IF($F928="","",INDEX(リスト!$C:$C,MATCH($F928,リスト!$B:$B,0))),"")</f>
        <v>43</v>
      </c>
      <c r="T928" s="2" t="str">
        <f>IFERROR(IF($K928="","",INDEX(リスト!$F:$F,MATCH($K928,リスト!$E:$E,0))),"")</f>
        <v>JPN</v>
      </c>
      <c r="U928" s="2" t="str">
        <f>IF($B928="","",RIGHT($G928*1000+100+COUNTIF($G$2:$G928,$G928),9))</f>
        <v>031011102</v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>熊本・熊　本</v>
      </c>
    </row>
    <row r="929" spans="1:22" x14ac:dyDescent="0.4">
      <c r="A929" t="s">
        <v>11775</v>
      </c>
      <c r="B929">
        <v>929</v>
      </c>
      <c r="C929" t="s">
        <v>4990</v>
      </c>
      <c r="D929" t="s">
        <v>4991</v>
      </c>
      <c r="E929">
        <v>2</v>
      </c>
      <c r="F929" t="s">
        <v>87</v>
      </c>
      <c r="G929">
        <v>20030612</v>
      </c>
      <c r="H929" t="s">
        <v>4992</v>
      </c>
      <c r="I929" t="s">
        <v>4839</v>
      </c>
      <c r="J929" t="s">
        <v>1461</v>
      </c>
      <c r="K929" t="s">
        <v>141</v>
      </c>
      <c r="L929" t="s">
        <v>87</v>
      </c>
      <c r="M929" t="s">
        <v>4753</v>
      </c>
      <c r="O929" s="2">
        <f>IFERROR(IF($B929="","",INDEX(所属情報!$E:$E,MATCH($A929,所属情報!$A:$A,0))),"")</f>
        <v>490051</v>
      </c>
      <c r="P929" s="2" t="str">
        <f t="shared" si="42"/>
        <v>辻本　健太郎 (2)</v>
      </c>
      <c r="Q929" s="2" t="str">
        <f t="shared" si="43"/>
        <v>ﾂｼﾞﾓﾄ ｹﾝﾀﾛｳ</v>
      </c>
      <c r="R929" s="2" t="str">
        <f t="shared" si="44"/>
        <v>TSUJIMOTO Kentaro (03)</v>
      </c>
      <c r="S929" s="2" t="str">
        <f>IFERROR(IF($F929="","",INDEX(リスト!$C:$C,MATCH($F929,リスト!$B:$B,0))),"")</f>
        <v>24</v>
      </c>
      <c r="T929" s="2" t="str">
        <f>IFERROR(IF($K929="","",INDEX(リスト!$F:$F,MATCH($K929,リスト!$E:$E,0))),"")</f>
        <v>JPN</v>
      </c>
      <c r="U929" s="2" t="str">
        <f>IF($B929="","",RIGHT($G929*1000+100+COUNTIF($G$2:$G929,$G929),9))</f>
        <v>030612101</v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>四日市・三　重</v>
      </c>
    </row>
    <row r="930" spans="1:22" x14ac:dyDescent="0.4">
      <c r="A930" t="s">
        <v>11775</v>
      </c>
      <c r="B930">
        <v>930</v>
      </c>
      <c r="C930" t="s">
        <v>4993</v>
      </c>
      <c r="D930" t="s">
        <v>4994</v>
      </c>
      <c r="E930">
        <v>2</v>
      </c>
      <c r="F930" t="s">
        <v>93</v>
      </c>
      <c r="G930">
        <v>20040601</v>
      </c>
      <c r="H930" t="s">
        <v>4995</v>
      </c>
      <c r="I930" t="s">
        <v>1630</v>
      </c>
      <c r="J930" t="s">
        <v>2243</v>
      </c>
      <c r="K930" t="s">
        <v>141</v>
      </c>
      <c r="L930" t="s">
        <v>93</v>
      </c>
      <c r="M930" t="s">
        <v>4903</v>
      </c>
      <c r="O930" s="2">
        <f>IFERROR(IF($B930="","",INDEX(所属情報!$E:$E,MATCH($A930,所属情報!$A:$A,0))),"")</f>
        <v>490051</v>
      </c>
      <c r="P930" s="2" t="str">
        <f t="shared" si="42"/>
        <v>増田　伊吹 (2)</v>
      </c>
      <c r="Q930" s="2" t="str">
        <f t="shared" si="43"/>
        <v>ﾏｽﾀﾞ ｲﾌﾞｷ</v>
      </c>
      <c r="R930" s="2" t="str">
        <f t="shared" si="44"/>
        <v>MASUDA Ibuki (04)</v>
      </c>
      <c r="S930" s="2" t="str">
        <f>IFERROR(IF($F930="","",INDEX(リスト!$C:$C,MATCH($F930,リスト!$B:$B,0))),"")</f>
        <v>27</v>
      </c>
      <c r="T930" s="2" t="str">
        <f>IFERROR(IF($K930="","",INDEX(リスト!$F:$F,MATCH($K930,リスト!$E:$E,0))),"")</f>
        <v>JPN</v>
      </c>
      <c r="U930" s="2" t="str">
        <f>IF($B930="","",RIGHT($G930*1000+100+COUNTIF($G$2:$G930,$G930),9))</f>
        <v>040601101</v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>大阪教育大附属(天王寺校舎)・大　阪</v>
      </c>
    </row>
    <row r="931" spans="1:22" x14ac:dyDescent="0.4">
      <c r="A931" t="s">
        <v>11775</v>
      </c>
      <c r="B931">
        <v>931</v>
      </c>
      <c r="C931" t="s">
        <v>4996</v>
      </c>
      <c r="D931" t="s">
        <v>4997</v>
      </c>
      <c r="E931">
        <v>2</v>
      </c>
      <c r="F931" t="s">
        <v>95</v>
      </c>
      <c r="G931">
        <v>20041120</v>
      </c>
      <c r="H931" t="s">
        <v>4998</v>
      </c>
      <c r="I931" t="s">
        <v>4999</v>
      </c>
      <c r="J931" t="s">
        <v>5000</v>
      </c>
      <c r="K931" t="s">
        <v>141</v>
      </c>
      <c r="L931" t="s">
        <v>95</v>
      </c>
      <c r="M931" t="s">
        <v>4343</v>
      </c>
      <c r="O931" s="2">
        <f>IFERROR(IF($B931="","",INDEX(所属情報!$E:$E,MATCH($A931,所属情報!$A:$A,0))),"")</f>
        <v>490051</v>
      </c>
      <c r="P931" s="2" t="str">
        <f t="shared" si="42"/>
        <v>浜口　峻一 (2)</v>
      </c>
      <c r="Q931" s="2" t="str">
        <f t="shared" si="43"/>
        <v>ﾊﾏｸﾞﾁ ｼｭﾝｲﾁ</v>
      </c>
      <c r="R931" s="2" t="str">
        <f t="shared" si="44"/>
        <v>HAMAGUCHI Shunichi (04)</v>
      </c>
      <c r="S931" s="2" t="str">
        <f>IFERROR(IF($F931="","",INDEX(リスト!$C:$C,MATCH($F931,リスト!$B:$B,0))),"")</f>
        <v>28</v>
      </c>
      <c r="T931" s="2" t="str">
        <f>IFERROR(IF($K931="","",INDEX(リスト!$F:$F,MATCH($K931,リスト!$E:$E,0))),"")</f>
        <v>JPN</v>
      </c>
      <c r="U931" s="2" t="str">
        <f>IF($B931="","",RIGHT($G931*1000+100+COUNTIF($G$2:$G931,$G931),9))</f>
        <v>041120101</v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>甲陽学院・兵　庫</v>
      </c>
    </row>
    <row r="932" spans="1:22" x14ac:dyDescent="0.4">
      <c r="A932" t="s">
        <v>11775</v>
      </c>
      <c r="B932">
        <v>932</v>
      </c>
      <c r="C932" t="s">
        <v>5001</v>
      </c>
      <c r="D932" t="s">
        <v>5002</v>
      </c>
      <c r="E932">
        <v>2</v>
      </c>
      <c r="F932" t="s">
        <v>93</v>
      </c>
      <c r="G932">
        <v>20030909</v>
      </c>
      <c r="H932" t="s">
        <v>5003</v>
      </c>
      <c r="I932" t="s">
        <v>5004</v>
      </c>
      <c r="J932" t="s">
        <v>5005</v>
      </c>
      <c r="K932" t="s">
        <v>141</v>
      </c>
      <c r="L932" t="s">
        <v>93</v>
      </c>
      <c r="M932" t="s">
        <v>5006</v>
      </c>
      <c r="O932" s="2">
        <f>IFERROR(IF($B932="","",INDEX(所属情報!$E:$E,MATCH($A932,所属情報!$A:$A,0))),"")</f>
        <v>490051</v>
      </c>
      <c r="P932" s="2" t="str">
        <f t="shared" si="42"/>
        <v>杉林　直人 (2)</v>
      </c>
      <c r="Q932" s="2" t="str">
        <f t="shared" si="43"/>
        <v>ｽｷﾞﾊﾞﾔｼ ﾅｵﾄ</v>
      </c>
      <c r="R932" s="2" t="str">
        <f t="shared" si="44"/>
        <v>SUGIBAYASHI Naoto (03)</v>
      </c>
      <c r="S932" s="2" t="str">
        <f>IFERROR(IF($F932="","",INDEX(リスト!$C:$C,MATCH($F932,リスト!$B:$B,0))),"")</f>
        <v>27</v>
      </c>
      <c r="T932" s="2" t="str">
        <f>IFERROR(IF($K932="","",INDEX(リスト!$F:$F,MATCH($K932,リスト!$E:$E,0))),"")</f>
        <v>JPN</v>
      </c>
      <c r="U932" s="2" t="str">
        <f>IF($B932="","",RIGHT($G932*1000+100+COUNTIF($G$2:$G932,$G932),9))</f>
        <v>030909101</v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>春日丘・大　阪</v>
      </c>
    </row>
    <row r="933" spans="1:22" x14ac:dyDescent="0.4">
      <c r="A933" t="s">
        <v>11775</v>
      </c>
      <c r="B933">
        <v>933</v>
      </c>
      <c r="C933" t="s">
        <v>5007</v>
      </c>
      <c r="D933" t="s">
        <v>5008</v>
      </c>
      <c r="E933">
        <v>2</v>
      </c>
      <c r="F933" t="s">
        <v>93</v>
      </c>
      <c r="G933">
        <v>20041128</v>
      </c>
      <c r="H933" t="s">
        <v>5009</v>
      </c>
      <c r="I933" t="s">
        <v>5010</v>
      </c>
      <c r="J933" t="s">
        <v>1721</v>
      </c>
      <c r="K933" t="s">
        <v>141</v>
      </c>
      <c r="L933" t="s">
        <v>93</v>
      </c>
      <c r="M933" t="s">
        <v>3809</v>
      </c>
      <c r="O933" s="2">
        <f>IFERROR(IF($B933="","",INDEX(所属情報!$E:$E,MATCH($A933,所属情報!$A:$A,0))),"")</f>
        <v>490051</v>
      </c>
      <c r="P933" s="2" t="str">
        <f t="shared" si="42"/>
        <v>岩嶋　一輝 (2)</v>
      </c>
      <c r="Q933" s="2" t="str">
        <f t="shared" si="43"/>
        <v>ｲﾜｼﾏ ｶｽﾞｷ</v>
      </c>
      <c r="R933" s="2" t="str">
        <f t="shared" si="44"/>
        <v>IWASHIMA Kazuki (04)</v>
      </c>
      <c r="S933" s="2" t="str">
        <f>IFERROR(IF($F933="","",INDEX(リスト!$C:$C,MATCH($F933,リスト!$B:$B,0))),"")</f>
        <v>27</v>
      </c>
      <c r="T933" s="2" t="str">
        <f>IFERROR(IF($K933="","",INDEX(リスト!$F:$F,MATCH($K933,リスト!$E:$E,0))),"")</f>
        <v>JPN</v>
      </c>
      <c r="U933" s="2" t="str">
        <f>IF($B933="","",RIGHT($G933*1000+100+COUNTIF($G$2:$G933,$G933),9))</f>
        <v>041128101</v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>大手前・大　阪</v>
      </c>
    </row>
    <row r="934" spans="1:22" x14ac:dyDescent="0.4">
      <c r="A934" t="s">
        <v>11775</v>
      </c>
      <c r="B934">
        <v>934</v>
      </c>
      <c r="C934" t="s">
        <v>5011</v>
      </c>
      <c r="D934" t="s">
        <v>5012</v>
      </c>
      <c r="E934">
        <v>2</v>
      </c>
      <c r="F934" t="s">
        <v>93</v>
      </c>
      <c r="G934">
        <v>20050201</v>
      </c>
      <c r="H934" t="s">
        <v>5013</v>
      </c>
      <c r="I934" t="s">
        <v>5014</v>
      </c>
      <c r="J934" t="s">
        <v>5015</v>
      </c>
      <c r="K934" t="s">
        <v>141</v>
      </c>
      <c r="L934" t="s">
        <v>93</v>
      </c>
      <c r="M934" t="s">
        <v>3809</v>
      </c>
      <c r="O934" s="2">
        <f>IFERROR(IF($B934="","",INDEX(所属情報!$E:$E,MATCH($A934,所属情報!$A:$A,0))),"")</f>
        <v>490051</v>
      </c>
      <c r="P934" s="2" t="str">
        <f t="shared" si="42"/>
        <v>比護　智與 (2)</v>
      </c>
      <c r="Q934" s="2" t="str">
        <f t="shared" si="43"/>
        <v>ﾋｺﾞ ﾄﾓﾖ</v>
      </c>
      <c r="R934" s="2" t="str">
        <f t="shared" si="44"/>
        <v>HIGO Tomoyo (05)</v>
      </c>
      <c r="S934" s="2" t="str">
        <f>IFERROR(IF($F934="","",INDEX(リスト!$C:$C,MATCH($F934,リスト!$B:$B,0))),"")</f>
        <v>27</v>
      </c>
      <c r="T934" s="2" t="str">
        <f>IFERROR(IF($K934="","",INDEX(リスト!$F:$F,MATCH($K934,リスト!$E:$E,0))),"")</f>
        <v>JPN</v>
      </c>
      <c r="U934" s="2" t="str">
        <f>IF($B934="","",RIGHT($G934*1000+100+COUNTIF($G$2:$G934,$G934),9))</f>
        <v>050201101</v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>大手前・大　阪</v>
      </c>
    </row>
    <row r="935" spans="1:22" x14ac:dyDescent="0.4">
      <c r="A935" t="s">
        <v>11775</v>
      </c>
      <c r="B935">
        <v>935</v>
      </c>
      <c r="C935" t="s">
        <v>5016</v>
      </c>
      <c r="D935" t="s">
        <v>5017</v>
      </c>
      <c r="E935">
        <v>2</v>
      </c>
      <c r="F935" t="s">
        <v>95</v>
      </c>
      <c r="G935">
        <v>20041013</v>
      </c>
      <c r="H935" t="s">
        <v>5018</v>
      </c>
      <c r="I935" t="s">
        <v>1687</v>
      </c>
      <c r="J935" t="s">
        <v>1194</v>
      </c>
      <c r="K935" t="s">
        <v>141</v>
      </c>
      <c r="L935" t="s">
        <v>95</v>
      </c>
      <c r="M935" t="s">
        <v>2061</v>
      </c>
      <c r="O935" s="2">
        <f>IFERROR(IF($B935="","",INDEX(所属情報!$E:$E,MATCH($A935,所属情報!$A:$A,0))),"")</f>
        <v>490051</v>
      </c>
      <c r="P935" s="2" t="str">
        <f t="shared" si="42"/>
        <v>髙木　洸希 (2)</v>
      </c>
      <c r="Q935" s="2" t="str">
        <f t="shared" si="43"/>
        <v>ﾀｶｷﾞ ｺｳｷ</v>
      </c>
      <c r="R935" s="2" t="str">
        <f t="shared" si="44"/>
        <v>TAKAGI Koki (04)</v>
      </c>
      <c r="S935" s="2" t="str">
        <f>IFERROR(IF($F935="","",INDEX(リスト!$C:$C,MATCH($F935,リスト!$B:$B,0))),"")</f>
        <v>28</v>
      </c>
      <c r="T935" s="2" t="str">
        <f>IFERROR(IF($K935="","",INDEX(リスト!$F:$F,MATCH($K935,リスト!$E:$E,0))),"")</f>
        <v>JPN</v>
      </c>
      <c r="U935" s="2" t="str">
        <f>IF($B935="","",RIGHT($G935*1000+100+COUNTIF($G$2:$G935,$G935),9))</f>
        <v>041013101</v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>市立西宮・兵　庫</v>
      </c>
    </row>
    <row r="936" spans="1:22" x14ac:dyDescent="0.4">
      <c r="A936" t="s">
        <v>11775</v>
      </c>
      <c r="B936">
        <v>936</v>
      </c>
      <c r="C936" t="s">
        <v>5019</v>
      </c>
      <c r="D936" t="s">
        <v>5020</v>
      </c>
      <c r="E936">
        <v>2</v>
      </c>
      <c r="F936" t="s">
        <v>107</v>
      </c>
      <c r="G936">
        <v>20041020</v>
      </c>
      <c r="H936" t="s">
        <v>5021</v>
      </c>
      <c r="I936" t="s">
        <v>1013</v>
      </c>
      <c r="J936" t="s">
        <v>5022</v>
      </c>
      <c r="K936" t="s">
        <v>141</v>
      </c>
      <c r="L936" t="s">
        <v>107</v>
      </c>
      <c r="M936" t="s">
        <v>4281</v>
      </c>
      <c r="O936" s="2">
        <f>IFERROR(IF($B936="","",INDEX(所属情報!$E:$E,MATCH($A936,所属情報!$A:$A,0))),"")</f>
        <v>490051</v>
      </c>
      <c r="P936" s="2" t="str">
        <f t="shared" si="42"/>
        <v>吉村　成央 (2)</v>
      </c>
      <c r="Q936" s="2" t="str">
        <f t="shared" si="43"/>
        <v>ﾖｼﾑﾗ ｾｲｵｳ</v>
      </c>
      <c r="R936" s="2" t="str">
        <f t="shared" si="44"/>
        <v>YOSHIMURA Seio (04)</v>
      </c>
      <c r="S936" s="2" t="str">
        <f>IFERROR(IF($F936="","",INDEX(リスト!$C:$C,MATCH($F936,リスト!$B:$B,0))),"")</f>
        <v>34</v>
      </c>
      <c r="T936" s="2" t="str">
        <f>IFERROR(IF($K936="","",INDEX(リスト!$F:$F,MATCH($K936,リスト!$E:$E,0))),"")</f>
        <v>JPN</v>
      </c>
      <c r="U936" s="2" t="str">
        <f>IF($B936="","",RIGHT($G936*1000+100+COUNTIF($G$2:$G936,$G936),9))</f>
        <v>041020101</v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>広島・広　島</v>
      </c>
    </row>
    <row r="937" spans="1:22" x14ac:dyDescent="0.4">
      <c r="A937" t="s">
        <v>11775</v>
      </c>
      <c r="B937">
        <v>937</v>
      </c>
      <c r="C937" t="s">
        <v>5023</v>
      </c>
      <c r="D937" t="s">
        <v>5024</v>
      </c>
      <c r="E937">
        <v>2</v>
      </c>
      <c r="F937" t="s">
        <v>91</v>
      </c>
      <c r="G937">
        <v>20040530</v>
      </c>
      <c r="H937" t="s">
        <v>5025</v>
      </c>
      <c r="I937" t="s">
        <v>5026</v>
      </c>
      <c r="J937" t="s">
        <v>1360</v>
      </c>
      <c r="K937" t="s">
        <v>141</v>
      </c>
      <c r="L937" t="s">
        <v>91</v>
      </c>
      <c r="M937" t="s">
        <v>1404</v>
      </c>
      <c r="O937" s="2">
        <f>IFERROR(IF($B937="","",INDEX(所属情報!$E:$E,MATCH($A937,所属情報!$A:$A,0))),"")</f>
        <v>490051</v>
      </c>
      <c r="P937" s="2" t="str">
        <f t="shared" si="42"/>
        <v>隅垣　宏太 (2)</v>
      </c>
      <c r="Q937" s="2" t="str">
        <f t="shared" si="43"/>
        <v>ｽﾐｶﾞｷ ｺｳﾀ</v>
      </c>
      <c r="R937" s="2" t="str">
        <f t="shared" si="44"/>
        <v>SUMIGAKI Kota (04)</v>
      </c>
      <c r="S937" s="2" t="str">
        <f>IFERROR(IF($F937="","",INDEX(リスト!$C:$C,MATCH($F937,リスト!$B:$B,0))),"")</f>
        <v>26</v>
      </c>
      <c r="T937" s="2" t="str">
        <f>IFERROR(IF($K937="","",INDEX(リスト!$F:$F,MATCH($K937,リスト!$E:$E,0))),"")</f>
        <v>JPN</v>
      </c>
      <c r="U937" s="2" t="str">
        <f>IF($B937="","",RIGHT($G937*1000+100+COUNTIF($G$2:$G937,$G937),9))</f>
        <v>040530102</v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>桃山・京　都</v>
      </c>
    </row>
    <row r="938" spans="1:22" x14ac:dyDescent="0.4">
      <c r="A938" t="s">
        <v>11775</v>
      </c>
      <c r="B938">
        <v>938</v>
      </c>
      <c r="C938" t="s">
        <v>5027</v>
      </c>
      <c r="D938" t="s">
        <v>5028</v>
      </c>
      <c r="E938">
        <v>2</v>
      </c>
      <c r="F938" t="s">
        <v>85</v>
      </c>
      <c r="G938">
        <v>20040510</v>
      </c>
      <c r="H938" t="s">
        <v>5029</v>
      </c>
      <c r="I938" t="s">
        <v>5030</v>
      </c>
      <c r="J938" t="s">
        <v>2273</v>
      </c>
      <c r="K938" t="s">
        <v>141</v>
      </c>
      <c r="L938" t="s">
        <v>85</v>
      </c>
      <c r="M938" t="s">
        <v>5031</v>
      </c>
      <c r="O938" s="2">
        <f>IFERROR(IF($B938="","",INDEX(所属情報!$E:$E,MATCH($A938,所属情報!$A:$A,0))),"")</f>
        <v>490051</v>
      </c>
      <c r="P938" s="2" t="str">
        <f t="shared" si="42"/>
        <v>倉内　翔平 (2)</v>
      </c>
      <c r="Q938" s="2" t="str">
        <f t="shared" si="43"/>
        <v>ｸﾗｳﾁ ｼｮｳﾍｲ</v>
      </c>
      <c r="R938" s="2" t="str">
        <f t="shared" si="44"/>
        <v>KURAUCHI Shohei (04)</v>
      </c>
      <c r="S938" s="2" t="str">
        <f>IFERROR(IF($F938="","",INDEX(リスト!$C:$C,MATCH($F938,リスト!$B:$B,0))),"")</f>
        <v>23</v>
      </c>
      <c r="T938" s="2" t="str">
        <f>IFERROR(IF($K938="","",INDEX(リスト!$F:$F,MATCH($K938,リスト!$E:$E,0))),"")</f>
        <v>JPN</v>
      </c>
      <c r="U938" s="2" t="str">
        <f>IF($B938="","",RIGHT($G938*1000+100+COUNTIF($G$2:$G938,$G938),9))</f>
        <v>040510101</v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>西尾・愛　知</v>
      </c>
    </row>
    <row r="939" spans="1:22" x14ac:dyDescent="0.4">
      <c r="A939" t="s">
        <v>11775</v>
      </c>
      <c r="B939">
        <v>939</v>
      </c>
      <c r="C939" t="s">
        <v>5032</v>
      </c>
      <c r="D939" t="s">
        <v>5033</v>
      </c>
      <c r="E939">
        <v>2</v>
      </c>
      <c r="F939" t="s">
        <v>93</v>
      </c>
      <c r="G939">
        <v>20040901</v>
      </c>
      <c r="H939" t="s">
        <v>5034</v>
      </c>
      <c r="I939" t="s">
        <v>2799</v>
      </c>
      <c r="J939" t="s">
        <v>5035</v>
      </c>
      <c r="K939" t="s">
        <v>141</v>
      </c>
      <c r="L939" t="s">
        <v>93</v>
      </c>
      <c r="M939" t="s">
        <v>4772</v>
      </c>
      <c r="O939" s="2">
        <f>IFERROR(IF($B939="","",INDEX(所属情報!$E:$E,MATCH($A939,所属情報!$A:$A,0))),"")</f>
        <v>490051</v>
      </c>
      <c r="P939" s="2" t="str">
        <f t="shared" si="42"/>
        <v>安達　琉魁 (2)</v>
      </c>
      <c r="Q939" s="2" t="str">
        <f t="shared" si="43"/>
        <v>ｱﾀﾞﾁ ﾘｭｳｶﾞ</v>
      </c>
      <c r="R939" s="2" t="str">
        <f t="shared" si="44"/>
        <v>ADACHI Ryuga (04)</v>
      </c>
      <c r="S939" s="2" t="str">
        <f>IFERROR(IF($F939="","",INDEX(リスト!$C:$C,MATCH($F939,リスト!$B:$B,0))),"")</f>
        <v>27</v>
      </c>
      <c r="T939" s="2" t="str">
        <f>IFERROR(IF($K939="","",INDEX(リスト!$F:$F,MATCH($K939,リスト!$E:$E,0))),"")</f>
        <v>JPN</v>
      </c>
      <c r="U939" s="2" t="str">
        <f>IF($B939="","",RIGHT($G939*1000+100+COUNTIF($G$2:$G939,$G939),9))</f>
        <v>040901102</v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>茨木・大　阪</v>
      </c>
    </row>
    <row r="940" spans="1:22" x14ac:dyDescent="0.4">
      <c r="A940" t="s">
        <v>11775</v>
      </c>
      <c r="B940">
        <v>940</v>
      </c>
      <c r="C940" t="s">
        <v>5036</v>
      </c>
      <c r="D940" t="s">
        <v>5037</v>
      </c>
      <c r="E940">
        <v>2</v>
      </c>
      <c r="F940" t="s">
        <v>89</v>
      </c>
      <c r="G940">
        <v>20041116</v>
      </c>
      <c r="H940" t="s">
        <v>5038</v>
      </c>
      <c r="I940" t="s">
        <v>783</v>
      </c>
      <c r="J940" t="s">
        <v>3409</v>
      </c>
      <c r="K940" t="s">
        <v>141</v>
      </c>
      <c r="L940" t="s">
        <v>89</v>
      </c>
      <c r="M940" t="s">
        <v>1322</v>
      </c>
      <c r="O940" s="2">
        <f>IFERROR(IF($B940="","",INDEX(所属情報!$E:$E,MATCH($A940,所属情報!$A:$A,0))),"")</f>
        <v>490051</v>
      </c>
      <c r="P940" s="2" t="str">
        <f t="shared" si="42"/>
        <v>山本　瑛大 (2)</v>
      </c>
      <c r="Q940" s="2" t="str">
        <f t="shared" si="43"/>
        <v>ﾔﾏﾓﾄ ｱｷﾋﾛ</v>
      </c>
      <c r="R940" s="2" t="str">
        <f t="shared" si="44"/>
        <v>YAMAMOTO Akihiro (04)</v>
      </c>
      <c r="S940" s="2" t="str">
        <f>IFERROR(IF($F940="","",INDEX(リスト!$C:$C,MATCH($F940,リスト!$B:$B,0))),"")</f>
        <v>25</v>
      </c>
      <c r="T940" s="2" t="str">
        <f>IFERROR(IF($K940="","",INDEX(リスト!$F:$F,MATCH($K940,リスト!$E:$E,0))),"")</f>
        <v>JPN</v>
      </c>
      <c r="U940" s="2" t="str">
        <f>IF($B940="","",RIGHT($G940*1000+100+COUNTIF($G$2:$G940,$G940),9))</f>
        <v>041116102</v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>水口東・滋　賀</v>
      </c>
    </row>
    <row r="941" spans="1:22" x14ac:dyDescent="0.4">
      <c r="A941" t="s">
        <v>11775</v>
      </c>
      <c r="B941">
        <v>941</v>
      </c>
      <c r="C941" t="s">
        <v>5039</v>
      </c>
      <c r="D941" t="s">
        <v>5040</v>
      </c>
      <c r="E941">
        <v>2</v>
      </c>
      <c r="F941" t="s">
        <v>89</v>
      </c>
      <c r="G941">
        <v>20041023</v>
      </c>
      <c r="H941" t="s">
        <v>5041</v>
      </c>
      <c r="I941" t="s">
        <v>3192</v>
      </c>
      <c r="J941" t="s">
        <v>974</v>
      </c>
      <c r="K941" t="s">
        <v>141</v>
      </c>
      <c r="L941" t="s">
        <v>89</v>
      </c>
      <c r="M941" t="s">
        <v>1322</v>
      </c>
      <c r="O941" s="2">
        <f>IFERROR(IF($B941="","",INDEX(所属情報!$E:$E,MATCH($A941,所属情報!$A:$A,0))),"")</f>
        <v>490051</v>
      </c>
      <c r="P941" s="2" t="str">
        <f t="shared" si="42"/>
        <v>奥村　颯太 (2)</v>
      </c>
      <c r="Q941" s="2" t="str">
        <f t="shared" si="43"/>
        <v>ｵｸﾑﾗ ｿｳﾀ</v>
      </c>
      <c r="R941" s="2" t="str">
        <f t="shared" si="44"/>
        <v>OKUMURA Sota (04)</v>
      </c>
      <c r="S941" s="2" t="str">
        <f>IFERROR(IF($F941="","",INDEX(リスト!$C:$C,MATCH($F941,リスト!$B:$B,0))),"")</f>
        <v>25</v>
      </c>
      <c r="T941" s="2" t="str">
        <f>IFERROR(IF($K941="","",INDEX(リスト!$F:$F,MATCH($K941,リスト!$E:$E,0))),"")</f>
        <v>JPN</v>
      </c>
      <c r="U941" s="2" t="str">
        <f>IF($B941="","",RIGHT($G941*1000+100+COUNTIF($G$2:$G941,$G941),9))</f>
        <v>041023103</v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>水口東・滋　賀</v>
      </c>
    </row>
    <row r="942" spans="1:22" x14ac:dyDescent="0.4">
      <c r="A942" t="s">
        <v>11775</v>
      </c>
      <c r="B942">
        <v>942</v>
      </c>
      <c r="C942" t="s">
        <v>5042</v>
      </c>
      <c r="D942" t="s">
        <v>5043</v>
      </c>
      <c r="E942">
        <v>2</v>
      </c>
      <c r="F942" t="s">
        <v>93</v>
      </c>
      <c r="G942">
        <v>20031024</v>
      </c>
      <c r="H942" t="s">
        <v>5044</v>
      </c>
      <c r="I942" t="s">
        <v>3860</v>
      </c>
      <c r="J942" t="s">
        <v>1403</v>
      </c>
      <c r="K942" t="s">
        <v>141</v>
      </c>
      <c r="L942" t="s">
        <v>93</v>
      </c>
      <c r="M942" t="s">
        <v>951</v>
      </c>
      <c r="O942" s="2">
        <f>IFERROR(IF($B942="","",INDEX(所属情報!$E:$E,MATCH($A942,所属情報!$A:$A,0))),"")</f>
        <v>490051</v>
      </c>
      <c r="P942" s="2" t="str">
        <f t="shared" si="42"/>
        <v>田畑　慧太 (2)</v>
      </c>
      <c r="Q942" s="2" t="str">
        <f t="shared" si="43"/>
        <v>ﾀﾊﾞﾀ ｹｲﾀ</v>
      </c>
      <c r="R942" s="2" t="str">
        <f t="shared" si="44"/>
        <v>TABATA Keita (03)</v>
      </c>
      <c r="S942" s="2" t="str">
        <f>IFERROR(IF($F942="","",INDEX(リスト!$C:$C,MATCH($F942,リスト!$B:$B,0))),"")</f>
        <v>27</v>
      </c>
      <c r="T942" s="2" t="str">
        <f>IFERROR(IF($K942="","",INDEX(リスト!$F:$F,MATCH($K942,リスト!$E:$E,0))),"")</f>
        <v>JPN</v>
      </c>
      <c r="U942" s="2" t="str">
        <f>IF($B942="","",RIGHT($G942*1000+100+COUNTIF($G$2:$G942,$G942),9))</f>
        <v>031024103</v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>大阪・大　阪</v>
      </c>
    </row>
    <row r="943" spans="1:22" x14ac:dyDescent="0.4">
      <c r="A943" t="s">
        <v>11775</v>
      </c>
      <c r="B943">
        <v>943</v>
      </c>
      <c r="C943" t="s">
        <v>5045</v>
      </c>
      <c r="D943" t="s">
        <v>5046</v>
      </c>
      <c r="E943">
        <v>2</v>
      </c>
      <c r="F943" t="s">
        <v>55</v>
      </c>
      <c r="G943">
        <v>20031012</v>
      </c>
      <c r="H943" t="s">
        <v>5047</v>
      </c>
      <c r="I943" t="s">
        <v>5048</v>
      </c>
      <c r="J943" t="s">
        <v>929</v>
      </c>
      <c r="K943" t="s">
        <v>141</v>
      </c>
      <c r="L943" t="s">
        <v>55</v>
      </c>
      <c r="M943" t="s">
        <v>4211</v>
      </c>
      <c r="O943" s="2">
        <f>IFERROR(IF($B943="","",INDEX(所属情報!$E:$E,MATCH($A943,所属情報!$A:$A,0))),"")</f>
        <v>490051</v>
      </c>
      <c r="P943" s="2" t="str">
        <f t="shared" si="42"/>
        <v>稲川　拓海 (2)</v>
      </c>
      <c r="Q943" s="2" t="str">
        <f t="shared" si="43"/>
        <v>ｲﾅｶﾞﾜ ﾀｸﾐ</v>
      </c>
      <c r="R943" s="2" t="str">
        <f t="shared" si="44"/>
        <v>INAGAWA Takumi (03)</v>
      </c>
      <c r="S943" s="2" t="str">
        <f>IFERROR(IF($F943="","",INDEX(リスト!$C:$C,MATCH($F943,リスト!$B:$B,0))),"")</f>
        <v>08</v>
      </c>
      <c r="T943" s="2" t="str">
        <f>IFERROR(IF($K943="","",INDEX(リスト!$F:$F,MATCH($K943,リスト!$E:$E,0))),"")</f>
        <v>JPN</v>
      </c>
      <c r="U943" s="2" t="str">
        <f>IF($B943="","",RIGHT($G943*1000+100+COUNTIF($G$2:$G943,$G943),9))</f>
        <v>031012101</v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>水戸第一・茨　城</v>
      </c>
    </row>
    <row r="944" spans="1:22" x14ac:dyDescent="0.4">
      <c r="A944" t="s">
        <v>11775</v>
      </c>
      <c r="B944">
        <v>944</v>
      </c>
      <c r="C944" t="s">
        <v>5049</v>
      </c>
      <c r="D944" t="s">
        <v>5050</v>
      </c>
      <c r="E944">
        <v>2</v>
      </c>
      <c r="F944" t="s">
        <v>105</v>
      </c>
      <c r="G944">
        <v>20041229</v>
      </c>
      <c r="H944" t="s">
        <v>5051</v>
      </c>
      <c r="I944" t="s">
        <v>5052</v>
      </c>
      <c r="J944" t="s">
        <v>5053</v>
      </c>
      <c r="K944" t="s">
        <v>141</v>
      </c>
      <c r="L944" t="s">
        <v>105</v>
      </c>
      <c r="M944" t="s">
        <v>5054</v>
      </c>
      <c r="O944" s="2">
        <f>IFERROR(IF($B944="","",INDEX(所属情報!$E:$E,MATCH($A944,所属情報!$A:$A,0))),"")</f>
        <v>490051</v>
      </c>
      <c r="P944" s="2" t="str">
        <f t="shared" si="42"/>
        <v>片山　朔 (2)</v>
      </c>
      <c r="Q944" s="2" t="str">
        <f t="shared" si="43"/>
        <v>ｶﾀﾔﾏ ｻｸ</v>
      </c>
      <c r="R944" s="2" t="str">
        <f t="shared" si="44"/>
        <v>KATAYAMA Saku (04)</v>
      </c>
      <c r="S944" s="2" t="str">
        <f>IFERROR(IF($F944="","",INDEX(リスト!$C:$C,MATCH($F944,リスト!$B:$B,0))),"")</f>
        <v>33</v>
      </c>
      <c r="T944" s="2" t="str">
        <f>IFERROR(IF($K944="","",INDEX(リスト!$F:$F,MATCH($K944,リスト!$E:$E,0))),"")</f>
        <v>JPN</v>
      </c>
      <c r="U944" s="2" t="str">
        <f>IF($B944="","",RIGHT($G944*1000+100+COUNTIF($G$2:$G944,$G944),9))</f>
        <v>041229101</v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>岡山城東・岡　山</v>
      </c>
    </row>
    <row r="945" spans="1:22" x14ac:dyDescent="0.4">
      <c r="A945" t="s">
        <v>11775</v>
      </c>
      <c r="B945">
        <v>945</v>
      </c>
      <c r="C945" t="s">
        <v>5055</v>
      </c>
      <c r="D945" t="s">
        <v>5056</v>
      </c>
      <c r="E945">
        <v>2</v>
      </c>
      <c r="F945" t="s">
        <v>89</v>
      </c>
      <c r="G945">
        <v>20050308</v>
      </c>
      <c r="H945" t="s">
        <v>5057</v>
      </c>
      <c r="I945" t="s">
        <v>5058</v>
      </c>
      <c r="J945" t="s">
        <v>2732</v>
      </c>
      <c r="K945" t="s">
        <v>141</v>
      </c>
      <c r="L945" t="s">
        <v>89</v>
      </c>
      <c r="M945" t="s">
        <v>4155</v>
      </c>
      <c r="O945" s="2">
        <f>IFERROR(IF($B945="","",INDEX(所属情報!$E:$E,MATCH($A945,所属情報!$A:$A,0))),"")</f>
        <v>490051</v>
      </c>
      <c r="P945" s="2" t="str">
        <f t="shared" si="42"/>
        <v>小木曽　陽斗 (2)</v>
      </c>
      <c r="Q945" s="2" t="str">
        <f t="shared" si="43"/>
        <v>ｵｷﾞｿ ｱｷﾄ</v>
      </c>
      <c r="R945" s="2" t="str">
        <f t="shared" si="44"/>
        <v>OGISO Akito (05)</v>
      </c>
      <c r="S945" s="2" t="str">
        <f>IFERROR(IF($F945="","",INDEX(リスト!$C:$C,MATCH($F945,リスト!$B:$B,0))),"")</f>
        <v>25</v>
      </c>
      <c r="T945" s="2" t="str">
        <f>IFERROR(IF($K945="","",INDEX(リスト!$F:$F,MATCH($K945,リスト!$E:$E,0))),"")</f>
        <v>JPN</v>
      </c>
      <c r="U945" s="2" t="str">
        <f>IF($B945="","",RIGHT($G945*1000+100+COUNTIF($G$2:$G945,$G945),9))</f>
        <v>050308101</v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>膳所・滋　賀</v>
      </c>
    </row>
    <row r="946" spans="1:22" x14ac:dyDescent="0.4">
      <c r="A946" t="s">
        <v>11775</v>
      </c>
      <c r="B946">
        <v>946</v>
      </c>
      <c r="C946" t="s">
        <v>5059</v>
      </c>
      <c r="D946" t="s">
        <v>5060</v>
      </c>
      <c r="E946">
        <v>2</v>
      </c>
      <c r="F946" t="s">
        <v>1281</v>
      </c>
      <c r="G946">
        <v>20041025</v>
      </c>
      <c r="H946" t="s">
        <v>5061</v>
      </c>
      <c r="I946" t="s">
        <v>5062</v>
      </c>
      <c r="J946" t="s">
        <v>5063</v>
      </c>
      <c r="K946" t="s">
        <v>141</v>
      </c>
      <c r="L946" t="s">
        <v>95</v>
      </c>
      <c r="M946" t="s">
        <v>3823</v>
      </c>
      <c r="O946" s="2">
        <f>IFERROR(IF($B946="","",INDEX(所属情報!$E:$E,MATCH($A946,所属情報!$A:$A,0))),"")</f>
        <v>490051</v>
      </c>
      <c r="P946" s="2" t="str">
        <f t="shared" si="42"/>
        <v>大内　秀磨 (2)</v>
      </c>
      <c r="Q946" s="2" t="str">
        <f t="shared" si="43"/>
        <v>ｵｵｳﾁ ｼｭｳﾏ</v>
      </c>
      <c r="R946" s="2" t="str">
        <f t="shared" si="44"/>
        <v>OUCHI Shuma (04)</v>
      </c>
      <c r="S946" s="2" t="str">
        <f>IFERROR(IF($F946="","",INDEX(リスト!$C:$C,MATCH($F946,リスト!$B:$B,0))),"")</f>
        <v>49</v>
      </c>
      <c r="T946" s="2" t="str">
        <f>IFERROR(IF($K946="","",INDEX(リスト!$F:$F,MATCH($K946,リスト!$E:$E,0))),"")</f>
        <v>JPN</v>
      </c>
      <c r="U946" s="2" t="str">
        <f>IF($B946="","",RIGHT($G946*1000+100+COUNTIF($G$2:$G946,$G946),9))</f>
        <v>041025101</v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>長田・兵　庫</v>
      </c>
    </row>
    <row r="947" spans="1:22" x14ac:dyDescent="0.4">
      <c r="A947" t="s">
        <v>11777</v>
      </c>
      <c r="B947">
        <v>947</v>
      </c>
      <c r="C947" t="s">
        <v>5064</v>
      </c>
      <c r="D947" t="s">
        <v>5065</v>
      </c>
      <c r="E947" t="s">
        <v>11778</v>
      </c>
      <c r="F947" t="s">
        <v>95</v>
      </c>
      <c r="G947">
        <v>20000309</v>
      </c>
      <c r="H947" t="s">
        <v>5066</v>
      </c>
      <c r="I947" t="s">
        <v>4367</v>
      </c>
      <c r="J947" t="s">
        <v>1205</v>
      </c>
      <c r="K947" t="s">
        <v>141</v>
      </c>
      <c r="L947" t="s">
        <v>95</v>
      </c>
      <c r="M947" t="s">
        <v>4085</v>
      </c>
      <c r="O947" s="2">
        <f>IFERROR(IF($B947="","",INDEX(所属情報!$E:$E,MATCH($A947,所属情報!$A:$A,0))),"")</f>
        <v>490053</v>
      </c>
      <c r="P947" s="2" t="str">
        <f t="shared" si="42"/>
        <v>安部　巴稀 (S1)</v>
      </c>
      <c r="Q947" s="2" t="str">
        <f t="shared" si="43"/>
        <v>ｱﾍﾞ ﾄﾓｷ</v>
      </c>
      <c r="R947" s="2" t="str">
        <f t="shared" si="44"/>
        <v>ABE Tomoki (00)</v>
      </c>
      <c r="S947" s="2" t="str">
        <f>IFERROR(IF($F947="","",INDEX(リスト!$C:$C,MATCH($F947,リスト!$B:$B,0))),"")</f>
        <v>28</v>
      </c>
      <c r="T947" s="2" t="str">
        <f>IFERROR(IF($K947="","",INDEX(リスト!$F:$F,MATCH($K947,リスト!$E:$E,0))),"")</f>
        <v>JPN</v>
      </c>
      <c r="U947" s="2" t="str">
        <f>IF($B947="","",RIGHT($G947*1000+100+COUNTIF($G$2:$G947,$G947),9))</f>
        <v>000309101</v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>川西緑台・兵　庫</v>
      </c>
    </row>
    <row r="948" spans="1:22" x14ac:dyDescent="0.4">
      <c r="A948" t="s">
        <v>11777</v>
      </c>
      <c r="B948">
        <v>948</v>
      </c>
      <c r="C948" t="s">
        <v>5067</v>
      </c>
      <c r="D948" t="s">
        <v>5068</v>
      </c>
      <c r="E948" t="s">
        <v>775</v>
      </c>
      <c r="F948" t="s">
        <v>95</v>
      </c>
      <c r="G948">
        <v>20000603</v>
      </c>
      <c r="H948" t="s">
        <v>5069</v>
      </c>
      <c r="I948" t="s">
        <v>3051</v>
      </c>
      <c r="J948" t="s">
        <v>5070</v>
      </c>
      <c r="K948" t="s">
        <v>141</v>
      </c>
      <c r="L948" t="s">
        <v>95</v>
      </c>
      <c r="M948" t="s">
        <v>5071</v>
      </c>
      <c r="O948" s="2">
        <f>IFERROR(IF($B948="","",INDEX(所属情報!$E:$E,MATCH($A948,所属情報!$A:$A,0))),"")</f>
        <v>490053</v>
      </c>
      <c r="P948" s="2" t="str">
        <f t="shared" si="42"/>
        <v>堀田　和志 (M2)</v>
      </c>
      <c r="Q948" s="2" t="str">
        <f t="shared" si="43"/>
        <v>ﾎﾘﾀ ｶｽﾞｼ</v>
      </c>
      <c r="R948" s="2" t="str">
        <f t="shared" si="44"/>
        <v>HORITA Kazushi (00)</v>
      </c>
      <c r="S948" s="2" t="str">
        <f>IFERROR(IF($F948="","",INDEX(リスト!$C:$C,MATCH($F948,リスト!$B:$B,0))),"")</f>
        <v>28</v>
      </c>
      <c r="T948" s="2" t="str">
        <f>IFERROR(IF($K948="","",INDEX(リスト!$F:$F,MATCH($K948,リスト!$E:$E,0))),"")</f>
        <v>JPN</v>
      </c>
      <c r="U948" s="2" t="str">
        <f>IF($B948="","",RIGHT($G948*1000+100+COUNTIF($G$2:$G948,$G948),9))</f>
        <v>000603102</v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>姫路西・兵　庫</v>
      </c>
    </row>
    <row r="949" spans="1:22" x14ac:dyDescent="0.4">
      <c r="A949" t="s">
        <v>11777</v>
      </c>
      <c r="B949">
        <v>949</v>
      </c>
      <c r="C949" t="s">
        <v>5072</v>
      </c>
      <c r="D949" t="s">
        <v>5073</v>
      </c>
      <c r="E949" t="s">
        <v>775</v>
      </c>
      <c r="F949" t="s">
        <v>93</v>
      </c>
      <c r="G949">
        <v>20010220</v>
      </c>
      <c r="H949" t="s">
        <v>5074</v>
      </c>
      <c r="I949" t="s">
        <v>5075</v>
      </c>
      <c r="J949" t="s">
        <v>974</v>
      </c>
      <c r="K949" t="s">
        <v>141</v>
      </c>
      <c r="L949" t="s">
        <v>93</v>
      </c>
      <c r="M949" t="s">
        <v>1298</v>
      </c>
      <c r="O949" s="2">
        <f>IFERROR(IF($B949="","",INDEX(所属情報!$E:$E,MATCH($A949,所属情報!$A:$A,0))),"")</f>
        <v>490053</v>
      </c>
      <c r="P949" s="2" t="str">
        <f t="shared" si="42"/>
        <v>安井　颯汰 (M2)</v>
      </c>
      <c r="Q949" s="2" t="str">
        <f t="shared" si="43"/>
        <v>ﾔｽｲ ｿｳﾀ</v>
      </c>
      <c r="R949" s="2" t="str">
        <f t="shared" si="44"/>
        <v>YASUI Sota (01)</v>
      </c>
      <c r="S949" s="2" t="str">
        <f>IFERROR(IF($F949="","",INDEX(リスト!$C:$C,MATCH($F949,リスト!$B:$B,0))),"")</f>
        <v>27</v>
      </c>
      <c r="T949" s="2" t="str">
        <f>IFERROR(IF($K949="","",INDEX(リスト!$F:$F,MATCH($K949,リスト!$E:$E,0))),"")</f>
        <v>JPN</v>
      </c>
      <c r="U949" s="2" t="str">
        <f>IF($B949="","",RIGHT($G949*1000+100+COUNTIF($G$2:$G949,$G949),9))</f>
        <v>010220101</v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>生野・大　阪</v>
      </c>
    </row>
    <row r="950" spans="1:22" x14ac:dyDescent="0.4">
      <c r="A950" t="s">
        <v>11777</v>
      </c>
      <c r="B950">
        <v>950</v>
      </c>
      <c r="C950" t="s">
        <v>5076</v>
      </c>
      <c r="D950" t="s">
        <v>5077</v>
      </c>
      <c r="E950" t="s">
        <v>1307</v>
      </c>
      <c r="F950" t="s">
        <v>93</v>
      </c>
      <c r="G950">
        <v>20010714</v>
      </c>
      <c r="H950" t="s">
        <v>5078</v>
      </c>
      <c r="I950" t="s">
        <v>1805</v>
      </c>
      <c r="J950" t="s">
        <v>2471</v>
      </c>
      <c r="K950" t="s">
        <v>141</v>
      </c>
      <c r="L950" t="s">
        <v>93</v>
      </c>
      <c r="M950" t="s">
        <v>833</v>
      </c>
      <c r="O950" s="2">
        <f>IFERROR(IF($B950="","",INDEX(所属情報!$E:$E,MATCH($A950,所属情報!$A:$A,0))),"")</f>
        <v>490053</v>
      </c>
      <c r="P950" s="2" t="str">
        <f t="shared" si="42"/>
        <v>田中　陽介 (M1)</v>
      </c>
      <c r="Q950" s="2" t="str">
        <f t="shared" si="43"/>
        <v>ﾀﾅｶ ﾖｳｽｹ</v>
      </c>
      <c r="R950" s="2" t="str">
        <f t="shared" si="44"/>
        <v>TANAKA Yosuke (01)</v>
      </c>
      <c r="S950" s="2" t="str">
        <f>IFERROR(IF($F950="","",INDEX(リスト!$C:$C,MATCH($F950,リスト!$B:$B,0))),"")</f>
        <v>27</v>
      </c>
      <c r="T950" s="2" t="str">
        <f>IFERROR(IF($K950="","",INDEX(リスト!$F:$F,MATCH($K950,リスト!$E:$E,0))),"")</f>
        <v>JPN</v>
      </c>
      <c r="U950" s="2" t="str">
        <f>IF($B950="","",RIGHT($G950*1000+100+COUNTIF($G$2:$G950,$G950),9))</f>
        <v>010714101</v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>岸和田・大　阪</v>
      </c>
    </row>
    <row r="951" spans="1:22" x14ac:dyDescent="0.4">
      <c r="A951" t="s">
        <v>11777</v>
      </c>
      <c r="B951">
        <v>951</v>
      </c>
      <c r="C951" t="s">
        <v>5079</v>
      </c>
      <c r="D951" t="s">
        <v>5080</v>
      </c>
      <c r="E951" t="s">
        <v>1307</v>
      </c>
      <c r="F951" t="s">
        <v>95</v>
      </c>
      <c r="G951">
        <v>20020110</v>
      </c>
      <c r="H951" t="s">
        <v>5081</v>
      </c>
      <c r="I951" t="s">
        <v>2663</v>
      </c>
      <c r="J951" t="s">
        <v>5082</v>
      </c>
      <c r="K951" t="s">
        <v>141</v>
      </c>
      <c r="L951" t="s">
        <v>95</v>
      </c>
      <c r="M951" t="s">
        <v>2138</v>
      </c>
      <c r="O951" s="2">
        <f>IFERROR(IF($B951="","",INDEX(所属情報!$E:$E,MATCH($A951,所属情報!$A:$A,0))),"")</f>
        <v>490053</v>
      </c>
      <c r="P951" s="2" t="str">
        <f t="shared" si="42"/>
        <v>内藤　源一郎 (M1)</v>
      </c>
      <c r="Q951" s="2" t="str">
        <f t="shared" si="43"/>
        <v>ﾅｲﾄｳ ｹﾞﾝｲﾁﾛｳ</v>
      </c>
      <c r="R951" s="2" t="str">
        <f t="shared" si="44"/>
        <v>NAITO Genichiro (02)</v>
      </c>
      <c r="S951" s="2" t="str">
        <f>IFERROR(IF($F951="","",INDEX(リスト!$C:$C,MATCH($F951,リスト!$B:$B,0))),"")</f>
        <v>28</v>
      </c>
      <c r="T951" s="2" t="str">
        <f>IFERROR(IF($K951="","",INDEX(リスト!$F:$F,MATCH($K951,リスト!$E:$E,0))),"")</f>
        <v>JPN</v>
      </c>
      <c r="U951" s="2" t="str">
        <f>IF($B951="","",RIGHT($G951*1000+100+COUNTIF($G$2:$G951,$G951),9))</f>
        <v>020110101</v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>北摂三田・兵　庫</v>
      </c>
    </row>
    <row r="952" spans="1:22" x14ac:dyDescent="0.4">
      <c r="A952" t="s">
        <v>11777</v>
      </c>
      <c r="B952">
        <v>952</v>
      </c>
      <c r="C952" t="s">
        <v>5083</v>
      </c>
      <c r="D952" t="s">
        <v>5084</v>
      </c>
      <c r="E952" t="s">
        <v>1307</v>
      </c>
      <c r="F952" t="s">
        <v>123</v>
      </c>
      <c r="G952">
        <v>20010824</v>
      </c>
      <c r="H952" t="s">
        <v>5085</v>
      </c>
      <c r="I952" t="s">
        <v>1610</v>
      </c>
      <c r="J952" t="s">
        <v>820</v>
      </c>
      <c r="K952" t="s">
        <v>141</v>
      </c>
      <c r="L952" t="s">
        <v>123</v>
      </c>
      <c r="M952" t="s">
        <v>5086</v>
      </c>
      <c r="O952" s="2">
        <f>IFERROR(IF($B952="","",INDEX(所属情報!$E:$E,MATCH($A952,所属情報!$A:$A,0))),"")</f>
        <v>490053</v>
      </c>
      <c r="P952" s="2" t="str">
        <f t="shared" si="42"/>
        <v>中島　央人 (M1)</v>
      </c>
      <c r="Q952" s="2" t="str">
        <f t="shared" si="43"/>
        <v>ﾅｶｼﾏ ﾋﾛﾄ</v>
      </c>
      <c r="R952" s="2" t="str">
        <f t="shared" si="44"/>
        <v>NAKASHIMA Hiroto (01)</v>
      </c>
      <c r="S952" s="2" t="str">
        <f>IFERROR(IF($F952="","",INDEX(リスト!$C:$C,MATCH($F952,リスト!$B:$B,0))),"")</f>
        <v>42</v>
      </c>
      <c r="T952" s="2" t="str">
        <f>IFERROR(IF($K952="","",INDEX(リスト!$F:$F,MATCH($K952,リスト!$E:$E,0))),"")</f>
        <v>JPN</v>
      </c>
      <c r="U952" s="2" t="str">
        <f>IF($B952="","",RIGHT($G952*1000+100+COUNTIF($G$2:$G952,$G952),9))</f>
        <v>010824101</v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>諫早・長　崎</v>
      </c>
    </row>
    <row r="953" spans="1:22" x14ac:dyDescent="0.4">
      <c r="A953" t="s">
        <v>11777</v>
      </c>
      <c r="B953">
        <v>953</v>
      </c>
      <c r="C953" t="s">
        <v>5087</v>
      </c>
      <c r="D953" t="s">
        <v>5088</v>
      </c>
      <c r="E953" t="s">
        <v>1307</v>
      </c>
      <c r="F953" t="s">
        <v>95</v>
      </c>
      <c r="G953">
        <v>20000403</v>
      </c>
      <c r="H953" t="s">
        <v>5089</v>
      </c>
      <c r="I953" t="s">
        <v>5090</v>
      </c>
      <c r="J953" t="s">
        <v>2431</v>
      </c>
      <c r="K953" t="s">
        <v>141</v>
      </c>
      <c r="L953" t="s">
        <v>95</v>
      </c>
      <c r="M953" t="s">
        <v>1426</v>
      </c>
      <c r="O953" s="2">
        <f>IFERROR(IF($B953="","",INDEX(所属情報!$E:$E,MATCH($A953,所属情報!$A:$A,0))),"")</f>
        <v>490053</v>
      </c>
      <c r="P953" s="2" t="str">
        <f t="shared" si="42"/>
        <v>中本　大地 (M1)</v>
      </c>
      <c r="Q953" s="2" t="str">
        <f t="shared" si="43"/>
        <v>ﾅｶﾓﾄ ﾀﾞｲﾁ</v>
      </c>
      <c r="R953" s="2" t="str">
        <f t="shared" si="44"/>
        <v>NAKAMOTO Daichi (00)</v>
      </c>
      <c r="S953" s="2" t="str">
        <f>IFERROR(IF($F953="","",INDEX(リスト!$C:$C,MATCH($F953,リスト!$B:$B,0))),"")</f>
        <v>28</v>
      </c>
      <c r="T953" s="2" t="str">
        <f>IFERROR(IF($K953="","",INDEX(リスト!$F:$F,MATCH($K953,リスト!$E:$E,0))),"")</f>
        <v>JPN</v>
      </c>
      <c r="U953" s="2" t="str">
        <f>IF($B953="","",RIGHT($G953*1000+100+COUNTIF($G$2:$G953,$G953),9))</f>
        <v>000403101</v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>須磨東・兵　庫</v>
      </c>
    </row>
    <row r="954" spans="1:22" x14ac:dyDescent="0.4">
      <c r="A954" t="s">
        <v>11777</v>
      </c>
      <c r="B954">
        <v>954</v>
      </c>
      <c r="C954" t="s">
        <v>5091</v>
      </c>
      <c r="D954" t="s">
        <v>5092</v>
      </c>
      <c r="E954" t="s">
        <v>1307</v>
      </c>
      <c r="F954" t="s">
        <v>95</v>
      </c>
      <c r="G954">
        <v>20011017</v>
      </c>
      <c r="H954" t="s">
        <v>5093</v>
      </c>
      <c r="I954" t="s">
        <v>5094</v>
      </c>
      <c r="J954" t="s">
        <v>5095</v>
      </c>
      <c r="K954" t="s">
        <v>141</v>
      </c>
      <c r="L954" t="s">
        <v>95</v>
      </c>
      <c r="M954" t="s">
        <v>5096</v>
      </c>
      <c r="O954" s="2">
        <f>IFERROR(IF($B954="","",INDEX(所属情報!$E:$E,MATCH($A954,所属情報!$A:$A,0))),"")</f>
        <v>490053</v>
      </c>
      <c r="P954" s="2" t="str">
        <f t="shared" si="42"/>
        <v>蜂須賀　辰政 (M1)</v>
      </c>
      <c r="Q954" s="2" t="str">
        <f t="shared" si="43"/>
        <v>ﾊﾁｽｶ ﾀﾂﾏｻ</v>
      </c>
      <c r="R954" s="2" t="str">
        <f t="shared" si="44"/>
        <v>HACHISUKA Tatsumasa (01)</v>
      </c>
      <c r="S954" s="2" t="str">
        <f>IFERROR(IF($F954="","",INDEX(リスト!$C:$C,MATCH($F954,リスト!$B:$B,0))),"")</f>
        <v>28</v>
      </c>
      <c r="T954" s="2" t="str">
        <f>IFERROR(IF($K954="","",INDEX(リスト!$F:$F,MATCH($K954,リスト!$E:$E,0))),"")</f>
        <v>JPN</v>
      </c>
      <c r="U954" s="2" t="str">
        <f>IF($B954="","",RIGHT($G954*1000+100+COUNTIF($G$2:$G954,$G954),9))</f>
        <v>011017102</v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>明石北・兵　庫</v>
      </c>
    </row>
    <row r="955" spans="1:22" x14ac:dyDescent="0.4">
      <c r="A955" t="s">
        <v>11777</v>
      </c>
      <c r="B955">
        <v>955</v>
      </c>
      <c r="C955" t="s">
        <v>5097</v>
      </c>
      <c r="D955" t="s">
        <v>5098</v>
      </c>
      <c r="E955" t="s">
        <v>1307</v>
      </c>
      <c r="F955" t="s">
        <v>93</v>
      </c>
      <c r="G955">
        <v>20000901</v>
      </c>
      <c r="H955" t="s">
        <v>5099</v>
      </c>
      <c r="I955" t="s">
        <v>5100</v>
      </c>
      <c r="J955" t="s">
        <v>3600</v>
      </c>
      <c r="K955" t="s">
        <v>141</v>
      </c>
      <c r="L955" t="s">
        <v>93</v>
      </c>
      <c r="M955" t="s">
        <v>1647</v>
      </c>
      <c r="O955" s="2">
        <f>IFERROR(IF($B955="","",INDEX(所属情報!$E:$E,MATCH($A955,所属情報!$A:$A,0))),"")</f>
        <v>490053</v>
      </c>
      <c r="P955" s="2" t="str">
        <f t="shared" si="42"/>
        <v>吉門　宏祐 (M1)</v>
      </c>
      <c r="Q955" s="2" t="str">
        <f t="shared" si="43"/>
        <v>ﾖｼｶﾄﾞ ｺｳｽｹ</v>
      </c>
      <c r="R955" s="2" t="str">
        <f t="shared" si="44"/>
        <v>YOSHIKADO Kosuke (00)</v>
      </c>
      <c r="S955" s="2" t="str">
        <f>IFERROR(IF($F955="","",INDEX(リスト!$C:$C,MATCH($F955,リスト!$B:$B,0))),"")</f>
        <v>27</v>
      </c>
      <c r="T955" s="2" t="str">
        <f>IFERROR(IF($K955="","",INDEX(リスト!$F:$F,MATCH($K955,リスト!$E:$E,0))),"")</f>
        <v>JPN</v>
      </c>
      <c r="U955" s="2" t="str">
        <f>IF($B955="","",RIGHT($G955*1000+100+COUNTIF($G$2:$G955,$G955),9))</f>
        <v>000901101</v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>登美丘・大　阪</v>
      </c>
    </row>
    <row r="956" spans="1:22" x14ac:dyDescent="0.4">
      <c r="A956" t="s">
        <v>11777</v>
      </c>
      <c r="B956">
        <v>956</v>
      </c>
      <c r="C956" t="s">
        <v>5101</v>
      </c>
      <c r="D956" t="s">
        <v>5102</v>
      </c>
      <c r="E956">
        <v>4</v>
      </c>
      <c r="F956" t="s">
        <v>81</v>
      </c>
      <c r="G956">
        <v>20021005</v>
      </c>
      <c r="H956" t="s">
        <v>5103</v>
      </c>
      <c r="I956" t="s">
        <v>5104</v>
      </c>
      <c r="J956" t="s">
        <v>796</v>
      </c>
      <c r="K956" t="s">
        <v>141</v>
      </c>
      <c r="L956" t="s">
        <v>81</v>
      </c>
      <c r="M956" t="s">
        <v>5105</v>
      </c>
      <c r="O956" s="2">
        <f>IFERROR(IF($B956="","",INDEX(所属情報!$E:$E,MATCH($A956,所属情報!$A:$A,0))),"")</f>
        <v>490053</v>
      </c>
      <c r="P956" s="2" t="str">
        <f t="shared" si="42"/>
        <v>朝田　康聖 (4)</v>
      </c>
      <c r="Q956" s="2" t="str">
        <f t="shared" si="43"/>
        <v>ｱｻﾀﾞ ｺｳｾｲ</v>
      </c>
      <c r="R956" s="2" t="str">
        <f t="shared" si="44"/>
        <v>ASADA Kosei (02)</v>
      </c>
      <c r="S956" s="2" t="str">
        <f>IFERROR(IF($F956="","",INDEX(リスト!$C:$C,MATCH($F956,リスト!$B:$B,0))),"")</f>
        <v>21</v>
      </c>
      <c r="T956" s="2" t="str">
        <f>IFERROR(IF($K956="","",INDEX(リスト!$F:$F,MATCH($K956,リスト!$E:$E,0))),"")</f>
        <v>JPN</v>
      </c>
      <c r="U956" s="2" t="str">
        <f>IF($B956="","",RIGHT($G956*1000+100+COUNTIF($G$2:$G956,$G956),9))</f>
        <v>021005101</v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>武義・岐　阜</v>
      </c>
    </row>
    <row r="957" spans="1:22" x14ac:dyDescent="0.4">
      <c r="A957" t="s">
        <v>11777</v>
      </c>
      <c r="B957">
        <v>957</v>
      </c>
      <c r="C957" t="s">
        <v>5106</v>
      </c>
      <c r="D957" t="s">
        <v>5107</v>
      </c>
      <c r="E957">
        <v>4</v>
      </c>
      <c r="F957" t="s">
        <v>95</v>
      </c>
      <c r="G957">
        <v>20011215</v>
      </c>
      <c r="H957" t="s">
        <v>5108</v>
      </c>
      <c r="I957" t="s">
        <v>5109</v>
      </c>
      <c r="J957" t="s">
        <v>1047</v>
      </c>
      <c r="K957" t="s">
        <v>141</v>
      </c>
      <c r="L957" t="s">
        <v>95</v>
      </c>
      <c r="M957" t="s">
        <v>5071</v>
      </c>
      <c r="O957" s="2">
        <f>IFERROR(IF($B957="","",INDEX(所属情報!$E:$E,MATCH($A957,所属情報!$A:$A,0))),"")</f>
        <v>490053</v>
      </c>
      <c r="P957" s="2" t="str">
        <f t="shared" si="42"/>
        <v>石井　亮多 (4)</v>
      </c>
      <c r="Q957" s="2" t="str">
        <f t="shared" si="43"/>
        <v>ｲｼｲ ﾘｮｳﾀ</v>
      </c>
      <c r="R957" s="2" t="str">
        <f t="shared" si="44"/>
        <v>ISHII Ryota (01)</v>
      </c>
      <c r="S957" s="2" t="str">
        <f>IFERROR(IF($F957="","",INDEX(リスト!$C:$C,MATCH($F957,リスト!$B:$B,0))),"")</f>
        <v>28</v>
      </c>
      <c r="T957" s="2" t="str">
        <f>IFERROR(IF($K957="","",INDEX(リスト!$F:$F,MATCH($K957,リスト!$E:$E,0))),"")</f>
        <v>JPN</v>
      </c>
      <c r="U957" s="2" t="str">
        <f>IF($B957="","",RIGHT($G957*1000+100+COUNTIF($G$2:$G957,$G957),9))</f>
        <v>011215101</v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>姫路西・兵　庫</v>
      </c>
    </row>
    <row r="958" spans="1:22" x14ac:dyDescent="0.4">
      <c r="A958" t="s">
        <v>11777</v>
      </c>
      <c r="B958">
        <v>958</v>
      </c>
      <c r="C958" t="s">
        <v>5110</v>
      </c>
      <c r="D958" t="s">
        <v>5111</v>
      </c>
      <c r="E958">
        <v>4</v>
      </c>
      <c r="F958" t="s">
        <v>103</v>
      </c>
      <c r="G958">
        <v>20021022</v>
      </c>
      <c r="H958" t="s">
        <v>5112</v>
      </c>
      <c r="I958" t="s">
        <v>5113</v>
      </c>
      <c r="J958" t="s">
        <v>2381</v>
      </c>
      <c r="K958" t="s">
        <v>141</v>
      </c>
      <c r="L958" t="s">
        <v>103</v>
      </c>
      <c r="M958" t="s">
        <v>5114</v>
      </c>
      <c r="O958" s="2">
        <f>IFERROR(IF($B958="","",INDEX(所属情報!$E:$E,MATCH($A958,所属情報!$A:$A,0))),"")</f>
        <v>490053</v>
      </c>
      <c r="P958" s="2" t="str">
        <f t="shared" si="42"/>
        <v>嘉本　容己 (4)</v>
      </c>
      <c r="Q958" s="2" t="str">
        <f t="shared" si="43"/>
        <v>ｶﾓﾄ ﾋﾛｷ</v>
      </c>
      <c r="R958" s="2" t="str">
        <f t="shared" si="44"/>
        <v>KAMOTO Hiroki (02)</v>
      </c>
      <c r="S958" s="2" t="str">
        <f>IFERROR(IF($F958="","",INDEX(リスト!$C:$C,MATCH($F958,リスト!$B:$B,0))),"")</f>
        <v>32</v>
      </c>
      <c r="T958" s="2" t="str">
        <f>IFERROR(IF($K958="","",INDEX(リスト!$F:$F,MATCH($K958,リスト!$E:$E,0))),"")</f>
        <v>JPN</v>
      </c>
      <c r="U958" s="2" t="str">
        <f>IF($B958="","",RIGHT($G958*1000+100+COUNTIF($G$2:$G958,$G958),9))</f>
        <v>021022101</v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>松江南・島　根</v>
      </c>
    </row>
    <row r="959" spans="1:22" x14ac:dyDescent="0.4">
      <c r="A959" t="s">
        <v>11777</v>
      </c>
      <c r="B959">
        <v>959</v>
      </c>
      <c r="C959" t="s">
        <v>5115</v>
      </c>
      <c r="D959" t="s">
        <v>5116</v>
      </c>
      <c r="E959">
        <v>4</v>
      </c>
      <c r="F959" t="s">
        <v>93</v>
      </c>
      <c r="G959">
        <v>20020409</v>
      </c>
      <c r="H959" t="s">
        <v>5117</v>
      </c>
      <c r="I959" t="s">
        <v>1084</v>
      </c>
      <c r="J959" t="s">
        <v>2820</v>
      </c>
      <c r="K959" t="s">
        <v>141</v>
      </c>
      <c r="L959" t="s">
        <v>93</v>
      </c>
      <c r="M959" t="s">
        <v>5118</v>
      </c>
      <c r="O959" s="2">
        <f>IFERROR(IF($B959="","",INDEX(所属情報!$E:$E,MATCH($A959,所属情報!$A:$A,0))),"")</f>
        <v>490053</v>
      </c>
      <c r="P959" s="2" t="str">
        <f t="shared" si="42"/>
        <v>木村　元 (4)</v>
      </c>
      <c r="Q959" s="2" t="str">
        <f t="shared" si="43"/>
        <v>ｷﾑﾗ ｹﾞﾝ</v>
      </c>
      <c r="R959" s="2" t="str">
        <f t="shared" si="44"/>
        <v>KIMURA Gen (02)</v>
      </c>
      <c r="S959" s="2" t="str">
        <f>IFERROR(IF($F959="","",INDEX(リスト!$C:$C,MATCH($F959,リスト!$B:$B,0))),"")</f>
        <v>27</v>
      </c>
      <c r="T959" s="2" t="str">
        <f>IFERROR(IF($K959="","",INDEX(リスト!$F:$F,MATCH($K959,リスト!$E:$E,0))),"")</f>
        <v>JPN</v>
      </c>
      <c r="U959" s="2" t="str">
        <f>IF($B959="","",RIGHT($G959*1000+100+COUNTIF($G$2:$G959,$G959),9))</f>
        <v>020409104</v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>清水谷・大　阪</v>
      </c>
    </row>
    <row r="960" spans="1:22" x14ac:dyDescent="0.4">
      <c r="A960" t="s">
        <v>11777</v>
      </c>
      <c r="B960">
        <v>960</v>
      </c>
      <c r="C960" t="s">
        <v>5119</v>
      </c>
      <c r="D960" t="s">
        <v>5120</v>
      </c>
      <c r="E960">
        <v>4</v>
      </c>
      <c r="F960" t="s">
        <v>89</v>
      </c>
      <c r="G960">
        <v>20020823</v>
      </c>
      <c r="H960" t="s">
        <v>5121</v>
      </c>
      <c r="I960" t="s">
        <v>4636</v>
      </c>
      <c r="J960" t="s">
        <v>2163</v>
      </c>
      <c r="K960" t="s">
        <v>141</v>
      </c>
      <c r="L960" t="s">
        <v>89</v>
      </c>
      <c r="M960" t="s">
        <v>5122</v>
      </c>
      <c r="O960" s="2">
        <f>IFERROR(IF($B960="","",INDEX(所属情報!$E:$E,MATCH($A960,所属情報!$A:$A,0))),"")</f>
        <v>490053</v>
      </c>
      <c r="P960" s="2" t="str">
        <f t="shared" si="42"/>
        <v>渋谷　航平 (4)</v>
      </c>
      <c r="Q960" s="2" t="str">
        <f t="shared" si="43"/>
        <v>ｼﾌﾞﾔ ｺｳﾍｲ</v>
      </c>
      <c r="R960" s="2" t="str">
        <f t="shared" si="44"/>
        <v>SHIBUYA Kohei (02)</v>
      </c>
      <c r="S960" s="2" t="str">
        <f>IFERROR(IF($F960="","",INDEX(リスト!$C:$C,MATCH($F960,リスト!$B:$B,0))),"")</f>
        <v>25</v>
      </c>
      <c r="T960" s="2" t="str">
        <f>IFERROR(IF($K960="","",INDEX(リスト!$F:$F,MATCH($K960,リスト!$E:$E,0))),"")</f>
        <v>JPN</v>
      </c>
      <c r="U960" s="2" t="str">
        <f>IF($B960="","",RIGHT($G960*1000+100+COUNTIF($G$2:$G960,$G960),9))</f>
        <v>020823103</v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>米原・滋　賀</v>
      </c>
    </row>
    <row r="961" spans="1:22" x14ac:dyDescent="0.4">
      <c r="A961" t="s">
        <v>11777</v>
      </c>
      <c r="B961">
        <v>961</v>
      </c>
      <c r="C961" t="s">
        <v>5123</v>
      </c>
      <c r="D961" t="s">
        <v>926</v>
      </c>
      <c r="E961">
        <v>4</v>
      </c>
      <c r="F961" t="s">
        <v>95</v>
      </c>
      <c r="G961">
        <v>20021002</v>
      </c>
      <c r="H961" t="s">
        <v>5124</v>
      </c>
      <c r="I961" t="s">
        <v>928</v>
      </c>
      <c r="J961" t="s">
        <v>929</v>
      </c>
      <c r="K961" t="s">
        <v>141</v>
      </c>
      <c r="L961" t="s">
        <v>95</v>
      </c>
      <c r="M961" t="s">
        <v>827</v>
      </c>
      <c r="O961" s="2">
        <f>IFERROR(IF($B961="","",INDEX(所属情報!$E:$E,MATCH($A961,所属情報!$A:$A,0))),"")</f>
        <v>490053</v>
      </c>
      <c r="P961" s="2" t="str">
        <f t="shared" si="42"/>
        <v>島田　拓実 (4)</v>
      </c>
      <c r="Q961" s="2" t="str">
        <f t="shared" si="43"/>
        <v>ｼﾏﾀﾞ ﾀｸﾐ</v>
      </c>
      <c r="R961" s="2" t="str">
        <f t="shared" si="44"/>
        <v>SHIMADA Takumi (02)</v>
      </c>
      <c r="S961" s="2" t="str">
        <f>IFERROR(IF($F961="","",INDEX(リスト!$C:$C,MATCH($F961,リスト!$B:$B,0))),"")</f>
        <v>28</v>
      </c>
      <c r="T961" s="2" t="str">
        <f>IFERROR(IF($K961="","",INDEX(リスト!$F:$F,MATCH($K961,リスト!$E:$E,0))),"")</f>
        <v>JPN</v>
      </c>
      <c r="U961" s="2" t="str">
        <f>IF($B961="","",RIGHT($G961*1000+100+COUNTIF($G$2:$G961,$G961),9))</f>
        <v>021002102</v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>社・兵　庫</v>
      </c>
    </row>
    <row r="962" spans="1:22" x14ac:dyDescent="0.4">
      <c r="A962" t="s">
        <v>11777</v>
      </c>
      <c r="B962">
        <v>962</v>
      </c>
      <c r="C962" t="s">
        <v>5125</v>
      </c>
      <c r="D962" t="s">
        <v>5126</v>
      </c>
      <c r="E962">
        <v>4</v>
      </c>
      <c r="F962" t="s">
        <v>95</v>
      </c>
      <c r="G962">
        <v>20021024</v>
      </c>
      <c r="H962" t="s">
        <v>5127</v>
      </c>
      <c r="I962" t="s">
        <v>1805</v>
      </c>
      <c r="J962" t="s">
        <v>5128</v>
      </c>
      <c r="K962" t="s">
        <v>141</v>
      </c>
      <c r="L962" t="s">
        <v>95</v>
      </c>
      <c r="M962" t="s">
        <v>5129</v>
      </c>
      <c r="O962" s="2">
        <f>IFERROR(IF($B962="","",INDEX(所属情報!$E:$E,MATCH($A962,所属情報!$A:$A,0))),"")</f>
        <v>490053</v>
      </c>
      <c r="P962" s="2" t="str">
        <f t="shared" ref="P962:P1025" si="45">IF($C962="","",IF($E962="",$C962,$C962&amp;" ("&amp;$E962&amp;")"))</f>
        <v>田中　悠雅 (4)</v>
      </c>
      <c r="Q962" s="2" t="str">
        <f t="shared" ref="Q962:Q1025" si="46">IF($D962="","",ASC($D962))</f>
        <v>ﾀﾅｶ ﾕｳｶﾞ</v>
      </c>
      <c r="R962" s="2" t="str">
        <f t="shared" ref="R962:R1025" si="47">IF($I962="","",UPPER($I962)&amp;" "&amp;UPPER(LEFT($J962,1))&amp;LOWER(RIGHT($J962,LEN($J962)-1))&amp;" ("&amp;MID($G962,3,2)&amp;")")</f>
        <v>TANAKA Yuga (02)</v>
      </c>
      <c r="S962" s="2" t="str">
        <f>IFERROR(IF($F962="","",INDEX(リスト!$C:$C,MATCH($F962,リスト!$B:$B,0))),"")</f>
        <v>28</v>
      </c>
      <c r="T962" s="2" t="str">
        <f>IFERROR(IF($K962="","",INDEX(リスト!$F:$F,MATCH($K962,リスト!$E:$E,0))),"")</f>
        <v>JPN</v>
      </c>
      <c r="U962" s="2" t="str">
        <f>IF($B962="","",RIGHT($G962*1000+100+COUNTIF($G$2:$G962,$G962),9))</f>
        <v>021024102</v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>洲本・兵　庫</v>
      </c>
    </row>
    <row r="963" spans="1:22" x14ac:dyDescent="0.4">
      <c r="A963" t="s">
        <v>11777</v>
      </c>
      <c r="B963">
        <v>963</v>
      </c>
      <c r="C963" t="s">
        <v>5130</v>
      </c>
      <c r="D963" t="s">
        <v>5131</v>
      </c>
      <c r="E963">
        <v>4</v>
      </c>
      <c r="F963" t="s">
        <v>123</v>
      </c>
      <c r="G963">
        <v>20020618</v>
      </c>
      <c r="H963" t="s">
        <v>5132</v>
      </c>
      <c r="I963" t="s">
        <v>1402</v>
      </c>
      <c r="J963" t="s">
        <v>1413</v>
      </c>
      <c r="K963" t="s">
        <v>141</v>
      </c>
      <c r="L963" t="s">
        <v>123</v>
      </c>
      <c r="M963" t="s">
        <v>5133</v>
      </c>
      <c r="O963" s="2">
        <f>IFERROR(IF($B963="","",INDEX(所属情報!$E:$E,MATCH($A963,所属情報!$A:$A,0))),"")</f>
        <v>490053</v>
      </c>
      <c r="P963" s="2" t="str">
        <f t="shared" si="45"/>
        <v>橋本　虎大郎 (4)</v>
      </c>
      <c r="Q963" s="2" t="str">
        <f t="shared" si="46"/>
        <v>ﾊｼﾓﾄ ｺﾀﾛｳ</v>
      </c>
      <c r="R963" s="2" t="str">
        <f t="shared" si="47"/>
        <v>HASHIMOTO Kotaro (02)</v>
      </c>
      <c r="S963" s="2" t="str">
        <f>IFERROR(IF($F963="","",INDEX(リスト!$C:$C,MATCH($F963,リスト!$B:$B,0))),"")</f>
        <v>42</v>
      </c>
      <c r="T963" s="2" t="str">
        <f>IFERROR(IF($K963="","",INDEX(リスト!$F:$F,MATCH($K963,リスト!$E:$E,0))),"")</f>
        <v>JPN</v>
      </c>
      <c r="U963" s="2" t="str">
        <f>IF($B963="","",RIGHT($G963*1000+100+COUNTIF($G$2:$G963,$G963),9))</f>
        <v>020618101</v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>北松西・長　崎</v>
      </c>
    </row>
    <row r="964" spans="1:22" x14ac:dyDescent="0.4">
      <c r="A964" t="s">
        <v>11777</v>
      </c>
      <c r="B964">
        <v>964</v>
      </c>
      <c r="C964" t="s">
        <v>5134</v>
      </c>
      <c r="D964" t="s">
        <v>5135</v>
      </c>
      <c r="E964">
        <v>4</v>
      </c>
      <c r="F964" t="s">
        <v>113</v>
      </c>
      <c r="G964">
        <v>20020629</v>
      </c>
      <c r="H964" t="s">
        <v>5136</v>
      </c>
      <c r="I964" t="s">
        <v>5137</v>
      </c>
      <c r="J964" t="s">
        <v>1205</v>
      </c>
      <c r="K964" t="s">
        <v>141</v>
      </c>
      <c r="L964" t="s">
        <v>113</v>
      </c>
      <c r="M964" t="s">
        <v>3320</v>
      </c>
      <c r="O964" s="2">
        <f>IFERROR(IF($B964="","",INDEX(所属情報!$E:$E,MATCH($A964,所属情報!$A:$A,0))),"")</f>
        <v>490053</v>
      </c>
      <c r="P964" s="2" t="str">
        <f t="shared" si="45"/>
        <v>福﨑　友喜 (4)</v>
      </c>
      <c r="Q964" s="2" t="str">
        <f t="shared" si="46"/>
        <v>ﾌｸｻﾞｷ ﾄﾓｷ</v>
      </c>
      <c r="R964" s="2" t="str">
        <f t="shared" si="47"/>
        <v>FUKUZAKI Tomoki (02)</v>
      </c>
      <c r="S964" s="2" t="str">
        <f>IFERROR(IF($F964="","",INDEX(リスト!$C:$C,MATCH($F964,リスト!$B:$B,0))),"")</f>
        <v>37</v>
      </c>
      <c r="T964" s="2" t="str">
        <f>IFERROR(IF($K964="","",INDEX(リスト!$F:$F,MATCH($K964,リスト!$E:$E,0))),"")</f>
        <v>JPN</v>
      </c>
      <c r="U964" s="2" t="str">
        <f>IF($B964="","",RIGHT($G964*1000+100+COUNTIF($G$2:$G964,$G964),9))</f>
        <v>020629101</v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>高松西・香　川</v>
      </c>
    </row>
    <row r="965" spans="1:22" x14ac:dyDescent="0.4">
      <c r="A965" t="s">
        <v>11777</v>
      </c>
      <c r="B965">
        <v>965</v>
      </c>
      <c r="C965" t="s">
        <v>5138</v>
      </c>
      <c r="D965" t="s">
        <v>5139</v>
      </c>
      <c r="E965">
        <v>4</v>
      </c>
      <c r="F965" t="s">
        <v>57</v>
      </c>
      <c r="G965">
        <v>20020627</v>
      </c>
      <c r="H965" t="s">
        <v>5140</v>
      </c>
      <c r="I965" t="s">
        <v>4478</v>
      </c>
      <c r="J965" t="s">
        <v>832</v>
      </c>
      <c r="K965" t="s">
        <v>141</v>
      </c>
      <c r="L965" t="s">
        <v>57</v>
      </c>
      <c r="M965" t="s">
        <v>1054</v>
      </c>
      <c r="O965" s="2">
        <f>IFERROR(IF($B965="","",INDEX(所属情報!$E:$E,MATCH($A965,所属情報!$A:$A,0))),"")</f>
        <v>490053</v>
      </c>
      <c r="P965" s="2" t="str">
        <f t="shared" si="45"/>
        <v>古川　尊 (4)</v>
      </c>
      <c r="Q965" s="2" t="str">
        <f t="shared" si="46"/>
        <v>ﾌﾙｶﾜ ﾀｹﾙ</v>
      </c>
      <c r="R965" s="2" t="str">
        <f t="shared" si="47"/>
        <v>FURUKAWA Takeru (02)</v>
      </c>
      <c r="S965" s="2" t="str">
        <f>IFERROR(IF($F965="","",INDEX(リスト!$C:$C,MATCH($F965,リスト!$B:$B,0))),"")</f>
        <v>09</v>
      </c>
      <c r="T965" s="2" t="str">
        <f>IFERROR(IF($K965="","",INDEX(リスト!$F:$F,MATCH($K965,リスト!$E:$E,0))),"")</f>
        <v>JPN</v>
      </c>
      <c r="U965" s="2" t="str">
        <f>IF($B965="","",RIGHT($G965*1000+100+COUNTIF($G$2:$G965,$G965),9))</f>
        <v>020627103</v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>佐野・栃　木</v>
      </c>
    </row>
    <row r="966" spans="1:22" x14ac:dyDescent="0.4">
      <c r="A966" t="s">
        <v>11777</v>
      </c>
      <c r="B966">
        <v>966</v>
      </c>
      <c r="C966" t="s">
        <v>5141</v>
      </c>
      <c r="D966" t="s">
        <v>5142</v>
      </c>
      <c r="E966">
        <v>4</v>
      </c>
      <c r="F966" t="s">
        <v>93</v>
      </c>
      <c r="G966">
        <v>20020919</v>
      </c>
      <c r="H966" t="s">
        <v>5143</v>
      </c>
      <c r="I966" t="s">
        <v>1140</v>
      </c>
      <c r="J966" t="s">
        <v>1461</v>
      </c>
      <c r="K966" t="s">
        <v>141</v>
      </c>
      <c r="L966" t="s">
        <v>93</v>
      </c>
      <c r="M966" t="s">
        <v>1026</v>
      </c>
      <c r="O966" s="2">
        <f>IFERROR(IF($B966="","",INDEX(所属情報!$E:$E,MATCH($A966,所属情報!$A:$A,0))),"")</f>
        <v>490053</v>
      </c>
      <c r="P966" s="2" t="str">
        <f t="shared" si="45"/>
        <v>吉田　健太郎 (4)</v>
      </c>
      <c r="Q966" s="2" t="str">
        <f t="shared" si="46"/>
        <v>ﾖｼﾀﾞ ｹﾝﾀﾛｳ</v>
      </c>
      <c r="R966" s="2" t="str">
        <f t="shared" si="47"/>
        <v>YOSHIDA Kentaro (02)</v>
      </c>
      <c r="S966" s="2" t="str">
        <f>IFERROR(IF($F966="","",INDEX(リスト!$C:$C,MATCH($F966,リスト!$B:$B,0))),"")</f>
        <v>27</v>
      </c>
      <c r="T966" s="2" t="str">
        <f>IFERROR(IF($K966="","",INDEX(リスト!$F:$F,MATCH($K966,リスト!$E:$E,0))),"")</f>
        <v>JPN</v>
      </c>
      <c r="U966" s="2" t="str">
        <f>IF($B966="","",RIGHT($G966*1000+100+COUNTIF($G$2:$G966,$G966),9))</f>
        <v>020919102</v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>寝屋川・大　阪</v>
      </c>
    </row>
    <row r="967" spans="1:22" x14ac:dyDescent="0.4">
      <c r="A967" t="s">
        <v>11777</v>
      </c>
      <c r="B967">
        <v>967</v>
      </c>
      <c r="C967" t="s">
        <v>5144</v>
      </c>
      <c r="D967" t="s">
        <v>5145</v>
      </c>
      <c r="E967">
        <v>4</v>
      </c>
      <c r="F967" t="s">
        <v>97</v>
      </c>
      <c r="G967">
        <v>20020709</v>
      </c>
      <c r="H967" t="s">
        <v>5146</v>
      </c>
      <c r="I967" t="s">
        <v>2542</v>
      </c>
      <c r="J967" t="s">
        <v>2925</v>
      </c>
      <c r="K967" t="s">
        <v>141</v>
      </c>
      <c r="L967" t="s">
        <v>97</v>
      </c>
      <c r="M967" t="s">
        <v>1355</v>
      </c>
      <c r="O967" s="2">
        <f>IFERROR(IF($B967="","",INDEX(所属情報!$E:$E,MATCH($A967,所属情報!$A:$A,0))),"")</f>
        <v>490053</v>
      </c>
      <c r="P967" s="2" t="str">
        <f t="shared" si="45"/>
        <v>米田　陽太 (4)</v>
      </c>
      <c r="Q967" s="2" t="str">
        <f t="shared" si="46"/>
        <v>ﾖﾈﾀﾞ ﾖｳﾀ</v>
      </c>
      <c r="R967" s="2" t="str">
        <f t="shared" si="47"/>
        <v>YONEDA Yota (02)</v>
      </c>
      <c r="S967" s="2" t="str">
        <f>IFERROR(IF($F967="","",INDEX(リスト!$C:$C,MATCH($F967,リスト!$B:$B,0))),"")</f>
        <v>29</v>
      </c>
      <c r="T967" s="2" t="str">
        <f>IFERROR(IF($K967="","",INDEX(リスト!$F:$F,MATCH($K967,リスト!$E:$E,0))),"")</f>
        <v>JPN</v>
      </c>
      <c r="U967" s="2" t="str">
        <f>IF($B967="","",RIGHT($G967*1000+100+COUNTIF($G$2:$G967,$G967),9))</f>
        <v>020709102</v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>智辯学園奈良カレッジ・奈　良</v>
      </c>
    </row>
    <row r="968" spans="1:22" x14ac:dyDescent="0.4">
      <c r="A968" t="s">
        <v>11777</v>
      </c>
      <c r="B968">
        <v>968</v>
      </c>
      <c r="C968" t="s">
        <v>5147</v>
      </c>
      <c r="D968" t="s">
        <v>5148</v>
      </c>
      <c r="E968">
        <v>3</v>
      </c>
      <c r="F968" t="s">
        <v>97</v>
      </c>
      <c r="G968">
        <v>20030507</v>
      </c>
      <c r="H968" t="s">
        <v>5149</v>
      </c>
      <c r="I968" t="s">
        <v>3739</v>
      </c>
      <c r="J968" t="s">
        <v>1194</v>
      </c>
      <c r="K968" t="s">
        <v>141</v>
      </c>
      <c r="L968" t="s">
        <v>97</v>
      </c>
      <c r="M968" t="s">
        <v>2302</v>
      </c>
      <c r="O968" s="2">
        <f>IFERROR(IF($B968="","",INDEX(所属情報!$E:$E,MATCH($A968,所属情報!$A:$A,0))),"")</f>
        <v>490053</v>
      </c>
      <c r="P968" s="2" t="str">
        <f t="shared" si="45"/>
        <v>天野　孝紀 (3)</v>
      </c>
      <c r="Q968" s="2" t="str">
        <f t="shared" si="46"/>
        <v>ｱﾏﾉ ｺｳｷ</v>
      </c>
      <c r="R968" s="2" t="str">
        <f t="shared" si="47"/>
        <v>AMANO Koki (03)</v>
      </c>
      <c r="S968" s="2" t="str">
        <f>IFERROR(IF($F968="","",INDEX(リスト!$C:$C,MATCH($F968,リスト!$B:$B,0))),"")</f>
        <v>29</v>
      </c>
      <c r="T968" s="2" t="str">
        <f>IFERROR(IF($K968="","",INDEX(リスト!$F:$F,MATCH($K968,リスト!$E:$E,0))),"")</f>
        <v>JPN</v>
      </c>
      <c r="U968" s="2" t="str">
        <f>IF($B968="","",RIGHT($G968*1000+100+COUNTIF($G$2:$G968,$G968),9))</f>
        <v>030507102</v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>郡山・奈　良</v>
      </c>
    </row>
    <row r="969" spans="1:22" x14ac:dyDescent="0.4">
      <c r="A969" t="s">
        <v>11777</v>
      </c>
      <c r="B969">
        <v>969</v>
      </c>
      <c r="C969" t="s">
        <v>5150</v>
      </c>
      <c r="D969" t="s">
        <v>5151</v>
      </c>
      <c r="E969">
        <v>3</v>
      </c>
      <c r="F969" t="s">
        <v>95</v>
      </c>
      <c r="G969">
        <v>20030806</v>
      </c>
      <c r="H969" t="s">
        <v>5152</v>
      </c>
      <c r="I969" t="s">
        <v>5153</v>
      </c>
      <c r="J969" t="s">
        <v>5154</v>
      </c>
      <c r="K969" t="s">
        <v>141</v>
      </c>
      <c r="L969" t="s">
        <v>95</v>
      </c>
      <c r="M969" t="s">
        <v>2333</v>
      </c>
      <c r="O969" s="2">
        <f>IFERROR(IF($B969="","",INDEX(所属情報!$E:$E,MATCH($A969,所属情報!$A:$A,0))),"")</f>
        <v>490053</v>
      </c>
      <c r="P969" s="2" t="str">
        <f t="shared" si="45"/>
        <v>菅野　壱心 (3)</v>
      </c>
      <c r="Q969" s="2" t="str">
        <f t="shared" si="46"/>
        <v>ｶﾝﾉ ｲｯｼﾝ</v>
      </c>
      <c r="R969" s="2" t="str">
        <f t="shared" si="47"/>
        <v>KANNO Isshin (03)</v>
      </c>
      <c r="S969" s="2" t="str">
        <f>IFERROR(IF($F969="","",INDEX(リスト!$C:$C,MATCH($F969,リスト!$B:$B,0))),"")</f>
        <v>28</v>
      </c>
      <c r="T969" s="2" t="str">
        <f>IFERROR(IF($K969="","",INDEX(リスト!$F:$F,MATCH($K969,リスト!$E:$E,0))),"")</f>
        <v>JPN</v>
      </c>
      <c r="U969" s="2" t="str">
        <f>IF($B969="","",RIGHT($G969*1000+100+COUNTIF($G$2:$G969,$G969),9))</f>
        <v>030806102</v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>三田祥雲館・兵　庫</v>
      </c>
    </row>
    <row r="970" spans="1:22" x14ac:dyDescent="0.4">
      <c r="A970" t="s">
        <v>11777</v>
      </c>
      <c r="B970">
        <v>970</v>
      </c>
      <c r="C970" t="s">
        <v>5155</v>
      </c>
      <c r="D970" t="s">
        <v>5156</v>
      </c>
      <c r="E970">
        <v>3</v>
      </c>
      <c r="F970" t="s">
        <v>97</v>
      </c>
      <c r="G970">
        <v>20030717</v>
      </c>
      <c r="H970" t="s">
        <v>5157</v>
      </c>
      <c r="I970" t="s">
        <v>5158</v>
      </c>
      <c r="J970" t="s">
        <v>5159</v>
      </c>
      <c r="K970" t="s">
        <v>141</v>
      </c>
      <c r="L970" t="s">
        <v>97</v>
      </c>
      <c r="M970" t="s">
        <v>2302</v>
      </c>
      <c r="O970" s="2">
        <f>IFERROR(IF($B970="","",INDEX(所属情報!$E:$E,MATCH($A970,所属情報!$A:$A,0))),"")</f>
        <v>490053</v>
      </c>
      <c r="P970" s="2" t="str">
        <f t="shared" si="45"/>
        <v>西本　統士 (3)</v>
      </c>
      <c r="Q970" s="2" t="str">
        <f t="shared" si="46"/>
        <v>ﾆｼﾓﾄ ﾄｳｼﾞ</v>
      </c>
      <c r="R970" s="2" t="str">
        <f t="shared" si="47"/>
        <v>NISHIMOTO Toji (03)</v>
      </c>
      <c r="S970" s="2" t="str">
        <f>IFERROR(IF($F970="","",INDEX(リスト!$C:$C,MATCH($F970,リスト!$B:$B,0))),"")</f>
        <v>29</v>
      </c>
      <c r="T970" s="2" t="str">
        <f>IFERROR(IF($K970="","",INDEX(リスト!$F:$F,MATCH($K970,リスト!$E:$E,0))),"")</f>
        <v>JPN</v>
      </c>
      <c r="U970" s="2" t="str">
        <f>IF($B970="","",RIGHT($G970*1000+100+COUNTIF($G$2:$G970,$G970),9))</f>
        <v>030717102</v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>郡山・奈　良</v>
      </c>
    </row>
    <row r="971" spans="1:22" x14ac:dyDescent="0.4">
      <c r="A971" t="s">
        <v>11777</v>
      </c>
      <c r="B971">
        <v>971</v>
      </c>
      <c r="C971" t="s">
        <v>5160</v>
      </c>
      <c r="D971" t="s">
        <v>5161</v>
      </c>
      <c r="E971">
        <v>3</v>
      </c>
      <c r="F971" t="s">
        <v>85</v>
      </c>
      <c r="G971">
        <v>20030924</v>
      </c>
      <c r="H971" t="s">
        <v>5162</v>
      </c>
      <c r="I971" t="s">
        <v>4436</v>
      </c>
      <c r="J971" t="s">
        <v>5163</v>
      </c>
      <c r="K971" t="s">
        <v>141</v>
      </c>
      <c r="L971" t="s">
        <v>85</v>
      </c>
      <c r="M971" t="s">
        <v>5164</v>
      </c>
      <c r="O971" s="2">
        <f>IFERROR(IF($B971="","",INDEX(所属情報!$E:$E,MATCH($A971,所属情報!$A:$A,0))),"")</f>
        <v>490053</v>
      </c>
      <c r="P971" s="2" t="str">
        <f t="shared" si="45"/>
        <v>樋口　宗頼 (3)</v>
      </c>
      <c r="Q971" s="2" t="str">
        <f t="shared" si="46"/>
        <v>ﾋｸﾞﾁ ﾑﾈﾖﾘ</v>
      </c>
      <c r="R971" s="2" t="str">
        <f t="shared" si="47"/>
        <v>HIGUCHI Muneyori (03)</v>
      </c>
      <c r="S971" s="2" t="str">
        <f>IFERROR(IF($F971="","",INDEX(リスト!$C:$C,MATCH($F971,リスト!$B:$B,0))),"")</f>
        <v>23</v>
      </c>
      <c r="T971" s="2" t="str">
        <f>IFERROR(IF($K971="","",INDEX(リスト!$F:$F,MATCH($K971,リスト!$E:$E,0))),"")</f>
        <v>JPN</v>
      </c>
      <c r="U971" s="2" t="str">
        <f>IF($B971="","",RIGHT($G971*1000+100+COUNTIF($G$2:$G971,$G971),9))</f>
        <v>030924103</v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>瑞陵・愛　知</v>
      </c>
    </row>
    <row r="972" spans="1:22" x14ac:dyDescent="0.4">
      <c r="A972" t="s">
        <v>11777</v>
      </c>
      <c r="B972">
        <v>972</v>
      </c>
      <c r="C972" t="s">
        <v>5165</v>
      </c>
      <c r="D972" t="s">
        <v>5166</v>
      </c>
      <c r="E972">
        <v>3</v>
      </c>
      <c r="F972" t="s">
        <v>95</v>
      </c>
      <c r="G972">
        <v>20030721</v>
      </c>
      <c r="H972" t="s">
        <v>5167</v>
      </c>
      <c r="I972" t="s">
        <v>5168</v>
      </c>
      <c r="J972" t="s">
        <v>880</v>
      </c>
      <c r="K972" t="s">
        <v>141</v>
      </c>
      <c r="L972" t="s">
        <v>95</v>
      </c>
      <c r="M972" t="s">
        <v>5169</v>
      </c>
      <c r="O972" s="2">
        <f>IFERROR(IF($B972="","",INDEX(所属情報!$E:$E,MATCH($A972,所属情報!$A:$A,0))),"")</f>
        <v>490053</v>
      </c>
      <c r="P972" s="2" t="str">
        <f t="shared" si="45"/>
        <v>藤川　亜都夢 (3)</v>
      </c>
      <c r="Q972" s="2" t="str">
        <f t="shared" si="46"/>
        <v>ﾌｼﾞｶﾜ ｱﾄﾑ</v>
      </c>
      <c r="R972" s="2" t="str">
        <f t="shared" si="47"/>
        <v>FUJIKAWA Atomu (03)</v>
      </c>
      <c r="S972" s="2" t="str">
        <f>IFERROR(IF($F972="","",INDEX(リスト!$C:$C,MATCH($F972,リスト!$B:$B,0))),"")</f>
        <v>28</v>
      </c>
      <c r="T972" s="2" t="str">
        <f>IFERROR(IF($K972="","",INDEX(リスト!$F:$F,MATCH($K972,リスト!$E:$E,0))),"")</f>
        <v>JPN</v>
      </c>
      <c r="U972" s="2" t="str">
        <f>IF($B972="","",RIGHT($G972*1000+100+COUNTIF($G$2:$G972,$G972),9))</f>
        <v>030721102</v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>淡路三原・兵　庫</v>
      </c>
    </row>
    <row r="973" spans="1:22" x14ac:dyDescent="0.4">
      <c r="A973" t="s">
        <v>11777</v>
      </c>
      <c r="B973">
        <v>973</v>
      </c>
      <c r="C973" t="s">
        <v>5170</v>
      </c>
      <c r="D973" t="s">
        <v>5171</v>
      </c>
      <c r="E973">
        <v>3</v>
      </c>
      <c r="F973" t="s">
        <v>99</v>
      </c>
      <c r="G973">
        <v>20030603</v>
      </c>
      <c r="H973" t="s">
        <v>5172</v>
      </c>
      <c r="I973" t="s">
        <v>3990</v>
      </c>
      <c r="J973" t="s">
        <v>820</v>
      </c>
      <c r="K973" t="s">
        <v>141</v>
      </c>
      <c r="L973" t="s">
        <v>99</v>
      </c>
      <c r="M973" t="s">
        <v>11779</v>
      </c>
      <c r="O973" s="2">
        <f>IFERROR(IF($B973="","",INDEX(所属情報!$E:$E,MATCH($A973,所属情報!$A:$A,0))),"")</f>
        <v>490053</v>
      </c>
      <c r="P973" s="2" t="str">
        <f t="shared" si="45"/>
        <v>藤野　大翔 (3)</v>
      </c>
      <c r="Q973" s="2" t="str">
        <f t="shared" si="46"/>
        <v>ﾌｼﾞﾉ ﾋﾛﾄ</v>
      </c>
      <c r="R973" s="2" t="str">
        <f t="shared" si="47"/>
        <v>FUJINO Hiroto (03)</v>
      </c>
      <c r="S973" s="2" t="str">
        <f>IFERROR(IF($F973="","",INDEX(リスト!$C:$C,MATCH($F973,リスト!$B:$B,0))),"")</f>
        <v>30</v>
      </c>
      <c r="T973" s="2" t="str">
        <f>IFERROR(IF($K973="","",INDEX(リスト!$F:$F,MATCH($K973,リスト!$E:$E,0))),"")</f>
        <v>JPN</v>
      </c>
      <c r="U973" s="2" t="str">
        <f>IF($B973="","",RIGHT($G973*1000+100+COUNTIF($G$2:$G973,$G973),9))</f>
        <v>030603101</v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>橋本・和歌山</v>
      </c>
    </row>
    <row r="974" spans="1:22" x14ac:dyDescent="0.4">
      <c r="A974" t="s">
        <v>11777</v>
      </c>
      <c r="B974">
        <v>974</v>
      </c>
      <c r="C974" t="s">
        <v>5173</v>
      </c>
      <c r="D974" t="s">
        <v>5174</v>
      </c>
      <c r="E974">
        <v>3</v>
      </c>
      <c r="F974" t="s">
        <v>129</v>
      </c>
      <c r="G974">
        <v>20040220</v>
      </c>
      <c r="H974" t="s">
        <v>5175</v>
      </c>
      <c r="I974" t="s">
        <v>5176</v>
      </c>
      <c r="J974" t="s">
        <v>2148</v>
      </c>
      <c r="K974" t="s">
        <v>141</v>
      </c>
      <c r="L974" t="s">
        <v>129</v>
      </c>
      <c r="M974" t="s">
        <v>5177</v>
      </c>
      <c r="O974" s="2">
        <f>IFERROR(IF($B974="","",INDEX(所属情報!$E:$E,MATCH($A974,所属情報!$A:$A,0))),"")</f>
        <v>490053</v>
      </c>
      <c r="P974" s="2" t="str">
        <f t="shared" si="45"/>
        <v>八重尾　鴻 (3)</v>
      </c>
      <c r="Q974" s="2" t="str">
        <f t="shared" si="46"/>
        <v>ﾔｴｵ ｺｳ</v>
      </c>
      <c r="R974" s="2" t="str">
        <f t="shared" si="47"/>
        <v>YAEO Ko (04)</v>
      </c>
      <c r="S974" s="2" t="str">
        <f>IFERROR(IF($F974="","",INDEX(リスト!$C:$C,MATCH($F974,リスト!$B:$B,0))),"")</f>
        <v>45</v>
      </c>
      <c r="T974" s="2" t="str">
        <f>IFERROR(IF($K974="","",INDEX(リスト!$F:$F,MATCH($K974,リスト!$E:$E,0))),"")</f>
        <v>JPN</v>
      </c>
      <c r="U974" s="2" t="str">
        <f>IF($B974="","",RIGHT($G974*1000+100+COUNTIF($G$2:$G974,$G974),9))</f>
        <v>040220101</v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>都城泉ヶ丘・宮　崎</v>
      </c>
    </row>
    <row r="975" spans="1:22" x14ac:dyDescent="0.4">
      <c r="A975" t="s">
        <v>11777</v>
      </c>
      <c r="B975">
        <v>975</v>
      </c>
      <c r="C975" t="s">
        <v>5178</v>
      </c>
      <c r="D975" t="s">
        <v>5179</v>
      </c>
      <c r="E975">
        <v>2</v>
      </c>
      <c r="F975" t="s">
        <v>95</v>
      </c>
      <c r="G975">
        <v>20040413</v>
      </c>
      <c r="H975" t="s">
        <v>5180</v>
      </c>
      <c r="I975" t="s">
        <v>1272</v>
      </c>
      <c r="J975" t="s">
        <v>5181</v>
      </c>
      <c r="K975" t="s">
        <v>141</v>
      </c>
      <c r="L975" t="s">
        <v>95</v>
      </c>
      <c r="M975" t="s">
        <v>827</v>
      </c>
      <c r="O975" s="2">
        <f>IFERROR(IF($B975="","",INDEX(所属情報!$E:$E,MATCH($A975,所属情報!$A:$A,0))),"")</f>
        <v>490053</v>
      </c>
      <c r="P975" s="2" t="str">
        <f t="shared" si="45"/>
        <v>藤原　篤弥 (2)</v>
      </c>
      <c r="Q975" s="2" t="str">
        <f t="shared" si="46"/>
        <v>ﾌｼﾞﾜﾗ ｱﾂﾔ</v>
      </c>
      <c r="R975" s="2" t="str">
        <f t="shared" si="47"/>
        <v>FUJIWARA Atsuya (04)</v>
      </c>
      <c r="S975" s="2" t="str">
        <f>IFERROR(IF($F975="","",INDEX(リスト!$C:$C,MATCH($F975,リスト!$B:$B,0))),"")</f>
        <v>28</v>
      </c>
      <c r="T975" s="2" t="str">
        <f>IFERROR(IF($K975="","",INDEX(リスト!$F:$F,MATCH($K975,リスト!$E:$E,0))),"")</f>
        <v>JPN</v>
      </c>
      <c r="U975" s="2" t="str">
        <f>IF($B975="","",RIGHT($G975*1000+100+COUNTIF($G$2:$G975,$G975),9))</f>
        <v>040413101</v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>社・兵　庫</v>
      </c>
    </row>
    <row r="976" spans="1:22" x14ac:dyDescent="0.4">
      <c r="A976" t="s">
        <v>11777</v>
      </c>
      <c r="B976">
        <v>976</v>
      </c>
      <c r="C976" t="s">
        <v>5182</v>
      </c>
      <c r="D976" t="s">
        <v>5183</v>
      </c>
      <c r="E976">
        <v>2</v>
      </c>
      <c r="F976" t="s">
        <v>95</v>
      </c>
      <c r="G976">
        <v>20040702</v>
      </c>
      <c r="H976" t="s">
        <v>5184</v>
      </c>
      <c r="I976" t="s">
        <v>5185</v>
      </c>
      <c r="J976" t="s">
        <v>2365</v>
      </c>
      <c r="K976" t="s">
        <v>141</v>
      </c>
      <c r="L976" t="s">
        <v>95</v>
      </c>
      <c r="M976" t="s">
        <v>827</v>
      </c>
      <c r="O976" s="2">
        <f>IFERROR(IF($B976="","",INDEX(所属情報!$E:$E,MATCH($A976,所属情報!$A:$A,0))),"")</f>
        <v>490053</v>
      </c>
      <c r="P976" s="2" t="str">
        <f t="shared" si="45"/>
        <v>安富　厳 (2)</v>
      </c>
      <c r="Q976" s="2" t="str">
        <f t="shared" si="46"/>
        <v>ﾔｽﾄﾐ ｲﾂｷ</v>
      </c>
      <c r="R976" s="2" t="str">
        <f t="shared" si="47"/>
        <v>YASUTOMI Itsuki (04)</v>
      </c>
      <c r="S976" s="2" t="str">
        <f>IFERROR(IF($F976="","",INDEX(リスト!$C:$C,MATCH($F976,リスト!$B:$B,0))),"")</f>
        <v>28</v>
      </c>
      <c r="T976" s="2" t="str">
        <f>IFERROR(IF($K976="","",INDEX(リスト!$F:$F,MATCH($K976,リスト!$E:$E,0))),"")</f>
        <v>JPN</v>
      </c>
      <c r="U976" s="2" t="str">
        <f>IF($B976="","",RIGHT($G976*1000+100+COUNTIF($G$2:$G976,$G976),9))</f>
        <v>040702105</v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>社・兵　庫</v>
      </c>
    </row>
    <row r="977" spans="1:22" x14ac:dyDescent="0.4">
      <c r="A977" t="s">
        <v>11777</v>
      </c>
      <c r="B977">
        <v>977</v>
      </c>
      <c r="C977" t="s">
        <v>5186</v>
      </c>
      <c r="D977" t="s">
        <v>5187</v>
      </c>
      <c r="E977">
        <v>2</v>
      </c>
      <c r="F977" t="s">
        <v>95</v>
      </c>
      <c r="G977">
        <v>20050308</v>
      </c>
      <c r="H977" t="s">
        <v>5188</v>
      </c>
      <c r="I977" t="s">
        <v>3422</v>
      </c>
      <c r="J977" t="s">
        <v>5189</v>
      </c>
      <c r="K977" t="s">
        <v>141</v>
      </c>
      <c r="L977" t="s">
        <v>95</v>
      </c>
      <c r="M977" t="s">
        <v>4085</v>
      </c>
      <c r="O977" s="2">
        <f>IFERROR(IF($B977="","",INDEX(所属情報!$E:$E,MATCH($A977,所属情報!$A:$A,0))),"")</f>
        <v>490053</v>
      </c>
      <c r="P977" s="2" t="str">
        <f t="shared" si="45"/>
        <v>中川　雅樂 (2)</v>
      </c>
      <c r="Q977" s="2" t="str">
        <f t="shared" si="46"/>
        <v>ﾅｶｶﾞﾜ ｳﾀ</v>
      </c>
      <c r="R977" s="2" t="str">
        <f t="shared" si="47"/>
        <v>NAKAGAWA Uta (05)</v>
      </c>
      <c r="S977" s="2" t="str">
        <f>IFERROR(IF($F977="","",INDEX(リスト!$C:$C,MATCH($F977,リスト!$B:$B,0))),"")</f>
        <v>28</v>
      </c>
      <c r="T977" s="2" t="str">
        <f>IFERROR(IF($K977="","",INDEX(リスト!$F:$F,MATCH($K977,リスト!$E:$E,0))),"")</f>
        <v>JPN</v>
      </c>
      <c r="U977" s="2" t="str">
        <f>IF($B977="","",RIGHT($G977*1000+100+COUNTIF($G$2:$G977,$G977),9))</f>
        <v>050308102</v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>川西緑台・兵　庫</v>
      </c>
    </row>
    <row r="978" spans="1:22" x14ac:dyDescent="0.4">
      <c r="A978" t="s">
        <v>11777</v>
      </c>
      <c r="B978">
        <v>978</v>
      </c>
      <c r="C978" t="s">
        <v>5190</v>
      </c>
      <c r="D978" t="s">
        <v>5191</v>
      </c>
      <c r="E978">
        <v>2</v>
      </c>
      <c r="F978" t="s">
        <v>93</v>
      </c>
      <c r="G978">
        <v>20021023</v>
      </c>
      <c r="H978" t="s">
        <v>5192</v>
      </c>
      <c r="I978" t="s">
        <v>2601</v>
      </c>
      <c r="J978" t="s">
        <v>5193</v>
      </c>
      <c r="K978" t="s">
        <v>496</v>
      </c>
      <c r="L978" t="s">
        <v>5194</v>
      </c>
      <c r="M978" t="s">
        <v>5195</v>
      </c>
      <c r="O978" s="2">
        <f>IFERROR(IF($B978="","",INDEX(所属情報!$E:$E,MATCH($A978,所属情報!$A:$A,0))),"")</f>
        <v>490053</v>
      </c>
      <c r="P978" s="2" t="str">
        <f t="shared" si="45"/>
        <v>呉　哲葦 (2)</v>
      </c>
      <c r="Q978" s="2" t="str">
        <f t="shared" si="46"/>
        <v>ｺﾞ ﾃﾂｱｼ</v>
      </c>
      <c r="R978" s="2" t="str">
        <f t="shared" si="47"/>
        <v>GO Tetsuashi (02)</v>
      </c>
      <c r="S978" s="2" t="str">
        <f>IFERROR(IF($F978="","",INDEX(リスト!$C:$C,MATCH($F978,リスト!$B:$B,0))),"")</f>
        <v>27</v>
      </c>
      <c r="T978" s="2" t="str">
        <f>IFERROR(IF($K978="","",INDEX(リスト!$F:$F,MATCH($K978,リスト!$E:$E,0))),"")</f>
        <v>HKG</v>
      </c>
      <c r="U978" s="2" t="str">
        <f>IF($B978="","",RIGHT($G978*1000+100+COUNTIF($G$2:$G978,$G978),9))</f>
        <v>021023101</v>
      </c>
      <c r="V978" s="2" t="e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>#N/A</v>
      </c>
    </row>
    <row r="979" spans="1:22" x14ac:dyDescent="0.4">
      <c r="A979" t="s">
        <v>11777</v>
      </c>
      <c r="B979">
        <v>979</v>
      </c>
      <c r="C979" t="s">
        <v>5196</v>
      </c>
      <c r="D979" t="s">
        <v>5197</v>
      </c>
      <c r="E979">
        <v>2</v>
      </c>
      <c r="F979" t="s">
        <v>93</v>
      </c>
      <c r="G979">
        <v>20041229</v>
      </c>
      <c r="H979" t="s">
        <v>5198</v>
      </c>
      <c r="I979" t="s">
        <v>5199</v>
      </c>
      <c r="J979" t="s">
        <v>1277</v>
      </c>
      <c r="K979" t="s">
        <v>141</v>
      </c>
      <c r="L979" t="s">
        <v>93</v>
      </c>
      <c r="M979" t="s">
        <v>3772</v>
      </c>
      <c r="O979" s="2">
        <f>IFERROR(IF($B979="","",INDEX(所属情報!$E:$E,MATCH($A979,所属情報!$A:$A,0))),"")</f>
        <v>490053</v>
      </c>
      <c r="P979" s="2" t="str">
        <f t="shared" si="45"/>
        <v>村川　貫太 (2)</v>
      </c>
      <c r="Q979" s="2" t="str">
        <f t="shared" si="46"/>
        <v>ﾑﾗｶﾜ ｶﾝﾀ</v>
      </c>
      <c r="R979" s="2" t="str">
        <f t="shared" si="47"/>
        <v>MURAKAWA Kanta (04)</v>
      </c>
      <c r="S979" s="2" t="str">
        <f>IFERROR(IF($F979="","",INDEX(リスト!$C:$C,MATCH($F979,リスト!$B:$B,0))),"")</f>
        <v>27</v>
      </c>
      <c r="T979" s="2" t="str">
        <f>IFERROR(IF($K979="","",INDEX(リスト!$F:$F,MATCH($K979,リスト!$E:$E,0))),"")</f>
        <v>JPN</v>
      </c>
      <c r="U979" s="2" t="str">
        <f>IF($B979="","",RIGHT($G979*1000+100+COUNTIF($G$2:$G979,$G979),9))</f>
        <v>041229102</v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>八尾・大　阪</v>
      </c>
    </row>
    <row r="980" spans="1:22" x14ac:dyDescent="0.4">
      <c r="A980" t="s">
        <v>11777</v>
      </c>
      <c r="B980">
        <v>980</v>
      </c>
      <c r="C980" t="s">
        <v>5200</v>
      </c>
      <c r="D980" t="s">
        <v>5201</v>
      </c>
      <c r="E980">
        <v>2</v>
      </c>
      <c r="F980" t="s">
        <v>93</v>
      </c>
      <c r="G980">
        <v>20041221</v>
      </c>
      <c r="H980" t="s">
        <v>5202</v>
      </c>
      <c r="I980" t="s">
        <v>5203</v>
      </c>
      <c r="J980" t="s">
        <v>3600</v>
      </c>
      <c r="K980" t="s">
        <v>141</v>
      </c>
      <c r="L980" t="s">
        <v>93</v>
      </c>
      <c r="M980" t="s">
        <v>3772</v>
      </c>
      <c r="O980" s="2">
        <f>IFERROR(IF($B980="","",INDEX(所属情報!$E:$E,MATCH($A980,所属情報!$A:$A,0))),"")</f>
        <v>490053</v>
      </c>
      <c r="P980" s="2" t="str">
        <f t="shared" si="45"/>
        <v>馬門　孝介 (2)</v>
      </c>
      <c r="Q980" s="2" t="str">
        <f t="shared" si="46"/>
        <v>ﾏｶﾄﾞ ｺｳｽｹ</v>
      </c>
      <c r="R980" s="2" t="str">
        <f t="shared" si="47"/>
        <v>MAKADO Kosuke (04)</v>
      </c>
      <c r="S980" s="2" t="str">
        <f>IFERROR(IF($F980="","",INDEX(リスト!$C:$C,MATCH($F980,リスト!$B:$B,0))),"")</f>
        <v>27</v>
      </c>
      <c r="T980" s="2" t="str">
        <f>IFERROR(IF($K980="","",INDEX(リスト!$F:$F,MATCH($K980,リスト!$E:$E,0))),"")</f>
        <v>JPN</v>
      </c>
      <c r="U980" s="2" t="str">
        <f>IF($B980="","",RIGHT($G980*1000+100+COUNTIF($G$2:$G980,$G980),9))</f>
        <v>041221103</v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>八尾・大　阪</v>
      </c>
    </row>
    <row r="981" spans="1:22" x14ac:dyDescent="0.4">
      <c r="A981" t="s">
        <v>11777</v>
      </c>
      <c r="B981">
        <v>981</v>
      </c>
      <c r="C981" t="s">
        <v>5204</v>
      </c>
      <c r="D981" t="s">
        <v>5205</v>
      </c>
      <c r="E981">
        <v>2</v>
      </c>
      <c r="F981" t="s">
        <v>95</v>
      </c>
      <c r="G981">
        <v>20040521</v>
      </c>
      <c r="H981" t="s">
        <v>5206</v>
      </c>
      <c r="I981" t="s">
        <v>5207</v>
      </c>
      <c r="J981" t="s">
        <v>1327</v>
      </c>
      <c r="K981" t="s">
        <v>141</v>
      </c>
      <c r="L981" t="s">
        <v>95</v>
      </c>
      <c r="M981" t="s">
        <v>5208</v>
      </c>
      <c r="O981" s="2">
        <f>IFERROR(IF($B981="","",INDEX(所属情報!$E:$E,MATCH($A981,所属情報!$A:$A,0))),"")</f>
        <v>490053</v>
      </c>
      <c r="P981" s="2" t="str">
        <f t="shared" si="45"/>
        <v>古阪　優樹 (2)</v>
      </c>
      <c r="Q981" s="2" t="str">
        <f t="shared" si="46"/>
        <v>ﾌﾙｻｶ ﾕｳｷ</v>
      </c>
      <c r="R981" s="2" t="str">
        <f t="shared" si="47"/>
        <v>FURUSAKA Yuki (04)</v>
      </c>
      <c r="S981" s="2" t="str">
        <f>IFERROR(IF($F981="","",INDEX(リスト!$C:$C,MATCH($F981,リスト!$B:$B,0))),"")</f>
        <v>28</v>
      </c>
      <c r="T981" s="2" t="str">
        <f>IFERROR(IF($K981="","",INDEX(リスト!$F:$F,MATCH($K981,リスト!$E:$E,0))),"")</f>
        <v>JPN</v>
      </c>
      <c r="U981" s="2" t="str">
        <f>IF($B981="","",RIGHT($G981*1000+100+COUNTIF($G$2:$G981,$G981),9))</f>
        <v>040521101</v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>姫路東・兵　庫</v>
      </c>
    </row>
    <row r="982" spans="1:22" x14ac:dyDescent="0.4">
      <c r="A982" t="s">
        <v>11777</v>
      </c>
      <c r="B982">
        <v>982</v>
      </c>
      <c r="C982" t="s">
        <v>5209</v>
      </c>
      <c r="D982" t="s">
        <v>5210</v>
      </c>
      <c r="E982">
        <v>2</v>
      </c>
      <c r="F982" t="s">
        <v>79</v>
      </c>
      <c r="G982">
        <v>20030508</v>
      </c>
      <c r="H982" t="s">
        <v>5211</v>
      </c>
      <c r="I982" t="s">
        <v>1272</v>
      </c>
      <c r="J982" t="s">
        <v>5212</v>
      </c>
      <c r="K982" t="s">
        <v>141</v>
      </c>
      <c r="L982" t="s">
        <v>79</v>
      </c>
      <c r="M982" t="s">
        <v>5213</v>
      </c>
      <c r="O982" s="2">
        <f>IFERROR(IF($B982="","",INDEX(所属情報!$E:$E,MATCH($A982,所属情報!$A:$A,0))),"")</f>
        <v>490053</v>
      </c>
      <c r="P982" s="2" t="str">
        <f t="shared" si="45"/>
        <v>藤原　想也 (2)</v>
      </c>
      <c r="Q982" s="2" t="str">
        <f t="shared" si="46"/>
        <v>ﾌｼﾞﾜﾗ ｿｳﾔ</v>
      </c>
      <c r="R982" s="2" t="str">
        <f t="shared" si="47"/>
        <v>FUJIWARA Soya (03)</v>
      </c>
      <c r="S982" s="2" t="str">
        <f>IFERROR(IF($F982="","",INDEX(リスト!$C:$C,MATCH($F982,リスト!$B:$B,0))),"")</f>
        <v>20</v>
      </c>
      <c r="T982" s="2" t="str">
        <f>IFERROR(IF($K982="","",INDEX(リスト!$F:$F,MATCH($K982,リスト!$E:$E,0))),"")</f>
        <v>JPN</v>
      </c>
      <c r="U982" s="2" t="str">
        <f>IF($B982="","",RIGHT($G982*1000+100+COUNTIF($G$2:$G982,$G982),9))</f>
        <v>030508102</v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>松本深志・長　野</v>
      </c>
    </row>
    <row r="983" spans="1:22" x14ac:dyDescent="0.4">
      <c r="A983" t="s">
        <v>11777</v>
      </c>
      <c r="B983">
        <v>983</v>
      </c>
      <c r="C983" t="s">
        <v>5214</v>
      </c>
      <c r="D983" t="s">
        <v>5215</v>
      </c>
      <c r="E983">
        <v>2</v>
      </c>
      <c r="F983" t="s">
        <v>95</v>
      </c>
      <c r="G983">
        <v>20040729</v>
      </c>
      <c r="H983" t="s">
        <v>5216</v>
      </c>
      <c r="I983" t="s">
        <v>5217</v>
      </c>
      <c r="J983" t="s">
        <v>5218</v>
      </c>
      <c r="K983" t="s">
        <v>141</v>
      </c>
      <c r="L983" t="s">
        <v>95</v>
      </c>
      <c r="M983" t="s">
        <v>3843</v>
      </c>
      <c r="O983" s="2">
        <f>IFERROR(IF($B983="","",INDEX(所属情報!$E:$E,MATCH($A983,所属情報!$A:$A,0))),"")</f>
        <v>490053</v>
      </c>
      <c r="P983" s="2" t="str">
        <f t="shared" si="45"/>
        <v>中務　新太 (2)</v>
      </c>
      <c r="Q983" s="2" t="str">
        <f t="shared" si="46"/>
        <v>ﾅｶﾂｶｻ ｱﾗﾀ</v>
      </c>
      <c r="R983" s="2" t="str">
        <f t="shared" si="47"/>
        <v>NAKATSUKASA Arata (04)</v>
      </c>
      <c r="S983" s="2" t="str">
        <f>IFERROR(IF($F983="","",INDEX(リスト!$C:$C,MATCH($F983,リスト!$B:$B,0))),"")</f>
        <v>28</v>
      </c>
      <c r="T983" s="2" t="str">
        <f>IFERROR(IF($K983="","",INDEX(リスト!$F:$F,MATCH($K983,リスト!$E:$E,0))),"")</f>
        <v>JPN</v>
      </c>
      <c r="U983" s="2" t="str">
        <f>IF($B983="","",RIGHT($G983*1000+100+COUNTIF($G$2:$G983,$G983),9))</f>
        <v>040729101</v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>三田学園・兵　庫</v>
      </c>
    </row>
    <row r="984" spans="1:22" x14ac:dyDescent="0.4">
      <c r="A984" t="s">
        <v>11777</v>
      </c>
      <c r="B984">
        <v>984</v>
      </c>
      <c r="C984" t="s">
        <v>5219</v>
      </c>
      <c r="D984" t="s">
        <v>5220</v>
      </c>
      <c r="E984">
        <v>2</v>
      </c>
      <c r="F984" t="s">
        <v>95</v>
      </c>
      <c r="G984">
        <v>20040406</v>
      </c>
      <c r="H984" t="s">
        <v>5221</v>
      </c>
      <c r="I984" t="s">
        <v>5222</v>
      </c>
      <c r="J984" t="s">
        <v>1366</v>
      </c>
      <c r="K984" t="s">
        <v>141</v>
      </c>
      <c r="L984" t="s">
        <v>95</v>
      </c>
      <c r="M984" t="s">
        <v>5223</v>
      </c>
      <c r="O984" s="2">
        <f>IFERROR(IF($B984="","",INDEX(所属情報!$E:$E,MATCH($A984,所属情報!$A:$A,0))),"")</f>
        <v>490053</v>
      </c>
      <c r="P984" s="2" t="str">
        <f t="shared" si="45"/>
        <v>宮内　隆之介 (2)</v>
      </c>
      <c r="Q984" s="2" t="str">
        <f t="shared" si="46"/>
        <v>ﾐﾔｳﾁ ﾘｭｳﾉｽｹ</v>
      </c>
      <c r="R984" s="2" t="str">
        <f t="shared" si="47"/>
        <v>MIYAUCHI Ryunosuke (04)</v>
      </c>
      <c r="S984" s="2" t="str">
        <f>IFERROR(IF($F984="","",INDEX(リスト!$C:$C,MATCH($F984,リスト!$B:$B,0))),"")</f>
        <v>28</v>
      </c>
      <c r="T984" s="2" t="str">
        <f>IFERROR(IF($K984="","",INDEX(リスト!$F:$F,MATCH($K984,リスト!$E:$E,0))),"")</f>
        <v>JPN</v>
      </c>
      <c r="U984" s="2" t="str">
        <f>IF($B984="","",RIGHT($G984*1000+100+COUNTIF($G$2:$G984,$G984),9))</f>
        <v>040406103</v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>姫路工業・兵　庫</v>
      </c>
    </row>
    <row r="985" spans="1:22" x14ac:dyDescent="0.4">
      <c r="A985" t="s">
        <v>11777</v>
      </c>
      <c r="B985">
        <v>985</v>
      </c>
      <c r="C985" t="s">
        <v>5224</v>
      </c>
      <c r="D985" t="s">
        <v>5225</v>
      </c>
      <c r="E985">
        <v>1</v>
      </c>
      <c r="F985" t="s">
        <v>95</v>
      </c>
      <c r="G985">
        <v>20050515</v>
      </c>
      <c r="H985" t="s">
        <v>5226</v>
      </c>
      <c r="I985" t="s">
        <v>1302</v>
      </c>
      <c r="J985" t="s">
        <v>5227</v>
      </c>
      <c r="K985" t="s">
        <v>141</v>
      </c>
      <c r="L985" t="s">
        <v>95</v>
      </c>
      <c r="M985" t="s">
        <v>827</v>
      </c>
      <c r="O985" s="2">
        <f>IFERROR(IF($B985="","",INDEX(所属情報!$E:$E,MATCH($A985,所属情報!$A:$A,0))),"")</f>
        <v>490053</v>
      </c>
      <c r="P985" s="2" t="str">
        <f t="shared" si="45"/>
        <v>小島　碧波 (1)</v>
      </c>
      <c r="Q985" s="2" t="str">
        <f t="shared" si="46"/>
        <v>ｺｼﾞﾏ ｱｵﾊﾞ</v>
      </c>
      <c r="R985" s="2" t="str">
        <f t="shared" si="47"/>
        <v>KOJIMA Aoba (05)</v>
      </c>
      <c r="S985" s="2" t="str">
        <f>IFERROR(IF($F985="","",INDEX(リスト!$C:$C,MATCH($F985,リスト!$B:$B,0))),"")</f>
        <v>28</v>
      </c>
      <c r="T985" s="2" t="str">
        <f>IFERROR(IF($K985="","",INDEX(リスト!$F:$F,MATCH($K985,リスト!$E:$E,0))),"")</f>
        <v>JPN</v>
      </c>
      <c r="U985" s="2" t="str">
        <f>IF($B985="","",RIGHT($G985*1000+100+COUNTIF($G$2:$G985,$G985),9))</f>
        <v>050515101</v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>社・兵　庫</v>
      </c>
    </row>
    <row r="986" spans="1:22" x14ac:dyDescent="0.4">
      <c r="A986" t="s">
        <v>11780</v>
      </c>
      <c r="B986">
        <v>986</v>
      </c>
      <c r="C986" t="s">
        <v>5228</v>
      </c>
      <c r="D986" t="s">
        <v>5229</v>
      </c>
      <c r="E986" t="s">
        <v>775</v>
      </c>
      <c r="F986" t="s">
        <v>81</v>
      </c>
      <c r="G986">
        <v>20001107</v>
      </c>
      <c r="H986" t="s">
        <v>5230</v>
      </c>
      <c r="I986" t="s">
        <v>1951</v>
      </c>
      <c r="J986" t="s">
        <v>5231</v>
      </c>
      <c r="K986" t="s">
        <v>141</v>
      </c>
      <c r="L986" t="s">
        <v>81</v>
      </c>
      <c r="M986" t="s">
        <v>4355</v>
      </c>
      <c r="O986" s="2">
        <f>IFERROR(IF($B986="","",INDEX(所属情報!$E:$E,MATCH($A986,所属情報!$A:$A,0))),"")</f>
        <v>490054</v>
      </c>
      <c r="P986" s="2" t="str">
        <f t="shared" si="45"/>
        <v>安藤　寛峻 (M2)</v>
      </c>
      <c r="Q986" s="2" t="str">
        <f t="shared" si="46"/>
        <v>ｱﾝﾄﾞｳ ﾋﾛﾀｶ</v>
      </c>
      <c r="R986" s="2" t="str">
        <f t="shared" si="47"/>
        <v>ANDO Hirotaka (00)</v>
      </c>
      <c r="S986" s="2" t="str">
        <f>IFERROR(IF($F986="","",INDEX(リスト!$C:$C,MATCH($F986,リスト!$B:$B,0))),"")</f>
        <v>21</v>
      </c>
      <c r="T986" s="2" t="str">
        <f>IFERROR(IF($K986="","",INDEX(リスト!$F:$F,MATCH($K986,リスト!$E:$E,0))),"")</f>
        <v>JPN</v>
      </c>
      <c r="U986" s="2" t="str">
        <f>IF($B986="","",RIGHT($G986*1000+100+COUNTIF($G$2:$G986,$G986),9))</f>
        <v>001107101</v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>大垣北・岐　阜</v>
      </c>
    </row>
    <row r="987" spans="1:22" x14ac:dyDescent="0.4">
      <c r="A987" t="s">
        <v>11780</v>
      </c>
      <c r="B987">
        <v>987</v>
      </c>
      <c r="C987" t="s">
        <v>5232</v>
      </c>
      <c r="D987" t="s">
        <v>5233</v>
      </c>
      <c r="E987" t="s">
        <v>775</v>
      </c>
      <c r="F987" t="s">
        <v>65</v>
      </c>
      <c r="G987">
        <v>19991026</v>
      </c>
      <c r="H987" t="s">
        <v>5234</v>
      </c>
      <c r="I987" t="s">
        <v>1942</v>
      </c>
      <c r="J987" t="s">
        <v>1200</v>
      </c>
      <c r="K987" t="s">
        <v>141</v>
      </c>
      <c r="L987" t="s">
        <v>65</v>
      </c>
      <c r="M987" t="s">
        <v>4144</v>
      </c>
      <c r="O987" s="2">
        <f>IFERROR(IF($B987="","",INDEX(所属情報!$E:$E,MATCH($A987,所属情報!$A:$A,0))),"")</f>
        <v>490054</v>
      </c>
      <c r="P987" s="2" t="str">
        <f t="shared" si="45"/>
        <v>佐藤　勇斗 (M2)</v>
      </c>
      <c r="Q987" s="2" t="str">
        <f t="shared" si="46"/>
        <v>ｻﾄｳ ﾊﾔﾄ</v>
      </c>
      <c r="R987" s="2" t="str">
        <f t="shared" si="47"/>
        <v>SATO Hayato (99)</v>
      </c>
      <c r="S987" s="2" t="str">
        <f>IFERROR(IF($F987="","",INDEX(リスト!$C:$C,MATCH($F987,リスト!$B:$B,0))),"")</f>
        <v>13</v>
      </c>
      <c r="T987" s="2" t="str">
        <f>IFERROR(IF($K987="","",INDEX(リスト!$F:$F,MATCH($K987,リスト!$E:$E,0))),"")</f>
        <v>JPN</v>
      </c>
      <c r="U987" s="2" t="str">
        <f>IF($B987="","",RIGHT($G987*1000+100+COUNTIF($G$2:$G987,$G987),9))</f>
        <v>991026101</v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>八王子東・東　京</v>
      </c>
    </row>
    <row r="988" spans="1:22" x14ac:dyDescent="0.4">
      <c r="A988" t="s">
        <v>11780</v>
      </c>
      <c r="B988">
        <v>988</v>
      </c>
      <c r="C988" t="s">
        <v>5235</v>
      </c>
      <c r="D988" t="s">
        <v>5236</v>
      </c>
      <c r="E988" t="s">
        <v>775</v>
      </c>
      <c r="F988" t="s">
        <v>89</v>
      </c>
      <c r="G988">
        <v>19990615</v>
      </c>
      <c r="H988" t="s">
        <v>5237</v>
      </c>
      <c r="I988" t="s">
        <v>3651</v>
      </c>
      <c r="J988" t="s">
        <v>1136</v>
      </c>
      <c r="K988" t="s">
        <v>141</v>
      </c>
      <c r="L988" t="s">
        <v>89</v>
      </c>
      <c r="M988" t="s">
        <v>3760</v>
      </c>
      <c r="O988" s="2">
        <f>IFERROR(IF($B988="","",INDEX(所属情報!$E:$E,MATCH($A988,所属情報!$A:$A,0))),"")</f>
        <v>490054</v>
      </c>
      <c r="P988" s="2" t="str">
        <f t="shared" si="45"/>
        <v>前田　楓太 (M2)</v>
      </c>
      <c r="Q988" s="2" t="str">
        <f t="shared" si="46"/>
        <v>ﾏｴﾀﾞ ﾌｳﾀ</v>
      </c>
      <c r="R988" s="2" t="str">
        <f t="shared" si="47"/>
        <v>MAEDA Futa (99)</v>
      </c>
      <c r="S988" s="2" t="str">
        <f>IFERROR(IF($F988="","",INDEX(リスト!$C:$C,MATCH($F988,リスト!$B:$B,0))),"")</f>
        <v>25</v>
      </c>
      <c r="T988" s="2" t="str">
        <f>IFERROR(IF($K988="","",INDEX(リスト!$F:$F,MATCH($K988,リスト!$E:$E,0))),"")</f>
        <v>JPN</v>
      </c>
      <c r="U988" s="2" t="str">
        <f>IF($B988="","",RIGHT($G988*1000+100+COUNTIF($G$2:$G988,$G988),9))</f>
        <v>990615101</v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>石山・滋　賀</v>
      </c>
    </row>
    <row r="989" spans="1:22" x14ac:dyDescent="0.4">
      <c r="A989" t="s">
        <v>11780</v>
      </c>
      <c r="B989">
        <v>989</v>
      </c>
      <c r="C989" t="s">
        <v>5238</v>
      </c>
      <c r="D989" t="s">
        <v>5239</v>
      </c>
      <c r="E989" t="s">
        <v>775</v>
      </c>
      <c r="F989" t="s">
        <v>95</v>
      </c>
      <c r="G989">
        <v>20000909</v>
      </c>
      <c r="H989" t="s">
        <v>5240</v>
      </c>
      <c r="I989" t="s">
        <v>1440</v>
      </c>
      <c r="J989" t="s">
        <v>1874</v>
      </c>
      <c r="K989" t="s">
        <v>141</v>
      </c>
      <c r="L989" t="s">
        <v>95</v>
      </c>
      <c r="M989" t="s">
        <v>797</v>
      </c>
      <c r="O989" s="2">
        <f>IFERROR(IF($B989="","",INDEX(所属情報!$E:$E,MATCH($A989,所属情報!$A:$A,0))),"")</f>
        <v>490054</v>
      </c>
      <c r="P989" s="2" t="str">
        <f t="shared" si="45"/>
        <v>矢野　大輔 (M2)</v>
      </c>
      <c r="Q989" s="2" t="str">
        <f t="shared" si="46"/>
        <v>ﾔﾉ ﾀﾞｲｽｹ</v>
      </c>
      <c r="R989" s="2" t="str">
        <f t="shared" si="47"/>
        <v>YANO Daisuke (00)</v>
      </c>
      <c r="S989" s="2" t="str">
        <f>IFERROR(IF($F989="","",INDEX(リスト!$C:$C,MATCH($F989,リスト!$B:$B,0))),"")</f>
        <v>28</v>
      </c>
      <c r="T989" s="2" t="str">
        <f>IFERROR(IF($K989="","",INDEX(リスト!$F:$F,MATCH($K989,リスト!$E:$E,0))),"")</f>
        <v>JPN</v>
      </c>
      <c r="U989" s="2" t="str">
        <f>IF($B989="","",RIGHT($G989*1000+100+COUNTIF($G$2:$G989,$G989),9))</f>
        <v>000909102</v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>滝川・兵　庫</v>
      </c>
    </row>
    <row r="990" spans="1:22" x14ac:dyDescent="0.4">
      <c r="A990" t="s">
        <v>11780</v>
      </c>
      <c r="B990">
        <v>990</v>
      </c>
      <c r="C990" t="s">
        <v>5241</v>
      </c>
      <c r="D990" t="s">
        <v>5242</v>
      </c>
      <c r="E990" t="s">
        <v>775</v>
      </c>
      <c r="F990" t="s">
        <v>91</v>
      </c>
      <c r="G990">
        <v>20010320</v>
      </c>
      <c r="H990" t="s">
        <v>5243</v>
      </c>
      <c r="I990" t="s">
        <v>1314</v>
      </c>
      <c r="J990" t="s">
        <v>1451</v>
      </c>
      <c r="K990" t="s">
        <v>141</v>
      </c>
      <c r="L990" t="s">
        <v>91</v>
      </c>
      <c r="M990" t="s">
        <v>1575</v>
      </c>
      <c r="O990" s="2">
        <f>IFERROR(IF($B990="","",INDEX(所属情報!$E:$E,MATCH($A990,所属情報!$A:$A,0))),"")</f>
        <v>490054</v>
      </c>
      <c r="P990" s="2" t="str">
        <f t="shared" si="45"/>
        <v>山崎　大毅 (M2)</v>
      </c>
      <c r="Q990" s="2" t="str">
        <f t="shared" si="46"/>
        <v>ﾔﾏｻﾞｷ ﾀｲｷ</v>
      </c>
      <c r="R990" s="2" t="str">
        <f t="shared" si="47"/>
        <v>YAMAZAKI Taiki (01)</v>
      </c>
      <c r="S990" s="2" t="str">
        <f>IFERROR(IF($F990="","",INDEX(リスト!$C:$C,MATCH($F990,リスト!$B:$B,0))),"")</f>
        <v>26</v>
      </c>
      <c r="T990" s="2" t="str">
        <f>IFERROR(IF($K990="","",INDEX(リスト!$F:$F,MATCH($K990,リスト!$E:$E,0))),"")</f>
        <v>JPN</v>
      </c>
      <c r="U990" s="2" t="str">
        <f>IF($B990="","",RIGHT($G990*1000+100+COUNTIF($G$2:$G990,$G990),9))</f>
        <v>010320101</v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>西京・京　都</v>
      </c>
    </row>
    <row r="991" spans="1:22" x14ac:dyDescent="0.4">
      <c r="A991" t="s">
        <v>11780</v>
      </c>
      <c r="B991">
        <v>991</v>
      </c>
      <c r="C991" t="s">
        <v>5244</v>
      </c>
      <c r="D991" t="s">
        <v>5245</v>
      </c>
      <c r="E991" t="s">
        <v>1307</v>
      </c>
      <c r="F991" t="s">
        <v>95</v>
      </c>
      <c r="G991">
        <v>20010706</v>
      </c>
      <c r="H991" t="s">
        <v>5246</v>
      </c>
      <c r="I991" t="s">
        <v>3211</v>
      </c>
      <c r="J991" t="s">
        <v>1986</v>
      </c>
      <c r="K991" t="s">
        <v>141</v>
      </c>
      <c r="L991" t="s">
        <v>95</v>
      </c>
      <c r="M991" t="s">
        <v>3823</v>
      </c>
      <c r="O991" s="2">
        <f>IFERROR(IF($B991="","",INDEX(所属情報!$E:$E,MATCH($A991,所属情報!$A:$A,0))),"")</f>
        <v>490054</v>
      </c>
      <c r="P991" s="2" t="str">
        <f t="shared" si="45"/>
        <v>佐々木　太一 (M1)</v>
      </c>
      <c r="Q991" s="2" t="str">
        <f t="shared" si="46"/>
        <v>ｻｻｷ ﾀｲﾁ</v>
      </c>
      <c r="R991" s="2" t="str">
        <f t="shared" si="47"/>
        <v>SASAKI Taichi (01)</v>
      </c>
      <c r="S991" s="2" t="str">
        <f>IFERROR(IF($F991="","",INDEX(リスト!$C:$C,MATCH($F991,リスト!$B:$B,0))),"")</f>
        <v>28</v>
      </c>
      <c r="T991" s="2" t="str">
        <f>IFERROR(IF($K991="","",INDEX(リスト!$F:$F,MATCH($K991,リスト!$E:$E,0))),"")</f>
        <v>JPN</v>
      </c>
      <c r="U991" s="2" t="str">
        <f>IF($B991="","",RIGHT($G991*1000+100+COUNTIF($G$2:$G991,$G991),9))</f>
        <v>010706101</v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>長田・兵　庫</v>
      </c>
    </row>
    <row r="992" spans="1:22" x14ac:dyDescent="0.4">
      <c r="A992" t="s">
        <v>11780</v>
      </c>
      <c r="B992">
        <v>992</v>
      </c>
      <c r="C992" t="s">
        <v>5247</v>
      </c>
      <c r="D992" t="s">
        <v>5248</v>
      </c>
      <c r="E992" t="s">
        <v>1307</v>
      </c>
      <c r="F992" t="s">
        <v>95</v>
      </c>
      <c r="G992">
        <v>20010908</v>
      </c>
      <c r="H992" t="s">
        <v>5249</v>
      </c>
      <c r="I992" t="s">
        <v>5250</v>
      </c>
      <c r="J992" t="s">
        <v>1141</v>
      </c>
      <c r="K992" t="s">
        <v>141</v>
      </c>
      <c r="L992" t="s">
        <v>95</v>
      </c>
      <c r="M992" t="s">
        <v>3823</v>
      </c>
      <c r="O992" s="2">
        <f>IFERROR(IF($B992="","",INDEX(所属情報!$E:$E,MATCH($A992,所属情報!$A:$A,0))),"")</f>
        <v>490054</v>
      </c>
      <c r="P992" s="2" t="str">
        <f t="shared" si="45"/>
        <v>横谷　陸哉 (M1)</v>
      </c>
      <c r="Q992" s="2" t="str">
        <f t="shared" si="46"/>
        <v>ﾖｺﾀﾆ ﾘｸﾔ</v>
      </c>
      <c r="R992" s="2" t="str">
        <f t="shared" si="47"/>
        <v>YOKOTANI Rikuya (01)</v>
      </c>
      <c r="S992" s="2" t="str">
        <f>IFERROR(IF($F992="","",INDEX(リスト!$C:$C,MATCH($F992,リスト!$B:$B,0))),"")</f>
        <v>28</v>
      </c>
      <c r="T992" s="2" t="str">
        <f>IFERROR(IF($K992="","",INDEX(リスト!$F:$F,MATCH($K992,リスト!$E:$E,0))),"")</f>
        <v>JPN</v>
      </c>
      <c r="U992" s="2" t="str">
        <f>IF($B992="","",RIGHT($G992*1000+100+COUNTIF($G$2:$G992,$G992),9))</f>
        <v>010908101</v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>長田・兵　庫</v>
      </c>
    </row>
    <row r="993" spans="1:22" x14ac:dyDescent="0.4">
      <c r="A993" t="s">
        <v>11780</v>
      </c>
      <c r="B993">
        <v>993</v>
      </c>
      <c r="C993" t="s">
        <v>5251</v>
      </c>
      <c r="D993" t="s">
        <v>5252</v>
      </c>
      <c r="E993" t="s">
        <v>1307</v>
      </c>
      <c r="F993" t="s">
        <v>105</v>
      </c>
      <c r="G993">
        <v>20011202</v>
      </c>
      <c r="H993" t="s">
        <v>5253</v>
      </c>
      <c r="I993" t="s">
        <v>5254</v>
      </c>
      <c r="J993" t="s">
        <v>4259</v>
      </c>
      <c r="K993" t="s">
        <v>141</v>
      </c>
      <c r="L993" t="s">
        <v>105</v>
      </c>
      <c r="M993" t="s">
        <v>5255</v>
      </c>
      <c r="O993" s="2">
        <f>IFERROR(IF($B993="","",INDEX(所属情報!$E:$E,MATCH($A993,所属情報!$A:$A,0))),"")</f>
        <v>490054</v>
      </c>
      <c r="P993" s="2" t="str">
        <f t="shared" si="45"/>
        <v>山科　真之介 (M1)</v>
      </c>
      <c r="Q993" s="2" t="str">
        <f t="shared" si="46"/>
        <v>ﾔﾏｼﾅ ｼﾝﾉｽｹ</v>
      </c>
      <c r="R993" s="2" t="str">
        <f t="shared" si="47"/>
        <v>YAMASHINA Shinnosuke (01)</v>
      </c>
      <c r="S993" s="2" t="str">
        <f>IFERROR(IF($F993="","",INDEX(リスト!$C:$C,MATCH($F993,リスト!$B:$B,0))),"")</f>
        <v>33</v>
      </c>
      <c r="T993" s="2" t="str">
        <f>IFERROR(IF($K993="","",INDEX(リスト!$F:$F,MATCH($K993,リスト!$E:$E,0))),"")</f>
        <v>JPN</v>
      </c>
      <c r="U993" s="2" t="str">
        <f>IF($B993="","",RIGHT($G993*1000+100+COUNTIF($G$2:$G993,$G993),9))</f>
        <v>011202101</v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>岡山大安寺中等・岡　山</v>
      </c>
    </row>
    <row r="994" spans="1:22" x14ac:dyDescent="0.4">
      <c r="A994" t="s">
        <v>11780</v>
      </c>
      <c r="B994">
        <v>994</v>
      </c>
      <c r="C994" t="s">
        <v>5256</v>
      </c>
      <c r="D994" t="s">
        <v>5257</v>
      </c>
      <c r="E994" t="s">
        <v>1307</v>
      </c>
      <c r="F994" t="s">
        <v>95</v>
      </c>
      <c r="G994">
        <v>20010518</v>
      </c>
      <c r="H994" t="s">
        <v>5258</v>
      </c>
      <c r="I994" t="s">
        <v>5259</v>
      </c>
      <c r="J994" t="s">
        <v>1403</v>
      </c>
      <c r="K994" t="s">
        <v>141</v>
      </c>
      <c r="L994" t="s">
        <v>95</v>
      </c>
      <c r="M994" t="s">
        <v>1255</v>
      </c>
      <c r="O994" s="2">
        <f>IFERROR(IF($B994="","",INDEX(所属情報!$E:$E,MATCH($A994,所属情報!$A:$A,0))),"")</f>
        <v>490054</v>
      </c>
      <c r="P994" s="2" t="str">
        <f t="shared" si="45"/>
        <v>塚原　啓太 (M1)</v>
      </c>
      <c r="Q994" s="2" t="str">
        <f t="shared" si="46"/>
        <v>ﾂｶﾊﾗ ｹｲﾀ</v>
      </c>
      <c r="R994" s="2" t="str">
        <f t="shared" si="47"/>
        <v>TSUKAHARA Keita (01)</v>
      </c>
      <c r="S994" s="2" t="str">
        <f>IFERROR(IF($F994="","",INDEX(リスト!$C:$C,MATCH($F994,リスト!$B:$B,0))),"")</f>
        <v>28</v>
      </c>
      <c r="T994" s="2" t="str">
        <f>IFERROR(IF($K994="","",INDEX(リスト!$F:$F,MATCH($K994,リスト!$E:$E,0))),"")</f>
        <v>JPN</v>
      </c>
      <c r="U994" s="2" t="str">
        <f>IF($B994="","",RIGHT($G994*1000+100+COUNTIF($G$2:$G994,$G994),9))</f>
        <v>010518101</v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>豊岡・兵　庫</v>
      </c>
    </row>
    <row r="995" spans="1:22" x14ac:dyDescent="0.4">
      <c r="A995" t="s">
        <v>11780</v>
      </c>
      <c r="B995">
        <v>995</v>
      </c>
      <c r="C995" t="s">
        <v>5260</v>
      </c>
      <c r="D995" t="s">
        <v>5261</v>
      </c>
      <c r="E995" t="s">
        <v>1307</v>
      </c>
      <c r="F995" t="s">
        <v>93</v>
      </c>
      <c r="G995">
        <v>20010922</v>
      </c>
      <c r="H995" t="s">
        <v>5262</v>
      </c>
      <c r="I995" t="s">
        <v>5263</v>
      </c>
      <c r="J995" t="s">
        <v>5264</v>
      </c>
      <c r="K995" t="s">
        <v>141</v>
      </c>
      <c r="L995" t="s">
        <v>93</v>
      </c>
      <c r="M995" t="s">
        <v>2339</v>
      </c>
      <c r="O995" s="2">
        <f>IFERROR(IF($B995="","",INDEX(所属情報!$E:$E,MATCH($A995,所属情報!$A:$A,0))),"")</f>
        <v>490054</v>
      </c>
      <c r="P995" s="2" t="str">
        <f t="shared" si="45"/>
        <v>前村　土温 (M1)</v>
      </c>
      <c r="Q995" s="2" t="str">
        <f t="shared" si="46"/>
        <v>ﾏｴﾑﾗ ﾄｵﾝ</v>
      </c>
      <c r="R995" s="2" t="str">
        <f t="shared" si="47"/>
        <v>MAEMURA Toon (01)</v>
      </c>
      <c r="S995" s="2" t="str">
        <f>IFERROR(IF($F995="","",INDEX(リスト!$C:$C,MATCH($F995,リスト!$B:$B,0))),"")</f>
        <v>27</v>
      </c>
      <c r="T995" s="2" t="str">
        <f>IFERROR(IF($K995="","",INDEX(リスト!$F:$F,MATCH($K995,リスト!$E:$E,0))),"")</f>
        <v>JPN</v>
      </c>
      <c r="U995" s="2" t="str">
        <f>IF($B995="","",RIGHT($G995*1000+100+COUNTIF($G$2:$G995,$G995),9))</f>
        <v>010922101</v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>豊中・大　阪</v>
      </c>
    </row>
    <row r="996" spans="1:22" x14ac:dyDescent="0.4">
      <c r="A996" t="s">
        <v>11780</v>
      </c>
      <c r="B996">
        <v>996</v>
      </c>
      <c r="C996" t="s">
        <v>5265</v>
      </c>
      <c r="D996" t="s">
        <v>5266</v>
      </c>
      <c r="E996" t="s">
        <v>1307</v>
      </c>
      <c r="F996" t="s">
        <v>93</v>
      </c>
      <c r="G996">
        <v>20011215</v>
      </c>
      <c r="H996" t="s">
        <v>5267</v>
      </c>
      <c r="I996" t="s">
        <v>5268</v>
      </c>
      <c r="J996" t="s">
        <v>2471</v>
      </c>
      <c r="K996" t="s">
        <v>141</v>
      </c>
      <c r="L996" t="s">
        <v>93</v>
      </c>
      <c r="M996" t="s">
        <v>3874</v>
      </c>
      <c r="O996" s="2">
        <f>IFERROR(IF($B996="","",INDEX(所属情報!$E:$E,MATCH($A996,所属情報!$A:$A,0))),"")</f>
        <v>490054</v>
      </c>
      <c r="P996" s="2" t="str">
        <f t="shared" si="45"/>
        <v>上田　陽介 (M1)</v>
      </c>
      <c r="Q996" s="2" t="str">
        <f t="shared" si="46"/>
        <v>ｳｴﾀﾞ ﾖｳｽｹ</v>
      </c>
      <c r="R996" s="2" t="str">
        <f t="shared" si="47"/>
        <v>UEDA Yosuke (01)</v>
      </c>
      <c r="S996" s="2" t="str">
        <f>IFERROR(IF($F996="","",INDEX(リスト!$C:$C,MATCH($F996,リスト!$B:$B,0))),"")</f>
        <v>27</v>
      </c>
      <c r="T996" s="2" t="str">
        <f>IFERROR(IF($K996="","",INDEX(リスト!$F:$F,MATCH($K996,リスト!$E:$E,0))),"")</f>
        <v>JPN</v>
      </c>
      <c r="U996" s="2" t="str">
        <f>IF($B996="","",RIGHT($G996*1000+100+COUNTIF($G$2:$G996,$G996),9))</f>
        <v>011215102</v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>高槻・大　阪</v>
      </c>
    </row>
    <row r="997" spans="1:22" x14ac:dyDescent="0.4">
      <c r="A997" t="s">
        <v>11780</v>
      </c>
      <c r="B997">
        <v>997</v>
      </c>
      <c r="C997" t="s">
        <v>5269</v>
      </c>
      <c r="D997" t="s">
        <v>5270</v>
      </c>
      <c r="E997" t="s">
        <v>1307</v>
      </c>
      <c r="F997" t="s">
        <v>93</v>
      </c>
      <c r="G997">
        <v>20010529</v>
      </c>
      <c r="H997" t="s">
        <v>5271</v>
      </c>
      <c r="I997" t="s">
        <v>5272</v>
      </c>
      <c r="J997" t="s">
        <v>1914</v>
      </c>
      <c r="K997" t="s">
        <v>141</v>
      </c>
      <c r="L997" t="s">
        <v>93</v>
      </c>
      <c r="M997" t="s">
        <v>4174</v>
      </c>
      <c r="O997" s="2">
        <f>IFERROR(IF($B997="","",INDEX(所属情報!$E:$E,MATCH($A997,所属情報!$A:$A,0))),"")</f>
        <v>490054</v>
      </c>
      <c r="P997" s="2" t="str">
        <f t="shared" si="45"/>
        <v>高見　哉多 (M1)</v>
      </c>
      <c r="Q997" s="2" t="str">
        <f t="shared" si="46"/>
        <v>ﾀｶﾐ ｶﾅﾀ</v>
      </c>
      <c r="R997" s="2" t="str">
        <f t="shared" si="47"/>
        <v>TAKAMI Kanata (01)</v>
      </c>
      <c r="S997" s="2" t="str">
        <f>IFERROR(IF($F997="","",INDEX(リスト!$C:$C,MATCH($F997,リスト!$B:$B,0))),"")</f>
        <v>27</v>
      </c>
      <c r="T997" s="2" t="str">
        <f>IFERROR(IF($K997="","",INDEX(リスト!$F:$F,MATCH($K997,リスト!$E:$E,0))),"")</f>
        <v>JPN</v>
      </c>
      <c r="U997" s="2" t="str">
        <f>IF($B997="","",RIGHT($G997*1000+100+COUNTIF($G$2:$G997,$G997),9))</f>
        <v>010529101</v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>天王寺・大　阪</v>
      </c>
    </row>
    <row r="998" spans="1:22" x14ac:dyDescent="0.4">
      <c r="A998" t="s">
        <v>11780</v>
      </c>
      <c r="B998">
        <v>998</v>
      </c>
      <c r="C998" t="s">
        <v>5273</v>
      </c>
      <c r="D998" t="s">
        <v>5274</v>
      </c>
      <c r="E998" t="s">
        <v>1307</v>
      </c>
      <c r="F998" t="s">
        <v>93</v>
      </c>
      <c r="G998">
        <v>20010430</v>
      </c>
      <c r="H998" t="s">
        <v>5275</v>
      </c>
      <c r="I998" t="s">
        <v>4711</v>
      </c>
      <c r="J998" t="s">
        <v>1901</v>
      </c>
      <c r="K998" t="s">
        <v>141</v>
      </c>
      <c r="L998" t="s">
        <v>93</v>
      </c>
      <c r="M998" t="s">
        <v>4772</v>
      </c>
      <c r="O998" s="2">
        <f>IFERROR(IF($B998="","",INDEX(所属情報!$E:$E,MATCH($A998,所属情報!$A:$A,0))),"")</f>
        <v>490054</v>
      </c>
      <c r="P998" s="2" t="str">
        <f t="shared" si="45"/>
        <v>平田　岳 (M1)</v>
      </c>
      <c r="Q998" s="2" t="str">
        <f t="shared" si="46"/>
        <v>ﾋﾗﾀ ｶﾞｸ</v>
      </c>
      <c r="R998" s="2" t="str">
        <f t="shared" si="47"/>
        <v>HIRATA Gaku (01)</v>
      </c>
      <c r="S998" s="2" t="str">
        <f>IFERROR(IF($F998="","",INDEX(リスト!$C:$C,MATCH($F998,リスト!$B:$B,0))),"")</f>
        <v>27</v>
      </c>
      <c r="T998" s="2" t="str">
        <f>IFERROR(IF($K998="","",INDEX(リスト!$F:$F,MATCH($K998,リスト!$E:$E,0))),"")</f>
        <v>JPN</v>
      </c>
      <c r="U998" s="2" t="str">
        <f>IF($B998="","",RIGHT($G998*1000+100+COUNTIF($G$2:$G998,$G998),9))</f>
        <v>010430101</v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>茨木・大　阪</v>
      </c>
    </row>
    <row r="999" spans="1:22" x14ac:dyDescent="0.4">
      <c r="A999" t="s">
        <v>11780</v>
      </c>
      <c r="B999">
        <v>999</v>
      </c>
      <c r="C999" t="s">
        <v>5276</v>
      </c>
      <c r="D999" t="s">
        <v>5277</v>
      </c>
      <c r="E999" t="s">
        <v>1307</v>
      </c>
      <c r="F999" t="s">
        <v>95</v>
      </c>
      <c r="G999">
        <v>20011204</v>
      </c>
      <c r="H999" t="s">
        <v>5278</v>
      </c>
      <c r="I999" t="s">
        <v>5279</v>
      </c>
      <c r="J999" t="s">
        <v>1413</v>
      </c>
      <c r="K999" t="s">
        <v>141</v>
      </c>
      <c r="L999" t="s">
        <v>93</v>
      </c>
      <c r="M999" t="s">
        <v>2339</v>
      </c>
      <c r="O999" s="2">
        <f>IFERROR(IF($B999="","",INDEX(所属情報!$E:$E,MATCH($A999,所属情報!$A:$A,0))),"")</f>
        <v>490054</v>
      </c>
      <c r="P999" s="2" t="str">
        <f t="shared" si="45"/>
        <v>宮田　耕太郎 (M1)</v>
      </c>
      <c r="Q999" s="2" t="str">
        <f t="shared" si="46"/>
        <v>ﾐﾔﾀ ｺｳﾀﾛｳ</v>
      </c>
      <c r="R999" s="2" t="str">
        <f t="shared" si="47"/>
        <v>MIYATA Kotaro (01)</v>
      </c>
      <c r="S999" s="2" t="str">
        <f>IFERROR(IF($F999="","",INDEX(リスト!$C:$C,MATCH($F999,リスト!$B:$B,0))),"")</f>
        <v>28</v>
      </c>
      <c r="T999" s="2" t="str">
        <f>IFERROR(IF($K999="","",INDEX(リスト!$F:$F,MATCH($K999,リスト!$E:$E,0))),"")</f>
        <v>JPN</v>
      </c>
      <c r="U999" s="2" t="str">
        <f>IF($B999="","",RIGHT($G999*1000+100+COUNTIF($G$2:$G999,$G999),9))</f>
        <v>011204101</v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>豊中・大　阪</v>
      </c>
    </row>
    <row r="1000" spans="1:22" x14ac:dyDescent="0.4">
      <c r="A1000" t="s">
        <v>11780</v>
      </c>
      <c r="B1000">
        <v>1000</v>
      </c>
      <c r="C1000" t="s">
        <v>5280</v>
      </c>
      <c r="D1000" t="s">
        <v>5281</v>
      </c>
      <c r="E1000">
        <v>4</v>
      </c>
      <c r="F1000" t="s">
        <v>93</v>
      </c>
      <c r="G1000">
        <v>20020904</v>
      </c>
      <c r="H1000" t="s">
        <v>5282</v>
      </c>
      <c r="I1000" t="s">
        <v>5283</v>
      </c>
      <c r="J1000" t="s">
        <v>1277</v>
      </c>
      <c r="K1000" t="s">
        <v>141</v>
      </c>
      <c r="L1000" t="s">
        <v>93</v>
      </c>
      <c r="M1000" t="s">
        <v>4703</v>
      </c>
      <c r="O1000" s="2">
        <f>IFERROR(IF($B1000="","",INDEX(所属情報!$E:$E,MATCH($A1000,所属情報!$A:$A,0))),"")</f>
        <v>490054</v>
      </c>
      <c r="P1000" s="2" t="str">
        <f t="shared" si="45"/>
        <v>森脇　寛太 (4)</v>
      </c>
      <c r="Q1000" s="2" t="str">
        <f t="shared" si="46"/>
        <v>ﾓﾘﾜｷ ｶﾝﾀ</v>
      </c>
      <c r="R1000" s="2" t="str">
        <f t="shared" si="47"/>
        <v>MORIWAKI Kanta (02)</v>
      </c>
      <c r="S1000" s="2" t="str">
        <f>IFERROR(IF($F1000="","",INDEX(リスト!$C:$C,MATCH($F1000,リスト!$B:$B,0))),"")</f>
        <v>27</v>
      </c>
      <c r="T1000" s="2" t="str">
        <f>IFERROR(IF($K1000="","",INDEX(リスト!$F:$F,MATCH($K1000,リスト!$E:$E,0))),"")</f>
        <v>JPN</v>
      </c>
      <c r="U1000" s="2" t="str">
        <f>IF($B1000="","",RIGHT($G1000*1000+100+COUNTIF($G$2:$G1000,$G1000),9))</f>
        <v>020904102</v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>大阪教育大附属(池田校舎)・大　阪</v>
      </c>
    </row>
    <row r="1001" spans="1:22" x14ac:dyDescent="0.4">
      <c r="A1001" t="s">
        <v>11780</v>
      </c>
      <c r="B1001">
        <v>1001</v>
      </c>
      <c r="C1001" t="s">
        <v>5284</v>
      </c>
      <c r="D1001" t="s">
        <v>5285</v>
      </c>
      <c r="E1001">
        <v>4</v>
      </c>
      <c r="F1001" t="s">
        <v>95</v>
      </c>
      <c r="G1001">
        <v>20020718</v>
      </c>
      <c r="H1001" t="s">
        <v>5286</v>
      </c>
      <c r="I1001" t="s">
        <v>1785</v>
      </c>
      <c r="J1001" t="s">
        <v>1047</v>
      </c>
      <c r="K1001" t="s">
        <v>141</v>
      </c>
      <c r="L1001" t="s">
        <v>95</v>
      </c>
      <c r="M1001" t="s">
        <v>5071</v>
      </c>
      <c r="O1001" s="2">
        <f>IFERROR(IF($B1001="","",INDEX(所属情報!$E:$E,MATCH($A1001,所属情報!$A:$A,0))),"")</f>
        <v>490054</v>
      </c>
      <c r="P1001" s="2" t="str">
        <f t="shared" si="45"/>
        <v>幡中　涼太 (4)</v>
      </c>
      <c r="Q1001" s="2" t="str">
        <f t="shared" si="46"/>
        <v>ﾊﾀﾅｶ ﾘｮｳﾀ</v>
      </c>
      <c r="R1001" s="2" t="str">
        <f t="shared" si="47"/>
        <v>HATANAKA Ryota (02)</v>
      </c>
      <c r="S1001" s="2" t="str">
        <f>IFERROR(IF($F1001="","",INDEX(リスト!$C:$C,MATCH($F1001,リスト!$B:$B,0))),"")</f>
        <v>28</v>
      </c>
      <c r="T1001" s="2" t="str">
        <f>IFERROR(IF($K1001="","",INDEX(リスト!$F:$F,MATCH($K1001,リスト!$E:$E,0))),"")</f>
        <v>JPN</v>
      </c>
      <c r="U1001" s="2" t="str">
        <f>IF($B1001="","",RIGHT($G1001*1000+100+COUNTIF($G$2:$G1001,$G1001),9))</f>
        <v>020718103</v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>姫路西・兵　庫</v>
      </c>
    </row>
    <row r="1002" spans="1:22" x14ac:dyDescent="0.4">
      <c r="A1002" t="s">
        <v>11780</v>
      </c>
      <c r="B1002">
        <v>1002</v>
      </c>
      <c r="C1002" t="s">
        <v>5287</v>
      </c>
      <c r="D1002" t="s">
        <v>5288</v>
      </c>
      <c r="E1002">
        <v>4</v>
      </c>
      <c r="F1002" t="s">
        <v>95</v>
      </c>
      <c r="G1002">
        <v>20021030</v>
      </c>
      <c r="H1002" t="s">
        <v>5289</v>
      </c>
      <c r="I1002" t="s">
        <v>5290</v>
      </c>
      <c r="J1002" t="s">
        <v>2900</v>
      </c>
      <c r="K1002" t="s">
        <v>141</v>
      </c>
      <c r="L1002" t="s">
        <v>93</v>
      </c>
      <c r="M1002" t="s">
        <v>4903</v>
      </c>
      <c r="O1002" s="2">
        <f>IFERROR(IF($B1002="","",INDEX(所属情報!$E:$E,MATCH($A1002,所属情報!$A:$A,0))),"")</f>
        <v>490054</v>
      </c>
      <c r="P1002" s="2" t="str">
        <f t="shared" si="45"/>
        <v>青野　智也 (4)</v>
      </c>
      <c r="Q1002" s="2" t="str">
        <f t="shared" si="46"/>
        <v>ｱｵﾉ ﾄﾓﾔ</v>
      </c>
      <c r="R1002" s="2" t="str">
        <f t="shared" si="47"/>
        <v>AONO Tomoya (02)</v>
      </c>
      <c r="S1002" s="2" t="str">
        <f>IFERROR(IF($F1002="","",INDEX(リスト!$C:$C,MATCH($F1002,リスト!$B:$B,0))),"")</f>
        <v>28</v>
      </c>
      <c r="T1002" s="2" t="str">
        <f>IFERROR(IF($K1002="","",INDEX(リスト!$F:$F,MATCH($K1002,リスト!$E:$E,0))),"")</f>
        <v>JPN</v>
      </c>
      <c r="U1002" s="2" t="str">
        <f>IF($B1002="","",RIGHT($G1002*1000+100+COUNTIF($G$2:$G1002,$G1002),9))</f>
        <v>021030103</v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>大阪教育大附属(天王寺校舎)・大　阪</v>
      </c>
    </row>
    <row r="1003" spans="1:22" x14ac:dyDescent="0.4">
      <c r="A1003" t="s">
        <v>11780</v>
      </c>
      <c r="B1003">
        <v>1003</v>
      </c>
      <c r="C1003" t="s">
        <v>5291</v>
      </c>
      <c r="D1003" t="s">
        <v>5292</v>
      </c>
      <c r="E1003">
        <v>4</v>
      </c>
      <c r="F1003" t="s">
        <v>93</v>
      </c>
      <c r="G1003">
        <v>20020225</v>
      </c>
      <c r="H1003" t="s">
        <v>5293</v>
      </c>
      <c r="I1003" t="s">
        <v>5294</v>
      </c>
      <c r="J1003" t="s">
        <v>5295</v>
      </c>
      <c r="K1003" t="s">
        <v>141</v>
      </c>
      <c r="L1003" t="s">
        <v>93</v>
      </c>
      <c r="M1003" t="s">
        <v>1298</v>
      </c>
      <c r="O1003" s="2">
        <f>IFERROR(IF($B1003="","",INDEX(所属情報!$E:$E,MATCH($A1003,所属情報!$A:$A,0))),"")</f>
        <v>490054</v>
      </c>
      <c r="P1003" s="2" t="str">
        <f t="shared" si="45"/>
        <v>木塚　海詩 (4)</v>
      </c>
      <c r="Q1003" s="2" t="str">
        <f t="shared" si="46"/>
        <v>ｷﾂﾞｶ ｶｲｼ</v>
      </c>
      <c r="R1003" s="2" t="str">
        <f t="shared" si="47"/>
        <v>KIZUKA Kaishi (02)</v>
      </c>
      <c r="S1003" s="2" t="str">
        <f>IFERROR(IF($F1003="","",INDEX(リスト!$C:$C,MATCH($F1003,リスト!$B:$B,0))),"")</f>
        <v>27</v>
      </c>
      <c r="T1003" s="2" t="str">
        <f>IFERROR(IF($K1003="","",INDEX(リスト!$F:$F,MATCH($K1003,リスト!$E:$E,0))),"")</f>
        <v>JPN</v>
      </c>
      <c r="U1003" s="2" t="str">
        <f>IF($B1003="","",RIGHT($G1003*1000+100+COUNTIF($G$2:$G1003,$G1003),9))</f>
        <v>020225101</v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>生野・大　阪</v>
      </c>
    </row>
    <row r="1004" spans="1:22" x14ac:dyDescent="0.4">
      <c r="A1004" t="s">
        <v>11780</v>
      </c>
      <c r="B1004">
        <v>1004</v>
      </c>
      <c r="C1004" t="s">
        <v>5296</v>
      </c>
      <c r="D1004" t="s">
        <v>5297</v>
      </c>
      <c r="E1004">
        <v>4</v>
      </c>
      <c r="F1004" t="s">
        <v>115</v>
      </c>
      <c r="G1004">
        <v>20030305</v>
      </c>
      <c r="H1004" t="s">
        <v>5298</v>
      </c>
      <c r="I1004" t="s">
        <v>3899</v>
      </c>
      <c r="J1004" t="s">
        <v>934</v>
      </c>
      <c r="K1004" t="s">
        <v>141</v>
      </c>
      <c r="L1004" t="s">
        <v>115</v>
      </c>
      <c r="M1004" t="s">
        <v>4034</v>
      </c>
      <c r="O1004" s="2">
        <f>IFERROR(IF($B1004="","",INDEX(所属情報!$E:$E,MATCH($A1004,所属情報!$A:$A,0))),"")</f>
        <v>490054</v>
      </c>
      <c r="P1004" s="2" t="str">
        <f t="shared" si="45"/>
        <v>大西　悠生 (4)</v>
      </c>
      <c r="Q1004" s="2" t="str">
        <f t="shared" si="46"/>
        <v>ｵｵﾆｼ ﾕｳｾｲ</v>
      </c>
      <c r="R1004" s="2" t="str">
        <f t="shared" si="47"/>
        <v>ONISHI Yusei (03)</v>
      </c>
      <c r="S1004" s="2" t="str">
        <f>IFERROR(IF($F1004="","",INDEX(リスト!$C:$C,MATCH($F1004,リスト!$B:$B,0))),"")</f>
        <v>38</v>
      </c>
      <c r="T1004" s="2" t="str">
        <f>IFERROR(IF($K1004="","",INDEX(リスト!$F:$F,MATCH($K1004,リスト!$E:$E,0))),"")</f>
        <v>JPN</v>
      </c>
      <c r="U1004" s="2" t="str">
        <f>IF($B1004="","",RIGHT($G1004*1000+100+COUNTIF($G$2:$G1004,$G1004),9))</f>
        <v>030305103</v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>松山東・愛　媛</v>
      </c>
    </row>
    <row r="1005" spans="1:22" x14ac:dyDescent="0.4">
      <c r="A1005" t="s">
        <v>11780</v>
      </c>
      <c r="B1005">
        <v>1005</v>
      </c>
      <c r="C1005" t="s">
        <v>5299</v>
      </c>
      <c r="D1005" t="s">
        <v>5300</v>
      </c>
      <c r="E1005">
        <v>4</v>
      </c>
      <c r="F1005" t="s">
        <v>95</v>
      </c>
      <c r="G1005">
        <v>20020330</v>
      </c>
      <c r="H1005" t="s">
        <v>5301</v>
      </c>
      <c r="I1005" t="s">
        <v>2564</v>
      </c>
      <c r="J1005" t="s">
        <v>1435</v>
      </c>
      <c r="K1005" t="s">
        <v>141</v>
      </c>
      <c r="L1005" t="s">
        <v>91</v>
      </c>
      <c r="M1005" t="s">
        <v>4339</v>
      </c>
      <c r="O1005" s="2">
        <f>IFERROR(IF($B1005="","",INDEX(所属情報!$E:$E,MATCH($A1005,所属情報!$A:$A,0))),"")</f>
        <v>490054</v>
      </c>
      <c r="P1005" s="2" t="str">
        <f t="shared" si="45"/>
        <v>福本　雄太 (4)</v>
      </c>
      <c r="Q1005" s="2" t="str">
        <f t="shared" si="46"/>
        <v>ﾌｸﾓﾄ ﾕｳﾀ</v>
      </c>
      <c r="R1005" s="2" t="str">
        <f t="shared" si="47"/>
        <v>FUKUMOTO Yuta (02)</v>
      </c>
      <c r="S1005" s="2" t="str">
        <f>IFERROR(IF($F1005="","",INDEX(リスト!$C:$C,MATCH($F1005,リスト!$B:$B,0))),"")</f>
        <v>28</v>
      </c>
      <c r="T1005" s="2" t="str">
        <f>IFERROR(IF($K1005="","",INDEX(リスト!$F:$F,MATCH($K1005,リスト!$E:$E,0))),"")</f>
        <v>JPN</v>
      </c>
      <c r="U1005" s="2" t="str">
        <f>IF($B1005="","",RIGHT($G1005*1000+100+COUNTIF($G$2:$G1005,$G1005),9))</f>
        <v>020330101</v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>洛星・京　都</v>
      </c>
    </row>
    <row r="1006" spans="1:22" x14ac:dyDescent="0.4">
      <c r="A1006" t="s">
        <v>11780</v>
      </c>
      <c r="B1006">
        <v>1006</v>
      </c>
      <c r="C1006" t="s">
        <v>5302</v>
      </c>
      <c r="D1006" t="s">
        <v>5303</v>
      </c>
      <c r="E1006">
        <v>4</v>
      </c>
      <c r="F1006" t="s">
        <v>95</v>
      </c>
      <c r="G1006">
        <v>20030112</v>
      </c>
      <c r="H1006" t="s">
        <v>5304</v>
      </c>
      <c r="I1006" t="s">
        <v>5305</v>
      </c>
      <c r="J1006" t="s">
        <v>790</v>
      </c>
      <c r="K1006" t="s">
        <v>141</v>
      </c>
      <c r="L1006" t="s">
        <v>95</v>
      </c>
      <c r="M1006" t="s">
        <v>2138</v>
      </c>
      <c r="O1006" s="2">
        <f>IFERROR(IF($B1006="","",INDEX(所属情報!$E:$E,MATCH($A1006,所属情報!$A:$A,0))),"")</f>
        <v>490054</v>
      </c>
      <c r="P1006" s="2" t="str">
        <f t="shared" si="45"/>
        <v>谷垣　幹 (4)</v>
      </c>
      <c r="Q1006" s="2" t="str">
        <f t="shared" si="46"/>
        <v>ﾀﾆｶﾞｷ ﾂﾖｼ</v>
      </c>
      <c r="R1006" s="2" t="str">
        <f t="shared" si="47"/>
        <v>TANIGAKI Tsuyoshi (03)</v>
      </c>
      <c r="S1006" s="2" t="str">
        <f>IFERROR(IF($F1006="","",INDEX(リスト!$C:$C,MATCH($F1006,リスト!$B:$B,0))),"")</f>
        <v>28</v>
      </c>
      <c r="T1006" s="2" t="str">
        <f>IFERROR(IF($K1006="","",INDEX(リスト!$F:$F,MATCH($K1006,リスト!$E:$E,0))),"")</f>
        <v>JPN</v>
      </c>
      <c r="U1006" s="2" t="str">
        <f>IF($B1006="","",RIGHT($G1006*1000+100+COUNTIF($G$2:$G1006,$G1006),9))</f>
        <v>030112101</v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>北摂三田・兵　庫</v>
      </c>
    </row>
    <row r="1007" spans="1:22" x14ac:dyDescent="0.4">
      <c r="A1007" t="s">
        <v>11780</v>
      </c>
      <c r="B1007">
        <v>1007</v>
      </c>
      <c r="C1007" t="s">
        <v>5306</v>
      </c>
      <c r="D1007" t="s">
        <v>5307</v>
      </c>
      <c r="E1007">
        <v>4</v>
      </c>
      <c r="F1007" t="s">
        <v>109</v>
      </c>
      <c r="G1007">
        <v>20021109</v>
      </c>
      <c r="H1007" t="s">
        <v>5308</v>
      </c>
      <c r="I1007" t="s">
        <v>5309</v>
      </c>
      <c r="J1007" t="s">
        <v>1182</v>
      </c>
      <c r="K1007" t="s">
        <v>141</v>
      </c>
      <c r="L1007" t="s">
        <v>109</v>
      </c>
      <c r="M1007" t="s">
        <v>5310</v>
      </c>
      <c r="O1007" s="2">
        <f>IFERROR(IF($B1007="","",INDEX(所属情報!$E:$E,MATCH($A1007,所属情報!$A:$A,0))),"")</f>
        <v>490054</v>
      </c>
      <c r="P1007" s="2" t="str">
        <f t="shared" si="45"/>
        <v>増田　陸人 (4)</v>
      </c>
      <c r="Q1007" s="2" t="str">
        <f t="shared" si="46"/>
        <v>ﾏｼﾀﾞ ﾘｸﾄ</v>
      </c>
      <c r="R1007" s="2" t="str">
        <f t="shared" si="47"/>
        <v>MASHIDA Rikuto (02)</v>
      </c>
      <c r="S1007" s="2" t="str">
        <f>IFERROR(IF($F1007="","",INDEX(リスト!$C:$C,MATCH($F1007,リスト!$B:$B,0))),"")</f>
        <v>35</v>
      </c>
      <c r="T1007" s="2" t="str">
        <f>IFERROR(IF($K1007="","",INDEX(リスト!$F:$F,MATCH($K1007,リスト!$E:$E,0))),"")</f>
        <v>JPN</v>
      </c>
      <c r="U1007" s="2" t="str">
        <f>IF($B1007="","",RIGHT($G1007*1000+100+COUNTIF($G$2:$G1007,$G1007),9))</f>
        <v>021109102</v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>下関西・山　口</v>
      </c>
    </row>
    <row r="1008" spans="1:22" x14ac:dyDescent="0.4">
      <c r="A1008" t="s">
        <v>11780</v>
      </c>
      <c r="B1008">
        <v>1008</v>
      </c>
      <c r="C1008" t="s">
        <v>5311</v>
      </c>
      <c r="D1008" t="s">
        <v>5312</v>
      </c>
      <c r="E1008">
        <v>4</v>
      </c>
      <c r="F1008" t="s">
        <v>95</v>
      </c>
      <c r="G1008">
        <v>20030202</v>
      </c>
      <c r="H1008" t="s">
        <v>5313</v>
      </c>
      <c r="I1008" t="s">
        <v>5314</v>
      </c>
      <c r="J1008" t="s">
        <v>1737</v>
      </c>
      <c r="K1008" t="s">
        <v>141</v>
      </c>
      <c r="L1008" t="s">
        <v>93</v>
      </c>
      <c r="M1008" t="s">
        <v>4432</v>
      </c>
      <c r="O1008" s="2">
        <f>IFERROR(IF($B1008="","",INDEX(所属情報!$E:$E,MATCH($A1008,所属情報!$A:$A,0))),"")</f>
        <v>490054</v>
      </c>
      <c r="P1008" s="2" t="str">
        <f t="shared" si="45"/>
        <v>渕本　太陽 (4)</v>
      </c>
      <c r="Q1008" s="2" t="str">
        <f t="shared" si="46"/>
        <v>ﾌﾁﾓﾄ ﾀｲﾖｳ</v>
      </c>
      <c r="R1008" s="2" t="str">
        <f t="shared" si="47"/>
        <v>FUCHIMOTO Taiyo (03)</v>
      </c>
      <c r="S1008" s="2" t="str">
        <f>IFERROR(IF($F1008="","",INDEX(リスト!$C:$C,MATCH($F1008,リスト!$B:$B,0))),"")</f>
        <v>28</v>
      </c>
      <c r="T1008" s="2" t="str">
        <f>IFERROR(IF($K1008="","",INDEX(リスト!$F:$F,MATCH($K1008,リスト!$E:$E,0))),"")</f>
        <v>JPN</v>
      </c>
      <c r="U1008" s="2" t="str">
        <f>IF($B1008="","",RIGHT($G1008*1000+100+COUNTIF($G$2:$G1008,$G1008),9))</f>
        <v>030202103</v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>池田・大　阪</v>
      </c>
    </row>
    <row r="1009" spans="1:22" x14ac:dyDescent="0.4">
      <c r="A1009" t="s">
        <v>11780</v>
      </c>
      <c r="B1009">
        <v>1009</v>
      </c>
      <c r="C1009" t="s">
        <v>5315</v>
      </c>
      <c r="D1009" t="s">
        <v>5316</v>
      </c>
      <c r="E1009">
        <v>4</v>
      </c>
      <c r="F1009" t="s">
        <v>85</v>
      </c>
      <c r="G1009">
        <v>20021203</v>
      </c>
      <c r="H1009" t="s">
        <v>5317</v>
      </c>
      <c r="I1009" t="s">
        <v>1025</v>
      </c>
      <c r="J1009" t="s">
        <v>1560</v>
      </c>
      <c r="K1009" t="s">
        <v>141</v>
      </c>
      <c r="L1009" t="s">
        <v>85</v>
      </c>
      <c r="M1009" t="s">
        <v>5164</v>
      </c>
      <c r="O1009" s="2">
        <f>IFERROR(IF($B1009="","",INDEX(所属情報!$E:$E,MATCH($A1009,所属情報!$A:$A,0))),"")</f>
        <v>490054</v>
      </c>
      <c r="P1009" s="2" t="str">
        <f t="shared" si="45"/>
        <v>伊藤　拓真 (4)</v>
      </c>
      <c r="Q1009" s="2" t="str">
        <f t="shared" si="46"/>
        <v>ｲﾄｳ ﾀｸﾏ</v>
      </c>
      <c r="R1009" s="2" t="str">
        <f t="shared" si="47"/>
        <v>ITO Takuma (02)</v>
      </c>
      <c r="S1009" s="2" t="str">
        <f>IFERROR(IF($F1009="","",INDEX(リスト!$C:$C,MATCH($F1009,リスト!$B:$B,0))),"")</f>
        <v>23</v>
      </c>
      <c r="T1009" s="2" t="str">
        <f>IFERROR(IF($K1009="","",INDEX(リスト!$F:$F,MATCH($K1009,リスト!$E:$E,0))),"")</f>
        <v>JPN</v>
      </c>
      <c r="U1009" s="2" t="str">
        <f>IF($B1009="","",RIGHT($G1009*1000+100+COUNTIF($G$2:$G1009,$G1009),9))</f>
        <v>021203102</v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>瑞陵・愛　知</v>
      </c>
    </row>
    <row r="1010" spans="1:22" x14ac:dyDescent="0.4">
      <c r="A1010" t="s">
        <v>11780</v>
      </c>
      <c r="B1010">
        <v>1010</v>
      </c>
      <c r="C1010" t="s">
        <v>5318</v>
      </c>
      <c r="D1010" t="s">
        <v>5319</v>
      </c>
      <c r="E1010">
        <v>4</v>
      </c>
      <c r="F1010" t="s">
        <v>95</v>
      </c>
      <c r="G1010">
        <v>20020917</v>
      </c>
      <c r="H1010" t="s">
        <v>5320</v>
      </c>
      <c r="I1010" t="s">
        <v>5321</v>
      </c>
      <c r="J1010" t="s">
        <v>1249</v>
      </c>
      <c r="K1010" t="s">
        <v>141</v>
      </c>
      <c r="L1010" t="s">
        <v>93</v>
      </c>
      <c r="M1010" t="s">
        <v>2174</v>
      </c>
      <c r="O1010" s="2">
        <f>IFERROR(IF($B1010="","",INDEX(所属情報!$E:$E,MATCH($A1010,所属情報!$A:$A,0))),"")</f>
        <v>490054</v>
      </c>
      <c r="P1010" s="2" t="str">
        <f t="shared" si="45"/>
        <v>水内　政孝 (4)</v>
      </c>
      <c r="Q1010" s="2" t="str">
        <f t="shared" si="46"/>
        <v>ﾐｽﾞｳﾁ ﾏｻﾀｶ</v>
      </c>
      <c r="R1010" s="2" t="str">
        <f t="shared" si="47"/>
        <v>MIZUUCHI Masataka (02)</v>
      </c>
      <c r="S1010" s="2" t="str">
        <f>IFERROR(IF($F1010="","",INDEX(リスト!$C:$C,MATCH($F1010,リスト!$B:$B,0))),"")</f>
        <v>28</v>
      </c>
      <c r="T1010" s="2" t="str">
        <f>IFERROR(IF($K1010="","",INDEX(リスト!$F:$F,MATCH($K1010,リスト!$E:$E,0))),"")</f>
        <v>JPN</v>
      </c>
      <c r="U1010" s="2" t="str">
        <f>IF($B1010="","",RIGHT($G1010*1000+100+COUNTIF($G$2:$G1010,$G1010),9))</f>
        <v>020917102</v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>関西大倉・大　阪</v>
      </c>
    </row>
    <row r="1011" spans="1:22" x14ac:dyDescent="0.4">
      <c r="A1011" t="s">
        <v>11780</v>
      </c>
      <c r="B1011">
        <v>1011</v>
      </c>
      <c r="C1011" t="s">
        <v>5322</v>
      </c>
      <c r="D1011" t="s">
        <v>5323</v>
      </c>
      <c r="E1011">
        <v>4</v>
      </c>
      <c r="F1011" t="s">
        <v>95</v>
      </c>
      <c r="G1011">
        <v>20030219</v>
      </c>
      <c r="H1011" t="s">
        <v>5324</v>
      </c>
      <c r="I1011" t="s">
        <v>5325</v>
      </c>
      <c r="J1011" t="s">
        <v>2238</v>
      </c>
      <c r="K1011" t="s">
        <v>141</v>
      </c>
      <c r="L1011" t="s">
        <v>107</v>
      </c>
      <c r="M1011" t="s">
        <v>4716</v>
      </c>
      <c r="O1011" s="2">
        <f>IFERROR(IF($B1011="","",INDEX(所属情報!$E:$E,MATCH($A1011,所属情報!$A:$A,0))),"")</f>
        <v>490054</v>
      </c>
      <c r="P1011" s="2" t="str">
        <f t="shared" si="45"/>
        <v>藤代　理久 (4)</v>
      </c>
      <c r="Q1011" s="2" t="str">
        <f t="shared" si="46"/>
        <v>ﾌｼﾞｼﾛ ﾘｸ</v>
      </c>
      <c r="R1011" s="2" t="str">
        <f t="shared" si="47"/>
        <v>FUJISHIRO Riku (03)</v>
      </c>
      <c r="S1011" s="2" t="str">
        <f>IFERROR(IF($F1011="","",INDEX(リスト!$C:$C,MATCH($F1011,リスト!$B:$B,0))),"")</f>
        <v>28</v>
      </c>
      <c r="T1011" s="2" t="str">
        <f>IFERROR(IF($K1011="","",INDEX(リスト!$F:$F,MATCH($K1011,リスト!$E:$E,0))),"")</f>
        <v>JPN</v>
      </c>
      <c r="U1011" s="2" t="str">
        <f>IF($B1011="","",RIGHT($G1011*1000+100+COUNTIF($G$2:$G1011,$G1011),9))</f>
        <v>030219101</v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>基町・広　島</v>
      </c>
    </row>
    <row r="1012" spans="1:22" x14ac:dyDescent="0.4">
      <c r="A1012" t="s">
        <v>11780</v>
      </c>
      <c r="B1012">
        <v>1012</v>
      </c>
      <c r="C1012" t="s">
        <v>5326</v>
      </c>
      <c r="D1012" t="s">
        <v>5327</v>
      </c>
      <c r="E1012">
        <v>4</v>
      </c>
      <c r="F1012" t="s">
        <v>95</v>
      </c>
      <c r="G1012">
        <v>20010603</v>
      </c>
      <c r="H1012" t="s">
        <v>5328</v>
      </c>
      <c r="I1012" t="s">
        <v>5329</v>
      </c>
      <c r="J1012" t="s">
        <v>1064</v>
      </c>
      <c r="K1012" t="s">
        <v>141</v>
      </c>
      <c r="L1012" t="s">
        <v>107</v>
      </c>
      <c r="M1012" t="s">
        <v>4716</v>
      </c>
      <c r="O1012" s="2">
        <f>IFERROR(IF($B1012="","",INDEX(所属情報!$E:$E,MATCH($A1012,所属情報!$A:$A,0))),"")</f>
        <v>490054</v>
      </c>
      <c r="P1012" s="2" t="str">
        <f t="shared" si="45"/>
        <v>角川　裕哉 (4)</v>
      </c>
      <c r="Q1012" s="2" t="str">
        <f t="shared" si="46"/>
        <v>ｶﾄﾞｶﾜ ﾕｳﾔ</v>
      </c>
      <c r="R1012" s="2" t="str">
        <f t="shared" si="47"/>
        <v>KADOKAWA Yuya (01)</v>
      </c>
      <c r="S1012" s="2" t="str">
        <f>IFERROR(IF($F1012="","",INDEX(リスト!$C:$C,MATCH($F1012,リスト!$B:$B,0))),"")</f>
        <v>28</v>
      </c>
      <c r="T1012" s="2" t="str">
        <f>IFERROR(IF($K1012="","",INDEX(リスト!$F:$F,MATCH($K1012,リスト!$E:$E,0))),"")</f>
        <v>JPN</v>
      </c>
      <c r="U1012" s="2" t="str">
        <f>IF($B1012="","",RIGHT($G1012*1000+100+COUNTIF($G$2:$G1012,$G1012),9))</f>
        <v>010603101</v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>基町・広　島</v>
      </c>
    </row>
    <row r="1013" spans="1:22" x14ac:dyDescent="0.4">
      <c r="A1013" t="s">
        <v>11780</v>
      </c>
      <c r="B1013">
        <v>1013</v>
      </c>
      <c r="C1013" t="s">
        <v>5330</v>
      </c>
      <c r="D1013" t="s">
        <v>5331</v>
      </c>
      <c r="E1013">
        <v>4</v>
      </c>
      <c r="F1013" t="s">
        <v>95</v>
      </c>
      <c r="G1013">
        <v>20020917</v>
      </c>
      <c r="H1013" t="s">
        <v>5332</v>
      </c>
      <c r="I1013" t="s">
        <v>1682</v>
      </c>
      <c r="J1013" t="s">
        <v>980</v>
      </c>
      <c r="K1013" t="s">
        <v>141</v>
      </c>
      <c r="L1013" t="s">
        <v>95</v>
      </c>
      <c r="M1013" t="s">
        <v>3823</v>
      </c>
      <c r="O1013" s="2">
        <f>IFERROR(IF($B1013="","",INDEX(所属情報!$E:$E,MATCH($A1013,所属情報!$A:$A,0))),"")</f>
        <v>490054</v>
      </c>
      <c r="P1013" s="2" t="str">
        <f t="shared" si="45"/>
        <v>中山　翔太 (4)</v>
      </c>
      <c r="Q1013" s="2" t="str">
        <f t="shared" si="46"/>
        <v>ﾅｶﾔﾏ ｼｮｳﾀ</v>
      </c>
      <c r="R1013" s="2" t="str">
        <f t="shared" si="47"/>
        <v>NAKAYAMA Shota (02)</v>
      </c>
      <c r="S1013" s="2" t="str">
        <f>IFERROR(IF($F1013="","",INDEX(リスト!$C:$C,MATCH($F1013,リスト!$B:$B,0))),"")</f>
        <v>28</v>
      </c>
      <c r="T1013" s="2" t="str">
        <f>IFERROR(IF($K1013="","",INDEX(リスト!$F:$F,MATCH($K1013,リスト!$E:$E,0))),"")</f>
        <v>JPN</v>
      </c>
      <c r="U1013" s="2" t="str">
        <f>IF($B1013="","",RIGHT($G1013*1000+100+COUNTIF($G$2:$G1013,$G1013),9))</f>
        <v>020917103</v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>長田・兵　庫</v>
      </c>
    </row>
    <row r="1014" spans="1:22" x14ac:dyDescent="0.4">
      <c r="A1014" t="s">
        <v>11780</v>
      </c>
      <c r="B1014">
        <v>1014</v>
      </c>
      <c r="C1014" t="s">
        <v>5333</v>
      </c>
      <c r="D1014" t="s">
        <v>5334</v>
      </c>
      <c r="E1014">
        <v>4</v>
      </c>
      <c r="F1014" t="s">
        <v>95</v>
      </c>
      <c r="G1014">
        <v>20010505</v>
      </c>
      <c r="H1014" t="s">
        <v>5335</v>
      </c>
      <c r="I1014" t="s">
        <v>3107</v>
      </c>
      <c r="J1014" t="s">
        <v>814</v>
      </c>
      <c r="K1014" t="s">
        <v>141</v>
      </c>
      <c r="L1014" t="s">
        <v>107</v>
      </c>
      <c r="M1014" t="s">
        <v>3924</v>
      </c>
      <c r="O1014" s="2">
        <f>IFERROR(IF($B1014="","",INDEX(所属情報!$E:$E,MATCH($A1014,所属情報!$A:$A,0))),"")</f>
        <v>490054</v>
      </c>
      <c r="P1014" s="2" t="str">
        <f t="shared" si="45"/>
        <v>北村　健人 (4)</v>
      </c>
      <c r="Q1014" s="2" t="str">
        <f t="shared" si="46"/>
        <v>ｷﾀﾑﾗ ｹﾝﾄ</v>
      </c>
      <c r="R1014" s="2" t="str">
        <f t="shared" si="47"/>
        <v>KITAMURA Kento (01)</v>
      </c>
      <c r="S1014" s="2" t="str">
        <f>IFERROR(IF($F1014="","",INDEX(リスト!$C:$C,MATCH($F1014,リスト!$B:$B,0))),"")</f>
        <v>28</v>
      </c>
      <c r="T1014" s="2" t="str">
        <f>IFERROR(IF($K1014="","",INDEX(リスト!$F:$F,MATCH($K1014,リスト!$E:$E,0))),"")</f>
        <v>JPN</v>
      </c>
      <c r="U1014" s="2" t="str">
        <f>IF($B1014="","",RIGHT($G1014*1000+100+COUNTIF($G$2:$G1014,$G1014),9))</f>
        <v>010505101</v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>修道・広　島</v>
      </c>
    </row>
    <row r="1015" spans="1:22" x14ac:dyDescent="0.4">
      <c r="A1015" t="s">
        <v>11780</v>
      </c>
      <c r="B1015">
        <v>1015</v>
      </c>
      <c r="C1015" t="s">
        <v>5336</v>
      </c>
      <c r="D1015" t="s">
        <v>5337</v>
      </c>
      <c r="E1015">
        <v>4</v>
      </c>
      <c r="F1015" t="s">
        <v>95</v>
      </c>
      <c r="G1015">
        <v>20021104</v>
      </c>
      <c r="H1015" t="s">
        <v>5338</v>
      </c>
      <c r="I1015" t="s">
        <v>5339</v>
      </c>
      <c r="J1015" t="s">
        <v>1303</v>
      </c>
      <c r="K1015" t="s">
        <v>141</v>
      </c>
      <c r="L1015" t="s">
        <v>95</v>
      </c>
      <c r="M1015" t="s">
        <v>1015</v>
      </c>
      <c r="O1015" s="2">
        <f>IFERROR(IF($B1015="","",INDEX(所属情報!$E:$E,MATCH($A1015,所属情報!$A:$A,0))),"")</f>
        <v>490054</v>
      </c>
      <c r="P1015" s="2" t="str">
        <f t="shared" si="45"/>
        <v>木子　雄斗 (4)</v>
      </c>
      <c r="Q1015" s="2" t="str">
        <f t="shared" si="46"/>
        <v>ｷｺﾞ ﾕｳﾄ</v>
      </c>
      <c r="R1015" s="2" t="str">
        <f t="shared" si="47"/>
        <v>KIGO Yuto (02)</v>
      </c>
      <c r="S1015" s="2" t="str">
        <f>IFERROR(IF($F1015="","",INDEX(リスト!$C:$C,MATCH($F1015,リスト!$B:$B,0))),"")</f>
        <v>28</v>
      </c>
      <c r="T1015" s="2" t="str">
        <f>IFERROR(IF($K1015="","",INDEX(リスト!$F:$F,MATCH($K1015,リスト!$E:$E,0))),"")</f>
        <v>JPN</v>
      </c>
      <c r="U1015" s="2" t="str">
        <f>IF($B1015="","",RIGHT($G1015*1000+100+COUNTIF($G$2:$G1015,$G1015),9))</f>
        <v>021104101</v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>宝塚北・兵　庫</v>
      </c>
    </row>
    <row r="1016" spans="1:22" x14ac:dyDescent="0.4">
      <c r="A1016" t="s">
        <v>11780</v>
      </c>
      <c r="B1016">
        <v>1016</v>
      </c>
      <c r="C1016" t="s">
        <v>5340</v>
      </c>
      <c r="D1016" t="s">
        <v>5341</v>
      </c>
      <c r="E1016">
        <v>3</v>
      </c>
      <c r="F1016" t="s">
        <v>95</v>
      </c>
      <c r="G1016">
        <v>20040125</v>
      </c>
      <c r="H1016" t="s">
        <v>5342</v>
      </c>
      <c r="I1016" t="s">
        <v>5279</v>
      </c>
      <c r="J1016" t="s">
        <v>1657</v>
      </c>
      <c r="K1016" t="s">
        <v>141</v>
      </c>
      <c r="L1016" t="s">
        <v>95</v>
      </c>
      <c r="M1016" t="s">
        <v>2138</v>
      </c>
      <c r="O1016" s="2">
        <f>IFERROR(IF($B1016="","",INDEX(所属情報!$E:$E,MATCH($A1016,所属情報!$A:$A,0))),"")</f>
        <v>490054</v>
      </c>
      <c r="P1016" s="2" t="str">
        <f t="shared" si="45"/>
        <v>宮田　晴人 (3)</v>
      </c>
      <c r="Q1016" s="2" t="str">
        <f t="shared" si="46"/>
        <v>ﾐﾔﾀ ﾊﾙﾄ</v>
      </c>
      <c r="R1016" s="2" t="str">
        <f t="shared" si="47"/>
        <v>MIYATA Haruto (04)</v>
      </c>
      <c r="S1016" s="2" t="str">
        <f>IFERROR(IF($F1016="","",INDEX(リスト!$C:$C,MATCH($F1016,リスト!$B:$B,0))),"")</f>
        <v>28</v>
      </c>
      <c r="T1016" s="2" t="str">
        <f>IFERROR(IF($K1016="","",INDEX(リスト!$F:$F,MATCH($K1016,リスト!$E:$E,0))),"")</f>
        <v>JPN</v>
      </c>
      <c r="U1016" s="2" t="str">
        <f>IF($B1016="","",RIGHT($G1016*1000+100+COUNTIF($G$2:$G1016,$G1016),9))</f>
        <v>040125101</v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>北摂三田・兵　庫</v>
      </c>
    </row>
    <row r="1017" spans="1:22" x14ac:dyDescent="0.4">
      <c r="A1017" t="s">
        <v>11780</v>
      </c>
      <c r="B1017">
        <v>1017</v>
      </c>
      <c r="C1017" t="s">
        <v>5343</v>
      </c>
      <c r="D1017" t="s">
        <v>5344</v>
      </c>
      <c r="E1017">
        <v>3</v>
      </c>
      <c r="F1017" t="s">
        <v>95</v>
      </c>
      <c r="G1017">
        <v>20020704</v>
      </c>
      <c r="H1017" t="s">
        <v>5345</v>
      </c>
      <c r="I1017" t="s">
        <v>5346</v>
      </c>
      <c r="J1017" t="s">
        <v>974</v>
      </c>
      <c r="K1017" t="s">
        <v>141</v>
      </c>
      <c r="L1017" t="s">
        <v>95</v>
      </c>
      <c r="M1017" t="s">
        <v>893</v>
      </c>
      <c r="O1017" s="2">
        <f>IFERROR(IF($B1017="","",INDEX(所属情報!$E:$E,MATCH($A1017,所属情報!$A:$A,0))),"")</f>
        <v>490054</v>
      </c>
      <c r="P1017" s="2" t="str">
        <f t="shared" si="45"/>
        <v>則岡　颯太 (3)</v>
      </c>
      <c r="Q1017" s="2" t="str">
        <f t="shared" si="46"/>
        <v>ﾉﾘｵｶ ｿｳﾀ</v>
      </c>
      <c r="R1017" s="2" t="str">
        <f t="shared" si="47"/>
        <v>NORIOKA Sota (02)</v>
      </c>
      <c r="S1017" s="2" t="str">
        <f>IFERROR(IF($F1017="","",INDEX(リスト!$C:$C,MATCH($F1017,リスト!$B:$B,0))),"")</f>
        <v>28</v>
      </c>
      <c r="T1017" s="2" t="str">
        <f>IFERROR(IF($K1017="","",INDEX(リスト!$F:$F,MATCH($K1017,リスト!$E:$E,0))),"")</f>
        <v>JPN</v>
      </c>
      <c r="U1017" s="2" t="str">
        <f>IF($B1017="","",RIGHT($G1017*1000+100+COUNTIF($G$2:$G1017,$G1017),9))</f>
        <v>020704103</v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>尼崎稲園・兵　庫</v>
      </c>
    </row>
    <row r="1018" spans="1:22" x14ac:dyDescent="0.4">
      <c r="A1018" t="s">
        <v>11780</v>
      </c>
      <c r="B1018">
        <v>1018</v>
      </c>
      <c r="C1018" t="s">
        <v>5347</v>
      </c>
      <c r="D1018" t="s">
        <v>5348</v>
      </c>
      <c r="E1018">
        <v>3</v>
      </c>
      <c r="F1018" t="s">
        <v>95</v>
      </c>
      <c r="G1018">
        <v>20030717</v>
      </c>
      <c r="H1018" t="s">
        <v>5349</v>
      </c>
      <c r="I1018" t="s">
        <v>5350</v>
      </c>
      <c r="J1018" t="s">
        <v>778</v>
      </c>
      <c r="K1018" t="s">
        <v>141</v>
      </c>
      <c r="L1018" t="s">
        <v>95</v>
      </c>
      <c r="M1018" t="s">
        <v>2103</v>
      </c>
      <c r="O1018" s="2">
        <f>IFERROR(IF($B1018="","",INDEX(所属情報!$E:$E,MATCH($A1018,所属情報!$A:$A,0))),"")</f>
        <v>490054</v>
      </c>
      <c r="P1018" s="2" t="str">
        <f t="shared" si="45"/>
        <v>藤本　亮 (3)</v>
      </c>
      <c r="Q1018" s="2" t="str">
        <f t="shared" si="46"/>
        <v>ﾌｼﾞﾓﾄ ﾘｮｳ</v>
      </c>
      <c r="R1018" s="2" t="str">
        <f t="shared" si="47"/>
        <v>FUJIMOTO Ryo (03)</v>
      </c>
      <c r="S1018" s="2" t="str">
        <f>IFERROR(IF($F1018="","",INDEX(リスト!$C:$C,MATCH($F1018,リスト!$B:$B,0))),"")</f>
        <v>28</v>
      </c>
      <c r="T1018" s="2" t="str">
        <f>IFERROR(IF($K1018="","",INDEX(リスト!$F:$F,MATCH($K1018,リスト!$E:$E,0))),"")</f>
        <v>JPN</v>
      </c>
      <c r="U1018" s="2" t="str">
        <f>IF($B1018="","",RIGHT($G1018*1000+100+COUNTIF($G$2:$G1018,$G1018),9))</f>
        <v>030717103</v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>県立伊丹・兵　庫</v>
      </c>
    </row>
    <row r="1019" spans="1:22" x14ac:dyDescent="0.4">
      <c r="A1019" t="s">
        <v>11780</v>
      </c>
      <c r="B1019">
        <v>1019</v>
      </c>
      <c r="C1019" t="s">
        <v>5351</v>
      </c>
      <c r="D1019" t="s">
        <v>5352</v>
      </c>
      <c r="E1019">
        <v>3</v>
      </c>
      <c r="F1019" t="s">
        <v>95</v>
      </c>
      <c r="G1019">
        <v>20030406</v>
      </c>
      <c r="H1019" t="s">
        <v>5353</v>
      </c>
      <c r="I1019" t="s">
        <v>5354</v>
      </c>
      <c r="J1019" t="s">
        <v>5355</v>
      </c>
      <c r="K1019" t="s">
        <v>141</v>
      </c>
      <c r="L1019" t="s">
        <v>93</v>
      </c>
      <c r="M1019" t="s">
        <v>4174</v>
      </c>
      <c r="O1019" s="2">
        <f>IFERROR(IF($B1019="","",INDEX(所属情報!$E:$E,MATCH($A1019,所属情報!$A:$A,0))),"")</f>
        <v>490054</v>
      </c>
      <c r="P1019" s="2" t="str">
        <f t="shared" si="45"/>
        <v>出口　友淳 (3)</v>
      </c>
      <c r="Q1019" s="2" t="str">
        <f t="shared" si="46"/>
        <v>ﾃﾞｸﾞﾁ ﾄﾓｱﾂ</v>
      </c>
      <c r="R1019" s="2" t="str">
        <f t="shared" si="47"/>
        <v>DEGUCHI Tomoatsu (03)</v>
      </c>
      <c r="S1019" s="2" t="str">
        <f>IFERROR(IF($F1019="","",INDEX(リスト!$C:$C,MATCH($F1019,リスト!$B:$B,0))),"")</f>
        <v>28</v>
      </c>
      <c r="T1019" s="2" t="str">
        <f>IFERROR(IF($K1019="","",INDEX(リスト!$F:$F,MATCH($K1019,リスト!$E:$E,0))),"")</f>
        <v>JPN</v>
      </c>
      <c r="U1019" s="2" t="str">
        <f>IF($B1019="","",RIGHT($G1019*1000+100+COUNTIF($G$2:$G1019,$G1019),9))</f>
        <v>030406105</v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>天王寺・大　阪</v>
      </c>
    </row>
    <row r="1020" spans="1:22" x14ac:dyDescent="0.4">
      <c r="A1020" t="s">
        <v>11780</v>
      </c>
      <c r="B1020">
        <v>1020</v>
      </c>
      <c r="C1020" t="s">
        <v>5356</v>
      </c>
      <c r="D1020" t="s">
        <v>5357</v>
      </c>
      <c r="E1020">
        <v>3</v>
      </c>
      <c r="F1020" t="s">
        <v>95</v>
      </c>
      <c r="G1020">
        <v>20030531</v>
      </c>
      <c r="H1020" t="s">
        <v>5358</v>
      </c>
      <c r="I1020" t="s">
        <v>2392</v>
      </c>
      <c r="J1020" t="s">
        <v>929</v>
      </c>
      <c r="K1020" t="s">
        <v>141</v>
      </c>
      <c r="L1020" t="s">
        <v>85</v>
      </c>
      <c r="M1020" t="s">
        <v>5359</v>
      </c>
      <c r="O1020" s="2">
        <f>IFERROR(IF($B1020="","",INDEX(所属情報!$E:$E,MATCH($A1020,所属情報!$A:$A,0))),"")</f>
        <v>490054</v>
      </c>
      <c r="P1020" s="2" t="str">
        <f t="shared" si="45"/>
        <v>西田　匠見 (3)</v>
      </c>
      <c r="Q1020" s="2" t="str">
        <f t="shared" si="46"/>
        <v>ﾆｼﾀﾞ ﾀｸﾐ</v>
      </c>
      <c r="R1020" s="2" t="str">
        <f t="shared" si="47"/>
        <v>NISHIDA Takumi (03)</v>
      </c>
      <c r="S1020" s="2" t="str">
        <f>IFERROR(IF($F1020="","",INDEX(リスト!$C:$C,MATCH($F1020,リスト!$B:$B,0))),"")</f>
        <v>28</v>
      </c>
      <c r="T1020" s="2" t="str">
        <f>IFERROR(IF($K1020="","",INDEX(リスト!$F:$F,MATCH($K1020,リスト!$E:$E,0))),"")</f>
        <v>JPN</v>
      </c>
      <c r="U1020" s="2" t="str">
        <f>IF($B1020="","",RIGHT($G1020*1000+100+COUNTIF($G$2:$G1020,$G1020),9))</f>
        <v>030531101</v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>菊里・愛　知</v>
      </c>
    </row>
    <row r="1021" spans="1:22" x14ac:dyDescent="0.4">
      <c r="A1021" t="s">
        <v>11780</v>
      </c>
      <c r="B1021">
        <v>1021</v>
      </c>
      <c r="C1021" t="s">
        <v>5360</v>
      </c>
      <c r="D1021" t="s">
        <v>5361</v>
      </c>
      <c r="E1021">
        <v>3</v>
      </c>
      <c r="F1021" t="s">
        <v>93</v>
      </c>
      <c r="G1021">
        <v>20020722</v>
      </c>
      <c r="H1021" t="s">
        <v>5362</v>
      </c>
      <c r="I1021" t="s">
        <v>1630</v>
      </c>
      <c r="J1021" t="s">
        <v>944</v>
      </c>
      <c r="K1021" t="s">
        <v>141</v>
      </c>
      <c r="L1021" t="s">
        <v>93</v>
      </c>
      <c r="M1021" t="s">
        <v>1298</v>
      </c>
      <c r="O1021" s="2">
        <f>IFERROR(IF($B1021="","",INDEX(所属情報!$E:$E,MATCH($A1021,所属情報!$A:$A,0))),"")</f>
        <v>490054</v>
      </c>
      <c r="P1021" s="2" t="str">
        <f t="shared" si="45"/>
        <v>増田　圭紀 (3)</v>
      </c>
      <c r="Q1021" s="2" t="str">
        <f t="shared" si="46"/>
        <v>ﾏｽﾀﾞ ﾖｼｷ</v>
      </c>
      <c r="R1021" s="2" t="str">
        <f t="shared" si="47"/>
        <v>MASUDA Yoshiki (02)</v>
      </c>
      <c r="S1021" s="2" t="str">
        <f>IFERROR(IF($F1021="","",INDEX(リスト!$C:$C,MATCH($F1021,リスト!$B:$B,0))),"")</f>
        <v>27</v>
      </c>
      <c r="T1021" s="2" t="str">
        <f>IFERROR(IF($K1021="","",INDEX(リスト!$F:$F,MATCH($K1021,リスト!$E:$E,0))),"")</f>
        <v>JPN</v>
      </c>
      <c r="U1021" s="2" t="str">
        <f>IF($B1021="","",RIGHT($G1021*1000+100+COUNTIF($G$2:$G1021,$G1021),9))</f>
        <v>020722101</v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>生野・大　阪</v>
      </c>
    </row>
    <row r="1022" spans="1:22" x14ac:dyDescent="0.4">
      <c r="A1022" t="s">
        <v>11780</v>
      </c>
      <c r="B1022">
        <v>1022</v>
      </c>
      <c r="C1022" t="s">
        <v>5363</v>
      </c>
      <c r="D1022" t="s">
        <v>5364</v>
      </c>
      <c r="E1022">
        <v>3</v>
      </c>
      <c r="F1022" t="s">
        <v>95</v>
      </c>
      <c r="G1022">
        <v>20030722</v>
      </c>
      <c r="H1022" t="s">
        <v>5365</v>
      </c>
      <c r="I1022" t="s">
        <v>1678</v>
      </c>
      <c r="J1022" t="s">
        <v>1384</v>
      </c>
      <c r="K1022" t="s">
        <v>141</v>
      </c>
      <c r="L1022" t="s">
        <v>105</v>
      </c>
      <c r="M1022" t="s">
        <v>5366</v>
      </c>
      <c r="O1022" s="2">
        <f>IFERROR(IF($B1022="","",INDEX(所属情報!$E:$E,MATCH($A1022,所属情報!$A:$A,0))),"")</f>
        <v>490054</v>
      </c>
      <c r="P1022" s="2" t="str">
        <f t="shared" si="45"/>
        <v>宮阪　朋宏 (3)</v>
      </c>
      <c r="Q1022" s="2" t="str">
        <f t="shared" si="46"/>
        <v>ﾐﾔｻｶ ﾄﾓﾋﾛ</v>
      </c>
      <c r="R1022" s="2" t="str">
        <f t="shared" si="47"/>
        <v>MIYASAKA Tomohiro (03)</v>
      </c>
      <c r="S1022" s="2" t="str">
        <f>IFERROR(IF($F1022="","",INDEX(リスト!$C:$C,MATCH($F1022,リスト!$B:$B,0))),"")</f>
        <v>28</v>
      </c>
      <c r="T1022" s="2" t="str">
        <f>IFERROR(IF($K1022="","",INDEX(リスト!$F:$F,MATCH($K1022,リスト!$E:$E,0))),"")</f>
        <v>JPN</v>
      </c>
      <c r="U1022" s="2" t="str">
        <f>IF($B1022="","",RIGHT($G1022*1000+100+COUNTIF($G$2:$G1022,$G1022),9))</f>
        <v>030722102</v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>津山・岡　山</v>
      </c>
    </row>
    <row r="1023" spans="1:22" x14ac:dyDescent="0.4">
      <c r="A1023" t="s">
        <v>11780</v>
      </c>
      <c r="B1023">
        <v>1023</v>
      </c>
      <c r="C1023" t="s">
        <v>5367</v>
      </c>
      <c r="D1023" t="s">
        <v>5368</v>
      </c>
      <c r="E1023">
        <v>3</v>
      </c>
      <c r="F1023" t="s">
        <v>95</v>
      </c>
      <c r="G1023">
        <v>20020910</v>
      </c>
      <c r="H1023" t="s">
        <v>5369</v>
      </c>
      <c r="I1023" t="s">
        <v>5370</v>
      </c>
      <c r="J1023" t="s">
        <v>2479</v>
      </c>
      <c r="K1023" t="s">
        <v>141</v>
      </c>
      <c r="L1023" t="s">
        <v>93</v>
      </c>
      <c r="M1023" t="s">
        <v>1298</v>
      </c>
      <c r="O1023" s="2">
        <f>IFERROR(IF($B1023="","",INDEX(所属情報!$E:$E,MATCH($A1023,所属情報!$A:$A,0))),"")</f>
        <v>490054</v>
      </c>
      <c r="P1023" s="2" t="str">
        <f t="shared" si="45"/>
        <v>平尾　瑛 (3)</v>
      </c>
      <c r="Q1023" s="2" t="str">
        <f t="shared" si="46"/>
        <v>ﾋﾗｵ ｱｷﾗ</v>
      </c>
      <c r="R1023" s="2" t="str">
        <f t="shared" si="47"/>
        <v>HIRAO Akira (02)</v>
      </c>
      <c r="S1023" s="2" t="str">
        <f>IFERROR(IF($F1023="","",INDEX(リスト!$C:$C,MATCH($F1023,リスト!$B:$B,0))),"")</f>
        <v>28</v>
      </c>
      <c r="T1023" s="2" t="str">
        <f>IFERROR(IF($K1023="","",INDEX(リスト!$F:$F,MATCH($K1023,リスト!$E:$E,0))),"")</f>
        <v>JPN</v>
      </c>
      <c r="U1023" s="2" t="str">
        <f>IF($B1023="","",RIGHT($G1023*1000+100+COUNTIF($G$2:$G1023,$G1023),9))</f>
        <v>020910102</v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>生野・大　阪</v>
      </c>
    </row>
    <row r="1024" spans="1:22" x14ac:dyDescent="0.4">
      <c r="A1024" t="s">
        <v>11780</v>
      </c>
      <c r="B1024">
        <v>1024</v>
      </c>
      <c r="C1024" t="s">
        <v>5371</v>
      </c>
      <c r="D1024" t="s">
        <v>5372</v>
      </c>
      <c r="E1024">
        <v>3</v>
      </c>
      <c r="F1024" t="s">
        <v>75</v>
      </c>
      <c r="G1024">
        <v>20031118</v>
      </c>
      <c r="H1024" t="s">
        <v>5373</v>
      </c>
      <c r="I1024" t="s">
        <v>5374</v>
      </c>
      <c r="J1024" t="s">
        <v>1403</v>
      </c>
      <c r="K1024" t="s">
        <v>141</v>
      </c>
      <c r="L1024" t="s">
        <v>75</v>
      </c>
      <c r="M1024" t="s">
        <v>3888</v>
      </c>
      <c r="O1024" s="2">
        <f>IFERROR(IF($B1024="","",INDEX(所属情報!$E:$E,MATCH($A1024,所属情報!$A:$A,0))),"")</f>
        <v>490054</v>
      </c>
      <c r="P1024" s="2" t="str">
        <f t="shared" si="45"/>
        <v>岡部　恵大 (3)</v>
      </c>
      <c r="Q1024" s="2" t="str">
        <f t="shared" si="46"/>
        <v>ｵｶﾍﾞ ｹｲﾀ</v>
      </c>
      <c r="R1024" s="2" t="str">
        <f t="shared" si="47"/>
        <v>OKABE Keita (03)</v>
      </c>
      <c r="S1024" s="2" t="str">
        <f>IFERROR(IF($F1024="","",INDEX(リスト!$C:$C,MATCH($F1024,リスト!$B:$B,0))),"")</f>
        <v>18</v>
      </c>
      <c r="T1024" s="2" t="str">
        <f>IFERROR(IF($K1024="","",INDEX(リスト!$F:$F,MATCH($K1024,リスト!$E:$E,0))),"")</f>
        <v>JPN</v>
      </c>
      <c r="U1024" s="2" t="str">
        <f>IF($B1024="","",RIGHT($G1024*1000+100+COUNTIF($G$2:$G1024,$G1024),9))</f>
        <v>031118103</v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>藤島・福　井</v>
      </c>
    </row>
    <row r="1025" spans="1:22" x14ac:dyDescent="0.4">
      <c r="A1025" t="s">
        <v>11780</v>
      </c>
      <c r="B1025">
        <v>1025</v>
      </c>
      <c r="C1025" t="s">
        <v>5375</v>
      </c>
      <c r="D1025" t="s">
        <v>5376</v>
      </c>
      <c r="E1025">
        <v>3</v>
      </c>
      <c r="F1025" t="s">
        <v>97</v>
      </c>
      <c r="G1025">
        <v>20030804</v>
      </c>
      <c r="H1025" t="s">
        <v>5377</v>
      </c>
      <c r="I1025" t="s">
        <v>819</v>
      </c>
      <c r="J1025" t="s">
        <v>1047</v>
      </c>
      <c r="K1025" t="s">
        <v>141</v>
      </c>
      <c r="L1025" t="s">
        <v>97</v>
      </c>
      <c r="M1025" t="s">
        <v>4410</v>
      </c>
      <c r="O1025" s="2">
        <f>IFERROR(IF($B1025="","",INDEX(所属情報!$E:$E,MATCH($A1025,所属情報!$A:$A,0))),"")</f>
        <v>490054</v>
      </c>
      <c r="P1025" s="2" t="str">
        <f t="shared" si="45"/>
        <v>岡田　亮太 (3)</v>
      </c>
      <c r="Q1025" s="2" t="str">
        <f t="shared" si="46"/>
        <v>ｵｶﾀﾞ ﾘｮｳﾀ</v>
      </c>
      <c r="R1025" s="2" t="str">
        <f t="shared" si="47"/>
        <v>OKADA Ryota (03)</v>
      </c>
      <c r="S1025" s="2" t="str">
        <f>IFERROR(IF($F1025="","",INDEX(リスト!$C:$C,MATCH($F1025,リスト!$B:$B,0))),"")</f>
        <v>29</v>
      </c>
      <c r="T1025" s="2" t="str">
        <f>IFERROR(IF($K1025="","",INDEX(リスト!$F:$F,MATCH($K1025,リスト!$E:$E,0))),"")</f>
        <v>JPN</v>
      </c>
      <c r="U1025" s="2" t="str">
        <f>IF($B1025="","",RIGHT($G1025*1000+100+COUNTIF($G$2:$G1025,$G1025),9))</f>
        <v>030804102</v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>奈良学園登美ヶ丘・奈　良</v>
      </c>
    </row>
    <row r="1026" spans="1:22" x14ac:dyDescent="0.4">
      <c r="A1026" t="s">
        <v>11780</v>
      </c>
      <c r="B1026">
        <v>1026</v>
      </c>
      <c r="C1026" t="s">
        <v>5378</v>
      </c>
      <c r="D1026" t="s">
        <v>5379</v>
      </c>
      <c r="E1026">
        <v>3</v>
      </c>
      <c r="F1026" t="s">
        <v>95</v>
      </c>
      <c r="G1026">
        <v>20030724</v>
      </c>
      <c r="H1026" t="s">
        <v>5380</v>
      </c>
      <c r="I1026" t="s">
        <v>2411</v>
      </c>
      <c r="J1026" t="s">
        <v>5381</v>
      </c>
      <c r="K1026" t="s">
        <v>141</v>
      </c>
      <c r="L1026" t="s">
        <v>95</v>
      </c>
      <c r="M1026" t="s">
        <v>4085</v>
      </c>
      <c r="O1026" s="2">
        <f>IFERROR(IF($B1026="","",INDEX(所属情報!$E:$E,MATCH($A1026,所属情報!$A:$A,0))),"")</f>
        <v>490054</v>
      </c>
      <c r="P1026" s="2" t="str">
        <f t="shared" ref="P1026:P1089" si="48">IF($C1026="","",IF($E1026="",$C1026,$C1026&amp;" ("&amp;$E1026&amp;")"))</f>
        <v>平井　康士朗 (3)</v>
      </c>
      <c r="Q1026" s="2" t="str">
        <f t="shared" ref="Q1026:Q1089" si="49">IF($D1026="","",ASC($D1026))</f>
        <v>ﾋﾗｲ ｺｳｼﾛｳ</v>
      </c>
      <c r="R1026" s="2" t="str">
        <f t="shared" ref="R1026:R1089" si="50">IF($I1026="","",UPPER($I1026)&amp;" "&amp;UPPER(LEFT($J1026,1))&amp;LOWER(RIGHT($J1026,LEN($J1026)-1))&amp;" ("&amp;MID($G1026,3,2)&amp;")")</f>
        <v>HIRAI Koshiro (03)</v>
      </c>
      <c r="S1026" s="2" t="str">
        <f>IFERROR(IF($F1026="","",INDEX(リスト!$C:$C,MATCH($F1026,リスト!$B:$B,0))),"")</f>
        <v>28</v>
      </c>
      <c r="T1026" s="2" t="str">
        <f>IFERROR(IF($K1026="","",INDEX(リスト!$F:$F,MATCH($K1026,リスト!$E:$E,0))),"")</f>
        <v>JPN</v>
      </c>
      <c r="U1026" s="2" t="str">
        <f>IF($B1026="","",RIGHT($G1026*1000+100+COUNTIF($G$2:$G1026,$G1026),9))</f>
        <v>030724102</v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>川西緑台・兵　庫</v>
      </c>
    </row>
    <row r="1027" spans="1:22" x14ac:dyDescent="0.4">
      <c r="A1027" t="s">
        <v>11780</v>
      </c>
      <c r="B1027">
        <v>1027</v>
      </c>
      <c r="C1027" t="s">
        <v>5382</v>
      </c>
      <c r="D1027" t="s">
        <v>5383</v>
      </c>
      <c r="E1027">
        <v>3</v>
      </c>
      <c r="F1027" t="s">
        <v>93</v>
      </c>
      <c r="G1027">
        <v>20031221</v>
      </c>
      <c r="H1027" t="s">
        <v>5384</v>
      </c>
      <c r="I1027" t="s">
        <v>1848</v>
      </c>
      <c r="J1027" t="s">
        <v>1435</v>
      </c>
      <c r="K1027" t="s">
        <v>141</v>
      </c>
      <c r="L1027" t="s">
        <v>93</v>
      </c>
      <c r="M1027" t="s">
        <v>4772</v>
      </c>
      <c r="O1027" s="2">
        <f>IFERROR(IF($B1027="","",INDEX(所属情報!$E:$E,MATCH($A1027,所属情報!$A:$A,0))),"")</f>
        <v>490054</v>
      </c>
      <c r="P1027" s="2" t="str">
        <f t="shared" si="48"/>
        <v>小田　悠汰 (3)</v>
      </c>
      <c r="Q1027" s="2" t="str">
        <f t="shared" si="49"/>
        <v>ｵﾀﾞ ﾕｳﾀ</v>
      </c>
      <c r="R1027" s="2" t="str">
        <f t="shared" si="50"/>
        <v>ODA Yuta (03)</v>
      </c>
      <c r="S1027" s="2" t="str">
        <f>IFERROR(IF($F1027="","",INDEX(リスト!$C:$C,MATCH($F1027,リスト!$B:$B,0))),"")</f>
        <v>27</v>
      </c>
      <c r="T1027" s="2" t="str">
        <f>IFERROR(IF($K1027="","",INDEX(リスト!$F:$F,MATCH($K1027,リスト!$E:$E,0))),"")</f>
        <v>JPN</v>
      </c>
      <c r="U1027" s="2" t="str">
        <f>IF($B1027="","",RIGHT($G1027*1000+100+COUNTIF($G$2:$G1027,$G1027),9))</f>
        <v>031221101</v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>茨木・大　阪</v>
      </c>
    </row>
    <row r="1028" spans="1:22" x14ac:dyDescent="0.4">
      <c r="A1028" t="s">
        <v>11780</v>
      </c>
      <c r="B1028">
        <v>1028</v>
      </c>
      <c r="C1028" t="s">
        <v>5385</v>
      </c>
      <c r="D1028" t="s">
        <v>5386</v>
      </c>
      <c r="E1028">
        <v>3</v>
      </c>
      <c r="F1028" t="s">
        <v>95</v>
      </c>
      <c r="G1028">
        <v>20040205</v>
      </c>
      <c r="H1028" t="s">
        <v>5387</v>
      </c>
      <c r="I1028" t="s">
        <v>5388</v>
      </c>
      <c r="J1028" t="s">
        <v>2381</v>
      </c>
      <c r="K1028" t="s">
        <v>141</v>
      </c>
      <c r="L1028" t="s">
        <v>93</v>
      </c>
      <c r="M1028" t="s">
        <v>815</v>
      </c>
      <c r="O1028" s="2">
        <f>IFERROR(IF($B1028="","",INDEX(所属情報!$E:$E,MATCH($A1028,所属情報!$A:$A,0))),"")</f>
        <v>490054</v>
      </c>
      <c r="P1028" s="2" t="str">
        <f t="shared" si="48"/>
        <v>新谷　浩生 (3)</v>
      </c>
      <c r="Q1028" s="2" t="str">
        <f t="shared" si="49"/>
        <v>ｼﾝﾀﾆ ﾋﾛｷ</v>
      </c>
      <c r="R1028" s="2" t="str">
        <f t="shared" si="50"/>
        <v>SHINTANI Hiroki (04)</v>
      </c>
      <c r="S1028" s="2" t="str">
        <f>IFERROR(IF($F1028="","",INDEX(リスト!$C:$C,MATCH($F1028,リスト!$B:$B,0))),"")</f>
        <v>28</v>
      </c>
      <c r="T1028" s="2" t="str">
        <f>IFERROR(IF($K1028="","",INDEX(リスト!$F:$F,MATCH($K1028,リスト!$E:$E,0))),"")</f>
        <v>JPN</v>
      </c>
      <c r="U1028" s="2" t="str">
        <f>IF($B1028="","",RIGHT($G1028*1000+100+COUNTIF($G$2:$G1028,$G1028),9))</f>
        <v>040205101</v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>関西大北陽・大　阪</v>
      </c>
    </row>
    <row r="1029" spans="1:22" x14ac:dyDescent="0.4">
      <c r="A1029" t="s">
        <v>11780</v>
      </c>
      <c r="B1029">
        <v>1029</v>
      </c>
      <c r="C1029" t="s">
        <v>5389</v>
      </c>
      <c r="D1029" t="s">
        <v>5390</v>
      </c>
      <c r="E1029">
        <v>3</v>
      </c>
      <c r="F1029" t="s">
        <v>95</v>
      </c>
      <c r="G1029">
        <v>20020619</v>
      </c>
      <c r="H1029" t="s">
        <v>5391</v>
      </c>
      <c r="I1029" t="s">
        <v>5392</v>
      </c>
      <c r="J1029" t="s">
        <v>5393</v>
      </c>
      <c r="K1029" t="s">
        <v>141</v>
      </c>
      <c r="L1029" t="s">
        <v>93</v>
      </c>
      <c r="M1029" t="s">
        <v>1298</v>
      </c>
      <c r="O1029" s="2">
        <f>IFERROR(IF($B1029="","",INDEX(所属情報!$E:$E,MATCH($A1029,所属情報!$A:$A,0))),"")</f>
        <v>490054</v>
      </c>
      <c r="P1029" s="2" t="str">
        <f t="shared" si="48"/>
        <v>唐治谷　翔大 (3)</v>
      </c>
      <c r="Q1029" s="2" t="str">
        <f t="shared" si="49"/>
        <v>ﾄｼﾞﾀﾆ ｼｮｳﾀﾞｲ</v>
      </c>
      <c r="R1029" s="2" t="str">
        <f t="shared" si="50"/>
        <v>TOJITANI Shodai (02)</v>
      </c>
      <c r="S1029" s="2" t="str">
        <f>IFERROR(IF($F1029="","",INDEX(リスト!$C:$C,MATCH($F1029,リスト!$B:$B,0))),"")</f>
        <v>28</v>
      </c>
      <c r="T1029" s="2" t="str">
        <f>IFERROR(IF($K1029="","",INDEX(リスト!$F:$F,MATCH($K1029,リスト!$E:$E,0))),"")</f>
        <v>JPN</v>
      </c>
      <c r="U1029" s="2" t="str">
        <f>IF($B1029="","",RIGHT($G1029*1000+100+COUNTIF($G$2:$G1029,$G1029),9))</f>
        <v>020619102</v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>生野・大　阪</v>
      </c>
    </row>
    <row r="1030" spans="1:22" x14ac:dyDescent="0.4">
      <c r="A1030" t="s">
        <v>11780</v>
      </c>
      <c r="B1030">
        <v>1030</v>
      </c>
      <c r="C1030" t="s">
        <v>5394</v>
      </c>
      <c r="D1030" t="s">
        <v>5395</v>
      </c>
      <c r="E1030">
        <v>3</v>
      </c>
      <c r="F1030" t="s">
        <v>93</v>
      </c>
      <c r="G1030">
        <v>20030922</v>
      </c>
      <c r="H1030" t="s">
        <v>5396</v>
      </c>
      <c r="I1030" t="s">
        <v>783</v>
      </c>
      <c r="J1030" t="s">
        <v>2087</v>
      </c>
      <c r="K1030" t="s">
        <v>141</v>
      </c>
      <c r="L1030" t="s">
        <v>93</v>
      </c>
      <c r="M1030" t="s">
        <v>4772</v>
      </c>
      <c r="O1030" s="2">
        <f>IFERROR(IF($B1030="","",INDEX(所属情報!$E:$E,MATCH($A1030,所属情報!$A:$A,0))),"")</f>
        <v>490054</v>
      </c>
      <c r="P1030" s="2" t="str">
        <f t="shared" si="48"/>
        <v>山本　倫士 (3)</v>
      </c>
      <c r="Q1030" s="2" t="str">
        <f t="shared" si="49"/>
        <v>ﾔﾏﾓﾄ ｻﾄｼ</v>
      </c>
      <c r="R1030" s="2" t="str">
        <f t="shared" si="50"/>
        <v>YAMAMOTO Satoshi (03)</v>
      </c>
      <c r="S1030" s="2" t="str">
        <f>IFERROR(IF($F1030="","",INDEX(リスト!$C:$C,MATCH($F1030,リスト!$B:$B,0))),"")</f>
        <v>27</v>
      </c>
      <c r="T1030" s="2" t="str">
        <f>IFERROR(IF($K1030="","",INDEX(リスト!$F:$F,MATCH($K1030,リスト!$E:$E,0))),"")</f>
        <v>JPN</v>
      </c>
      <c r="U1030" s="2" t="str">
        <f>IF($B1030="","",RIGHT($G1030*1000+100+COUNTIF($G$2:$G1030,$G1030),9))</f>
        <v>030922101</v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>茨木・大　阪</v>
      </c>
    </row>
    <row r="1031" spans="1:22" x14ac:dyDescent="0.4">
      <c r="A1031" t="s">
        <v>11780</v>
      </c>
      <c r="B1031">
        <v>1031</v>
      </c>
      <c r="C1031" t="s">
        <v>5397</v>
      </c>
      <c r="D1031" t="s">
        <v>5398</v>
      </c>
      <c r="E1031">
        <v>4</v>
      </c>
      <c r="F1031" t="s">
        <v>97</v>
      </c>
      <c r="G1031">
        <v>20010501</v>
      </c>
      <c r="H1031" t="s">
        <v>5399</v>
      </c>
      <c r="I1031" t="s">
        <v>5400</v>
      </c>
      <c r="J1031" t="s">
        <v>1698</v>
      </c>
      <c r="K1031" t="s">
        <v>141</v>
      </c>
      <c r="L1031" t="s">
        <v>97</v>
      </c>
      <c r="M1031" t="s">
        <v>4423</v>
      </c>
      <c r="O1031" s="2">
        <f>IFERROR(IF($B1031="","",INDEX(所属情報!$E:$E,MATCH($A1031,所属情報!$A:$A,0))),"")</f>
        <v>490054</v>
      </c>
      <c r="P1031" s="2" t="str">
        <f t="shared" si="48"/>
        <v>重吉　振一郎 (4)</v>
      </c>
      <c r="Q1031" s="2" t="str">
        <f t="shared" si="49"/>
        <v>ｼｹﾞﾖｼ ｼﾝｲﾁﾛｳ</v>
      </c>
      <c r="R1031" s="2" t="str">
        <f t="shared" si="50"/>
        <v>SHIGEYOSHI Shinichiro (01)</v>
      </c>
      <c r="S1031" s="2" t="str">
        <f>IFERROR(IF($F1031="","",INDEX(リスト!$C:$C,MATCH($F1031,リスト!$B:$B,0))),"")</f>
        <v>29</v>
      </c>
      <c r="T1031" s="2" t="str">
        <f>IFERROR(IF($K1031="","",INDEX(リスト!$F:$F,MATCH($K1031,リスト!$E:$E,0))),"")</f>
        <v>JPN</v>
      </c>
      <c r="U1031" s="2" t="str">
        <f>IF($B1031="","",RIGHT($G1031*1000+100+COUNTIF($G$2:$G1031,$G1031),9))</f>
        <v>010501101</v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>西大和学園・奈　良</v>
      </c>
    </row>
    <row r="1032" spans="1:22" x14ac:dyDescent="0.4">
      <c r="A1032" t="s">
        <v>11780</v>
      </c>
      <c r="B1032">
        <v>1032</v>
      </c>
      <c r="C1032" t="s">
        <v>5401</v>
      </c>
      <c r="D1032" t="s">
        <v>5402</v>
      </c>
      <c r="E1032">
        <v>2</v>
      </c>
      <c r="F1032" t="s">
        <v>95</v>
      </c>
      <c r="G1032">
        <v>20040528</v>
      </c>
      <c r="H1032" t="s">
        <v>5403</v>
      </c>
      <c r="I1032" t="s">
        <v>918</v>
      </c>
      <c r="J1032" t="s">
        <v>2243</v>
      </c>
      <c r="K1032" t="s">
        <v>141</v>
      </c>
      <c r="L1032" t="s">
        <v>91</v>
      </c>
      <c r="M1032" t="s">
        <v>3141</v>
      </c>
      <c r="O1032" s="2">
        <f>IFERROR(IF($B1032="","",INDEX(所属情報!$E:$E,MATCH($A1032,所属情報!$A:$A,0))),"")</f>
        <v>490054</v>
      </c>
      <c r="P1032" s="2" t="str">
        <f t="shared" si="48"/>
        <v>柴　吹 (2)</v>
      </c>
      <c r="Q1032" s="2" t="str">
        <f t="shared" si="49"/>
        <v>ｼﾊﾞ ｲﾌﾞｷ</v>
      </c>
      <c r="R1032" s="2" t="str">
        <f t="shared" si="50"/>
        <v>SHIBA Ibuki (04)</v>
      </c>
      <c r="S1032" s="2" t="str">
        <f>IFERROR(IF($F1032="","",INDEX(リスト!$C:$C,MATCH($F1032,リスト!$B:$B,0))),"")</f>
        <v>28</v>
      </c>
      <c r="T1032" s="2" t="str">
        <f>IFERROR(IF($K1032="","",INDEX(リスト!$F:$F,MATCH($K1032,リスト!$E:$E,0))),"")</f>
        <v>JPN</v>
      </c>
      <c r="U1032" s="2" t="str">
        <f>IF($B1032="","",RIGHT($G1032*1000+100+COUNTIF($G$2:$G1032,$G1032),9))</f>
        <v>040528101</v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>大谷・京　都</v>
      </c>
    </row>
    <row r="1033" spans="1:22" x14ac:dyDescent="0.4">
      <c r="A1033" t="s">
        <v>11780</v>
      </c>
      <c r="B1033">
        <v>1033</v>
      </c>
      <c r="C1033" t="s">
        <v>5404</v>
      </c>
      <c r="D1033" t="s">
        <v>5405</v>
      </c>
      <c r="E1033">
        <v>2</v>
      </c>
      <c r="F1033" t="s">
        <v>95</v>
      </c>
      <c r="G1033">
        <v>20040625</v>
      </c>
      <c r="H1033" t="s">
        <v>5406</v>
      </c>
      <c r="I1033" t="s">
        <v>3933</v>
      </c>
      <c r="J1033" t="s">
        <v>1125</v>
      </c>
      <c r="K1033" t="s">
        <v>141</v>
      </c>
      <c r="L1033" t="s">
        <v>95</v>
      </c>
      <c r="M1033" t="s">
        <v>2103</v>
      </c>
      <c r="O1033" s="2">
        <f>IFERROR(IF($B1033="","",INDEX(所属情報!$E:$E,MATCH($A1033,所属情報!$A:$A,0))),"")</f>
        <v>490054</v>
      </c>
      <c r="P1033" s="2" t="str">
        <f t="shared" si="48"/>
        <v>水田　湧士 (2)</v>
      </c>
      <c r="Q1033" s="2" t="str">
        <f t="shared" si="49"/>
        <v>ﾐｽﾞﾀ ﾕｳｼ</v>
      </c>
      <c r="R1033" s="2" t="str">
        <f t="shared" si="50"/>
        <v>MIZUTA Yushi (04)</v>
      </c>
      <c r="S1033" s="2" t="str">
        <f>IFERROR(IF($F1033="","",INDEX(リスト!$C:$C,MATCH($F1033,リスト!$B:$B,0))),"")</f>
        <v>28</v>
      </c>
      <c r="T1033" s="2" t="str">
        <f>IFERROR(IF($K1033="","",INDEX(リスト!$F:$F,MATCH($K1033,リスト!$E:$E,0))),"")</f>
        <v>JPN</v>
      </c>
      <c r="U1033" s="2" t="str">
        <f>IF($B1033="","",RIGHT($G1033*1000+100+COUNTIF($G$2:$G1033,$G1033),9))</f>
        <v>040625101</v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>県立伊丹・兵　庫</v>
      </c>
    </row>
    <row r="1034" spans="1:22" x14ac:dyDescent="0.4">
      <c r="A1034" t="s">
        <v>11780</v>
      </c>
      <c r="B1034">
        <v>1034</v>
      </c>
      <c r="C1034" t="s">
        <v>5407</v>
      </c>
      <c r="D1034" t="s">
        <v>5408</v>
      </c>
      <c r="E1034">
        <v>2</v>
      </c>
      <c r="F1034" t="s">
        <v>93</v>
      </c>
      <c r="G1034">
        <v>20041227</v>
      </c>
      <c r="H1034" t="s">
        <v>5409</v>
      </c>
      <c r="I1034" t="s">
        <v>783</v>
      </c>
      <c r="J1034" t="s">
        <v>4004</v>
      </c>
      <c r="K1034" t="s">
        <v>141</v>
      </c>
      <c r="L1034" t="s">
        <v>93</v>
      </c>
      <c r="M1034" t="s">
        <v>4432</v>
      </c>
      <c r="O1034" s="2">
        <f>IFERROR(IF($B1034="","",INDEX(所属情報!$E:$E,MATCH($A1034,所属情報!$A:$A,0))),"")</f>
        <v>490054</v>
      </c>
      <c r="P1034" s="2" t="str">
        <f t="shared" si="48"/>
        <v>山本　凜 (2)</v>
      </c>
      <c r="Q1034" s="2" t="str">
        <f t="shared" si="49"/>
        <v>ﾔﾏﾓﾄ ﾘﾝ</v>
      </c>
      <c r="R1034" s="2" t="str">
        <f t="shared" si="50"/>
        <v>YAMAMOTO Rin (04)</v>
      </c>
      <c r="S1034" s="2" t="str">
        <f>IFERROR(IF($F1034="","",INDEX(リスト!$C:$C,MATCH($F1034,リスト!$B:$B,0))),"")</f>
        <v>27</v>
      </c>
      <c r="T1034" s="2" t="str">
        <f>IFERROR(IF($K1034="","",INDEX(リスト!$F:$F,MATCH($K1034,リスト!$E:$E,0))),"")</f>
        <v>JPN</v>
      </c>
      <c r="U1034" s="2" t="str">
        <f>IF($B1034="","",RIGHT($G1034*1000+100+COUNTIF($G$2:$G1034,$G1034),9))</f>
        <v>041227103</v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>池田・大　阪</v>
      </c>
    </row>
    <row r="1035" spans="1:22" x14ac:dyDescent="0.4">
      <c r="A1035" t="s">
        <v>11780</v>
      </c>
      <c r="B1035">
        <v>1035</v>
      </c>
      <c r="C1035" t="s">
        <v>5410</v>
      </c>
      <c r="D1035" t="s">
        <v>5411</v>
      </c>
      <c r="E1035">
        <v>2</v>
      </c>
      <c r="F1035" t="s">
        <v>95</v>
      </c>
      <c r="G1035">
        <v>20050111</v>
      </c>
      <c r="H1035" t="s">
        <v>5412</v>
      </c>
      <c r="I1035" t="s">
        <v>2564</v>
      </c>
      <c r="J1035" t="s">
        <v>1223</v>
      </c>
      <c r="K1035" t="s">
        <v>141</v>
      </c>
      <c r="L1035" t="s">
        <v>93</v>
      </c>
      <c r="M1035" t="s">
        <v>2174</v>
      </c>
      <c r="O1035" s="2">
        <f>IFERROR(IF($B1035="","",INDEX(所属情報!$E:$E,MATCH($A1035,所属情報!$A:$A,0))),"")</f>
        <v>490054</v>
      </c>
      <c r="P1035" s="2" t="str">
        <f t="shared" si="48"/>
        <v>福本　温基 (2)</v>
      </c>
      <c r="Q1035" s="2" t="str">
        <f t="shared" si="49"/>
        <v>ﾌｸﾓﾄ ﾊﾙｷ</v>
      </c>
      <c r="R1035" s="2" t="str">
        <f t="shared" si="50"/>
        <v>FUKUMOTO Haruki (05)</v>
      </c>
      <c r="S1035" s="2" t="str">
        <f>IFERROR(IF($F1035="","",INDEX(リスト!$C:$C,MATCH($F1035,リスト!$B:$B,0))),"")</f>
        <v>28</v>
      </c>
      <c r="T1035" s="2" t="str">
        <f>IFERROR(IF($K1035="","",INDEX(リスト!$F:$F,MATCH($K1035,リスト!$E:$E,0))),"")</f>
        <v>JPN</v>
      </c>
      <c r="U1035" s="2" t="str">
        <f>IF($B1035="","",RIGHT($G1035*1000+100+COUNTIF($G$2:$G1035,$G1035),9))</f>
        <v>050111102</v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>関西大倉・大　阪</v>
      </c>
    </row>
    <row r="1036" spans="1:22" x14ac:dyDescent="0.4">
      <c r="A1036" t="s">
        <v>11780</v>
      </c>
      <c r="B1036">
        <v>1036</v>
      </c>
      <c r="C1036" t="s">
        <v>5413</v>
      </c>
      <c r="D1036" t="s">
        <v>5414</v>
      </c>
      <c r="E1036">
        <v>2</v>
      </c>
      <c r="F1036" t="s">
        <v>95</v>
      </c>
      <c r="G1036">
        <v>20040316</v>
      </c>
      <c r="H1036" t="s">
        <v>5415</v>
      </c>
      <c r="I1036" t="s">
        <v>1084</v>
      </c>
      <c r="J1036" t="s">
        <v>3158</v>
      </c>
      <c r="K1036" t="s">
        <v>141</v>
      </c>
      <c r="L1036" t="s">
        <v>93</v>
      </c>
      <c r="M1036" t="s">
        <v>4432</v>
      </c>
      <c r="O1036" s="2">
        <f>IFERROR(IF($B1036="","",INDEX(所属情報!$E:$E,MATCH($A1036,所属情報!$A:$A,0))),"")</f>
        <v>490054</v>
      </c>
      <c r="P1036" s="2" t="str">
        <f t="shared" si="48"/>
        <v>木村　聡一郎 (2)</v>
      </c>
      <c r="Q1036" s="2" t="str">
        <f t="shared" si="49"/>
        <v>ｷﾑﾗ ｿｳｲﾁﾛｳ</v>
      </c>
      <c r="R1036" s="2" t="str">
        <f t="shared" si="50"/>
        <v>KIMURA Soichiro (04)</v>
      </c>
      <c r="S1036" s="2" t="str">
        <f>IFERROR(IF($F1036="","",INDEX(リスト!$C:$C,MATCH($F1036,リスト!$B:$B,0))),"")</f>
        <v>28</v>
      </c>
      <c r="T1036" s="2" t="str">
        <f>IFERROR(IF($K1036="","",INDEX(リスト!$F:$F,MATCH($K1036,リスト!$E:$E,0))),"")</f>
        <v>JPN</v>
      </c>
      <c r="U1036" s="2" t="str">
        <f>IF($B1036="","",RIGHT($G1036*1000+100+COUNTIF($G$2:$G1036,$G1036),9))</f>
        <v>040316101</v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>池田・大　阪</v>
      </c>
    </row>
    <row r="1037" spans="1:22" x14ac:dyDescent="0.4">
      <c r="A1037" t="s">
        <v>11780</v>
      </c>
      <c r="B1037">
        <v>1037</v>
      </c>
      <c r="C1037" t="s">
        <v>5416</v>
      </c>
      <c r="D1037" t="s">
        <v>5417</v>
      </c>
      <c r="E1037">
        <v>2</v>
      </c>
      <c r="F1037" t="s">
        <v>93</v>
      </c>
      <c r="G1037">
        <v>20030711</v>
      </c>
      <c r="H1037" t="s">
        <v>5418</v>
      </c>
      <c r="I1037" t="s">
        <v>4685</v>
      </c>
      <c r="J1037" t="s">
        <v>1047</v>
      </c>
      <c r="K1037" t="s">
        <v>141</v>
      </c>
      <c r="L1037" t="s">
        <v>93</v>
      </c>
      <c r="M1037" t="s">
        <v>2339</v>
      </c>
      <c r="O1037" s="2">
        <f>IFERROR(IF($B1037="","",INDEX(所属情報!$E:$E,MATCH($A1037,所属情報!$A:$A,0))),"")</f>
        <v>490054</v>
      </c>
      <c r="P1037" s="2" t="str">
        <f t="shared" si="48"/>
        <v>川上　諒太 (2)</v>
      </c>
      <c r="Q1037" s="2" t="str">
        <f t="shared" si="49"/>
        <v>ｶﾜｶﾐ ﾘｮｳﾀ</v>
      </c>
      <c r="R1037" s="2" t="str">
        <f t="shared" si="50"/>
        <v>KAWAKAMI Ryota (03)</v>
      </c>
      <c r="S1037" s="2" t="str">
        <f>IFERROR(IF($F1037="","",INDEX(リスト!$C:$C,MATCH($F1037,リスト!$B:$B,0))),"")</f>
        <v>27</v>
      </c>
      <c r="T1037" s="2" t="str">
        <f>IFERROR(IF($K1037="","",INDEX(リスト!$F:$F,MATCH($K1037,リスト!$E:$E,0))),"")</f>
        <v>JPN</v>
      </c>
      <c r="U1037" s="2" t="str">
        <f>IF($B1037="","",RIGHT($G1037*1000+100+COUNTIF($G$2:$G1037,$G1037),9))</f>
        <v>030711102</v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>豊中・大　阪</v>
      </c>
    </row>
    <row r="1038" spans="1:22" x14ac:dyDescent="0.4">
      <c r="A1038" t="s">
        <v>11780</v>
      </c>
      <c r="B1038">
        <v>1038</v>
      </c>
      <c r="C1038" t="s">
        <v>5419</v>
      </c>
      <c r="D1038" t="s">
        <v>5420</v>
      </c>
      <c r="E1038">
        <v>2</v>
      </c>
      <c r="F1038" t="s">
        <v>107</v>
      </c>
      <c r="G1038">
        <v>20050210</v>
      </c>
      <c r="H1038" t="s">
        <v>5421</v>
      </c>
      <c r="I1038" t="s">
        <v>5422</v>
      </c>
      <c r="J1038" t="s">
        <v>1435</v>
      </c>
      <c r="K1038" t="s">
        <v>141</v>
      </c>
      <c r="L1038" t="s">
        <v>107</v>
      </c>
      <c r="M1038" t="s">
        <v>5423</v>
      </c>
      <c r="O1038" s="2">
        <f>IFERROR(IF($B1038="","",INDEX(所属情報!$E:$E,MATCH($A1038,所属情報!$A:$A,0))),"")</f>
        <v>490054</v>
      </c>
      <c r="P1038" s="2" t="str">
        <f t="shared" si="48"/>
        <v>横島　勇太 (2)</v>
      </c>
      <c r="Q1038" s="2" t="str">
        <f t="shared" si="49"/>
        <v>ﾖｺｼﾏ ﾕｳﾀ</v>
      </c>
      <c r="R1038" s="2" t="str">
        <f t="shared" si="50"/>
        <v>YOKOSHIMA Yuta (05)</v>
      </c>
      <c r="S1038" s="2" t="str">
        <f>IFERROR(IF($F1038="","",INDEX(リスト!$C:$C,MATCH($F1038,リスト!$B:$B,0))),"")</f>
        <v>34</v>
      </c>
      <c r="T1038" s="2" t="str">
        <f>IFERROR(IF($K1038="","",INDEX(リスト!$F:$F,MATCH($K1038,リスト!$E:$E,0))),"")</f>
        <v>JPN</v>
      </c>
      <c r="U1038" s="2" t="str">
        <f>IF($B1038="","",RIGHT($G1038*1000+100+COUNTIF($G$2:$G1038,$G1038),9))</f>
        <v>050210101</v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>府中・広　島</v>
      </c>
    </row>
    <row r="1039" spans="1:22" x14ac:dyDescent="0.4">
      <c r="A1039" t="s">
        <v>11780</v>
      </c>
      <c r="B1039">
        <v>1039</v>
      </c>
      <c r="C1039" t="s">
        <v>5424</v>
      </c>
      <c r="D1039" t="s">
        <v>5425</v>
      </c>
      <c r="E1039">
        <v>2</v>
      </c>
      <c r="F1039" t="s">
        <v>113</v>
      </c>
      <c r="G1039">
        <v>20040423</v>
      </c>
      <c r="H1039" t="s">
        <v>5426</v>
      </c>
      <c r="I1039" t="s">
        <v>5427</v>
      </c>
      <c r="J1039" t="s">
        <v>974</v>
      </c>
      <c r="K1039" t="s">
        <v>141</v>
      </c>
      <c r="L1039" t="s">
        <v>113</v>
      </c>
      <c r="M1039" t="s">
        <v>4115</v>
      </c>
      <c r="O1039" s="2">
        <f>IFERROR(IF($B1039="","",INDEX(所属情報!$E:$E,MATCH($A1039,所属情報!$A:$A,0))),"")</f>
        <v>490054</v>
      </c>
      <c r="P1039" s="2" t="str">
        <f t="shared" si="48"/>
        <v>玉越　奏太 (2)</v>
      </c>
      <c r="Q1039" s="2" t="str">
        <f t="shared" si="49"/>
        <v>ﾀﾏｺﾞｼ ｿｳﾀ</v>
      </c>
      <c r="R1039" s="2" t="str">
        <f t="shared" si="50"/>
        <v>TAMAGOSHI Sota (04)</v>
      </c>
      <c r="S1039" s="2" t="str">
        <f>IFERROR(IF($F1039="","",INDEX(リスト!$C:$C,MATCH($F1039,リスト!$B:$B,0))),"")</f>
        <v>37</v>
      </c>
      <c r="T1039" s="2" t="str">
        <f>IFERROR(IF($K1039="","",INDEX(リスト!$F:$F,MATCH($K1039,リスト!$E:$E,0))),"")</f>
        <v>JPN</v>
      </c>
      <c r="U1039" s="2" t="str">
        <f>IF($B1039="","",RIGHT($G1039*1000+100+COUNTIF($G$2:$G1039,$G1039),9))</f>
        <v>040423103</v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>高松・香　川</v>
      </c>
    </row>
    <row r="1040" spans="1:22" x14ac:dyDescent="0.4">
      <c r="A1040" t="s">
        <v>11780</v>
      </c>
      <c r="B1040">
        <v>1040</v>
      </c>
      <c r="C1040" t="s">
        <v>5428</v>
      </c>
      <c r="D1040" t="s">
        <v>5429</v>
      </c>
      <c r="E1040">
        <v>2</v>
      </c>
      <c r="F1040" t="s">
        <v>105</v>
      </c>
      <c r="G1040">
        <v>20041122</v>
      </c>
      <c r="H1040" t="s">
        <v>5430</v>
      </c>
      <c r="I1040" t="s">
        <v>5431</v>
      </c>
      <c r="J1040" t="s">
        <v>1047</v>
      </c>
      <c r="K1040" t="s">
        <v>141</v>
      </c>
      <c r="L1040" t="s">
        <v>105</v>
      </c>
      <c r="M1040" t="s">
        <v>2317</v>
      </c>
      <c r="O1040" s="2">
        <f>IFERROR(IF($B1040="","",INDEX(所属情報!$E:$E,MATCH($A1040,所属情報!$A:$A,0))),"")</f>
        <v>490054</v>
      </c>
      <c r="P1040" s="2" t="str">
        <f t="shared" si="48"/>
        <v>仁科　遼大 (2)</v>
      </c>
      <c r="Q1040" s="2" t="str">
        <f t="shared" si="49"/>
        <v>ﾆｼﾅ ﾘｮｳﾀ</v>
      </c>
      <c r="R1040" s="2" t="str">
        <f t="shared" si="50"/>
        <v>NISHINA Ryota (04)</v>
      </c>
      <c r="S1040" s="2" t="str">
        <f>IFERROR(IF($F1040="","",INDEX(リスト!$C:$C,MATCH($F1040,リスト!$B:$B,0))),"")</f>
        <v>33</v>
      </c>
      <c r="T1040" s="2" t="str">
        <f>IFERROR(IF($K1040="","",INDEX(リスト!$F:$F,MATCH($K1040,リスト!$E:$E,0))),"")</f>
        <v>JPN</v>
      </c>
      <c r="U1040" s="2" t="str">
        <f>IF($B1040="","",RIGHT($G1040*1000+100+COUNTIF($G$2:$G1040,$G1040),9))</f>
        <v>041122103</v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>岡山朝日・岡　山</v>
      </c>
    </row>
    <row r="1041" spans="1:22" x14ac:dyDescent="0.4">
      <c r="A1041" t="s">
        <v>11780</v>
      </c>
      <c r="B1041">
        <v>1041</v>
      </c>
      <c r="C1041" t="s">
        <v>5432</v>
      </c>
      <c r="D1041" t="s">
        <v>5433</v>
      </c>
      <c r="E1041">
        <v>4</v>
      </c>
      <c r="F1041" t="s">
        <v>97</v>
      </c>
      <c r="G1041">
        <v>20020515</v>
      </c>
      <c r="H1041" t="s">
        <v>5434</v>
      </c>
      <c r="I1041" t="s">
        <v>5435</v>
      </c>
      <c r="J1041" t="s">
        <v>2238</v>
      </c>
      <c r="K1041" t="s">
        <v>141</v>
      </c>
      <c r="L1041" t="s">
        <v>97</v>
      </c>
      <c r="M1041" t="s">
        <v>1355</v>
      </c>
      <c r="O1041" s="2">
        <f>IFERROR(IF($B1041="","",INDEX(所属情報!$E:$E,MATCH($A1041,所属情報!$A:$A,0))),"")</f>
        <v>490054</v>
      </c>
      <c r="P1041" s="2" t="str">
        <f t="shared" si="48"/>
        <v>上江洲　陸 (4)</v>
      </c>
      <c r="Q1041" s="2" t="str">
        <f t="shared" si="49"/>
        <v>ｶﾐｴｽ ﾘｸ</v>
      </c>
      <c r="R1041" s="2" t="str">
        <f t="shared" si="50"/>
        <v>KAMIESU Riku (02)</v>
      </c>
      <c r="S1041" s="2" t="str">
        <f>IFERROR(IF($F1041="","",INDEX(リスト!$C:$C,MATCH($F1041,リスト!$B:$B,0))),"")</f>
        <v>29</v>
      </c>
      <c r="T1041" s="2" t="str">
        <f>IFERROR(IF($K1041="","",INDEX(リスト!$F:$F,MATCH($K1041,リスト!$E:$E,0))),"")</f>
        <v>JPN</v>
      </c>
      <c r="U1041" s="2" t="str">
        <f>IF($B1041="","",RIGHT($G1041*1000+100+COUNTIF($G$2:$G1041,$G1041),9))</f>
        <v>020515101</v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>智辯学園奈良カレッジ・奈　良</v>
      </c>
    </row>
    <row r="1042" spans="1:22" x14ac:dyDescent="0.4">
      <c r="A1042" t="s">
        <v>11780</v>
      </c>
      <c r="B1042">
        <v>1042</v>
      </c>
      <c r="C1042" t="s">
        <v>5436</v>
      </c>
      <c r="D1042" t="s">
        <v>5437</v>
      </c>
      <c r="E1042">
        <v>2</v>
      </c>
      <c r="F1042" t="s">
        <v>89</v>
      </c>
      <c r="G1042">
        <v>20040622</v>
      </c>
      <c r="H1042" t="s">
        <v>5438</v>
      </c>
      <c r="I1042" t="s">
        <v>1555</v>
      </c>
      <c r="J1042" t="s">
        <v>2148</v>
      </c>
      <c r="K1042" t="s">
        <v>141</v>
      </c>
      <c r="L1042" t="s">
        <v>91</v>
      </c>
      <c r="M1042" t="s">
        <v>3799</v>
      </c>
      <c r="O1042" s="2">
        <f>IFERROR(IF($B1042="","",INDEX(所属情報!$E:$E,MATCH($A1042,所属情報!$A:$A,0))),"")</f>
        <v>490054</v>
      </c>
      <c r="P1042" s="2" t="str">
        <f t="shared" si="48"/>
        <v>山下　洸 (2)</v>
      </c>
      <c r="Q1042" s="2" t="str">
        <f t="shared" si="49"/>
        <v>ﾔﾏｼﾀ ｺｳ</v>
      </c>
      <c r="R1042" s="2" t="str">
        <f t="shared" si="50"/>
        <v>YAMASHITA Ko (04)</v>
      </c>
      <c r="S1042" s="2" t="str">
        <f>IFERROR(IF($F1042="","",INDEX(リスト!$C:$C,MATCH($F1042,リスト!$B:$B,0))),"")</f>
        <v>25</v>
      </c>
      <c r="T1042" s="2" t="str">
        <f>IFERROR(IF($K1042="","",INDEX(リスト!$F:$F,MATCH($K1042,リスト!$E:$E,0))),"")</f>
        <v>JPN</v>
      </c>
      <c r="U1042" s="2" t="str">
        <f>IF($B1042="","",RIGHT($G1042*1000+100+COUNTIF($G$2:$G1042,$G1042),9))</f>
        <v>040622103</v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>同志社・京　都</v>
      </c>
    </row>
    <row r="1043" spans="1:22" x14ac:dyDescent="0.4">
      <c r="A1043" t="s">
        <v>11780</v>
      </c>
      <c r="B1043">
        <v>1043</v>
      </c>
      <c r="C1043" t="s">
        <v>5439</v>
      </c>
      <c r="D1043" t="s">
        <v>5440</v>
      </c>
      <c r="E1043">
        <v>2</v>
      </c>
      <c r="F1043" t="s">
        <v>11762</v>
      </c>
      <c r="G1043">
        <v>20040711</v>
      </c>
      <c r="H1043" t="s">
        <v>5441</v>
      </c>
      <c r="I1043" t="s">
        <v>2509</v>
      </c>
      <c r="J1043" t="s">
        <v>1194</v>
      </c>
      <c r="K1043" t="s">
        <v>141</v>
      </c>
      <c r="L1043" t="s">
        <v>93</v>
      </c>
      <c r="M1043" t="s">
        <v>1870</v>
      </c>
      <c r="O1043" s="2">
        <f>IFERROR(IF($B1043="","",INDEX(所属情報!$E:$E,MATCH($A1043,所属情報!$A:$A,0))),"")</f>
        <v>490054</v>
      </c>
      <c r="P1043" s="2" t="str">
        <f t="shared" si="48"/>
        <v>杉本　皇輝 (2)</v>
      </c>
      <c r="Q1043" s="2" t="str">
        <f t="shared" si="49"/>
        <v>ｽｷﾞﾓﾄ ｺｳｷ</v>
      </c>
      <c r="R1043" s="2" t="str">
        <f t="shared" si="50"/>
        <v>SUGIMOTO Koki (04)</v>
      </c>
      <c r="S1043" s="2" t="str">
        <f>IFERROR(IF($F1043="","",INDEX(リスト!$C:$C,MATCH($F1043,リスト!$B:$B,0))),"")</f>
        <v>28</v>
      </c>
      <c r="T1043" s="2" t="str">
        <f>IFERROR(IF($K1043="","",INDEX(リスト!$F:$F,MATCH($K1043,リスト!$E:$E,0))),"")</f>
        <v>JPN</v>
      </c>
      <c r="U1043" s="2" t="str">
        <f>IF($B1043="","",RIGHT($G1043*1000+100+COUNTIF($G$2:$G1043,$G1043),9))</f>
        <v>040711101</v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>清風・大　阪</v>
      </c>
    </row>
    <row r="1044" spans="1:22" x14ac:dyDescent="0.4">
      <c r="A1044" t="s">
        <v>11780</v>
      </c>
      <c r="B1044">
        <v>1044</v>
      </c>
      <c r="C1044" t="s">
        <v>5442</v>
      </c>
      <c r="D1044" t="s">
        <v>5443</v>
      </c>
      <c r="E1044">
        <v>2</v>
      </c>
      <c r="F1044" t="s">
        <v>65</v>
      </c>
      <c r="G1044">
        <v>20030513</v>
      </c>
      <c r="H1044" t="s">
        <v>5444</v>
      </c>
      <c r="I1044" t="s">
        <v>5445</v>
      </c>
      <c r="J1044" t="s">
        <v>5446</v>
      </c>
      <c r="K1044" t="s">
        <v>141</v>
      </c>
      <c r="L1044" t="s">
        <v>65</v>
      </c>
      <c r="M1044" t="s">
        <v>4144</v>
      </c>
      <c r="O1044" s="2">
        <f>IFERROR(IF($B1044="","",INDEX(所属情報!$E:$E,MATCH($A1044,所属情報!$A:$A,0))),"")</f>
        <v>490054</v>
      </c>
      <c r="P1044" s="2" t="str">
        <f t="shared" si="48"/>
        <v>鹿内　翔 (2)</v>
      </c>
      <c r="Q1044" s="2" t="str">
        <f t="shared" si="49"/>
        <v>ｼｶｳﾁ ｶｹﾙ</v>
      </c>
      <c r="R1044" s="2" t="str">
        <f t="shared" si="50"/>
        <v>SHIKAUCHI Kakeru (03)</v>
      </c>
      <c r="S1044" s="2" t="str">
        <f>IFERROR(IF($F1044="","",INDEX(リスト!$C:$C,MATCH($F1044,リスト!$B:$B,0))),"")</f>
        <v>13</v>
      </c>
      <c r="T1044" s="2" t="str">
        <f>IFERROR(IF($K1044="","",INDEX(リスト!$F:$F,MATCH($K1044,リスト!$E:$E,0))),"")</f>
        <v>JPN</v>
      </c>
      <c r="U1044" s="2" t="str">
        <f>IF($B1044="","",RIGHT($G1044*1000+100+COUNTIF($G$2:$G1044,$G1044),9))</f>
        <v>030513101</v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>八王子東・東　京</v>
      </c>
    </row>
    <row r="1045" spans="1:22" x14ac:dyDescent="0.4">
      <c r="A1045" t="s">
        <v>11780</v>
      </c>
      <c r="B1045">
        <v>1045</v>
      </c>
      <c r="C1045" t="s">
        <v>5447</v>
      </c>
      <c r="D1045" t="s">
        <v>5448</v>
      </c>
      <c r="E1045">
        <v>2</v>
      </c>
      <c r="F1045" t="s">
        <v>93</v>
      </c>
      <c r="G1045">
        <v>20040602</v>
      </c>
      <c r="I1045" t="s">
        <v>2675</v>
      </c>
      <c r="J1045" t="s">
        <v>1315</v>
      </c>
      <c r="K1045" t="s">
        <v>141</v>
      </c>
      <c r="L1045" t="s">
        <v>93</v>
      </c>
      <c r="M1045" t="s">
        <v>969</v>
      </c>
      <c r="O1045" s="2">
        <f>IFERROR(IF($B1045="","",INDEX(所属情報!$E:$E,MATCH($A1045,所属情報!$A:$A,0))),"")</f>
        <v>490054</v>
      </c>
      <c r="P1045" s="2" t="str">
        <f t="shared" si="48"/>
        <v>長野　滉之 (2)</v>
      </c>
      <c r="Q1045" s="2" t="str">
        <f t="shared" si="49"/>
        <v>ﾅｶﾞﾉ ｺｳｼ</v>
      </c>
      <c r="R1045" s="2" t="str">
        <f t="shared" si="50"/>
        <v>NAGANO Koshi (04)</v>
      </c>
      <c r="S1045" s="2" t="str">
        <f>IFERROR(IF($F1045="","",INDEX(リスト!$C:$C,MATCH($F1045,リスト!$B:$B,0))),"")</f>
        <v>27</v>
      </c>
      <c r="T1045" s="2" t="str">
        <f>IFERROR(IF($K1045="","",INDEX(リスト!$F:$F,MATCH($K1045,リスト!$E:$E,0))),"")</f>
        <v>JPN</v>
      </c>
      <c r="U1045" s="2" t="str">
        <f>IF($B1045="","",RIGHT($G1045*1000+100+COUNTIF($G$2:$G1045,$G1045),9))</f>
        <v>040602101</v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>近畿大附属・大　阪</v>
      </c>
    </row>
    <row r="1046" spans="1:22" x14ac:dyDescent="0.4">
      <c r="A1046" t="s">
        <v>714</v>
      </c>
      <c r="B1046">
        <v>1046</v>
      </c>
      <c r="C1046" t="s">
        <v>5449</v>
      </c>
      <c r="D1046" t="s">
        <v>5450</v>
      </c>
      <c r="E1046">
        <v>4</v>
      </c>
      <c r="F1046" t="s">
        <v>93</v>
      </c>
      <c r="G1046">
        <v>20020527</v>
      </c>
      <c r="H1046" t="s">
        <v>5451</v>
      </c>
      <c r="I1046" t="s">
        <v>1332</v>
      </c>
      <c r="J1046" t="s">
        <v>2134</v>
      </c>
      <c r="K1046" t="s">
        <v>141</v>
      </c>
      <c r="L1046" t="s">
        <v>93</v>
      </c>
      <c r="M1046" t="s">
        <v>963</v>
      </c>
      <c r="O1046" s="2">
        <f>IFERROR(IF($B1046="","",INDEX(所属情報!$E:$E,MATCH($A1046,所属情報!$A:$A,0))),"")</f>
        <v>492201</v>
      </c>
      <c r="P1046" s="2" t="str">
        <f t="shared" si="48"/>
        <v>西山　樹 (4)</v>
      </c>
      <c r="Q1046" s="2" t="str">
        <f t="shared" si="49"/>
        <v>ﾆｼﾔﾏ ﾀﾂｷ</v>
      </c>
      <c r="R1046" s="2" t="str">
        <f t="shared" si="50"/>
        <v>NISHIYAMA Tatsuki (02)</v>
      </c>
      <c r="S1046" s="2" t="str">
        <f>IFERROR(IF($F1046="","",INDEX(リスト!$C:$C,MATCH($F1046,リスト!$B:$B,0))),"")</f>
        <v>27</v>
      </c>
      <c r="T1046" s="2" t="str">
        <f>IFERROR(IF($K1046="","",INDEX(リスト!$F:$F,MATCH($K1046,リスト!$E:$E,0))),"")</f>
        <v>JPN</v>
      </c>
      <c r="U1046" s="2" t="str">
        <f>IF($B1046="","",RIGHT($G1046*1000+100+COUNTIF($G$2:$G1046,$G1046),9))</f>
        <v>020527101</v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>咲くやこの花・大　阪</v>
      </c>
    </row>
    <row r="1047" spans="1:22" x14ac:dyDescent="0.4">
      <c r="A1047" t="s">
        <v>714</v>
      </c>
      <c r="B1047">
        <v>1047</v>
      </c>
      <c r="C1047" t="s">
        <v>5452</v>
      </c>
      <c r="D1047" t="s">
        <v>5453</v>
      </c>
      <c r="E1047">
        <v>4</v>
      </c>
      <c r="F1047" t="s">
        <v>93</v>
      </c>
      <c r="G1047">
        <v>20021114</v>
      </c>
      <c r="H1047" t="s">
        <v>5454</v>
      </c>
      <c r="I1047" t="s">
        <v>5455</v>
      </c>
      <c r="J1047" t="s">
        <v>1327</v>
      </c>
      <c r="K1047" t="s">
        <v>141</v>
      </c>
      <c r="L1047" t="s">
        <v>93</v>
      </c>
      <c r="M1047" t="s">
        <v>951</v>
      </c>
      <c r="O1047" s="2">
        <f>IFERROR(IF($B1047="","",INDEX(所属情報!$E:$E,MATCH($A1047,所属情報!$A:$A,0))),"")</f>
        <v>492201</v>
      </c>
      <c r="P1047" s="2" t="str">
        <f t="shared" si="48"/>
        <v>喜代田　悠輝 (4)</v>
      </c>
      <c r="Q1047" s="2" t="str">
        <f t="shared" si="49"/>
        <v>ｷﾖﾀ ﾕｳｷ</v>
      </c>
      <c r="R1047" s="2" t="str">
        <f t="shared" si="50"/>
        <v>KIYOTA Yuki (02)</v>
      </c>
      <c r="S1047" s="2" t="str">
        <f>IFERROR(IF($F1047="","",INDEX(リスト!$C:$C,MATCH($F1047,リスト!$B:$B,0))),"")</f>
        <v>27</v>
      </c>
      <c r="T1047" s="2" t="str">
        <f>IFERROR(IF($K1047="","",INDEX(リスト!$F:$F,MATCH($K1047,リスト!$E:$E,0))),"")</f>
        <v>JPN</v>
      </c>
      <c r="U1047" s="2" t="str">
        <f>IF($B1047="","",RIGHT($G1047*1000+100+COUNTIF($G$2:$G1047,$G1047),9))</f>
        <v>021114101</v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>大阪・大　阪</v>
      </c>
    </row>
    <row r="1048" spans="1:22" x14ac:dyDescent="0.4">
      <c r="A1048" t="s">
        <v>714</v>
      </c>
      <c r="B1048">
        <v>1048</v>
      </c>
      <c r="C1048" t="s">
        <v>5456</v>
      </c>
      <c r="D1048" t="s">
        <v>5457</v>
      </c>
      <c r="E1048">
        <v>4</v>
      </c>
      <c r="F1048" t="s">
        <v>91</v>
      </c>
      <c r="G1048">
        <v>20020605</v>
      </c>
      <c r="H1048" t="s">
        <v>5458</v>
      </c>
      <c r="I1048" t="s">
        <v>1486</v>
      </c>
      <c r="J1048" t="s">
        <v>5459</v>
      </c>
      <c r="K1048" t="s">
        <v>141</v>
      </c>
      <c r="L1048" t="s">
        <v>91</v>
      </c>
      <c r="M1048" t="s">
        <v>1732</v>
      </c>
      <c r="O1048" s="2">
        <f>IFERROR(IF($B1048="","",INDEX(所属情報!$E:$E,MATCH($A1048,所属情報!$A:$A,0))),"")</f>
        <v>492201</v>
      </c>
      <c r="P1048" s="2" t="str">
        <f t="shared" si="48"/>
        <v>八木　翔也 (4)</v>
      </c>
      <c r="Q1048" s="2" t="str">
        <f t="shared" si="49"/>
        <v>ﾔｷﾞ ｼｮｳﾔ</v>
      </c>
      <c r="R1048" s="2" t="str">
        <f t="shared" si="50"/>
        <v>YAGI Shoya (02)</v>
      </c>
      <c r="S1048" s="2" t="str">
        <f>IFERROR(IF($F1048="","",INDEX(リスト!$C:$C,MATCH($F1048,リスト!$B:$B,0))),"")</f>
        <v>26</v>
      </c>
      <c r="T1048" s="2" t="str">
        <f>IFERROR(IF($K1048="","",INDEX(リスト!$F:$F,MATCH($K1048,リスト!$E:$E,0))),"")</f>
        <v>JPN</v>
      </c>
      <c r="U1048" s="2" t="str">
        <f>IF($B1048="","",RIGHT($G1048*1000+100+COUNTIF($G$2:$G1048,$G1048),9))</f>
        <v>020605103</v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>乙訓・京　都</v>
      </c>
    </row>
    <row r="1049" spans="1:22" x14ac:dyDescent="0.4">
      <c r="A1049" t="s">
        <v>714</v>
      </c>
      <c r="B1049">
        <v>1049</v>
      </c>
      <c r="C1049" t="s">
        <v>5460</v>
      </c>
      <c r="D1049" t="s">
        <v>5461</v>
      </c>
      <c r="E1049">
        <v>4</v>
      </c>
      <c r="F1049" t="s">
        <v>113</v>
      </c>
      <c r="G1049">
        <v>20020507</v>
      </c>
      <c r="H1049" t="s">
        <v>5462</v>
      </c>
      <c r="I1049" t="s">
        <v>5463</v>
      </c>
      <c r="J1049" t="s">
        <v>3268</v>
      </c>
      <c r="K1049" t="s">
        <v>141</v>
      </c>
      <c r="L1049" t="s">
        <v>113</v>
      </c>
      <c r="M1049" t="s">
        <v>2376</v>
      </c>
      <c r="O1049" s="2">
        <f>IFERROR(IF($B1049="","",INDEX(所属情報!$E:$E,MATCH($A1049,所属情報!$A:$A,0))),"")</f>
        <v>492201</v>
      </c>
      <c r="P1049" s="2" t="str">
        <f t="shared" si="48"/>
        <v>北澤　蒼梧 (4)</v>
      </c>
      <c r="Q1049" s="2" t="str">
        <f t="shared" si="49"/>
        <v>ｷﾀｻﾞﾜ ｿｳｺﾞ</v>
      </c>
      <c r="R1049" s="2" t="str">
        <f t="shared" si="50"/>
        <v>KITAZAWA Sogo (02)</v>
      </c>
      <c r="S1049" s="2" t="str">
        <f>IFERROR(IF($F1049="","",INDEX(リスト!$C:$C,MATCH($F1049,リスト!$B:$B,0))),"")</f>
        <v>37</v>
      </c>
      <c r="T1049" s="2" t="str">
        <f>IFERROR(IF($K1049="","",INDEX(リスト!$F:$F,MATCH($K1049,リスト!$E:$E,0))),"")</f>
        <v>JPN</v>
      </c>
      <c r="U1049" s="2" t="str">
        <f>IF($B1049="","",RIGHT($G1049*1000+100+COUNTIF($G$2:$G1049,$G1049),9))</f>
        <v>020507102</v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>四国学院大香川西・香　川</v>
      </c>
    </row>
    <row r="1050" spans="1:22" x14ac:dyDescent="0.4">
      <c r="A1050" t="s">
        <v>714</v>
      </c>
      <c r="B1050">
        <v>1050</v>
      </c>
      <c r="C1050" t="s">
        <v>5464</v>
      </c>
      <c r="D1050" t="s">
        <v>5465</v>
      </c>
      <c r="E1050">
        <v>4</v>
      </c>
      <c r="F1050" t="s">
        <v>91</v>
      </c>
      <c r="G1050">
        <v>20030309</v>
      </c>
      <c r="H1050" t="s">
        <v>5466</v>
      </c>
      <c r="I1050" t="s">
        <v>4056</v>
      </c>
      <c r="J1050" t="s">
        <v>1635</v>
      </c>
      <c r="K1050" t="s">
        <v>141</v>
      </c>
      <c r="L1050" t="s">
        <v>91</v>
      </c>
      <c r="M1050" t="s">
        <v>1933</v>
      </c>
      <c r="O1050" s="2">
        <f>IFERROR(IF($B1050="","",INDEX(所属情報!$E:$E,MATCH($A1050,所属情報!$A:$A,0))),"")</f>
        <v>492201</v>
      </c>
      <c r="P1050" s="2" t="str">
        <f t="shared" si="48"/>
        <v>南部　海斗 (4)</v>
      </c>
      <c r="Q1050" s="2" t="str">
        <f t="shared" si="49"/>
        <v>ﾅﾝﾌﾞ ｶｲﾄ</v>
      </c>
      <c r="R1050" s="2" t="str">
        <f t="shared" si="50"/>
        <v>NAMBU Kaito (03)</v>
      </c>
      <c r="S1050" s="2" t="str">
        <f>IFERROR(IF($F1050="","",INDEX(リスト!$C:$C,MATCH($F1050,リスト!$B:$B,0))),"")</f>
        <v>26</v>
      </c>
      <c r="T1050" s="2" t="str">
        <f>IFERROR(IF($K1050="","",INDEX(リスト!$F:$F,MATCH($K1050,リスト!$E:$E,0))),"")</f>
        <v>JPN</v>
      </c>
      <c r="U1050" s="2" t="str">
        <f>IF($B1050="","",RIGHT($G1050*1000+100+COUNTIF($G$2:$G1050,$G1050),9))</f>
        <v>030309101</v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>田辺・京　都</v>
      </c>
    </row>
    <row r="1051" spans="1:22" x14ac:dyDescent="0.4">
      <c r="A1051" t="s">
        <v>714</v>
      </c>
      <c r="B1051">
        <v>1051</v>
      </c>
      <c r="C1051" t="s">
        <v>5467</v>
      </c>
      <c r="D1051" t="s">
        <v>5468</v>
      </c>
      <c r="E1051">
        <v>4</v>
      </c>
      <c r="F1051" t="s">
        <v>89</v>
      </c>
      <c r="G1051">
        <v>20020424</v>
      </c>
      <c r="H1051" t="s">
        <v>5469</v>
      </c>
      <c r="I1051" t="s">
        <v>5470</v>
      </c>
      <c r="J1051" t="s">
        <v>1284</v>
      </c>
      <c r="K1051" t="s">
        <v>141</v>
      </c>
      <c r="L1051" t="s">
        <v>89</v>
      </c>
      <c r="M1051" t="s">
        <v>1763</v>
      </c>
      <c r="O1051" s="2">
        <f>IFERROR(IF($B1051="","",INDEX(所属情報!$E:$E,MATCH($A1051,所属情報!$A:$A,0))),"")</f>
        <v>492201</v>
      </c>
      <c r="P1051" s="2" t="str">
        <f t="shared" si="48"/>
        <v>樽見　遊佑 (4)</v>
      </c>
      <c r="Q1051" s="2" t="str">
        <f t="shared" si="49"/>
        <v>ﾀﾙﾐ ﾕｳｽｹ</v>
      </c>
      <c r="R1051" s="2" t="str">
        <f t="shared" si="50"/>
        <v>TARUMI Yusuke (02)</v>
      </c>
      <c r="S1051" s="2" t="str">
        <f>IFERROR(IF($F1051="","",INDEX(リスト!$C:$C,MATCH($F1051,リスト!$B:$B,0))),"")</f>
        <v>25</v>
      </c>
      <c r="T1051" s="2" t="str">
        <f>IFERROR(IF($K1051="","",INDEX(リスト!$F:$F,MATCH($K1051,リスト!$E:$E,0))),"")</f>
        <v>JPN</v>
      </c>
      <c r="U1051" s="2" t="str">
        <f>IF($B1051="","",RIGHT($G1051*1000+100+COUNTIF($G$2:$G1051,$G1051),9))</f>
        <v>020424103</v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>草津東・滋　賀</v>
      </c>
    </row>
    <row r="1052" spans="1:22" x14ac:dyDescent="0.4">
      <c r="A1052" t="s">
        <v>714</v>
      </c>
      <c r="B1052">
        <v>1052</v>
      </c>
      <c r="C1052" t="s">
        <v>5471</v>
      </c>
      <c r="D1052" t="s">
        <v>5472</v>
      </c>
      <c r="E1052">
        <v>4</v>
      </c>
      <c r="F1052" t="s">
        <v>97</v>
      </c>
      <c r="G1052">
        <v>20020815</v>
      </c>
      <c r="H1052" t="s">
        <v>5473</v>
      </c>
      <c r="I1052" t="s">
        <v>1775</v>
      </c>
      <c r="J1052" t="s">
        <v>1384</v>
      </c>
      <c r="K1052" t="s">
        <v>141</v>
      </c>
      <c r="L1052" t="s">
        <v>97</v>
      </c>
      <c r="M1052" t="s">
        <v>1355</v>
      </c>
      <c r="O1052" s="2">
        <f>IFERROR(IF($B1052="","",INDEX(所属情報!$E:$E,MATCH($A1052,所属情報!$A:$A,0))),"")</f>
        <v>492201</v>
      </c>
      <c r="P1052" s="2" t="str">
        <f t="shared" si="48"/>
        <v>中谷　知博 (4)</v>
      </c>
      <c r="Q1052" s="2" t="str">
        <f t="shared" si="49"/>
        <v>ﾅｶﾀﾆ ﾄﾓﾋﾛ</v>
      </c>
      <c r="R1052" s="2" t="str">
        <f t="shared" si="50"/>
        <v>NAKATANI Tomohiro (02)</v>
      </c>
      <c r="S1052" s="2" t="str">
        <f>IFERROR(IF($F1052="","",INDEX(リスト!$C:$C,MATCH($F1052,リスト!$B:$B,0))),"")</f>
        <v>29</v>
      </c>
      <c r="T1052" s="2" t="str">
        <f>IFERROR(IF($K1052="","",INDEX(リスト!$F:$F,MATCH($K1052,リスト!$E:$E,0))),"")</f>
        <v>JPN</v>
      </c>
      <c r="U1052" s="2" t="str">
        <f>IF($B1052="","",RIGHT($G1052*1000+100+COUNTIF($G$2:$G1052,$G1052),9))</f>
        <v>020815103</v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>智辯学園奈良カレッジ・奈　良</v>
      </c>
    </row>
    <row r="1053" spans="1:22" x14ac:dyDescent="0.4">
      <c r="A1053" t="s">
        <v>714</v>
      </c>
      <c r="B1053">
        <v>1053</v>
      </c>
      <c r="C1053" t="s">
        <v>5474</v>
      </c>
      <c r="D1053" t="s">
        <v>5475</v>
      </c>
      <c r="E1053">
        <v>4</v>
      </c>
      <c r="F1053" t="s">
        <v>95</v>
      </c>
      <c r="G1053">
        <v>20020612</v>
      </c>
      <c r="H1053" t="s">
        <v>5476</v>
      </c>
      <c r="I1053" t="s">
        <v>1450</v>
      </c>
      <c r="J1053" t="s">
        <v>1200</v>
      </c>
      <c r="K1053" t="s">
        <v>141</v>
      </c>
      <c r="L1053" t="s">
        <v>95</v>
      </c>
      <c r="M1053" t="s">
        <v>1667</v>
      </c>
      <c r="O1053" s="2">
        <f>IFERROR(IF($B1053="","",INDEX(所属情報!$E:$E,MATCH($A1053,所属情報!$A:$A,0))),"")</f>
        <v>492201</v>
      </c>
      <c r="P1053" s="2" t="str">
        <f t="shared" si="48"/>
        <v>渡邊　隼斗 (4)</v>
      </c>
      <c r="Q1053" s="2" t="str">
        <f t="shared" si="49"/>
        <v>ﾜﾀﾅﾍﾞ ﾊﾔﾄ</v>
      </c>
      <c r="R1053" s="2" t="str">
        <f t="shared" si="50"/>
        <v>WATANABE Hayato (02)</v>
      </c>
      <c r="S1053" s="2" t="str">
        <f>IFERROR(IF($F1053="","",INDEX(リスト!$C:$C,MATCH($F1053,リスト!$B:$B,0))),"")</f>
        <v>28</v>
      </c>
      <c r="T1053" s="2" t="str">
        <f>IFERROR(IF($K1053="","",INDEX(リスト!$F:$F,MATCH($K1053,リスト!$E:$E,0))),"")</f>
        <v>JPN</v>
      </c>
      <c r="U1053" s="2" t="str">
        <f>IF($B1053="","",RIGHT($G1053*1000+100+COUNTIF($G$2:$G1053,$G1053),9))</f>
        <v>020612101</v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>姫路商業・兵　庫</v>
      </c>
    </row>
    <row r="1054" spans="1:22" x14ac:dyDescent="0.4">
      <c r="A1054" t="s">
        <v>714</v>
      </c>
      <c r="B1054">
        <v>1054</v>
      </c>
      <c r="C1054" t="s">
        <v>5477</v>
      </c>
      <c r="D1054" t="s">
        <v>5478</v>
      </c>
      <c r="E1054">
        <v>4</v>
      </c>
      <c r="F1054" t="s">
        <v>91</v>
      </c>
      <c r="G1054">
        <v>20030225</v>
      </c>
      <c r="H1054" t="s">
        <v>5479</v>
      </c>
      <c r="I1054" t="s">
        <v>5480</v>
      </c>
      <c r="J1054" t="s">
        <v>1548</v>
      </c>
      <c r="K1054" t="s">
        <v>141</v>
      </c>
      <c r="L1054" t="s">
        <v>109</v>
      </c>
      <c r="M1054" t="s">
        <v>5481</v>
      </c>
      <c r="O1054" s="2">
        <f>IFERROR(IF($B1054="","",INDEX(所属情報!$E:$E,MATCH($A1054,所属情報!$A:$A,0))),"")</f>
        <v>492201</v>
      </c>
      <c r="P1054" s="2" t="str">
        <f t="shared" si="48"/>
        <v>古屋　昂大 (4)</v>
      </c>
      <c r="Q1054" s="2" t="str">
        <f t="shared" si="49"/>
        <v>ﾌﾙﾔ ｺｳﾀﾞｲ</v>
      </c>
      <c r="R1054" s="2" t="str">
        <f t="shared" si="50"/>
        <v>FURUYA Kodai (03)</v>
      </c>
      <c r="S1054" s="2" t="str">
        <f>IFERROR(IF($F1054="","",INDEX(リスト!$C:$C,MATCH($F1054,リスト!$B:$B,0))),"")</f>
        <v>26</v>
      </c>
      <c r="T1054" s="2" t="str">
        <f>IFERROR(IF($K1054="","",INDEX(リスト!$F:$F,MATCH($K1054,リスト!$E:$E,0))),"")</f>
        <v>JPN</v>
      </c>
      <c r="U1054" s="2" t="str">
        <f>IF($B1054="","",RIGHT($G1054*1000+100+COUNTIF($G$2:$G1054,$G1054),9))</f>
        <v>030225101</v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>山口中央・山　口</v>
      </c>
    </row>
    <row r="1055" spans="1:22" x14ac:dyDescent="0.4">
      <c r="A1055" t="s">
        <v>714</v>
      </c>
      <c r="B1055">
        <v>1055</v>
      </c>
      <c r="C1055" t="s">
        <v>5482</v>
      </c>
      <c r="D1055" t="s">
        <v>5483</v>
      </c>
      <c r="E1055">
        <v>4</v>
      </c>
      <c r="F1055" t="s">
        <v>81</v>
      </c>
      <c r="G1055">
        <v>20020722</v>
      </c>
      <c r="H1055" t="s">
        <v>5484</v>
      </c>
      <c r="I1055" t="s">
        <v>1140</v>
      </c>
      <c r="J1055" t="s">
        <v>5485</v>
      </c>
      <c r="K1055" t="s">
        <v>141</v>
      </c>
      <c r="L1055" t="s">
        <v>81</v>
      </c>
      <c r="M1055" t="s">
        <v>5486</v>
      </c>
      <c r="O1055" s="2">
        <f>IFERROR(IF($B1055="","",INDEX(所属情報!$E:$E,MATCH($A1055,所属情報!$A:$A,0))),"")</f>
        <v>492201</v>
      </c>
      <c r="P1055" s="2" t="str">
        <f t="shared" si="48"/>
        <v>吉田　創詠 (4)</v>
      </c>
      <c r="Q1055" s="2" t="str">
        <f t="shared" si="49"/>
        <v>ﾖｼﾀﾞ ｿｳｴｲ</v>
      </c>
      <c r="R1055" s="2" t="str">
        <f t="shared" si="50"/>
        <v>YOSHIDA Soei (02)</v>
      </c>
      <c r="S1055" s="2" t="str">
        <f>IFERROR(IF($F1055="","",INDEX(リスト!$C:$C,MATCH($F1055,リスト!$B:$B,0))),"")</f>
        <v>21</v>
      </c>
      <c r="T1055" s="2" t="str">
        <f>IFERROR(IF($K1055="","",INDEX(リスト!$F:$F,MATCH($K1055,リスト!$E:$E,0))),"")</f>
        <v>JPN</v>
      </c>
      <c r="U1055" s="2" t="str">
        <f>IF($B1055="","",RIGHT($G1055*1000+100+COUNTIF($G$2:$G1055,$G1055),9))</f>
        <v>020722102</v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>岐阜聖徳学園・岐　阜</v>
      </c>
    </row>
    <row r="1056" spans="1:22" x14ac:dyDescent="0.4">
      <c r="A1056" t="s">
        <v>714</v>
      </c>
      <c r="B1056">
        <v>1056</v>
      </c>
      <c r="C1056" t="s">
        <v>5487</v>
      </c>
      <c r="D1056" t="s">
        <v>5488</v>
      </c>
      <c r="E1056">
        <v>4</v>
      </c>
      <c r="F1056" t="s">
        <v>89</v>
      </c>
      <c r="G1056">
        <v>20020817</v>
      </c>
      <c r="H1056" t="s">
        <v>5489</v>
      </c>
      <c r="I1056" t="s">
        <v>5490</v>
      </c>
      <c r="J1056" t="s">
        <v>5491</v>
      </c>
      <c r="K1056" t="s">
        <v>141</v>
      </c>
      <c r="L1056" t="s">
        <v>89</v>
      </c>
      <c r="M1056" t="s">
        <v>857</v>
      </c>
      <c r="O1056" s="2">
        <f>IFERROR(IF($B1056="","",INDEX(所属情報!$E:$E,MATCH($A1056,所属情報!$A:$A,0))),"")</f>
        <v>492201</v>
      </c>
      <c r="P1056" s="2" t="str">
        <f t="shared" si="48"/>
        <v>本城　龍一 (4)</v>
      </c>
      <c r="Q1056" s="2" t="str">
        <f t="shared" si="49"/>
        <v>ﾎﾝｼﾞｮｳ ﾘｭｳｲﾁ</v>
      </c>
      <c r="R1056" s="2" t="str">
        <f t="shared" si="50"/>
        <v>HONJO Ryuichi (02)</v>
      </c>
      <c r="S1056" s="2" t="str">
        <f>IFERROR(IF($F1056="","",INDEX(リスト!$C:$C,MATCH($F1056,リスト!$B:$B,0))),"")</f>
        <v>25</v>
      </c>
      <c r="T1056" s="2" t="str">
        <f>IFERROR(IF($K1056="","",INDEX(リスト!$F:$F,MATCH($K1056,リスト!$E:$E,0))),"")</f>
        <v>JPN</v>
      </c>
      <c r="U1056" s="2" t="str">
        <f>IF($B1056="","",RIGHT($G1056*1000+100+COUNTIF($G$2:$G1056,$G1056),9))</f>
        <v>020817102</v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>東大津・滋　賀</v>
      </c>
    </row>
    <row r="1057" spans="1:22" x14ac:dyDescent="0.4">
      <c r="A1057" t="s">
        <v>714</v>
      </c>
      <c r="B1057">
        <v>1057</v>
      </c>
      <c r="C1057" t="s">
        <v>5492</v>
      </c>
      <c r="D1057" t="s">
        <v>5493</v>
      </c>
      <c r="E1057">
        <v>4</v>
      </c>
      <c r="F1057" t="s">
        <v>93</v>
      </c>
      <c r="G1057">
        <v>20020121</v>
      </c>
      <c r="H1057" t="s">
        <v>5494</v>
      </c>
      <c r="I1057" t="s">
        <v>5495</v>
      </c>
      <c r="J1057" t="s">
        <v>1303</v>
      </c>
      <c r="K1057" t="s">
        <v>141</v>
      </c>
      <c r="L1057" t="s">
        <v>133</v>
      </c>
      <c r="M1057" t="s">
        <v>5496</v>
      </c>
      <c r="O1057" s="2">
        <f>IFERROR(IF($B1057="","",INDEX(所属情報!$E:$E,MATCH($A1057,所属情報!$A:$A,0))),"")</f>
        <v>492201</v>
      </c>
      <c r="P1057" s="2" t="str">
        <f t="shared" si="48"/>
        <v>林田　悠翔 (4)</v>
      </c>
      <c r="Q1057" s="2" t="str">
        <f t="shared" si="49"/>
        <v>ﾊﾔｼﾀﾞ ﾕｳﾄ</v>
      </c>
      <c r="R1057" s="2" t="str">
        <f t="shared" si="50"/>
        <v>HAYASHIDA Yuto (02)</v>
      </c>
      <c r="S1057" s="2" t="str">
        <f>IFERROR(IF($F1057="","",INDEX(リスト!$C:$C,MATCH($F1057,リスト!$B:$B,0))),"")</f>
        <v>27</v>
      </c>
      <c r="T1057" s="2" t="str">
        <f>IFERROR(IF($K1057="","",INDEX(リスト!$F:$F,MATCH($K1057,リスト!$E:$E,0))),"")</f>
        <v>JPN</v>
      </c>
      <c r="U1057" s="2" t="str">
        <f>IF($B1057="","",RIGHT($G1057*1000+100+COUNTIF($G$2:$G1057,$G1057),9))</f>
        <v>020121101</v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>N・沖　縄</v>
      </c>
    </row>
    <row r="1058" spans="1:22" x14ac:dyDescent="0.4">
      <c r="A1058" t="s">
        <v>714</v>
      </c>
      <c r="B1058">
        <v>1058</v>
      </c>
      <c r="C1058" t="s">
        <v>5497</v>
      </c>
      <c r="D1058" t="s">
        <v>5498</v>
      </c>
      <c r="E1058">
        <v>3</v>
      </c>
      <c r="F1058" t="s">
        <v>89</v>
      </c>
      <c r="G1058">
        <v>20030821</v>
      </c>
      <c r="H1058" t="s">
        <v>5499</v>
      </c>
      <c r="I1058" t="s">
        <v>4478</v>
      </c>
      <c r="J1058" t="s">
        <v>3911</v>
      </c>
      <c r="K1058" t="s">
        <v>141</v>
      </c>
      <c r="L1058" t="s">
        <v>89</v>
      </c>
      <c r="M1058" t="s">
        <v>1652</v>
      </c>
      <c r="O1058" s="2">
        <f>IFERROR(IF($B1058="","",INDEX(所属情報!$E:$E,MATCH($A1058,所属情報!$A:$A,0))),"")</f>
        <v>492201</v>
      </c>
      <c r="P1058" s="2" t="str">
        <f t="shared" si="48"/>
        <v>古川　健輔 (3)</v>
      </c>
      <c r="Q1058" s="2" t="str">
        <f t="shared" si="49"/>
        <v>ﾌﾙｶﾜ ｹﾝｽｹ</v>
      </c>
      <c r="R1058" s="2" t="str">
        <f t="shared" si="50"/>
        <v>FURUKAWA Kensuke (03)</v>
      </c>
      <c r="S1058" s="2" t="str">
        <f>IFERROR(IF($F1058="","",INDEX(リスト!$C:$C,MATCH($F1058,リスト!$B:$B,0))),"")</f>
        <v>25</v>
      </c>
      <c r="T1058" s="2" t="str">
        <f>IFERROR(IF($K1058="","",INDEX(リスト!$F:$F,MATCH($K1058,リスト!$E:$E,0))),"")</f>
        <v>JPN</v>
      </c>
      <c r="U1058" s="2" t="str">
        <f>IF($B1058="","",RIGHT($G1058*1000+100+COUNTIF($G$2:$G1058,$G1058),9))</f>
        <v>030821102</v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>比叡山・滋　賀</v>
      </c>
    </row>
    <row r="1059" spans="1:22" x14ac:dyDescent="0.4">
      <c r="A1059" t="s">
        <v>714</v>
      </c>
      <c r="B1059">
        <v>1059</v>
      </c>
      <c r="C1059" t="s">
        <v>5500</v>
      </c>
      <c r="D1059" t="s">
        <v>5501</v>
      </c>
      <c r="E1059">
        <v>3</v>
      </c>
      <c r="F1059" t="s">
        <v>89</v>
      </c>
      <c r="G1059">
        <v>20040202</v>
      </c>
      <c r="H1059" t="s">
        <v>5502</v>
      </c>
      <c r="I1059" t="s">
        <v>441</v>
      </c>
      <c r="J1059" t="s">
        <v>1228</v>
      </c>
      <c r="K1059" t="s">
        <v>141</v>
      </c>
      <c r="L1059" t="s">
        <v>89</v>
      </c>
      <c r="M1059" t="s">
        <v>2422</v>
      </c>
      <c r="O1059" s="2">
        <f>IFERROR(IF($B1059="","",INDEX(所属情報!$E:$E,MATCH($A1059,所属情報!$A:$A,0))),"")</f>
        <v>492201</v>
      </c>
      <c r="P1059" s="2" t="str">
        <f t="shared" si="48"/>
        <v>伴　遼典 (3)</v>
      </c>
      <c r="Q1059" s="2" t="str">
        <f t="shared" si="49"/>
        <v>ﾊﾞﾝ ﾘｮｳｽｹ</v>
      </c>
      <c r="R1059" s="2" t="str">
        <f t="shared" si="50"/>
        <v>BAN Ryosuke (04)</v>
      </c>
      <c r="S1059" s="2" t="str">
        <f>IFERROR(IF($F1059="","",INDEX(リスト!$C:$C,MATCH($F1059,リスト!$B:$B,0))),"")</f>
        <v>25</v>
      </c>
      <c r="T1059" s="2" t="str">
        <f>IFERROR(IF($K1059="","",INDEX(リスト!$F:$F,MATCH($K1059,リスト!$E:$E,0))),"")</f>
        <v>JPN</v>
      </c>
      <c r="U1059" s="2" t="str">
        <f>IF($B1059="","",RIGHT($G1059*1000+100+COUNTIF($G$2:$G1059,$G1059),9))</f>
        <v>040202102</v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>石部・滋　賀</v>
      </c>
    </row>
    <row r="1060" spans="1:22" x14ac:dyDescent="0.4">
      <c r="A1060" t="s">
        <v>714</v>
      </c>
      <c r="B1060">
        <v>1060</v>
      </c>
      <c r="C1060" t="s">
        <v>5503</v>
      </c>
      <c r="D1060" t="s">
        <v>5504</v>
      </c>
      <c r="E1060">
        <v>3</v>
      </c>
      <c r="F1060" t="s">
        <v>91</v>
      </c>
      <c r="G1060">
        <v>20031229</v>
      </c>
      <c r="H1060" t="s">
        <v>5505</v>
      </c>
      <c r="I1060" t="s">
        <v>1440</v>
      </c>
      <c r="J1060" t="s">
        <v>1776</v>
      </c>
      <c r="K1060" t="s">
        <v>141</v>
      </c>
      <c r="L1060" t="s">
        <v>91</v>
      </c>
      <c r="M1060" t="s">
        <v>2254</v>
      </c>
      <c r="O1060" s="2">
        <f>IFERROR(IF($B1060="","",INDEX(所属情報!$E:$E,MATCH($A1060,所属情報!$A:$A,0))),"")</f>
        <v>492201</v>
      </c>
      <c r="P1060" s="2" t="str">
        <f t="shared" si="48"/>
        <v>箭野　颯真 (3)</v>
      </c>
      <c r="Q1060" s="2" t="str">
        <f t="shared" si="49"/>
        <v>ﾔﾉ ｿｳﾏ</v>
      </c>
      <c r="R1060" s="2" t="str">
        <f t="shared" si="50"/>
        <v>YANO Soma (03)</v>
      </c>
      <c r="S1060" s="2" t="str">
        <f>IFERROR(IF($F1060="","",INDEX(リスト!$C:$C,MATCH($F1060,リスト!$B:$B,0))),"")</f>
        <v>26</v>
      </c>
      <c r="T1060" s="2" t="str">
        <f>IFERROR(IF($K1060="","",INDEX(リスト!$F:$F,MATCH($K1060,リスト!$E:$E,0))),"")</f>
        <v>JPN</v>
      </c>
      <c r="U1060" s="2" t="str">
        <f>IF($B1060="","",RIGHT($G1060*1000+100+COUNTIF($G$2:$G1060,$G1060),9))</f>
        <v>031229103</v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>西城陽・京　都</v>
      </c>
    </row>
    <row r="1061" spans="1:22" x14ac:dyDescent="0.4">
      <c r="A1061" t="s">
        <v>714</v>
      </c>
      <c r="B1061">
        <v>1061</v>
      </c>
      <c r="C1061" t="s">
        <v>5506</v>
      </c>
      <c r="D1061" t="s">
        <v>5507</v>
      </c>
      <c r="E1061">
        <v>3</v>
      </c>
      <c r="F1061" t="s">
        <v>91</v>
      </c>
      <c r="G1061">
        <v>20031106</v>
      </c>
      <c r="H1061" t="s">
        <v>5508</v>
      </c>
      <c r="I1061" t="s">
        <v>3107</v>
      </c>
      <c r="J1061" t="s">
        <v>3151</v>
      </c>
      <c r="K1061" t="s">
        <v>141</v>
      </c>
      <c r="L1061" t="s">
        <v>91</v>
      </c>
      <c r="M1061" t="s">
        <v>1933</v>
      </c>
      <c r="O1061" s="2">
        <f>IFERROR(IF($B1061="","",INDEX(所属情報!$E:$E,MATCH($A1061,所属情報!$A:$A,0))),"")</f>
        <v>492201</v>
      </c>
      <c r="P1061" s="2" t="str">
        <f t="shared" si="48"/>
        <v>北村　亘 (3)</v>
      </c>
      <c r="Q1061" s="2" t="str">
        <f t="shared" si="49"/>
        <v>ｷﾀﾑﾗ ﾜﾀﾙ</v>
      </c>
      <c r="R1061" s="2" t="str">
        <f t="shared" si="50"/>
        <v>KITAMURA Wataru (03)</v>
      </c>
      <c r="S1061" s="2" t="str">
        <f>IFERROR(IF($F1061="","",INDEX(リスト!$C:$C,MATCH($F1061,リスト!$B:$B,0))),"")</f>
        <v>26</v>
      </c>
      <c r="T1061" s="2" t="str">
        <f>IFERROR(IF($K1061="","",INDEX(リスト!$F:$F,MATCH($K1061,リスト!$E:$E,0))),"")</f>
        <v>JPN</v>
      </c>
      <c r="U1061" s="2" t="str">
        <f>IF($B1061="","",RIGHT($G1061*1000+100+COUNTIF($G$2:$G1061,$G1061),9))</f>
        <v>031106102</v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>田辺・京　都</v>
      </c>
    </row>
    <row r="1062" spans="1:22" x14ac:dyDescent="0.4">
      <c r="A1062" t="s">
        <v>714</v>
      </c>
      <c r="B1062">
        <v>1062</v>
      </c>
      <c r="C1062" t="s">
        <v>5509</v>
      </c>
      <c r="D1062" t="s">
        <v>5510</v>
      </c>
      <c r="E1062">
        <v>3</v>
      </c>
      <c r="F1062" t="s">
        <v>93</v>
      </c>
      <c r="G1062">
        <v>20030606</v>
      </c>
      <c r="H1062" t="s">
        <v>5511</v>
      </c>
      <c r="I1062" t="s">
        <v>5512</v>
      </c>
      <c r="J1062" t="s">
        <v>820</v>
      </c>
      <c r="K1062" t="s">
        <v>141</v>
      </c>
      <c r="L1062" t="s">
        <v>93</v>
      </c>
      <c r="M1062" t="s">
        <v>785</v>
      </c>
      <c r="O1062" s="2">
        <f>IFERROR(IF($B1062="","",INDEX(所属情報!$E:$E,MATCH($A1062,所属情報!$A:$A,0))),"")</f>
        <v>492201</v>
      </c>
      <c r="P1062" s="2" t="str">
        <f t="shared" si="48"/>
        <v>高村　大翔 (3)</v>
      </c>
      <c r="Q1062" s="2" t="str">
        <f t="shared" si="49"/>
        <v>ﾀｶﾑﾗ ﾋﾛﾄ</v>
      </c>
      <c r="R1062" s="2" t="str">
        <f t="shared" si="50"/>
        <v>TAKAMURA Hiroto (03)</v>
      </c>
      <c r="S1062" s="2" t="str">
        <f>IFERROR(IF($F1062="","",INDEX(リスト!$C:$C,MATCH($F1062,リスト!$B:$B,0))),"")</f>
        <v>27</v>
      </c>
      <c r="T1062" s="2" t="str">
        <f>IFERROR(IF($K1062="","",INDEX(リスト!$F:$F,MATCH($K1062,リスト!$E:$E,0))),"")</f>
        <v>JPN</v>
      </c>
      <c r="U1062" s="2" t="str">
        <f>IF($B1062="","",RIGHT($G1062*1000+100+COUNTIF($G$2:$G1062,$G1062),9))</f>
        <v>030606101</v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>東海大大阪仰星・大　阪</v>
      </c>
    </row>
    <row r="1063" spans="1:22" x14ac:dyDescent="0.4">
      <c r="A1063" t="s">
        <v>714</v>
      </c>
      <c r="B1063">
        <v>1063</v>
      </c>
      <c r="C1063" t="s">
        <v>5513</v>
      </c>
      <c r="D1063" t="s">
        <v>5514</v>
      </c>
      <c r="E1063">
        <v>3</v>
      </c>
      <c r="F1063" t="s">
        <v>97</v>
      </c>
      <c r="G1063">
        <v>20040221</v>
      </c>
      <c r="H1063" t="s">
        <v>5515</v>
      </c>
      <c r="I1063" t="s">
        <v>5516</v>
      </c>
      <c r="J1063" t="s">
        <v>1223</v>
      </c>
      <c r="K1063" t="s">
        <v>141</v>
      </c>
      <c r="L1063" t="s">
        <v>113</v>
      </c>
      <c r="M1063" t="s">
        <v>2376</v>
      </c>
      <c r="O1063" s="2">
        <f>IFERROR(IF($B1063="","",INDEX(所属情報!$E:$E,MATCH($A1063,所属情報!$A:$A,0))),"")</f>
        <v>492201</v>
      </c>
      <c r="P1063" s="2" t="str">
        <f t="shared" si="48"/>
        <v>油谷　陽輝 (3)</v>
      </c>
      <c r="Q1063" s="2" t="str">
        <f t="shared" si="49"/>
        <v>ｱﾌﾞﾗﾀﾆ ﾊﾙｷ</v>
      </c>
      <c r="R1063" s="2" t="str">
        <f t="shared" si="50"/>
        <v>ABURATANI Haruki (04)</v>
      </c>
      <c r="S1063" s="2" t="str">
        <f>IFERROR(IF($F1063="","",INDEX(リスト!$C:$C,MATCH($F1063,リスト!$B:$B,0))),"")</f>
        <v>29</v>
      </c>
      <c r="T1063" s="2" t="str">
        <f>IFERROR(IF($K1063="","",INDEX(リスト!$F:$F,MATCH($K1063,リスト!$E:$E,0))),"")</f>
        <v>JPN</v>
      </c>
      <c r="U1063" s="2" t="str">
        <f>IF($B1063="","",RIGHT($G1063*1000+100+COUNTIF($G$2:$G1063,$G1063),9))</f>
        <v>040221101</v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>四国学院大香川西・香　川</v>
      </c>
    </row>
    <row r="1064" spans="1:22" x14ac:dyDescent="0.4">
      <c r="A1064" t="s">
        <v>714</v>
      </c>
      <c r="B1064">
        <v>1064</v>
      </c>
      <c r="C1064" t="s">
        <v>5517</v>
      </c>
      <c r="D1064" t="s">
        <v>5518</v>
      </c>
      <c r="E1064">
        <v>3</v>
      </c>
      <c r="F1064" t="s">
        <v>93</v>
      </c>
      <c r="G1064">
        <v>20030718</v>
      </c>
      <c r="H1064" t="s">
        <v>5519</v>
      </c>
      <c r="I1064" t="s">
        <v>5520</v>
      </c>
      <c r="J1064" t="s">
        <v>1360</v>
      </c>
      <c r="K1064" t="s">
        <v>141</v>
      </c>
      <c r="L1064" t="s">
        <v>93</v>
      </c>
      <c r="M1064" t="s">
        <v>951</v>
      </c>
      <c r="O1064" s="2">
        <f>IFERROR(IF($B1064="","",INDEX(所属情報!$E:$E,MATCH($A1064,所属情報!$A:$A,0))),"")</f>
        <v>492201</v>
      </c>
      <c r="P1064" s="2" t="str">
        <f t="shared" si="48"/>
        <v>柳楽　康太 (3)</v>
      </c>
      <c r="Q1064" s="2" t="str">
        <f t="shared" si="49"/>
        <v>ﾅｷﾞﾗ ｺｳﾀ</v>
      </c>
      <c r="R1064" s="2" t="str">
        <f t="shared" si="50"/>
        <v>NAGIRA Kota (03)</v>
      </c>
      <c r="S1064" s="2" t="str">
        <f>IFERROR(IF($F1064="","",INDEX(リスト!$C:$C,MATCH($F1064,リスト!$B:$B,0))),"")</f>
        <v>27</v>
      </c>
      <c r="T1064" s="2" t="str">
        <f>IFERROR(IF($K1064="","",INDEX(リスト!$F:$F,MATCH($K1064,リスト!$E:$E,0))),"")</f>
        <v>JPN</v>
      </c>
      <c r="U1064" s="2" t="str">
        <f>IF($B1064="","",RIGHT($G1064*1000+100+COUNTIF($G$2:$G1064,$G1064),9))</f>
        <v>030718103</v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>大阪・大　阪</v>
      </c>
    </row>
    <row r="1065" spans="1:22" x14ac:dyDescent="0.4">
      <c r="A1065" t="s">
        <v>714</v>
      </c>
      <c r="B1065">
        <v>1065</v>
      </c>
      <c r="C1065" t="s">
        <v>5521</v>
      </c>
      <c r="D1065" t="s">
        <v>5522</v>
      </c>
      <c r="E1065">
        <v>3</v>
      </c>
      <c r="F1065" t="s">
        <v>81</v>
      </c>
      <c r="G1065">
        <v>20031129</v>
      </c>
      <c r="H1065" t="s">
        <v>5523</v>
      </c>
      <c r="I1065" t="s">
        <v>5524</v>
      </c>
      <c r="J1065" t="s">
        <v>5525</v>
      </c>
      <c r="K1065" t="s">
        <v>141</v>
      </c>
      <c r="L1065" t="s">
        <v>81</v>
      </c>
      <c r="M1065" t="s">
        <v>5486</v>
      </c>
      <c r="O1065" s="2">
        <f>IFERROR(IF($B1065="","",INDEX(所属情報!$E:$E,MATCH($A1065,所属情報!$A:$A,0))),"")</f>
        <v>492201</v>
      </c>
      <c r="P1065" s="2" t="str">
        <f t="shared" si="48"/>
        <v>土方　大也 (3)</v>
      </c>
      <c r="Q1065" s="2" t="str">
        <f t="shared" si="49"/>
        <v>ﾋｼﾞｶﾀ ﾀﾞｲﾔ</v>
      </c>
      <c r="R1065" s="2" t="str">
        <f t="shared" si="50"/>
        <v>HIJIKATA Daiya (03)</v>
      </c>
      <c r="S1065" s="2" t="str">
        <f>IFERROR(IF($F1065="","",INDEX(リスト!$C:$C,MATCH($F1065,リスト!$B:$B,0))),"")</f>
        <v>21</v>
      </c>
      <c r="T1065" s="2" t="str">
        <f>IFERROR(IF($K1065="","",INDEX(リスト!$F:$F,MATCH($K1065,リスト!$E:$E,0))),"")</f>
        <v>JPN</v>
      </c>
      <c r="U1065" s="2" t="str">
        <f>IF($B1065="","",RIGHT($G1065*1000+100+COUNTIF($G$2:$G1065,$G1065),9))</f>
        <v>031129101</v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>岐阜聖徳学園・岐　阜</v>
      </c>
    </row>
    <row r="1066" spans="1:22" x14ac:dyDescent="0.4">
      <c r="A1066" t="s">
        <v>714</v>
      </c>
      <c r="B1066">
        <v>1066</v>
      </c>
      <c r="C1066" t="s">
        <v>5526</v>
      </c>
      <c r="D1066" t="s">
        <v>5527</v>
      </c>
      <c r="E1066">
        <v>3</v>
      </c>
      <c r="F1066" t="s">
        <v>89</v>
      </c>
      <c r="G1066">
        <v>20030610</v>
      </c>
      <c r="H1066" t="s">
        <v>5528</v>
      </c>
      <c r="I1066" t="s">
        <v>5529</v>
      </c>
      <c r="J1066" t="s">
        <v>929</v>
      </c>
      <c r="K1066" t="s">
        <v>141</v>
      </c>
      <c r="L1066" t="s">
        <v>89</v>
      </c>
      <c r="M1066" t="s">
        <v>1652</v>
      </c>
      <c r="O1066" s="2">
        <f>IFERROR(IF($B1066="","",INDEX(所属情報!$E:$E,MATCH($A1066,所属情報!$A:$A,0))),"")</f>
        <v>492201</v>
      </c>
      <c r="P1066" s="2" t="str">
        <f t="shared" si="48"/>
        <v>森田　匠 (3)</v>
      </c>
      <c r="Q1066" s="2" t="str">
        <f t="shared" si="49"/>
        <v>ﾓﾘﾀ ﾀｸﾐ</v>
      </c>
      <c r="R1066" s="2" t="str">
        <f t="shared" si="50"/>
        <v>MORITA Takumi (03)</v>
      </c>
      <c r="S1066" s="2" t="str">
        <f>IFERROR(IF($F1066="","",INDEX(リスト!$C:$C,MATCH($F1066,リスト!$B:$B,0))),"")</f>
        <v>25</v>
      </c>
      <c r="T1066" s="2" t="str">
        <f>IFERROR(IF($K1066="","",INDEX(リスト!$F:$F,MATCH($K1066,リスト!$E:$E,0))),"")</f>
        <v>JPN</v>
      </c>
      <c r="U1066" s="2" t="str">
        <f>IF($B1066="","",RIGHT($G1066*1000+100+COUNTIF($G$2:$G1066,$G1066),9))</f>
        <v>030610102</v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>比叡山・滋　賀</v>
      </c>
    </row>
    <row r="1067" spans="1:22" x14ac:dyDescent="0.4">
      <c r="A1067" t="s">
        <v>714</v>
      </c>
      <c r="B1067">
        <v>1067</v>
      </c>
      <c r="C1067" t="s">
        <v>5530</v>
      </c>
      <c r="D1067" t="s">
        <v>5531</v>
      </c>
      <c r="E1067">
        <v>3</v>
      </c>
      <c r="F1067" t="s">
        <v>93</v>
      </c>
      <c r="G1067">
        <v>20030819</v>
      </c>
      <c r="H1067" t="s">
        <v>5532</v>
      </c>
      <c r="I1067" t="s">
        <v>5533</v>
      </c>
      <c r="J1067" t="s">
        <v>1277</v>
      </c>
      <c r="K1067" t="s">
        <v>141</v>
      </c>
      <c r="L1067" t="s">
        <v>93</v>
      </c>
      <c r="M1067" t="s">
        <v>1420</v>
      </c>
      <c r="O1067" s="2">
        <f>IFERROR(IF($B1067="","",INDEX(所属情報!$E:$E,MATCH($A1067,所属情報!$A:$A,0))),"")</f>
        <v>492201</v>
      </c>
      <c r="P1067" s="2" t="str">
        <f t="shared" si="48"/>
        <v>馬場　寛太 (3)</v>
      </c>
      <c r="Q1067" s="2" t="str">
        <f t="shared" si="49"/>
        <v>ｳﾏﾊﾞ ｶﾝﾀ</v>
      </c>
      <c r="R1067" s="2" t="str">
        <f t="shared" si="50"/>
        <v>UMABA Kanta (03)</v>
      </c>
      <c r="S1067" s="2" t="str">
        <f>IFERROR(IF($F1067="","",INDEX(リスト!$C:$C,MATCH($F1067,リスト!$B:$B,0))),"")</f>
        <v>27</v>
      </c>
      <c r="T1067" s="2" t="str">
        <f>IFERROR(IF($K1067="","",INDEX(リスト!$F:$F,MATCH($K1067,リスト!$E:$E,0))),"")</f>
        <v>JPN</v>
      </c>
      <c r="U1067" s="2" t="str">
        <f>IF($B1067="","",RIGHT($G1067*1000+100+COUNTIF($G$2:$G1067,$G1067),9))</f>
        <v>030819101</v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>高槻北・大　阪</v>
      </c>
    </row>
    <row r="1068" spans="1:22" x14ac:dyDescent="0.4">
      <c r="A1068" t="s">
        <v>714</v>
      </c>
      <c r="B1068">
        <v>1068</v>
      </c>
      <c r="C1068" t="s">
        <v>5534</v>
      </c>
      <c r="D1068" t="s">
        <v>5535</v>
      </c>
      <c r="E1068">
        <v>3</v>
      </c>
      <c r="F1068" t="s">
        <v>93</v>
      </c>
      <c r="G1068">
        <v>20030601</v>
      </c>
      <c r="H1068" t="s">
        <v>5536</v>
      </c>
      <c r="I1068" t="s">
        <v>4168</v>
      </c>
      <c r="J1068" t="s">
        <v>1228</v>
      </c>
      <c r="K1068" t="s">
        <v>141</v>
      </c>
      <c r="L1068" t="s">
        <v>93</v>
      </c>
      <c r="M1068" t="s">
        <v>951</v>
      </c>
      <c r="O1068" s="2">
        <f>IFERROR(IF($B1068="","",INDEX(所属情報!$E:$E,MATCH($A1068,所属情報!$A:$A,0))),"")</f>
        <v>492201</v>
      </c>
      <c r="P1068" s="2" t="str">
        <f t="shared" si="48"/>
        <v>原　稜介 (3)</v>
      </c>
      <c r="Q1068" s="2" t="str">
        <f t="shared" si="49"/>
        <v>ﾊﾗ ﾘｮｳｽｹ</v>
      </c>
      <c r="R1068" s="2" t="str">
        <f t="shared" si="50"/>
        <v>HARA Ryosuke (03)</v>
      </c>
      <c r="S1068" s="2" t="str">
        <f>IFERROR(IF($F1068="","",INDEX(リスト!$C:$C,MATCH($F1068,リスト!$B:$B,0))),"")</f>
        <v>27</v>
      </c>
      <c r="T1068" s="2" t="str">
        <f>IFERROR(IF($K1068="","",INDEX(リスト!$F:$F,MATCH($K1068,リスト!$E:$E,0))),"")</f>
        <v>JPN</v>
      </c>
      <c r="U1068" s="2" t="str">
        <f>IF($B1068="","",RIGHT($G1068*1000+100+COUNTIF($G$2:$G1068,$G1068),9))</f>
        <v>030601102</v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>大阪・大　阪</v>
      </c>
    </row>
    <row r="1069" spans="1:22" x14ac:dyDescent="0.4">
      <c r="A1069" t="s">
        <v>714</v>
      </c>
      <c r="B1069">
        <v>1069</v>
      </c>
      <c r="C1069" t="s">
        <v>5537</v>
      </c>
      <c r="D1069" t="s">
        <v>5538</v>
      </c>
      <c r="E1069">
        <v>3</v>
      </c>
      <c r="F1069" t="s">
        <v>93</v>
      </c>
      <c r="G1069">
        <v>20031123</v>
      </c>
      <c r="H1069" t="s">
        <v>5539</v>
      </c>
      <c r="I1069" t="s">
        <v>5540</v>
      </c>
      <c r="J1069" t="s">
        <v>5541</v>
      </c>
      <c r="K1069" t="s">
        <v>141</v>
      </c>
      <c r="L1069" t="s">
        <v>93</v>
      </c>
      <c r="M1069" t="s">
        <v>5542</v>
      </c>
      <c r="O1069" s="2">
        <f>IFERROR(IF($B1069="","",INDEX(所属情報!$E:$E,MATCH($A1069,所属情報!$A:$A,0))),"")</f>
        <v>492201</v>
      </c>
      <c r="P1069" s="2" t="str">
        <f t="shared" si="48"/>
        <v>山内　望 (3)</v>
      </c>
      <c r="Q1069" s="2" t="str">
        <f t="shared" si="49"/>
        <v>ﾔﾏｳﾁ ﾉｿﾞﾑ</v>
      </c>
      <c r="R1069" s="2" t="str">
        <f t="shared" si="50"/>
        <v>YAMAUCHI Nozomu (03)</v>
      </c>
      <c r="S1069" s="2" t="str">
        <f>IFERROR(IF($F1069="","",INDEX(リスト!$C:$C,MATCH($F1069,リスト!$B:$B,0))),"")</f>
        <v>27</v>
      </c>
      <c r="T1069" s="2" t="str">
        <f>IFERROR(IF($K1069="","",INDEX(リスト!$F:$F,MATCH($K1069,リスト!$E:$E,0))),"")</f>
        <v>JPN</v>
      </c>
      <c r="U1069" s="2" t="str">
        <f>IF($B1069="","",RIGHT($G1069*1000+100+COUNTIF($G$2:$G1069,$G1069),9))</f>
        <v>031123104</v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>大阪産業大附属・大　阪</v>
      </c>
    </row>
    <row r="1070" spans="1:22" x14ac:dyDescent="0.4">
      <c r="A1070" t="s">
        <v>714</v>
      </c>
      <c r="B1070">
        <v>1070</v>
      </c>
      <c r="C1070" t="s">
        <v>5543</v>
      </c>
      <c r="D1070" t="s">
        <v>5544</v>
      </c>
      <c r="E1070">
        <v>3</v>
      </c>
      <c r="F1070" t="s">
        <v>91</v>
      </c>
      <c r="G1070">
        <v>20030528</v>
      </c>
      <c r="H1070" t="s">
        <v>5545</v>
      </c>
      <c r="I1070" t="s">
        <v>1343</v>
      </c>
      <c r="J1070" t="s">
        <v>1273</v>
      </c>
      <c r="K1070" t="s">
        <v>141</v>
      </c>
      <c r="L1070" t="s">
        <v>91</v>
      </c>
      <c r="M1070" t="s">
        <v>3094</v>
      </c>
      <c r="O1070" s="2">
        <f>IFERROR(IF($B1070="","",INDEX(所属情報!$E:$E,MATCH($A1070,所属情報!$A:$A,0))),"")</f>
        <v>492201</v>
      </c>
      <c r="P1070" s="2" t="str">
        <f t="shared" si="48"/>
        <v>西村　倫太朗 (3)</v>
      </c>
      <c r="Q1070" s="2" t="str">
        <f t="shared" si="49"/>
        <v>ﾆｼﾑﾗ ﾘﾝﾀﾛｳ</v>
      </c>
      <c r="R1070" s="2" t="str">
        <f t="shared" si="50"/>
        <v>NISHIMURA Rintaro (03)</v>
      </c>
      <c r="S1070" s="2" t="str">
        <f>IFERROR(IF($F1070="","",INDEX(リスト!$C:$C,MATCH($F1070,リスト!$B:$B,0))),"")</f>
        <v>26</v>
      </c>
      <c r="T1070" s="2" t="str">
        <f>IFERROR(IF($K1070="","",INDEX(リスト!$F:$F,MATCH($K1070,リスト!$E:$E,0))),"")</f>
        <v>JPN</v>
      </c>
      <c r="U1070" s="2" t="str">
        <f>IF($B1070="","",RIGHT($G1070*1000+100+COUNTIF($G$2:$G1070,$G1070),9))</f>
        <v>030528103</v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>向陽・京　都</v>
      </c>
    </row>
    <row r="1071" spans="1:22" x14ac:dyDescent="0.4">
      <c r="A1071" t="s">
        <v>714</v>
      </c>
      <c r="B1071">
        <v>1071</v>
      </c>
      <c r="C1071" t="s">
        <v>5546</v>
      </c>
      <c r="D1071" t="s">
        <v>5547</v>
      </c>
      <c r="E1071">
        <v>3</v>
      </c>
      <c r="F1071" t="s">
        <v>91</v>
      </c>
      <c r="G1071">
        <v>20031115</v>
      </c>
      <c r="H1071" t="s">
        <v>5548</v>
      </c>
      <c r="I1071" t="s">
        <v>2763</v>
      </c>
      <c r="J1071" t="s">
        <v>3750</v>
      </c>
      <c r="K1071" t="s">
        <v>141</v>
      </c>
      <c r="L1071" t="s">
        <v>91</v>
      </c>
      <c r="M1071" t="s">
        <v>1732</v>
      </c>
      <c r="O1071" s="2">
        <f>IFERROR(IF($B1071="","",INDEX(所属情報!$E:$E,MATCH($A1071,所属情報!$A:$A,0))),"")</f>
        <v>492201</v>
      </c>
      <c r="P1071" s="2" t="str">
        <f t="shared" si="48"/>
        <v>桂　蓮 (3)</v>
      </c>
      <c r="Q1071" s="2" t="str">
        <f t="shared" si="49"/>
        <v>ｶﾂﾗ ﾚﾝ</v>
      </c>
      <c r="R1071" s="2" t="str">
        <f t="shared" si="50"/>
        <v>KATSURA Ren (03)</v>
      </c>
      <c r="S1071" s="2" t="str">
        <f>IFERROR(IF($F1071="","",INDEX(リスト!$C:$C,MATCH($F1071,リスト!$B:$B,0))),"")</f>
        <v>26</v>
      </c>
      <c r="T1071" s="2" t="str">
        <f>IFERROR(IF($K1071="","",INDEX(リスト!$F:$F,MATCH($K1071,リスト!$E:$E,0))),"")</f>
        <v>JPN</v>
      </c>
      <c r="U1071" s="2" t="str">
        <f>IF($B1071="","",RIGHT($G1071*1000+100+COUNTIF($G$2:$G1071,$G1071),9))</f>
        <v>031115102</v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>乙訓・京　都</v>
      </c>
    </row>
    <row r="1072" spans="1:22" x14ac:dyDescent="0.4">
      <c r="A1072" t="s">
        <v>714</v>
      </c>
      <c r="B1072">
        <v>1072</v>
      </c>
      <c r="C1072" t="s">
        <v>5549</v>
      </c>
      <c r="D1072" t="s">
        <v>5550</v>
      </c>
      <c r="E1072">
        <v>3</v>
      </c>
      <c r="F1072" t="s">
        <v>91</v>
      </c>
      <c r="G1072">
        <v>20040112</v>
      </c>
      <c r="H1072" t="s">
        <v>5551</v>
      </c>
      <c r="I1072" t="s">
        <v>1824</v>
      </c>
      <c r="J1072" t="s">
        <v>1223</v>
      </c>
      <c r="K1072" t="s">
        <v>141</v>
      </c>
      <c r="L1072" t="s">
        <v>91</v>
      </c>
      <c r="M1072" t="s">
        <v>5552</v>
      </c>
      <c r="O1072" s="2">
        <f>IFERROR(IF($B1072="","",INDEX(所属情報!$E:$E,MATCH($A1072,所属情報!$A:$A,0))),"")</f>
        <v>492201</v>
      </c>
      <c r="P1072" s="2" t="str">
        <f t="shared" si="48"/>
        <v>落合　春希 (3)</v>
      </c>
      <c r="Q1072" s="2" t="str">
        <f t="shared" si="49"/>
        <v>ｵﾁｱｲ ﾊﾙｷ</v>
      </c>
      <c r="R1072" s="2" t="str">
        <f t="shared" si="50"/>
        <v>OCHIAI Haruki (04)</v>
      </c>
      <c r="S1072" s="2" t="str">
        <f>IFERROR(IF($F1072="","",INDEX(リスト!$C:$C,MATCH($F1072,リスト!$B:$B,0))),"")</f>
        <v>26</v>
      </c>
      <c r="T1072" s="2" t="str">
        <f>IFERROR(IF($K1072="","",INDEX(リスト!$F:$F,MATCH($K1072,リスト!$E:$E,0))),"")</f>
        <v>JPN</v>
      </c>
      <c r="U1072" s="2" t="str">
        <f>IF($B1072="","",RIGHT($G1072*1000+100+COUNTIF($G$2:$G1072,$G1072),9))</f>
        <v>040112103</v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>京都橘・京　都</v>
      </c>
    </row>
    <row r="1073" spans="1:22" x14ac:dyDescent="0.4">
      <c r="A1073" t="s">
        <v>714</v>
      </c>
      <c r="B1073">
        <v>1073</v>
      </c>
      <c r="C1073" t="s">
        <v>5553</v>
      </c>
      <c r="D1073" t="s">
        <v>5554</v>
      </c>
      <c r="E1073">
        <v>3</v>
      </c>
      <c r="F1073" t="s">
        <v>89</v>
      </c>
      <c r="G1073">
        <v>20031019</v>
      </c>
      <c r="H1073" t="s">
        <v>5555</v>
      </c>
      <c r="I1073" t="s">
        <v>5556</v>
      </c>
      <c r="J1073" t="s">
        <v>1998</v>
      </c>
      <c r="K1073" t="s">
        <v>141</v>
      </c>
      <c r="L1073" t="s">
        <v>89</v>
      </c>
      <c r="M1073" t="s">
        <v>4246</v>
      </c>
      <c r="O1073" s="2">
        <f>IFERROR(IF($B1073="","",INDEX(所属情報!$E:$E,MATCH($A1073,所属情報!$A:$A,0))),"")</f>
        <v>492201</v>
      </c>
      <c r="P1073" s="2" t="str">
        <f t="shared" si="48"/>
        <v>藪下　颯士 (3)</v>
      </c>
      <c r="Q1073" s="2" t="str">
        <f t="shared" si="49"/>
        <v>ﾔﾌﾞｼﾀ ｿｳｼ</v>
      </c>
      <c r="R1073" s="2" t="str">
        <f t="shared" si="50"/>
        <v>YABUSHITA Soshi (03)</v>
      </c>
      <c r="S1073" s="2" t="str">
        <f>IFERROR(IF($F1073="","",INDEX(リスト!$C:$C,MATCH($F1073,リスト!$B:$B,0))),"")</f>
        <v>25</v>
      </c>
      <c r="T1073" s="2" t="str">
        <f>IFERROR(IF($K1073="","",INDEX(リスト!$F:$F,MATCH($K1073,リスト!$E:$E,0))),"")</f>
        <v>JPN</v>
      </c>
      <c r="U1073" s="2" t="str">
        <f>IF($B1073="","",RIGHT($G1073*1000+100+COUNTIF($G$2:$G1073,$G1073),9))</f>
        <v>031019102</v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>守山・滋　賀</v>
      </c>
    </row>
    <row r="1074" spans="1:22" x14ac:dyDescent="0.4">
      <c r="A1074" t="s">
        <v>714</v>
      </c>
      <c r="B1074">
        <v>1074</v>
      </c>
      <c r="C1074" t="s">
        <v>5557</v>
      </c>
      <c r="D1074" t="s">
        <v>5558</v>
      </c>
      <c r="E1074">
        <v>3</v>
      </c>
      <c r="F1074" t="s">
        <v>93</v>
      </c>
      <c r="G1074">
        <v>20040304</v>
      </c>
      <c r="H1074" t="s">
        <v>5559</v>
      </c>
      <c r="I1074" t="s">
        <v>4590</v>
      </c>
      <c r="J1074" t="s">
        <v>5560</v>
      </c>
      <c r="K1074" t="s">
        <v>141</v>
      </c>
      <c r="L1074" t="s">
        <v>93</v>
      </c>
      <c r="M1074" t="s">
        <v>1420</v>
      </c>
      <c r="O1074" s="2">
        <f>IFERROR(IF($B1074="","",INDEX(所属情報!$E:$E,MATCH($A1074,所属情報!$A:$A,0))),"")</f>
        <v>492201</v>
      </c>
      <c r="P1074" s="2" t="str">
        <f t="shared" si="48"/>
        <v>浅野　雄策 (3)</v>
      </c>
      <c r="Q1074" s="2" t="str">
        <f t="shared" si="49"/>
        <v>ｱｻﾉ ﾕｳｻｸ</v>
      </c>
      <c r="R1074" s="2" t="str">
        <f t="shared" si="50"/>
        <v>ASANO Yusaku (04)</v>
      </c>
      <c r="S1074" s="2" t="str">
        <f>IFERROR(IF($F1074="","",INDEX(リスト!$C:$C,MATCH($F1074,リスト!$B:$B,0))),"")</f>
        <v>27</v>
      </c>
      <c r="T1074" s="2" t="str">
        <f>IFERROR(IF($K1074="","",INDEX(リスト!$F:$F,MATCH($K1074,リスト!$E:$E,0))),"")</f>
        <v>JPN</v>
      </c>
      <c r="U1074" s="2" t="str">
        <f>IF($B1074="","",RIGHT($G1074*1000+100+COUNTIF($G$2:$G1074,$G1074),9))</f>
        <v>040304102</v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>高槻北・大　阪</v>
      </c>
    </row>
    <row r="1075" spans="1:22" x14ac:dyDescent="0.4">
      <c r="A1075" t="s">
        <v>714</v>
      </c>
      <c r="B1075">
        <v>1075</v>
      </c>
      <c r="C1075" t="s">
        <v>5561</v>
      </c>
      <c r="D1075" t="s">
        <v>5562</v>
      </c>
      <c r="E1075">
        <v>3</v>
      </c>
      <c r="F1075" t="s">
        <v>95</v>
      </c>
      <c r="G1075">
        <v>20030507</v>
      </c>
      <c r="H1075" t="s">
        <v>5563</v>
      </c>
      <c r="I1075" t="s">
        <v>5564</v>
      </c>
      <c r="J1075" t="s">
        <v>1327</v>
      </c>
      <c r="K1075" t="s">
        <v>141</v>
      </c>
      <c r="L1075" t="s">
        <v>95</v>
      </c>
      <c r="M1075" t="s">
        <v>1667</v>
      </c>
      <c r="O1075" s="2">
        <f>IFERROR(IF($B1075="","",INDEX(所属情報!$E:$E,MATCH($A1075,所属情報!$A:$A,0))),"")</f>
        <v>492201</v>
      </c>
      <c r="P1075" s="2" t="str">
        <f t="shared" si="48"/>
        <v>石本　悠希 (3)</v>
      </c>
      <c r="Q1075" s="2" t="str">
        <f t="shared" si="49"/>
        <v>ｲｼﾓﾄ ﾕｳｷ</v>
      </c>
      <c r="R1075" s="2" t="str">
        <f t="shared" si="50"/>
        <v>ISHIMOTO Yuki (03)</v>
      </c>
      <c r="S1075" s="2" t="str">
        <f>IFERROR(IF($F1075="","",INDEX(リスト!$C:$C,MATCH($F1075,リスト!$B:$B,0))),"")</f>
        <v>28</v>
      </c>
      <c r="T1075" s="2" t="str">
        <f>IFERROR(IF($K1075="","",INDEX(リスト!$F:$F,MATCH($K1075,リスト!$E:$E,0))),"")</f>
        <v>JPN</v>
      </c>
      <c r="U1075" s="2" t="str">
        <f>IF($B1075="","",RIGHT($G1075*1000+100+COUNTIF($G$2:$G1075,$G1075),9))</f>
        <v>030507103</v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>姫路商業・兵　庫</v>
      </c>
    </row>
    <row r="1076" spans="1:22" x14ac:dyDescent="0.4">
      <c r="A1076" t="s">
        <v>714</v>
      </c>
      <c r="B1076">
        <v>1076</v>
      </c>
      <c r="C1076" t="s">
        <v>5565</v>
      </c>
      <c r="D1076" t="s">
        <v>5566</v>
      </c>
      <c r="E1076">
        <v>3</v>
      </c>
      <c r="F1076" t="s">
        <v>75</v>
      </c>
      <c r="G1076">
        <v>20030504</v>
      </c>
      <c r="H1076" t="s">
        <v>5567</v>
      </c>
      <c r="I1076" t="s">
        <v>2637</v>
      </c>
      <c r="J1076" t="s">
        <v>1020</v>
      </c>
      <c r="K1076" t="s">
        <v>141</v>
      </c>
      <c r="L1076" t="s">
        <v>75</v>
      </c>
      <c r="M1076" t="s">
        <v>910</v>
      </c>
      <c r="O1076" s="2">
        <f>IFERROR(IF($B1076="","",INDEX(所属情報!$E:$E,MATCH($A1076,所属情報!$A:$A,0))),"")</f>
        <v>492201</v>
      </c>
      <c r="P1076" s="2" t="str">
        <f t="shared" si="48"/>
        <v>藤田　歩夢 (3)</v>
      </c>
      <c r="Q1076" s="2" t="str">
        <f t="shared" si="49"/>
        <v>ﾌｼﾞﾀ ｱﾕﾑ</v>
      </c>
      <c r="R1076" s="2" t="str">
        <f t="shared" si="50"/>
        <v>FUJITA Ayumu (03)</v>
      </c>
      <c r="S1076" s="2" t="str">
        <f>IFERROR(IF($F1076="","",INDEX(リスト!$C:$C,MATCH($F1076,リスト!$B:$B,0))),"")</f>
        <v>18</v>
      </c>
      <c r="T1076" s="2" t="str">
        <f>IFERROR(IF($K1076="","",INDEX(リスト!$F:$F,MATCH($K1076,リスト!$E:$E,0))),"")</f>
        <v>JPN</v>
      </c>
      <c r="U1076" s="2" t="str">
        <f>IF($B1076="","",RIGHT($G1076*1000+100+COUNTIF($G$2:$G1076,$G1076),9))</f>
        <v>030504102</v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>北陸・福　井</v>
      </c>
    </row>
    <row r="1077" spans="1:22" x14ac:dyDescent="0.4">
      <c r="A1077" t="s">
        <v>714</v>
      </c>
      <c r="B1077">
        <v>1077</v>
      </c>
      <c r="C1077" t="s">
        <v>5568</v>
      </c>
      <c r="D1077" t="s">
        <v>5569</v>
      </c>
      <c r="E1077">
        <v>3</v>
      </c>
      <c r="F1077" t="s">
        <v>81</v>
      </c>
      <c r="G1077">
        <v>20030625</v>
      </c>
      <c r="H1077" t="s">
        <v>5570</v>
      </c>
      <c r="I1077" t="s">
        <v>1106</v>
      </c>
      <c r="J1077" t="s">
        <v>5571</v>
      </c>
      <c r="K1077" t="s">
        <v>141</v>
      </c>
      <c r="L1077" t="s">
        <v>81</v>
      </c>
      <c r="M1077" t="s">
        <v>5486</v>
      </c>
      <c r="O1077" s="2">
        <f>IFERROR(IF($B1077="","",INDEX(所属情報!$E:$E,MATCH($A1077,所属情報!$A:$A,0))),"")</f>
        <v>492201</v>
      </c>
      <c r="P1077" s="2" t="str">
        <f t="shared" si="48"/>
        <v>中田　力稀 (3)</v>
      </c>
      <c r="Q1077" s="2" t="str">
        <f t="shared" si="49"/>
        <v>ﾅｶﾀ ﾘｷ</v>
      </c>
      <c r="R1077" s="2" t="str">
        <f t="shared" si="50"/>
        <v>NAKATA Riki (03)</v>
      </c>
      <c r="S1077" s="2" t="str">
        <f>IFERROR(IF($F1077="","",INDEX(リスト!$C:$C,MATCH($F1077,リスト!$B:$B,0))),"")</f>
        <v>21</v>
      </c>
      <c r="T1077" s="2" t="str">
        <f>IFERROR(IF($K1077="","",INDEX(リスト!$F:$F,MATCH($K1077,リスト!$E:$E,0))),"")</f>
        <v>JPN</v>
      </c>
      <c r="U1077" s="2" t="str">
        <f>IF($B1077="","",RIGHT($G1077*1000+100+COUNTIF($G$2:$G1077,$G1077),9))</f>
        <v>030625102</v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>岐阜聖徳学園・岐　阜</v>
      </c>
    </row>
    <row r="1078" spans="1:22" x14ac:dyDescent="0.4">
      <c r="A1078" t="s">
        <v>714</v>
      </c>
      <c r="B1078">
        <v>1078</v>
      </c>
      <c r="C1078" t="s">
        <v>5572</v>
      </c>
      <c r="D1078" t="s">
        <v>5573</v>
      </c>
      <c r="E1078">
        <v>3</v>
      </c>
      <c r="F1078" t="s">
        <v>91</v>
      </c>
      <c r="G1078">
        <v>20030429</v>
      </c>
      <c r="H1078" t="s">
        <v>5574</v>
      </c>
      <c r="I1078" t="s">
        <v>2726</v>
      </c>
      <c r="J1078" t="s">
        <v>5575</v>
      </c>
      <c r="K1078" t="s">
        <v>141</v>
      </c>
      <c r="L1078" t="s">
        <v>91</v>
      </c>
      <c r="M1078" t="s">
        <v>2801</v>
      </c>
      <c r="O1078" s="2">
        <f>IFERROR(IF($B1078="","",INDEX(所属情報!$E:$E,MATCH($A1078,所属情報!$A:$A,0))),"")</f>
        <v>492201</v>
      </c>
      <c r="P1078" s="2" t="str">
        <f t="shared" si="48"/>
        <v>古田　萌人 (3)</v>
      </c>
      <c r="Q1078" s="2" t="str">
        <f t="shared" si="49"/>
        <v>ﾌﾙﾀ ﾓｴﾄ</v>
      </c>
      <c r="R1078" s="2" t="str">
        <f t="shared" si="50"/>
        <v>FURUTA Moeto (03)</v>
      </c>
      <c r="S1078" s="2" t="str">
        <f>IFERROR(IF($F1078="","",INDEX(リスト!$C:$C,MATCH($F1078,リスト!$B:$B,0))),"")</f>
        <v>26</v>
      </c>
      <c r="T1078" s="2" t="str">
        <f>IFERROR(IF($K1078="","",INDEX(リスト!$F:$F,MATCH($K1078,リスト!$E:$E,0))),"")</f>
        <v>JPN</v>
      </c>
      <c r="U1078" s="2" t="str">
        <f>IF($B1078="","",RIGHT($G1078*1000+100+COUNTIF($G$2:$G1078,$G1078),9))</f>
        <v>030429102</v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>京都共栄学園・京　都</v>
      </c>
    </row>
    <row r="1079" spans="1:22" x14ac:dyDescent="0.4">
      <c r="A1079" t="s">
        <v>714</v>
      </c>
      <c r="B1079">
        <v>1079</v>
      </c>
      <c r="C1079" t="s">
        <v>5576</v>
      </c>
      <c r="D1079" t="s">
        <v>5577</v>
      </c>
      <c r="E1079">
        <v>3</v>
      </c>
      <c r="F1079" t="s">
        <v>91</v>
      </c>
      <c r="G1079">
        <v>20031017</v>
      </c>
      <c r="H1079" t="s">
        <v>5578</v>
      </c>
      <c r="I1079" t="s">
        <v>5579</v>
      </c>
      <c r="J1079" t="s">
        <v>5580</v>
      </c>
      <c r="K1079" t="s">
        <v>141</v>
      </c>
      <c r="L1079" t="s">
        <v>91</v>
      </c>
      <c r="M1079" t="s">
        <v>5581</v>
      </c>
      <c r="O1079" s="2">
        <f>IFERROR(IF($B1079="","",INDEX(所属情報!$E:$E,MATCH($A1079,所属情報!$A:$A,0))),"")</f>
        <v>492201</v>
      </c>
      <c r="P1079" s="2" t="str">
        <f t="shared" si="48"/>
        <v>近藤　善行 (3)</v>
      </c>
      <c r="Q1079" s="2" t="str">
        <f t="shared" si="49"/>
        <v>ｺﾝﾄﾞｳ ﾖｼﾕｷ</v>
      </c>
      <c r="R1079" s="2" t="str">
        <f t="shared" si="50"/>
        <v>KONDO Yoshiyuki (03)</v>
      </c>
      <c r="S1079" s="2" t="str">
        <f>IFERROR(IF($F1079="","",INDEX(リスト!$C:$C,MATCH($F1079,リスト!$B:$B,0))),"")</f>
        <v>26</v>
      </c>
      <c r="T1079" s="2" t="str">
        <f>IFERROR(IF($K1079="","",INDEX(リスト!$F:$F,MATCH($K1079,リスト!$E:$E,0))),"")</f>
        <v>JPN</v>
      </c>
      <c r="U1079" s="2" t="str">
        <f>IF($B1079="","",RIGHT($G1079*1000+100+COUNTIF($G$2:$G1079,$G1079),9))</f>
        <v>031017102</v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>東宇治・京　都</v>
      </c>
    </row>
    <row r="1080" spans="1:22" x14ac:dyDescent="0.4">
      <c r="A1080" t="s">
        <v>714</v>
      </c>
      <c r="B1080">
        <v>1080</v>
      </c>
      <c r="C1080" t="s">
        <v>5582</v>
      </c>
      <c r="D1080" t="s">
        <v>5583</v>
      </c>
      <c r="E1080">
        <v>2</v>
      </c>
      <c r="F1080" t="s">
        <v>81</v>
      </c>
      <c r="G1080">
        <v>20040624</v>
      </c>
      <c r="H1080" t="s">
        <v>5584</v>
      </c>
      <c r="I1080" t="s">
        <v>5585</v>
      </c>
      <c r="J1080" t="s">
        <v>2987</v>
      </c>
      <c r="K1080" t="s">
        <v>141</v>
      </c>
      <c r="L1080" t="s">
        <v>81</v>
      </c>
      <c r="M1080" t="s">
        <v>5486</v>
      </c>
      <c r="O1080" s="2">
        <f>IFERROR(IF($B1080="","",INDEX(所属情報!$E:$E,MATCH($A1080,所属情報!$A:$A,0))),"")</f>
        <v>492201</v>
      </c>
      <c r="P1080" s="2" t="str">
        <f t="shared" si="48"/>
        <v>佐野　立樹 (2)</v>
      </c>
      <c r="Q1080" s="2" t="str">
        <f t="shared" si="49"/>
        <v>ｻﾉ ﾘﾂｷ</v>
      </c>
      <c r="R1080" s="2" t="str">
        <f t="shared" si="50"/>
        <v>SANO Ritsuki (04)</v>
      </c>
      <c r="S1080" s="2" t="str">
        <f>IFERROR(IF($F1080="","",INDEX(リスト!$C:$C,MATCH($F1080,リスト!$B:$B,0))),"")</f>
        <v>21</v>
      </c>
      <c r="T1080" s="2" t="str">
        <f>IFERROR(IF($K1080="","",INDEX(リスト!$F:$F,MATCH($K1080,リスト!$E:$E,0))),"")</f>
        <v>JPN</v>
      </c>
      <c r="U1080" s="2" t="str">
        <f>IF($B1080="","",RIGHT($G1080*1000+100+COUNTIF($G$2:$G1080,$G1080),9))</f>
        <v>040624102</v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>岐阜聖徳学園・岐　阜</v>
      </c>
    </row>
    <row r="1081" spans="1:22" x14ac:dyDescent="0.4">
      <c r="A1081" t="s">
        <v>714</v>
      </c>
      <c r="B1081">
        <v>1081</v>
      </c>
      <c r="C1081" t="s">
        <v>5586</v>
      </c>
      <c r="D1081" t="s">
        <v>5587</v>
      </c>
      <c r="E1081">
        <v>2</v>
      </c>
      <c r="F1081" t="s">
        <v>93</v>
      </c>
      <c r="G1081">
        <v>20040403</v>
      </c>
      <c r="H1081" t="s">
        <v>5588</v>
      </c>
      <c r="I1081" t="s">
        <v>5589</v>
      </c>
      <c r="J1081" t="s">
        <v>1194</v>
      </c>
      <c r="K1081" t="s">
        <v>141</v>
      </c>
      <c r="L1081" t="s">
        <v>93</v>
      </c>
      <c r="M1081" t="s">
        <v>785</v>
      </c>
      <c r="O1081" s="2">
        <f>IFERROR(IF($B1081="","",INDEX(所属情報!$E:$E,MATCH($A1081,所属情報!$A:$A,0))),"")</f>
        <v>492201</v>
      </c>
      <c r="P1081" s="2" t="str">
        <f t="shared" si="48"/>
        <v>堀口　恒希 (2)</v>
      </c>
      <c r="Q1081" s="2" t="str">
        <f t="shared" si="49"/>
        <v>ﾎﾘｸﾞﾁ ｺｳｷ</v>
      </c>
      <c r="R1081" s="2" t="str">
        <f t="shared" si="50"/>
        <v>HORIGUCHI Koki (04)</v>
      </c>
      <c r="S1081" s="2" t="str">
        <f>IFERROR(IF($F1081="","",INDEX(リスト!$C:$C,MATCH($F1081,リスト!$B:$B,0))),"")</f>
        <v>27</v>
      </c>
      <c r="T1081" s="2" t="str">
        <f>IFERROR(IF($K1081="","",INDEX(リスト!$F:$F,MATCH($K1081,リスト!$E:$E,0))),"")</f>
        <v>JPN</v>
      </c>
      <c r="U1081" s="2" t="str">
        <f>IF($B1081="","",RIGHT($G1081*1000+100+COUNTIF($G$2:$G1081,$G1081),9))</f>
        <v>040403103</v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>東海大大阪仰星・大　阪</v>
      </c>
    </row>
    <row r="1082" spans="1:22" x14ac:dyDescent="0.4">
      <c r="A1082" t="s">
        <v>714</v>
      </c>
      <c r="B1082">
        <v>1082</v>
      </c>
      <c r="C1082" t="s">
        <v>5590</v>
      </c>
      <c r="D1082" t="s">
        <v>5591</v>
      </c>
      <c r="E1082">
        <v>2</v>
      </c>
      <c r="F1082" t="s">
        <v>95</v>
      </c>
      <c r="G1082">
        <v>20050119</v>
      </c>
      <c r="H1082" t="s">
        <v>5592</v>
      </c>
      <c r="I1082" t="s">
        <v>5593</v>
      </c>
      <c r="J1082" t="s">
        <v>2900</v>
      </c>
      <c r="K1082" t="s">
        <v>141</v>
      </c>
      <c r="L1082" t="s">
        <v>95</v>
      </c>
      <c r="M1082" t="s">
        <v>904</v>
      </c>
      <c r="O1082" s="2">
        <f>IFERROR(IF($B1082="","",INDEX(所属情報!$E:$E,MATCH($A1082,所属情報!$A:$A,0))),"")</f>
        <v>492201</v>
      </c>
      <c r="P1082" s="2" t="str">
        <f t="shared" si="48"/>
        <v>高濱　智也 (2)</v>
      </c>
      <c r="Q1082" s="2" t="str">
        <f t="shared" si="49"/>
        <v>ﾀｶﾊﾏ ﾄﾓﾔ</v>
      </c>
      <c r="R1082" s="2" t="str">
        <f t="shared" si="50"/>
        <v>TAKAHAMA Tomoya (05)</v>
      </c>
      <c r="S1082" s="2" t="str">
        <f>IFERROR(IF($F1082="","",INDEX(リスト!$C:$C,MATCH($F1082,リスト!$B:$B,0))),"")</f>
        <v>28</v>
      </c>
      <c r="T1082" s="2" t="str">
        <f>IFERROR(IF($K1082="","",INDEX(リスト!$F:$F,MATCH($K1082,リスト!$E:$E,0))),"")</f>
        <v>JPN</v>
      </c>
      <c r="U1082" s="2" t="str">
        <f>IF($B1082="","",RIGHT($G1082*1000+100+COUNTIF($G$2:$G1082,$G1082),9))</f>
        <v>050119101</v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>市立尼崎・兵　庫</v>
      </c>
    </row>
    <row r="1083" spans="1:22" x14ac:dyDescent="0.4">
      <c r="A1083" t="s">
        <v>714</v>
      </c>
      <c r="B1083">
        <v>1083</v>
      </c>
      <c r="C1083" t="s">
        <v>5594</v>
      </c>
      <c r="D1083" t="s">
        <v>5595</v>
      </c>
      <c r="E1083">
        <v>2</v>
      </c>
      <c r="F1083" t="s">
        <v>97</v>
      </c>
      <c r="G1083">
        <v>20050115</v>
      </c>
      <c r="H1083" t="s">
        <v>5596</v>
      </c>
      <c r="I1083" t="s">
        <v>1589</v>
      </c>
      <c r="J1083" t="s">
        <v>5597</v>
      </c>
      <c r="K1083" t="s">
        <v>141</v>
      </c>
      <c r="L1083" t="s">
        <v>97</v>
      </c>
      <c r="M1083" t="s">
        <v>779</v>
      </c>
      <c r="O1083" s="2">
        <f>IFERROR(IF($B1083="","",INDEX(所属情報!$E:$E,MATCH($A1083,所属情報!$A:$A,0))),"")</f>
        <v>492201</v>
      </c>
      <c r="P1083" s="2" t="str">
        <f t="shared" si="48"/>
        <v>門脇　睦樹 (2)</v>
      </c>
      <c r="Q1083" s="2" t="str">
        <f t="shared" si="49"/>
        <v>ｶﾄﾞﾜｷ ﾑﾂｷ</v>
      </c>
      <c r="R1083" s="2" t="str">
        <f t="shared" si="50"/>
        <v>KADOWAKI Mutsuki (05)</v>
      </c>
      <c r="S1083" s="2" t="str">
        <f>IFERROR(IF($F1083="","",INDEX(リスト!$C:$C,MATCH($F1083,リスト!$B:$B,0))),"")</f>
        <v>29</v>
      </c>
      <c r="T1083" s="2" t="str">
        <f>IFERROR(IF($K1083="","",INDEX(リスト!$F:$F,MATCH($K1083,リスト!$E:$E,0))),"")</f>
        <v>JPN</v>
      </c>
      <c r="U1083" s="2" t="str">
        <f>IF($B1083="","",RIGHT($G1083*1000+100+COUNTIF($G$2:$G1083,$G1083),9))</f>
        <v>050115102</v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>奈良育英・奈　良</v>
      </c>
    </row>
    <row r="1084" spans="1:22" x14ac:dyDescent="0.4">
      <c r="A1084" t="s">
        <v>714</v>
      </c>
      <c r="B1084">
        <v>1084</v>
      </c>
      <c r="C1084" t="s">
        <v>5598</v>
      </c>
      <c r="D1084" t="s">
        <v>5599</v>
      </c>
      <c r="E1084">
        <v>2</v>
      </c>
      <c r="F1084" t="s">
        <v>81</v>
      </c>
      <c r="G1084">
        <v>20050110</v>
      </c>
      <c r="H1084" t="s">
        <v>5600</v>
      </c>
      <c r="I1084" t="s">
        <v>2781</v>
      </c>
      <c r="J1084" t="s">
        <v>956</v>
      </c>
      <c r="K1084" t="s">
        <v>141</v>
      </c>
      <c r="L1084" t="s">
        <v>81</v>
      </c>
      <c r="M1084" t="s">
        <v>5486</v>
      </c>
      <c r="O1084" s="2">
        <f>IFERROR(IF($B1084="","",INDEX(所属情報!$E:$E,MATCH($A1084,所属情報!$A:$A,0))),"")</f>
        <v>492201</v>
      </c>
      <c r="P1084" s="2" t="str">
        <f t="shared" si="48"/>
        <v>石田　大河 (2)</v>
      </c>
      <c r="Q1084" s="2" t="str">
        <f t="shared" si="49"/>
        <v>ｲｼﾀﾞ ﾀｲｶﾞ</v>
      </c>
      <c r="R1084" s="2" t="str">
        <f t="shared" si="50"/>
        <v>ISHIDA Taiga (05)</v>
      </c>
      <c r="S1084" s="2" t="str">
        <f>IFERROR(IF($F1084="","",INDEX(リスト!$C:$C,MATCH($F1084,リスト!$B:$B,0))),"")</f>
        <v>21</v>
      </c>
      <c r="T1084" s="2" t="str">
        <f>IFERROR(IF($K1084="","",INDEX(リスト!$F:$F,MATCH($K1084,リスト!$E:$E,0))),"")</f>
        <v>JPN</v>
      </c>
      <c r="U1084" s="2" t="str">
        <f>IF($B1084="","",RIGHT($G1084*1000+100+COUNTIF($G$2:$G1084,$G1084),9))</f>
        <v>050110101</v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>岐阜聖徳学園・岐　阜</v>
      </c>
    </row>
    <row r="1085" spans="1:22" x14ac:dyDescent="0.4">
      <c r="A1085" t="s">
        <v>714</v>
      </c>
      <c r="B1085">
        <v>1085</v>
      </c>
      <c r="C1085" t="s">
        <v>5601</v>
      </c>
      <c r="D1085" t="s">
        <v>5602</v>
      </c>
      <c r="E1085">
        <v>2</v>
      </c>
      <c r="F1085" t="s">
        <v>97</v>
      </c>
      <c r="G1085">
        <v>20041015</v>
      </c>
      <c r="H1085" t="s">
        <v>5603</v>
      </c>
      <c r="I1085" t="s">
        <v>2225</v>
      </c>
      <c r="J1085" t="s">
        <v>1737</v>
      </c>
      <c r="K1085" t="s">
        <v>141</v>
      </c>
      <c r="L1085" t="s">
        <v>93</v>
      </c>
      <c r="M1085" t="s">
        <v>2008</v>
      </c>
      <c r="O1085" s="2">
        <f>IFERROR(IF($B1085="","",INDEX(所属情報!$E:$E,MATCH($A1085,所属情報!$A:$A,0))),"")</f>
        <v>492201</v>
      </c>
      <c r="P1085" s="2" t="str">
        <f t="shared" si="48"/>
        <v>中嶋　大遥 (2)</v>
      </c>
      <c r="Q1085" s="2" t="str">
        <f t="shared" si="49"/>
        <v>ﾅｶｼﾞﾏ ﾀｲﾖｳ</v>
      </c>
      <c r="R1085" s="2" t="str">
        <f t="shared" si="50"/>
        <v>NAKAJIMA Taiyo (04)</v>
      </c>
      <c r="S1085" s="2" t="str">
        <f>IFERROR(IF($F1085="","",INDEX(リスト!$C:$C,MATCH($F1085,リスト!$B:$B,0))),"")</f>
        <v>29</v>
      </c>
      <c r="T1085" s="2" t="str">
        <f>IFERROR(IF($K1085="","",INDEX(リスト!$F:$F,MATCH($K1085,リスト!$E:$E,0))),"")</f>
        <v>JPN</v>
      </c>
      <c r="U1085" s="2" t="str">
        <f>IF($B1085="","",RIGHT($G1085*1000+100+COUNTIF($G$2:$G1085,$G1085),9))</f>
        <v>041015101</v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>大阪桐蔭・大　阪</v>
      </c>
    </row>
    <row r="1086" spans="1:22" x14ac:dyDescent="0.4">
      <c r="A1086" t="s">
        <v>714</v>
      </c>
      <c r="B1086">
        <v>1086</v>
      </c>
      <c r="C1086" t="s">
        <v>5604</v>
      </c>
      <c r="D1086" t="s">
        <v>5605</v>
      </c>
      <c r="E1086">
        <v>2</v>
      </c>
      <c r="F1086" t="s">
        <v>103</v>
      </c>
      <c r="G1086">
        <v>20050303</v>
      </c>
      <c r="H1086" t="s">
        <v>5606</v>
      </c>
      <c r="I1086" t="s">
        <v>5607</v>
      </c>
      <c r="J1086" t="s">
        <v>5154</v>
      </c>
      <c r="K1086" t="s">
        <v>141</v>
      </c>
      <c r="L1086" t="s">
        <v>103</v>
      </c>
      <c r="M1086" t="s">
        <v>5608</v>
      </c>
      <c r="O1086" s="2">
        <f>IFERROR(IF($B1086="","",INDEX(所属情報!$E:$E,MATCH($A1086,所属情報!$A:$A,0))),"")</f>
        <v>492201</v>
      </c>
      <c r="P1086" s="2" t="str">
        <f t="shared" si="48"/>
        <v>大庭　一心 (2)</v>
      </c>
      <c r="Q1086" s="2" t="str">
        <f t="shared" si="49"/>
        <v>ｵｵﾊﾞ ｲｯｼﾝ</v>
      </c>
      <c r="R1086" s="2" t="str">
        <f t="shared" si="50"/>
        <v>OBA Isshin (05)</v>
      </c>
      <c r="S1086" s="2" t="str">
        <f>IFERROR(IF($F1086="","",INDEX(リスト!$C:$C,MATCH($F1086,リスト!$B:$B,0))),"")</f>
        <v>32</v>
      </c>
      <c r="T1086" s="2" t="str">
        <f>IFERROR(IF($K1086="","",INDEX(リスト!$F:$F,MATCH($K1086,リスト!$E:$E,0))),"")</f>
        <v>JPN</v>
      </c>
      <c r="U1086" s="2" t="str">
        <f>IF($B1086="","",RIGHT($G1086*1000+100+COUNTIF($G$2:$G1086,$G1086),9))</f>
        <v>050303101</v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>益田東・島　根</v>
      </c>
    </row>
    <row r="1087" spans="1:22" x14ac:dyDescent="0.4">
      <c r="A1087" t="s">
        <v>714</v>
      </c>
      <c r="B1087">
        <v>1087</v>
      </c>
      <c r="C1087" t="s">
        <v>5609</v>
      </c>
      <c r="D1087" t="s">
        <v>5610</v>
      </c>
      <c r="E1087">
        <v>2</v>
      </c>
      <c r="F1087" t="s">
        <v>89</v>
      </c>
      <c r="G1087">
        <v>20041112</v>
      </c>
      <c r="H1087" t="s">
        <v>5611</v>
      </c>
      <c r="I1087" t="s">
        <v>5612</v>
      </c>
      <c r="J1087" t="s">
        <v>974</v>
      </c>
      <c r="K1087" t="s">
        <v>141</v>
      </c>
      <c r="L1087" t="s">
        <v>89</v>
      </c>
      <c r="M1087" t="s">
        <v>2422</v>
      </c>
      <c r="O1087" s="2">
        <f>IFERROR(IF($B1087="","",INDEX(所属情報!$E:$E,MATCH($A1087,所属情報!$A:$A,0))),"")</f>
        <v>492201</v>
      </c>
      <c r="P1087" s="2" t="str">
        <f t="shared" si="48"/>
        <v>風口　奏楽 (2)</v>
      </c>
      <c r="Q1087" s="2" t="str">
        <f t="shared" si="49"/>
        <v>ｶｾﾞｸﾞﾁ ｿｳﾀ</v>
      </c>
      <c r="R1087" s="2" t="str">
        <f t="shared" si="50"/>
        <v>KAZEGUCHI Sota (04)</v>
      </c>
      <c r="S1087" s="2" t="str">
        <f>IFERROR(IF($F1087="","",INDEX(リスト!$C:$C,MATCH($F1087,リスト!$B:$B,0))),"")</f>
        <v>25</v>
      </c>
      <c r="T1087" s="2" t="str">
        <f>IFERROR(IF($K1087="","",INDEX(リスト!$F:$F,MATCH($K1087,リスト!$E:$E,0))),"")</f>
        <v>JPN</v>
      </c>
      <c r="U1087" s="2" t="str">
        <f>IF($B1087="","",RIGHT($G1087*1000+100+COUNTIF($G$2:$G1087,$G1087),9))</f>
        <v>041112101</v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>石部・滋　賀</v>
      </c>
    </row>
    <row r="1088" spans="1:22" x14ac:dyDescent="0.4">
      <c r="A1088" t="s">
        <v>714</v>
      </c>
      <c r="B1088">
        <v>1088</v>
      </c>
      <c r="C1088" t="s">
        <v>5613</v>
      </c>
      <c r="D1088" t="s">
        <v>5614</v>
      </c>
      <c r="E1088">
        <v>2</v>
      </c>
      <c r="F1088" t="s">
        <v>93</v>
      </c>
      <c r="G1088">
        <v>20040504</v>
      </c>
      <c r="H1088" t="s">
        <v>5615</v>
      </c>
      <c r="I1088" t="s">
        <v>4367</v>
      </c>
      <c r="J1088" t="s">
        <v>1303</v>
      </c>
      <c r="K1088" t="s">
        <v>141</v>
      </c>
      <c r="L1088" t="s">
        <v>93</v>
      </c>
      <c r="M1088" t="s">
        <v>963</v>
      </c>
      <c r="O1088" s="2">
        <f>IFERROR(IF($B1088="","",INDEX(所属情報!$E:$E,MATCH($A1088,所属情報!$A:$A,0))),"")</f>
        <v>492201</v>
      </c>
      <c r="P1088" s="2" t="str">
        <f t="shared" si="48"/>
        <v>阿部　雄斗 (2)</v>
      </c>
      <c r="Q1088" s="2" t="str">
        <f t="shared" si="49"/>
        <v>ｱﾍﾞ ﾕｳﾄ</v>
      </c>
      <c r="R1088" s="2" t="str">
        <f t="shared" si="50"/>
        <v>ABE Yuto (04)</v>
      </c>
      <c r="S1088" s="2" t="str">
        <f>IFERROR(IF($F1088="","",INDEX(リスト!$C:$C,MATCH($F1088,リスト!$B:$B,0))),"")</f>
        <v>27</v>
      </c>
      <c r="T1088" s="2" t="str">
        <f>IFERROR(IF($K1088="","",INDEX(リスト!$F:$F,MATCH($K1088,リスト!$E:$E,0))),"")</f>
        <v>JPN</v>
      </c>
      <c r="U1088" s="2" t="str">
        <f>IF($B1088="","",RIGHT($G1088*1000+100+COUNTIF($G$2:$G1088,$G1088),9))</f>
        <v>040504102</v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>咲くやこの花・大　阪</v>
      </c>
    </row>
    <row r="1089" spans="1:22" x14ac:dyDescent="0.4">
      <c r="A1089" t="s">
        <v>714</v>
      </c>
      <c r="B1089">
        <v>1089</v>
      </c>
      <c r="C1089" t="s">
        <v>5616</v>
      </c>
      <c r="D1089" t="s">
        <v>5617</v>
      </c>
      <c r="E1089">
        <v>3</v>
      </c>
      <c r="F1089" t="s">
        <v>69</v>
      </c>
      <c r="G1089">
        <v>20030709</v>
      </c>
      <c r="H1089" t="s">
        <v>5618</v>
      </c>
      <c r="I1089" t="s">
        <v>5619</v>
      </c>
      <c r="J1089" t="s">
        <v>5620</v>
      </c>
      <c r="K1089" t="s">
        <v>141</v>
      </c>
      <c r="L1089" t="s">
        <v>69</v>
      </c>
      <c r="M1089" t="s">
        <v>5621</v>
      </c>
      <c r="O1089" s="2">
        <f>IFERROR(IF($B1089="","",INDEX(所属情報!$E:$E,MATCH($A1089,所属情報!$A:$A,0))),"")</f>
        <v>492201</v>
      </c>
      <c r="P1089" s="2" t="str">
        <f t="shared" si="48"/>
        <v>吉澤　恵太朗 (3)</v>
      </c>
      <c r="Q1089" s="2" t="str">
        <f t="shared" si="49"/>
        <v>ﾖｼｻﾞﾜ ｹｲﾀﾛｳ</v>
      </c>
      <c r="R1089" s="2" t="str">
        <f t="shared" si="50"/>
        <v>YOSHIZAWA Keitaro (03)</v>
      </c>
      <c r="S1089" s="2" t="str">
        <f>IFERROR(IF($F1089="","",INDEX(リスト!$C:$C,MATCH($F1089,リスト!$B:$B,0))),"")</f>
        <v>15</v>
      </c>
      <c r="T1089" s="2" t="str">
        <f>IFERROR(IF($K1089="","",INDEX(リスト!$F:$F,MATCH($K1089,リスト!$E:$E,0))),"")</f>
        <v>JPN</v>
      </c>
      <c r="U1089" s="2" t="str">
        <f>IF($B1089="","",RIGHT($G1089*1000+100+COUNTIF($G$2:$G1089,$G1089),9))</f>
        <v>030709101</v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>高田北城・新　潟</v>
      </c>
    </row>
    <row r="1090" spans="1:22" x14ac:dyDescent="0.4">
      <c r="A1090" t="s">
        <v>714</v>
      </c>
      <c r="B1090">
        <v>1090</v>
      </c>
      <c r="C1090" t="s">
        <v>5622</v>
      </c>
      <c r="D1090" t="s">
        <v>5623</v>
      </c>
      <c r="E1090">
        <v>2</v>
      </c>
      <c r="F1090" t="s">
        <v>91</v>
      </c>
      <c r="G1090">
        <v>20041221</v>
      </c>
      <c r="H1090" t="s">
        <v>5624</v>
      </c>
      <c r="I1090" t="s">
        <v>5625</v>
      </c>
      <c r="J1090" t="s">
        <v>5626</v>
      </c>
      <c r="K1090" t="s">
        <v>141</v>
      </c>
      <c r="L1090" t="s">
        <v>91</v>
      </c>
      <c r="M1090" t="s">
        <v>1768</v>
      </c>
      <c r="O1090" s="2">
        <f>IFERROR(IF($B1090="","",INDEX(所属情報!$E:$E,MATCH($A1090,所属情報!$A:$A,0))),"")</f>
        <v>492201</v>
      </c>
      <c r="P1090" s="2" t="str">
        <f t="shared" ref="P1090:P1153" si="51">IF($C1090="","",IF($E1090="",$C1090,$C1090&amp;" ("&amp;$E1090&amp;")"))</f>
        <v>福田　旺城 (2)</v>
      </c>
      <c r="Q1090" s="2" t="str">
        <f t="shared" ref="Q1090:Q1153" si="52">IF($D1090="","",ASC($D1090))</f>
        <v>ﾌｸﾀﾞ ｵｳｷ</v>
      </c>
      <c r="R1090" s="2" t="str">
        <f t="shared" ref="R1090:R1153" si="53">IF($I1090="","",UPPER($I1090)&amp;" "&amp;UPPER(LEFT($J1090,1))&amp;LOWER(RIGHT($J1090,LEN($J1090)-1))&amp;" ("&amp;MID($G1090,3,2)&amp;")")</f>
        <v>FUKUDA Oki (04)</v>
      </c>
      <c r="S1090" s="2" t="str">
        <f>IFERROR(IF($F1090="","",INDEX(リスト!$C:$C,MATCH($F1090,リスト!$B:$B,0))),"")</f>
        <v>26</v>
      </c>
      <c r="T1090" s="2" t="str">
        <f>IFERROR(IF($K1090="","",INDEX(リスト!$F:$F,MATCH($K1090,リスト!$E:$E,0))),"")</f>
        <v>JPN</v>
      </c>
      <c r="U1090" s="2" t="str">
        <f>IF($B1090="","",RIGHT($G1090*1000+100+COUNTIF($G$2:$G1090,$G1090),9))</f>
        <v>041221104</v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>洛西・京　都</v>
      </c>
    </row>
    <row r="1091" spans="1:22" x14ac:dyDescent="0.4">
      <c r="A1091" t="s">
        <v>714</v>
      </c>
      <c r="B1091">
        <v>1091</v>
      </c>
      <c r="C1091" t="s">
        <v>5627</v>
      </c>
      <c r="D1091" t="s">
        <v>5628</v>
      </c>
      <c r="E1091">
        <v>2</v>
      </c>
      <c r="F1091" t="s">
        <v>63</v>
      </c>
      <c r="G1091">
        <v>20040521</v>
      </c>
      <c r="H1091" t="s">
        <v>5629</v>
      </c>
      <c r="I1091" t="s">
        <v>5630</v>
      </c>
      <c r="J1091" t="s">
        <v>1327</v>
      </c>
      <c r="K1091" t="s">
        <v>141</v>
      </c>
      <c r="L1091" t="s">
        <v>63</v>
      </c>
      <c r="M1091" t="s">
        <v>1561</v>
      </c>
      <c r="O1091" s="2">
        <f>IFERROR(IF($B1091="","",INDEX(所属情報!$E:$E,MATCH($A1091,所属情報!$A:$A,0))),"")</f>
        <v>492201</v>
      </c>
      <c r="P1091" s="2" t="str">
        <f t="shared" si="51"/>
        <v>松波　佑樹 (2)</v>
      </c>
      <c r="Q1091" s="2" t="str">
        <f t="shared" si="52"/>
        <v>ﾏﾂﾅﾐ ﾕｳｷ</v>
      </c>
      <c r="R1091" s="2" t="str">
        <f t="shared" si="53"/>
        <v>MATSUNAMI Yuki (04)</v>
      </c>
      <c r="S1091" s="2" t="str">
        <f>IFERROR(IF($F1091="","",INDEX(リスト!$C:$C,MATCH($F1091,リスト!$B:$B,0))),"")</f>
        <v>12</v>
      </c>
      <c r="T1091" s="2" t="str">
        <f>IFERROR(IF($K1091="","",INDEX(リスト!$F:$F,MATCH($K1091,リスト!$E:$E,0))),"")</f>
        <v>JPN</v>
      </c>
      <c r="U1091" s="2" t="str">
        <f>IF($B1091="","",RIGHT($G1091*1000+100+COUNTIF($G$2:$G1091,$G1091),9))</f>
        <v>040521102</v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>八千代松陰・千　葉</v>
      </c>
    </row>
    <row r="1092" spans="1:22" x14ac:dyDescent="0.4">
      <c r="A1092" t="s">
        <v>714</v>
      </c>
      <c r="B1092">
        <v>1092</v>
      </c>
      <c r="C1092" t="s">
        <v>5631</v>
      </c>
      <c r="D1092" t="s">
        <v>5632</v>
      </c>
      <c r="E1092">
        <v>2</v>
      </c>
      <c r="F1092" t="s">
        <v>95</v>
      </c>
      <c r="G1092">
        <v>20050117</v>
      </c>
      <c r="H1092" t="s">
        <v>5633</v>
      </c>
      <c r="I1092" t="s">
        <v>1402</v>
      </c>
      <c r="J1092" t="s">
        <v>5634</v>
      </c>
      <c r="K1092" t="s">
        <v>141</v>
      </c>
      <c r="L1092" t="s">
        <v>95</v>
      </c>
      <c r="M1092" t="s">
        <v>1218</v>
      </c>
      <c r="O1092" s="2">
        <f>IFERROR(IF($B1092="","",INDEX(所属情報!$E:$E,MATCH($A1092,所属情報!$A:$A,0))),"")</f>
        <v>492201</v>
      </c>
      <c r="P1092" s="2" t="str">
        <f t="shared" si="51"/>
        <v>橋本　隼貴 (2)</v>
      </c>
      <c r="Q1092" s="2" t="str">
        <f t="shared" si="52"/>
        <v>ﾊｼﾓﾄ ｼﾞｭﾝｷ</v>
      </c>
      <c r="R1092" s="2" t="str">
        <f t="shared" si="53"/>
        <v>HASHIMOTO Junki (05)</v>
      </c>
      <c r="S1092" s="2" t="str">
        <f>IFERROR(IF($F1092="","",INDEX(リスト!$C:$C,MATCH($F1092,リスト!$B:$B,0))),"")</f>
        <v>28</v>
      </c>
      <c r="T1092" s="2" t="str">
        <f>IFERROR(IF($K1092="","",INDEX(リスト!$F:$F,MATCH($K1092,リスト!$E:$E,0))),"")</f>
        <v>JPN</v>
      </c>
      <c r="U1092" s="2" t="str">
        <f>IF($B1092="","",RIGHT($G1092*1000+100+COUNTIF($G$2:$G1092,$G1092),9))</f>
        <v>050117101</v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>八鹿・兵　庫</v>
      </c>
    </row>
    <row r="1093" spans="1:22" x14ac:dyDescent="0.4">
      <c r="A1093" t="s">
        <v>714</v>
      </c>
      <c r="B1093">
        <v>1093</v>
      </c>
      <c r="C1093" t="s">
        <v>5635</v>
      </c>
      <c r="D1093" t="s">
        <v>5636</v>
      </c>
      <c r="E1093">
        <v>2</v>
      </c>
      <c r="F1093" t="s">
        <v>89</v>
      </c>
      <c r="G1093">
        <v>20040622</v>
      </c>
      <c r="H1093" t="s">
        <v>5637</v>
      </c>
      <c r="I1093" t="s">
        <v>1272</v>
      </c>
      <c r="J1093" t="s">
        <v>5638</v>
      </c>
      <c r="K1093" t="s">
        <v>141</v>
      </c>
      <c r="L1093" t="s">
        <v>89</v>
      </c>
      <c r="M1093" t="s">
        <v>1345</v>
      </c>
      <c r="O1093" s="2">
        <f>IFERROR(IF($B1093="","",INDEX(所属情報!$E:$E,MATCH($A1093,所属情報!$A:$A,0))),"")</f>
        <v>492201</v>
      </c>
      <c r="P1093" s="2" t="str">
        <f t="shared" si="51"/>
        <v>藤原　柊平 (2)</v>
      </c>
      <c r="Q1093" s="2" t="str">
        <f t="shared" si="52"/>
        <v>ﾌｼﾞﾜﾗ ｼｭｳﾍｲ</v>
      </c>
      <c r="R1093" s="2" t="str">
        <f t="shared" si="53"/>
        <v>FUJIWARA Shuhei (04)</v>
      </c>
      <c r="S1093" s="2" t="str">
        <f>IFERROR(IF($F1093="","",INDEX(リスト!$C:$C,MATCH($F1093,リスト!$B:$B,0))),"")</f>
        <v>25</v>
      </c>
      <c r="T1093" s="2" t="str">
        <f>IFERROR(IF($K1093="","",INDEX(リスト!$F:$F,MATCH($K1093,リスト!$E:$E,0))),"")</f>
        <v>JPN</v>
      </c>
      <c r="U1093" s="2" t="str">
        <f>IF($B1093="","",RIGHT($G1093*1000+100+COUNTIF($G$2:$G1093,$G1093),9))</f>
        <v>040622104</v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>彦根翔西館・滋　賀</v>
      </c>
    </row>
    <row r="1094" spans="1:22" x14ac:dyDescent="0.4">
      <c r="A1094" t="s">
        <v>714</v>
      </c>
      <c r="B1094">
        <v>1094</v>
      </c>
      <c r="C1094" t="s">
        <v>5639</v>
      </c>
      <c r="D1094" t="s">
        <v>5640</v>
      </c>
      <c r="E1094">
        <v>2</v>
      </c>
      <c r="F1094" t="s">
        <v>93</v>
      </c>
      <c r="G1094">
        <v>20041030</v>
      </c>
      <c r="H1094" t="s">
        <v>5641</v>
      </c>
      <c r="I1094" t="s">
        <v>1106</v>
      </c>
      <c r="J1094" t="s">
        <v>820</v>
      </c>
      <c r="K1094" t="s">
        <v>141</v>
      </c>
      <c r="L1094" t="s">
        <v>93</v>
      </c>
      <c r="M1094" t="s">
        <v>951</v>
      </c>
      <c r="O1094" s="2">
        <f>IFERROR(IF($B1094="","",INDEX(所属情報!$E:$E,MATCH($A1094,所属情報!$A:$A,0))),"")</f>
        <v>492201</v>
      </c>
      <c r="P1094" s="2" t="str">
        <f t="shared" si="51"/>
        <v>中田　皓大 (2)</v>
      </c>
      <c r="Q1094" s="2" t="str">
        <f t="shared" si="52"/>
        <v>ﾅｶﾀ ﾋﾛﾄ</v>
      </c>
      <c r="R1094" s="2" t="str">
        <f t="shared" si="53"/>
        <v>NAKATA Hiroto (04)</v>
      </c>
      <c r="S1094" s="2" t="str">
        <f>IFERROR(IF($F1094="","",INDEX(リスト!$C:$C,MATCH($F1094,リスト!$B:$B,0))),"")</f>
        <v>27</v>
      </c>
      <c r="T1094" s="2" t="str">
        <f>IFERROR(IF($K1094="","",INDEX(リスト!$F:$F,MATCH($K1094,リスト!$E:$E,0))),"")</f>
        <v>JPN</v>
      </c>
      <c r="U1094" s="2" t="str">
        <f>IF($B1094="","",RIGHT($G1094*1000+100+COUNTIF($G$2:$G1094,$G1094),9))</f>
        <v>041030102</v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>大阪・大　阪</v>
      </c>
    </row>
    <row r="1095" spans="1:22" x14ac:dyDescent="0.4">
      <c r="A1095" t="s">
        <v>714</v>
      </c>
      <c r="B1095">
        <v>1095</v>
      </c>
      <c r="C1095" t="s">
        <v>5642</v>
      </c>
      <c r="D1095" t="s">
        <v>5643</v>
      </c>
      <c r="E1095">
        <v>2</v>
      </c>
      <c r="F1095" t="s">
        <v>93</v>
      </c>
      <c r="G1095">
        <v>20050121</v>
      </c>
      <c r="H1095" t="s">
        <v>5644</v>
      </c>
      <c r="I1095" t="s">
        <v>5645</v>
      </c>
      <c r="J1095" t="s">
        <v>5646</v>
      </c>
      <c r="K1095" t="s">
        <v>141</v>
      </c>
      <c r="L1095" t="s">
        <v>93</v>
      </c>
      <c r="M1095" t="s">
        <v>5647</v>
      </c>
      <c r="O1095" s="2">
        <f>IFERROR(IF($B1095="","",INDEX(所属情報!$E:$E,MATCH($A1095,所属情報!$A:$A,0))),"")</f>
        <v>492201</v>
      </c>
      <c r="P1095" s="2" t="str">
        <f t="shared" si="51"/>
        <v>横山　寛治 (2)</v>
      </c>
      <c r="Q1095" s="2" t="str">
        <f t="shared" si="52"/>
        <v>ﾖｺﾔﾏ ｶﾝｼﾞ</v>
      </c>
      <c r="R1095" s="2" t="str">
        <f t="shared" si="53"/>
        <v>YOKOYAMA Kanji (05)</v>
      </c>
      <c r="S1095" s="2" t="str">
        <f>IFERROR(IF($F1095="","",INDEX(リスト!$C:$C,MATCH($F1095,リスト!$B:$B,0))),"")</f>
        <v>27</v>
      </c>
      <c r="T1095" s="2" t="str">
        <f>IFERROR(IF($K1095="","",INDEX(リスト!$F:$F,MATCH($K1095,リスト!$E:$E,0))),"")</f>
        <v>JPN</v>
      </c>
      <c r="U1095" s="2" t="str">
        <f>IF($B1095="","",RIGHT($G1095*1000+100+COUNTIF($G$2:$G1095,$G1095),9))</f>
        <v>050121102</v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>和泉・大　阪</v>
      </c>
    </row>
    <row r="1096" spans="1:22" x14ac:dyDescent="0.4">
      <c r="A1096" t="s">
        <v>714</v>
      </c>
      <c r="B1096">
        <v>1096</v>
      </c>
      <c r="C1096" t="s">
        <v>5648</v>
      </c>
      <c r="D1096" t="s">
        <v>5649</v>
      </c>
      <c r="E1096">
        <v>4</v>
      </c>
      <c r="F1096" t="s">
        <v>1281</v>
      </c>
      <c r="G1096">
        <v>20030108</v>
      </c>
      <c r="H1096" t="s">
        <v>5650</v>
      </c>
      <c r="I1096" t="s">
        <v>5651</v>
      </c>
      <c r="J1096" t="s">
        <v>5652</v>
      </c>
      <c r="K1096" t="s">
        <v>141</v>
      </c>
      <c r="L1096" t="s">
        <v>93</v>
      </c>
      <c r="M1096" t="s">
        <v>981</v>
      </c>
      <c r="O1096" s="2">
        <f>IFERROR(IF($B1096="","",INDEX(所属情報!$E:$E,MATCH($A1096,所属情報!$A:$A,0))),"")</f>
        <v>492201</v>
      </c>
      <c r="P1096" s="2" t="str">
        <f t="shared" si="51"/>
        <v>藤枝　一広 (4)</v>
      </c>
      <c r="Q1096" s="2" t="str">
        <f t="shared" si="52"/>
        <v>ﾌｼﾞｴﾀﾞ ｶｽﾞﾋﾛ</v>
      </c>
      <c r="R1096" s="2" t="str">
        <f t="shared" si="53"/>
        <v>FUJIEDA Kazuhiro (03)</v>
      </c>
      <c r="S1096" s="2" t="str">
        <f>IFERROR(IF($F1096="","",INDEX(リスト!$C:$C,MATCH($F1096,リスト!$B:$B,0))),"")</f>
        <v>49</v>
      </c>
      <c r="T1096" s="2" t="str">
        <f>IFERROR(IF($K1096="","",INDEX(リスト!$F:$F,MATCH($K1096,リスト!$E:$E,0))),"")</f>
        <v>JPN</v>
      </c>
      <c r="U1096" s="2" t="str">
        <f>IF($B1096="","",RIGHT($G1096*1000+100+COUNTIF($G$2:$G1096,$G1096),9))</f>
        <v>030108102</v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>大阪青凌・大　阪</v>
      </c>
    </row>
    <row r="1097" spans="1:22" x14ac:dyDescent="0.4">
      <c r="A1097" t="s">
        <v>714</v>
      </c>
      <c r="B1097">
        <v>1097</v>
      </c>
      <c r="C1097" t="s">
        <v>5653</v>
      </c>
      <c r="D1097" t="s">
        <v>5654</v>
      </c>
      <c r="E1097">
        <v>2</v>
      </c>
      <c r="F1097" t="s">
        <v>91</v>
      </c>
      <c r="G1097">
        <v>20021009</v>
      </c>
      <c r="H1097" t="s">
        <v>5655</v>
      </c>
      <c r="I1097" t="s">
        <v>5656</v>
      </c>
      <c r="J1097" t="s">
        <v>1986</v>
      </c>
      <c r="K1097" t="s">
        <v>141</v>
      </c>
      <c r="L1097" t="s">
        <v>107</v>
      </c>
      <c r="M1097" t="s">
        <v>4313</v>
      </c>
      <c r="O1097" s="2">
        <f>IFERROR(IF($B1097="","",INDEX(所属情報!$E:$E,MATCH($A1097,所属情報!$A:$A,0))),"")</f>
        <v>492201</v>
      </c>
      <c r="P1097" s="2" t="str">
        <f t="shared" si="51"/>
        <v>下田　汰知 (2)</v>
      </c>
      <c r="Q1097" s="2" t="str">
        <f t="shared" si="52"/>
        <v>ｼﾓﾀﾞ ﾀｲﾁ</v>
      </c>
      <c r="R1097" s="2" t="str">
        <f t="shared" si="53"/>
        <v>SHIMODA Taichi (02)</v>
      </c>
      <c r="S1097" s="2" t="str">
        <f>IFERROR(IF($F1097="","",INDEX(リスト!$C:$C,MATCH($F1097,リスト!$B:$B,0))),"")</f>
        <v>26</v>
      </c>
      <c r="T1097" s="2" t="str">
        <f>IFERROR(IF($K1097="","",INDEX(リスト!$F:$F,MATCH($K1097,リスト!$E:$E,0))),"")</f>
        <v>JPN</v>
      </c>
      <c r="U1097" s="2" t="str">
        <f>IF($B1097="","",RIGHT($G1097*1000+100+COUNTIF($G$2:$G1097,$G1097),9))</f>
        <v>021009102</v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>広島なぎさ・広　島</v>
      </c>
    </row>
    <row r="1098" spans="1:22" x14ac:dyDescent="0.4">
      <c r="A1098" t="s">
        <v>714</v>
      </c>
      <c r="B1098">
        <v>1098</v>
      </c>
      <c r="C1098" t="s">
        <v>5657</v>
      </c>
      <c r="D1098" t="s">
        <v>5658</v>
      </c>
      <c r="E1098">
        <v>2</v>
      </c>
      <c r="F1098" t="s">
        <v>91</v>
      </c>
      <c r="G1098">
        <v>20041114</v>
      </c>
      <c r="H1098" t="s">
        <v>5659</v>
      </c>
      <c r="I1098" t="s">
        <v>1402</v>
      </c>
      <c r="J1098" t="s">
        <v>3501</v>
      </c>
      <c r="K1098" t="s">
        <v>141</v>
      </c>
      <c r="L1098" t="s">
        <v>91</v>
      </c>
      <c r="M1098" t="s">
        <v>5660</v>
      </c>
      <c r="O1098" s="2">
        <f>IFERROR(IF($B1098="","",INDEX(所属情報!$E:$E,MATCH($A1098,所属情報!$A:$A,0))),"")</f>
        <v>492201</v>
      </c>
      <c r="P1098" s="2" t="str">
        <f t="shared" si="51"/>
        <v>橋本　琉靖 (2)</v>
      </c>
      <c r="Q1098" s="2" t="str">
        <f t="shared" si="52"/>
        <v>ﾊｼﾓﾄ ﾘｭｳｾｲ</v>
      </c>
      <c r="R1098" s="2" t="str">
        <f t="shared" si="53"/>
        <v>HASHIMOTO Ryusei (04)</v>
      </c>
      <c r="S1098" s="2" t="str">
        <f>IFERROR(IF($F1098="","",INDEX(リスト!$C:$C,MATCH($F1098,リスト!$B:$B,0))),"")</f>
        <v>26</v>
      </c>
      <c r="T1098" s="2" t="str">
        <f>IFERROR(IF($K1098="","",INDEX(リスト!$F:$F,MATCH($K1098,リスト!$E:$E,0))),"")</f>
        <v>JPN</v>
      </c>
      <c r="U1098" s="2" t="str">
        <f>IF($B1098="","",RIGHT($G1098*1000+100+COUNTIF($G$2:$G1098,$G1098),9))</f>
        <v>041114102</v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>京都先端科学大附属・京　都</v>
      </c>
    </row>
    <row r="1099" spans="1:22" x14ac:dyDescent="0.4">
      <c r="A1099" t="s">
        <v>714</v>
      </c>
      <c r="B1099">
        <v>1099</v>
      </c>
      <c r="C1099" t="s">
        <v>5661</v>
      </c>
      <c r="D1099" t="s">
        <v>5662</v>
      </c>
      <c r="E1099">
        <v>2</v>
      </c>
      <c r="F1099" t="s">
        <v>95</v>
      </c>
      <c r="G1099">
        <v>20050219</v>
      </c>
      <c r="H1099" t="s">
        <v>5663</v>
      </c>
      <c r="I1099" t="s">
        <v>5664</v>
      </c>
      <c r="J1099" t="s">
        <v>1205</v>
      </c>
      <c r="K1099" t="s">
        <v>141</v>
      </c>
      <c r="L1099" t="s">
        <v>95</v>
      </c>
      <c r="M1099" t="s">
        <v>2003</v>
      </c>
      <c r="O1099" s="2">
        <f>IFERROR(IF($B1099="","",INDEX(所属情報!$E:$E,MATCH($A1099,所属情報!$A:$A,0))),"")</f>
        <v>492201</v>
      </c>
      <c r="P1099" s="2" t="str">
        <f t="shared" si="51"/>
        <v>名田　智貴 (2)</v>
      </c>
      <c r="Q1099" s="2" t="str">
        <f t="shared" si="52"/>
        <v>ﾅﾀﾞ ﾄﾓｷ</v>
      </c>
      <c r="R1099" s="2" t="str">
        <f t="shared" si="53"/>
        <v>NADA Tomoki (05)</v>
      </c>
      <c r="S1099" s="2" t="str">
        <f>IFERROR(IF($F1099="","",INDEX(リスト!$C:$C,MATCH($F1099,リスト!$B:$B,0))),"")</f>
        <v>28</v>
      </c>
      <c r="T1099" s="2" t="str">
        <f>IFERROR(IF($K1099="","",INDEX(リスト!$F:$F,MATCH($K1099,リスト!$E:$E,0))),"")</f>
        <v>JPN</v>
      </c>
      <c r="U1099" s="2" t="str">
        <f>IF($B1099="","",RIGHT($G1099*1000+100+COUNTIF($G$2:$G1099,$G1099),9))</f>
        <v>050219102</v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>県立西宮・兵　庫</v>
      </c>
    </row>
    <row r="1100" spans="1:22" x14ac:dyDescent="0.4">
      <c r="A1100" t="s">
        <v>714</v>
      </c>
      <c r="B1100">
        <v>1100</v>
      </c>
      <c r="C1100" t="s">
        <v>5665</v>
      </c>
      <c r="D1100" t="s">
        <v>5666</v>
      </c>
      <c r="E1100">
        <v>2</v>
      </c>
      <c r="F1100" t="s">
        <v>83</v>
      </c>
      <c r="G1100">
        <v>20041215</v>
      </c>
      <c r="H1100" t="s">
        <v>5667</v>
      </c>
      <c r="I1100" t="s">
        <v>5668</v>
      </c>
      <c r="J1100" t="s">
        <v>1914</v>
      </c>
      <c r="K1100" t="s">
        <v>141</v>
      </c>
      <c r="L1100" t="s">
        <v>83</v>
      </c>
      <c r="M1100" t="s">
        <v>5669</v>
      </c>
      <c r="O1100" s="2">
        <f>IFERROR(IF($B1100="","",INDEX(所属情報!$E:$E,MATCH($A1100,所属情報!$A:$A,0))),"")</f>
        <v>492201</v>
      </c>
      <c r="P1100" s="2" t="str">
        <f t="shared" si="51"/>
        <v>村松　奏汰 (2)</v>
      </c>
      <c r="Q1100" s="2" t="str">
        <f t="shared" si="52"/>
        <v>ﾑﾗﾏﾂ ｶﾅﾀ</v>
      </c>
      <c r="R1100" s="2" t="str">
        <f t="shared" si="53"/>
        <v>MURAMATSU Kanata (04)</v>
      </c>
      <c r="S1100" s="2" t="str">
        <f>IFERROR(IF($F1100="","",INDEX(リスト!$C:$C,MATCH($F1100,リスト!$B:$B,0))),"")</f>
        <v>22</v>
      </c>
      <c r="T1100" s="2" t="str">
        <f>IFERROR(IF($K1100="","",INDEX(リスト!$F:$F,MATCH($K1100,リスト!$E:$E,0))),"")</f>
        <v>JPN</v>
      </c>
      <c r="U1100" s="2" t="str">
        <f>IF($B1100="","",RIGHT($G1100*1000+100+COUNTIF($G$2:$G1100,$G1100),9))</f>
        <v>041215101</v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>浜松南・静　岡</v>
      </c>
    </row>
    <row r="1101" spans="1:22" x14ac:dyDescent="0.4">
      <c r="A1101" t="s">
        <v>714</v>
      </c>
      <c r="B1101">
        <v>1101</v>
      </c>
      <c r="C1101" t="s">
        <v>5670</v>
      </c>
      <c r="D1101" t="s">
        <v>5671</v>
      </c>
      <c r="E1101">
        <v>2</v>
      </c>
      <c r="F1101" t="s">
        <v>91</v>
      </c>
      <c r="G1101">
        <v>20050310</v>
      </c>
      <c r="H1101" t="s">
        <v>5672</v>
      </c>
      <c r="I1101" t="s">
        <v>3729</v>
      </c>
      <c r="J1101" t="s">
        <v>2082</v>
      </c>
      <c r="K1101" t="s">
        <v>141</v>
      </c>
      <c r="L1101" t="s">
        <v>91</v>
      </c>
      <c r="M1101" t="s">
        <v>5673</v>
      </c>
      <c r="O1101" s="2">
        <f>IFERROR(IF($B1101="","",INDEX(所属情報!$E:$E,MATCH($A1101,所属情報!$A:$A,0))),"")</f>
        <v>492201</v>
      </c>
      <c r="P1101" s="2" t="str">
        <f t="shared" si="51"/>
        <v>福山　築 (2)</v>
      </c>
      <c r="Q1101" s="2" t="str">
        <f t="shared" si="52"/>
        <v>ﾌｸﾔﾏ ｷｽﾞｸ</v>
      </c>
      <c r="R1101" s="2" t="str">
        <f t="shared" si="53"/>
        <v>FUKUYAMA Kizuku (05)</v>
      </c>
      <c r="S1101" s="2" t="str">
        <f>IFERROR(IF($F1101="","",INDEX(リスト!$C:$C,MATCH($F1101,リスト!$B:$B,0))),"")</f>
        <v>26</v>
      </c>
      <c r="T1101" s="2" t="str">
        <f>IFERROR(IF($K1101="","",INDEX(リスト!$F:$F,MATCH($K1101,リスト!$E:$E,0))),"")</f>
        <v>JPN</v>
      </c>
      <c r="U1101" s="2" t="str">
        <f>IF($B1101="","",RIGHT($G1101*1000+100+COUNTIF($G$2:$G1101,$G1101),9))</f>
        <v>050310102</v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>京都工学院・京　都</v>
      </c>
    </row>
    <row r="1102" spans="1:22" x14ac:dyDescent="0.4">
      <c r="A1102" t="s">
        <v>714</v>
      </c>
      <c r="B1102">
        <v>1102</v>
      </c>
      <c r="C1102" t="s">
        <v>5674</v>
      </c>
      <c r="D1102" t="s">
        <v>5675</v>
      </c>
      <c r="E1102">
        <v>1</v>
      </c>
      <c r="F1102" t="s">
        <v>89</v>
      </c>
      <c r="G1102">
        <v>20050518</v>
      </c>
      <c r="H1102" t="s">
        <v>5676</v>
      </c>
      <c r="I1102" t="s">
        <v>5677</v>
      </c>
      <c r="J1102" t="s">
        <v>1657</v>
      </c>
      <c r="K1102" t="s">
        <v>141</v>
      </c>
      <c r="L1102" t="s">
        <v>89</v>
      </c>
      <c r="M1102" t="s">
        <v>3007</v>
      </c>
      <c r="O1102" s="2">
        <f>IFERROR(IF($B1102="","",INDEX(所属情報!$E:$E,MATCH($A1102,所属情報!$A:$A,0))),"")</f>
        <v>492201</v>
      </c>
      <c r="P1102" s="2" t="str">
        <f t="shared" si="51"/>
        <v>吉冨　晴心 (1)</v>
      </c>
      <c r="Q1102" s="2" t="str">
        <f t="shared" si="52"/>
        <v>ﾖｼﾄﾞﾐ ﾊﾙﾄ</v>
      </c>
      <c r="R1102" s="2" t="str">
        <f t="shared" si="53"/>
        <v>YOSHIDOMI Haruto (05)</v>
      </c>
      <c r="S1102" s="2" t="str">
        <f>IFERROR(IF($F1102="","",INDEX(リスト!$C:$C,MATCH($F1102,リスト!$B:$B,0))),"")</f>
        <v>25</v>
      </c>
      <c r="T1102" s="2" t="str">
        <f>IFERROR(IF($K1102="","",INDEX(リスト!$F:$F,MATCH($K1102,リスト!$E:$E,0))),"")</f>
        <v>JPN</v>
      </c>
      <c r="U1102" s="2" t="str">
        <f>IF($B1102="","",RIGHT($G1102*1000+100+COUNTIF($G$2:$G1102,$G1102),9))</f>
        <v>050518101</v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>大津商業・滋　賀</v>
      </c>
    </row>
    <row r="1103" spans="1:22" x14ac:dyDescent="0.4">
      <c r="A1103" t="s">
        <v>714</v>
      </c>
      <c r="B1103">
        <v>1103</v>
      </c>
      <c r="C1103" t="s">
        <v>5678</v>
      </c>
      <c r="D1103" t="s">
        <v>5679</v>
      </c>
      <c r="E1103">
        <v>1</v>
      </c>
      <c r="F1103" t="s">
        <v>93</v>
      </c>
      <c r="G1103">
        <v>20050605</v>
      </c>
      <c r="H1103" t="s">
        <v>5680</v>
      </c>
      <c r="I1103" t="s">
        <v>3899</v>
      </c>
      <c r="J1103" t="s">
        <v>5459</v>
      </c>
      <c r="K1103" t="s">
        <v>141</v>
      </c>
      <c r="L1103" t="s">
        <v>93</v>
      </c>
      <c r="M1103" t="s">
        <v>785</v>
      </c>
      <c r="O1103" s="2">
        <f>IFERROR(IF($B1103="","",INDEX(所属情報!$E:$E,MATCH($A1103,所属情報!$A:$A,0))),"")</f>
        <v>492201</v>
      </c>
      <c r="P1103" s="2" t="str">
        <f t="shared" si="51"/>
        <v>大西　翔也 (1)</v>
      </c>
      <c r="Q1103" s="2" t="str">
        <f t="shared" si="52"/>
        <v>ｵｵﾆｼ ｼｮｳﾔ</v>
      </c>
      <c r="R1103" s="2" t="str">
        <f t="shared" si="53"/>
        <v>ONISHI Shoya (05)</v>
      </c>
      <c r="S1103" s="2" t="str">
        <f>IFERROR(IF($F1103="","",INDEX(リスト!$C:$C,MATCH($F1103,リスト!$B:$B,0))),"")</f>
        <v>27</v>
      </c>
      <c r="T1103" s="2" t="str">
        <f>IFERROR(IF($K1103="","",INDEX(リスト!$F:$F,MATCH($K1103,リスト!$E:$E,0))),"")</f>
        <v>JPN</v>
      </c>
      <c r="U1103" s="2" t="str">
        <f>IF($B1103="","",RIGHT($G1103*1000+100+COUNTIF($G$2:$G1103,$G1103),9))</f>
        <v>050605101</v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>東海大大阪仰星・大　阪</v>
      </c>
    </row>
    <row r="1104" spans="1:22" x14ac:dyDescent="0.4">
      <c r="A1104" t="s">
        <v>714</v>
      </c>
      <c r="B1104">
        <v>1104</v>
      </c>
      <c r="C1104" t="s">
        <v>5681</v>
      </c>
      <c r="D1104" t="s">
        <v>5682</v>
      </c>
      <c r="E1104">
        <v>1</v>
      </c>
      <c r="F1104" t="s">
        <v>81</v>
      </c>
      <c r="G1104">
        <v>20051004</v>
      </c>
      <c r="H1104" t="s">
        <v>5683</v>
      </c>
      <c r="I1104" t="s">
        <v>4590</v>
      </c>
      <c r="J1104" t="s">
        <v>1194</v>
      </c>
      <c r="K1104" t="s">
        <v>141</v>
      </c>
      <c r="L1104" t="s">
        <v>81</v>
      </c>
      <c r="M1104" t="s">
        <v>5486</v>
      </c>
      <c r="O1104" s="2">
        <f>IFERROR(IF($B1104="","",INDEX(所属情報!$E:$E,MATCH($A1104,所属情報!$A:$A,0))),"")</f>
        <v>492201</v>
      </c>
      <c r="P1104" s="2" t="str">
        <f t="shared" si="51"/>
        <v>浅野　晃輝 (1)</v>
      </c>
      <c r="Q1104" s="2" t="str">
        <f t="shared" si="52"/>
        <v>ｱｻﾉ ｺｳｷ</v>
      </c>
      <c r="R1104" s="2" t="str">
        <f t="shared" si="53"/>
        <v>ASANO Koki (05)</v>
      </c>
      <c r="S1104" s="2" t="str">
        <f>IFERROR(IF($F1104="","",INDEX(リスト!$C:$C,MATCH($F1104,リスト!$B:$B,0))),"")</f>
        <v>21</v>
      </c>
      <c r="T1104" s="2" t="str">
        <f>IFERROR(IF($K1104="","",INDEX(リスト!$F:$F,MATCH($K1104,リスト!$E:$E,0))),"")</f>
        <v>JPN</v>
      </c>
      <c r="U1104" s="2" t="str">
        <f>IF($B1104="","",RIGHT($G1104*1000+100+COUNTIF($G$2:$G1104,$G1104),9))</f>
        <v>051004101</v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>岐阜聖徳学園・岐　阜</v>
      </c>
    </row>
    <row r="1105" spans="1:22" x14ac:dyDescent="0.4">
      <c r="A1105" t="s">
        <v>714</v>
      </c>
      <c r="B1105">
        <v>1105</v>
      </c>
      <c r="C1105" t="s">
        <v>5684</v>
      </c>
      <c r="D1105" t="s">
        <v>5685</v>
      </c>
      <c r="E1105">
        <v>1</v>
      </c>
      <c r="F1105" t="s">
        <v>91</v>
      </c>
      <c r="G1105">
        <v>20051016</v>
      </c>
      <c r="H1105" t="s">
        <v>5686</v>
      </c>
      <c r="I1105" t="s">
        <v>2615</v>
      </c>
      <c r="J1105" t="s">
        <v>980</v>
      </c>
      <c r="K1105" t="s">
        <v>141</v>
      </c>
      <c r="L1105" t="s">
        <v>91</v>
      </c>
      <c r="M1105" t="s">
        <v>5687</v>
      </c>
      <c r="O1105" s="2">
        <f>IFERROR(IF($B1105="","",INDEX(所属情報!$E:$E,MATCH($A1105,所属情報!$A:$A,0))),"")</f>
        <v>492201</v>
      </c>
      <c r="P1105" s="2" t="str">
        <f t="shared" si="51"/>
        <v>東　祥汰 (1)</v>
      </c>
      <c r="Q1105" s="2" t="str">
        <f t="shared" si="52"/>
        <v>ｱｽﾞﾏ ｼｮｳﾀ</v>
      </c>
      <c r="R1105" s="2" t="str">
        <f t="shared" si="53"/>
        <v>AZUMA Shota (05)</v>
      </c>
      <c r="S1105" s="2" t="str">
        <f>IFERROR(IF($F1105="","",INDEX(リスト!$C:$C,MATCH($F1105,リスト!$B:$B,0))),"")</f>
        <v>26</v>
      </c>
      <c r="T1105" s="2" t="str">
        <f>IFERROR(IF($K1105="","",INDEX(リスト!$F:$F,MATCH($K1105,リスト!$E:$E,0))),"")</f>
        <v>JPN</v>
      </c>
      <c r="U1105" s="2" t="str">
        <f>IF($B1105="","",RIGHT($G1105*1000+100+COUNTIF($G$2:$G1105,$G1105),9))</f>
        <v>051016101</v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>龍谷大平安・京　都</v>
      </c>
    </row>
    <row r="1106" spans="1:22" x14ac:dyDescent="0.4">
      <c r="A1106" t="s">
        <v>714</v>
      </c>
      <c r="B1106">
        <v>1106</v>
      </c>
      <c r="C1106" t="s">
        <v>5688</v>
      </c>
      <c r="D1106" t="s">
        <v>5689</v>
      </c>
      <c r="E1106">
        <v>1</v>
      </c>
      <c r="F1106" t="s">
        <v>97</v>
      </c>
      <c r="G1106">
        <v>20051111</v>
      </c>
      <c r="H1106" t="s">
        <v>5690</v>
      </c>
      <c r="I1106" t="s">
        <v>5691</v>
      </c>
      <c r="J1106" t="s">
        <v>5692</v>
      </c>
      <c r="K1106" t="s">
        <v>141</v>
      </c>
      <c r="L1106" t="s">
        <v>97</v>
      </c>
      <c r="M1106" t="s">
        <v>779</v>
      </c>
      <c r="O1106" s="2">
        <f>IFERROR(IF($B1106="","",INDEX(所属情報!$E:$E,MATCH($A1106,所属情報!$A:$A,0))),"")</f>
        <v>492201</v>
      </c>
      <c r="P1106" s="2" t="str">
        <f t="shared" si="51"/>
        <v>竹ノ下　虎瞳 (1)</v>
      </c>
      <c r="Q1106" s="2" t="str">
        <f t="shared" si="52"/>
        <v>ﾀｹﾉｼﾀ ｺﾄﾞｳ</v>
      </c>
      <c r="R1106" s="2" t="str">
        <f t="shared" si="53"/>
        <v>TAKENOSHITA Kodo (05)</v>
      </c>
      <c r="S1106" s="2" t="str">
        <f>IFERROR(IF($F1106="","",INDEX(リスト!$C:$C,MATCH($F1106,リスト!$B:$B,0))),"")</f>
        <v>29</v>
      </c>
      <c r="T1106" s="2" t="str">
        <f>IFERROR(IF($K1106="","",INDEX(リスト!$F:$F,MATCH($K1106,リスト!$E:$E,0))),"")</f>
        <v>JPN</v>
      </c>
      <c r="U1106" s="2" t="str">
        <f>IF($B1106="","",RIGHT($G1106*1000+100+COUNTIF($G$2:$G1106,$G1106),9))</f>
        <v>051111101</v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>奈良育英・奈　良</v>
      </c>
    </row>
    <row r="1107" spans="1:22" x14ac:dyDescent="0.4">
      <c r="A1107" t="s">
        <v>714</v>
      </c>
      <c r="B1107">
        <v>1107</v>
      </c>
      <c r="C1107" t="s">
        <v>5693</v>
      </c>
      <c r="D1107" t="s">
        <v>5694</v>
      </c>
      <c r="E1107">
        <v>1</v>
      </c>
      <c r="F1107" t="s">
        <v>83</v>
      </c>
      <c r="G1107">
        <v>20051125</v>
      </c>
      <c r="H1107" t="s">
        <v>5695</v>
      </c>
      <c r="I1107" t="s">
        <v>5696</v>
      </c>
      <c r="J1107" t="s">
        <v>2238</v>
      </c>
      <c r="K1107" t="s">
        <v>141</v>
      </c>
      <c r="L1107" t="s">
        <v>83</v>
      </c>
      <c r="M1107" t="s">
        <v>5697</v>
      </c>
      <c r="O1107" s="2">
        <f>IFERROR(IF($B1107="","",INDEX(所属情報!$E:$E,MATCH($A1107,所属情報!$A:$A,0))),"")</f>
        <v>492201</v>
      </c>
      <c r="P1107" s="2" t="str">
        <f t="shared" si="51"/>
        <v>井指　陸 (1)</v>
      </c>
      <c r="Q1107" s="2" t="str">
        <f t="shared" si="52"/>
        <v>ｲｻｼ ﾘｸ</v>
      </c>
      <c r="R1107" s="2" t="str">
        <f t="shared" si="53"/>
        <v>ISASHI Riku (05)</v>
      </c>
      <c r="S1107" s="2" t="str">
        <f>IFERROR(IF($F1107="","",INDEX(リスト!$C:$C,MATCH($F1107,リスト!$B:$B,0))),"")</f>
        <v>22</v>
      </c>
      <c r="T1107" s="2" t="str">
        <f>IFERROR(IF($K1107="","",INDEX(リスト!$F:$F,MATCH($K1107,リスト!$E:$E,0))),"")</f>
        <v>JPN</v>
      </c>
      <c r="U1107" s="2" t="str">
        <f>IF($B1107="","",RIGHT($G1107*1000+100+COUNTIF($G$2:$G1107,$G1107),9))</f>
        <v>051125101</v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>島田・静　岡</v>
      </c>
    </row>
    <row r="1108" spans="1:22" x14ac:dyDescent="0.4">
      <c r="A1108" t="s">
        <v>714</v>
      </c>
      <c r="B1108">
        <v>1108</v>
      </c>
      <c r="C1108" t="s">
        <v>5698</v>
      </c>
      <c r="D1108" t="s">
        <v>5699</v>
      </c>
      <c r="E1108">
        <v>1</v>
      </c>
      <c r="F1108" t="s">
        <v>91</v>
      </c>
      <c r="G1108">
        <v>20051230</v>
      </c>
      <c r="H1108" t="s">
        <v>5700</v>
      </c>
      <c r="I1108" t="s">
        <v>4367</v>
      </c>
      <c r="J1108" t="s">
        <v>5701</v>
      </c>
      <c r="K1108" t="s">
        <v>141</v>
      </c>
      <c r="L1108" t="s">
        <v>91</v>
      </c>
      <c r="M1108" t="s">
        <v>1240</v>
      </c>
      <c r="O1108" s="2">
        <f>IFERROR(IF($B1108="","",INDEX(所属情報!$E:$E,MATCH($A1108,所属情報!$A:$A,0))),"")</f>
        <v>492201</v>
      </c>
      <c r="P1108" s="2" t="str">
        <f t="shared" si="51"/>
        <v>阿部　叶夢 (1)</v>
      </c>
      <c r="Q1108" s="2" t="str">
        <f t="shared" si="52"/>
        <v>ｱﾍﾞ ｶﾅﾑ</v>
      </c>
      <c r="R1108" s="2" t="str">
        <f t="shared" si="53"/>
        <v>ABE Kanamu (05)</v>
      </c>
      <c r="S1108" s="2" t="str">
        <f>IFERROR(IF($F1108="","",INDEX(リスト!$C:$C,MATCH($F1108,リスト!$B:$B,0))),"")</f>
        <v>26</v>
      </c>
      <c r="T1108" s="2" t="str">
        <f>IFERROR(IF($K1108="","",INDEX(リスト!$F:$F,MATCH($K1108,リスト!$E:$E,0))),"")</f>
        <v>JPN</v>
      </c>
      <c r="U1108" s="2" t="str">
        <f>IF($B1108="","",RIGHT($G1108*1000+100+COUNTIF($G$2:$G1108,$G1108),9))</f>
        <v>051230101</v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>花園・京　都</v>
      </c>
    </row>
    <row r="1109" spans="1:22" x14ac:dyDescent="0.4">
      <c r="A1109" t="s">
        <v>714</v>
      </c>
      <c r="B1109">
        <v>1109</v>
      </c>
      <c r="C1109" t="s">
        <v>5702</v>
      </c>
      <c r="D1109" t="s">
        <v>5703</v>
      </c>
      <c r="E1109">
        <v>1</v>
      </c>
      <c r="F1109" t="s">
        <v>81</v>
      </c>
      <c r="G1109">
        <v>20060109</v>
      </c>
      <c r="H1109" t="s">
        <v>5704</v>
      </c>
      <c r="I1109" t="s">
        <v>5705</v>
      </c>
      <c r="J1109" t="s">
        <v>1882</v>
      </c>
      <c r="K1109" t="s">
        <v>141</v>
      </c>
      <c r="L1109" t="s">
        <v>81</v>
      </c>
      <c r="M1109" t="s">
        <v>5486</v>
      </c>
      <c r="O1109" s="2">
        <f>IFERROR(IF($B1109="","",INDEX(所属情報!$E:$E,MATCH($A1109,所属情報!$A:$A,0))),"")</f>
        <v>492201</v>
      </c>
      <c r="P1109" s="2" t="str">
        <f t="shared" si="51"/>
        <v>五月女　皓 (1)</v>
      </c>
      <c r="Q1109" s="2" t="str">
        <f t="shared" si="52"/>
        <v>ｻｵﾄﾒ ﾋｶﾙ</v>
      </c>
      <c r="R1109" s="2" t="str">
        <f t="shared" si="53"/>
        <v>SAOTOME Hikaru (06)</v>
      </c>
      <c r="S1109" s="2" t="str">
        <f>IFERROR(IF($F1109="","",INDEX(リスト!$C:$C,MATCH($F1109,リスト!$B:$B,0))),"")</f>
        <v>21</v>
      </c>
      <c r="T1109" s="2" t="str">
        <f>IFERROR(IF($K1109="","",INDEX(リスト!$F:$F,MATCH($K1109,リスト!$E:$E,0))),"")</f>
        <v>JPN</v>
      </c>
      <c r="U1109" s="2" t="str">
        <f>IF($B1109="","",RIGHT($G1109*1000+100+COUNTIF($G$2:$G1109,$G1109),9))</f>
        <v>060109102</v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>岐阜聖徳学園・岐　阜</v>
      </c>
    </row>
    <row r="1110" spans="1:22" x14ac:dyDescent="0.4">
      <c r="A1110" t="s">
        <v>714</v>
      </c>
      <c r="B1110">
        <v>1110</v>
      </c>
      <c r="C1110" t="s">
        <v>5706</v>
      </c>
      <c r="D1110" t="s">
        <v>5707</v>
      </c>
      <c r="E1110">
        <v>1</v>
      </c>
      <c r="F1110" t="s">
        <v>89</v>
      </c>
      <c r="G1110">
        <v>20060106</v>
      </c>
      <c r="H1110" t="s">
        <v>5708</v>
      </c>
      <c r="I1110" t="s">
        <v>5709</v>
      </c>
      <c r="J1110" t="s">
        <v>5710</v>
      </c>
      <c r="K1110" t="s">
        <v>141</v>
      </c>
      <c r="L1110" t="s">
        <v>89</v>
      </c>
      <c r="M1110" t="s">
        <v>2505</v>
      </c>
      <c r="O1110" s="2">
        <f>IFERROR(IF($B1110="","",INDEX(所属情報!$E:$E,MATCH($A1110,所属情報!$A:$A,0))),"")</f>
        <v>492201</v>
      </c>
      <c r="P1110" s="2" t="str">
        <f t="shared" si="51"/>
        <v>村井　隆真 (1)</v>
      </c>
      <c r="Q1110" s="2" t="str">
        <f t="shared" si="52"/>
        <v>ﾑﾗｲ ﾘｭｳﾏ</v>
      </c>
      <c r="R1110" s="2" t="str">
        <f t="shared" si="53"/>
        <v>MURAI Ryuma (06)</v>
      </c>
      <c r="S1110" s="2" t="str">
        <f>IFERROR(IF($F1110="","",INDEX(リスト!$C:$C,MATCH($F1110,リスト!$B:$B,0))),"")</f>
        <v>25</v>
      </c>
      <c r="T1110" s="2" t="str">
        <f>IFERROR(IF($K1110="","",INDEX(リスト!$F:$F,MATCH($K1110,リスト!$E:$E,0))),"")</f>
        <v>JPN</v>
      </c>
      <c r="U1110" s="2" t="str">
        <f>IF($B1110="","",RIGHT($G1110*1000+100+COUNTIF($G$2:$G1110,$G1110),9))</f>
        <v>060106101</v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>滋賀学園・滋　賀</v>
      </c>
    </row>
    <row r="1111" spans="1:22" x14ac:dyDescent="0.4">
      <c r="A1111" t="s">
        <v>714</v>
      </c>
      <c r="B1111">
        <v>1111</v>
      </c>
      <c r="C1111" t="s">
        <v>5711</v>
      </c>
      <c r="D1111" t="s">
        <v>5712</v>
      </c>
      <c r="E1111">
        <v>1</v>
      </c>
      <c r="F1111" t="s">
        <v>93</v>
      </c>
      <c r="G1111">
        <v>20050411</v>
      </c>
      <c r="H1111" t="s">
        <v>5713</v>
      </c>
      <c r="I1111" t="s">
        <v>949</v>
      </c>
      <c r="J1111" t="s">
        <v>1188</v>
      </c>
      <c r="K1111" t="s">
        <v>141</v>
      </c>
      <c r="L1111" t="s">
        <v>93</v>
      </c>
      <c r="M1111" t="s">
        <v>1870</v>
      </c>
      <c r="O1111" s="2">
        <f>IFERROR(IF($B1111="","",INDEX(所属情報!$E:$E,MATCH($A1111,所属情報!$A:$A,0))),"")</f>
        <v>492201</v>
      </c>
      <c r="P1111" s="2" t="str">
        <f t="shared" si="51"/>
        <v>山田　瞬 (1)</v>
      </c>
      <c r="Q1111" s="2" t="str">
        <f t="shared" si="52"/>
        <v>ﾔﾏﾀﾞ ｼｭﾝ</v>
      </c>
      <c r="R1111" s="2" t="str">
        <f t="shared" si="53"/>
        <v>YAMADA Shun (05)</v>
      </c>
      <c r="S1111" s="2" t="str">
        <f>IFERROR(IF($F1111="","",INDEX(リスト!$C:$C,MATCH($F1111,リスト!$B:$B,0))),"")</f>
        <v>27</v>
      </c>
      <c r="T1111" s="2" t="str">
        <f>IFERROR(IF($K1111="","",INDEX(リスト!$F:$F,MATCH($K1111,リスト!$E:$E,0))),"")</f>
        <v>JPN</v>
      </c>
      <c r="U1111" s="2" t="str">
        <f>IF($B1111="","",RIGHT($G1111*1000+100+COUNTIF($G$2:$G1111,$G1111),9))</f>
        <v>050411101</v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>清風・大　阪</v>
      </c>
    </row>
    <row r="1112" spans="1:22" x14ac:dyDescent="0.4">
      <c r="A1112" t="s">
        <v>714</v>
      </c>
      <c r="B1112">
        <v>1112</v>
      </c>
      <c r="C1112" t="s">
        <v>5714</v>
      </c>
      <c r="D1112" t="s">
        <v>5715</v>
      </c>
      <c r="E1112">
        <v>1</v>
      </c>
      <c r="F1112" t="s">
        <v>89</v>
      </c>
      <c r="G1112">
        <v>20050418</v>
      </c>
      <c r="H1112" t="s">
        <v>5716</v>
      </c>
      <c r="I1112" t="s">
        <v>5717</v>
      </c>
      <c r="J1112" t="s">
        <v>974</v>
      </c>
      <c r="K1112" t="s">
        <v>141</v>
      </c>
      <c r="L1112" t="s">
        <v>89</v>
      </c>
      <c r="M1112" t="s">
        <v>2226</v>
      </c>
      <c r="O1112" s="2">
        <f>IFERROR(IF($B1112="","",INDEX(所属情報!$E:$E,MATCH($A1112,所属情報!$A:$A,0))),"")</f>
        <v>492201</v>
      </c>
      <c r="P1112" s="2" t="str">
        <f t="shared" si="51"/>
        <v>臼井　創太 (1)</v>
      </c>
      <c r="Q1112" s="2" t="str">
        <f t="shared" si="52"/>
        <v>ｳｽｲ ｿｳﾀ</v>
      </c>
      <c r="R1112" s="2" t="str">
        <f t="shared" si="53"/>
        <v>USUI Sota (05)</v>
      </c>
      <c r="S1112" s="2" t="str">
        <f>IFERROR(IF($F1112="","",INDEX(リスト!$C:$C,MATCH($F1112,リスト!$B:$B,0))),"")</f>
        <v>25</v>
      </c>
      <c r="T1112" s="2" t="str">
        <f>IFERROR(IF($K1112="","",INDEX(リスト!$F:$F,MATCH($K1112,リスト!$E:$E,0))),"")</f>
        <v>JPN</v>
      </c>
      <c r="U1112" s="2" t="str">
        <f>IF($B1112="","",RIGHT($G1112*1000+100+COUNTIF($G$2:$G1112,$G1112),9))</f>
        <v>050418101</v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>近江兄弟社・滋　賀</v>
      </c>
    </row>
    <row r="1113" spans="1:22" x14ac:dyDescent="0.4">
      <c r="A1113" t="s">
        <v>714</v>
      </c>
      <c r="B1113">
        <v>1113</v>
      </c>
      <c r="C1113" t="s">
        <v>5718</v>
      </c>
      <c r="D1113" t="s">
        <v>5719</v>
      </c>
      <c r="E1113">
        <v>1</v>
      </c>
      <c r="F1113" t="s">
        <v>95</v>
      </c>
      <c r="G1113">
        <v>20060208</v>
      </c>
      <c r="H1113" t="s">
        <v>5720</v>
      </c>
      <c r="I1113" t="s">
        <v>5109</v>
      </c>
      <c r="J1113" t="s">
        <v>1657</v>
      </c>
      <c r="K1113" t="s">
        <v>141</v>
      </c>
      <c r="L1113" t="s">
        <v>95</v>
      </c>
      <c r="M1113" t="s">
        <v>904</v>
      </c>
      <c r="O1113" s="2">
        <f>IFERROR(IF($B1113="","",INDEX(所属情報!$E:$E,MATCH($A1113,所属情報!$A:$A,0))),"")</f>
        <v>492201</v>
      </c>
      <c r="P1113" s="2" t="str">
        <f t="shared" si="51"/>
        <v>石井　喜人 (1)</v>
      </c>
      <c r="Q1113" s="2" t="str">
        <f t="shared" si="52"/>
        <v>ｲｼｲ ﾊﾙﾄ</v>
      </c>
      <c r="R1113" s="2" t="str">
        <f t="shared" si="53"/>
        <v>ISHII Haruto (06)</v>
      </c>
      <c r="S1113" s="2" t="str">
        <f>IFERROR(IF($F1113="","",INDEX(リスト!$C:$C,MATCH($F1113,リスト!$B:$B,0))),"")</f>
        <v>28</v>
      </c>
      <c r="T1113" s="2" t="str">
        <f>IFERROR(IF($K1113="","",INDEX(リスト!$F:$F,MATCH($K1113,リスト!$E:$E,0))),"")</f>
        <v>JPN</v>
      </c>
      <c r="U1113" s="2" t="str">
        <f>IF($B1113="","",RIGHT($G1113*1000+100+COUNTIF($G$2:$G1113,$G1113),9))</f>
        <v>060208101</v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>市立尼崎・兵　庫</v>
      </c>
    </row>
    <row r="1114" spans="1:22" x14ac:dyDescent="0.4">
      <c r="A1114" t="s">
        <v>714</v>
      </c>
      <c r="B1114">
        <v>1114</v>
      </c>
      <c r="C1114" t="s">
        <v>5721</v>
      </c>
      <c r="D1114" t="s">
        <v>5722</v>
      </c>
      <c r="E1114">
        <v>1</v>
      </c>
      <c r="F1114" t="s">
        <v>93</v>
      </c>
      <c r="G1114">
        <v>20050621</v>
      </c>
      <c r="H1114" t="s">
        <v>5723</v>
      </c>
      <c r="I1114" t="s">
        <v>1470</v>
      </c>
      <c r="J1114" t="s">
        <v>1205</v>
      </c>
      <c r="K1114" t="s">
        <v>141</v>
      </c>
      <c r="L1114" t="s">
        <v>93</v>
      </c>
      <c r="M1114" t="s">
        <v>785</v>
      </c>
      <c r="O1114" s="2">
        <f>IFERROR(IF($B1114="","",INDEX(所属情報!$E:$E,MATCH($A1114,所属情報!$A:$A,0))),"")</f>
        <v>492201</v>
      </c>
      <c r="P1114" s="2" t="str">
        <f t="shared" si="51"/>
        <v>井上　智貴 (1)</v>
      </c>
      <c r="Q1114" s="2" t="str">
        <f t="shared" si="52"/>
        <v>ｲﾉｳｴ ﾄﾓｷ</v>
      </c>
      <c r="R1114" s="2" t="str">
        <f t="shared" si="53"/>
        <v>INOUE Tomoki (05)</v>
      </c>
      <c r="S1114" s="2" t="str">
        <f>IFERROR(IF($F1114="","",INDEX(リスト!$C:$C,MATCH($F1114,リスト!$B:$B,0))),"")</f>
        <v>27</v>
      </c>
      <c r="T1114" s="2" t="str">
        <f>IFERROR(IF($K1114="","",INDEX(リスト!$F:$F,MATCH($K1114,リスト!$E:$E,0))),"")</f>
        <v>JPN</v>
      </c>
      <c r="U1114" s="2" t="str">
        <f>IF($B1114="","",RIGHT($G1114*1000+100+COUNTIF($G$2:$G1114,$G1114),9))</f>
        <v>050621101</v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>東海大大阪仰星・大　阪</v>
      </c>
    </row>
    <row r="1115" spans="1:22" x14ac:dyDescent="0.4">
      <c r="A1115" t="s">
        <v>714</v>
      </c>
      <c r="B1115">
        <v>1115</v>
      </c>
      <c r="C1115" t="s">
        <v>5724</v>
      </c>
      <c r="D1115" t="s">
        <v>5725</v>
      </c>
      <c r="E1115">
        <v>1</v>
      </c>
      <c r="F1115" t="s">
        <v>89</v>
      </c>
      <c r="G1115">
        <v>20060222</v>
      </c>
      <c r="H1115" t="s">
        <v>5726</v>
      </c>
      <c r="I1115" t="s">
        <v>783</v>
      </c>
      <c r="J1115" t="s">
        <v>5727</v>
      </c>
      <c r="K1115" t="s">
        <v>141</v>
      </c>
      <c r="L1115" t="s">
        <v>89</v>
      </c>
      <c r="M1115" t="s">
        <v>2882</v>
      </c>
      <c r="O1115" s="2">
        <f>IFERROR(IF($B1115="","",INDEX(所属情報!$E:$E,MATCH($A1115,所属情報!$A:$A,0))),"")</f>
        <v>492201</v>
      </c>
      <c r="P1115" s="2" t="str">
        <f t="shared" si="51"/>
        <v>山本　朔豊 (1)</v>
      </c>
      <c r="Q1115" s="2" t="str">
        <f t="shared" si="52"/>
        <v>ﾔﾏﾓﾄ ｻｸﾄ</v>
      </c>
      <c r="R1115" s="2" t="str">
        <f t="shared" si="53"/>
        <v>YAMAMOTO Sakuto (06)</v>
      </c>
      <c r="S1115" s="2" t="str">
        <f>IFERROR(IF($F1115="","",INDEX(リスト!$C:$C,MATCH($F1115,リスト!$B:$B,0))),"")</f>
        <v>25</v>
      </c>
      <c r="T1115" s="2" t="str">
        <f>IFERROR(IF($K1115="","",INDEX(リスト!$F:$F,MATCH($K1115,リスト!$E:$E,0))),"")</f>
        <v>JPN</v>
      </c>
      <c r="U1115" s="2" t="str">
        <f>IF($B1115="","",RIGHT($G1115*1000+100+COUNTIF($G$2:$G1115,$G1115),9))</f>
        <v>060222102</v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>滋賀短期大附属・滋　賀</v>
      </c>
    </row>
    <row r="1116" spans="1:22" x14ac:dyDescent="0.4">
      <c r="A1116" t="s">
        <v>11781</v>
      </c>
      <c r="B1116">
        <v>1116</v>
      </c>
      <c r="C1116" t="s">
        <v>5728</v>
      </c>
      <c r="D1116" t="s">
        <v>5729</v>
      </c>
      <c r="E1116" t="s">
        <v>775</v>
      </c>
      <c r="F1116" t="s">
        <v>105</v>
      </c>
      <c r="G1116">
        <v>20000607</v>
      </c>
      <c r="H1116" t="s">
        <v>5730</v>
      </c>
      <c r="I1116" t="s">
        <v>1440</v>
      </c>
      <c r="J1116" t="s">
        <v>2114</v>
      </c>
      <c r="K1116" t="s">
        <v>141</v>
      </c>
      <c r="L1116" t="s">
        <v>105</v>
      </c>
      <c r="M1116" t="s">
        <v>5731</v>
      </c>
      <c r="O1116" s="2">
        <f>IFERROR(IF($B1116="","",INDEX(所属情報!$E:$E,MATCH($A1116,所属情報!$A:$A,0))),"")</f>
        <v>492249</v>
      </c>
      <c r="P1116" s="2" t="str">
        <f t="shared" si="51"/>
        <v>矢野　正也 (M2)</v>
      </c>
      <c r="Q1116" s="2" t="str">
        <f t="shared" si="52"/>
        <v>ﾔﾉ ﾏｻﾔ</v>
      </c>
      <c r="R1116" s="2" t="str">
        <f t="shared" si="53"/>
        <v>YANO Masaya (00)</v>
      </c>
      <c r="S1116" s="2" t="str">
        <f>IFERROR(IF($F1116="","",INDEX(リスト!$C:$C,MATCH($F1116,リスト!$B:$B,0))),"")</f>
        <v>33</v>
      </c>
      <c r="T1116" s="2" t="str">
        <f>IFERROR(IF($K1116="","",INDEX(リスト!$F:$F,MATCH($K1116,リスト!$E:$E,0))),"")</f>
        <v>JPN</v>
      </c>
      <c r="U1116" s="2" t="str">
        <f>IF($B1116="","",RIGHT($G1116*1000+100+COUNTIF($G$2:$G1116,$G1116),9))</f>
        <v>000607101</v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>岡山学芸館・岡　山</v>
      </c>
    </row>
    <row r="1117" spans="1:22" x14ac:dyDescent="0.4">
      <c r="A1117" t="s">
        <v>11781</v>
      </c>
      <c r="B1117">
        <v>1117</v>
      </c>
      <c r="C1117" t="s">
        <v>5732</v>
      </c>
      <c r="D1117" t="s">
        <v>5733</v>
      </c>
      <c r="E1117">
        <v>4</v>
      </c>
      <c r="F1117" t="s">
        <v>91</v>
      </c>
      <c r="G1117">
        <v>20020421</v>
      </c>
      <c r="H1117" t="s">
        <v>5734</v>
      </c>
      <c r="I1117" t="s">
        <v>1146</v>
      </c>
      <c r="J1117" t="s">
        <v>862</v>
      </c>
      <c r="K1117" t="s">
        <v>141</v>
      </c>
      <c r="L1117" t="s">
        <v>91</v>
      </c>
      <c r="M1117" t="s">
        <v>1933</v>
      </c>
      <c r="O1117" s="2">
        <f>IFERROR(IF($B1117="","",INDEX(所属情報!$E:$E,MATCH($A1117,所属情報!$A:$A,0))),"")</f>
        <v>492249</v>
      </c>
      <c r="P1117" s="2" t="str">
        <f t="shared" si="51"/>
        <v>平野　達也 (4)</v>
      </c>
      <c r="Q1117" s="2" t="str">
        <f t="shared" si="52"/>
        <v>ﾋﾗﾉ ﾀﾂﾔ</v>
      </c>
      <c r="R1117" s="2" t="str">
        <f t="shared" si="53"/>
        <v>HIRANO Tatsuya (02)</v>
      </c>
      <c r="S1117" s="2" t="str">
        <f>IFERROR(IF($F1117="","",INDEX(リスト!$C:$C,MATCH($F1117,リスト!$B:$B,0))),"")</f>
        <v>26</v>
      </c>
      <c r="T1117" s="2" t="str">
        <f>IFERROR(IF($K1117="","",INDEX(リスト!$F:$F,MATCH($K1117,リスト!$E:$E,0))),"")</f>
        <v>JPN</v>
      </c>
      <c r="U1117" s="2" t="str">
        <f>IF($B1117="","",RIGHT($G1117*1000+100+COUNTIF($G$2:$G1117,$G1117),9))</f>
        <v>020421102</v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>田辺・京　都</v>
      </c>
    </row>
    <row r="1118" spans="1:22" x14ac:dyDescent="0.4">
      <c r="A1118" t="s">
        <v>11781</v>
      </c>
      <c r="B1118">
        <v>1118</v>
      </c>
      <c r="C1118" t="s">
        <v>5735</v>
      </c>
      <c r="D1118" t="s">
        <v>5736</v>
      </c>
      <c r="E1118">
        <v>4</v>
      </c>
      <c r="F1118" t="s">
        <v>93</v>
      </c>
      <c r="G1118">
        <v>20020402</v>
      </c>
      <c r="H1118" t="s">
        <v>5737</v>
      </c>
      <c r="I1118" t="s">
        <v>5738</v>
      </c>
      <c r="J1118" t="s">
        <v>2381</v>
      </c>
      <c r="K1118" t="s">
        <v>141</v>
      </c>
      <c r="L1118" t="s">
        <v>93</v>
      </c>
      <c r="M1118" t="s">
        <v>945</v>
      </c>
      <c r="O1118" s="2">
        <f>IFERROR(IF($B1118="","",INDEX(所属情報!$E:$E,MATCH($A1118,所属情報!$A:$A,0))),"")</f>
        <v>492249</v>
      </c>
      <c r="P1118" s="2" t="str">
        <f t="shared" si="51"/>
        <v>茶圓　裕希 (4)</v>
      </c>
      <c r="Q1118" s="2" t="str">
        <f t="shared" si="52"/>
        <v>ﾁｬｴﾝ ﾋﾛｷ</v>
      </c>
      <c r="R1118" s="2" t="str">
        <f t="shared" si="53"/>
        <v>CHAEN Hiroki (02)</v>
      </c>
      <c r="S1118" s="2" t="str">
        <f>IFERROR(IF($F1118="","",INDEX(リスト!$C:$C,MATCH($F1118,リスト!$B:$B,0))),"")</f>
        <v>27</v>
      </c>
      <c r="T1118" s="2" t="str">
        <f>IFERROR(IF($K1118="","",INDEX(リスト!$F:$F,MATCH($K1118,リスト!$E:$E,0))),"")</f>
        <v>JPN</v>
      </c>
      <c r="U1118" s="2" t="str">
        <f>IF($B1118="","",RIGHT($G1118*1000+100+COUNTIF($G$2:$G1118,$G1118),9))</f>
        <v>020402101</v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>大塚・大　阪</v>
      </c>
    </row>
    <row r="1119" spans="1:22" x14ac:dyDescent="0.4">
      <c r="A1119" t="s">
        <v>11781</v>
      </c>
      <c r="B1119">
        <v>1119</v>
      </c>
      <c r="C1119" t="s">
        <v>5739</v>
      </c>
      <c r="D1119" t="s">
        <v>5740</v>
      </c>
      <c r="E1119">
        <v>4</v>
      </c>
      <c r="F1119" t="s">
        <v>95</v>
      </c>
      <c r="G1119">
        <v>20020921</v>
      </c>
      <c r="H1119" t="s">
        <v>5741</v>
      </c>
      <c r="I1119" t="s">
        <v>5742</v>
      </c>
      <c r="J1119" t="s">
        <v>2900</v>
      </c>
      <c r="K1119" t="s">
        <v>141</v>
      </c>
      <c r="L1119" t="s">
        <v>95</v>
      </c>
      <c r="M1119" t="s">
        <v>904</v>
      </c>
      <c r="O1119" s="2">
        <f>IFERROR(IF($B1119="","",INDEX(所属情報!$E:$E,MATCH($A1119,所属情報!$A:$A,0))),"")</f>
        <v>492249</v>
      </c>
      <c r="P1119" s="2" t="str">
        <f t="shared" si="51"/>
        <v>競　友哉 (4)</v>
      </c>
      <c r="Q1119" s="2" t="str">
        <f t="shared" si="52"/>
        <v>ｷｿｲ ﾄﾓﾔ</v>
      </c>
      <c r="R1119" s="2" t="str">
        <f t="shared" si="53"/>
        <v>KISOI Tomoya (02)</v>
      </c>
      <c r="S1119" s="2" t="str">
        <f>IFERROR(IF($F1119="","",INDEX(リスト!$C:$C,MATCH($F1119,リスト!$B:$B,0))),"")</f>
        <v>28</v>
      </c>
      <c r="T1119" s="2" t="str">
        <f>IFERROR(IF($K1119="","",INDEX(リスト!$F:$F,MATCH($K1119,リスト!$E:$E,0))),"")</f>
        <v>JPN</v>
      </c>
      <c r="U1119" s="2" t="str">
        <f>IF($B1119="","",RIGHT($G1119*1000+100+COUNTIF($G$2:$G1119,$G1119),9))</f>
        <v>020921103</v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>市立尼崎・兵　庫</v>
      </c>
    </row>
    <row r="1120" spans="1:22" x14ac:dyDescent="0.4">
      <c r="A1120" t="s">
        <v>11781</v>
      </c>
      <c r="B1120">
        <v>1120</v>
      </c>
      <c r="C1120" t="s">
        <v>5743</v>
      </c>
      <c r="D1120" t="s">
        <v>5744</v>
      </c>
      <c r="E1120">
        <v>4</v>
      </c>
      <c r="F1120" t="s">
        <v>97</v>
      </c>
      <c r="G1120">
        <v>20020821</v>
      </c>
      <c r="H1120" t="s">
        <v>5745</v>
      </c>
      <c r="I1120" t="s">
        <v>5746</v>
      </c>
      <c r="J1120" t="s">
        <v>898</v>
      </c>
      <c r="K1120" t="s">
        <v>141</v>
      </c>
      <c r="L1120" t="s">
        <v>95</v>
      </c>
      <c r="M1120" t="s">
        <v>1021</v>
      </c>
      <c r="O1120" s="2">
        <f>IFERROR(IF($B1120="","",INDEX(所属情報!$E:$E,MATCH($A1120,所属情報!$A:$A,0))),"")</f>
        <v>492249</v>
      </c>
      <c r="P1120" s="2" t="str">
        <f t="shared" si="51"/>
        <v>小宮路　大翔 (4)</v>
      </c>
      <c r="Q1120" s="2" t="str">
        <f t="shared" si="52"/>
        <v>ｺﾐﾔｼﾞ ﾂﾊﾞｻ</v>
      </c>
      <c r="R1120" s="2" t="str">
        <f t="shared" si="53"/>
        <v>KOMIYAJI Tsubasa (02)</v>
      </c>
      <c r="S1120" s="2" t="str">
        <f>IFERROR(IF($F1120="","",INDEX(リスト!$C:$C,MATCH($F1120,リスト!$B:$B,0))),"")</f>
        <v>29</v>
      </c>
      <c r="T1120" s="2" t="str">
        <f>IFERROR(IF($K1120="","",INDEX(リスト!$F:$F,MATCH($K1120,リスト!$E:$E,0))),"")</f>
        <v>JPN</v>
      </c>
      <c r="U1120" s="2" t="str">
        <f>IF($B1120="","",RIGHT($G1120*1000+100+COUNTIF($G$2:$G1120,$G1120),9))</f>
        <v>020821101</v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>滝川第二・兵　庫</v>
      </c>
    </row>
    <row r="1121" spans="1:22" x14ac:dyDescent="0.4">
      <c r="A1121" t="s">
        <v>11781</v>
      </c>
      <c r="B1121">
        <v>1121</v>
      </c>
      <c r="C1121" t="s">
        <v>5747</v>
      </c>
      <c r="D1121" t="s">
        <v>5748</v>
      </c>
      <c r="E1121">
        <v>4</v>
      </c>
      <c r="F1121" t="s">
        <v>97</v>
      </c>
      <c r="G1121">
        <v>20020527</v>
      </c>
      <c r="H1121" t="s">
        <v>5749</v>
      </c>
      <c r="I1121" t="s">
        <v>5750</v>
      </c>
      <c r="J1121" t="s">
        <v>3750</v>
      </c>
      <c r="K1121" t="s">
        <v>141</v>
      </c>
      <c r="L1121" t="s">
        <v>97</v>
      </c>
      <c r="M1121" t="s">
        <v>2616</v>
      </c>
      <c r="O1121" s="2">
        <f>IFERROR(IF($B1121="","",INDEX(所属情報!$E:$E,MATCH($A1121,所属情報!$A:$A,0))),"")</f>
        <v>492249</v>
      </c>
      <c r="P1121" s="2" t="str">
        <f t="shared" si="51"/>
        <v>今泉　蓮 (4)</v>
      </c>
      <c r="Q1121" s="2" t="str">
        <f t="shared" si="52"/>
        <v>ｲﾏｲｽﾞﾐ ﾚﾝ</v>
      </c>
      <c r="R1121" s="2" t="str">
        <f t="shared" si="53"/>
        <v>IMAIZUMI Ren (02)</v>
      </c>
      <c r="S1121" s="2" t="str">
        <f>IFERROR(IF($F1121="","",INDEX(リスト!$C:$C,MATCH($F1121,リスト!$B:$B,0))),"")</f>
        <v>29</v>
      </c>
      <c r="T1121" s="2" t="str">
        <f>IFERROR(IF($K1121="","",INDEX(リスト!$F:$F,MATCH($K1121,リスト!$E:$E,0))),"")</f>
        <v>JPN</v>
      </c>
      <c r="U1121" s="2" t="str">
        <f>IF($B1121="","",RIGHT($G1121*1000+100+COUNTIF($G$2:$G1121,$G1121),9))</f>
        <v>020527102</v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>大和広陵・奈　良</v>
      </c>
    </row>
    <row r="1122" spans="1:22" x14ac:dyDescent="0.4">
      <c r="A1122" t="s">
        <v>11781</v>
      </c>
      <c r="B1122">
        <v>1122</v>
      </c>
      <c r="C1122" t="s">
        <v>5751</v>
      </c>
      <c r="D1122" t="s">
        <v>5752</v>
      </c>
      <c r="E1122">
        <v>4</v>
      </c>
      <c r="F1122" t="s">
        <v>95</v>
      </c>
      <c r="G1122">
        <v>20021218</v>
      </c>
      <c r="H1122" t="s">
        <v>5753</v>
      </c>
      <c r="I1122" t="s">
        <v>3319</v>
      </c>
      <c r="J1122" t="s">
        <v>1350</v>
      </c>
      <c r="K1122" t="s">
        <v>141</v>
      </c>
      <c r="L1122" t="s">
        <v>95</v>
      </c>
      <c r="M1122" t="s">
        <v>875</v>
      </c>
      <c r="O1122" s="2">
        <f>IFERROR(IF($B1122="","",INDEX(所属情報!$E:$E,MATCH($A1122,所属情報!$A:$A,0))),"")</f>
        <v>492249</v>
      </c>
      <c r="P1122" s="2" t="str">
        <f t="shared" si="51"/>
        <v>赤松　心太朗 (4)</v>
      </c>
      <c r="Q1122" s="2" t="str">
        <f t="shared" si="52"/>
        <v>ｱｶﾏﾂ ｼﾝﾀﾛｳ</v>
      </c>
      <c r="R1122" s="2" t="str">
        <f t="shared" si="53"/>
        <v>AKAMATSU Shintaro (02)</v>
      </c>
      <c r="S1122" s="2" t="str">
        <f>IFERROR(IF($F1122="","",INDEX(リスト!$C:$C,MATCH($F1122,リスト!$B:$B,0))),"")</f>
        <v>28</v>
      </c>
      <c r="T1122" s="2" t="str">
        <f>IFERROR(IF($K1122="","",INDEX(リスト!$F:$F,MATCH($K1122,リスト!$E:$E,0))),"")</f>
        <v>JPN</v>
      </c>
      <c r="U1122" s="2" t="str">
        <f>IF($B1122="","",RIGHT($G1122*1000+100+COUNTIF($G$2:$G1122,$G1122),9))</f>
        <v>021218102</v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>姫路南・兵　庫</v>
      </c>
    </row>
    <row r="1123" spans="1:22" x14ac:dyDescent="0.4">
      <c r="A1123" t="s">
        <v>11781</v>
      </c>
      <c r="B1123">
        <v>1123</v>
      </c>
      <c r="C1123" t="s">
        <v>5754</v>
      </c>
      <c r="D1123" t="s">
        <v>5755</v>
      </c>
      <c r="E1123">
        <v>4</v>
      </c>
      <c r="F1123" t="s">
        <v>95</v>
      </c>
      <c r="G1123">
        <v>20020920</v>
      </c>
      <c r="H1123" t="s">
        <v>5756</v>
      </c>
      <c r="I1123" t="s">
        <v>5757</v>
      </c>
      <c r="J1123" t="s">
        <v>5758</v>
      </c>
      <c r="K1123" t="s">
        <v>141</v>
      </c>
      <c r="L1123" t="s">
        <v>95</v>
      </c>
      <c r="M1123" t="s">
        <v>875</v>
      </c>
      <c r="O1123" s="2">
        <f>IFERROR(IF($B1123="","",INDEX(所属情報!$E:$E,MATCH($A1123,所属情報!$A:$A,0))),"")</f>
        <v>492249</v>
      </c>
      <c r="P1123" s="2" t="str">
        <f t="shared" si="51"/>
        <v>伊賀　大晟 (4)</v>
      </c>
      <c r="Q1123" s="2" t="str">
        <f t="shared" si="52"/>
        <v>ｲｶﾞ ﾀﾞｲｾｲ</v>
      </c>
      <c r="R1123" s="2" t="str">
        <f t="shared" si="53"/>
        <v>IGA Daisei (02)</v>
      </c>
      <c r="S1123" s="2" t="str">
        <f>IFERROR(IF($F1123="","",INDEX(リスト!$C:$C,MATCH($F1123,リスト!$B:$B,0))),"")</f>
        <v>28</v>
      </c>
      <c r="T1123" s="2" t="str">
        <f>IFERROR(IF($K1123="","",INDEX(リスト!$F:$F,MATCH($K1123,リスト!$E:$E,0))),"")</f>
        <v>JPN</v>
      </c>
      <c r="U1123" s="2" t="str">
        <f>IF($B1123="","",RIGHT($G1123*1000+100+COUNTIF($G$2:$G1123,$G1123),9))</f>
        <v>020920102</v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>姫路南・兵　庫</v>
      </c>
    </row>
    <row r="1124" spans="1:22" x14ac:dyDescent="0.4">
      <c r="A1124" t="s">
        <v>11781</v>
      </c>
      <c r="B1124">
        <v>1124</v>
      </c>
      <c r="C1124" t="s">
        <v>5759</v>
      </c>
      <c r="D1124" t="s">
        <v>5760</v>
      </c>
      <c r="E1124">
        <v>4</v>
      </c>
      <c r="F1124" t="s">
        <v>97</v>
      </c>
      <c r="G1124">
        <v>20030324</v>
      </c>
      <c r="H1124" t="s">
        <v>5761</v>
      </c>
      <c r="I1124" t="s">
        <v>2781</v>
      </c>
      <c r="J1124" t="s">
        <v>1530</v>
      </c>
      <c r="K1124" t="s">
        <v>141</v>
      </c>
      <c r="L1124" t="s">
        <v>97</v>
      </c>
      <c r="M1124" t="s">
        <v>5762</v>
      </c>
      <c r="O1124" s="2">
        <f>IFERROR(IF($B1124="","",INDEX(所属情報!$E:$E,MATCH($A1124,所属情報!$A:$A,0))),"")</f>
        <v>492249</v>
      </c>
      <c r="P1124" s="2" t="str">
        <f t="shared" si="51"/>
        <v>石田　一 (4)</v>
      </c>
      <c r="Q1124" s="2" t="str">
        <f t="shared" si="52"/>
        <v>ｲｼﾀﾞ ﾊｼﾞﾒ</v>
      </c>
      <c r="R1124" s="2" t="str">
        <f t="shared" si="53"/>
        <v>ISHIDA Hajime (03)</v>
      </c>
      <c r="S1124" s="2" t="str">
        <f>IFERROR(IF($F1124="","",INDEX(リスト!$C:$C,MATCH($F1124,リスト!$B:$B,0))),"")</f>
        <v>29</v>
      </c>
      <c r="T1124" s="2" t="str">
        <f>IFERROR(IF($K1124="","",INDEX(リスト!$F:$F,MATCH($K1124,リスト!$E:$E,0))),"")</f>
        <v>JPN</v>
      </c>
      <c r="U1124" s="2" t="str">
        <f>IF($B1124="","",RIGHT($G1124*1000+100+COUNTIF($G$2:$G1124,$G1124),9))</f>
        <v>030324101</v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>登美ヶ丘・奈　良</v>
      </c>
    </row>
    <row r="1125" spans="1:22" x14ac:dyDescent="0.4">
      <c r="A1125" t="s">
        <v>11781</v>
      </c>
      <c r="B1125">
        <v>1125</v>
      </c>
      <c r="C1125" t="s">
        <v>5763</v>
      </c>
      <c r="D1125" t="s">
        <v>5764</v>
      </c>
      <c r="E1125">
        <v>4</v>
      </c>
      <c r="F1125" t="s">
        <v>97</v>
      </c>
      <c r="G1125">
        <v>20020517</v>
      </c>
      <c r="H1125" t="s">
        <v>5765</v>
      </c>
      <c r="I1125" t="s">
        <v>979</v>
      </c>
      <c r="J1125" t="s">
        <v>4637</v>
      </c>
      <c r="K1125" t="s">
        <v>141</v>
      </c>
      <c r="L1125" t="s">
        <v>97</v>
      </c>
      <c r="M1125" t="s">
        <v>1355</v>
      </c>
      <c r="O1125" s="2">
        <f>IFERROR(IF($B1125="","",INDEX(所属情報!$E:$E,MATCH($A1125,所属情報!$A:$A,0))),"")</f>
        <v>492249</v>
      </c>
      <c r="P1125" s="2" t="str">
        <f t="shared" si="51"/>
        <v>迫田　唯斗 (4)</v>
      </c>
      <c r="Q1125" s="2" t="str">
        <f t="shared" si="52"/>
        <v>ｻｺﾀﾞ ﾕｲﾄ</v>
      </c>
      <c r="R1125" s="2" t="str">
        <f t="shared" si="53"/>
        <v>SAKODA Yuito (02)</v>
      </c>
      <c r="S1125" s="2" t="str">
        <f>IFERROR(IF($F1125="","",INDEX(リスト!$C:$C,MATCH($F1125,リスト!$B:$B,0))),"")</f>
        <v>29</v>
      </c>
      <c r="T1125" s="2" t="str">
        <f>IFERROR(IF($K1125="","",INDEX(リスト!$F:$F,MATCH($K1125,リスト!$E:$E,0))),"")</f>
        <v>JPN</v>
      </c>
      <c r="U1125" s="2" t="str">
        <f>IF($B1125="","",RIGHT($G1125*1000+100+COUNTIF($G$2:$G1125,$G1125),9))</f>
        <v>020517101</v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>智辯学園奈良カレッジ・奈　良</v>
      </c>
    </row>
    <row r="1126" spans="1:22" x14ac:dyDescent="0.4">
      <c r="A1126" t="s">
        <v>11781</v>
      </c>
      <c r="B1126">
        <v>1126</v>
      </c>
      <c r="C1126" t="s">
        <v>5766</v>
      </c>
      <c r="D1126" t="s">
        <v>5767</v>
      </c>
      <c r="E1126">
        <v>4</v>
      </c>
      <c r="F1126" t="s">
        <v>89</v>
      </c>
      <c r="G1126">
        <v>20030115</v>
      </c>
      <c r="H1126" t="s">
        <v>5768</v>
      </c>
      <c r="I1126" t="s">
        <v>4811</v>
      </c>
      <c r="J1126" t="s">
        <v>1327</v>
      </c>
      <c r="K1126" t="s">
        <v>141</v>
      </c>
      <c r="L1126" t="s">
        <v>89</v>
      </c>
      <c r="M1126" t="s">
        <v>3007</v>
      </c>
      <c r="O1126" s="2">
        <f>IFERROR(IF($B1126="","",INDEX(所属情報!$E:$E,MATCH($A1126,所属情報!$A:$A,0))),"")</f>
        <v>492249</v>
      </c>
      <c r="P1126" s="2" t="str">
        <f t="shared" si="51"/>
        <v>武田　佑季 (4)</v>
      </c>
      <c r="Q1126" s="2" t="str">
        <f t="shared" si="52"/>
        <v>ﾀｹﾀﾞ ﾕｳｷ</v>
      </c>
      <c r="R1126" s="2" t="str">
        <f t="shared" si="53"/>
        <v>TAKEDA Yuki (03)</v>
      </c>
      <c r="S1126" s="2" t="str">
        <f>IFERROR(IF($F1126="","",INDEX(リスト!$C:$C,MATCH($F1126,リスト!$B:$B,0))),"")</f>
        <v>25</v>
      </c>
      <c r="T1126" s="2" t="str">
        <f>IFERROR(IF($K1126="","",INDEX(リスト!$F:$F,MATCH($K1126,リスト!$E:$E,0))),"")</f>
        <v>JPN</v>
      </c>
      <c r="U1126" s="2" t="str">
        <f>IF($B1126="","",RIGHT($G1126*1000+100+COUNTIF($G$2:$G1126,$G1126),9))</f>
        <v>030115101</v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>大津商業・滋　賀</v>
      </c>
    </row>
    <row r="1127" spans="1:22" x14ac:dyDescent="0.4">
      <c r="A1127" t="s">
        <v>11781</v>
      </c>
      <c r="B1127">
        <v>1127</v>
      </c>
      <c r="C1127" t="s">
        <v>5769</v>
      </c>
      <c r="D1127" t="s">
        <v>5770</v>
      </c>
      <c r="E1127">
        <v>4</v>
      </c>
      <c r="F1127" t="s">
        <v>97</v>
      </c>
      <c r="G1127">
        <v>20020820</v>
      </c>
      <c r="H1127" t="s">
        <v>5771</v>
      </c>
      <c r="I1127" t="s">
        <v>2392</v>
      </c>
      <c r="J1127" t="s">
        <v>2431</v>
      </c>
      <c r="K1127" t="s">
        <v>141</v>
      </c>
      <c r="L1127" t="s">
        <v>93</v>
      </c>
      <c r="M1127" t="s">
        <v>5772</v>
      </c>
      <c r="O1127" s="2">
        <f>IFERROR(IF($B1127="","",INDEX(所属情報!$E:$E,MATCH($A1127,所属情報!$A:$A,0))),"")</f>
        <v>492249</v>
      </c>
      <c r="P1127" s="2" t="str">
        <f t="shared" si="51"/>
        <v>西田　大地 (4)</v>
      </c>
      <c r="Q1127" s="2" t="str">
        <f t="shared" si="52"/>
        <v>ﾆｼﾀﾞ ﾀﾞｲﾁ</v>
      </c>
      <c r="R1127" s="2" t="str">
        <f t="shared" si="53"/>
        <v>NISHIDA Daichi (02)</v>
      </c>
      <c r="S1127" s="2" t="str">
        <f>IFERROR(IF($F1127="","",INDEX(リスト!$C:$C,MATCH($F1127,リスト!$B:$B,0))),"")</f>
        <v>29</v>
      </c>
      <c r="T1127" s="2" t="str">
        <f>IFERROR(IF($K1127="","",INDEX(リスト!$F:$F,MATCH($K1127,リスト!$E:$E,0))),"")</f>
        <v>JPN</v>
      </c>
      <c r="U1127" s="2" t="str">
        <f>IF($B1127="","",RIGHT($G1127*1000+100+COUNTIF($G$2:$G1127,$G1127),9))</f>
        <v>020820102</v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>大阪商業大堺・大　阪</v>
      </c>
    </row>
    <row r="1128" spans="1:22" x14ac:dyDescent="0.4">
      <c r="A1128" t="s">
        <v>11781</v>
      </c>
      <c r="B1128">
        <v>1128</v>
      </c>
      <c r="C1128" t="s">
        <v>5773</v>
      </c>
      <c r="D1128" t="s">
        <v>5774</v>
      </c>
      <c r="E1128">
        <v>4</v>
      </c>
      <c r="F1128" t="s">
        <v>97</v>
      </c>
      <c r="G1128">
        <v>20021022</v>
      </c>
      <c r="H1128" t="s">
        <v>5775</v>
      </c>
      <c r="I1128" t="s">
        <v>5776</v>
      </c>
      <c r="J1128" t="s">
        <v>2954</v>
      </c>
      <c r="K1128" t="s">
        <v>141</v>
      </c>
      <c r="L1128" t="s">
        <v>97</v>
      </c>
      <c r="M1128" t="s">
        <v>5777</v>
      </c>
      <c r="O1128" s="2">
        <f>IFERROR(IF($B1128="","",INDEX(所属情報!$E:$E,MATCH($A1128,所属情報!$A:$A,0))),"")</f>
        <v>492249</v>
      </c>
      <c r="P1128" s="2" t="str">
        <f t="shared" si="51"/>
        <v>本村　和也 (4)</v>
      </c>
      <c r="Q1128" s="2" t="str">
        <f t="shared" si="52"/>
        <v>ﾓﾄﾑﾗ ｶｽﾞﾔ</v>
      </c>
      <c r="R1128" s="2" t="str">
        <f t="shared" si="53"/>
        <v>MOTOMURA Kazuya (02)</v>
      </c>
      <c r="S1128" s="2" t="str">
        <f>IFERROR(IF($F1128="","",INDEX(リスト!$C:$C,MATCH($F1128,リスト!$B:$B,0))),"")</f>
        <v>29</v>
      </c>
      <c r="T1128" s="2" t="str">
        <f>IFERROR(IF($K1128="","",INDEX(リスト!$F:$F,MATCH($K1128,リスト!$E:$E,0))),"")</f>
        <v>JPN</v>
      </c>
      <c r="U1128" s="2" t="str">
        <f>IF($B1128="","",RIGHT($G1128*1000+100+COUNTIF($G$2:$G1128,$G1128),9))</f>
        <v>021022102</v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>香芝・奈　良</v>
      </c>
    </row>
    <row r="1129" spans="1:22" x14ac:dyDescent="0.4">
      <c r="A1129" t="s">
        <v>11781</v>
      </c>
      <c r="B1129">
        <v>1129</v>
      </c>
      <c r="C1129" t="s">
        <v>5778</v>
      </c>
      <c r="D1129" t="s">
        <v>5779</v>
      </c>
      <c r="E1129">
        <v>4</v>
      </c>
      <c r="F1129" t="s">
        <v>97</v>
      </c>
      <c r="G1129">
        <v>20021209</v>
      </c>
      <c r="H1129" t="s">
        <v>5780</v>
      </c>
      <c r="I1129" t="s">
        <v>4969</v>
      </c>
      <c r="J1129" t="s">
        <v>1849</v>
      </c>
      <c r="K1129" t="s">
        <v>141</v>
      </c>
      <c r="L1129" t="s">
        <v>93</v>
      </c>
      <c r="M1129" t="s">
        <v>2008</v>
      </c>
      <c r="O1129" s="2">
        <f>IFERROR(IF($B1129="","",INDEX(所属情報!$E:$E,MATCH($A1129,所属情報!$A:$A,0))),"")</f>
        <v>492249</v>
      </c>
      <c r="P1129" s="2" t="str">
        <f t="shared" si="51"/>
        <v>谷口　誠弥 (4)</v>
      </c>
      <c r="Q1129" s="2" t="str">
        <f t="shared" si="52"/>
        <v>ﾀﾆｸﾞﾁ ｾｲﾔ</v>
      </c>
      <c r="R1129" s="2" t="str">
        <f t="shared" si="53"/>
        <v>TANIGUCHI Seiya (02)</v>
      </c>
      <c r="S1129" s="2" t="str">
        <f>IFERROR(IF($F1129="","",INDEX(リスト!$C:$C,MATCH($F1129,リスト!$B:$B,0))),"")</f>
        <v>29</v>
      </c>
      <c r="T1129" s="2" t="str">
        <f>IFERROR(IF($K1129="","",INDEX(リスト!$F:$F,MATCH($K1129,リスト!$E:$E,0))),"")</f>
        <v>JPN</v>
      </c>
      <c r="U1129" s="2" t="str">
        <f>IF($B1129="","",RIGHT($G1129*1000+100+COUNTIF($G$2:$G1129,$G1129),9))</f>
        <v>021209103</v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>大阪桐蔭・大　阪</v>
      </c>
    </row>
    <row r="1130" spans="1:22" x14ac:dyDescent="0.4">
      <c r="A1130" t="s">
        <v>11781</v>
      </c>
      <c r="B1130">
        <v>1130</v>
      </c>
      <c r="C1130" t="s">
        <v>5781</v>
      </c>
      <c r="D1130" t="s">
        <v>5782</v>
      </c>
      <c r="E1130">
        <v>3</v>
      </c>
      <c r="F1130" t="s">
        <v>93</v>
      </c>
      <c r="G1130">
        <v>20030510</v>
      </c>
      <c r="H1130" t="s">
        <v>5783</v>
      </c>
      <c r="I1130" t="s">
        <v>1896</v>
      </c>
      <c r="J1130" t="s">
        <v>3414</v>
      </c>
      <c r="K1130" t="s">
        <v>141</v>
      </c>
      <c r="L1130" t="s">
        <v>93</v>
      </c>
      <c r="M1130" t="s">
        <v>851</v>
      </c>
      <c r="O1130" s="2">
        <f>IFERROR(IF($B1130="","",INDEX(所属情報!$E:$E,MATCH($A1130,所属情報!$A:$A,0))),"")</f>
        <v>492249</v>
      </c>
      <c r="P1130" s="2" t="str">
        <f t="shared" si="51"/>
        <v>石川　真那斗 (3)</v>
      </c>
      <c r="Q1130" s="2" t="str">
        <f t="shared" si="52"/>
        <v>ｲｼｶﾜ ﾏﾅﾄ</v>
      </c>
      <c r="R1130" s="2" t="str">
        <f t="shared" si="53"/>
        <v>ISHIKAWA Manato (03)</v>
      </c>
      <c r="S1130" s="2" t="str">
        <f>IFERROR(IF($F1130="","",INDEX(リスト!$C:$C,MATCH($F1130,リスト!$B:$B,0))),"")</f>
        <v>27</v>
      </c>
      <c r="T1130" s="2" t="str">
        <f>IFERROR(IF($K1130="","",INDEX(リスト!$F:$F,MATCH($K1130,リスト!$E:$E,0))),"")</f>
        <v>JPN</v>
      </c>
      <c r="U1130" s="2" t="str">
        <f>IF($B1130="","",RIGHT($G1130*1000+100+COUNTIF($G$2:$G1130,$G1130),9))</f>
        <v>030510103</v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>桜宮・大　阪</v>
      </c>
    </row>
    <row r="1131" spans="1:22" x14ac:dyDescent="0.4">
      <c r="A1131" t="s">
        <v>11781</v>
      </c>
      <c r="B1131">
        <v>1131</v>
      </c>
      <c r="C1131" t="s">
        <v>5784</v>
      </c>
      <c r="D1131" t="s">
        <v>5785</v>
      </c>
      <c r="E1131">
        <v>3</v>
      </c>
      <c r="F1131" t="s">
        <v>93</v>
      </c>
      <c r="G1131">
        <v>20030422</v>
      </c>
      <c r="H1131" t="s">
        <v>5786</v>
      </c>
      <c r="I1131" t="s">
        <v>1848</v>
      </c>
      <c r="J1131" t="s">
        <v>1182</v>
      </c>
      <c r="K1131" t="s">
        <v>141</v>
      </c>
      <c r="L1131" t="s">
        <v>93</v>
      </c>
      <c r="M1131" t="s">
        <v>851</v>
      </c>
      <c r="O1131" s="2">
        <f>IFERROR(IF($B1131="","",INDEX(所属情報!$E:$E,MATCH($A1131,所属情報!$A:$A,0))),"")</f>
        <v>492249</v>
      </c>
      <c r="P1131" s="2" t="str">
        <f t="shared" si="51"/>
        <v>尾田　力飛 (3)</v>
      </c>
      <c r="Q1131" s="2" t="str">
        <f t="shared" si="52"/>
        <v>ｵﾀﾞ ﾘｸﾄ</v>
      </c>
      <c r="R1131" s="2" t="str">
        <f t="shared" si="53"/>
        <v>ODA Rikuto (03)</v>
      </c>
      <c r="S1131" s="2" t="str">
        <f>IFERROR(IF($F1131="","",INDEX(リスト!$C:$C,MATCH($F1131,リスト!$B:$B,0))),"")</f>
        <v>27</v>
      </c>
      <c r="T1131" s="2" t="str">
        <f>IFERROR(IF($K1131="","",INDEX(リスト!$F:$F,MATCH($K1131,リスト!$E:$E,0))),"")</f>
        <v>JPN</v>
      </c>
      <c r="U1131" s="2" t="str">
        <f>IF($B1131="","",RIGHT($G1131*1000+100+COUNTIF($G$2:$G1131,$G1131),9))</f>
        <v>030422104</v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>桜宮・大　阪</v>
      </c>
    </row>
    <row r="1132" spans="1:22" x14ac:dyDescent="0.4">
      <c r="A1132" t="s">
        <v>11781</v>
      </c>
      <c r="B1132">
        <v>1132</v>
      </c>
      <c r="C1132" t="s">
        <v>5787</v>
      </c>
      <c r="D1132" t="s">
        <v>5788</v>
      </c>
      <c r="E1132">
        <v>3</v>
      </c>
      <c r="F1132" t="s">
        <v>95</v>
      </c>
      <c r="G1132">
        <v>20030823</v>
      </c>
      <c r="H1132" t="s">
        <v>5789</v>
      </c>
      <c r="I1132" t="s">
        <v>1805</v>
      </c>
      <c r="J1132" t="s">
        <v>1967</v>
      </c>
      <c r="K1132" t="s">
        <v>141</v>
      </c>
      <c r="L1132" t="s">
        <v>95</v>
      </c>
      <c r="M1132" t="s">
        <v>1021</v>
      </c>
      <c r="O1132" s="2">
        <f>IFERROR(IF($B1132="","",INDEX(所属情報!$E:$E,MATCH($A1132,所属情報!$A:$A,0))),"")</f>
        <v>492249</v>
      </c>
      <c r="P1132" s="2" t="str">
        <f t="shared" si="51"/>
        <v>田中　慎也 (3)</v>
      </c>
      <c r="Q1132" s="2" t="str">
        <f t="shared" si="52"/>
        <v>ﾀﾅｶ ｼﾝﾔ</v>
      </c>
      <c r="R1132" s="2" t="str">
        <f t="shared" si="53"/>
        <v>TANAKA Shinya (03)</v>
      </c>
      <c r="S1132" s="2" t="str">
        <f>IFERROR(IF($F1132="","",INDEX(リスト!$C:$C,MATCH($F1132,リスト!$B:$B,0))),"")</f>
        <v>28</v>
      </c>
      <c r="T1132" s="2" t="str">
        <f>IFERROR(IF($K1132="","",INDEX(リスト!$F:$F,MATCH($K1132,リスト!$E:$E,0))),"")</f>
        <v>JPN</v>
      </c>
      <c r="U1132" s="2" t="str">
        <f>IF($B1132="","",RIGHT($G1132*1000+100+COUNTIF($G$2:$G1132,$G1132),9))</f>
        <v>030823102</v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>滝川第二・兵　庫</v>
      </c>
    </row>
    <row r="1133" spans="1:22" x14ac:dyDescent="0.4">
      <c r="A1133" t="s">
        <v>11781</v>
      </c>
      <c r="B1133">
        <v>1133</v>
      </c>
      <c r="C1133" t="s">
        <v>5790</v>
      </c>
      <c r="D1133" t="s">
        <v>5791</v>
      </c>
      <c r="E1133">
        <v>3</v>
      </c>
      <c r="F1133" t="s">
        <v>93</v>
      </c>
      <c r="G1133">
        <v>20031026</v>
      </c>
      <c r="H1133" t="s">
        <v>5792</v>
      </c>
      <c r="I1133" t="s">
        <v>3516</v>
      </c>
      <c r="J1133" t="s">
        <v>5793</v>
      </c>
      <c r="K1133" t="s">
        <v>141</v>
      </c>
      <c r="L1133" t="s">
        <v>93</v>
      </c>
      <c r="M1133" t="s">
        <v>945</v>
      </c>
      <c r="O1133" s="2">
        <f>IFERROR(IF($B1133="","",INDEX(所属情報!$E:$E,MATCH($A1133,所属情報!$A:$A,0))),"")</f>
        <v>492249</v>
      </c>
      <c r="P1133" s="2" t="str">
        <f t="shared" si="51"/>
        <v>高瀬　一晟 (3)</v>
      </c>
      <c r="Q1133" s="2" t="str">
        <f t="shared" si="52"/>
        <v>ﾀｶｾ ｲｯｾｲ</v>
      </c>
      <c r="R1133" s="2" t="str">
        <f t="shared" si="53"/>
        <v>TAKASE Issei (03)</v>
      </c>
      <c r="S1133" s="2" t="str">
        <f>IFERROR(IF($F1133="","",INDEX(リスト!$C:$C,MATCH($F1133,リスト!$B:$B,0))),"")</f>
        <v>27</v>
      </c>
      <c r="T1133" s="2" t="str">
        <f>IFERROR(IF($K1133="","",INDEX(リスト!$F:$F,MATCH($K1133,リスト!$E:$E,0))),"")</f>
        <v>JPN</v>
      </c>
      <c r="U1133" s="2" t="str">
        <f>IF($B1133="","",RIGHT($G1133*1000+100+COUNTIF($G$2:$G1133,$G1133),9))</f>
        <v>031026102</v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>大塚・大　阪</v>
      </c>
    </row>
    <row r="1134" spans="1:22" x14ac:dyDescent="0.4">
      <c r="A1134" t="s">
        <v>11781</v>
      </c>
      <c r="B1134">
        <v>1134</v>
      </c>
      <c r="C1134" t="s">
        <v>5794</v>
      </c>
      <c r="D1134" t="s">
        <v>5795</v>
      </c>
      <c r="E1134">
        <v>3</v>
      </c>
      <c r="F1134" t="s">
        <v>95</v>
      </c>
      <c r="G1134">
        <v>20040227</v>
      </c>
      <c r="H1134" t="s">
        <v>5796</v>
      </c>
      <c r="I1134" t="s">
        <v>2680</v>
      </c>
      <c r="J1134" t="s">
        <v>2381</v>
      </c>
      <c r="K1134" t="s">
        <v>141</v>
      </c>
      <c r="L1134" t="s">
        <v>95</v>
      </c>
      <c r="M1134" t="s">
        <v>1021</v>
      </c>
      <c r="O1134" s="2">
        <f>IFERROR(IF($B1134="","",INDEX(所属情報!$E:$E,MATCH($A1134,所属情報!$A:$A,0))),"")</f>
        <v>492249</v>
      </c>
      <c r="P1134" s="2" t="str">
        <f t="shared" si="51"/>
        <v>内田　大稀 (3)</v>
      </c>
      <c r="Q1134" s="2" t="str">
        <f t="shared" si="52"/>
        <v>ｳﾁﾀﾞ ﾋﾛｷ</v>
      </c>
      <c r="R1134" s="2" t="str">
        <f t="shared" si="53"/>
        <v>UCHIDA Hiroki (04)</v>
      </c>
      <c r="S1134" s="2" t="str">
        <f>IFERROR(IF($F1134="","",INDEX(リスト!$C:$C,MATCH($F1134,リスト!$B:$B,0))),"")</f>
        <v>28</v>
      </c>
      <c r="T1134" s="2" t="str">
        <f>IFERROR(IF($K1134="","",INDEX(リスト!$F:$F,MATCH($K1134,リスト!$E:$E,0))),"")</f>
        <v>JPN</v>
      </c>
      <c r="U1134" s="2" t="str">
        <f>IF($B1134="","",RIGHT($G1134*1000+100+COUNTIF($G$2:$G1134,$G1134),9))</f>
        <v>040227101</v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>滝川第二・兵　庫</v>
      </c>
    </row>
    <row r="1135" spans="1:22" x14ac:dyDescent="0.4">
      <c r="A1135" t="s">
        <v>11781</v>
      </c>
      <c r="B1135">
        <v>1135</v>
      </c>
      <c r="C1135" t="s">
        <v>5797</v>
      </c>
      <c r="D1135" t="s">
        <v>5798</v>
      </c>
      <c r="E1135">
        <v>3</v>
      </c>
      <c r="F1135" t="s">
        <v>93</v>
      </c>
      <c r="G1135">
        <v>20030515</v>
      </c>
      <c r="H1135" t="s">
        <v>5799</v>
      </c>
      <c r="I1135" t="s">
        <v>5800</v>
      </c>
      <c r="J1135" t="s">
        <v>1646</v>
      </c>
      <c r="K1135" t="s">
        <v>141</v>
      </c>
      <c r="L1135" t="s">
        <v>93</v>
      </c>
      <c r="M1135" t="s">
        <v>957</v>
      </c>
      <c r="O1135" s="2">
        <f>IFERROR(IF($B1135="","",INDEX(所属情報!$E:$E,MATCH($A1135,所属情報!$A:$A,0))),"")</f>
        <v>492249</v>
      </c>
      <c r="P1135" s="2" t="str">
        <f t="shared" si="51"/>
        <v>大荒　大翔 (3)</v>
      </c>
      <c r="Q1135" s="2" t="str">
        <f t="shared" si="52"/>
        <v>ｵｵｱﾚ ﾀﾞｲﾄ</v>
      </c>
      <c r="R1135" s="2" t="str">
        <f t="shared" si="53"/>
        <v>OARE Daito (03)</v>
      </c>
      <c r="S1135" s="2" t="str">
        <f>IFERROR(IF($F1135="","",INDEX(リスト!$C:$C,MATCH($F1135,リスト!$B:$B,0))),"")</f>
        <v>27</v>
      </c>
      <c r="T1135" s="2" t="str">
        <f>IFERROR(IF($K1135="","",INDEX(リスト!$F:$F,MATCH($K1135,リスト!$E:$E,0))),"")</f>
        <v>JPN</v>
      </c>
      <c r="U1135" s="2" t="str">
        <f>IF($B1135="","",RIGHT($G1135*1000+100+COUNTIF($G$2:$G1135,$G1135),9))</f>
        <v>030515104</v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>摂津・大　阪</v>
      </c>
    </row>
    <row r="1136" spans="1:22" x14ac:dyDescent="0.4">
      <c r="A1136" t="s">
        <v>11781</v>
      </c>
      <c r="B1136">
        <v>1136</v>
      </c>
      <c r="C1136" t="s">
        <v>5801</v>
      </c>
      <c r="D1136" t="s">
        <v>5802</v>
      </c>
      <c r="E1136">
        <v>3</v>
      </c>
      <c r="F1136" t="s">
        <v>93</v>
      </c>
      <c r="G1136">
        <v>20031206</v>
      </c>
      <c r="H1136" t="s">
        <v>5803</v>
      </c>
      <c r="I1136" t="s">
        <v>1408</v>
      </c>
      <c r="J1136" t="s">
        <v>2134</v>
      </c>
      <c r="K1136" t="s">
        <v>141</v>
      </c>
      <c r="L1136" t="s">
        <v>93</v>
      </c>
      <c r="M1136" t="s">
        <v>957</v>
      </c>
      <c r="O1136" s="2">
        <f>IFERROR(IF($B1136="","",INDEX(所属情報!$E:$E,MATCH($A1136,所属情報!$A:$A,0))),"")</f>
        <v>492249</v>
      </c>
      <c r="P1136" s="2" t="str">
        <f t="shared" si="51"/>
        <v>尾崎　竜毅 (3)</v>
      </c>
      <c r="Q1136" s="2" t="str">
        <f t="shared" si="52"/>
        <v>ｵｻﾞｷ ﾀﾂｷ</v>
      </c>
      <c r="R1136" s="2" t="str">
        <f t="shared" si="53"/>
        <v>OZAKI Tatsuki (03)</v>
      </c>
      <c r="S1136" s="2" t="str">
        <f>IFERROR(IF($F1136="","",INDEX(リスト!$C:$C,MATCH($F1136,リスト!$B:$B,0))),"")</f>
        <v>27</v>
      </c>
      <c r="T1136" s="2" t="str">
        <f>IFERROR(IF($K1136="","",INDEX(リスト!$F:$F,MATCH($K1136,リスト!$E:$E,0))),"")</f>
        <v>JPN</v>
      </c>
      <c r="U1136" s="2" t="str">
        <f>IF($B1136="","",RIGHT($G1136*1000+100+COUNTIF($G$2:$G1136,$G1136),9))</f>
        <v>031206103</v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>摂津・大　阪</v>
      </c>
    </row>
    <row r="1137" spans="1:22" x14ac:dyDescent="0.4">
      <c r="A1137" t="s">
        <v>11781</v>
      </c>
      <c r="B1137">
        <v>1137</v>
      </c>
      <c r="C1137" t="s">
        <v>5804</v>
      </c>
      <c r="D1137" t="s">
        <v>5805</v>
      </c>
      <c r="E1137">
        <v>3</v>
      </c>
      <c r="F1137" t="s">
        <v>93</v>
      </c>
      <c r="G1137">
        <v>20031219</v>
      </c>
      <c r="H1137" t="s">
        <v>5806</v>
      </c>
      <c r="I1137" t="s">
        <v>2958</v>
      </c>
      <c r="J1137" t="s">
        <v>1844</v>
      </c>
      <c r="K1137" t="s">
        <v>141</v>
      </c>
      <c r="L1137" t="s">
        <v>93</v>
      </c>
      <c r="M1137" t="s">
        <v>957</v>
      </c>
      <c r="O1137" s="2">
        <f>IFERROR(IF($B1137="","",INDEX(所属情報!$E:$E,MATCH($A1137,所属情報!$A:$A,0))),"")</f>
        <v>492249</v>
      </c>
      <c r="P1137" s="2" t="str">
        <f t="shared" si="51"/>
        <v>甲斐　直樹 (3)</v>
      </c>
      <c r="Q1137" s="2" t="str">
        <f t="shared" si="52"/>
        <v>ｶｲ ﾅｵｷ</v>
      </c>
      <c r="R1137" s="2" t="str">
        <f t="shared" si="53"/>
        <v>KAI Naoki (03)</v>
      </c>
      <c r="S1137" s="2" t="str">
        <f>IFERROR(IF($F1137="","",INDEX(リスト!$C:$C,MATCH($F1137,リスト!$B:$B,0))),"")</f>
        <v>27</v>
      </c>
      <c r="T1137" s="2" t="str">
        <f>IFERROR(IF($K1137="","",INDEX(リスト!$F:$F,MATCH($K1137,リスト!$E:$E,0))),"")</f>
        <v>JPN</v>
      </c>
      <c r="U1137" s="2" t="str">
        <f>IF($B1137="","",RIGHT($G1137*1000+100+COUNTIF($G$2:$G1137,$G1137),9))</f>
        <v>031219102</v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>摂津・大　阪</v>
      </c>
    </row>
    <row r="1138" spans="1:22" x14ac:dyDescent="0.4">
      <c r="A1138" t="s">
        <v>11781</v>
      </c>
      <c r="B1138">
        <v>1138</v>
      </c>
      <c r="C1138" t="s">
        <v>5807</v>
      </c>
      <c r="D1138" t="s">
        <v>5808</v>
      </c>
      <c r="E1138">
        <v>3</v>
      </c>
      <c r="F1138" t="s">
        <v>97</v>
      </c>
      <c r="G1138">
        <v>20030620</v>
      </c>
      <c r="H1138" t="s">
        <v>5809</v>
      </c>
      <c r="I1138" t="s">
        <v>5158</v>
      </c>
      <c r="J1138" t="s">
        <v>5810</v>
      </c>
      <c r="K1138" t="s">
        <v>141</v>
      </c>
      <c r="L1138" t="s">
        <v>97</v>
      </c>
      <c r="M1138" t="s">
        <v>2841</v>
      </c>
      <c r="O1138" s="2">
        <f>IFERROR(IF($B1138="","",INDEX(所属情報!$E:$E,MATCH($A1138,所属情報!$A:$A,0))),"")</f>
        <v>492249</v>
      </c>
      <c r="P1138" s="2" t="str">
        <f t="shared" si="51"/>
        <v>西本　旬雄 (3)</v>
      </c>
      <c r="Q1138" s="2" t="str">
        <f t="shared" si="52"/>
        <v>ﾆｼﾓﾄ ﾄｷｵ</v>
      </c>
      <c r="R1138" s="2" t="str">
        <f t="shared" si="53"/>
        <v>NISHIMOTO Tokio (03)</v>
      </c>
      <c r="S1138" s="2" t="str">
        <f>IFERROR(IF($F1138="","",INDEX(リスト!$C:$C,MATCH($F1138,リスト!$B:$B,0))),"")</f>
        <v>29</v>
      </c>
      <c r="T1138" s="2" t="str">
        <f>IFERROR(IF($K1138="","",INDEX(リスト!$F:$F,MATCH($K1138,リスト!$E:$E,0))),"")</f>
        <v>JPN</v>
      </c>
      <c r="U1138" s="2" t="str">
        <f>IF($B1138="","",RIGHT($G1138*1000+100+COUNTIF($G$2:$G1138,$G1138),9))</f>
        <v>030620101</v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>添上・奈　良</v>
      </c>
    </row>
    <row r="1139" spans="1:22" x14ac:dyDescent="0.4">
      <c r="A1139" t="s">
        <v>11781</v>
      </c>
      <c r="B1139">
        <v>1139</v>
      </c>
      <c r="C1139" t="s">
        <v>5811</v>
      </c>
      <c r="D1139" t="s">
        <v>5812</v>
      </c>
      <c r="E1139">
        <v>3</v>
      </c>
      <c r="F1139" t="s">
        <v>91</v>
      </c>
      <c r="G1139">
        <v>20040201</v>
      </c>
      <c r="H1139" t="s">
        <v>5813</v>
      </c>
      <c r="I1139" t="s">
        <v>1555</v>
      </c>
      <c r="J1139" t="s">
        <v>5814</v>
      </c>
      <c r="K1139" t="s">
        <v>141</v>
      </c>
      <c r="L1139" t="s">
        <v>91</v>
      </c>
      <c r="M1139" t="s">
        <v>1732</v>
      </c>
      <c r="O1139" s="2">
        <f>IFERROR(IF($B1139="","",INDEX(所属情報!$E:$E,MATCH($A1139,所属情報!$A:$A,0))),"")</f>
        <v>492249</v>
      </c>
      <c r="P1139" s="2" t="str">
        <f t="shared" si="51"/>
        <v>山下　椋生 (3)</v>
      </c>
      <c r="Q1139" s="2" t="str">
        <f t="shared" si="52"/>
        <v>ﾔﾏｼﾀ ﾘｮｳｾｲ</v>
      </c>
      <c r="R1139" s="2" t="str">
        <f t="shared" si="53"/>
        <v>YAMASHITA Ryosei (04)</v>
      </c>
      <c r="S1139" s="2" t="str">
        <f>IFERROR(IF($F1139="","",INDEX(リスト!$C:$C,MATCH($F1139,リスト!$B:$B,0))),"")</f>
        <v>26</v>
      </c>
      <c r="T1139" s="2" t="str">
        <f>IFERROR(IF($K1139="","",INDEX(リスト!$F:$F,MATCH($K1139,リスト!$E:$E,0))),"")</f>
        <v>JPN</v>
      </c>
      <c r="U1139" s="2" t="str">
        <f>IF($B1139="","",RIGHT($G1139*1000+100+COUNTIF($G$2:$G1139,$G1139),9))</f>
        <v>040201101</v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>乙訓・京　都</v>
      </c>
    </row>
    <row r="1140" spans="1:22" x14ac:dyDescent="0.4">
      <c r="A1140" t="s">
        <v>11781</v>
      </c>
      <c r="B1140">
        <v>1140</v>
      </c>
      <c r="C1140" t="s">
        <v>5815</v>
      </c>
      <c r="D1140" t="s">
        <v>5816</v>
      </c>
      <c r="E1140">
        <v>3</v>
      </c>
      <c r="F1140" t="s">
        <v>97</v>
      </c>
      <c r="G1140">
        <v>20030501</v>
      </c>
      <c r="H1140" t="s">
        <v>5817</v>
      </c>
      <c r="I1140" t="s">
        <v>783</v>
      </c>
      <c r="J1140" t="s">
        <v>1530</v>
      </c>
      <c r="K1140" t="s">
        <v>141</v>
      </c>
      <c r="L1140" t="s">
        <v>97</v>
      </c>
      <c r="M1140" t="s">
        <v>2841</v>
      </c>
      <c r="O1140" s="2">
        <f>IFERROR(IF($B1140="","",INDEX(所属情報!$E:$E,MATCH($A1140,所属情報!$A:$A,0))),"")</f>
        <v>492249</v>
      </c>
      <c r="P1140" s="2" t="str">
        <f t="shared" si="51"/>
        <v>山本　一創 (3)</v>
      </c>
      <c r="Q1140" s="2" t="str">
        <f t="shared" si="52"/>
        <v>ﾔﾏﾓﾄ ﾊｼﾞﾒ</v>
      </c>
      <c r="R1140" s="2" t="str">
        <f t="shared" si="53"/>
        <v>YAMAMOTO Hajime (03)</v>
      </c>
      <c r="S1140" s="2" t="str">
        <f>IFERROR(IF($F1140="","",INDEX(リスト!$C:$C,MATCH($F1140,リスト!$B:$B,0))),"")</f>
        <v>29</v>
      </c>
      <c r="T1140" s="2" t="str">
        <f>IFERROR(IF($K1140="","",INDEX(リスト!$F:$F,MATCH($K1140,リスト!$E:$E,0))),"")</f>
        <v>JPN</v>
      </c>
      <c r="U1140" s="2" t="str">
        <f>IF($B1140="","",RIGHT($G1140*1000+100+COUNTIF($G$2:$G1140,$G1140),9))</f>
        <v>030501103</v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>添上・奈　良</v>
      </c>
    </row>
    <row r="1141" spans="1:22" x14ac:dyDescent="0.4">
      <c r="A1141" t="s">
        <v>11781</v>
      </c>
      <c r="B1141">
        <v>1141</v>
      </c>
      <c r="C1141" t="s">
        <v>5818</v>
      </c>
      <c r="D1141" t="s">
        <v>5819</v>
      </c>
      <c r="E1141">
        <v>3</v>
      </c>
      <c r="F1141" t="s">
        <v>97</v>
      </c>
      <c r="G1141">
        <v>20031003</v>
      </c>
      <c r="H1141" t="s">
        <v>5820</v>
      </c>
      <c r="I1141" t="s">
        <v>5821</v>
      </c>
      <c r="J1141" t="s">
        <v>1194</v>
      </c>
      <c r="K1141" t="s">
        <v>141</v>
      </c>
      <c r="L1141" t="s">
        <v>93</v>
      </c>
      <c r="M1141" t="s">
        <v>5822</v>
      </c>
      <c r="O1141" s="2">
        <f>IFERROR(IF($B1141="","",INDEX(所属情報!$E:$E,MATCH($A1141,所属情報!$A:$A,0))),"")</f>
        <v>492249</v>
      </c>
      <c r="P1141" s="2" t="str">
        <f t="shared" si="51"/>
        <v>東奥　倖希 (3)</v>
      </c>
      <c r="Q1141" s="2" t="str">
        <f t="shared" si="52"/>
        <v>ﾋｶﾞｼｵｸ ｺｳｷ</v>
      </c>
      <c r="R1141" s="2" t="str">
        <f t="shared" si="53"/>
        <v>HIGASHIOKU Koki (03)</v>
      </c>
      <c r="S1141" s="2" t="str">
        <f>IFERROR(IF($F1141="","",INDEX(リスト!$C:$C,MATCH($F1141,リスト!$B:$B,0))),"")</f>
        <v>29</v>
      </c>
      <c r="T1141" s="2" t="str">
        <f>IFERROR(IF($K1141="","",INDEX(リスト!$F:$F,MATCH($K1141,リスト!$E:$E,0))),"")</f>
        <v>JPN</v>
      </c>
      <c r="U1141" s="2" t="str">
        <f>IF($B1141="","",RIGHT($G1141*1000+100+COUNTIF($G$2:$G1141,$G1141),9))</f>
        <v>031003101</v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>関西福祉科学大・大　阪</v>
      </c>
    </row>
    <row r="1142" spans="1:22" x14ac:dyDescent="0.4">
      <c r="A1142" t="s">
        <v>11781</v>
      </c>
      <c r="B1142">
        <v>1142</v>
      </c>
      <c r="C1142" t="s">
        <v>5823</v>
      </c>
      <c r="D1142" t="s">
        <v>5824</v>
      </c>
      <c r="E1142">
        <v>3</v>
      </c>
      <c r="F1142" t="s">
        <v>97</v>
      </c>
      <c r="G1142">
        <v>20031023</v>
      </c>
      <c r="H1142" t="s">
        <v>5825</v>
      </c>
      <c r="I1142" t="s">
        <v>5826</v>
      </c>
      <c r="J1142" t="s">
        <v>1874</v>
      </c>
      <c r="K1142" t="s">
        <v>141</v>
      </c>
      <c r="L1142" t="s">
        <v>123</v>
      </c>
      <c r="M1142" t="s">
        <v>5827</v>
      </c>
      <c r="O1142" s="2">
        <f>IFERROR(IF($B1142="","",INDEX(所属情報!$E:$E,MATCH($A1142,所属情報!$A:$A,0))),"")</f>
        <v>492249</v>
      </c>
      <c r="P1142" s="2" t="str">
        <f t="shared" si="51"/>
        <v>萩　大輔 (3)</v>
      </c>
      <c r="Q1142" s="2" t="str">
        <f t="shared" si="52"/>
        <v>ﾊｷﾞ ﾀﾞｲｽｹ</v>
      </c>
      <c r="R1142" s="2" t="str">
        <f t="shared" si="53"/>
        <v>HAGI Daisuke (03)</v>
      </c>
      <c r="S1142" s="2" t="str">
        <f>IFERROR(IF($F1142="","",INDEX(リスト!$C:$C,MATCH($F1142,リスト!$B:$B,0))),"")</f>
        <v>29</v>
      </c>
      <c r="T1142" s="2" t="str">
        <f>IFERROR(IF($K1142="","",INDEX(リスト!$F:$F,MATCH($K1142,リスト!$E:$E,0))),"")</f>
        <v>JPN</v>
      </c>
      <c r="U1142" s="2" t="str">
        <f>IF($B1142="","",RIGHT($G1142*1000+100+COUNTIF($G$2:$G1142,$G1142),9))</f>
        <v>031023102</v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>海星・長　崎</v>
      </c>
    </row>
    <row r="1143" spans="1:22" x14ac:dyDescent="0.4">
      <c r="A1143" t="s">
        <v>11781</v>
      </c>
      <c r="B1143">
        <v>1143</v>
      </c>
      <c r="C1143" t="s">
        <v>5828</v>
      </c>
      <c r="D1143" t="s">
        <v>5829</v>
      </c>
      <c r="E1143">
        <v>2</v>
      </c>
      <c r="F1143" t="s">
        <v>93</v>
      </c>
      <c r="G1143">
        <v>20040919</v>
      </c>
      <c r="H1143" t="s">
        <v>5830</v>
      </c>
      <c r="I1143" t="s">
        <v>3107</v>
      </c>
      <c r="J1143" t="s">
        <v>1511</v>
      </c>
      <c r="K1143" t="s">
        <v>141</v>
      </c>
      <c r="L1143" t="s">
        <v>93</v>
      </c>
      <c r="M1143" t="s">
        <v>963</v>
      </c>
      <c r="O1143" s="2">
        <f>IFERROR(IF($B1143="","",INDEX(所属情報!$E:$E,MATCH($A1143,所属情報!$A:$A,0))),"")</f>
        <v>492249</v>
      </c>
      <c r="P1143" s="2" t="str">
        <f t="shared" si="51"/>
        <v>北村　蓮太郎 (2)</v>
      </c>
      <c r="Q1143" s="2" t="str">
        <f t="shared" si="52"/>
        <v>ｷﾀﾑﾗ ﾚﾝﾀﾛｳ</v>
      </c>
      <c r="R1143" s="2" t="str">
        <f t="shared" si="53"/>
        <v>KITAMURA Rentaro (04)</v>
      </c>
      <c r="S1143" s="2" t="str">
        <f>IFERROR(IF($F1143="","",INDEX(リスト!$C:$C,MATCH($F1143,リスト!$B:$B,0))),"")</f>
        <v>27</v>
      </c>
      <c r="T1143" s="2" t="str">
        <f>IFERROR(IF($K1143="","",INDEX(リスト!$F:$F,MATCH($K1143,リスト!$E:$E,0))),"")</f>
        <v>JPN</v>
      </c>
      <c r="U1143" s="2" t="str">
        <f>IF($B1143="","",RIGHT($G1143*1000+100+COUNTIF($G$2:$G1143,$G1143),9))</f>
        <v>040919101</v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>咲くやこの花・大　阪</v>
      </c>
    </row>
    <row r="1144" spans="1:22" x14ac:dyDescent="0.4">
      <c r="A1144" t="s">
        <v>11781</v>
      </c>
      <c r="B1144">
        <v>1144</v>
      </c>
      <c r="C1144" t="s">
        <v>5831</v>
      </c>
      <c r="D1144" t="s">
        <v>5832</v>
      </c>
      <c r="E1144">
        <v>2</v>
      </c>
      <c r="F1144" t="s">
        <v>91</v>
      </c>
      <c r="G1144">
        <v>20041129</v>
      </c>
      <c r="H1144" t="s">
        <v>5833</v>
      </c>
      <c r="I1144" t="s">
        <v>938</v>
      </c>
      <c r="J1144" t="s">
        <v>874</v>
      </c>
      <c r="K1144" t="s">
        <v>141</v>
      </c>
      <c r="L1144" t="s">
        <v>91</v>
      </c>
      <c r="M1144" t="s">
        <v>2254</v>
      </c>
      <c r="O1144" s="2">
        <f>IFERROR(IF($B1144="","",INDEX(所属情報!$E:$E,MATCH($A1144,所属情報!$A:$A,0))),"")</f>
        <v>492249</v>
      </c>
      <c r="P1144" s="2" t="str">
        <f t="shared" si="51"/>
        <v>藤井　暖 (2)</v>
      </c>
      <c r="Q1144" s="2" t="str">
        <f t="shared" si="52"/>
        <v>ﾌｼﾞｲ ﾊﾙ</v>
      </c>
      <c r="R1144" s="2" t="str">
        <f t="shared" si="53"/>
        <v>FUJII Haru (04)</v>
      </c>
      <c r="S1144" s="2" t="str">
        <f>IFERROR(IF($F1144="","",INDEX(リスト!$C:$C,MATCH($F1144,リスト!$B:$B,0))),"")</f>
        <v>26</v>
      </c>
      <c r="T1144" s="2" t="str">
        <f>IFERROR(IF($K1144="","",INDEX(リスト!$F:$F,MATCH($K1144,リスト!$E:$E,0))),"")</f>
        <v>JPN</v>
      </c>
      <c r="U1144" s="2" t="str">
        <f>IF($B1144="","",RIGHT($G1144*1000+100+COUNTIF($G$2:$G1144,$G1144),9))</f>
        <v>041129102</v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>西城陽・京　都</v>
      </c>
    </row>
    <row r="1145" spans="1:22" x14ac:dyDescent="0.4">
      <c r="A1145" t="s">
        <v>11781</v>
      </c>
      <c r="B1145">
        <v>1145</v>
      </c>
      <c r="C1145" t="s">
        <v>5834</v>
      </c>
      <c r="D1145" t="s">
        <v>5835</v>
      </c>
      <c r="E1145">
        <v>2</v>
      </c>
      <c r="F1145" t="s">
        <v>91</v>
      </c>
      <c r="G1145">
        <v>20050209</v>
      </c>
      <c r="H1145" t="s">
        <v>5836</v>
      </c>
      <c r="I1145" t="s">
        <v>3338</v>
      </c>
      <c r="J1145" t="s">
        <v>5837</v>
      </c>
      <c r="K1145" t="s">
        <v>141</v>
      </c>
      <c r="L1145" t="s">
        <v>93</v>
      </c>
      <c r="M1145" t="s">
        <v>1240</v>
      </c>
      <c r="O1145" s="2">
        <f>IFERROR(IF($B1145="","",INDEX(所属情報!$E:$E,MATCH($A1145,所属情報!$A:$A,0))),"")</f>
        <v>492249</v>
      </c>
      <c r="P1145" s="2" t="str">
        <f t="shared" si="51"/>
        <v>加藤　一閃 (2)</v>
      </c>
      <c r="Q1145" s="2" t="str">
        <f t="shared" si="52"/>
        <v>ｶﾄｳ ﾋﾄｾ</v>
      </c>
      <c r="R1145" s="2" t="str">
        <f t="shared" si="53"/>
        <v>KATO Hitose (05)</v>
      </c>
      <c r="S1145" s="2" t="str">
        <f>IFERROR(IF($F1145="","",INDEX(リスト!$C:$C,MATCH($F1145,リスト!$B:$B,0))),"")</f>
        <v>26</v>
      </c>
      <c r="T1145" s="2" t="str">
        <f>IFERROR(IF($K1145="","",INDEX(リスト!$F:$F,MATCH($K1145,リスト!$E:$E,0))),"")</f>
        <v>JPN</v>
      </c>
      <c r="U1145" s="2" t="str">
        <f>IF($B1145="","",RIGHT($G1145*1000+100+COUNTIF($G$2:$G1145,$G1145),9))</f>
        <v>050209101</v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>花園・大　阪</v>
      </c>
    </row>
    <row r="1146" spans="1:22" x14ac:dyDescent="0.4">
      <c r="A1146" t="s">
        <v>11781</v>
      </c>
      <c r="B1146">
        <v>1146</v>
      </c>
      <c r="C1146" t="s">
        <v>5838</v>
      </c>
      <c r="D1146" t="s">
        <v>5839</v>
      </c>
      <c r="E1146">
        <v>2</v>
      </c>
      <c r="F1146" t="s">
        <v>97</v>
      </c>
      <c r="G1146">
        <v>20041125</v>
      </c>
      <c r="H1146" t="s">
        <v>5840</v>
      </c>
      <c r="I1146" t="s">
        <v>5841</v>
      </c>
      <c r="J1146" t="s">
        <v>3501</v>
      </c>
      <c r="K1146" t="s">
        <v>141</v>
      </c>
      <c r="L1146" t="s">
        <v>91</v>
      </c>
      <c r="M1146" t="s">
        <v>1933</v>
      </c>
      <c r="O1146" s="2">
        <f>IFERROR(IF($B1146="","",INDEX(所属情報!$E:$E,MATCH($A1146,所属情報!$A:$A,0))),"")</f>
        <v>492249</v>
      </c>
      <c r="P1146" s="2" t="str">
        <f t="shared" si="51"/>
        <v>木原　琉聖 (2)</v>
      </c>
      <c r="Q1146" s="2" t="str">
        <f t="shared" si="52"/>
        <v>ｷﾊﾗ ﾘｭｳｾｲ</v>
      </c>
      <c r="R1146" s="2" t="str">
        <f t="shared" si="53"/>
        <v>KIHARA Ryusei (04)</v>
      </c>
      <c r="S1146" s="2" t="str">
        <f>IFERROR(IF($F1146="","",INDEX(リスト!$C:$C,MATCH($F1146,リスト!$B:$B,0))),"")</f>
        <v>29</v>
      </c>
      <c r="T1146" s="2" t="str">
        <f>IFERROR(IF($K1146="","",INDEX(リスト!$F:$F,MATCH($K1146,リスト!$E:$E,0))),"")</f>
        <v>JPN</v>
      </c>
      <c r="U1146" s="2" t="str">
        <f>IF($B1146="","",RIGHT($G1146*1000+100+COUNTIF($G$2:$G1146,$G1146),9))</f>
        <v>041125101</v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>田辺・京　都</v>
      </c>
    </row>
    <row r="1147" spans="1:22" x14ac:dyDescent="0.4">
      <c r="A1147" t="s">
        <v>11781</v>
      </c>
      <c r="B1147">
        <v>1147</v>
      </c>
      <c r="C1147" t="s">
        <v>5842</v>
      </c>
      <c r="D1147" t="s">
        <v>5843</v>
      </c>
      <c r="E1147">
        <v>2</v>
      </c>
      <c r="F1147" t="s">
        <v>97</v>
      </c>
      <c r="G1147">
        <v>20050315</v>
      </c>
      <c r="H1147" t="s">
        <v>5844</v>
      </c>
      <c r="I1147" t="s">
        <v>5845</v>
      </c>
      <c r="J1147" t="s">
        <v>1849</v>
      </c>
      <c r="K1147" t="s">
        <v>141</v>
      </c>
      <c r="L1147" t="s">
        <v>97</v>
      </c>
      <c r="M1147" t="s">
        <v>2841</v>
      </c>
      <c r="O1147" s="2">
        <f>IFERROR(IF($B1147="","",INDEX(所属情報!$E:$E,MATCH($A1147,所属情報!$A:$A,0))),"")</f>
        <v>492249</v>
      </c>
      <c r="P1147" s="2" t="str">
        <f t="shared" si="51"/>
        <v>脇本　誠也 (2)</v>
      </c>
      <c r="Q1147" s="2" t="str">
        <f t="shared" si="52"/>
        <v>ﾜｷﾓﾄ ｾｲﾔ</v>
      </c>
      <c r="R1147" s="2" t="str">
        <f t="shared" si="53"/>
        <v>WAKIMOTO Seiya (05)</v>
      </c>
      <c r="S1147" s="2" t="str">
        <f>IFERROR(IF($F1147="","",INDEX(リスト!$C:$C,MATCH($F1147,リスト!$B:$B,0))),"")</f>
        <v>29</v>
      </c>
      <c r="T1147" s="2" t="str">
        <f>IFERROR(IF($K1147="","",INDEX(リスト!$F:$F,MATCH($K1147,リスト!$E:$E,0))),"")</f>
        <v>JPN</v>
      </c>
      <c r="U1147" s="2" t="str">
        <f>IF($B1147="","",RIGHT($G1147*1000+100+COUNTIF($G$2:$G1147,$G1147),9))</f>
        <v>050315102</v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>添上・奈　良</v>
      </c>
    </row>
    <row r="1148" spans="1:22" x14ac:dyDescent="0.4">
      <c r="A1148" t="s">
        <v>11781</v>
      </c>
      <c r="B1148">
        <v>1148</v>
      </c>
      <c r="C1148" t="s">
        <v>5846</v>
      </c>
      <c r="D1148" t="s">
        <v>5847</v>
      </c>
      <c r="E1148">
        <v>2</v>
      </c>
      <c r="F1148" t="s">
        <v>93</v>
      </c>
      <c r="G1148">
        <v>20040804</v>
      </c>
      <c r="H1148" t="s">
        <v>5848</v>
      </c>
      <c r="I1148" t="s">
        <v>5268</v>
      </c>
      <c r="J1148" t="s">
        <v>5849</v>
      </c>
      <c r="K1148" t="s">
        <v>141</v>
      </c>
      <c r="L1148" t="s">
        <v>93</v>
      </c>
      <c r="M1148" t="s">
        <v>815</v>
      </c>
      <c r="O1148" s="2">
        <f>IFERROR(IF($B1148="","",INDEX(所属情報!$E:$E,MATCH($A1148,所属情報!$A:$A,0))),"")</f>
        <v>492249</v>
      </c>
      <c r="P1148" s="2" t="str">
        <f t="shared" si="51"/>
        <v>植田　圭一 (2)</v>
      </c>
      <c r="Q1148" s="2" t="str">
        <f t="shared" si="52"/>
        <v>ｳｴﾀﾞ ｹｲｲﾁ</v>
      </c>
      <c r="R1148" s="2" t="str">
        <f t="shared" si="53"/>
        <v>UEDA Keiichi (04)</v>
      </c>
      <c r="S1148" s="2" t="str">
        <f>IFERROR(IF($F1148="","",INDEX(リスト!$C:$C,MATCH($F1148,リスト!$B:$B,0))),"")</f>
        <v>27</v>
      </c>
      <c r="T1148" s="2" t="str">
        <f>IFERROR(IF($K1148="","",INDEX(リスト!$F:$F,MATCH($K1148,リスト!$E:$E,0))),"")</f>
        <v>JPN</v>
      </c>
      <c r="U1148" s="2" t="str">
        <f>IF($B1148="","",RIGHT($G1148*1000+100+COUNTIF($G$2:$G1148,$G1148),9))</f>
        <v>040804101</v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>関西大北陽・大　阪</v>
      </c>
    </row>
    <row r="1149" spans="1:22" x14ac:dyDescent="0.4">
      <c r="A1149" t="s">
        <v>11781</v>
      </c>
      <c r="B1149">
        <v>1149</v>
      </c>
      <c r="C1149" t="s">
        <v>5850</v>
      </c>
      <c r="D1149" t="s">
        <v>5851</v>
      </c>
      <c r="E1149">
        <v>2</v>
      </c>
      <c r="F1149" t="s">
        <v>93</v>
      </c>
      <c r="G1149">
        <v>20040503</v>
      </c>
      <c r="H1149" t="s">
        <v>5852</v>
      </c>
      <c r="I1149" t="s">
        <v>2147</v>
      </c>
      <c r="J1149" t="s">
        <v>1635</v>
      </c>
      <c r="K1149" t="s">
        <v>141</v>
      </c>
      <c r="L1149" t="s">
        <v>93</v>
      </c>
      <c r="M1149" t="s">
        <v>945</v>
      </c>
      <c r="O1149" s="2">
        <f>IFERROR(IF($B1149="","",INDEX(所属情報!$E:$E,MATCH($A1149,所属情報!$A:$A,0))),"")</f>
        <v>492249</v>
      </c>
      <c r="P1149" s="2" t="str">
        <f t="shared" si="51"/>
        <v>竹内　快斗 (2)</v>
      </c>
      <c r="Q1149" s="2" t="str">
        <f t="shared" si="52"/>
        <v>ﾀｹｳﾁ ｶｲﾄ</v>
      </c>
      <c r="R1149" s="2" t="str">
        <f t="shared" si="53"/>
        <v>TAKEUCHI Kaito (04)</v>
      </c>
      <c r="S1149" s="2" t="str">
        <f>IFERROR(IF($F1149="","",INDEX(リスト!$C:$C,MATCH($F1149,リスト!$B:$B,0))),"")</f>
        <v>27</v>
      </c>
      <c r="T1149" s="2" t="str">
        <f>IFERROR(IF($K1149="","",INDEX(リスト!$F:$F,MATCH($K1149,リスト!$E:$E,0))),"")</f>
        <v>JPN</v>
      </c>
      <c r="U1149" s="2" t="str">
        <f>IF($B1149="","",RIGHT($G1149*1000+100+COUNTIF($G$2:$G1149,$G1149),9))</f>
        <v>040503101</v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>大塚・大　阪</v>
      </c>
    </row>
    <row r="1150" spans="1:22" x14ac:dyDescent="0.4">
      <c r="A1150" t="s">
        <v>11781</v>
      </c>
      <c r="B1150">
        <v>1150</v>
      </c>
      <c r="C1150" t="s">
        <v>5853</v>
      </c>
      <c r="D1150" t="s">
        <v>5854</v>
      </c>
      <c r="E1150">
        <v>2</v>
      </c>
      <c r="F1150" t="s">
        <v>93</v>
      </c>
      <c r="G1150">
        <v>20040505</v>
      </c>
      <c r="H1150" t="s">
        <v>5855</v>
      </c>
      <c r="I1150" t="s">
        <v>1450</v>
      </c>
      <c r="J1150" t="s">
        <v>5856</v>
      </c>
      <c r="K1150" t="s">
        <v>141</v>
      </c>
      <c r="L1150" t="s">
        <v>93</v>
      </c>
      <c r="M1150" t="s">
        <v>3359</v>
      </c>
      <c r="O1150" s="2">
        <f>IFERROR(IF($B1150="","",INDEX(所属情報!$E:$E,MATCH($A1150,所属情報!$A:$A,0))),"")</f>
        <v>492249</v>
      </c>
      <c r="P1150" s="2" t="str">
        <f t="shared" si="51"/>
        <v>渡邊　朝陽 (2)</v>
      </c>
      <c r="Q1150" s="2" t="str">
        <f t="shared" si="52"/>
        <v>ﾜﾀﾅﾍﾞ ｱｻﾋ</v>
      </c>
      <c r="R1150" s="2" t="str">
        <f t="shared" si="53"/>
        <v>WATANABE Asahi (04)</v>
      </c>
      <c r="S1150" s="2" t="str">
        <f>IFERROR(IF($F1150="","",INDEX(リスト!$C:$C,MATCH($F1150,リスト!$B:$B,0))),"")</f>
        <v>27</v>
      </c>
      <c r="T1150" s="2" t="str">
        <f>IFERROR(IF($K1150="","",INDEX(リスト!$F:$F,MATCH($K1150,リスト!$E:$E,0))),"")</f>
        <v>JPN</v>
      </c>
      <c r="U1150" s="2" t="str">
        <f>IF($B1150="","",RIGHT($G1150*1000+100+COUNTIF($G$2:$G1150,$G1150),9))</f>
        <v>040505101</v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>汎愛・大　阪</v>
      </c>
    </row>
    <row r="1151" spans="1:22" x14ac:dyDescent="0.4">
      <c r="A1151" t="s">
        <v>11781</v>
      </c>
      <c r="B1151">
        <v>1151</v>
      </c>
      <c r="C1151" t="s">
        <v>5857</v>
      </c>
      <c r="D1151" t="s">
        <v>5858</v>
      </c>
      <c r="E1151">
        <v>2</v>
      </c>
      <c r="F1151" t="s">
        <v>95</v>
      </c>
      <c r="G1151">
        <v>20040921</v>
      </c>
      <c r="H1151" t="s">
        <v>5859</v>
      </c>
      <c r="I1151" t="s">
        <v>4907</v>
      </c>
      <c r="J1151" t="s">
        <v>5860</v>
      </c>
      <c r="K1151" t="s">
        <v>141</v>
      </c>
      <c r="L1151" t="s">
        <v>95</v>
      </c>
      <c r="M1151" t="s">
        <v>904</v>
      </c>
      <c r="O1151" s="2">
        <f>IFERROR(IF($B1151="","",INDEX(所属情報!$E:$E,MATCH($A1151,所属情報!$A:$A,0))),"")</f>
        <v>492249</v>
      </c>
      <c r="P1151" s="2" t="str">
        <f t="shared" si="51"/>
        <v>中西　火々良 (2)</v>
      </c>
      <c r="Q1151" s="2" t="str">
        <f t="shared" si="52"/>
        <v>ﾅｶﾆｼ ﾎﾑﾗ</v>
      </c>
      <c r="R1151" s="2" t="str">
        <f t="shared" si="53"/>
        <v>NAKANISHI Homura (04)</v>
      </c>
      <c r="S1151" s="2" t="str">
        <f>IFERROR(IF($F1151="","",INDEX(リスト!$C:$C,MATCH($F1151,リスト!$B:$B,0))),"")</f>
        <v>28</v>
      </c>
      <c r="T1151" s="2" t="str">
        <f>IFERROR(IF($K1151="","",INDEX(リスト!$F:$F,MATCH($K1151,リスト!$E:$E,0))),"")</f>
        <v>JPN</v>
      </c>
      <c r="U1151" s="2" t="str">
        <f>IF($B1151="","",RIGHT($G1151*1000+100+COUNTIF($G$2:$G1151,$G1151),9))</f>
        <v>040921103</v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>市立尼崎・兵　庫</v>
      </c>
    </row>
    <row r="1152" spans="1:22" x14ac:dyDescent="0.4">
      <c r="A1152" t="s">
        <v>11781</v>
      </c>
      <c r="B1152">
        <v>1152</v>
      </c>
      <c r="C1152" t="s">
        <v>5861</v>
      </c>
      <c r="D1152" t="s">
        <v>5862</v>
      </c>
      <c r="E1152">
        <v>2</v>
      </c>
      <c r="F1152" t="s">
        <v>113</v>
      </c>
      <c r="G1152">
        <v>20050122</v>
      </c>
      <c r="H1152" t="s">
        <v>5863</v>
      </c>
      <c r="I1152" t="s">
        <v>3061</v>
      </c>
      <c r="J1152" t="s">
        <v>5864</v>
      </c>
      <c r="K1152" t="s">
        <v>141</v>
      </c>
      <c r="L1152" t="s">
        <v>113</v>
      </c>
      <c r="M1152" t="s">
        <v>2376</v>
      </c>
      <c r="O1152" s="2">
        <f>IFERROR(IF($B1152="","",INDEX(所属情報!$E:$E,MATCH($A1152,所属情報!$A:$A,0))),"")</f>
        <v>492249</v>
      </c>
      <c r="P1152" s="2" t="str">
        <f t="shared" si="51"/>
        <v>松山　翔星 (2)</v>
      </c>
      <c r="Q1152" s="2" t="str">
        <f t="shared" si="52"/>
        <v>ﾏﾂﾔﾏ ｼｮｳｾｲ</v>
      </c>
      <c r="R1152" s="2" t="str">
        <f t="shared" si="53"/>
        <v>MATSUYAMA Shosei (05)</v>
      </c>
      <c r="S1152" s="2" t="str">
        <f>IFERROR(IF($F1152="","",INDEX(リスト!$C:$C,MATCH($F1152,リスト!$B:$B,0))),"")</f>
        <v>37</v>
      </c>
      <c r="T1152" s="2" t="str">
        <f>IFERROR(IF($K1152="","",INDEX(リスト!$F:$F,MATCH($K1152,リスト!$E:$E,0))),"")</f>
        <v>JPN</v>
      </c>
      <c r="U1152" s="2" t="str">
        <f>IF($B1152="","",RIGHT($G1152*1000+100+COUNTIF($G$2:$G1152,$G1152),9))</f>
        <v>050122101</v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>四国学院大香川西・香　川</v>
      </c>
    </row>
    <row r="1153" spans="1:22" x14ac:dyDescent="0.4">
      <c r="A1153" t="s">
        <v>11781</v>
      </c>
      <c r="B1153">
        <v>1153</v>
      </c>
      <c r="C1153" t="s">
        <v>5865</v>
      </c>
      <c r="D1153" t="s">
        <v>5866</v>
      </c>
      <c r="E1153">
        <v>2</v>
      </c>
      <c r="F1153" t="s">
        <v>95</v>
      </c>
      <c r="G1153">
        <v>20050105</v>
      </c>
      <c r="H1153" t="s">
        <v>5867</v>
      </c>
      <c r="I1153" t="s">
        <v>5268</v>
      </c>
      <c r="J1153" t="s">
        <v>1177</v>
      </c>
      <c r="K1153" t="s">
        <v>141</v>
      </c>
      <c r="L1153" t="s">
        <v>95</v>
      </c>
      <c r="M1153" t="s">
        <v>3470</v>
      </c>
      <c r="O1153" s="2">
        <f>IFERROR(IF($B1153="","",INDEX(所属情報!$E:$E,MATCH($A1153,所属情報!$A:$A,0))),"")</f>
        <v>492249</v>
      </c>
      <c r="P1153" s="2" t="str">
        <f t="shared" si="51"/>
        <v>上田　隼也 (2)</v>
      </c>
      <c r="Q1153" s="2" t="str">
        <f t="shared" si="52"/>
        <v>ｳｴﾀﾞ ｼｭﾝﾔ</v>
      </c>
      <c r="R1153" s="2" t="str">
        <f t="shared" si="53"/>
        <v>UEDA Shunya (05)</v>
      </c>
      <c r="S1153" s="2" t="str">
        <f>IFERROR(IF($F1153="","",INDEX(リスト!$C:$C,MATCH($F1153,リスト!$B:$B,0))),"")</f>
        <v>28</v>
      </c>
      <c r="T1153" s="2" t="str">
        <f>IFERROR(IF($K1153="","",INDEX(リスト!$F:$F,MATCH($K1153,リスト!$E:$E,0))),"")</f>
        <v>JPN</v>
      </c>
      <c r="U1153" s="2" t="str">
        <f>IF($B1153="","",RIGHT($G1153*1000+100+COUNTIF($G$2:$G1153,$G1153),9))</f>
        <v>050105101</v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>柏原・兵　庫</v>
      </c>
    </row>
    <row r="1154" spans="1:22" x14ac:dyDescent="0.4">
      <c r="A1154" t="s">
        <v>11781</v>
      </c>
      <c r="B1154">
        <v>1154</v>
      </c>
      <c r="C1154" t="s">
        <v>5868</v>
      </c>
      <c r="D1154" t="s">
        <v>5869</v>
      </c>
      <c r="E1154">
        <v>2</v>
      </c>
      <c r="F1154" t="s">
        <v>93</v>
      </c>
      <c r="G1154">
        <v>20040415</v>
      </c>
      <c r="H1154" t="s">
        <v>5870</v>
      </c>
      <c r="I1154" t="s">
        <v>5871</v>
      </c>
      <c r="J1154" t="s">
        <v>1657</v>
      </c>
      <c r="K1154" t="s">
        <v>141</v>
      </c>
      <c r="L1154" t="s">
        <v>93</v>
      </c>
      <c r="M1154" t="s">
        <v>1839</v>
      </c>
      <c r="O1154" s="2">
        <f>IFERROR(IF($B1154="","",INDEX(所属情報!$E:$E,MATCH($A1154,所属情報!$A:$A,0))),"")</f>
        <v>492249</v>
      </c>
      <c r="P1154" s="2" t="str">
        <f t="shared" ref="P1154:P1217" si="54">IF($C1154="","",IF($E1154="",$C1154,$C1154&amp;" ("&amp;$E1154&amp;")"))</f>
        <v>三澤　陽斗 (2)</v>
      </c>
      <c r="Q1154" s="2" t="str">
        <f t="shared" ref="Q1154:Q1217" si="55">IF($D1154="","",ASC($D1154))</f>
        <v>ﾐｻﾜ ﾊﾙﾄ</v>
      </c>
      <c r="R1154" s="2" t="str">
        <f t="shared" ref="R1154:R1217" si="56">IF($I1154="","",UPPER($I1154)&amp;" "&amp;UPPER(LEFT($J1154,1))&amp;LOWER(RIGHT($J1154,LEN($J1154)-1))&amp;" ("&amp;MID($G1154,3,2)&amp;")")</f>
        <v>MISAWA Haruto (04)</v>
      </c>
      <c r="S1154" s="2" t="str">
        <f>IFERROR(IF($F1154="","",INDEX(リスト!$C:$C,MATCH($F1154,リスト!$B:$B,0))),"")</f>
        <v>27</v>
      </c>
      <c r="T1154" s="2" t="str">
        <f>IFERROR(IF($K1154="","",INDEX(リスト!$F:$F,MATCH($K1154,リスト!$E:$E,0))),"")</f>
        <v>JPN</v>
      </c>
      <c r="U1154" s="2" t="str">
        <f>IF($B1154="","",RIGHT($G1154*1000+100+COUNTIF($G$2:$G1154,$G1154),9))</f>
        <v>040415102</v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>山田・大　阪</v>
      </c>
    </row>
    <row r="1155" spans="1:22" x14ac:dyDescent="0.4">
      <c r="A1155" t="s">
        <v>11781</v>
      </c>
      <c r="B1155">
        <v>1155</v>
      </c>
      <c r="C1155" t="s">
        <v>5872</v>
      </c>
      <c r="D1155" t="s">
        <v>5873</v>
      </c>
      <c r="E1155">
        <v>2</v>
      </c>
      <c r="F1155" t="s">
        <v>97</v>
      </c>
      <c r="G1155">
        <v>20050208</v>
      </c>
      <c r="H1155" t="s">
        <v>5874</v>
      </c>
      <c r="I1155" t="s">
        <v>861</v>
      </c>
      <c r="J1155" t="s">
        <v>3248</v>
      </c>
      <c r="K1155" t="s">
        <v>141</v>
      </c>
      <c r="L1155" t="s">
        <v>97</v>
      </c>
      <c r="M1155" t="s">
        <v>2841</v>
      </c>
      <c r="O1155" s="2">
        <f>IFERROR(IF($B1155="","",INDEX(所属情報!$E:$E,MATCH($A1155,所属情報!$A:$A,0))),"")</f>
        <v>492249</v>
      </c>
      <c r="P1155" s="2" t="str">
        <f t="shared" si="54"/>
        <v>吉本　将希 (2)</v>
      </c>
      <c r="Q1155" s="2" t="str">
        <f t="shared" si="55"/>
        <v>ﾖｼﾓﾄ ｼｮｳｷ</v>
      </c>
      <c r="R1155" s="2" t="str">
        <f t="shared" si="56"/>
        <v>YOSHIMOTO Shoki (05)</v>
      </c>
      <c r="S1155" s="2" t="str">
        <f>IFERROR(IF($F1155="","",INDEX(リスト!$C:$C,MATCH($F1155,リスト!$B:$B,0))),"")</f>
        <v>29</v>
      </c>
      <c r="T1155" s="2" t="str">
        <f>IFERROR(IF($K1155="","",INDEX(リスト!$F:$F,MATCH($K1155,リスト!$E:$E,0))),"")</f>
        <v>JPN</v>
      </c>
      <c r="U1155" s="2" t="str">
        <f>IF($B1155="","",RIGHT($G1155*1000+100+COUNTIF($G$2:$G1155,$G1155),9))</f>
        <v>050208102</v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>添上・奈　良</v>
      </c>
    </row>
    <row r="1156" spans="1:22" x14ac:dyDescent="0.4">
      <c r="A1156" t="s">
        <v>11782</v>
      </c>
      <c r="B1156">
        <v>1156</v>
      </c>
      <c r="C1156" t="s">
        <v>5875</v>
      </c>
      <c r="D1156" t="s">
        <v>5876</v>
      </c>
      <c r="E1156">
        <v>4</v>
      </c>
      <c r="F1156" t="s">
        <v>95</v>
      </c>
      <c r="G1156">
        <v>20021204</v>
      </c>
      <c r="H1156" t="s">
        <v>5877</v>
      </c>
      <c r="I1156" t="s">
        <v>5585</v>
      </c>
      <c r="J1156" t="s">
        <v>5878</v>
      </c>
      <c r="K1156" t="s">
        <v>141</v>
      </c>
      <c r="L1156" t="s">
        <v>113</v>
      </c>
      <c r="M1156" t="s">
        <v>2376</v>
      </c>
      <c r="O1156" s="2">
        <f>IFERROR(IF($B1156="","",INDEX(所属情報!$E:$E,MATCH($A1156,所属情報!$A:$A,0))),"")</f>
        <v>492302</v>
      </c>
      <c r="P1156" s="2" t="str">
        <f t="shared" si="54"/>
        <v>佐野　嘉彦 (4)</v>
      </c>
      <c r="Q1156" s="2" t="str">
        <f t="shared" si="55"/>
        <v>ｻﾉ ﾖｼﾋｺ</v>
      </c>
      <c r="R1156" s="2" t="str">
        <f t="shared" si="56"/>
        <v>SANO Yoshihiko (02)</v>
      </c>
      <c r="S1156" s="2" t="str">
        <f>IFERROR(IF($F1156="","",INDEX(リスト!$C:$C,MATCH($F1156,リスト!$B:$B,0))),"")</f>
        <v>28</v>
      </c>
      <c r="T1156" s="2" t="str">
        <f>IFERROR(IF($K1156="","",INDEX(リスト!$F:$F,MATCH($K1156,リスト!$E:$E,0))),"")</f>
        <v>JPN</v>
      </c>
      <c r="U1156" s="2" t="str">
        <f>IF($B1156="","",RIGHT($G1156*1000+100+COUNTIF($G$2:$G1156,$G1156),9))</f>
        <v>021204101</v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>四国学院大香川西・香　川</v>
      </c>
    </row>
    <row r="1157" spans="1:22" x14ac:dyDescent="0.4">
      <c r="A1157" t="s">
        <v>11782</v>
      </c>
      <c r="B1157">
        <v>1157</v>
      </c>
      <c r="C1157" t="s">
        <v>5879</v>
      </c>
      <c r="D1157" t="s">
        <v>5880</v>
      </c>
      <c r="E1157">
        <v>4</v>
      </c>
      <c r="F1157" t="s">
        <v>93</v>
      </c>
      <c r="G1157">
        <v>20030306</v>
      </c>
      <c r="H1157" t="s">
        <v>5881</v>
      </c>
      <c r="I1157" t="s">
        <v>1084</v>
      </c>
      <c r="J1157" t="s">
        <v>1737</v>
      </c>
      <c r="K1157" t="s">
        <v>141</v>
      </c>
      <c r="L1157" t="s">
        <v>93</v>
      </c>
      <c r="M1157" t="s">
        <v>945</v>
      </c>
      <c r="O1157" s="2">
        <f>IFERROR(IF($B1157="","",INDEX(所属情報!$E:$E,MATCH($A1157,所属情報!$A:$A,0))),"")</f>
        <v>492302</v>
      </c>
      <c r="P1157" s="2" t="str">
        <f t="shared" si="54"/>
        <v>木村　太陽 (4)</v>
      </c>
      <c r="Q1157" s="2" t="str">
        <f t="shared" si="55"/>
        <v>ｷﾑﾗ ﾀｲﾖｳ</v>
      </c>
      <c r="R1157" s="2" t="str">
        <f t="shared" si="56"/>
        <v>KIMURA Taiyo (03)</v>
      </c>
      <c r="S1157" s="2" t="str">
        <f>IFERROR(IF($F1157="","",INDEX(リスト!$C:$C,MATCH($F1157,リスト!$B:$B,0))),"")</f>
        <v>27</v>
      </c>
      <c r="T1157" s="2" t="str">
        <f>IFERROR(IF($K1157="","",INDEX(リスト!$F:$F,MATCH($K1157,リスト!$E:$E,0))),"")</f>
        <v>JPN</v>
      </c>
      <c r="U1157" s="2" t="str">
        <f>IF($B1157="","",RIGHT($G1157*1000+100+COUNTIF($G$2:$G1157,$G1157),9))</f>
        <v>030306101</v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>大塚・大　阪</v>
      </c>
    </row>
    <row r="1158" spans="1:22" x14ac:dyDescent="0.4">
      <c r="A1158" t="s">
        <v>11782</v>
      </c>
      <c r="B1158">
        <v>1158</v>
      </c>
      <c r="C1158" t="s">
        <v>5882</v>
      </c>
      <c r="D1158" t="s">
        <v>5883</v>
      </c>
      <c r="E1158">
        <v>4</v>
      </c>
      <c r="F1158" t="s">
        <v>93</v>
      </c>
      <c r="G1158">
        <v>20030124</v>
      </c>
      <c r="H1158" t="s">
        <v>5884</v>
      </c>
      <c r="I1158" t="s">
        <v>3628</v>
      </c>
      <c r="J1158" t="s">
        <v>2238</v>
      </c>
      <c r="K1158" t="s">
        <v>141</v>
      </c>
      <c r="L1158" t="s">
        <v>93</v>
      </c>
      <c r="M1158" t="s">
        <v>1102</v>
      </c>
      <c r="O1158" s="2">
        <f>IFERROR(IF($B1158="","",INDEX(所属情報!$E:$E,MATCH($A1158,所属情報!$A:$A,0))),"")</f>
        <v>492302</v>
      </c>
      <c r="P1158" s="2" t="str">
        <f t="shared" si="54"/>
        <v>梶田　陸空 (4)</v>
      </c>
      <c r="Q1158" s="2" t="str">
        <f t="shared" si="55"/>
        <v>ｶｼﾞﾀ ﾘｸ</v>
      </c>
      <c r="R1158" s="2" t="str">
        <f t="shared" si="56"/>
        <v>KAJITA Riku (03)</v>
      </c>
      <c r="S1158" s="2" t="str">
        <f>IFERROR(IF($F1158="","",INDEX(リスト!$C:$C,MATCH($F1158,リスト!$B:$B,0))),"")</f>
        <v>27</v>
      </c>
      <c r="T1158" s="2" t="str">
        <f>IFERROR(IF($K1158="","",INDEX(リスト!$F:$F,MATCH($K1158,リスト!$E:$E,0))),"")</f>
        <v>JPN</v>
      </c>
      <c r="U1158" s="2" t="str">
        <f>IF($B1158="","",RIGHT($G1158*1000+100+COUNTIF($G$2:$G1158,$G1158),9))</f>
        <v>030124101</v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>履正社・大　阪</v>
      </c>
    </row>
    <row r="1159" spans="1:22" x14ac:dyDescent="0.4">
      <c r="A1159" t="s">
        <v>11782</v>
      </c>
      <c r="B1159">
        <v>1159</v>
      </c>
      <c r="C1159" t="s">
        <v>5885</v>
      </c>
      <c r="D1159" t="s">
        <v>5886</v>
      </c>
      <c r="E1159">
        <v>4</v>
      </c>
      <c r="F1159" t="s">
        <v>93</v>
      </c>
      <c r="G1159">
        <v>20020622</v>
      </c>
      <c r="H1159" t="s">
        <v>5887</v>
      </c>
      <c r="I1159" t="s">
        <v>5888</v>
      </c>
      <c r="J1159" t="s">
        <v>1471</v>
      </c>
      <c r="K1159" t="s">
        <v>141</v>
      </c>
      <c r="L1159" t="s">
        <v>93</v>
      </c>
      <c r="M1159" t="s">
        <v>815</v>
      </c>
      <c r="O1159" s="2">
        <f>IFERROR(IF($B1159="","",INDEX(所属情報!$E:$E,MATCH($A1159,所属情報!$A:$A,0))),"")</f>
        <v>492302</v>
      </c>
      <c r="P1159" s="2" t="str">
        <f t="shared" si="54"/>
        <v>濱本　竜多 (4)</v>
      </c>
      <c r="Q1159" s="2" t="str">
        <f t="shared" si="55"/>
        <v>ﾊﾏﾓﾄ ﾘｭｳﾀ</v>
      </c>
      <c r="R1159" s="2" t="str">
        <f t="shared" si="56"/>
        <v>HAMAMOTO Ryuta (02)</v>
      </c>
      <c r="S1159" s="2" t="str">
        <f>IFERROR(IF($F1159="","",INDEX(リスト!$C:$C,MATCH($F1159,リスト!$B:$B,0))),"")</f>
        <v>27</v>
      </c>
      <c r="T1159" s="2" t="str">
        <f>IFERROR(IF($K1159="","",INDEX(リスト!$F:$F,MATCH($K1159,リスト!$E:$E,0))),"")</f>
        <v>JPN</v>
      </c>
      <c r="U1159" s="2" t="str">
        <f>IF($B1159="","",RIGHT($G1159*1000+100+COUNTIF($G$2:$G1159,$G1159),9))</f>
        <v>020622102</v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>関西大北陽・大　阪</v>
      </c>
    </row>
    <row r="1160" spans="1:22" x14ac:dyDescent="0.4">
      <c r="A1160" t="s">
        <v>11782</v>
      </c>
      <c r="B1160">
        <v>1160</v>
      </c>
      <c r="C1160" t="s">
        <v>5889</v>
      </c>
      <c r="D1160" t="s">
        <v>5890</v>
      </c>
      <c r="E1160">
        <v>4</v>
      </c>
      <c r="F1160" t="s">
        <v>91</v>
      </c>
      <c r="G1160">
        <v>20020731</v>
      </c>
      <c r="H1160" t="s">
        <v>5891</v>
      </c>
      <c r="I1160" t="s">
        <v>5892</v>
      </c>
      <c r="J1160" t="s">
        <v>2479</v>
      </c>
      <c r="K1160" t="s">
        <v>141</v>
      </c>
      <c r="L1160" t="s">
        <v>91</v>
      </c>
      <c r="M1160" t="s">
        <v>2772</v>
      </c>
      <c r="O1160" s="2">
        <f>IFERROR(IF($B1160="","",INDEX(所属情報!$E:$E,MATCH($A1160,所属情報!$A:$A,0))),"")</f>
        <v>492302</v>
      </c>
      <c r="P1160" s="2" t="str">
        <f t="shared" si="54"/>
        <v>大藪　輝 (4)</v>
      </c>
      <c r="Q1160" s="2" t="str">
        <f t="shared" si="55"/>
        <v>ｵｵﾔﾌﾞ ｱｷﾗ</v>
      </c>
      <c r="R1160" s="2" t="str">
        <f t="shared" si="56"/>
        <v>OYABU Akira (02)</v>
      </c>
      <c r="S1160" s="2" t="str">
        <f>IFERROR(IF($F1160="","",INDEX(リスト!$C:$C,MATCH($F1160,リスト!$B:$B,0))),"")</f>
        <v>26</v>
      </c>
      <c r="T1160" s="2" t="str">
        <f>IFERROR(IF($K1160="","",INDEX(リスト!$F:$F,MATCH($K1160,リスト!$E:$E,0))),"")</f>
        <v>JPN</v>
      </c>
      <c r="U1160" s="2" t="str">
        <f>IF($B1160="","",RIGHT($G1160*1000+100+COUNTIF($G$2:$G1160,$G1160),9))</f>
        <v>020731103</v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>北嵯峨・京　都</v>
      </c>
    </row>
    <row r="1161" spans="1:22" x14ac:dyDescent="0.4">
      <c r="A1161" t="s">
        <v>11782</v>
      </c>
      <c r="B1161">
        <v>1161</v>
      </c>
      <c r="C1161" t="s">
        <v>5893</v>
      </c>
      <c r="D1161" t="s">
        <v>5894</v>
      </c>
      <c r="E1161">
        <v>4</v>
      </c>
      <c r="F1161" t="s">
        <v>95</v>
      </c>
      <c r="G1161">
        <v>20021112</v>
      </c>
      <c r="H1161" t="s">
        <v>5895</v>
      </c>
      <c r="I1161" t="s">
        <v>5896</v>
      </c>
      <c r="J1161" t="s">
        <v>5897</v>
      </c>
      <c r="K1161" t="s">
        <v>141</v>
      </c>
      <c r="L1161" t="s">
        <v>95</v>
      </c>
      <c r="M1161" t="s">
        <v>5898</v>
      </c>
      <c r="O1161" s="2">
        <f>IFERROR(IF($B1161="","",INDEX(所属情報!$E:$E,MATCH($A1161,所属情報!$A:$A,0))),"")</f>
        <v>492302</v>
      </c>
      <c r="P1161" s="2" t="str">
        <f t="shared" si="54"/>
        <v>執行　隼之介 (4)</v>
      </c>
      <c r="Q1161" s="2" t="str">
        <f t="shared" si="55"/>
        <v>ｼｷﾞｮｳ ｼｭﾝﾉｽｹ</v>
      </c>
      <c r="R1161" s="2" t="str">
        <f t="shared" si="56"/>
        <v>SHIGYO Shunnosuke (02)</v>
      </c>
      <c r="S1161" s="2" t="str">
        <f>IFERROR(IF($F1161="","",INDEX(リスト!$C:$C,MATCH($F1161,リスト!$B:$B,0))),"")</f>
        <v>28</v>
      </c>
      <c r="T1161" s="2" t="str">
        <f>IFERROR(IF($K1161="","",INDEX(リスト!$F:$F,MATCH($K1161,リスト!$E:$E,0))),"")</f>
        <v>JPN</v>
      </c>
      <c r="U1161" s="2" t="str">
        <f>IF($B1161="","",RIGHT($G1161*1000+100+COUNTIF($G$2:$G1161,$G1161),9))</f>
        <v>021112101</v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>育英・兵　庫</v>
      </c>
    </row>
    <row r="1162" spans="1:22" x14ac:dyDescent="0.4">
      <c r="A1162" t="s">
        <v>11782</v>
      </c>
      <c r="B1162">
        <v>1162</v>
      </c>
      <c r="C1162" t="s">
        <v>5899</v>
      </c>
      <c r="D1162" t="s">
        <v>5900</v>
      </c>
      <c r="E1162">
        <v>4</v>
      </c>
      <c r="F1162" t="s">
        <v>93</v>
      </c>
      <c r="G1162">
        <v>20021004</v>
      </c>
      <c r="H1162" t="s">
        <v>5901</v>
      </c>
      <c r="I1162" t="s">
        <v>5902</v>
      </c>
      <c r="J1162" t="s">
        <v>850</v>
      </c>
      <c r="K1162" t="s">
        <v>141</v>
      </c>
      <c r="L1162" t="s">
        <v>93</v>
      </c>
      <c r="M1162" t="s">
        <v>5903</v>
      </c>
      <c r="O1162" s="2">
        <f>IFERROR(IF($B1162="","",INDEX(所属情報!$E:$E,MATCH($A1162,所属情報!$A:$A,0))),"")</f>
        <v>492302</v>
      </c>
      <c r="P1162" s="2" t="str">
        <f t="shared" si="54"/>
        <v>中平　貴之 (4)</v>
      </c>
      <c r="Q1162" s="2" t="str">
        <f t="shared" si="55"/>
        <v>ﾅｶﾋﾗ ﾀｶﾕｷ</v>
      </c>
      <c r="R1162" s="2" t="str">
        <f t="shared" si="56"/>
        <v>NAKAHIRA Takayuki (02)</v>
      </c>
      <c r="S1162" s="2" t="str">
        <f>IFERROR(IF($F1162="","",INDEX(リスト!$C:$C,MATCH($F1162,リスト!$B:$B,0))),"")</f>
        <v>27</v>
      </c>
      <c r="T1162" s="2" t="str">
        <f>IFERROR(IF($K1162="","",INDEX(リスト!$F:$F,MATCH($K1162,リスト!$E:$E,0))),"")</f>
        <v>JPN</v>
      </c>
      <c r="U1162" s="2" t="str">
        <f>IF($B1162="","",RIGHT($G1162*1000+100+COUNTIF($G$2:$G1162,$G1162),9))</f>
        <v>021004101</v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>大商学園・大　阪</v>
      </c>
    </row>
    <row r="1163" spans="1:22" x14ac:dyDescent="0.4">
      <c r="A1163" t="s">
        <v>11782</v>
      </c>
      <c r="B1163">
        <v>1163</v>
      </c>
      <c r="C1163" t="s">
        <v>5904</v>
      </c>
      <c r="D1163" t="s">
        <v>5905</v>
      </c>
      <c r="E1163">
        <v>4</v>
      </c>
      <c r="F1163" t="s">
        <v>93</v>
      </c>
      <c r="G1163">
        <v>20030319</v>
      </c>
      <c r="H1163" t="s">
        <v>5906</v>
      </c>
      <c r="I1163" t="s">
        <v>5907</v>
      </c>
      <c r="J1163" t="s">
        <v>2173</v>
      </c>
      <c r="K1163" t="s">
        <v>141</v>
      </c>
      <c r="L1163" t="s">
        <v>93</v>
      </c>
      <c r="M1163" t="s">
        <v>5908</v>
      </c>
      <c r="O1163" s="2">
        <f>IFERROR(IF($B1163="","",INDEX(所属情報!$E:$E,MATCH($A1163,所属情報!$A:$A,0))),"")</f>
        <v>492302</v>
      </c>
      <c r="P1163" s="2" t="str">
        <f t="shared" si="54"/>
        <v>西端　将司 (4)</v>
      </c>
      <c r="Q1163" s="2" t="str">
        <f t="shared" si="55"/>
        <v>ﾆｼﾊﾞﾀ ﾏｻｼ</v>
      </c>
      <c r="R1163" s="2" t="str">
        <f t="shared" si="56"/>
        <v>NISHIBATA Masashi (03)</v>
      </c>
      <c r="S1163" s="2" t="str">
        <f>IFERROR(IF($F1163="","",INDEX(リスト!$C:$C,MATCH($F1163,リスト!$B:$B,0))),"")</f>
        <v>27</v>
      </c>
      <c r="T1163" s="2" t="str">
        <f>IFERROR(IF($K1163="","",INDEX(リスト!$F:$F,MATCH($K1163,リスト!$E:$E,0))),"")</f>
        <v>JPN</v>
      </c>
      <c r="U1163" s="2" t="str">
        <f>IF($B1163="","",RIGHT($G1163*1000+100+COUNTIF($G$2:$G1163,$G1163),9))</f>
        <v>030319102</v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>上宮太子・大　阪</v>
      </c>
    </row>
    <row r="1164" spans="1:22" x14ac:dyDescent="0.4">
      <c r="A1164" t="s">
        <v>11782</v>
      </c>
      <c r="B1164">
        <v>1164</v>
      </c>
      <c r="C1164" t="s">
        <v>5909</v>
      </c>
      <c r="D1164" t="s">
        <v>5910</v>
      </c>
      <c r="E1164">
        <v>4</v>
      </c>
      <c r="F1164" t="s">
        <v>93</v>
      </c>
      <c r="G1164">
        <v>20030226</v>
      </c>
      <c r="H1164" t="s">
        <v>5911</v>
      </c>
      <c r="I1164" t="s">
        <v>5912</v>
      </c>
      <c r="J1164" t="s">
        <v>826</v>
      </c>
      <c r="K1164" t="s">
        <v>141</v>
      </c>
      <c r="L1164" t="s">
        <v>93</v>
      </c>
      <c r="M1164" t="s">
        <v>951</v>
      </c>
      <c r="O1164" s="2">
        <f>IFERROR(IF($B1164="","",INDEX(所属情報!$E:$E,MATCH($A1164,所属情報!$A:$A,0))),"")</f>
        <v>492302</v>
      </c>
      <c r="P1164" s="2" t="str">
        <f t="shared" si="54"/>
        <v>藤村　雅紀 (4)</v>
      </c>
      <c r="Q1164" s="2" t="str">
        <f t="shared" si="55"/>
        <v>ﾌｼﾞﾑﾗ ﾏｻｷ</v>
      </c>
      <c r="R1164" s="2" t="str">
        <f t="shared" si="56"/>
        <v>FUJIMURA Masaki (03)</v>
      </c>
      <c r="S1164" s="2" t="str">
        <f>IFERROR(IF($F1164="","",INDEX(リスト!$C:$C,MATCH($F1164,リスト!$B:$B,0))),"")</f>
        <v>27</v>
      </c>
      <c r="T1164" s="2" t="str">
        <f>IFERROR(IF($K1164="","",INDEX(リスト!$F:$F,MATCH($K1164,リスト!$E:$E,0))),"")</f>
        <v>JPN</v>
      </c>
      <c r="U1164" s="2" t="str">
        <f>IF($B1164="","",RIGHT($G1164*1000+100+COUNTIF($G$2:$G1164,$G1164),9))</f>
        <v>030226101</v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>大阪・大　阪</v>
      </c>
    </row>
    <row r="1165" spans="1:22" x14ac:dyDescent="0.4">
      <c r="A1165" t="s">
        <v>11782</v>
      </c>
      <c r="B1165">
        <v>1165</v>
      </c>
      <c r="C1165" t="s">
        <v>5913</v>
      </c>
      <c r="D1165" t="s">
        <v>5914</v>
      </c>
      <c r="E1165">
        <v>4</v>
      </c>
      <c r="F1165" t="s">
        <v>93</v>
      </c>
      <c r="G1165">
        <v>20021015</v>
      </c>
      <c r="H1165" t="s">
        <v>5915</v>
      </c>
      <c r="I1165" t="s">
        <v>1418</v>
      </c>
      <c r="J1165" t="s">
        <v>1303</v>
      </c>
      <c r="K1165" t="s">
        <v>141</v>
      </c>
      <c r="L1165" t="s">
        <v>93</v>
      </c>
      <c r="M1165" t="s">
        <v>809</v>
      </c>
      <c r="O1165" s="2">
        <f>IFERROR(IF($B1165="","",INDEX(所属情報!$E:$E,MATCH($A1165,所属情報!$A:$A,0))),"")</f>
        <v>492302</v>
      </c>
      <c r="P1165" s="2" t="str">
        <f t="shared" si="54"/>
        <v>中村　勇斗 (4)</v>
      </c>
      <c r="Q1165" s="2" t="str">
        <f t="shared" si="55"/>
        <v>ﾅｶﾑﾗ ﾕｳﾄ</v>
      </c>
      <c r="R1165" s="2" t="str">
        <f t="shared" si="56"/>
        <v>NAKAMURA Yuto (02)</v>
      </c>
      <c r="S1165" s="2" t="str">
        <f>IFERROR(IF($F1165="","",INDEX(リスト!$C:$C,MATCH($F1165,リスト!$B:$B,0))),"")</f>
        <v>27</v>
      </c>
      <c r="T1165" s="2" t="str">
        <f>IFERROR(IF($K1165="","",INDEX(リスト!$F:$F,MATCH($K1165,リスト!$E:$E,0))),"")</f>
        <v>JPN</v>
      </c>
      <c r="U1165" s="2" t="str">
        <f>IF($B1165="","",RIGHT($G1165*1000+100+COUNTIF($G$2:$G1165,$G1165),9))</f>
        <v>021015104</v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>枚方・大　阪</v>
      </c>
    </row>
    <row r="1166" spans="1:22" x14ac:dyDescent="0.4">
      <c r="A1166" t="s">
        <v>11782</v>
      </c>
      <c r="B1166">
        <v>1166</v>
      </c>
      <c r="C1166" t="s">
        <v>5916</v>
      </c>
      <c r="D1166" t="s">
        <v>5917</v>
      </c>
      <c r="E1166">
        <v>4</v>
      </c>
      <c r="F1166" t="s">
        <v>99</v>
      </c>
      <c r="G1166">
        <v>20030214</v>
      </c>
      <c r="H1166" t="s">
        <v>5918</v>
      </c>
      <c r="I1166" t="s">
        <v>2364</v>
      </c>
      <c r="J1166" t="s">
        <v>2896</v>
      </c>
      <c r="K1166" t="s">
        <v>141</v>
      </c>
      <c r="L1166" t="s">
        <v>99</v>
      </c>
      <c r="M1166" t="s">
        <v>2496</v>
      </c>
      <c r="O1166" s="2">
        <f>IFERROR(IF($B1166="","",INDEX(所属情報!$E:$E,MATCH($A1166,所属情報!$A:$A,0))),"")</f>
        <v>492302</v>
      </c>
      <c r="P1166" s="2" t="str">
        <f t="shared" si="54"/>
        <v>田村　翔 (4)</v>
      </c>
      <c r="Q1166" s="2" t="str">
        <f t="shared" si="55"/>
        <v>ﾀﾑﾗ ｼｮｳ</v>
      </c>
      <c r="R1166" s="2" t="str">
        <f t="shared" si="56"/>
        <v>TAMURA Sho (03)</v>
      </c>
      <c r="S1166" s="2" t="str">
        <f>IFERROR(IF($F1166="","",INDEX(リスト!$C:$C,MATCH($F1166,リスト!$B:$B,0))),"")</f>
        <v>30</v>
      </c>
      <c r="T1166" s="2" t="str">
        <f>IFERROR(IF($K1166="","",INDEX(リスト!$F:$F,MATCH($K1166,リスト!$E:$E,0))),"")</f>
        <v>JPN</v>
      </c>
      <c r="U1166" s="2" t="str">
        <f>IF($B1166="","",RIGHT($G1166*1000+100+COUNTIF($G$2:$G1166,$G1166),9))</f>
        <v>030214102</v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>和歌山北・和歌山</v>
      </c>
    </row>
    <row r="1167" spans="1:22" x14ac:dyDescent="0.4">
      <c r="A1167" t="s">
        <v>11782</v>
      </c>
      <c r="B1167">
        <v>1167</v>
      </c>
      <c r="C1167" t="s">
        <v>5919</v>
      </c>
      <c r="D1167" t="s">
        <v>5920</v>
      </c>
      <c r="E1167">
        <v>4</v>
      </c>
      <c r="F1167" t="s">
        <v>93</v>
      </c>
      <c r="G1167">
        <v>20021127</v>
      </c>
      <c r="H1167" t="s">
        <v>5921</v>
      </c>
      <c r="I1167" t="s">
        <v>5922</v>
      </c>
      <c r="J1167" t="s">
        <v>1366</v>
      </c>
      <c r="K1167" t="s">
        <v>141</v>
      </c>
      <c r="L1167" t="s">
        <v>93</v>
      </c>
      <c r="M1167" t="s">
        <v>4572</v>
      </c>
      <c r="O1167" s="2">
        <f>IFERROR(IF($B1167="","",INDEX(所属情報!$E:$E,MATCH($A1167,所属情報!$A:$A,0))),"")</f>
        <v>492302</v>
      </c>
      <c r="P1167" s="2" t="str">
        <f t="shared" si="54"/>
        <v>大路　龍之介 (4)</v>
      </c>
      <c r="Q1167" s="2" t="str">
        <f t="shared" si="55"/>
        <v>ｵｵｼﾞ ﾘｭｳﾉｽｹ</v>
      </c>
      <c r="R1167" s="2" t="str">
        <f t="shared" si="56"/>
        <v>OJI Ryunosuke (02)</v>
      </c>
      <c r="S1167" s="2" t="str">
        <f>IFERROR(IF($F1167="","",INDEX(リスト!$C:$C,MATCH($F1167,リスト!$B:$B,0))),"")</f>
        <v>27</v>
      </c>
      <c r="T1167" s="2" t="str">
        <f>IFERROR(IF($K1167="","",INDEX(リスト!$F:$F,MATCH($K1167,リスト!$E:$E,0))),"")</f>
        <v>JPN</v>
      </c>
      <c r="U1167" s="2" t="str">
        <f>IF($B1167="","",RIGHT($G1167*1000+100+COUNTIF($G$2:$G1167,$G1167),9))</f>
        <v>021127101</v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>興國・大　阪</v>
      </c>
    </row>
    <row r="1168" spans="1:22" x14ac:dyDescent="0.4">
      <c r="A1168" t="s">
        <v>11782</v>
      </c>
      <c r="B1168">
        <v>1168</v>
      </c>
      <c r="C1168" t="s">
        <v>5923</v>
      </c>
      <c r="D1168" t="s">
        <v>5924</v>
      </c>
      <c r="E1168">
        <v>3</v>
      </c>
      <c r="F1168" t="s">
        <v>93</v>
      </c>
      <c r="G1168">
        <v>20020618</v>
      </c>
      <c r="H1168" t="s">
        <v>5925</v>
      </c>
      <c r="I1168" t="s">
        <v>5926</v>
      </c>
      <c r="J1168" t="s">
        <v>5927</v>
      </c>
      <c r="K1168" t="s">
        <v>141</v>
      </c>
      <c r="L1168" t="s">
        <v>93</v>
      </c>
      <c r="M1168" t="s">
        <v>5928</v>
      </c>
      <c r="O1168" s="2">
        <f>IFERROR(IF($B1168="","",INDEX(所属情報!$E:$E,MATCH($A1168,所属情報!$A:$A,0))),"")</f>
        <v>492302</v>
      </c>
      <c r="P1168" s="2" t="str">
        <f t="shared" si="54"/>
        <v>籾谷　憲司 (3)</v>
      </c>
      <c r="Q1168" s="2" t="str">
        <f t="shared" si="55"/>
        <v>ﾓﾐﾀﾆ ｹﾝｼﾞ</v>
      </c>
      <c r="R1168" s="2" t="str">
        <f t="shared" si="56"/>
        <v>MOMITANI Kenji (02)</v>
      </c>
      <c r="S1168" s="2" t="str">
        <f>IFERROR(IF($F1168="","",INDEX(リスト!$C:$C,MATCH($F1168,リスト!$B:$B,0))),"")</f>
        <v>27</v>
      </c>
      <c r="T1168" s="2" t="str">
        <f>IFERROR(IF($K1168="","",INDEX(リスト!$F:$F,MATCH($K1168,リスト!$E:$E,0))),"")</f>
        <v>JPN</v>
      </c>
      <c r="U1168" s="2" t="str">
        <f>IF($B1168="","",RIGHT($G1168*1000+100+COUNTIF($G$2:$G1168,$G1168),9))</f>
        <v>020618102</v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>福井・大　阪</v>
      </c>
    </row>
    <row r="1169" spans="1:22" x14ac:dyDescent="0.4">
      <c r="A1169" t="s">
        <v>11782</v>
      </c>
      <c r="B1169">
        <v>1169</v>
      </c>
      <c r="C1169" t="s">
        <v>5929</v>
      </c>
      <c r="D1169" t="s">
        <v>5930</v>
      </c>
      <c r="E1169">
        <v>3</v>
      </c>
      <c r="F1169" t="s">
        <v>93</v>
      </c>
      <c r="G1169">
        <v>20030709</v>
      </c>
      <c r="H1169" t="s">
        <v>5931</v>
      </c>
      <c r="I1169" t="s">
        <v>5932</v>
      </c>
      <c r="J1169" t="s">
        <v>1303</v>
      </c>
      <c r="K1169" t="s">
        <v>141</v>
      </c>
      <c r="L1169" t="s">
        <v>93</v>
      </c>
      <c r="M1169" t="s">
        <v>945</v>
      </c>
      <c r="O1169" s="2">
        <f>IFERROR(IF($B1169="","",INDEX(所属情報!$E:$E,MATCH($A1169,所属情報!$A:$A,0))),"")</f>
        <v>492302</v>
      </c>
      <c r="P1169" s="2" t="str">
        <f t="shared" si="54"/>
        <v>住田　夢大 (3)</v>
      </c>
      <c r="Q1169" s="2" t="str">
        <f t="shared" si="55"/>
        <v>ｽﾐﾀ ﾕｳﾄ</v>
      </c>
      <c r="R1169" s="2" t="str">
        <f t="shared" si="56"/>
        <v>SUMITA Yuto (03)</v>
      </c>
      <c r="S1169" s="2" t="str">
        <f>IFERROR(IF($F1169="","",INDEX(リスト!$C:$C,MATCH($F1169,リスト!$B:$B,0))),"")</f>
        <v>27</v>
      </c>
      <c r="T1169" s="2" t="str">
        <f>IFERROR(IF($K1169="","",INDEX(リスト!$F:$F,MATCH($K1169,リスト!$E:$E,0))),"")</f>
        <v>JPN</v>
      </c>
      <c r="U1169" s="2" t="str">
        <f>IF($B1169="","",RIGHT($G1169*1000+100+COUNTIF($G$2:$G1169,$G1169),9))</f>
        <v>030709102</v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>大塚・大　阪</v>
      </c>
    </row>
    <row r="1170" spans="1:22" x14ac:dyDescent="0.4">
      <c r="A1170" t="s">
        <v>11782</v>
      </c>
      <c r="B1170">
        <v>1170</v>
      </c>
      <c r="C1170" t="s">
        <v>5933</v>
      </c>
      <c r="D1170" t="s">
        <v>5934</v>
      </c>
      <c r="E1170">
        <v>3</v>
      </c>
      <c r="F1170" t="s">
        <v>93</v>
      </c>
      <c r="G1170">
        <v>20030522</v>
      </c>
      <c r="H1170" t="s">
        <v>5935</v>
      </c>
      <c r="I1170" t="s">
        <v>5936</v>
      </c>
      <c r="J1170" t="s">
        <v>5937</v>
      </c>
      <c r="K1170" t="s">
        <v>141</v>
      </c>
      <c r="L1170" t="s">
        <v>93</v>
      </c>
      <c r="M1170" t="s">
        <v>945</v>
      </c>
      <c r="O1170" s="2">
        <f>IFERROR(IF($B1170="","",INDEX(所属情報!$E:$E,MATCH($A1170,所属情報!$A:$A,0))),"")</f>
        <v>492302</v>
      </c>
      <c r="P1170" s="2" t="str">
        <f t="shared" si="54"/>
        <v>堀内　貫志 (3)</v>
      </c>
      <c r="Q1170" s="2" t="str">
        <f t="shared" si="55"/>
        <v>ﾎﾘｳﾁ ｶﾝｼ</v>
      </c>
      <c r="R1170" s="2" t="str">
        <f t="shared" si="56"/>
        <v>HORIUCHI Kanshi (03)</v>
      </c>
      <c r="S1170" s="2" t="str">
        <f>IFERROR(IF($F1170="","",INDEX(リスト!$C:$C,MATCH($F1170,リスト!$B:$B,0))),"")</f>
        <v>27</v>
      </c>
      <c r="T1170" s="2" t="str">
        <f>IFERROR(IF($K1170="","",INDEX(リスト!$F:$F,MATCH($K1170,リスト!$E:$E,0))),"")</f>
        <v>JPN</v>
      </c>
      <c r="U1170" s="2" t="str">
        <f>IF($B1170="","",RIGHT($G1170*1000+100+COUNTIF($G$2:$G1170,$G1170),9))</f>
        <v>030522102</v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>大塚・大　阪</v>
      </c>
    </row>
    <row r="1171" spans="1:22" x14ac:dyDescent="0.4">
      <c r="A1171" t="s">
        <v>11782</v>
      </c>
      <c r="B1171">
        <v>1171</v>
      </c>
      <c r="C1171" t="s">
        <v>5938</v>
      </c>
      <c r="D1171" t="s">
        <v>5939</v>
      </c>
      <c r="E1171">
        <v>3</v>
      </c>
      <c r="F1171" t="s">
        <v>95</v>
      </c>
      <c r="G1171">
        <v>20040120</v>
      </c>
      <c r="H1171" t="s">
        <v>5940</v>
      </c>
      <c r="I1171" t="s">
        <v>1084</v>
      </c>
      <c r="J1171" t="s">
        <v>5941</v>
      </c>
      <c r="K1171" t="s">
        <v>141</v>
      </c>
      <c r="L1171" t="s">
        <v>95</v>
      </c>
      <c r="M1171" t="s">
        <v>5942</v>
      </c>
      <c r="O1171" s="2">
        <f>IFERROR(IF($B1171="","",INDEX(所属情報!$E:$E,MATCH($A1171,所属情報!$A:$A,0))),"")</f>
        <v>492302</v>
      </c>
      <c r="P1171" s="2" t="str">
        <f t="shared" si="54"/>
        <v>木村　烈 (3)</v>
      </c>
      <c r="Q1171" s="2" t="str">
        <f t="shared" si="55"/>
        <v>ｷﾑﾗ ﾚﾂ</v>
      </c>
      <c r="R1171" s="2" t="str">
        <f t="shared" si="56"/>
        <v>KIMURA Retsu (04)</v>
      </c>
      <c r="S1171" s="2" t="str">
        <f>IFERROR(IF($F1171="","",INDEX(リスト!$C:$C,MATCH($F1171,リスト!$B:$B,0))),"")</f>
        <v>28</v>
      </c>
      <c r="T1171" s="2" t="str">
        <f>IFERROR(IF($K1171="","",INDEX(リスト!$F:$F,MATCH($K1171,リスト!$E:$E,0))),"")</f>
        <v>JPN</v>
      </c>
      <c r="U1171" s="2" t="str">
        <f>IF($B1171="","",RIGHT($G1171*1000+100+COUNTIF($G$2:$G1171,$G1171),9))</f>
        <v>040120101</v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>豊岡総合・兵　庫</v>
      </c>
    </row>
    <row r="1172" spans="1:22" x14ac:dyDescent="0.4">
      <c r="A1172" t="s">
        <v>11782</v>
      </c>
      <c r="B1172">
        <v>1172</v>
      </c>
      <c r="C1172" t="s">
        <v>5943</v>
      </c>
      <c r="D1172" t="s">
        <v>5944</v>
      </c>
      <c r="E1172">
        <v>3</v>
      </c>
      <c r="F1172" t="s">
        <v>93</v>
      </c>
      <c r="G1172">
        <v>20040123</v>
      </c>
      <c r="H1172" t="s">
        <v>5945</v>
      </c>
      <c r="I1172" t="s">
        <v>2637</v>
      </c>
      <c r="J1172" t="s">
        <v>790</v>
      </c>
      <c r="K1172" t="s">
        <v>141</v>
      </c>
      <c r="L1172" t="s">
        <v>93</v>
      </c>
      <c r="M1172" t="s">
        <v>951</v>
      </c>
      <c r="O1172" s="2">
        <f>IFERROR(IF($B1172="","",INDEX(所属情報!$E:$E,MATCH($A1172,所属情報!$A:$A,0))),"")</f>
        <v>492302</v>
      </c>
      <c r="P1172" s="2" t="str">
        <f t="shared" si="54"/>
        <v>藤田　剛史 (3)</v>
      </c>
      <c r="Q1172" s="2" t="str">
        <f t="shared" si="55"/>
        <v>ﾌｼﾞﾀ ﾂﾖｼ</v>
      </c>
      <c r="R1172" s="2" t="str">
        <f t="shared" si="56"/>
        <v>FUJITA Tsuyoshi (04)</v>
      </c>
      <c r="S1172" s="2" t="str">
        <f>IFERROR(IF($F1172="","",INDEX(リスト!$C:$C,MATCH($F1172,リスト!$B:$B,0))),"")</f>
        <v>27</v>
      </c>
      <c r="T1172" s="2" t="str">
        <f>IFERROR(IF($K1172="","",INDEX(リスト!$F:$F,MATCH($K1172,リスト!$E:$E,0))),"")</f>
        <v>JPN</v>
      </c>
      <c r="U1172" s="2" t="str">
        <f>IF($B1172="","",RIGHT($G1172*1000+100+COUNTIF($G$2:$G1172,$G1172),9))</f>
        <v>040123103</v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>大阪・大　阪</v>
      </c>
    </row>
    <row r="1173" spans="1:22" x14ac:dyDescent="0.4">
      <c r="A1173" t="s">
        <v>11782</v>
      </c>
      <c r="B1173">
        <v>1173</v>
      </c>
      <c r="C1173" t="s">
        <v>5946</v>
      </c>
      <c r="D1173" t="s">
        <v>5947</v>
      </c>
      <c r="E1173">
        <v>3</v>
      </c>
      <c r="F1173" t="s">
        <v>95</v>
      </c>
      <c r="G1173">
        <v>20030428</v>
      </c>
      <c r="H1173" t="s">
        <v>5948</v>
      </c>
      <c r="I1173" t="s">
        <v>361</v>
      </c>
      <c r="J1173" t="s">
        <v>4702</v>
      </c>
      <c r="K1173" t="s">
        <v>141</v>
      </c>
      <c r="L1173" t="s">
        <v>93</v>
      </c>
      <c r="M1173" t="s">
        <v>5949</v>
      </c>
      <c r="O1173" s="2">
        <f>IFERROR(IF($B1173="","",INDEX(所属情報!$E:$E,MATCH($A1173,所属情報!$A:$A,0))),"")</f>
        <v>492302</v>
      </c>
      <c r="P1173" s="2" t="str">
        <f t="shared" si="54"/>
        <v>丹　颯汰 (3)</v>
      </c>
      <c r="Q1173" s="2" t="str">
        <f t="shared" si="55"/>
        <v>ﾀﾝ ﾊﾔﾀ</v>
      </c>
      <c r="R1173" s="2" t="str">
        <f t="shared" si="56"/>
        <v>TAN Hayata (03)</v>
      </c>
      <c r="S1173" s="2" t="str">
        <f>IFERROR(IF($F1173="","",INDEX(リスト!$C:$C,MATCH($F1173,リスト!$B:$B,0))),"")</f>
        <v>28</v>
      </c>
      <c r="T1173" s="2" t="str">
        <f>IFERROR(IF($K1173="","",INDEX(リスト!$F:$F,MATCH($K1173,リスト!$E:$E,0))),"")</f>
        <v>JPN</v>
      </c>
      <c r="U1173" s="2" t="str">
        <f>IF($B1173="","",RIGHT($G1173*1000+100+COUNTIF($G$2:$G1173,$G1173),9))</f>
        <v>030428102</v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>太成学院大・大　阪</v>
      </c>
    </row>
    <row r="1174" spans="1:22" x14ac:dyDescent="0.4">
      <c r="A1174" t="s">
        <v>11782</v>
      </c>
      <c r="B1174">
        <v>1174</v>
      </c>
      <c r="C1174" t="s">
        <v>5950</v>
      </c>
      <c r="D1174" t="s">
        <v>5951</v>
      </c>
      <c r="E1174">
        <v>3</v>
      </c>
      <c r="F1174" t="s">
        <v>95</v>
      </c>
      <c r="G1174">
        <v>20030825</v>
      </c>
      <c r="H1174" t="s">
        <v>5952</v>
      </c>
      <c r="I1174" t="s">
        <v>5953</v>
      </c>
      <c r="J1174" t="s">
        <v>5954</v>
      </c>
      <c r="K1174" t="s">
        <v>141</v>
      </c>
      <c r="L1174" t="s">
        <v>95</v>
      </c>
      <c r="M1174" t="s">
        <v>791</v>
      </c>
      <c r="O1174" s="2">
        <f>IFERROR(IF($B1174="","",INDEX(所属情報!$E:$E,MATCH($A1174,所属情報!$A:$A,0))),"")</f>
        <v>492302</v>
      </c>
      <c r="P1174" s="2" t="str">
        <f t="shared" si="54"/>
        <v>宗和　夏槻 (3)</v>
      </c>
      <c r="Q1174" s="2" t="str">
        <f t="shared" si="55"/>
        <v>ｿｳﾜ ｶﾂｷ</v>
      </c>
      <c r="R1174" s="2" t="str">
        <f t="shared" si="56"/>
        <v>SOWA Katsuki (03)</v>
      </c>
      <c r="S1174" s="2" t="str">
        <f>IFERROR(IF($F1174="","",INDEX(リスト!$C:$C,MATCH($F1174,リスト!$B:$B,0))),"")</f>
        <v>28</v>
      </c>
      <c r="T1174" s="2" t="str">
        <f>IFERROR(IF($K1174="","",INDEX(リスト!$F:$F,MATCH($K1174,リスト!$E:$E,0))),"")</f>
        <v>JPN</v>
      </c>
      <c r="U1174" s="2" t="str">
        <f>IF($B1174="","",RIGHT($G1174*1000+100+COUNTIF($G$2:$G1174,$G1174),9))</f>
        <v>030825103</v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>報徳学園・兵　庫</v>
      </c>
    </row>
    <row r="1175" spans="1:22" x14ac:dyDescent="0.4">
      <c r="A1175" t="s">
        <v>11782</v>
      </c>
      <c r="B1175">
        <v>1175</v>
      </c>
      <c r="C1175" t="s">
        <v>5955</v>
      </c>
      <c r="D1175" t="s">
        <v>5956</v>
      </c>
      <c r="E1175">
        <v>3</v>
      </c>
      <c r="F1175" t="s">
        <v>93</v>
      </c>
      <c r="G1175">
        <v>20030912</v>
      </c>
      <c r="H1175" t="s">
        <v>5957</v>
      </c>
      <c r="I1175" t="s">
        <v>5958</v>
      </c>
      <c r="J1175" t="s">
        <v>5864</v>
      </c>
      <c r="K1175" t="s">
        <v>141</v>
      </c>
      <c r="L1175" t="s">
        <v>93</v>
      </c>
      <c r="M1175" t="s">
        <v>1102</v>
      </c>
      <c r="O1175" s="2">
        <f>IFERROR(IF($B1175="","",INDEX(所属情報!$E:$E,MATCH($A1175,所属情報!$A:$A,0))),"")</f>
        <v>492302</v>
      </c>
      <c r="P1175" s="2" t="str">
        <f t="shared" si="54"/>
        <v>筒井　翔星 (3)</v>
      </c>
      <c r="Q1175" s="2" t="str">
        <f t="shared" si="55"/>
        <v>ﾂﾂｲ ｼｮｳｾｲ</v>
      </c>
      <c r="R1175" s="2" t="str">
        <f t="shared" si="56"/>
        <v>TSUTSUI Shosei (03)</v>
      </c>
      <c r="S1175" s="2" t="str">
        <f>IFERROR(IF($F1175="","",INDEX(リスト!$C:$C,MATCH($F1175,リスト!$B:$B,0))),"")</f>
        <v>27</v>
      </c>
      <c r="T1175" s="2" t="str">
        <f>IFERROR(IF($K1175="","",INDEX(リスト!$F:$F,MATCH($K1175,リスト!$E:$E,0))),"")</f>
        <v>JPN</v>
      </c>
      <c r="U1175" s="2" t="str">
        <f>IF($B1175="","",RIGHT($G1175*1000+100+COUNTIF($G$2:$G1175,$G1175),9))</f>
        <v>030912102</v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>履正社・大　阪</v>
      </c>
    </row>
    <row r="1176" spans="1:22" x14ac:dyDescent="0.4">
      <c r="A1176" t="s">
        <v>11782</v>
      </c>
      <c r="B1176">
        <v>1176</v>
      </c>
      <c r="C1176" t="s">
        <v>5959</v>
      </c>
      <c r="D1176" t="s">
        <v>5960</v>
      </c>
      <c r="E1176">
        <v>3</v>
      </c>
      <c r="F1176" t="s">
        <v>93</v>
      </c>
      <c r="G1176">
        <v>20030702</v>
      </c>
      <c r="H1176" t="s">
        <v>5961</v>
      </c>
      <c r="I1176" t="s">
        <v>5962</v>
      </c>
      <c r="J1176" t="s">
        <v>844</v>
      </c>
      <c r="K1176" t="s">
        <v>141</v>
      </c>
      <c r="L1176" t="s">
        <v>93</v>
      </c>
      <c r="M1176" t="s">
        <v>785</v>
      </c>
      <c r="O1176" s="2">
        <f>IFERROR(IF($B1176="","",INDEX(所属情報!$E:$E,MATCH($A1176,所属情報!$A:$A,0))),"")</f>
        <v>492302</v>
      </c>
      <c r="P1176" s="2" t="str">
        <f t="shared" si="54"/>
        <v>伊辻　海太 (3)</v>
      </c>
      <c r="Q1176" s="2" t="str">
        <f t="shared" si="55"/>
        <v>ｲﾂｼﾞ ｶｲﾀ</v>
      </c>
      <c r="R1176" s="2" t="str">
        <f t="shared" si="56"/>
        <v>ITSUJI Kaita (03)</v>
      </c>
      <c r="S1176" s="2" t="str">
        <f>IFERROR(IF($F1176="","",INDEX(リスト!$C:$C,MATCH($F1176,リスト!$B:$B,0))),"")</f>
        <v>27</v>
      </c>
      <c r="T1176" s="2" t="str">
        <f>IFERROR(IF($K1176="","",INDEX(リスト!$F:$F,MATCH($K1176,リスト!$E:$E,0))),"")</f>
        <v>JPN</v>
      </c>
      <c r="U1176" s="2" t="str">
        <f>IF($B1176="","",RIGHT($G1176*1000+100+COUNTIF($G$2:$G1176,$G1176),9))</f>
        <v>030702102</v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>東海大大阪仰星・大　阪</v>
      </c>
    </row>
    <row r="1177" spans="1:22" x14ac:dyDescent="0.4">
      <c r="A1177" t="s">
        <v>11782</v>
      </c>
      <c r="B1177">
        <v>1177</v>
      </c>
      <c r="C1177" t="s">
        <v>5963</v>
      </c>
      <c r="D1177" t="s">
        <v>5964</v>
      </c>
      <c r="E1177">
        <v>3</v>
      </c>
      <c r="F1177" t="s">
        <v>93</v>
      </c>
      <c r="G1177">
        <v>20031019</v>
      </c>
      <c r="H1177" t="s">
        <v>5965</v>
      </c>
      <c r="I1177" t="s">
        <v>4907</v>
      </c>
      <c r="J1177" t="s">
        <v>1635</v>
      </c>
      <c r="K1177" t="s">
        <v>141</v>
      </c>
      <c r="L1177" t="s">
        <v>93</v>
      </c>
      <c r="M1177" t="s">
        <v>1102</v>
      </c>
      <c r="O1177" s="2">
        <f>IFERROR(IF($B1177="","",INDEX(所属情報!$E:$E,MATCH($A1177,所属情報!$A:$A,0))),"")</f>
        <v>492302</v>
      </c>
      <c r="P1177" s="2" t="str">
        <f t="shared" si="54"/>
        <v>中西　海翔 (3)</v>
      </c>
      <c r="Q1177" s="2" t="str">
        <f t="shared" si="55"/>
        <v>ﾅｶﾆｼ ｶｲﾄ</v>
      </c>
      <c r="R1177" s="2" t="str">
        <f t="shared" si="56"/>
        <v>NAKANISHI Kaito (03)</v>
      </c>
      <c r="S1177" s="2" t="str">
        <f>IFERROR(IF($F1177="","",INDEX(リスト!$C:$C,MATCH($F1177,リスト!$B:$B,0))),"")</f>
        <v>27</v>
      </c>
      <c r="T1177" s="2" t="str">
        <f>IFERROR(IF($K1177="","",INDEX(リスト!$F:$F,MATCH($K1177,リスト!$E:$E,0))),"")</f>
        <v>JPN</v>
      </c>
      <c r="U1177" s="2" t="str">
        <f>IF($B1177="","",RIGHT($G1177*1000+100+COUNTIF($G$2:$G1177,$G1177),9))</f>
        <v>031019103</v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>履正社・大　阪</v>
      </c>
    </row>
    <row r="1178" spans="1:22" x14ac:dyDescent="0.4">
      <c r="A1178" t="s">
        <v>11782</v>
      </c>
      <c r="B1178">
        <v>1178</v>
      </c>
      <c r="C1178" t="s">
        <v>5966</v>
      </c>
      <c r="D1178" t="s">
        <v>5967</v>
      </c>
      <c r="E1178">
        <v>2</v>
      </c>
      <c r="F1178" t="s">
        <v>93</v>
      </c>
      <c r="G1178">
        <v>20040817</v>
      </c>
      <c r="H1178" t="s">
        <v>5968</v>
      </c>
      <c r="I1178" t="s">
        <v>3651</v>
      </c>
      <c r="J1178" t="s">
        <v>3409</v>
      </c>
      <c r="K1178" t="s">
        <v>368</v>
      </c>
      <c r="L1178" t="s">
        <v>93</v>
      </c>
      <c r="M1178" t="s">
        <v>815</v>
      </c>
      <c r="O1178" s="2">
        <f>IFERROR(IF($B1178="","",INDEX(所属情報!$E:$E,MATCH($A1178,所属情報!$A:$A,0))),"")</f>
        <v>492302</v>
      </c>
      <c r="P1178" s="2" t="str">
        <f t="shared" si="54"/>
        <v>前田　明博 (2)</v>
      </c>
      <c r="Q1178" s="2" t="str">
        <f t="shared" si="55"/>
        <v>ﾏｴﾀﾞ ｱｷﾋﾛ</v>
      </c>
      <c r="R1178" s="2" t="str">
        <f t="shared" si="56"/>
        <v>MAEDA Akihiro (04)</v>
      </c>
      <c r="S1178" s="2" t="str">
        <f>IFERROR(IF($F1178="","",INDEX(リスト!$C:$C,MATCH($F1178,リスト!$B:$B,0))),"")</f>
        <v>27</v>
      </c>
      <c r="T1178" s="2" t="str">
        <f>IFERROR(IF($K1178="","",INDEX(リスト!$F:$F,MATCH($K1178,リスト!$E:$E,0))),"")</f>
        <v>CHN</v>
      </c>
      <c r="U1178" s="2" t="str">
        <f>IF($B1178="","",RIGHT($G1178*1000+100+COUNTIF($G$2:$G1178,$G1178),9))</f>
        <v>040817102</v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>関西大北陽・大　阪</v>
      </c>
    </row>
    <row r="1179" spans="1:22" x14ac:dyDescent="0.4">
      <c r="A1179" t="s">
        <v>11782</v>
      </c>
      <c r="B1179">
        <v>1179</v>
      </c>
      <c r="C1179" t="s">
        <v>5969</v>
      </c>
      <c r="D1179" t="s">
        <v>5970</v>
      </c>
      <c r="E1179">
        <v>2</v>
      </c>
      <c r="F1179" t="s">
        <v>93</v>
      </c>
      <c r="G1179">
        <v>20040507</v>
      </c>
      <c r="H1179" t="s">
        <v>5971</v>
      </c>
      <c r="I1179" t="s">
        <v>1025</v>
      </c>
      <c r="J1179" t="s">
        <v>2651</v>
      </c>
      <c r="K1179" t="s">
        <v>141</v>
      </c>
      <c r="L1179" t="s">
        <v>93</v>
      </c>
      <c r="M1179" t="s">
        <v>945</v>
      </c>
      <c r="O1179" s="2">
        <f>IFERROR(IF($B1179="","",INDEX(所属情報!$E:$E,MATCH($A1179,所属情報!$A:$A,0))),"")</f>
        <v>492302</v>
      </c>
      <c r="P1179" s="2" t="str">
        <f t="shared" si="54"/>
        <v>伊藤　瀬奈 (2)</v>
      </c>
      <c r="Q1179" s="2" t="str">
        <f t="shared" si="55"/>
        <v>ｲﾄｳ ｾﾅ</v>
      </c>
      <c r="R1179" s="2" t="str">
        <f t="shared" si="56"/>
        <v>ITO Sena (04)</v>
      </c>
      <c r="S1179" s="2" t="str">
        <f>IFERROR(IF($F1179="","",INDEX(リスト!$C:$C,MATCH($F1179,リスト!$B:$B,0))),"")</f>
        <v>27</v>
      </c>
      <c r="T1179" s="2" t="str">
        <f>IFERROR(IF($K1179="","",INDEX(リスト!$F:$F,MATCH($K1179,リスト!$E:$E,0))),"")</f>
        <v>JPN</v>
      </c>
      <c r="U1179" s="2" t="str">
        <f>IF($B1179="","",RIGHT($G1179*1000+100+COUNTIF($G$2:$G1179,$G1179),9))</f>
        <v>040507101</v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>大塚・大　阪</v>
      </c>
    </row>
    <row r="1180" spans="1:22" x14ac:dyDescent="0.4">
      <c r="A1180" t="s">
        <v>11782</v>
      </c>
      <c r="B1180">
        <v>1180</v>
      </c>
      <c r="C1180" t="s">
        <v>5972</v>
      </c>
      <c r="D1180" t="s">
        <v>5973</v>
      </c>
      <c r="E1180">
        <v>2</v>
      </c>
      <c r="F1180" t="s">
        <v>93</v>
      </c>
      <c r="G1180">
        <v>20050112</v>
      </c>
      <c r="H1180" t="s">
        <v>5974</v>
      </c>
      <c r="I1180" t="s">
        <v>5975</v>
      </c>
      <c r="J1180" t="s">
        <v>2466</v>
      </c>
      <c r="K1180" t="s">
        <v>141</v>
      </c>
      <c r="L1180" t="s">
        <v>93</v>
      </c>
      <c r="M1180" t="s">
        <v>951</v>
      </c>
      <c r="O1180" s="2">
        <f>IFERROR(IF($B1180="","",INDEX(所属情報!$E:$E,MATCH($A1180,所属情報!$A:$A,0))),"")</f>
        <v>492302</v>
      </c>
      <c r="P1180" s="2" t="str">
        <f t="shared" si="54"/>
        <v>角谷　和磨 (2)</v>
      </c>
      <c r="Q1180" s="2" t="str">
        <f t="shared" si="55"/>
        <v>ｶｸﾀﾆ ｶｽﾞﾏ</v>
      </c>
      <c r="R1180" s="2" t="str">
        <f t="shared" si="56"/>
        <v>KAKUTANI Kazuma (05)</v>
      </c>
      <c r="S1180" s="2" t="str">
        <f>IFERROR(IF($F1180="","",INDEX(リスト!$C:$C,MATCH($F1180,リスト!$B:$B,0))),"")</f>
        <v>27</v>
      </c>
      <c r="T1180" s="2" t="str">
        <f>IFERROR(IF($K1180="","",INDEX(リスト!$F:$F,MATCH($K1180,リスト!$E:$E,0))),"")</f>
        <v>JPN</v>
      </c>
      <c r="U1180" s="2" t="str">
        <f>IF($B1180="","",RIGHT($G1180*1000+100+COUNTIF($G$2:$G1180,$G1180),9))</f>
        <v>050112101</v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>大阪・大　阪</v>
      </c>
    </row>
    <row r="1181" spans="1:22" x14ac:dyDescent="0.4">
      <c r="A1181" t="s">
        <v>11782</v>
      </c>
      <c r="B1181">
        <v>1181</v>
      </c>
      <c r="C1181" t="s">
        <v>5976</v>
      </c>
      <c r="D1181" t="s">
        <v>5977</v>
      </c>
      <c r="E1181">
        <v>2</v>
      </c>
      <c r="F1181" t="s">
        <v>93</v>
      </c>
      <c r="G1181">
        <v>20050104</v>
      </c>
      <c r="H1181" t="s">
        <v>5978</v>
      </c>
      <c r="I1181" t="s">
        <v>5979</v>
      </c>
      <c r="J1181" t="s">
        <v>3394</v>
      </c>
      <c r="K1181" t="s">
        <v>141</v>
      </c>
      <c r="L1181" t="s">
        <v>93</v>
      </c>
      <c r="M1181" t="s">
        <v>951</v>
      </c>
      <c r="O1181" s="2">
        <f>IFERROR(IF($B1181="","",INDEX(所属情報!$E:$E,MATCH($A1181,所属情報!$A:$A,0))),"")</f>
        <v>492302</v>
      </c>
      <c r="P1181" s="2" t="str">
        <f t="shared" si="54"/>
        <v>勝　琉斗 (2)</v>
      </c>
      <c r="Q1181" s="2" t="str">
        <f t="shared" si="55"/>
        <v>ｶﾂ ﾘｭｳﾄ</v>
      </c>
      <c r="R1181" s="2" t="str">
        <f t="shared" si="56"/>
        <v>KATSU Ryuto (05)</v>
      </c>
      <c r="S1181" s="2" t="str">
        <f>IFERROR(IF($F1181="","",INDEX(リスト!$C:$C,MATCH($F1181,リスト!$B:$B,0))),"")</f>
        <v>27</v>
      </c>
      <c r="T1181" s="2" t="str">
        <f>IFERROR(IF($K1181="","",INDEX(リスト!$F:$F,MATCH($K1181,リスト!$E:$E,0))),"")</f>
        <v>JPN</v>
      </c>
      <c r="U1181" s="2" t="str">
        <f>IF($B1181="","",RIGHT($G1181*1000+100+COUNTIF($G$2:$G1181,$G1181),9))</f>
        <v>050104101</v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>大阪・大　阪</v>
      </c>
    </row>
    <row r="1182" spans="1:22" x14ac:dyDescent="0.4">
      <c r="A1182" t="s">
        <v>11782</v>
      </c>
      <c r="B1182">
        <v>1182</v>
      </c>
      <c r="C1182" t="s">
        <v>5980</v>
      </c>
      <c r="D1182" t="s">
        <v>5981</v>
      </c>
      <c r="E1182">
        <v>2</v>
      </c>
      <c r="F1182" t="s">
        <v>93</v>
      </c>
      <c r="G1182">
        <v>20050214</v>
      </c>
      <c r="H1182" t="s">
        <v>5982</v>
      </c>
      <c r="I1182" t="s">
        <v>3154</v>
      </c>
      <c r="J1182" t="s">
        <v>1584</v>
      </c>
      <c r="K1182" t="s">
        <v>141</v>
      </c>
      <c r="L1182" t="s">
        <v>93</v>
      </c>
      <c r="M1182" t="s">
        <v>5983</v>
      </c>
      <c r="O1182" s="2">
        <f>IFERROR(IF($B1182="","",INDEX(所属情報!$E:$E,MATCH($A1182,所属情報!$A:$A,0))),"")</f>
        <v>492302</v>
      </c>
      <c r="P1182" s="2" t="str">
        <f t="shared" si="54"/>
        <v>坂井　汰久 (2)</v>
      </c>
      <c r="Q1182" s="2" t="str">
        <f t="shared" si="55"/>
        <v>ｻｶｲ ﾀｸ</v>
      </c>
      <c r="R1182" s="2" t="str">
        <f t="shared" si="56"/>
        <v>SAKAI Taku (05)</v>
      </c>
      <c r="S1182" s="2" t="str">
        <f>IFERROR(IF($F1182="","",INDEX(リスト!$C:$C,MATCH($F1182,リスト!$B:$B,0))),"")</f>
        <v>27</v>
      </c>
      <c r="T1182" s="2" t="str">
        <f>IFERROR(IF($K1182="","",INDEX(リスト!$F:$F,MATCH($K1182,リスト!$E:$E,0))),"")</f>
        <v>JPN</v>
      </c>
      <c r="U1182" s="2" t="str">
        <f>IF($B1182="","",RIGHT($G1182*1000+100+COUNTIF($G$2:$G1182,$G1182),9))</f>
        <v>050214101</v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>豊島・大　阪</v>
      </c>
    </row>
    <row r="1183" spans="1:22" x14ac:dyDescent="0.4">
      <c r="A1183" t="s">
        <v>11782</v>
      </c>
      <c r="B1183">
        <v>1183</v>
      </c>
      <c r="C1183" t="s">
        <v>5984</v>
      </c>
      <c r="D1183" t="s">
        <v>5985</v>
      </c>
      <c r="E1183">
        <v>2</v>
      </c>
      <c r="F1183" t="s">
        <v>93</v>
      </c>
      <c r="G1183">
        <v>20040811</v>
      </c>
      <c r="H1183" t="s">
        <v>5986</v>
      </c>
      <c r="I1183" t="s">
        <v>5987</v>
      </c>
      <c r="J1183" t="s">
        <v>1136</v>
      </c>
      <c r="K1183" t="s">
        <v>141</v>
      </c>
      <c r="L1183" t="s">
        <v>93</v>
      </c>
      <c r="M1183" t="s">
        <v>5988</v>
      </c>
      <c r="O1183" s="2">
        <f>IFERROR(IF($B1183="","",INDEX(所属情報!$E:$E,MATCH($A1183,所属情報!$A:$A,0))),"")</f>
        <v>492302</v>
      </c>
      <c r="P1183" s="2" t="str">
        <f t="shared" si="54"/>
        <v>塩屋　風太 (2)</v>
      </c>
      <c r="Q1183" s="2" t="str">
        <f t="shared" si="55"/>
        <v>ｼｵﾔ ﾌｳﾀ</v>
      </c>
      <c r="R1183" s="2" t="str">
        <f t="shared" si="56"/>
        <v>SHIOYA Futa (04)</v>
      </c>
      <c r="S1183" s="2" t="str">
        <f>IFERROR(IF($F1183="","",INDEX(リスト!$C:$C,MATCH($F1183,リスト!$B:$B,0))),"")</f>
        <v>27</v>
      </c>
      <c r="T1183" s="2" t="str">
        <f>IFERROR(IF($K1183="","",INDEX(リスト!$F:$F,MATCH($K1183,リスト!$E:$E,0))),"")</f>
        <v>JPN</v>
      </c>
      <c r="U1183" s="2" t="str">
        <f>IF($B1183="","",RIGHT($G1183*1000+100+COUNTIF($G$2:$G1183,$G1183),9))</f>
        <v>040811102</v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>大阪商業大・大　阪</v>
      </c>
    </row>
    <row r="1184" spans="1:22" x14ac:dyDescent="0.4">
      <c r="A1184" t="s">
        <v>11782</v>
      </c>
      <c r="B1184">
        <v>1184</v>
      </c>
      <c r="C1184" t="s">
        <v>5989</v>
      </c>
      <c r="D1184" t="s">
        <v>5990</v>
      </c>
      <c r="E1184">
        <v>2</v>
      </c>
      <c r="F1184" t="s">
        <v>85</v>
      </c>
      <c r="G1184">
        <v>20050317</v>
      </c>
      <c r="H1184" t="s">
        <v>5991</v>
      </c>
      <c r="I1184" t="s">
        <v>5992</v>
      </c>
      <c r="J1184" t="s">
        <v>1177</v>
      </c>
      <c r="K1184" t="s">
        <v>141</v>
      </c>
      <c r="L1184" t="s">
        <v>85</v>
      </c>
      <c r="M1184" t="s">
        <v>1911</v>
      </c>
      <c r="O1184" s="2">
        <f>IFERROR(IF($B1184="","",INDEX(所属情報!$E:$E,MATCH($A1184,所属情報!$A:$A,0))),"")</f>
        <v>492302</v>
      </c>
      <c r="P1184" s="2" t="str">
        <f t="shared" si="54"/>
        <v>山坂　隼也 (2)</v>
      </c>
      <c r="Q1184" s="2" t="str">
        <f t="shared" si="55"/>
        <v>ﾔﾏｻｶ ｼｭﾝﾔ</v>
      </c>
      <c r="R1184" s="2" t="str">
        <f t="shared" si="56"/>
        <v>YAMASAKA Shunya (05)</v>
      </c>
      <c r="S1184" s="2" t="str">
        <f>IFERROR(IF($F1184="","",INDEX(リスト!$C:$C,MATCH($F1184,リスト!$B:$B,0))),"")</f>
        <v>23</v>
      </c>
      <c r="T1184" s="2" t="str">
        <f>IFERROR(IF($K1184="","",INDEX(リスト!$F:$F,MATCH($K1184,リスト!$E:$E,0))),"")</f>
        <v>JPN</v>
      </c>
      <c r="U1184" s="2" t="str">
        <f>IF($B1184="","",RIGHT($G1184*1000+100+COUNTIF($G$2:$G1184,$G1184),9))</f>
        <v>050317101</v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>愛知工業大名電・愛　知</v>
      </c>
    </row>
    <row r="1185" spans="1:22" x14ac:dyDescent="0.4">
      <c r="A1185" t="s">
        <v>11782</v>
      </c>
      <c r="B1185">
        <v>1185</v>
      </c>
      <c r="C1185" t="s">
        <v>5993</v>
      </c>
      <c r="D1185" t="s">
        <v>5994</v>
      </c>
      <c r="E1185">
        <v>2</v>
      </c>
      <c r="F1185" t="s">
        <v>93</v>
      </c>
      <c r="G1185">
        <v>20050122</v>
      </c>
      <c r="H1185" t="s">
        <v>5995</v>
      </c>
      <c r="I1185" t="s">
        <v>5996</v>
      </c>
      <c r="J1185" t="s">
        <v>5997</v>
      </c>
      <c r="K1185" t="s">
        <v>141</v>
      </c>
      <c r="L1185" t="s">
        <v>93</v>
      </c>
      <c r="M1185" t="s">
        <v>5988</v>
      </c>
      <c r="O1185" s="2">
        <f>IFERROR(IF($B1185="","",INDEX(所属情報!$E:$E,MATCH($A1185,所属情報!$A:$A,0))),"")</f>
        <v>492302</v>
      </c>
      <c r="P1185" s="2" t="str">
        <f t="shared" si="54"/>
        <v>成瀨　三太 (2)</v>
      </c>
      <c r="Q1185" s="2" t="str">
        <f t="shared" si="55"/>
        <v>ﾅﾙｾ ｻﾝﾀ</v>
      </c>
      <c r="R1185" s="2" t="str">
        <f t="shared" si="56"/>
        <v>NARUSE Santa (05)</v>
      </c>
      <c r="S1185" s="2" t="str">
        <f>IFERROR(IF($F1185="","",INDEX(リスト!$C:$C,MATCH($F1185,リスト!$B:$B,0))),"")</f>
        <v>27</v>
      </c>
      <c r="T1185" s="2" t="str">
        <f>IFERROR(IF($K1185="","",INDEX(リスト!$F:$F,MATCH($K1185,リスト!$E:$E,0))),"")</f>
        <v>JPN</v>
      </c>
      <c r="U1185" s="2" t="str">
        <f>IF($B1185="","",RIGHT($G1185*1000+100+COUNTIF($G$2:$G1185,$G1185),9))</f>
        <v>050122102</v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>大阪商業大・大　阪</v>
      </c>
    </row>
    <row r="1186" spans="1:22" x14ac:dyDescent="0.4">
      <c r="A1186" t="s">
        <v>11782</v>
      </c>
      <c r="B1186">
        <v>1186</v>
      </c>
      <c r="C1186" t="s">
        <v>5998</v>
      </c>
      <c r="D1186" t="s">
        <v>5999</v>
      </c>
      <c r="E1186">
        <v>2</v>
      </c>
      <c r="F1186" t="s">
        <v>99</v>
      </c>
      <c r="G1186">
        <v>20040601</v>
      </c>
      <c r="H1186" t="s">
        <v>6000</v>
      </c>
      <c r="I1186" t="s">
        <v>6001</v>
      </c>
      <c r="J1186" t="s">
        <v>1716</v>
      </c>
      <c r="K1186" t="s">
        <v>141</v>
      </c>
      <c r="L1186" t="s">
        <v>99</v>
      </c>
      <c r="M1186" t="s">
        <v>6002</v>
      </c>
      <c r="O1186" s="2">
        <f>IFERROR(IF($B1186="","",INDEX(所属情報!$E:$E,MATCH($A1186,所属情報!$A:$A,0))),"")</f>
        <v>492302</v>
      </c>
      <c r="P1186" s="2" t="str">
        <f t="shared" si="54"/>
        <v>小宮　泰誠 (2)</v>
      </c>
      <c r="Q1186" s="2" t="str">
        <f t="shared" si="55"/>
        <v>ｺﾐﾔ ﾀｲｾｲ</v>
      </c>
      <c r="R1186" s="2" t="str">
        <f t="shared" si="56"/>
        <v>KOMIYA Taisei (04)</v>
      </c>
      <c r="S1186" s="2" t="str">
        <f>IFERROR(IF($F1186="","",INDEX(リスト!$C:$C,MATCH($F1186,リスト!$B:$B,0))),"")</f>
        <v>30</v>
      </c>
      <c r="T1186" s="2" t="str">
        <f>IFERROR(IF($K1186="","",INDEX(リスト!$F:$F,MATCH($K1186,リスト!$E:$E,0))),"")</f>
        <v>JPN</v>
      </c>
      <c r="U1186" s="2" t="str">
        <f>IF($B1186="","",RIGHT($G1186*1000+100+COUNTIF($G$2:$G1186,$G1186),9))</f>
        <v>040601102</v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>日高・和歌山</v>
      </c>
    </row>
    <row r="1187" spans="1:22" x14ac:dyDescent="0.4">
      <c r="A1187" t="s">
        <v>11782</v>
      </c>
      <c r="B1187">
        <v>1187</v>
      </c>
      <c r="C1187" t="s">
        <v>6003</v>
      </c>
      <c r="D1187" t="s">
        <v>6004</v>
      </c>
      <c r="E1187">
        <v>2</v>
      </c>
      <c r="F1187" t="s">
        <v>93</v>
      </c>
      <c r="G1187">
        <v>20040723</v>
      </c>
      <c r="H1187" t="s">
        <v>6005</v>
      </c>
      <c r="I1187" t="s">
        <v>6006</v>
      </c>
      <c r="J1187" t="s">
        <v>6007</v>
      </c>
      <c r="K1187" t="s">
        <v>141</v>
      </c>
      <c r="L1187" t="s">
        <v>93</v>
      </c>
      <c r="M1187" t="s">
        <v>951</v>
      </c>
      <c r="O1187" s="2">
        <f>IFERROR(IF($B1187="","",INDEX(所属情報!$E:$E,MATCH($A1187,所属情報!$A:$A,0))),"")</f>
        <v>492302</v>
      </c>
      <c r="P1187" s="2" t="str">
        <f t="shared" si="54"/>
        <v>穂積　華 (2)</v>
      </c>
      <c r="Q1187" s="2" t="str">
        <f t="shared" si="55"/>
        <v>ﾎﾂﾞﾐ ﾊﾅ</v>
      </c>
      <c r="R1187" s="2" t="str">
        <f t="shared" si="56"/>
        <v>HOZUMI Hana (04)</v>
      </c>
      <c r="S1187" s="2" t="str">
        <f>IFERROR(IF($F1187="","",INDEX(リスト!$C:$C,MATCH($F1187,リスト!$B:$B,0))),"")</f>
        <v>27</v>
      </c>
      <c r="T1187" s="2" t="str">
        <f>IFERROR(IF($K1187="","",INDEX(リスト!$F:$F,MATCH($K1187,リスト!$E:$E,0))),"")</f>
        <v>JPN</v>
      </c>
      <c r="U1187" s="2" t="str">
        <f>IF($B1187="","",RIGHT($G1187*1000+100+COUNTIF($G$2:$G1187,$G1187),9))</f>
        <v>040723101</v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>大阪・大　阪</v>
      </c>
    </row>
    <row r="1188" spans="1:22" x14ac:dyDescent="0.4">
      <c r="A1188" t="s">
        <v>11782</v>
      </c>
      <c r="B1188">
        <v>1188</v>
      </c>
      <c r="C1188" t="s">
        <v>6008</v>
      </c>
      <c r="D1188" t="s">
        <v>6009</v>
      </c>
      <c r="E1188">
        <v>2</v>
      </c>
      <c r="F1188" t="s">
        <v>93</v>
      </c>
      <c r="G1188">
        <v>20041229</v>
      </c>
      <c r="H1188" t="s">
        <v>6010</v>
      </c>
      <c r="I1188" t="s">
        <v>1030</v>
      </c>
      <c r="J1188" t="s">
        <v>6011</v>
      </c>
      <c r="K1188" t="s">
        <v>141</v>
      </c>
      <c r="L1188" t="s">
        <v>93</v>
      </c>
      <c r="M1188" t="s">
        <v>951</v>
      </c>
      <c r="O1188" s="2">
        <f>IFERROR(IF($B1188="","",INDEX(所属情報!$E:$E,MATCH($A1188,所属情報!$A:$A,0))),"")</f>
        <v>492302</v>
      </c>
      <c r="P1188" s="2" t="str">
        <f t="shared" si="54"/>
        <v>杉山　遥晃 (2)</v>
      </c>
      <c r="Q1188" s="2" t="str">
        <f t="shared" si="55"/>
        <v>ｽｷﾞﾔﾏ ﾊﾙｱｷ</v>
      </c>
      <c r="R1188" s="2" t="str">
        <f t="shared" si="56"/>
        <v>SUGIYAMA Haruaki (04)</v>
      </c>
      <c r="S1188" s="2" t="str">
        <f>IFERROR(IF($F1188="","",INDEX(リスト!$C:$C,MATCH($F1188,リスト!$B:$B,0))),"")</f>
        <v>27</v>
      </c>
      <c r="T1188" s="2" t="str">
        <f>IFERROR(IF($K1188="","",INDEX(リスト!$F:$F,MATCH($K1188,リスト!$E:$E,0))),"")</f>
        <v>JPN</v>
      </c>
      <c r="U1188" s="2" t="str">
        <f>IF($B1188="","",RIGHT($G1188*1000+100+COUNTIF($G$2:$G1188,$G1188),9))</f>
        <v>041229103</v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>大阪・大　阪</v>
      </c>
    </row>
    <row r="1189" spans="1:22" x14ac:dyDescent="0.4">
      <c r="A1189" t="s">
        <v>11782</v>
      </c>
      <c r="B1189">
        <v>1189</v>
      </c>
      <c r="C1189" t="s">
        <v>6012</v>
      </c>
      <c r="D1189" t="s">
        <v>2208</v>
      </c>
      <c r="E1189">
        <v>2</v>
      </c>
      <c r="F1189" t="s">
        <v>91</v>
      </c>
      <c r="G1189">
        <v>20041018</v>
      </c>
      <c r="H1189" t="s">
        <v>6013</v>
      </c>
      <c r="I1189" t="s">
        <v>1956</v>
      </c>
      <c r="J1189" t="s">
        <v>992</v>
      </c>
      <c r="K1189" t="s">
        <v>141</v>
      </c>
      <c r="L1189" t="s">
        <v>91</v>
      </c>
      <c r="M1189" t="s">
        <v>2254</v>
      </c>
      <c r="O1189" s="2">
        <f>IFERROR(IF($B1189="","",INDEX(所属情報!$E:$E,MATCH($A1189,所属情報!$A:$A,0))),"")</f>
        <v>492302</v>
      </c>
      <c r="P1189" s="2" t="str">
        <f t="shared" si="54"/>
        <v>真木　駿祐 (2)</v>
      </c>
      <c r="Q1189" s="2" t="str">
        <f t="shared" si="55"/>
        <v>ﾏｷ ｼｭﾝｽｹ</v>
      </c>
      <c r="R1189" s="2" t="str">
        <f t="shared" si="56"/>
        <v>MAKI Shunsuke (04)</v>
      </c>
      <c r="S1189" s="2" t="str">
        <f>IFERROR(IF($F1189="","",INDEX(リスト!$C:$C,MATCH($F1189,リスト!$B:$B,0))),"")</f>
        <v>26</v>
      </c>
      <c r="T1189" s="2" t="str">
        <f>IFERROR(IF($K1189="","",INDEX(リスト!$F:$F,MATCH($K1189,リスト!$E:$E,0))),"")</f>
        <v>JPN</v>
      </c>
      <c r="U1189" s="2" t="str">
        <f>IF($B1189="","",RIGHT($G1189*1000+100+COUNTIF($G$2:$G1189,$G1189),9))</f>
        <v>041018102</v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>西城陽・京　都</v>
      </c>
    </row>
    <row r="1190" spans="1:22" x14ac:dyDescent="0.4">
      <c r="A1190" t="s">
        <v>11782</v>
      </c>
      <c r="B1190">
        <v>1190</v>
      </c>
      <c r="C1190" t="s">
        <v>6014</v>
      </c>
      <c r="D1190" t="s">
        <v>6015</v>
      </c>
      <c r="E1190">
        <v>2</v>
      </c>
      <c r="F1190" t="s">
        <v>93</v>
      </c>
      <c r="G1190">
        <v>20041014</v>
      </c>
      <c r="H1190" t="s">
        <v>6016</v>
      </c>
      <c r="I1190" t="s">
        <v>6017</v>
      </c>
      <c r="J1190" t="s">
        <v>1590</v>
      </c>
      <c r="K1190" t="s">
        <v>141</v>
      </c>
      <c r="L1190" t="s">
        <v>93</v>
      </c>
      <c r="M1190" t="s">
        <v>6018</v>
      </c>
      <c r="O1190" s="2">
        <f>IFERROR(IF($B1190="","",INDEX(所属情報!$E:$E,MATCH($A1190,所属情報!$A:$A,0))),"")</f>
        <v>492302</v>
      </c>
      <c r="P1190" s="2" t="str">
        <f t="shared" si="54"/>
        <v>出原　悠羽 (2)</v>
      </c>
      <c r="Q1190" s="2" t="str">
        <f t="shared" si="55"/>
        <v>ｲｽﾞﾊﾗ ﾕｳ</v>
      </c>
      <c r="R1190" s="2" t="str">
        <f t="shared" si="56"/>
        <v>IZUHARA Yu (04)</v>
      </c>
      <c r="S1190" s="2" t="str">
        <f>IFERROR(IF($F1190="","",INDEX(リスト!$C:$C,MATCH($F1190,リスト!$B:$B,0))),"")</f>
        <v>27</v>
      </c>
      <c r="T1190" s="2" t="str">
        <f>IFERROR(IF($K1190="","",INDEX(リスト!$F:$F,MATCH($K1190,リスト!$E:$E,0))),"")</f>
        <v>JPN</v>
      </c>
      <c r="U1190" s="2" t="str">
        <f>IF($B1190="","",RIGHT($G1190*1000+100+COUNTIF($G$2:$G1190,$G1190),9))</f>
        <v>041014101</v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>阪南大・大　阪</v>
      </c>
    </row>
    <row r="1191" spans="1:22" x14ac:dyDescent="0.4">
      <c r="A1191" t="s">
        <v>11782</v>
      </c>
      <c r="B1191">
        <v>1191</v>
      </c>
      <c r="C1191" t="s">
        <v>6019</v>
      </c>
      <c r="D1191" t="s">
        <v>6020</v>
      </c>
      <c r="E1191">
        <v>2</v>
      </c>
      <c r="F1191" t="s">
        <v>93</v>
      </c>
      <c r="G1191">
        <v>20041012</v>
      </c>
      <c r="H1191" t="s">
        <v>6021</v>
      </c>
      <c r="I1191" t="s">
        <v>4456</v>
      </c>
      <c r="J1191" t="s">
        <v>6022</v>
      </c>
      <c r="K1191" t="s">
        <v>141</v>
      </c>
      <c r="L1191" t="s">
        <v>93</v>
      </c>
      <c r="M1191" t="s">
        <v>3954</v>
      </c>
      <c r="O1191" s="2">
        <f>IFERROR(IF($B1191="","",INDEX(所属情報!$E:$E,MATCH($A1191,所属情報!$A:$A,0))),"")</f>
        <v>492302</v>
      </c>
      <c r="P1191" s="2" t="str">
        <f t="shared" si="54"/>
        <v>別所　弘規 (2)</v>
      </c>
      <c r="Q1191" s="2" t="str">
        <f t="shared" si="55"/>
        <v>ﾍﾞｯｼｮ ﾋﾛﾉﾘ</v>
      </c>
      <c r="R1191" s="2" t="str">
        <f t="shared" si="56"/>
        <v>BESSHO Hironori (04)</v>
      </c>
      <c r="S1191" s="2" t="str">
        <f>IFERROR(IF($F1191="","",INDEX(リスト!$C:$C,MATCH($F1191,リスト!$B:$B,0))),"")</f>
        <v>27</v>
      </c>
      <c r="T1191" s="2" t="str">
        <f>IFERROR(IF($K1191="","",INDEX(リスト!$F:$F,MATCH($K1191,リスト!$E:$E,0))),"")</f>
        <v>JPN</v>
      </c>
      <c r="U1191" s="2" t="str">
        <f>IF($B1191="","",RIGHT($G1191*1000+100+COUNTIF($G$2:$G1191,$G1191),9))</f>
        <v>041012101</v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>刀根山・大　阪</v>
      </c>
    </row>
    <row r="1192" spans="1:22" x14ac:dyDescent="0.4">
      <c r="A1192" t="s">
        <v>11782</v>
      </c>
      <c r="B1192">
        <v>1192</v>
      </c>
      <c r="C1192" t="s">
        <v>6023</v>
      </c>
      <c r="D1192" t="s">
        <v>6024</v>
      </c>
      <c r="E1192">
        <v>2</v>
      </c>
      <c r="F1192" t="s">
        <v>93</v>
      </c>
      <c r="G1192">
        <v>20040426</v>
      </c>
      <c r="H1192" t="s">
        <v>6025</v>
      </c>
      <c r="I1192" t="s">
        <v>6026</v>
      </c>
      <c r="J1192" t="s">
        <v>1200</v>
      </c>
      <c r="K1192" t="s">
        <v>141</v>
      </c>
      <c r="L1192" t="s">
        <v>93</v>
      </c>
      <c r="M1192" t="s">
        <v>809</v>
      </c>
      <c r="O1192" s="2">
        <f>IFERROR(IF($B1192="","",INDEX(所属情報!$E:$E,MATCH($A1192,所属情報!$A:$A,0))),"")</f>
        <v>492302</v>
      </c>
      <c r="P1192" s="2" t="str">
        <f t="shared" si="54"/>
        <v>丸尾　勇人 (2)</v>
      </c>
      <c r="Q1192" s="2" t="str">
        <f t="shared" si="55"/>
        <v>ﾏﾙｵ ﾊﾔﾄ</v>
      </c>
      <c r="R1192" s="2" t="str">
        <f t="shared" si="56"/>
        <v>MARUO Hayato (04)</v>
      </c>
      <c r="S1192" s="2" t="str">
        <f>IFERROR(IF($F1192="","",INDEX(リスト!$C:$C,MATCH($F1192,リスト!$B:$B,0))),"")</f>
        <v>27</v>
      </c>
      <c r="T1192" s="2" t="str">
        <f>IFERROR(IF($K1192="","",INDEX(リスト!$F:$F,MATCH($K1192,リスト!$E:$E,0))),"")</f>
        <v>JPN</v>
      </c>
      <c r="U1192" s="2" t="str">
        <f>IF($B1192="","",RIGHT($G1192*1000+100+COUNTIF($G$2:$G1192,$G1192),9))</f>
        <v>040426103</v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>枚方・大　阪</v>
      </c>
    </row>
    <row r="1193" spans="1:22" x14ac:dyDescent="0.4">
      <c r="A1193" t="s">
        <v>11782</v>
      </c>
      <c r="B1193">
        <v>1193</v>
      </c>
      <c r="C1193" t="s">
        <v>6027</v>
      </c>
      <c r="D1193" t="s">
        <v>6028</v>
      </c>
      <c r="E1193">
        <v>2</v>
      </c>
      <c r="F1193" t="s">
        <v>93</v>
      </c>
      <c r="G1193">
        <v>20040831</v>
      </c>
      <c r="H1193" t="s">
        <v>6029</v>
      </c>
      <c r="I1193" t="s">
        <v>6030</v>
      </c>
      <c r="J1193" t="s">
        <v>796</v>
      </c>
      <c r="K1193" t="s">
        <v>141</v>
      </c>
      <c r="L1193" t="s">
        <v>93</v>
      </c>
      <c r="M1193" t="s">
        <v>951</v>
      </c>
      <c r="O1193" s="2">
        <f>IFERROR(IF($B1193="","",INDEX(所属情報!$E:$E,MATCH($A1193,所属情報!$A:$A,0))),"")</f>
        <v>492302</v>
      </c>
      <c r="P1193" s="2" t="str">
        <f t="shared" si="54"/>
        <v>山形　晃誠 (2)</v>
      </c>
      <c r="Q1193" s="2" t="str">
        <f t="shared" si="55"/>
        <v>ﾔﾏｶﾞﾀ ｺｳｾｲ</v>
      </c>
      <c r="R1193" s="2" t="str">
        <f t="shared" si="56"/>
        <v>YAMAGATA Kosei (04)</v>
      </c>
      <c r="S1193" s="2" t="str">
        <f>IFERROR(IF($F1193="","",INDEX(リスト!$C:$C,MATCH($F1193,リスト!$B:$B,0))),"")</f>
        <v>27</v>
      </c>
      <c r="T1193" s="2" t="str">
        <f>IFERROR(IF($K1193="","",INDEX(リスト!$F:$F,MATCH($K1193,リスト!$E:$E,0))),"")</f>
        <v>JPN</v>
      </c>
      <c r="U1193" s="2" t="str">
        <f>IF($B1193="","",RIGHT($G1193*1000+100+COUNTIF($G$2:$G1193,$G1193),9))</f>
        <v>040831103</v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>大阪・大　阪</v>
      </c>
    </row>
    <row r="1194" spans="1:22" x14ac:dyDescent="0.4">
      <c r="A1194" t="s">
        <v>11782</v>
      </c>
      <c r="B1194">
        <v>1194</v>
      </c>
      <c r="C1194" t="s">
        <v>6031</v>
      </c>
      <c r="D1194" t="s">
        <v>6032</v>
      </c>
      <c r="E1194">
        <v>2</v>
      </c>
      <c r="F1194" t="s">
        <v>89</v>
      </c>
      <c r="G1194">
        <v>20040815</v>
      </c>
      <c r="H1194" t="s">
        <v>6033</v>
      </c>
      <c r="I1194" t="s">
        <v>3899</v>
      </c>
      <c r="J1194" t="s">
        <v>929</v>
      </c>
      <c r="K1194" t="s">
        <v>141</v>
      </c>
      <c r="L1194" t="s">
        <v>89</v>
      </c>
      <c r="M1194" t="s">
        <v>2505</v>
      </c>
      <c r="O1194" s="2">
        <f>IFERROR(IF($B1194="","",INDEX(所属情報!$E:$E,MATCH($A1194,所属情報!$A:$A,0))),"")</f>
        <v>492302</v>
      </c>
      <c r="P1194" s="2" t="str">
        <f t="shared" si="54"/>
        <v>大西　拓海 (2)</v>
      </c>
      <c r="Q1194" s="2" t="str">
        <f t="shared" si="55"/>
        <v>ｵｵﾆｼ ﾀｸﾐ</v>
      </c>
      <c r="R1194" s="2" t="str">
        <f t="shared" si="56"/>
        <v>ONISHI Takumi (04)</v>
      </c>
      <c r="S1194" s="2" t="str">
        <f>IFERROR(IF($F1194="","",INDEX(リスト!$C:$C,MATCH($F1194,リスト!$B:$B,0))),"")</f>
        <v>25</v>
      </c>
      <c r="T1194" s="2" t="str">
        <f>IFERROR(IF($K1194="","",INDEX(リスト!$F:$F,MATCH($K1194,リスト!$E:$E,0))),"")</f>
        <v>JPN</v>
      </c>
      <c r="U1194" s="2" t="str">
        <f>IF($B1194="","",RIGHT($G1194*1000+100+COUNTIF($G$2:$G1194,$G1194),9))</f>
        <v>040815102</v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>滋賀学園・滋　賀</v>
      </c>
    </row>
    <row r="1195" spans="1:22" x14ac:dyDescent="0.4">
      <c r="A1195" t="s">
        <v>11782</v>
      </c>
      <c r="B1195">
        <v>1195</v>
      </c>
      <c r="C1195" t="s">
        <v>6034</v>
      </c>
      <c r="D1195" t="s">
        <v>6035</v>
      </c>
      <c r="E1195">
        <v>3</v>
      </c>
      <c r="F1195" t="s">
        <v>93</v>
      </c>
      <c r="G1195">
        <v>20040210</v>
      </c>
      <c r="H1195" t="s">
        <v>6036</v>
      </c>
      <c r="I1195" t="s">
        <v>1025</v>
      </c>
      <c r="J1195" t="s">
        <v>1992</v>
      </c>
      <c r="K1195" t="s">
        <v>141</v>
      </c>
      <c r="L1195" t="s">
        <v>93</v>
      </c>
      <c r="M1195" t="s">
        <v>6037</v>
      </c>
      <c r="O1195" s="2">
        <f>IFERROR(IF($B1195="","",INDEX(所属情報!$E:$E,MATCH($A1195,所属情報!$A:$A,0))),"")</f>
        <v>492302</v>
      </c>
      <c r="P1195" s="2" t="str">
        <f t="shared" si="54"/>
        <v>伊藤　太郎 (3)</v>
      </c>
      <c r="Q1195" s="2" t="str">
        <f t="shared" si="55"/>
        <v>ｲﾄｳ ﾀﾛｳ</v>
      </c>
      <c r="R1195" s="2" t="str">
        <f t="shared" si="56"/>
        <v>ITO Taro (04)</v>
      </c>
      <c r="S1195" s="2" t="str">
        <f>IFERROR(IF($F1195="","",INDEX(リスト!$C:$C,MATCH($F1195,リスト!$B:$B,0))),"")</f>
        <v>27</v>
      </c>
      <c r="T1195" s="2" t="str">
        <f>IFERROR(IF($K1195="","",INDEX(リスト!$F:$F,MATCH($K1195,リスト!$E:$E,0))),"")</f>
        <v>JPN</v>
      </c>
      <c r="U1195" s="2" t="str">
        <f>IF($B1195="","",RIGHT($G1195*1000+100+COUNTIF($G$2:$G1195,$G1195),9))</f>
        <v>040210102</v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>アサンプション国際・大　阪</v>
      </c>
    </row>
    <row r="1196" spans="1:22" x14ac:dyDescent="0.4">
      <c r="A1196" t="s">
        <v>11782</v>
      </c>
      <c r="B1196">
        <v>1196</v>
      </c>
      <c r="C1196" t="s">
        <v>6038</v>
      </c>
      <c r="D1196" t="s">
        <v>6039</v>
      </c>
      <c r="E1196">
        <v>2</v>
      </c>
      <c r="F1196" t="s">
        <v>93</v>
      </c>
      <c r="G1196">
        <v>20050221</v>
      </c>
      <c r="H1196" t="s">
        <v>6040</v>
      </c>
      <c r="I1196" t="s">
        <v>5936</v>
      </c>
      <c r="J1196" t="s">
        <v>6041</v>
      </c>
      <c r="K1196" t="s">
        <v>141</v>
      </c>
      <c r="L1196" t="s">
        <v>93</v>
      </c>
      <c r="M1196" t="s">
        <v>945</v>
      </c>
      <c r="O1196" s="2">
        <f>IFERROR(IF($B1196="","",INDEX(所属情報!$E:$E,MATCH($A1196,所属情報!$A:$A,0))),"")</f>
        <v>492302</v>
      </c>
      <c r="P1196" s="2" t="str">
        <f t="shared" si="54"/>
        <v>堀内　健孜 (2)</v>
      </c>
      <c r="Q1196" s="2" t="str">
        <f t="shared" si="55"/>
        <v>ﾎﾘｳﾁ ﾀﾂｼ</v>
      </c>
      <c r="R1196" s="2" t="str">
        <f t="shared" si="56"/>
        <v>HORIUCHI Tatsushi (05)</v>
      </c>
      <c r="S1196" s="2" t="str">
        <f>IFERROR(IF($F1196="","",INDEX(リスト!$C:$C,MATCH($F1196,リスト!$B:$B,0))),"")</f>
        <v>27</v>
      </c>
      <c r="T1196" s="2" t="str">
        <f>IFERROR(IF($K1196="","",INDEX(リスト!$F:$F,MATCH($K1196,リスト!$E:$E,0))),"")</f>
        <v>JPN</v>
      </c>
      <c r="U1196" s="2" t="str">
        <f>IF($B1196="","",RIGHT($G1196*1000+100+COUNTIF($G$2:$G1196,$G1196),9))</f>
        <v>050221101</v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>大塚・大　阪</v>
      </c>
    </row>
    <row r="1197" spans="1:22" x14ac:dyDescent="0.4">
      <c r="A1197" t="s">
        <v>11782</v>
      </c>
      <c r="B1197">
        <v>1197</v>
      </c>
      <c r="C1197" t="s">
        <v>6042</v>
      </c>
      <c r="D1197" t="s">
        <v>6043</v>
      </c>
      <c r="E1197">
        <v>2</v>
      </c>
      <c r="F1197" t="s">
        <v>93</v>
      </c>
      <c r="G1197">
        <v>20050221</v>
      </c>
      <c r="H1197" t="s">
        <v>6044</v>
      </c>
      <c r="I1197" t="s">
        <v>6045</v>
      </c>
      <c r="J1197" t="s">
        <v>6046</v>
      </c>
      <c r="K1197" t="s">
        <v>141</v>
      </c>
      <c r="L1197" t="s">
        <v>93</v>
      </c>
      <c r="M1197" t="s">
        <v>3715</v>
      </c>
      <c r="O1197" s="2">
        <f>IFERROR(IF($B1197="","",INDEX(所属情報!$E:$E,MATCH($A1197,所属情報!$A:$A,0))),"")</f>
        <v>492302</v>
      </c>
      <c r="P1197" s="2" t="str">
        <f t="shared" si="54"/>
        <v>垣本　勝哉 (2)</v>
      </c>
      <c r="Q1197" s="2" t="str">
        <f t="shared" si="55"/>
        <v>ｶｷﾓﾄ ｶﾂﾔ</v>
      </c>
      <c r="R1197" s="2" t="str">
        <f t="shared" si="56"/>
        <v>KAKIMOTO Katsuya (05)</v>
      </c>
      <c r="S1197" s="2" t="str">
        <f>IFERROR(IF($F1197="","",INDEX(リスト!$C:$C,MATCH($F1197,リスト!$B:$B,0))),"")</f>
        <v>27</v>
      </c>
      <c r="T1197" s="2" t="str">
        <f>IFERROR(IF($K1197="","",INDEX(リスト!$F:$F,MATCH($K1197,リスト!$E:$E,0))),"")</f>
        <v>JPN</v>
      </c>
      <c r="U1197" s="2" t="str">
        <f>IF($B1197="","",RIGHT($G1197*1000+100+COUNTIF($G$2:$G1197,$G1197),9))</f>
        <v>050221102</v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>枚方なぎさ・大　阪</v>
      </c>
    </row>
    <row r="1198" spans="1:22" x14ac:dyDescent="0.4">
      <c r="A1198" t="s">
        <v>11782</v>
      </c>
      <c r="B1198">
        <v>1198</v>
      </c>
      <c r="C1198" t="s">
        <v>6047</v>
      </c>
      <c r="D1198" t="s">
        <v>6048</v>
      </c>
      <c r="E1198">
        <v>2</v>
      </c>
      <c r="F1198" t="s">
        <v>93</v>
      </c>
      <c r="G1198">
        <v>20040910</v>
      </c>
      <c r="H1198" t="s">
        <v>6049</v>
      </c>
      <c r="I1198" t="s">
        <v>6050</v>
      </c>
      <c r="J1198" t="s">
        <v>6051</v>
      </c>
      <c r="K1198" t="s">
        <v>141</v>
      </c>
      <c r="L1198" t="s">
        <v>93</v>
      </c>
      <c r="M1198" t="s">
        <v>3715</v>
      </c>
      <c r="O1198" s="2">
        <f>IFERROR(IF($B1198="","",INDEX(所属情報!$E:$E,MATCH($A1198,所属情報!$A:$A,0))),"")</f>
        <v>492302</v>
      </c>
      <c r="P1198" s="2" t="str">
        <f t="shared" si="54"/>
        <v>大﨑　拓武 (2)</v>
      </c>
      <c r="Q1198" s="2" t="str">
        <f t="shared" si="55"/>
        <v>ｵｵｻｷ ﾀｸﾑ</v>
      </c>
      <c r="R1198" s="2" t="str">
        <f t="shared" si="56"/>
        <v>OSAKI Takumu (04)</v>
      </c>
      <c r="S1198" s="2" t="str">
        <f>IFERROR(IF($F1198="","",INDEX(リスト!$C:$C,MATCH($F1198,リスト!$B:$B,0))),"")</f>
        <v>27</v>
      </c>
      <c r="T1198" s="2" t="str">
        <f>IFERROR(IF($K1198="","",INDEX(リスト!$F:$F,MATCH($K1198,リスト!$E:$E,0))),"")</f>
        <v>JPN</v>
      </c>
      <c r="U1198" s="2" t="str">
        <f>IF($B1198="","",RIGHT($G1198*1000+100+COUNTIF($G$2:$G1198,$G1198),9))</f>
        <v>040910101</v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>枚方なぎさ・大　阪</v>
      </c>
    </row>
    <row r="1199" spans="1:22" x14ac:dyDescent="0.4">
      <c r="A1199" t="s">
        <v>11782</v>
      </c>
      <c r="B1199">
        <v>1199</v>
      </c>
      <c r="C1199" t="s">
        <v>6052</v>
      </c>
      <c r="D1199" t="s">
        <v>6053</v>
      </c>
      <c r="E1199">
        <v>2</v>
      </c>
      <c r="F1199" t="s">
        <v>95</v>
      </c>
      <c r="G1199">
        <v>20040524</v>
      </c>
      <c r="H1199" t="s">
        <v>6054</v>
      </c>
      <c r="I1199" t="s">
        <v>2615</v>
      </c>
      <c r="J1199" t="s">
        <v>1882</v>
      </c>
      <c r="K1199" t="s">
        <v>141</v>
      </c>
      <c r="L1199" t="s">
        <v>95</v>
      </c>
      <c r="M1199" t="s">
        <v>791</v>
      </c>
      <c r="O1199" s="2">
        <f>IFERROR(IF($B1199="","",INDEX(所属情報!$E:$E,MATCH($A1199,所属情報!$A:$A,0))),"")</f>
        <v>492302</v>
      </c>
      <c r="P1199" s="2" t="str">
        <f t="shared" si="54"/>
        <v>東　光流 (2)</v>
      </c>
      <c r="Q1199" s="2" t="str">
        <f t="shared" si="55"/>
        <v>ｱｽﾞﾏ ﾋｶﾙ</v>
      </c>
      <c r="R1199" s="2" t="str">
        <f t="shared" si="56"/>
        <v>AZUMA Hikaru (04)</v>
      </c>
      <c r="S1199" s="2" t="str">
        <f>IFERROR(IF($F1199="","",INDEX(リスト!$C:$C,MATCH($F1199,リスト!$B:$B,0))),"")</f>
        <v>28</v>
      </c>
      <c r="T1199" s="2" t="str">
        <f>IFERROR(IF($K1199="","",INDEX(リスト!$F:$F,MATCH($K1199,リスト!$E:$E,0))),"")</f>
        <v>JPN</v>
      </c>
      <c r="U1199" s="2" t="str">
        <f>IF($B1199="","",RIGHT($G1199*1000+100+COUNTIF($G$2:$G1199,$G1199),9))</f>
        <v>040524101</v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>報徳学園・兵　庫</v>
      </c>
    </row>
    <row r="1200" spans="1:22" x14ac:dyDescent="0.4">
      <c r="A1200" t="s">
        <v>11782</v>
      </c>
      <c r="B1200">
        <v>1200</v>
      </c>
      <c r="C1200" t="s">
        <v>6055</v>
      </c>
      <c r="D1200" t="s">
        <v>6056</v>
      </c>
      <c r="E1200">
        <v>2</v>
      </c>
      <c r="F1200" t="s">
        <v>93</v>
      </c>
      <c r="G1200">
        <v>20041223</v>
      </c>
      <c r="H1200" t="s">
        <v>6057</v>
      </c>
      <c r="I1200" t="s">
        <v>6058</v>
      </c>
      <c r="J1200" t="s">
        <v>1284</v>
      </c>
      <c r="K1200" t="s">
        <v>141</v>
      </c>
      <c r="L1200" t="s">
        <v>93</v>
      </c>
      <c r="M1200" t="s">
        <v>3715</v>
      </c>
      <c r="O1200" s="2">
        <f>IFERROR(IF($B1200="","",INDEX(所属情報!$E:$E,MATCH($A1200,所属情報!$A:$A,0))),"")</f>
        <v>492302</v>
      </c>
      <c r="P1200" s="2" t="str">
        <f t="shared" si="54"/>
        <v>石橋　優介 (2)</v>
      </c>
      <c r="Q1200" s="2" t="str">
        <f t="shared" si="55"/>
        <v>ｲｼﾊﾞｼ ﾕｳｽｹ</v>
      </c>
      <c r="R1200" s="2" t="str">
        <f t="shared" si="56"/>
        <v>ISHIBASHI Yusuke (04)</v>
      </c>
      <c r="S1200" s="2" t="str">
        <f>IFERROR(IF($F1200="","",INDEX(リスト!$C:$C,MATCH($F1200,リスト!$B:$B,0))),"")</f>
        <v>27</v>
      </c>
      <c r="T1200" s="2" t="str">
        <f>IFERROR(IF($K1200="","",INDEX(リスト!$F:$F,MATCH($K1200,リスト!$E:$E,0))),"")</f>
        <v>JPN</v>
      </c>
      <c r="U1200" s="2" t="str">
        <f>IF($B1200="","",RIGHT($G1200*1000+100+COUNTIF($G$2:$G1200,$G1200),9))</f>
        <v>041223101</v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>枚方なぎさ・大　阪</v>
      </c>
    </row>
    <row r="1201" spans="1:22" x14ac:dyDescent="0.4">
      <c r="A1201" t="s">
        <v>11782</v>
      </c>
      <c r="B1201">
        <v>1201</v>
      </c>
      <c r="C1201" t="s">
        <v>6059</v>
      </c>
      <c r="D1201" t="s">
        <v>6060</v>
      </c>
      <c r="E1201">
        <v>2</v>
      </c>
      <c r="F1201" t="s">
        <v>93</v>
      </c>
      <c r="G1201">
        <v>20050301</v>
      </c>
      <c r="H1201" t="s">
        <v>6061</v>
      </c>
      <c r="I1201" t="s">
        <v>1486</v>
      </c>
      <c r="J1201" t="s">
        <v>4508</v>
      </c>
      <c r="K1201" t="s">
        <v>141</v>
      </c>
      <c r="L1201" t="s">
        <v>93</v>
      </c>
      <c r="M1201" t="s">
        <v>5542</v>
      </c>
      <c r="O1201" s="2">
        <f>IFERROR(IF($B1201="","",INDEX(所属情報!$E:$E,MATCH($A1201,所属情報!$A:$A,0))),"")</f>
        <v>492302</v>
      </c>
      <c r="P1201" s="2" t="str">
        <f t="shared" si="54"/>
        <v>八木　善大 (2)</v>
      </c>
      <c r="Q1201" s="2" t="str">
        <f t="shared" si="55"/>
        <v>ﾔｷﾞ ﾖｼﾋﾛ</v>
      </c>
      <c r="R1201" s="2" t="str">
        <f t="shared" si="56"/>
        <v>YAGI Yoshihiro (05)</v>
      </c>
      <c r="S1201" s="2" t="str">
        <f>IFERROR(IF($F1201="","",INDEX(リスト!$C:$C,MATCH($F1201,リスト!$B:$B,0))),"")</f>
        <v>27</v>
      </c>
      <c r="T1201" s="2" t="str">
        <f>IFERROR(IF($K1201="","",INDEX(リスト!$F:$F,MATCH($K1201,リスト!$E:$E,0))),"")</f>
        <v>JPN</v>
      </c>
      <c r="U1201" s="2" t="str">
        <f>IF($B1201="","",RIGHT($G1201*1000+100+COUNTIF($G$2:$G1201,$G1201),9))</f>
        <v>050301101</v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>大阪産業大附属・大　阪</v>
      </c>
    </row>
    <row r="1202" spans="1:22" x14ac:dyDescent="0.4">
      <c r="A1202" t="s">
        <v>11782</v>
      </c>
      <c r="B1202">
        <v>1202</v>
      </c>
      <c r="C1202" t="s">
        <v>6062</v>
      </c>
      <c r="D1202" t="s">
        <v>6063</v>
      </c>
      <c r="E1202">
        <v>1</v>
      </c>
      <c r="F1202" t="s">
        <v>93</v>
      </c>
      <c r="G1202">
        <v>20050701</v>
      </c>
      <c r="H1202" t="s">
        <v>6064</v>
      </c>
      <c r="I1202" t="s">
        <v>6065</v>
      </c>
      <c r="J1202" t="s">
        <v>2248</v>
      </c>
      <c r="K1202" t="s">
        <v>141</v>
      </c>
      <c r="L1202" t="s">
        <v>93</v>
      </c>
      <c r="M1202" t="s">
        <v>6066</v>
      </c>
      <c r="O1202" s="2">
        <f>IFERROR(IF($B1202="","",INDEX(所属情報!$E:$E,MATCH($A1202,所属情報!$A:$A,0))),"")</f>
        <v>492302</v>
      </c>
      <c r="P1202" s="2" t="str">
        <f t="shared" si="54"/>
        <v>黒木　翔吾 (1)</v>
      </c>
      <c r="Q1202" s="2" t="str">
        <f t="shared" si="55"/>
        <v>ｸﾛｷﾞ ｼｮｳｺﾞ</v>
      </c>
      <c r="R1202" s="2" t="str">
        <f t="shared" si="56"/>
        <v>KUROGI Shogo (05)</v>
      </c>
      <c r="S1202" s="2" t="str">
        <f>IFERROR(IF($F1202="","",INDEX(リスト!$C:$C,MATCH($F1202,リスト!$B:$B,0))),"")</f>
        <v>27</v>
      </c>
      <c r="T1202" s="2" t="str">
        <f>IFERROR(IF($K1202="","",INDEX(リスト!$F:$F,MATCH($K1202,リスト!$E:$E,0))),"")</f>
        <v>JPN</v>
      </c>
      <c r="U1202" s="2" t="str">
        <f>IF($B1202="","",RIGHT($G1202*1000+100+COUNTIF($G$2:$G1202,$G1202),9))</f>
        <v>050701101</v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>大阪学芸・大　阪</v>
      </c>
    </row>
    <row r="1203" spans="1:22" x14ac:dyDescent="0.4">
      <c r="A1203" t="s">
        <v>11782</v>
      </c>
      <c r="B1203">
        <v>1203</v>
      </c>
      <c r="C1203" t="s">
        <v>6067</v>
      </c>
      <c r="D1203" t="s">
        <v>6068</v>
      </c>
      <c r="E1203">
        <v>1</v>
      </c>
      <c r="F1203" t="s">
        <v>93</v>
      </c>
      <c r="G1203">
        <v>20050922</v>
      </c>
      <c r="H1203" t="s">
        <v>6069</v>
      </c>
      <c r="I1203" t="s">
        <v>2036</v>
      </c>
      <c r="J1203" t="s">
        <v>3953</v>
      </c>
      <c r="K1203" t="s">
        <v>141</v>
      </c>
      <c r="L1203" t="s">
        <v>93</v>
      </c>
      <c r="M1203" t="s">
        <v>1102</v>
      </c>
      <c r="O1203" s="2">
        <f>IFERROR(IF($B1203="","",INDEX(所属情報!$E:$E,MATCH($A1203,所属情報!$A:$A,0))),"")</f>
        <v>492302</v>
      </c>
      <c r="P1203" s="2" t="str">
        <f t="shared" si="54"/>
        <v>岡　周弥 (1)</v>
      </c>
      <c r="Q1203" s="2" t="str">
        <f t="shared" si="55"/>
        <v>ｵｶ ｼｭｳﾔ</v>
      </c>
      <c r="R1203" s="2" t="str">
        <f t="shared" si="56"/>
        <v>OKA Shuya (05)</v>
      </c>
      <c r="S1203" s="2" t="str">
        <f>IFERROR(IF($F1203="","",INDEX(リスト!$C:$C,MATCH($F1203,リスト!$B:$B,0))),"")</f>
        <v>27</v>
      </c>
      <c r="T1203" s="2" t="str">
        <f>IFERROR(IF($K1203="","",INDEX(リスト!$F:$F,MATCH($K1203,リスト!$E:$E,0))),"")</f>
        <v>JPN</v>
      </c>
      <c r="U1203" s="2" t="str">
        <f>IF($B1203="","",RIGHT($G1203*1000+100+COUNTIF($G$2:$G1203,$G1203),9))</f>
        <v>050922102</v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>履正社・大　阪</v>
      </c>
    </row>
    <row r="1204" spans="1:22" x14ac:dyDescent="0.4">
      <c r="A1204" t="s">
        <v>11782</v>
      </c>
      <c r="B1204">
        <v>1204</v>
      </c>
      <c r="C1204" t="s">
        <v>6070</v>
      </c>
      <c r="D1204" t="s">
        <v>6071</v>
      </c>
      <c r="E1204">
        <v>1</v>
      </c>
      <c r="F1204" t="s">
        <v>93</v>
      </c>
      <c r="G1204">
        <v>20050811</v>
      </c>
      <c r="H1204" t="s">
        <v>6072</v>
      </c>
      <c r="I1204" t="s">
        <v>6073</v>
      </c>
      <c r="J1204" t="s">
        <v>1710</v>
      </c>
      <c r="K1204" t="s">
        <v>141</v>
      </c>
      <c r="L1204" t="s">
        <v>93</v>
      </c>
      <c r="M1204" t="s">
        <v>963</v>
      </c>
      <c r="O1204" s="2">
        <f>IFERROR(IF($B1204="","",INDEX(所属情報!$E:$E,MATCH($A1204,所属情報!$A:$A,0))),"")</f>
        <v>492302</v>
      </c>
      <c r="P1204" s="2" t="str">
        <f t="shared" si="54"/>
        <v>ウチェンナ　健太 (1)</v>
      </c>
      <c r="Q1204" s="2" t="str">
        <f t="shared" si="55"/>
        <v>ｳﾁｪﾝﾅ ｹﾝﾀ</v>
      </c>
      <c r="R1204" s="2" t="str">
        <f t="shared" si="56"/>
        <v>UCHENNA Kenta (05)</v>
      </c>
      <c r="S1204" s="2" t="str">
        <f>IFERROR(IF($F1204="","",INDEX(リスト!$C:$C,MATCH($F1204,リスト!$B:$B,0))),"")</f>
        <v>27</v>
      </c>
      <c r="T1204" s="2" t="str">
        <f>IFERROR(IF($K1204="","",INDEX(リスト!$F:$F,MATCH($K1204,リスト!$E:$E,0))),"")</f>
        <v>JPN</v>
      </c>
      <c r="U1204" s="2" t="str">
        <f>IF($B1204="","",RIGHT($G1204*1000+100+COUNTIF($G$2:$G1204,$G1204),9))</f>
        <v>050811101</v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>咲くやこの花・大　阪</v>
      </c>
    </row>
    <row r="1205" spans="1:22" x14ac:dyDescent="0.4">
      <c r="A1205" t="s">
        <v>11782</v>
      </c>
      <c r="B1205">
        <v>1205</v>
      </c>
      <c r="C1205" t="s">
        <v>6074</v>
      </c>
      <c r="D1205" t="s">
        <v>6075</v>
      </c>
      <c r="E1205">
        <v>1</v>
      </c>
      <c r="F1205" t="s">
        <v>93</v>
      </c>
      <c r="G1205">
        <v>20050501</v>
      </c>
      <c r="H1205" t="s">
        <v>6076</v>
      </c>
      <c r="I1205" t="s">
        <v>5350</v>
      </c>
      <c r="J1205" t="s">
        <v>1413</v>
      </c>
      <c r="K1205" t="s">
        <v>141</v>
      </c>
      <c r="L1205" t="s">
        <v>93</v>
      </c>
      <c r="M1205" t="s">
        <v>5949</v>
      </c>
      <c r="O1205" s="2">
        <f>IFERROR(IF($B1205="","",INDEX(所属情報!$E:$E,MATCH($A1205,所属情報!$A:$A,0))),"")</f>
        <v>492302</v>
      </c>
      <c r="P1205" s="2" t="str">
        <f t="shared" si="54"/>
        <v>藤本　晃太郎 (1)</v>
      </c>
      <c r="Q1205" s="2" t="str">
        <f t="shared" si="55"/>
        <v>ﾌｼﾞﾓﾄ ｺｳﾀﾛｳ</v>
      </c>
      <c r="R1205" s="2" t="str">
        <f t="shared" si="56"/>
        <v>FUJIMOTO Kotaro (05)</v>
      </c>
      <c r="S1205" s="2" t="str">
        <f>IFERROR(IF($F1205="","",INDEX(リスト!$C:$C,MATCH($F1205,リスト!$B:$B,0))),"")</f>
        <v>27</v>
      </c>
      <c r="T1205" s="2" t="str">
        <f>IFERROR(IF($K1205="","",INDEX(リスト!$F:$F,MATCH($K1205,リスト!$E:$E,0))),"")</f>
        <v>JPN</v>
      </c>
      <c r="U1205" s="2" t="str">
        <f>IF($B1205="","",RIGHT($G1205*1000+100+COUNTIF($G$2:$G1205,$G1205),9))</f>
        <v>050501101</v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>太成学院大・大　阪</v>
      </c>
    </row>
    <row r="1206" spans="1:22" x14ac:dyDescent="0.4">
      <c r="A1206" t="s">
        <v>11782</v>
      </c>
      <c r="B1206">
        <v>1206</v>
      </c>
      <c r="C1206" t="s">
        <v>6077</v>
      </c>
      <c r="D1206" t="s">
        <v>6078</v>
      </c>
      <c r="E1206">
        <v>1</v>
      </c>
      <c r="F1206" t="s">
        <v>93</v>
      </c>
      <c r="G1206">
        <v>20050704</v>
      </c>
      <c r="H1206" t="s">
        <v>6079</v>
      </c>
      <c r="I1206" t="s">
        <v>6080</v>
      </c>
      <c r="J1206" t="s">
        <v>2900</v>
      </c>
      <c r="K1206" t="s">
        <v>141</v>
      </c>
      <c r="L1206" t="s">
        <v>93</v>
      </c>
      <c r="M1206" t="s">
        <v>869</v>
      </c>
      <c r="O1206" s="2">
        <f>IFERROR(IF($B1206="","",INDEX(所属情報!$E:$E,MATCH($A1206,所属情報!$A:$A,0))),"")</f>
        <v>492302</v>
      </c>
      <c r="P1206" s="2" t="str">
        <f t="shared" si="54"/>
        <v>池辺　智哉 (1)</v>
      </c>
      <c r="Q1206" s="2" t="str">
        <f t="shared" si="55"/>
        <v>ｲｹﾍﾞ ﾄﾓﾔ</v>
      </c>
      <c r="R1206" s="2" t="str">
        <f t="shared" si="56"/>
        <v>IKEBE Tomoya (05)</v>
      </c>
      <c r="S1206" s="2" t="str">
        <f>IFERROR(IF($F1206="","",INDEX(リスト!$C:$C,MATCH($F1206,リスト!$B:$B,0))),"")</f>
        <v>27</v>
      </c>
      <c r="T1206" s="2" t="str">
        <f>IFERROR(IF($K1206="","",INDEX(リスト!$F:$F,MATCH($K1206,リスト!$E:$E,0))),"")</f>
        <v>JPN</v>
      </c>
      <c r="U1206" s="2" t="str">
        <f>IF($B1206="","",RIGHT($G1206*1000+100+COUNTIF($G$2:$G1206,$G1206),9))</f>
        <v>050704101</v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>大阪体育大浪商・大　阪</v>
      </c>
    </row>
    <row r="1207" spans="1:22" x14ac:dyDescent="0.4">
      <c r="A1207" t="s">
        <v>11782</v>
      </c>
      <c r="B1207">
        <v>1207</v>
      </c>
      <c r="C1207" t="s">
        <v>6081</v>
      </c>
      <c r="D1207" t="s">
        <v>6082</v>
      </c>
      <c r="E1207">
        <v>1</v>
      </c>
      <c r="F1207" t="s">
        <v>93</v>
      </c>
      <c r="G1207">
        <v>20050706</v>
      </c>
      <c r="H1207" t="s">
        <v>6083</v>
      </c>
      <c r="I1207" t="s">
        <v>3291</v>
      </c>
      <c r="J1207" t="s">
        <v>6084</v>
      </c>
      <c r="K1207" t="s">
        <v>141</v>
      </c>
      <c r="L1207" t="s">
        <v>93</v>
      </c>
      <c r="M1207" t="s">
        <v>4572</v>
      </c>
      <c r="O1207" s="2">
        <f>IFERROR(IF($B1207="","",INDEX(所属情報!$E:$E,MATCH($A1207,所属情報!$A:$A,0))),"")</f>
        <v>492302</v>
      </c>
      <c r="P1207" s="2" t="str">
        <f t="shared" si="54"/>
        <v>中澤　亮希 (1)</v>
      </c>
      <c r="Q1207" s="2" t="str">
        <f t="shared" si="55"/>
        <v>ﾅｶｻﾞﾜ ﾘｮｳｷ</v>
      </c>
      <c r="R1207" s="2" t="str">
        <f t="shared" si="56"/>
        <v>NAKAZAWA Ryoki (05)</v>
      </c>
      <c r="S1207" s="2" t="str">
        <f>IFERROR(IF($F1207="","",INDEX(リスト!$C:$C,MATCH($F1207,リスト!$B:$B,0))),"")</f>
        <v>27</v>
      </c>
      <c r="T1207" s="2" t="str">
        <f>IFERROR(IF($K1207="","",INDEX(リスト!$F:$F,MATCH($K1207,リスト!$E:$E,0))),"")</f>
        <v>JPN</v>
      </c>
      <c r="U1207" s="2" t="str">
        <f>IF($B1207="","",RIGHT($G1207*1000+100+COUNTIF($G$2:$G1207,$G1207),9))</f>
        <v>050706101</v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>興國・大　阪</v>
      </c>
    </row>
    <row r="1208" spans="1:22" x14ac:dyDescent="0.4">
      <c r="A1208" t="s">
        <v>11782</v>
      </c>
      <c r="B1208">
        <v>1208</v>
      </c>
      <c r="C1208" t="s">
        <v>6085</v>
      </c>
      <c r="D1208" t="s">
        <v>6086</v>
      </c>
      <c r="E1208">
        <v>1</v>
      </c>
      <c r="F1208" t="s">
        <v>93</v>
      </c>
      <c r="G1208">
        <v>20050804</v>
      </c>
      <c r="H1208" t="s">
        <v>6087</v>
      </c>
      <c r="I1208" t="s">
        <v>6088</v>
      </c>
      <c r="J1208" t="s">
        <v>4057</v>
      </c>
      <c r="K1208" t="s">
        <v>141</v>
      </c>
      <c r="L1208" t="s">
        <v>93</v>
      </c>
      <c r="M1208" t="s">
        <v>951</v>
      </c>
      <c r="O1208" s="2">
        <f>IFERROR(IF($B1208="","",INDEX(所属情報!$E:$E,MATCH($A1208,所属情報!$A:$A,0))),"")</f>
        <v>492302</v>
      </c>
      <c r="P1208" s="2" t="str">
        <f t="shared" si="54"/>
        <v>関谷　友陽 (1)</v>
      </c>
      <c r="Q1208" s="2" t="str">
        <f t="shared" si="55"/>
        <v>ｾｷﾀﾆ ﾕｳﾋ</v>
      </c>
      <c r="R1208" s="2" t="str">
        <f t="shared" si="56"/>
        <v>SEKITANI Yuhi (05)</v>
      </c>
      <c r="S1208" s="2" t="str">
        <f>IFERROR(IF($F1208="","",INDEX(リスト!$C:$C,MATCH($F1208,リスト!$B:$B,0))),"")</f>
        <v>27</v>
      </c>
      <c r="T1208" s="2" t="str">
        <f>IFERROR(IF($K1208="","",INDEX(リスト!$F:$F,MATCH($K1208,リスト!$E:$E,0))),"")</f>
        <v>JPN</v>
      </c>
      <c r="U1208" s="2" t="str">
        <f>IF($B1208="","",RIGHT($G1208*1000+100+COUNTIF($G$2:$G1208,$G1208),9))</f>
        <v>050804101</v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>大阪・大　阪</v>
      </c>
    </row>
    <row r="1209" spans="1:22" x14ac:dyDescent="0.4">
      <c r="A1209" t="s">
        <v>11782</v>
      </c>
      <c r="B1209">
        <v>1209</v>
      </c>
      <c r="C1209" t="s">
        <v>6089</v>
      </c>
      <c r="D1209" t="s">
        <v>6090</v>
      </c>
      <c r="E1209">
        <v>1</v>
      </c>
      <c r="F1209" t="s">
        <v>11783</v>
      </c>
      <c r="G1209">
        <v>20050823</v>
      </c>
      <c r="H1209" t="s">
        <v>6091</v>
      </c>
      <c r="I1209" t="s">
        <v>6092</v>
      </c>
      <c r="J1209" t="s">
        <v>6093</v>
      </c>
      <c r="K1209" t="s">
        <v>141</v>
      </c>
      <c r="L1209" t="s">
        <v>91</v>
      </c>
      <c r="M1209" t="s">
        <v>2254</v>
      </c>
      <c r="O1209" s="2">
        <f>IFERROR(IF($B1209="","",INDEX(所属情報!$E:$E,MATCH($A1209,所属情報!$A:$A,0))),"")</f>
        <v>492302</v>
      </c>
      <c r="P1209" s="2" t="str">
        <f t="shared" si="54"/>
        <v>建口　愛斗 (1)</v>
      </c>
      <c r="Q1209" s="2" t="str">
        <f t="shared" si="55"/>
        <v>ﾀﾃｸﾞﾁ ｱｲﾄ</v>
      </c>
      <c r="R1209" s="2" t="str">
        <f t="shared" si="56"/>
        <v>TATEGUCHI Aito (05)</v>
      </c>
      <c r="S1209" s="2" t="str">
        <f>IFERROR(IF($F1209="","",INDEX(リスト!$C:$C,MATCH($F1209,リスト!$B:$B,0))),"")</f>
        <v>26</v>
      </c>
      <c r="T1209" s="2" t="str">
        <f>IFERROR(IF($K1209="","",INDEX(リスト!$F:$F,MATCH($K1209,リスト!$E:$E,0))),"")</f>
        <v>JPN</v>
      </c>
      <c r="U1209" s="2" t="str">
        <f>IF($B1209="","",RIGHT($G1209*1000+100+COUNTIF($G$2:$G1209,$G1209),9))</f>
        <v>050823101</v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>西城陽・京　都</v>
      </c>
    </row>
    <row r="1210" spans="1:22" x14ac:dyDescent="0.4">
      <c r="A1210" t="s">
        <v>11782</v>
      </c>
      <c r="B1210">
        <v>1210</v>
      </c>
      <c r="C1210" t="s">
        <v>6094</v>
      </c>
      <c r="D1210" t="s">
        <v>6095</v>
      </c>
      <c r="E1210">
        <v>1</v>
      </c>
      <c r="F1210" t="s">
        <v>93</v>
      </c>
      <c r="G1210">
        <v>20050518</v>
      </c>
      <c r="H1210" t="s">
        <v>6096</v>
      </c>
      <c r="I1210" t="s">
        <v>6097</v>
      </c>
      <c r="J1210" t="s">
        <v>6098</v>
      </c>
      <c r="K1210" t="s">
        <v>141</v>
      </c>
      <c r="L1210" t="s">
        <v>99</v>
      </c>
      <c r="M1210" t="s">
        <v>6002</v>
      </c>
      <c r="O1210" s="2">
        <f>IFERROR(IF($B1210="","",INDEX(所属情報!$E:$E,MATCH($A1210,所属情報!$A:$A,0))),"")</f>
        <v>492302</v>
      </c>
      <c r="P1210" s="2" t="str">
        <f t="shared" si="54"/>
        <v>道　尚冶 (1)</v>
      </c>
      <c r="Q1210" s="2" t="str">
        <f t="shared" si="55"/>
        <v>ﾐﾁ ﾅｵﾔ</v>
      </c>
      <c r="R1210" s="2" t="str">
        <f t="shared" si="56"/>
        <v>MICHI Naoya (05)</v>
      </c>
      <c r="S1210" s="2" t="str">
        <f>IFERROR(IF($F1210="","",INDEX(リスト!$C:$C,MATCH($F1210,リスト!$B:$B,0))),"")</f>
        <v>27</v>
      </c>
      <c r="T1210" s="2" t="str">
        <f>IFERROR(IF($K1210="","",INDEX(リスト!$F:$F,MATCH($K1210,リスト!$E:$E,0))),"")</f>
        <v>JPN</v>
      </c>
      <c r="U1210" s="2" t="str">
        <f>IF($B1210="","",RIGHT($G1210*1000+100+COUNTIF($G$2:$G1210,$G1210),9))</f>
        <v>050518102</v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>日高・和歌山</v>
      </c>
    </row>
    <row r="1211" spans="1:22" x14ac:dyDescent="0.4">
      <c r="A1211" t="s">
        <v>11782</v>
      </c>
      <c r="B1211">
        <v>1211</v>
      </c>
      <c r="C1211" t="s">
        <v>6099</v>
      </c>
      <c r="D1211" t="s">
        <v>6100</v>
      </c>
      <c r="E1211">
        <v>1</v>
      </c>
      <c r="F1211" t="s">
        <v>93</v>
      </c>
      <c r="G1211">
        <v>20051025</v>
      </c>
      <c r="H1211" t="s">
        <v>6101</v>
      </c>
      <c r="I1211" t="s">
        <v>5268</v>
      </c>
      <c r="J1211" t="s">
        <v>1366</v>
      </c>
      <c r="K1211" t="s">
        <v>141</v>
      </c>
      <c r="L1211" t="s">
        <v>93</v>
      </c>
      <c r="M1211" t="s">
        <v>869</v>
      </c>
      <c r="O1211" s="2">
        <f>IFERROR(IF($B1211="","",INDEX(所属情報!$E:$E,MATCH($A1211,所属情報!$A:$A,0))),"")</f>
        <v>492302</v>
      </c>
      <c r="P1211" s="2" t="str">
        <f t="shared" si="54"/>
        <v>上田　龍之介 (1)</v>
      </c>
      <c r="Q1211" s="2" t="str">
        <f t="shared" si="55"/>
        <v>ｳｴﾀﾞ ﾘｭｳﾉｽｹ</v>
      </c>
      <c r="R1211" s="2" t="str">
        <f t="shared" si="56"/>
        <v>UEDA Ryunosuke (05)</v>
      </c>
      <c r="S1211" s="2" t="str">
        <f>IFERROR(IF($F1211="","",INDEX(リスト!$C:$C,MATCH($F1211,リスト!$B:$B,0))),"")</f>
        <v>27</v>
      </c>
      <c r="T1211" s="2" t="str">
        <f>IFERROR(IF($K1211="","",INDEX(リスト!$F:$F,MATCH($K1211,リスト!$E:$E,0))),"")</f>
        <v>JPN</v>
      </c>
      <c r="U1211" s="2" t="str">
        <f>IF($B1211="","",RIGHT($G1211*1000+100+COUNTIF($G$2:$G1211,$G1211),9))</f>
        <v>051025101</v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>大阪体育大浪商・大　阪</v>
      </c>
    </row>
    <row r="1212" spans="1:22" x14ac:dyDescent="0.4">
      <c r="A1212" t="s">
        <v>11782</v>
      </c>
      <c r="B1212">
        <v>1212</v>
      </c>
      <c r="C1212" t="s">
        <v>6102</v>
      </c>
      <c r="D1212" t="s">
        <v>6103</v>
      </c>
      <c r="E1212">
        <v>1</v>
      </c>
      <c r="F1212" t="s">
        <v>89</v>
      </c>
      <c r="G1212">
        <v>20050623</v>
      </c>
      <c r="H1212" t="s">
        <v>6104</v>
      </c>
      <c r="I1212" t="s">
        <v>6105</v>
      </c>
      <c r="J1212" t="s">
        <v>6106</v>
      </c>
      <c r="K1212" t="s">
        <v>141</v>
      </c>
      <c r="L1212" t="s">
        <v>89</v>
      </c>
      <c r="M1212" t="s">
        <v>2505</v>
      </c>
      <c r="O1212" s="2">
        <f>IFERROR(IF($B1212="","",INDEX(所属情報!$E:$E,MATCH($A1212,所属情報!$A:$A,0))),"")</f>
        <v>492302</v>
      </c>
      <c r="P1212" s="2" t="str">
        <f t="shared" si="54"/>
        <v>新木　淳太 (1)</v>
      </c>
      <c r="Q1212" s="2" t="str">
        <f t="shared" si="55"/>
        <v>ｱﾗｷ ｼﾞｭﾝﾀ</v>
      </c>
      <c r="R1212" s="2" t="str">
        <f t="shared" si="56"/>
        <v>ARAKI Junta (05)</v>
      </c>
      <c r="S1212" s="2" t="str">
        <f>IFERROR(IF($F1212="","",INDEX(リスト!$C:$C,MATCH($F1212,リスト!$B:$B,0))),"")</f>
        <v>25</v>
      </c>
      <c r="T1212" s="2" t="str">
        <f>IFERROR(IF($K1212="","",INDEX(リスト!$F:$F,MATCH($K1212,リスト!$E:$E,0))),"")</f>
        <v>JPN</v>
      </c>
      <c r="U1212" s="2" t="str">
        <f>IF($B1212="","",RIGHT($G1212*1000+100+COUNTIF($G$2:$G1212,$G1212),9))</f>
        <v>050623101</v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>滋賀学園・滋　賀</v>
      </c>
    </row>
    <row r="1213" spans="1:22" x14ac:dyDescent="0.4">
      <c r="A1213" t="s">
        <v>11782</v>
      </c>
      <c r="B1213">
        <v>1213</v>
      </c>
      <c r="C1213" t="s">
        <v>6107</v>
      </c>
      <c r="D1213" t="s">
        <v>6108</v>
      </c>
      <c r="E1213">
        <v>1</v>
      </c>
      <c r="F1213" t="s">
        <v>93</v>
      </c>
      <c r="G1213">
        <v>20050418</v>
      </c>
      <c r="H1213" t="s">
        <v>6109</v>
      </c>
      <c r="I1213" t="s">
        <v>6110</v>
      </c>
      <c r="J1213" t="s">
        <v>2316</v>
      </c>
      <c r="K1213" t="s">
        <v>141</v>
      </c>
      <c r="L1213" t="s">
        <v>93</v>
      </c>
      <c r="M1213" t="s">
        <v>963</v>
      </c>
      <c r="O1213" s="2">
        <f>IFERROR(IF($B1213="","",INDEX(所属情報!$E:$E,MATCH($A1213,所属情報!$A:$A,0))),"")</f>
        <v>492302</v>
      </c>
      <c r="P1213" s="2" t="str">
        <f t="shared" si="54"/>
        <v>上西　大和 (1)</v>
      </c>
      <c r="Q1213" s="2" t="str">
        <f t="shared" si="55"/>
        <v>ｳｴﾆｼ ﾔﾏﾄ</v>
      </c>
      <c r="R1213" s="2" t="str">
        <f t="shared" si="56"/>
        <v>UENISHI Yamato (05)</v>
      </c>
      <c r="S1213" s="2" t="str">
        <f>IFERROR(IF($F1213="","",INDEX(リスト!$C:$C,MATCH($F1213,リスト!$B:$B,0))),"")</f>
        <v>27</v>
      </c>
      <c r="T1213" s="2" t="str">
        <f>IFERROR(IF($K1213="","",INDEX(リスト!$F:$F,MATCH($K1213,リスト!$E:$E,0))),"")</f>
        <v>JPN</v>
      </c>
      <c r="U1213" s="2" t="str">
        <f>IF($B1213="","",RIGHT($G1213*1000+100+COUNTIF($G$2:$G1213,$G1213),9))</f>
        <v>050418102</v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>咲くやこの花・大　阪</v>
      </c>
    </row>
    <row r="1214" spans="1:22" x14ac:dyDescent="0.4">
      <c r="A1214" t="s">
        <v>11782</v>
      </c>
      <c r="B1214">
        <v>1214</v>
      </c>
      <c r="C1214" t="s">
        <v>6111</v>
      </c>
      <c r="D1214" t="s">
        <v>6112</v>
      </c>
      <c r="E1214">
        <v>1</v>
      </c>
      <c r="F1214" t="s">
        <v>93</v>
      </c>
      <c r="G1214">
        <v>20050929</v>
      </c>
      <c r="H1214" t="s">
        <v>6113</v>
      </c>
      <c r="I1214" t="s">
        <v>6114</v>
      </c>
      <c r="J1214" t="s">
        <v>790</v>
      </c>
      <c r="K1214" t="s">
        <v>141</v>
      </c>
      <c r="L1214" t="s">
        <v>93</v>
      </c>
      <c r="M1214" t="s">
        <v>815</v>
      </c>
      <c r="O1214" s="2">
        <f>IFERROR(IF($B1214="","",INDEX(所属情報!$E:$E,MATCH($A1214,所属情報!$A:$A,0))),"")</f>
        <v>492302</v>
      </c>
      <c r="P1214" s="2" t="str">
        <f t="shared" si="54"/>
        <v>小蔭　剛 (1)</v>
      </c>
      <c r="Q1214" s="2" t="str">
        <f t="shared" si="55"/>
        <v>ｺｶｹﾞ ﾂﾖｼ</v>
      </c>
      <c r="R1214" s="2" t="str">
        <f t="shared" si="56"/>
        <v>KOKAGE Tsuyoshi (05)</v>
      </c>
      <c r="S1214" s="2" t="str">
        <f>IFERROR(IF($F1214="","",INDEX(リスト!$C:$C,MATCH($F1214,リスト!$B:$B,0))),"")</f>
        <v>27</v>
      </c>
      <c r="T1214" s="2" t="str">
        <f>IFERROR(IF($K1214="","",INDEX(リスト!$F:$F,MATCH($K1214,リスト!$E:$E,0))),"")</f>
        <v>JPN</v>
      </c>
      <c r="U1214" s="2" t="str">
        <f>IF($B1214="","",RIGHT($G1214*1000+100+COUNTIF($G$2:$G1214,$G1214),9))</f>
        <v>050929101</v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>関西大北陽・大　阪</v>
      </c>
    </row>
    <row r="1215" spans="1:22" x14ac:dyDescent="0.4">
      <c r="A1215" t="s">
        <v>11782</v>
      </c>
      <c r="B1215">
        <v>1215</v>
      </c>
      <c r="C1215" t="s">
        <v>6115</v>
      </c>
      <c r="D1215" t="s">
        <v>6116</v>
      </c>
      <c r="E1215">
        <v>1</v>
      </c>
      <c r="F1215" t="s">
        <v>91</v>
      </c>
      <c r="G1215">
        <v>20051009</v>
      </c>
      <c r="H1215" t="s">
        <v>6117</v>
      </c>
      <c r="I1215" t="s">
        <v>1726</v>
      </c>
      <c r="J1215" t="s">
        <v>808</v>
      </c>
      <c r="K1215" t="s">
        <v>141</v>
      </c>
      <c r="L1215" t="s">
        <v>91</v>
      </c>
      <c r="M1215" t="s">
        <v>3012</v>
      </c>
      <c r="O1215" s="2">
        <f>IFERROR(IF($B1215="","",INDEX(所属情報!$E:$E,MATCH($A1215,所属情報!$A:$A,0))),"")</f>
        <v>492302</v>
      </c>
      <c r="P1215" s="2" t="str">
        <f t="shared" si="54"/>
        <v>高橋　怜生 (1)</v>
      </c>
      <c r="Q1215" s="2" t="str">
        <f t="shared" si="55"/>
        <v>ﾀｶﾊｼ ﾚｲ</v>
      </c>
      <c r="R1215" s="2" t="str">
        <f t="shared" si="56"/>
        <v>TAKAHASHI Rei (05)</v>
      </c>
      <c r="S1215" s="2" t="str">
        <f>IFERROR(IF($F1215="","",INDEX(リスト!$C:$C,MATCH($F1215,リスト!$B:$B,0))),"")</f>
        <v>26</v>
      </c>
      <c r="T1215" s="2" t="str">
        <f>IFERROR(IF($K1215="","",INDEX(リスト!$F:$F,MATCH($K1215,リスト!$E:$E,0))),"")</f>
        <v>JPN</v>
      </c>
      <c r="U1215" s="2" t="str">
        <f>IF($B1215="","",RIGHT($G1215*1000+100+COUNTIF($G$2:$G1215,$G1215),9))</f>
        <v>051009101</v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>京都廣学館・京　都</v>
      </c>
    </row>
    <row r="1216" spans="1:22" x14ac:dyDescent="0.4">
      <c r="A1216" t="s">
        <v>11782</v>
      </c>
      <c r="B1216">
        <v>1216</v>
      </c>
      <c r="C1216" t="s">
        <v>6118</v>
      </c>
      <c r="D1216" t="s">
        <v>6119</v>
      </c>
      <c r="E1216">
        <v>1</v>
      </c>
      <c r="F1216" t="s">
        <v>93</v>
      </c>
      <c r="G1216">
        <v>20050417</v>
      </c>
      <c r="H1216" t="s">
        <v>6120</v>
      </c>
      <c r="I1216" t="s">
        <v>6121</v>
      </c>
      <c r="J1216" t="s">
        <v>1511</v>
      </c>
      <c r="K1216" t="s">
        <v>141</v>
      </c>
      <c r="L1216" t="s">
        <v>93</v>
      </c>
      <c r="M1216" t="s">
        <v>2008</v>
      </c>
      <c r="O1216" s="2">
        <f>IFERROR(IF($B1216="","",INDEX(所属情報!$E:$E,MATCH($A1216,所属情報!$A:$A,0))),"")</f>
        <v>492302</v>
      </c>
      <c r="P1216" s="2" t="str">
        <f t="shared" si="54"/>
        <v>大上　廉太郎 (1)</v>
      </c>
      <c r="Q1216" s="2" t="str">
        <f t="shared" si="55"/>
        <v>ｵｵｶﾞﾐ ﾚﾝﾀﾛｳ</v>
      </c>
      <c r="R1216" s="2" t="str">
        <f t="shared" si="56"/>
        <v>OGAMI Rentaro (05)</v>
      </c>
      <c r="S1216" s="2" t="str">
        <f>IFERROR(IF($F1216="","",INDEX(リスト!$C:$C,MATCH($F1216,リスト!$B:$B,0))),"")</f>
        <v>27</v>
      </c>
      <c r="T1216" s="2" t="str">
        <f>IFERROR(IF($K1216="","",INDEX(リスト!$F:$F,MATCH($K1216,リスト!$E:$E,0))),"")</f>
        <v>JPN</v>
      </c>
      <c r="U1216" s="2" t="str">
        <f>IF($B1216="","",RIGHT($G1216*1000+100+COUNTIF($G$2:$G1216,$G1216),9))</f>
        <v>050417101</v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>大阪桐蔭・大　阪</v>
      </c>
    </row>
    <row r="1217" spans="1:22" x14ac:dyDescent="0.4">
      <c r="A1217" t="s">
        <v>11782</v>
      </c>
      <c r="B1217">
        <v>1217</v>
      </c>
      <c r="C1217" t="s">
        <v>6122</v>
      </c>
      <c r="D1217" t="s">
        <v>6123</v>
      </c>
      <c r="E1217">
        <v>1</v>
      </c>
      <c r="F1217" t="s">
        <v>93</v>
      </c>
      <c r="G1217">
        <v>20050510</v>
      </c>
      <c r="H1217" t="s">
        <v>6124</v>
      </c>
      <c r="I1217" t="s">
        <v>4739</v>
      </c>
      <c r="J1217" t="s">
        <v>1776</v>
      </c>
      <c r="K1217" t="s">
        <v>141</v>
      </c>
      <c r="L1217" t="s">
        <v>93</v>
      </c>
      <c r="M1217" t="s">
        <v>951</v>
      </c>
      <c r="O1217" s="2">
        <f>IFERROR(IF($B1217="","",INDEX(所属情報!$E:$E,MATCH($A1217,所属情報!$A:$A,0))),"")</f>
        <v>492302</v>
      </c>
      <c r="P1217" s="2" t="str">
        <f t="shared" si="54"/>
        <v>佐伯　颯真 (1)</v>
      </c>
      <c r="Q1217" s="2" t="str">
        <f t="shared" si="55"/>
        <v>ｻｴｷ ｿｳﾏ</v>
      </c>
      <c r="R1217" s="2" t="str">
        <f t="shared" si="56"/>
        <v>SAEKI Soma (05)</v>
      </c>
      <c r="S1217" s="2" t="str">
        <f>IFERROR(IF($F1217="","",INDEX(リスト!$C:$C,MATCH($F1217,リスト!$B:$B,0))),"")</f>
        <v>27</v>
      </c>
      <c r="T1217" s="2" t="str">
        <f>IFERROR(IF($K1217="","",INDEX(リスト!$F:$F,MATCH($K1217,リスト!$E:$E,0))),"")</f>
        <v>JPN</v>
      </c>
      <c r="U1217" s="2" t="str">
        <f>IF($B1217="","",RIGHT($G1217*1000+100+COUNTIF($G$2:$G1217,$G1217),9))</f>
        <v>050510101</v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>大阪・大　阪</v>
      </c>
    </row>
    <row r="1218" spans="1:22" x14ac:dyDescent="0.4">
      <c r="A1218" t="s">
        <v>11782</v>
      </c>
      <c r="B1218">
        <v>1218</v>
      </c>
      <c r="C1218" t="s">
        <v>6125</v>
      </c>
      <c r="D1218" t="s">
        <v>6126</v>
      </c>
      <c r="E1218">
        <v>1</v>
      </c>
      <c r="F1218" t="s">
        <v>91</v>
      </c>
      <c r="G1218">
        <v>20050409</v>
      </c>
      <c r="H1218" t="s">
        <v>6127</v>
      </c>
      <c r="I1218" t="s">
        <v>1942</v>
      </c>
      <c r="J1218" t="s">
        <v>2354</v>
      </c>
      <c r="K1218" t="s">
        <v>141</v>
      </c>
      <c r="L1218" t="s">
        <v>91</v>
      </c>
      <c r="M1218" t="s">
        <v>3012</v>
      </c>
      <c r="O1218" s="2">
        <f>IFERROR(IF($B1218="","",INDEX(所属情報!$E:$E,MATCH($A1218,所属情報!$A:$A,0))),"")</f>
        <v>492302</v>
      </c>
      <c r="P1218" s="2" t="str">
        <f t="shared" ref="P1218:P1281" si="57">IF($C1218="","",IF($E1218="",$C1218,$C1218&amp;" ("&amp;$E1218&amp;")"))</f>
        <v>佐藤　吏 (1)</v>
      </c>
      <c r="Q1218" s="2" t="str">
        <f t="shared" ref="Q1218:Q1281" si="58">IF($D1218="","",ASC($D1218))</f>
        <v>ｻﾄｳ ﾂｶｻ</v>
      </c>
      <c r="R1218" s="2" t="str">
        <f t="shared" ref="R1218:R1281" si="59">IF($I1218="","",UPPER($I1218)&amp;" "&amp;UPPER(LEFT($J1218,1))&amp;LOWER(RIGHT($J1218,LEN($J1218)-1))&amp;" ("&amp;MID($G1218,3,2)&amp;")")</f>
        <v>SATO Tsukasa (05)</v>
      </c>
      <c r="S1218" s="2" t="str">
        <f>IFERROR(IF($F1218="","",INDEX(リスト!$C:$C,MATCH($F1218,リスト!$B:$B,0))),"")</f>
        <v>26</v>
      </c>
      <c r="T1218" s="2" t="str">
        <f>IFERROR(IF($K1218="","",INDEX(リスト!$F:$F,MATCH($K1218,リスト!$E:$E,0))),"")</f>
        <v>JPN</v>
      </c>
      <c r="U1218" s="2" t="str">
        <f>IF($B1218="","",RIGHT($G1218*1000+100+COUNTIF($G$2:$G1218,$G1218),9))</f>
        <v>050409102</v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>京都廣学館・京　都</v>
      </c>
    </row>
    <row r="1219" spans="1:22" x14ac:dyDescent="0.4">
      <c r="A1219" t="s">
        <v>11782</v>
      </c>
      <c r="B1219">
        <v>1219</v>
      </c>
      <c r="C1219" t="s">
        <v>6128</v>
      </c>
      <c r="D1219" t="s">
        <v>6129</v>
      </c>
      <c r="E1219">
        <v>1</v>
      </c>
      <c r="F1219" t="s">
        <v>93</v>
      </c>
      <c r="G1219">
        <v>20050913</v>
      </c>
      <c r="H1219" t="s">
        <v>6130</v>
      </c>
      <c r="I1219" t="s">
        <v>6131</v>
      </c>
      <c r="J1219" t="s">
        <v>5181</v>
      </c>
      <c r="K1219" t="s">
        <v>141</v>
      </c>
      <c r="L1219" t="s">
        <v>93</v>
      </c>
      <c r="M1219" t="s">
        <v>957</v>
      </c>
      <c r="O1219" s="2">
        <f>IFERROR(IF($B1219="","",INDEX(所属情報!$E:$E,MATCH($A1219,所属情報!$A:$A,0))),"")</f>
        <v>492302</v>
      </c>
      <c r="P1219" s="2" t="str">
        <f t="shared" si="57"/>
        <v>北野　敦也 (1)</v>
      </c>
      <c r="Q1219" s="2" t="str">
        <f t="shared" si="58"/>
        <v>ｷﾀﾉ ｱﾂﾔ</v>
      </c>
      <c r="R1219" s="2" t="str">
        <f t="shared" si="59"/>
        <v>KITANO Atsuya (05)</v>
      </c>
      <c r="S1219" s="2" t="str">
        <f>IFERROR(IF($F1219="","",INDEX(リスト!$C:$C,MATCH($F1219,リスト!$B:$B,0))),"")</f>
        <v>27</v>
      </c>
      <c r="T1219" s="2" t="str">
        <f>IFERROR(IF($K1219="","",INDEX(リスト!$F:$F,MATCH($K1219,リスト!$E:$E,0))),"")</f>
        <v>JPN</v>
      </c>
      <c r="U1219" s="2" t="str">
        <f>IF($B1219="","",RIGHT($G1219*1000+100+COUNTIF($G$2:$G1219,$G1219),9))</f>
        <v>050913101</v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>摂津・大　阪</v>
      </c>
    </row>
    <row r="1220" spans="1:22" x14ac:dyDescent="0.4">
      <c r="A1220" t="s">
        <v>11782</v>
      </c>
      <c r="B1220">
        <v>1220</v>
      </c>
      <c r="C1220" t="s">
        <v>6132</v>
      </c>
      <c r="D1220" t="s">
        <v>6133</v>
      </c>
      <c r="E1220">
        <v>1</v>
      </c>
      <c r="F1220" t="s">
        <v>93</v>
      </c>
      <c r="G1220">
        <v>20050628</v>
      </c>
      <c r="H1220" t="s">
        <v>6134</v>
      </c>
      <c r="I1220" t="s">
        <v>897</v>
      </c>
      <c r="J1220" t="s">
        <v>6135</v>
      </c>
      <c r="K1220" t="s">
        <v>141</v>
      </c>
      <c r="L1220" t="s">
        <v>93</v>
      </c>
      <c r="M1220" t="s">
        <v>945</v>
      </c>
      <c r="O1220" s="2">
        <f>IFERROR(IF($B1220="","",INDEX(所属情報!$E:$E,MATCH($A1220,所属情報!$A:$A,0))),"")</f>
        <v>492302</v>
      </c>
      <c r="P1220" s="2" t="str">
        <f t="shared" si="57"/>
        <v>吉岡　秀賢 (1)</v>
      </c>
      <c r="Q1220" s="2" t="str">
        <f t="shared" si="58"/>
        <v>ﾖｼｵｶ ﾋﾃﾞﾀｶ</v>
      </c>
      <c r="R1220" s="2" t="str">
        <f t="shared" si="59"/>
        <v>YOSHIOKA Hidetaka (05)</v>
      </c>
      <c r="S1220" s="2" t="str">
        <f>IFERROR(IF($F1220="","",INDEX(リスト!$C:$C,MATCH($F1220,リスト!$B:$B,0))),"")</f>
        <v>27</v>
      </c>
      <c r="T1220" s="2" t="str">
        <f>IFERROR(IF($K1220="","",INDEX(リスト!$F:$F,MATCH($K1220,リスト!$E:$E,0))),"")</f>
        <v>JPN</v>
      </c>
      <c r="U1220" s="2" t="str">
        <f>IF($B1220="","",RIGHT($G1220*1000+100+COUNTIF($G$2:$G1220,$G1220),9))</f>
        <v>050628101</v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>大塚・大　阪</v>
      </c>
    </row>
    <row r="1221" spans="1:22" x14ac:dyDescent="0.4">
      <c r="A1221" t="s">
        <v>11782</v>
      </c>
      <c r="B1221">
        <v>1221</v>
      </c>
      <c r="C1221" t="s">
        <v>6136</v>
      </c>
      <c r="D1221" t="s">
        <v>6137</v>
      </c>
      <c r="E1221">
        <v>1</v>
      </c>
      <c r="F1221" t="s">
        <v>93</v>
      </c>
      <c r="G1221">
        <v>20050917</v>
      </c>
      <c r="H1221" t="s">
        <v>6138</v>
      </c>
      <c r="I1221" t="s">
        <v>6139</v>
      </c>
      <c r="J1221" t="s">
        <v>6093</v>
      </c>
      <c r="K1221" t="s">
        <v>141</v>
      </c>
      <c r="L1221" t="s">
        <v>93</v>
      </c>
      <c r="M1221" t="s">
        <v>951</v>
      </c>
      <c r="O1221" s="2">
        <f>IFERROR(IF($B1221="","",INDEX(所属情報!$E:$E,MATCH($A1221,所属情報!$A:$A,0))),"")</f>
        <v>492302</v>
      </c>
      <c r="P1221" s="2" t="str">
        <f t="shared" si="57"/>
        <v>大山　愛悟 (1)</v>
      </c>
      <c r="Q1221" s="2" t="str">
        <f t="shared" si="58"/>
        <v>ｵｵﾔﾏ ｱｲﾄ</v>
      </c>
      <c r="R1221" s="2" t="str">
        <f t="shared" si="59"/>
        <v>OYAMA Aito (05)</v>
      </c>
      <c r="S1221" s="2" t="str">
        <f>IFERROR(IF($F1221="","",INDEX(リスト!$C:$C,MATCH($F1221,リスト!$B:$B,0))),"")</f>
        <v>27</v>
      </c>
      <c r="T1221" s="2" t="str">
        <f>IFERROR(IF($K1221="","",INDEX(リスト!$F:$F,MATCH($K1221,リスト!$E:$E,0))),"")</f>
        <v>JPN</v>
      </c>
      <c r="U1221" s="2" t="str">
        <f>IF($B1221="","",RIGHT($G1221*1000+100+COUNTIF($G$2:$G1221,$G1221),9))</f>
        <v>050917101</v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>大阪・大　阪</v>
      </c>
    </row>
    <row r="1222" spans="1:22" x14ac:dyDescent="0.4">
      <c r="A1222" t="s">
        <v>11782</v>
      </c>
      <c r="B1222">
        <v>1222</v>
      </c>
      <c r="C1222" t="s">
        <v>6140</v>
      </c>
      <c r="D1222" t="s">
        <v>6141</v>
      </c>
      <c r="E1222">
        <v>1</v>
      </c>
      <c r="F1222" t="s">
        <v>93</v>
      </c>
      <c r="G1222">
        <v>20050723</v>
      </c>
      <c r="H1222" t="s">
        <v>6142</v>
      </c>
      <c r="I1222" t="s">
        <v>6143</v>
      </c>
      <c r="J1222" t="s">
        <v>4443</v>
      </c>
      <c r="K1222" t="s">
        <v>141</v>
      </c>
      <c r="L1222" t="s">
        <v>93</v>
      </c>
      <c r="M1222" t="s">
        <v>945</v>
      </c>
      <c r="O1222" s="2">
        <f>IFERROR(IF($B1222="","",INDEX(所属情報!$E:$E,MATCH($A1222,所属情報!$A:$A,0))),"")</f>
        <v>492302</v>
      </c>
      <c r="P1222" s="2" t="str">
        <f t="shared" si="57"/>
        <v>前川　瑠偉 (1)</v>
      </c>
      <c r="Q1222" s="2" t="str">
        <f t="shared" si="58"/>
        <v>ﾏｴｶﾜ ﾙｲ</v>
      </c>
      <c r="R1222" s="2" t="str">
        <f t="shared" si="59"/>
        <v>MAEKAWA Rui (05)</v>
      </c>
      <c r="S1222" s="2" t="str">
        <f>IFERROR(IF($F1222="","",INDEX(リスト!$C:$C,MATCH($F1222,リスト!$B:$B,0))),"")</f>
        <v>27</v>
      </c>
      <c r="T1222" s="2" t="str">
        <f>IFERROR(IF($K1222="","",INDEX(リスト!$F:$F,MATCH($K1222,リスト!$E:$E,0))),"")</f>
        <v>JPN</v>
      </c>
      <c r="U1222" s="2" t="str">
        <f>IF($B1222="","",RIGHT($G1222*1000+100+COUNTIF($G$2:$G1222,$G1222),9))</f>
        <v>050723101</v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>大塚・大　阪</v>
      </c>
    </row>
    <row r="1223" spans="1:22" x14ac:dyDescent="0.4">
      <c r="A1223" t="s">
        <v>717</v>
      </c>
      <c r="B1223">
        <v>1223</v>
      </c>
      <c r="C1223" t="s">
        <v>6144</v>
      </c>
      <c r="D1223" t="s">
        <v>6145</v>
      </c>
      <c r="E1223">
        <v>4</v>
      </c>
      <c r="F1223" t="s">
        <v>91</v>
      </c>
      <c r="G1223">
        <v>20020724</v>
      </c>
      <c r="H1223" t="s">
        <v>6146</v>
      </c>
      <c r="I1223" t="s">
        <v>4544</v>
      </c>
      <c r="J1223" t="s">
        <v>2087</v>
      </c>
      <c r="K1223" t="s">
        <v>141</v>
      </c>
      <c r="L1223" t="s">
        <v>91</v>
      </c>
      <c r="M1223" t="s">
        <v>1575</v>
      </c>
      <c r="O1223" s="2">
        <f>IFERROR(IF($B1223="","",INDEX(所属情報!$E:$E,MATCH($A1223,所属情報!$A:$A,0))),"")</f>
        <v>492329</v>
      </c>
      <c r="P1223" s="2" t="str">
        <f t="shared" si="57"/>
        <v>木田　慧司 (4)</v>
      </c>
      <c r="Q1223" s="2" t="str">
        <f t="shared" si="58"/>
        <v>ｷﾀﾞ ｻﾄｼ</v>
      </c>
      <c r="R1223" s="2" t="str">
        <f t="shared" si="59"/>
        <v>KIDA Satoshi (02)</v>
      </c>
      <c r="S1223" s="2" t="str">
        <f>IFERROR(IF($F1223="","",INDEX(リスト!$C:$C,MATCH($F1223,リスト!$B:$B,0))),"")</f>
        <v>26</v>
      </c>
      <c r="T1223" s="2" t="str">
        <f>IFERROR(IF($K1223="","",INDEX(リスト!$F:$F,MATCH($K1223,リスト!$E:$E,0))),"")</f>
        <v>JPN</v>
      </c>
      <c r="U1223" s="2" t="str">
        <f>IF($B1223="","",RIGHT($G1223*1000+100+COUNTIF($G$2:$G1223,$G1223),9))</f>
        <v>020724102</v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>西京・京　都</v>
      </c>
    </row>
    <row r="1224" spans="1:22" x14ac:dyDescent="0.4">
      <c r="A1224" t="s">
        <v>717</v>
      </c>
      <c r="B1224">
        <v>1224</v>
      </c>
      <c r="C1224" t="s">
        <v>6147</v>
      </c>
      <c r="D1224" t="s">
        <v>6148</v>
      </c>
      <c r="E1224">
        <v>4</v>
      </c>
      <c r="F1224" t="s">
        <v>91</v>
      </c>
      <c r="G1224">
        <v>20021220</v>
      </c>
      <c r="H1224" t="s">
        <v>6149</v>
      </c>
      <c r="I1224" t="s">
        <v>3291</v>
      </c>
      <c r="J1224" t="s">
        <v>6150</v>
      </c>
      <c r="K1224" t="s">
        <v>141</v>
      </c>
      <c r="L1224" t="s">
        <v>91</v>
      </c>
      <c r="M1224" t="s">
        <v>2772</v>
      </c>
      <c r="O1224" s="2">
        <f>IFERROR(IF($B1224="","",INDEX(所属情報!$E:$E,MATCH($A1224,所属情報!$A:$A,0))),"")</f>
        <v>492329</v>
      </c>
      <c r="P1224" s="2" t="str">
        <f t="shared" si="57"/>
        <v>中沢　実夢 (4)</v>
      </c>
      <c r="Q1224" s="2" t="str">
        <f t="shared" si="58"/>
        <v>ﾅｶｻﾞﾜ ﾐﾕ</v>
      </c>
      <c r="R1224" s="2" t="str">
        <f t="shared" si="59"/>
        <v>NAKAZAWA Miyu (02)</v>
      </c>
      <c r="S1224" s="2" t="str">
        <f>IFERROR(IF($F1224="","",INDEX(リスト!$C:$C,MATCH($F1224,リスト!$B:$B,0))),"")</f>
        <v>26</v>
      </c>
      <c r="T1224" s="2" t="str">
        <f>IFERROR(IF($K1224="","",INDEX(リスト!$F:$F,MATCH($K1224,リスト!$E:$E,0))),"")</f>
        <v>JPN</v>
      </c>
      <c r="U1224" s="2" t="str">
        <f>IF($B1224="","",RIGHT($G1224*1000+100+COUNTIF($G$2:$G1224,$G1224),9))</f>
        <v>021220102</v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>北嵯峨・京　都</v>
      </c>
    </row>
    <row r="1225" spans="1:22" x14ac:dyDescent="0.4">
      <c r="A1225" t="s">
        <v>717</v>
      </c>
      <c r="B1225">
        <v>1225</v>
      </c>
      <c r="C1225" t="s">
        <v>6151</v>
      </c>
      <c r="D1225" t="s">
        <v>6152</v>
      </c>
      <c r="E1225">
        <v>4</v>
      </c>
      <c r="F1225" t="s">
        <v>131</v>
      </c>
      <c r="G1225">
        <v>20021114</v>
      </c>
      <c r="H1225" t="s">
        <v>6153</v>
      </c>
      <c r="I1225" t="s">
        <v>6154</v>
      </c>
      <c r="J1225" t="s">
        <v>6155</v>
      </c>
      <c r="K1225" t="s">
        <v>141</v>
      </c>
      <c r="L1225" t="s">
        <v>131</v>
      </c>
      <c r="M1225" t="s">
        <v>6156</v>
      </c>
      <c r="O1225" s="2">
        <f>IFERROR(IF($B1225="","",INDEX(所属情報!$E:$E,MATCH($A1225,所属情報!$A:$A,0))),"")</f>
        <v>492329</v>
      </c>
      <c r="P1225" s="2" t="str">
        <f t="shared" si="57"/>
        <v>松木　聖直 (4)</v>
      </c>
      <c r="Q1225" s="2" t="str">
        <f t="shared" si="58"/>
        <v>ﾏﾂｷ ﾏｻﾅｵ</v>
      </c>
      <c r="R1225" s="2" t="str">
        <f t="shared" si="59"/>
        <v>MATSUKI Masanao (02)</v>
      </c>
      <c r="S1225" s="2" t="str">
        <f>IFERROR(IF($F1225="","",INDEX(リスト!$C:$C,MATCH($F1225,リスト!$B:$B,0))),"")</f>
        <v>46</v>
      </c>
      <c r="T1225" s="2" t="str">
        <f>IFERROR(IF($K1225="","",INDEX(リスト!$F:$F,MATCH($K1225,リスト!$E:$E,0))),"")</f>
        <v>JPN</v>
      </c>
      <c r="U1225" s="2" t="str">
        <f>IF($B1225="","",RIGHT($G1225*1000+100+COUNTIF($G$2:$G1225,$G1225),9))</f>
        <v>021114102</v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>鹿児島城西・鹿児島</v>
      </c>
    </row>
    <row r="1226" spans="1:22" x14ac:dyDescent="0.4">
      <c r="A1226" t="s">
        <v>717</v>
      </c>
      <c r="B1226">
        <v>1226</v>
      </c>
      <c r="C1226" t="s">
        <v>6157</v>
      </c>
      <c r="D1226" t="s">
        <v>6158</v>
      </c>
      <c r="E1226">
        <v>4</v>
      </c>
      <c r="F1226" t="s">
        <v>131</v>
      </c>
      <c r="G1226">
        <v>20030221</v>
      </c>
      <c r="H1226" t="s">
        <v>6159</v>
      </c>
      <c r="I1226" t="s">
        <v>1805</v>
      </c>
      <c r="J1226" t="s">
        <v>1064</v>
      </c>
      <c r="K1226" t="s">
        <v>141</v>
      </c>
      <c r="L1226" t="s">
        <v>131</v>
      </c>
      <c r="M1226" t="s">
        <v>6156</v>
      </c>
      <c r="O1226" s="2">
        <f>IFERROR(IF($B1226="","",INDEX(所属情報!$E:$E,MATCH($A1226,所属情報!$A:$A,0))),"")</f>
        <v>492329</v>
      </c>
      <c r="P1226" s="2" t="str">
        <f t="shared" si="57"/>
        <v>田中　佑弥 (4)</v>
      </c>
      <c r="Q1226" s="2" t="str">
        <f t="shared" si="58"/>
        <v>ﾀﾅｶ ﾕｳﾔ</v>
      </c>
      <c r="R1226" s="2" t="str">
        <f t="shared" si="59"/>
        <v>TANAKA Yuya (03)</v>
      </c>
      <c r="S1226" s="2" t="str">
        <f>IFERROR(IF($F1226="","",INDEX(リスト!$C:$C,MATCH($F1226,リスト!$B:$B,0))),"")</f>
        <v>46</v>
      </c>
      <c r="T1226" s="2" t="str">
        <f>IFERROR(IF($K1226="","",INDEX(リスト!$F:$F,MATCH($K1226,リスト!$E:$E,0))),"")</f>
        <v>JPN</v>
      </c>
      <c r="U1226" s="2" t="str">
        <f>IF($B1226="","",RIGHT($G1226*1000+100+COUNTIF($G$2:$G1226,$G1226),9))</f>
        <v>030221103</v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>鹿児島城西・鹿児島</v>
      </c>
    </row>
    <row r="1227" spans="1:22" x14ac:dyDescent="0.4">
      <c r="A1227" t="s">
        <v>717</v>
      </c>
      <c r="B1227">
        <v>1227</v>
      </c>
      <c r="C1227" t="s">
        <v>6160</v>
      </c>
      <c r="D1227" t="s">
        <v>6161</v>
      </c>
      <c r="E1227">
        <v>4</v>
      </c>
      <c r="F1227" t="s">
        <v>91</v>
      </c>
      <c r="G1227">
        <v>20021118</v>
      </c>
      <c r="H1227" t="s">
        <v>6162</v>
      </c>
      <c r="I1227" t="s">
        <v>3195</v>
      </c>
      <c r="J1227" t="s">
        <v>1360</v>
      </c>
      <c r="K1227" t="s">
        <v>141</v>
      </c>
      <c r="L1227" t="s">
        <v>91</v>
      </c>
      <c r="M1227" t="s">
        <v>1195</v>
      </c>
      <c r="O1227" s="2">
        <f>IFERROR(IF($B1227="","",INDEX(所属情報!$E:$E,MATCH($A1227,所属情報!$A:$A,0))),"")</f>
        <v>492329</v>
      </c>
      <c r="P1227" s="2" t="str">
        <f t="shared" si="57"/>
        <v>野田　昂汰 (4)</v>
      </c>
      <c r="Q1227" s="2" t="str">
        <f t="shared" si="58"/>
        <v>ﾉﾀﾞ ｺｳﾀ</v>
      </c>
      <c r="R1227" s="2" t="str">
        <f t="shared" si="59"/>
        <v>NODA Kota (02)</v>
      </c>
      <c r="S1227" s="2" t="str">
        <f>IFERROR(IF($F1227="","",INDEX(リスト!$C:$C,MATCH($F1227,リスト!$B:$B,0))),"")</f>
        <v>26</v>
      </c>
      <c r="T1227" s="2" t="str">
        <f>IFERROR(IF($K1227="","",INDEX(リスト!$F:$F,MATCH($K1227,リスト!$E:$E,0))),"")</f>
        <v>JPN</v>
      </c>
      <c r="U1227" s="2" t="str">
        <f>IF($B1227="","",RIGHT($G1227*1000+100+COUNTIF($G$2:$G1227,$G1227),9))</f>
        <v>021118102</v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>綾部・京　都</v>
      </c>
    </row>
    <row r="1228" spans="1:22" x14ac:dyDescent="0.4">
      <c r="A1228" t="s">
        <v>717</v>
      </c>
      <c r="B1228">
        <v>1228</v>
      </c>
      <c r="C1228" t="s">
        <v>6163</v>
      </c>
      <c r="D1228" t="s">
        <v>6164</v>
      </c>
      <c r="E1228">
        <v>4</v>
      </c>
      <c r="F1228" t="s">
        <v>93</v>
      </c>
      <c r="G1228">
        <v>20020814</v>
      </c>
      <c r="H1228" t="s">
        <v>6165</v>
      </c>
      <c r="I1228" t="s">
        <v>2746</v>
      </c>
      <c r="J1228" t="s">
        <v>1360</v>
      </c>
      <c r="K1228" t="s">
        <v>141</v>
      </c>
      <c r="L1228" t="s">
        <v>93</v>
      </c>
      <c r="M1228" t="s">
        <v>945</v>
      </c>
      <c r="O1228" s="2">
        <f>IFERROR(IF($B1228="","",INDEX(所属情報!$E:$E,MATCH($A1228,所属情報!$A:$A,0))),"")</f>
        <v>492329</v>
      </c>
      <c r="P1228" s="2" t="str">
        <f t="shared" si="57"/>
        <v>松原　光汰 (4)</v>
      </c>
      <c r="Q1228" s="2" t="str">
        <f t="shared" si="58"/>
        <v>ﾏﾂﾊﾞﾗ ｺｳﾀ</v>
      </c>
      <c r="R1228" s="2" t="str">
        <f t="shared" si="59"/>
        <v>MATSUBARA Kota (02)</v>
      </c>
      <c r="S1228" s="2" t="str">
        <f>IFERROR(IF($F1228="","",INDEX(リスト!$C:$C,MATCH($F1228,リスト!$B:$B,0))),"")</f>
        <v>27</v>
      </c>
      <c r="T1228" s="2" t="str">
        <f>IFERROR(IF($K1228="","",INDEX(リスト!$F:$F,MATCH($K1228,リスト!$E:$E,0))),"")</f>
        <v>JPN</v>
      </c>
      <c r="U1228" s="2" t="str">
        <f>IF($B1228="","",RIGHT($G1228*1000+100+COUNTIF($G$2:$G1228,$G1228),9))</f>
        <v>020814102</v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>大塚・大　阪</v>
      </c>
    </row>
    <row r="1229" spans="1:22" x14ac:dyDescent="0.4">
      <c r="A1229" t="s">
        <v>717</v>
      </c>
      <c r="B1229">
        <v>1229</v>
      </c>
      <c r="C1229" t="s">
        <v>6166</v>
      </c>
      <c r="D1229" t="s">
        <v>6167</v>
      </c>
      <c r="E1229">
        <v>4</v>
      </c>
      <c r="F1229" t="s">
        <v>91</v>
      </c>
      <c r="G1229">
        <v>20030130</v>
      </c>
      <c r="H1229" t="s">
        <v>6168</v>
      </c>
      <c r="I1229" t="s">
        <v>1272</v>
      </c>
      <c r="J1229" t="s">
        <v>3655</v>
      </c>
      <c r="K1229" t="s">
        <v>141</v>
      </c>
      <c r="L1229" t="s">
        <v>91</v>
      </c>
      <c r="M1229" t="s">
        <v>2970</v>
      </c>
      <c r="O1229" s="2">
        <f>IFERROR(IF($B1229="","",INDEX(所属情報!$E:$E,MATCH($A1229,所属情報!$A:$A,0))),"")</f>
        <v>492329</v>
      </c>
      <c r="P1229" s="2" t="str">
        <f t="shared" si="57"/>
        <v>藤原　翔真 (4)</v>
      </c>
      <c r="Q1229" s="2" t="str">
        <f t="shared" si="58"/>
        <v>ﾌｼﾞﾜﾗ ｼｮｳﾏ</v>
      </c>
      <c r="R1229" s="2" t="str">
        <f t="shared" si="59"/>
        <v>FUJIWARA Shoma (03)</v>
      </c>
      <c r="S1229" s="2" t="str">
        <f>IFERROR(IF($F1229="","",INDEX(リスト!$C:$C,MATCH($F1229,リスト!$B:$B,0))),"")</f>
        <v>26</v>
      </c>
      <c r="T1229" s="2" t="str">
        <f>IFERROR(IF($K1229="","",INDEX(リスト!$F:$F,MATCH($K1229,リスト!$E:$E,0))),"")</f>
        <v>JPN</v>
      </c>
      <c r="U1229" s="2" t="str">
        <f>IF($B1229="","",RIGHT($G1229*1000+100+COUNTIF($G$2:$G1229,$G1229),9))</f>
        <v>030130101</v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>洛東・京　都</v>
      </c>
    </row>
    <row r="1230" spans="1:22" x14ac:dyDescent="0.4">
      <c r="A1230" t="s">
        <v>717</v>
      </c>
      <c r="B1230">
        <v>1230</v>
      </c>
      <c r="C1230" t="s">
        <v>6169</v>
      </c>
      <c r="D1230" t="s">
        <v>6170</v>
      </c>
      <c r="E1230">
        <v>4</v>
      </c>
      <c r="F1230" t="s">
        <v>91</v>
      </c>
      <c r="G1230">
        <v>20020903</v>
      </c>
      <c r="H1230" t="s">
        <v>6171</v>
      </c>
      <c r="I1230" t="s">
        <v>1805</v>
      </c>
      <c r="J1230" t="s">
        <v>6172</v>
      </c>
      <c r="K1230" t="s">
        <v>141</v>
      </c>
      <c r="L1230" t="s">
        <v>91</v>
      </c>
      <c r="M1230" t="s">
        <v>6173</v>
      </c>
      <c r="O1230" s="2">
        <f>IFERROR(IF($B1230="","",INDEX(所属情報!$E:$E,MATCH($A1230,所属情報!$A:$A,0))),"")</f>
        <v>492329</v>
      </c>
      <c r="P1230" s="2" t="str">
        <f t="shared" si="57"/>
        <v>田中　柊 (4)</v>
      </c>
      <c r="Q1230" s="2" t="str">
        <f t="shared" si="58"/>
        <v>ﾀﾅｶ ｼｭｳ</v>
      </c>
      <c r="R1230" s="2" t="str">
        <f t="shared" si="59"/>
        <v>TANAKA Shu (02)</v>
      </c>
      <c r="S1230" s="2" t="str">
        <f>IFERROR(IF($F1230="","",INDEX(リスト!$C:$C,MATCH($F1230,リスト!$B:$B,0))),"")</f>
        <v>26</v>
      </c>
      <c r="T1230" s="2" t="str">
        <f>IFERROR(IF($K1230="","",INDEX(リスト!$F:$F,MATCH($K1230,リスト!$E:$E,0))),"")</f>
        <v>JPN</v>
      </c>
      <c r="U1230" s="2" t="str">
        <f>IF($B1230="","",RIGHT($G1230*1000+100+COUNTIF($G$2:$G1230,$G1230),9))</f>
        <v>020903101</v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>宮津・京　都</v>
      </c>
    </row>
    <row r="1231" spans="1:22" x14ac:dyDescent="0.4">
      <c r="A1231" t="s">
        <v>717</v>
      </c>
      <c r="B1231">
        <v>1231</v>
      </c>
      <c r="C1231" t="s">
        <v>6174</v>
      </c>
      <c r="D1231" t="s">
        <v>6175</v>
      </c>
      <c r="E1231">
        <v>3</v>
      </c>
      <c r="F1231" t="s">
        <v>91</v>
      </c>
      <c r="G1231">
        <v>20021224</v>
      </c>
      <c r="H1231" t="s">
        <v>6176</v>
      </c>
      <c r="I1231" t="s">
        <v>1450</v>
      </c>
      <c r="J1231" t="s">
        <v>5634</v>
      </c>
      <c r="K1231" t="s">
        <v>141</v>
      </c>
      <c r="L1231" t="s">
        <v>91</v>
      </c>
      <c r="M1231" t="s">
        <v>6177</v>
      </c>
      <c r="O1231" s="2">
        <f>IFERROR(IF($B1231="","",INDEX(所属情報!$E:$E,MATCH($A1231,所属情報!$A:$A,0))),"")</f>
        <v>492329</v>
      </c>
      <c r="P1231" s="2" t="str">
        <f t="shared" si="57"/>
        <v>渡邊　准基 (3)</v>
      </c>
      <c r="Q1231" s="2" t="str">
        <f t="shared" si="58"/>
        <v>ﾜﾀﾅﾍﾞ ｼﾞｭﾝｷ</v>
      </c>
      <c r="R1231" s="2" t="str">
        <f t="shared" si="59"/>
        <v>WATANABE Junki (02)</v>
      </c>
      <c r="S1231" s="2" t="str">
        <f>IFERROR(IF($F1231="","",INDEX(リスト!$C:$C,MATCH($F1231,リスト!$B:$B,0))),"")</f>
        <v>26</v>
      </c>
      <c r="T1231" s="2" t="str">
        <f>IFERROR(IF($K1231="","",INDEX(リスト!$F:$F,MATCH($K1231,リスト!$E:$E,0))),"")</f>
        <v>JPN</v>
      </c>
      <c r="U1231" s="2" t="str">
        <f>IF($B1231="","",RIGHT($G1231*1000+100+COUNTIF($G$2:$G1231,$G1231),9))</f>
        <v>021224102</v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>加悦谷・京　都</v>
      </c>
    </row>
    <row r="1232" spans="1:22" x14ac:dyDescent="0.4">
      <c r="A1232" t="s">
        <v>717</v>
      </c>
      <c r="B1232">
        <v>1232</v>
      </c>
      <c r="C1232" t="s">
        <v>6178</v>
      </c>
      <c r="D1232" t="s">
        <v>6179</v>
      </c>
      <c r="E1232">
        <v>3</v>
      </c>
      <c r="F1232" t="s">
        <v>91</v>
      </c>
      <c r="G1232">
        <v>20030430</v>
      </c>
      <c r="H1232" t="s">
        <v>6180</v>
      </c>
      <c r="I1232" t="s">
        <v>1645</v>
      </c>
      <c r="J1232" t="s">
        <v>6181</v>
      </c>
      <c r="K1232" t="s">
        <v>141</v>
      </c>
      <c r="L1232" t="s">
        <v>91</v>
      </c>
      <c r="M1232" t="s">
        <v>2772</v>
      </c>
      <c r="O1232" s="2">
        <f>IFERROR(IF($B1232="","",INDEX(所属情報!$E:$E,MATCH($A1232,所属情報!$A:$A,0))),"")</f>
        <v>492329</v>
      </c>
      <c r="P1232" s="2" t="str">
        <f t="shared" si="57"/>
        <v>福井　伯 (3)</v>
      </c>
      <c r="Q1232" s="2" t="str">
        <f t="shared" si="58"/>
        <v>ﾌｸｲ ﾊｸ</v>
      </c>
      <c r="R1232" s="2" t="str">
        <f t="shared" si="59"/>
        <v>FUKUI Haku (03)</v>
      </c>
      <c r="S1232" s="2" t="str">
        <f>IFERROR(IF($F1232="","",INDEX(リスト!$C:$C,MATCH($F1232,リスト!$B:$B,0))),"")</f>
        <v>26</v>
      </c>
      <c r="T1232" s="2" t="str">
        <f>IFERROR(IF($K1232="","",INDEX(リスト!$F:$F,MATCH($K1232,リスト!$E:$E,0))),"")</f>
        <v>JPN</v>
      </c>
      <c r="U1232" s="2" t="str">
        <f>IF($B1232="","",RIGHT($G1232*1000+100+COUNTIF($G$2:$G1232,$G1232),9))</f>
        <v>030430103</v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>北嵯峨・京　都</v>
      </c>
    </row>
    <row r="1233" spans="1:22" x14ac:dyDescent="0.4">
      <c r="A1233" t="s">
        <v>717</v>
      </c>
      <c r="B1233">
        <v>1233</v>
      </c>
      <c r="C1233" t="s">
        <v>6182</v>
      </c>
      <c r="D1233" t="s">
        <v>6183</v>
      </c>
      <c r="E1233">
        <v>2</v>
      </c>
      <c r="F1233" t="s">
        <v>91</v>
      </c>
      <c r="G1233">
        <v>20031023</v>
      </c>
      <c r="H1233" t="s">
        <v>6184</v>
      </c>
      <c r="I1233" t="s">
        <v>4590</v>
      </c>
      <c r="J1233" t="s">
        <v>1223</v>
      </c>
      <c r="K1233" t="s">
        <v>141</v>
      </c>
      <c r="L1233" t="s">
        <v>91</v>
      </c>
      <c r="M1233" t="s">
        <v>2575</v>
      </c>
      <c r="O1233" s="2">
        <f>IFERROR(IF($B1233="","",INDEX(所属情報!$E:$E,MATCH($A1233,所属情報!$A:$A,0))),"")</f>
        <v>492329</v>
      </c>
      <c r="P1233" s="2" t="str">
        <f t="shared" si="57"/>
        <v>浅野　晴樹 (2)</v>
      </c>
      <c r="Q1233" s="2" t="str">
        <f t="shared" si="58"/>
        <v>ｱｻﾉ ﾊﾙｷ</v>
      </c>
      <c r="R1233" s="2" t="str">
        <f t="shared" si="59"/>
        <v>ASANO Haruki (03)</v>
      </c>
      <c r="S1233" s="2" t="str">
        <f>IFERROR(IF($F1233="","",INDEX(リスト!$C:$C,MATCH($F1233,リスト!$B:$B,0))),"")</f>
        <v>26</v>
      </c>
      <c r="T1233" s="2" t="str">
        <f>IFERROR(IF($K1233="","",INDEX(リスト!$F:$F,MATCH($K1233,リスト!$E:$E,0))),"")</f>
        <v>JPN</v>
      </c>
      <c r="U1233" s="2" t="str">
        <f>IF($B1233="","",RIGHT($G1233*1000+100+COUNTIF($G$2:$G1233,$G1233),9))</f>
        <v>031023103</v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>京都文教・京　都</v>
      </c>
    </row>
    <row r="1234" spans="1:22" x14ac:dyDescent="0.4">
      <c r="A1234" t="s">
        <v>717</v>
      </c>
      <c r="B1234">
        <v>1234</v>
      </c>
      <c r="C1234" t="s">
        <v>6185</v>
      </c>
      <c r="D1234" t="s">
        <v>6186</v>
      </c>
      <c r="E1234">
        <v>3</v>
      </c>
      <c r="F1234" t="s">
        <v>105</v>
      </c>
      <c r="G1234">
        <v>20030405</v>
      </c>
      <c r="H1234" t="s">
        <v>6187</v>
      </c>
      <c r="I1234" t="s">
        <v>1682</v>
      </c>
      <c r="J1234" t="s">
        <v>6188</v>
      </c>
      <c r="K1234" t="s">
        <v>141</v>
      </c>
      <c r="L1234" t="s">
        <v>105</v>
      </c>
      <c r="M1234" t="s">
        <v>6189</v>
      </c>
      <c r="O1234" s="2">
        <f>IFERROR(IF($B1234="","",INDEX(所属情報!$E:$E,MATCH($A1234,所属情報!$A:$A,0))),"")</f>
        <v>492329</v>
      </c>
      <c r="P1234" s="2" t="str">
        <f t="shared" si="57"/>
        <v>中山　文太 (3)</v>
      </c>
      <c r="Q1234" s="2" t="str">
        <f t="shared" si="58"/>
        <v>ﾅｶﾔﾏ ﾌﾞﾝﾀ</v>
      </c>
      <c r="R1234" s="2" t="str">
        <f t="shared" si="59"/>
        <v>NAKAYAMA Bunta (03)</v>
      </c>
      <c r="S1234" s="2" t="str">
        <f>IFERROR(IF($F1234="","",INDEX(リスト!$C:$C,MATCH($F1234,リスト!$B:$B,0))),"")</f>
        <v>33</v>
      </c>
      <c r="T1234" s="2" t="str">
        <f>IFERROR(IF($K1234="","",INDEX(リスト!$F:$F,MATCH($K1234,リスト!$E:$E,0))),"")</f>
        <v>JPN</v>
      </c>
      <c r="U1234" s="2" t="str">
        <f>IF($B1234="","",RIGHT($G1234*1000+100+COUNTIF($G$2:$G1234,$G1234),9))</f>
        <v>030405101</v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>就実・岡　山</v>
      </c>
    </row>
    <row r="1235" spans="1:22" x14ac:dyDescent="0.4">
      <c r="A1235" t="s">
        <v>717</v>
      </c>
      <c r="B1235">
        <v>1235</v>
      </c>
      <c r="C1235" t="s">
        <v>6190</v>
      </c>
      <c r="D1235" t="s">
        <v>6191</v>
      </c>
      <c r="E1235">
        <v>3</v>
      </c>
      <c r="F1235" t="s">
        <v>91</v>
      </c>
      <c r="G1235">
        <v>20030622</v>
      </c>
      <c r="H1235" t="s">
        <v>6192</v>
      </c>
      <c r="I1235" t="s">
        <v>6193</v>
      </c>
      <c r="J1235" t="s">
        <v>6194</v>
      </c>
      <c r="K1235" t="s">
        <v>141</v>
      </c>
      <c r="L1235" t="s">
        <v>91</v>
      </c>
      <c r="M1235" t="s">
        <v>3012</v>
      </c>
      <c r="O1235" s="2">
        <f>IFERROR(IF($B1235="","",INDEX(所属情報!$E:$E,MATCH($A1235,所属情報!$A:$A,0))),"")</f>
        <v>492329</v>
      </c>
      <c r="P1235" s="2" t="str">
        <f t="shared" si="57"/>
        <v>村本　海玖斗 (3)</v>
      </c>
      <c r="Q1235" s="2" t="str">
        <f t="shared" si="58"/>
        <v>ﾑﾗﾓﾄ ﾐｸﾄ</v>
      </c>
      <c r="R1235" s="2" t="str">
        <f t="shared" si="59"/>
        <v>MURAMOTO Mikuto (03)</v>
      </c>
      <c r="S1235" s="2" t="str">
        <f>IFERROR(IF($F1235="","",INDEX(リスト!$C:$C,MATCH($F1235,リスト!$B:$B,0))),"")</f>
        <v>26</v>
      </c>
      <c r="T1235" s="2" t="str">
        <f>IFERROR(IF($K1235="","",INDEX(リスト!$F:$F,MATCH($K1235,リスト!$E:$E,0))),"")</f>
        <v>JPN</v>
      </c>
      <c r="U1235" s="2" t="str">
        <f>IF($B1235="","",RIGHT($G1235*1000+100+COUNTIF($G$2:$G1235,$G1235),9))</f>
        <v>030622102</v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>京都廣学館・京　都</v>
      </c>
    </row>
    <row r="1236" spans="1:22" x14ac:dyDescent="0.4">
      <c r="A1236" t="s">
        <v>717</v>
      </c>
      <c r="B1236">
        <v>1236</v>
      </c>
      <c r="C1236" t="s">
        <v>6195</v>
      </c>
      <c r="D1236" t="s">
        <v>6196</v>
      </c>
      <c r="E1236">
        <v>3</v>
      </c>
      <c r="F1236" t="s">
        <v>91</v>
      </c>
      <c r="G1236">
        <v>20030925</v>
      </c>
      <c r="H1236" t="s">
        <v>6197</v>
      </c>
      <c r="I1236" t="s">
        <v>4907</v>
      </c>
      <c r="J1236" t="s">
        <v>778</v>
      </c>
      <c r="K1236" t="s">
        <v>141</v>
      </c>
      <c r="L1236" t="s">
        <v>91</v>
      </c>
      <c r="M1236" t="s">
        <v>1240</v>
      </c>
      <c r="O1236" s="2">
        <f>IFERROR(IF($B1236="","",INDEX(所属情報!$E:$E,MATCH($A1236,所属情報!$A:$A,0))),"")</f>
        <v>492329</v>
      </c>
      <c r="P1236" s="2" t="str">
        <f t="shared" si="57"/>
        <v>中西　遼 (3)</v>
      </c>
      <c r="Q1236" s="2" t="str">
        <f t="shared" si="58"/>
        <v>ﾅｶﾆｼ ﾘｮｳ</v>
      </c>
      <c r="R1236" s="2" t="str">
        <f t="shared" si="59"/>
        <v>NAKANISHI Ryo (03)</v>
      </c>
      <c r="S1236" s="2" t="str">
        <f>IFERROR(IF($F1236="","",INDEX(リスト!$C:$C,MATCH($F1236,リスト!$B:$B,0))),"")</f>
        <v>26</v>
      </c>
      <c r="T1236" s="2" t="str">
        <f>IFERROR(IF($K1236="","",INDEX(リスト!$F:$F,MATCH($K1236,リスト!$E:$E,0))),"")</f>
        <v>JPN</v>
      </c>
      <c r="U1236" s="2" t="str">
        <f>IF($B1236="","",RIGHT($G1236*1000+100+COUNTIF($G$2:$G1236,$G1236),9))</f>
        <v>030925102</v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>花園・京　都</v>
      </c>
    </row>
    <row r="1237" spans="1:22" x14ac:dyDescent="0.4">
      <c r="A1237" t="s">
        <v>717</v>
      </c>
      <c r="B1237">
        <v>1237</v>
      </c>
      <c r="C1237" t="s">
        <v>6198</v>
      </c>
      <c r="D1237" t="s">
        <v>6199</v>
      </c>
      <c r="E1237">
        <v>3</v>
      </c>
      <c r="F1237" t="s">
        <v>97</v>
      </c>
      <c r="G1237">
        <v>20030802</v>
      </c>
      <c r="H1237" t="s">
        <v>6200</v>
      </c>
      <c r="I1237" t="s">
        <v>6201</v>
      </c>
      <c r="J1237" t="s">
        <v>796</v>
      </c>
      <c r="K1237" t="s">
        <v>141</v>
      </c>
      <c r="L1237" t="s">
        <v>97</v>
      </c>
      <c r="M1237" t="s">
        <v>779</v>
      </c>
      <c r="O1237" s="2">
        <f>IFERROR(IF($B1237="","",INDEX(所属情報!$E:$E,MATCH($A1237,所属情報!$A:$A,0))),"")</f>
        <v>492329</v>
      </c>
      <c r="P1237" s="2" t="str">
        <f t="shared" si="57"/>
        <v>辰巳　晃誠 (3)</v>
      </c>
      <c r="Q1237" s="2" t="str">
        <f t="shared" si="58"/>
        <v>ﾀﾂﾐ ｺｳｾｲ</v>
      </c>
      <c r="R1237" s="2" t="str">
        <f t="shared" si="59"/>
        <v>TATSUMI Kosei (03)</v>
      </c>
      <c r="S1237" s="2" t="str">
        <f>IFERROR(IF($F1237="","",INDEX(リスト!$C:$C,MATCH($F1237,リスト!$B:$B,0))),"")</f>
        <v>29</v>
      </c>
      <c r="T1237" s="2" t="str">
        <f>IFERROR(IF($K1237="","",INDEX(リスト!$F:$F,MATCH($K1237,リスト!$E:$E,0))),"")</f>
        <v>JPN</v>
      </c>
      <c r="U1237" s="2" t="str">
        <f>IF($B1237="","",RIGHT($G1237*1000+100+COUNTIF($G$2:$G1237,$G1237),9))</f>
        <v>030802102</v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>奈良育英・奈　良</v>
      </c>
    </row>
    <row r="1238" spans="1:22" x14ac:dyDescent="0.4">
      <c r="A1238" t="s">
        <v>717</v>
      </c>
      <c r="B1238">
        <v>1238</v>
      </c>
      <c r="C1238" t="s">
        <v>6202</v>
      </c>
      <c r="D1238" t="s">
        <v>6203</v>
      </c>
      <c r="E1238">
        <v>3</v>
      </c>
      <c r="F1238" t="s">
        <v>133</v>
      </c>
      <c r="G1238">
        <v>20030415</v>
      </c>
      <c r="H1238" t="s">
        <v>6204</v>
      </c>
      <c r="I1238" t="s">
        <v>6205</v>
      </c>
      <c r="J1238" t="s">
        <v>6206</v>
      </c>
      <c r="K1238" t="s">
        <v>141</v>
      </c>
      <c r="L1238" t="s">
        <v>133</v>
      </c>
      <c r="M1238" t="s">
        <v>6207</v>
      </c>
      <c r="O1238" s="2">
        <f>IFERROR(IF($B1238="","",INDEX(所属情報!$E:$E,MATCH($A1238,所属情報!$A:$A,0))),"")</f>
        <v>492329</v>
      </c>
      <c r="P1238" s="2" t="str">
        <f t="shared" si="57"/>
        <v>島袋　李陸 (3)</v>
      </c>
      <c r="Q1238" s="2" t="str">
        <f t="shared" si="58"/>
        <v>ｼﾏﾌﾞｸﾛ ﾘﾘｸ</v>
      </c>
      <c r="R1238" s="2" t="str">
        <f t="shared" si="59"/>
        <v>SHIMABUKURO Ririku (03)</v>
      </c>
      <c r="S1238" s="2" t="str">
        <f>IFERROR(IF($F1238="","",INDEX(リスト!$C:$C,MATCH($F1238,リスト!$B:$B,0))),"")</f>
        <v>47</v>
      </c>
      <c r="T1238" s="2" t="str">
        <f>IFERROR(IF($K1238="","",INDEX(リスト!$F:$F,MATCH($K1238,リスト!$E:$E,0))),"")</f>
        <v>JPN</v>
      </c>
      <c r="U1238" s="2" t="str">
        <f>IF($B1238="","",RIGHT($G1238*1000+100+COUNTIF($G$2:$G1238,$G1238),9))</f>
        <v>030415101</v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>名護・沖　縄</v>
      </c>
    </row>
    <row r="1239" spans="1:22" x14ac:dyDescent="0.4">
      <c r="A1239" t="s">
        <v>717</v>
      </c>
      <c r="B1239">
        <v>1239</v>
      </c>
      <c r="C1239" t="s">
        <v>6208</v>
      </c>
      <c r="D1239" t="s">
        <v>6209</v>
      </c>
      <c r="E1239">
        <v>3</v>
      </c>
      <c r="F1239" t="s">
        <v>125</v>
      </c>
      <c r="G1239">
        <v>20030706</v>
      </c>
      <c r="H1239" t="s">
        <v>6210</v>
      </c>
      <c r="I1239" t="s">
        <v>6211</v>
      </c>
      <c r="J1239" t="s">
        <v>6212</v>
      </c>
      <c r="K1239" t="s">
        <v>141</v>
      </c>
      <c r="L1239" t="s">
        <v>125</v>
      </c>
      <c r="M1239" t="s">
        <v>6213</v>
      </c>
      <c r="O1239" s="2">
        <f>IFERROR(IF($B1239="","",INDEX(所属情報!$E:$E,MATCH($A1239,所属情報!$A:$A,0))),"")</f>
        <v>492329</v>
      </c>
      <c r="P1239" s="2" t="str">
        <f t="shared" si="57"/>
        <v>徳永　光涼 (3)</v>
      </c>
      <c r="Q1239" s="2" t="str">
        <f t="shared" si="58"/>
        <v>ﾄｸﾅｶﾞ ｺｳﾘｮｳ</v>
      </c>
      <c r="R1239" s="2" t="str">
        <f t="shared" si="59"/>
        <v>TOKUNAGA Koryo (03)</v>
      </c>
      <c r="S1239" s="2" t="str">
        <f>IFERROR(IF($F1239="","",INDEX(リスト!$C:$C,MATCH($F1239,リスト!$B:$B,0))),"")</f>
        <v>43</v>
      </c>
      <c r="T1239" s="2" t="str">
        <f>IFERROR(IF($K1239="","",INDEX(リスト!$F:$F,MATCH($K1239,リスト!$E:$E,0))),"")</f>
        <v>JPN</v>
      </c>
      <c r="U1239" s="2" t="str">
        <f>IF($B1239="","",RIGHT($G1239*1000+100+COUNTIF($G$2:$G1239,$G1239),9))</f>
        <v>030706101</v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>開新・熊　本</v>
      </c>
    </row>
    <row r="1240" spans="1:22" x14ac:dyDescent="0.4">
      <c r="A1240" t="s">
        <v>717</v>
      </c>
      <c r="B1240">
        <v>1240</v>
      </c>
      <c r="C1240" t="s">
        <v>6214</v>
      </c>
      <c r="D1240" t="s">
        <v>6215</v>
      </c>
      <c r="E1240">
        <v>3</v>
      </c>
      <c r="F1240" t="s">
        <v>91</v>
      </c>
      <c r="G1240">
        <v>20031203</v>
      </c>
      <c r="H1240" t="s">
        <v>6216</v>
      </c>
      <c r="I1240" t="s">
        <v>6217</v>
      </c>
      <c r="J1240" t="s">
        <v>1177</v>
      </c>
      <c r="K1240" t="s">
        <v>141</v>
      </c>
      <c r="L1240" t="s">
        <v>91</v>
      </c>
      <c r="M1240" t="s">
        <v>6218</v>
      </c>
      <c r="O1240" s="2">
        <f>IFERROR(IF($B1240="","",INDEX(所属情報!$E:$E,MATCH($A1240,所属情報!$A:$A,0))),"")</f>
        <v>492329</v>
      </c>
      <c r="P1240" s="2" t="str">
        <f t="shared" si="57"/>
        <v>藤掛　舜也 (3)</v>
      </c>
      <c r="Q1240" s="2" t="str">
        <f t="shared" si="58"/>
        <v>ﾌｼﾞｶｹ ｼｭﾝﾔ</v>
      </c>
      <c r="R1240" s="2" t="str">
        <f t="shared" si="59"/>
        <v>FUJIKAKE Shunya (03)</v>
      </c>
      <c r="S1240" s="2" t="str">
        <f>IFERROR(IF($F1240="","",INDEX(リスト!$C:$C,MATCH($F1240,リスト!$B:$B,0))),"")</f>
        <v>26</v>
      </c>
      <c r="T1240" s="2" t="str">
        <f>IFERROR(IF($K1240="","",INDEX(リスト!$F:$F,MATCH($K1240,リスト!$E:$E,0))),"")</f>
        <v>JPN</v>
      </c>
      <c r="U1240" s="2" t="str">
        <f>IF($B1240="","",RIGHT($G1240*1000+100+COUNTIF($G$2:$G1240,$G1240),9))</f>
        <v>031203101</v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>南丹・京　都</v>
      </c>
    </row>
    <row r="1241" spans="1:22" x14ac:dyDescent="0.4">
      <c r="A1241" t="s">
        <v>717</v>
      </c>
      <c r="B1241">
        <v>1241</v>
      </c>
      <c r="C1241" t="s">
        <v>6219</v>
      </c>
      <c r="D1241" t="s">
        <v>6220</v>
      </c>
      <c r="E1241">
        <v>3</v>
      </c>
      <c r="F1241" t="s">
        <v>93</v>
      </c>
      <c r="G1241">
        <v>20030402</v>
      </c>
      <c r="H1241" t="s">
        <v>6221</v>
      </c>
      <c r="I1241" t="s">
        <v>3680</v>
      </c>
      <c r="J1241" t="s">
        <v>6106</v>
      </c>
      <c r="K1241" t="s">
        <v>141</v>
      </c>
      <c r="L1241" t="s">
        <v>93</v>
      </c>
      <c r="M1241" t="s">
        <v>963</v>
      </c>
      <c r="O1241" s="2">
        <f>IFERROR(IF($B1241="","",INDEX(所属情報!$E:$E,MATCH($A1241,所属情報!$A:$A,0))),"")</f>
        <v>492329</v>
      </c>
      <c r="P1241" s="2" t="str">
        <f t="shared" si="57"/>
        <v>河野　純太 (3)</v>
      </c>
      <c r="Q1241" s="2" t="str">
        <f t="shared" si="58"/>
        <v>ｺｳﾉ ｼﾞｭﾝﾀ</v>
      </c>
      <c r="R1241" s="2" t="str">
        <f t="shared" si="59"/>
        <v>KONO Junta (03)</v>
      </c>
      <c r="S1241" s="2" t="str">
        <f>IFERROR(IF($F1241="","",INDEX(リスト!$C:$C,MATCH($F1241,リスト!$B:$B,0))),"")</f>
        <v>27</v>
      </c>
      <c r="T1241" s="2" t="str">
        <f>IFERROR(IF($K1241="","",INDEX(リスト!$F:$F,MATCH($K1241,リスト!$E:$E,0))),"")</f>
        <v>JPN</v>
      </c>
      <c r="U1241" s="2" t="str">
        <f>IF($B1241="","",RIGHT($G1241*1000+100+COUNTIF($G$2:$G1241,$G1241),9))</f>
        <v>030402103</v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>咲くやこの花・大　阪</v>
      </c>
    </row>
    <row r="1242" spans="1:22" x14ac:dyDescent="0.4">
      <c r="A1242" t="s">
        <v>717</v>
      </c>
      <c r="B1242">
        <v>1242</v>
      </c>
      <c r="C1242" t="s">
        <v>6222</v>
      </c>
      <c r="D1242" t="s">
        <v>6223</v>
      </c>
      <c r="E1242">
        <v>3</v>
      </c>
      <c r="F1242" t="s">
        <v>91</v>
      </c>
      <c r="G1242">
        <v>20040205</v>
      </c>
      <c r="H1242" t="s">
        <v>6224</v>
      </c>
      <c r="I1242" t="s">
        <v>3154</v>
      </c>
      <c r="J1242" t="s">
        <v>1590</v>
      </c>
      <c r="K1242" t="s">
        <v>141</v>
      </c>
      <c r="L1242" t="s">
        <v>91</v>
      </c>
      <c r="M1242" t="s">
        <v>1732</v>
      </c>
      <c r="O1242" s="2">
        <f>IFERROR(IF($B1242="","",INDEX(所属情報!$E:$E,MATCH($A1242,所属情報!$A:$A,0))),"")</f>
        <v>492329</v>
      </c>
      <c r="P1242" s="2" t="str">
        <f t="shared" si="57"/>
        <v>酒井　優 (3)</v>
      </c>
      <c r="Q1242" s="2" t="str">
        <f t="shared" si="58"/>
        <v>ｻｶｲ ﾕｳ</v>
      </c>
      <c r="R1242" s="2" t="str">
        <f t="shared" si="59"/>
        <v>SAKAI Yu (04)</v>
      </c>
      <c r="S1242" s="2" t="str">
        <f>IFERROR(IF($F1242="","",INDEX(リスト!$C:$C,MATCH($F1242,リスト!$B:$B,0))),"")</f>
        <v>26</v>
      </c>
      <c r="T1242" s="2" t="str">
        <f>IFERROR(IF($K1242="","",INDEX(リスト!$F:$F,MATCH($K1242,リスト!$E:$E,0))),"")</f>
        <v>JPN</v>
      </c>
      <c r="U1242" s="2" t="str">
        <f>IF($B1242="","",RIGHT($G1242*1000+100+COUNTIF($G$2:$G1242,$G1242),9))</f>
        <v>040205102</v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>乙訓・京　都</v>
      </c>
    </row>
    <row r="1243" spans="1:22" x14ac:dyDescent="0.4">
      <c r="A1243" t="s">
        <v>717</v>
      </c>
      <c r="B1243">
        <v>1243</v>
      </c>
      <c r="C1243" t="s">
        <v>6225</v>
      </c>
      <c r="D1243" t="s">
        <v>6226</v>
      </c>
      <c r="E1243">
        <v>3</v>
      </c>
      <c r="F1243" t="s">
        <v>99</v>
      </c>
      <c r="G1243">
        <v>20030706</v>
      </c>
      <c r="H1243" t="s">
        <v>6227</v>
      </c>
      <c r="I1243" t="s">
        <v>3192</v>
      </c>
      <c r="J1243" t="s">
        <v>2267</v>
      </c>
      <c r="K1243" t="s">
        <v>141</v>
      </c>
      <c r="L1243" t="s">
        <v>99</v>
      </c>
      <c r="M1243" t="s">
        <v>2496</v>
      </c>
      <c r="O1243" s="2">
        <f>IFERROR(IF($B1243="","",INDEX(所属情報!$E:$E,MATCH($A1243,所属情報!$A:$A,0))),"")</f>
        <v>492329</v>
      </c>
      <c r="P1243" s="2" t="str">
        <f t="shared" si="57"/>
        <v>奥村　夏生 (3)</v>
      </c>
      <c r="Q1243" s="2" t="str">
        <f t="shared" si="58"/>
        <v>ｵｸﾑﾗ ﾅｵ</v>
      </c>
      <c r="R1243" s="2" t="str">
        <f t="shared" si="59"/>
        <v>OKUMURA Nao (03)</v>
      </c>
      <c r="S1243" s="2" t="str">
        <f>IFERROR(IF($F1243="","",INDEX(リスト!$C:$C,MATCH($F1243,リスト!$B:$B,0))),"")</f>
        <v>30</v>
      </c>
      <c r="T1243" s="2" t="str">
        <f>IFERROR(IF($K1243="","",INDEX(リスト!$F:$F,MATCH($K1243,リスト!$E:$E,0))),"")</f>
        <v>JPN</v>
      </c>
      <c r="U1243" s="2" t="str">
        <f>IF($B1243="","",RIGHT($G1243*1000+100+COUNTIF($G$2:$G1243,$G1243),9))</f>
        <v>030706102</v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>和歌山北・和歌山</v>
      </c>
    </row>
    <row r="1244" spans="1:22" x14ac:dyDescent="0.4">
      <c r="A1244" t="s">
        <v>717</v>
      </c>
      <c r="B1244">
        <v>1244</v>
      </c>
      <c r="C1244" t="s">
        <v>6228</v>
      </c>
      <c r="D1244" t="s">
        <v>6229</v>
      </c>
      <c r="E1244">
        <v>3</v>
      </c>
      <c r="F1244" t="s">
        <v>91</v>
      </c>
      <c r="G1244">
        <v>20031103</v>
      </c>
      <c r="H1244" t="s">
        <v>6230</v>
      </c>
      <c r="I1244" t="s">
        <v>6231</v>
      </c>
      <c r="J1244" t="s">
        <v>2978</v>
      </c>
      <c r="K1244" t="s">
        <v>141</v>
      </c>
      <c r="L1244" t="s">
        <v>91</v>
      </c>
      <c r="M1244" t="s">
        <v>1240</v>
      </c>
      <c r="O1244" s="2">
        <f>IFERROR(IF($B1244="","",INDEX(所属情報!$E:$E,MATCH($A1244,所属情報!$A:$A,0))),"")</f>
        <v>492329</v>
      </c>
      <c r="P1244" s="2" t="str">
        <f t="shared" si="57"/>
        <v>下村　瞭河 (3)</v>
      </c>
      <c r="Q1244" s="2" t="str">
        <f t="shared" si="58"/>
        <v>ｼﾓﾑﾗ ﾘｮｳｶﾞ</v>
      </c>
      <c r="R1244" s="2" t="str">
        <f t="shared" si="59"/>
        <v>SHIMOMURA Ryoga (03)</v>
      </c>
      <c r="S1244" s="2" t="str">
        <f>IFERROR(IF($F1244="","",INDEX(リスト!$C:$C,MATCH($F1244,リスト!$B:$B,0))),"")</f>
        <v>26</v>
      </c>
      <c r="T1244" s="2" t="str">
        <f>IFERROR(IF($K1244="","",INDEX(リスト!$F:$F,MATCH($K1244,リスト!$E:$E,0))),"")</f>
        <v>JPN</v>
      </c>
      <c r="U1244" s="2" t="str">
        <f>IF($B1244="","",RIGHT($G1244*1000+100+COUNTIF($G$2:$G1244,$G1244),9))</f>
        <v>031103102</v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>花園・京　都</v>
      </c>
    </row>
    <row r="1245" spans="1:22" x14ac:dyDescent="0.4">
      <c r="A1245" t="s">
        <v>717</v>
      </c>
      <c r="B1245">
        <v>1245</v>
      </c>
      <c r="C1245" t="s">
        <v>6232</v>
      </c>
      <c r="D1245" t="s">
        <v>6233</v>
      </c>
      <c r="E1245">
        <v>3</v>
      </c>
      <c r="F1245" t="s">
        <v>93</v>
      </c>
      <c r="G1245">
        <v>20030909</v>
      </c>
      <c r="H1245" t="s">
        <v>6234</v>
      </c>
      <c r="I1245" t="s">
        <v>1600</v>
      </c>
      <c r="J1245" t="s">
        <v>1635</v>
      </c>
      <c r="K1245" t="s">
        <v>141</v>
      </c>
      <c r="L1245" t="s">
        <v>93</v>
      </c>
      <c r="M1245" t="s">
        <v>963</v>
      </c>
      <c r="O1245" s="2">
        <f>IFERROR(IF($B1245="","",INDEX(所属情報!$E:$E,MATCH($A1245,所属情報!$A:$A,0))),"")</f>
        <v>492329</v>
      </c>
      <c r="P1245" s="2" t="str">
        <f t="shared" si="57"/>
        <v>中野　海斗 (3)</v>
      </c>
      <c r="Q1245" s="2" t="str">
        <f t="shared" si="58"/>
        <v>ﾅｶﾉ ｶｲﾄ</v>
      </c>
      <c r="R1245" s="2" t="str">
        <f t="shared" si="59"/>
        <v>NAKANO Kaito (03)</v>
      </c>
      <c r="S1245" s="2" t="str">
        <f>IFERROR(IF($F1245="","",INDEX(リスト!$C:$C,MATCH($F1245,リスト!$B:$B,0))),"")</f>
        <v>27</v>
      </c>
      <c r="T1245" s="2" t="str">
        <f>IFERROR(IF($K1245="","",INDEX(リスト!$F:$F,MATCH($K1245,リスト!$E:$E,0))),"")</f>
        <v>JPN</v>
      </c>
      <c r="U1245" s="2" t="str">
        <f>IF($B1245="","",RIGHT($G1245*1000+100+COUNTIF($G$2:$G1245,$G1245),9))</f>
        <v>030909102</v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>咲くやこの花・大　阪</v>
      </c>
    </row>
    <row r="1246" spans="1:22" x14ac:dyDescent="0.4">
      <c r="A1246" t="s">
        <v>717</v>
      </c>
      <c r="B1246">
        <v>1246</v>
      </c>
      <c r="C1246" t="s">
        <v>6235</v>
      </c>
      <c r="D1246" t="s">
        <v>6236</v>
      </c>
      <c r="E1246">
        <v>3</v>
      </c>
      <c r="F1246" t="s">
        <v>93</v>
      </c>
      <c r="G1246">
        <v>20030805</v>
      </c>
      <c r="H1246" t="s">
        <v>6237</v>
      </c>
      <c r="I1246" t="s">
        <v>1106</v>
      </c>
      <c r="J1246" t="s">
        <v>6238</v>
      </c>
      <c r="K1246" t="s">
        <v>141</v>
      </c>
      <c r="L1246" t="s">
        <v>93</v>
      </c>
      <c r="M1246" t="s">
        <v>951</v>
      </c>
      <c r="O1246" s="2">
        <f>IFERROR(IF($B1246="","",INDEX(所属情報!$E:$E,MATCH($A1246,所属情報!$A:$A,0))),"")</f>
        <v>492329</v>
      </c>
      <c r="P1246" s="2" t="str">
        <f t="shared" si="57"/>
        <v>中田　アドリアン勝 (3)</v>
      </c>
      <c r="Q1246" s="2" t="str">
        <f t="shared" si="58"/>
        <v>ﾅｶﾀ ｱﾄﾞﾘｱﾝﾏｻﾙ</v>
      </c>
      <c r="R1246" s="2" t="str">
        <f t="shared" si="59"/>
        <v>NAKATA Adrianmasaru (03)</v>
      </c>
      <c r="S1246" s="2" t="str">
        <f>IFERROR(IF($F1246="","",INDEX(リスト!$C:$C,MATCH($F1246,リスト!$B:$B,0))),"")</f>
        <v>27</v>
      </c>
      <c r="T1246" s="2" t="str">
        <f>IFERROR(IF($K1246="","",INDEX(リスト!$F:$F,MATCH($K1246,リスト!$E:$E,0))),"")</f>
        <v>JPN</v>
      </c>
      <c r="U1246" s="2" t="str">
        <f>IF($B1246="","",RIGHT($G1246*1000+100+COUNTIF($G$2:$G1246,$G1246),9))</f>
        <v>030805102</v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>大阪・大　阪</v>
      </c>
    </row>
    <row r="1247" spans="1:22" x14ac:dyDescent="0.4">
      <c r="A1247" t="s">
        <v>717</v>
      </c>
      <c r="B1247">
        <v>1247</v>
      </c>
      <c r="C1247" t="s">
        <v>6239</v>
      </c>
      <c r="D1247" t="s">
        <v>6240</v>
      </c>
      <c r="E1247">
        <v>3</v>
      </c>
      <c r="F1247" t="s">
        <v>81</v>
      </c>
      <c r="G1247">
        <v>20030428</v>
      </c>
      <c r="H1247" t="s">
        <v>6241</v>
      </c>
      <c r="I1247" t="s">
        <v>1805</v>
      </c>
      <c r="J1247" t="s">
        <v>6242</v>
      </c>
      <c r="K1247" t="s">
        <v>141</v>
      </c>
      <c r="L1247" t="s">
        <v>81</v>
      </c>
      <c r="M1247" t="s">
        <v>6243</v>
      </c>
      <c r="O1247" s="2">
        <f>IFERROR(IF($B1247="","",INDEX(所属情報!$E:$E,MATCH($A1247,所属情報!$A:$A,0))),"")</f>
        <v>492329</v>
      </c>
      <c r="P1247" s="2" t="str">
        <f t="shared" si="57"/>
        <v>田中　一範 (3)</v>
      </c>
      <c r="Q1247" s="2" t="str">
        <f t="shared" si="58"/>
        <v>ﾀﾅｶ ｶｽﾞﾉﾘ</v>
      </c>
      <c r="R1247" s="2" t="str">
        <f t="shared" si="59"/>
        <v>TANAKA Kazunori (03)</v>
      </c>
      <c r="S1247" s="2" t="str">
        <f>IFERROR(IF($F1247="","",INDEX(リスト!$C:$C,MATCH($F1247,リスト!$B:$B,0))),"")</f>
        <v>21</v>
      </c>
      <c r="T1247" s="2" t="str">
        <f>IFERROR(IF($K1247="","",INDEX(リスト!$F:$F,MATCH($K1247,リスト!$E:$E,0))),"")</f>
        <v>JPN</v>
      </c>
      <c r="U1247" s="2" t="str">
        <f>IF($B1247="","",RIGHT($G1247*1000+100+COUNTIF($G$2:$G1247,$G1247),9))</f>
        <v>030428103</v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>大垣日本大・岐　阜</v>
      </c>
    </row>
    <row r="1248" spans="1:22" x14ac:dyDescent="0.4">
      <c r="A1248" t="s">
        <v>717</v>
      </c>
      <c r="B1248">
        <v>1248</v>
      </c>
      <c r="C1248" t="s">
        <v>6244</v>
      </c>
      <c r="D1248" t="s">
        <v>6245</v>
      </c>
      <c r="E1248">
        <v>3</v>
      </c>
      <c r="F1248" t="s">
        <v>93</v>
      </c>
      <c r="G1248">
        <v>20030520</v>
      </c>
      <c r="H1248" t="s">
        <v>6246</v>
      </c>
      <c r="I1248" t="s">
        <v>6247</v>
      </c>
      <c r="J1248" t="s">
        <v>6248</v>
      </c>
      <c r="K1248" t="s">
        <v>141</v>
      </c>
      <c r="L1248" t="s">
        <v>93</v>
      </c>
      <c r="M1248" t="s">
        <v>6249</v>
      </c>
      <c r="O1248" s="2">
        <f>IFERROR(IF($B1248="","",INDEX(所属情報!$E:$E,MATCH($A1248,所属情報!$A:$A,0))),"")</f>
        <v>492329</v>
      </c>
      <c r="P1248" s="2" t="str">
        <f t="shared" si="57"/>
        <v>廣畑　玖人 (3)</v>
      </c>
      <c r="Q1248" s="2" t="str">
        <f t="shared" si="58"/>
        <v>ﾋﾛﾊﾀ ﾋｻﾄ</v>
      </c>
      <c r="R1248" s="2" t="str">
        <f t="shared" si="59"/>
        <v>HIROHATA Hisato (03)</v>
      </c>
      <c r="S1248" s="2" t="str">
        <f>IFERROR(IF($F1248="","",INDEX(リスト!$C:$C,MATCH($F1248,リスト!$B:$B,0))),"")</f>
        <v>27</v>
      </c>
      <c r="T1248" s="2" t="str">
        <f>IFERROR(IF($K1248="","",INDEX(リスト!$F:$F,MATCH($K1248,リスト!$E:$E,0))),"")</f>
        <v>JPN</v>
      </c>
      <c r="U1248" s="2" t="str">
        <f>IF($B1248="","",RIGHT($G1248*1000+100+COUNTIF($G$2:$G1248,$G1248),9))</f>
        <v>030520103</v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>長尾・大　阪</v>
      </c>
    </row>
    <row r="1249" spans="1:22" x14ac:dyDescent="0.4">
      <c r="A1249" t="s">
        <v>717</v>
      </c>
      <c r="B1249">
        <v>1249</v>
      </c>
      <c r="C1249" t="s">
        <v>6250</v>
      </c>
      <c r="D1249" t="s">
        <v>6251</v>
      </c>
      <c r="E1249">
        <v>3</v>
      </c>
      <c r="F1249" t="s">
        <v>87</v>
      </c>
      <c r="G1249">
        <v>20040110</v>
      </c>
      <c r="H1249" t="s">
        <v>6252</v>
      </c>
      <c r="I1249" t="s">
        <v>1288</v>
      </c>
      <c r="J1249" t="s">
        <v>4179</v>
      </c>
      <c r="K1249" t="s">
        <v>141</v>
      </c>
      <c r="L1249" t="s">
        <v>87</v>
      </c>
      <c r="M1249" t="s">
        <v>6253</v>
      </c>
      <c r="O1249" s="2">
        <f>IFERROR(IF($B1249="","",INDEX(所属情報!$E:$E,MATCH($A1249,所属情報!$A:$A,0))),"")</f>
        <v>492329</v>
      </c>
      <c r="P1249" s="2" t="str">
        <f t="shared" si="57"/>
        <v>岡本　怜士 (3)</v>
      </c>
      <c r="Q1249" s="2" t="str">
        <f t="shared" si="58"/>
        <v>ｵｶﾓﾄ ﾚｲｼﾞ</v>
      </c>
      <c r="R1249" s="2" t="str">
        <f t="shared" si="59"/>
        <v>OKAMOTO Reiji (04)</v>
      </c>
      <c r="S1249" s="2" t="str">
        <f>IFERROR(IF($F1249="","",INDEX(リスト!$C:$C,MATCH($F1249,リスト!$B:$B,0))),"")</f>
        <v>24</v>
      </c>
      <c r="T1249" s="2" t="str">
        <f>IFERROR(IF($K1249="","",INDEX(リスト!$F:$F,MATCH($K1249,リスト!$E:$E,0))),"")</f>
        <v>JPN</v>
      </c>
      <c r="U1249" s="2" t="str">
        <f>IF($B1249="","",RIGHT($G1249*1000+100+COUNTIF($G$2:$G1249,$G1249),9))</f>
        <v>040110101</v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>いなべ総合学園・三　重</v>
      </c>
    </row>
    <row r="1250" spans="1:22" x14ac:dyDescent="0.4">
      <c r="A1250" t="s">
        <v>717</v>
      </c>
      <c r="B1250">
        <v>1250</v>
      </c>
      <c r="C1250" t="s">
        <v>6254</v>
      </c>
      <c r="D1250" t="s">
        <v>6255</v>
      </c>
      <c r="E1250">
        <v>2</v>
      </c>
      <c r="F1250" t="s">
        <v>91</v>
      </c>
      <c r="G1250">
        <v>20041224</v>
      </c>
      <c r="H1250" t="s">
        <v>6256</v>
      </c>
      <c r="I1250" t="s">
        <v>2142</v>
      </c>
      <c r="J1250" t="s">
        <v>1874</v>
      </c>
      <c r="K1250" t="s">
        <v>141</v>
      </c>
      <c r="L1250" t="s">
        <v>91</v>
      </c>
      <c r="M1250" t="s">
        <v>2965</v>
      </c>
      <c r="O1250" s="2">
        <f>IFERROR(IF($B1250="","",INDEX(所属情報!$E:$E,MATCH($A1250,所属情報!$A:$A,0))),"")</f>
        <v>492329</v>
      </c>
      <c r="P1250" s="2" t="str">
        <f t="shared" si="57"/>
        <v>松村　大輔 (2)</v>
      </c>
      <c r="Q1250" s="2" t="str">
        <f t="shared" si="58"/>
        <v>ﾏﾂﾑﾗ ﾀﾞｲｽｹ</v>
      </c>
      <c r="R1250" s="2" t="str">
        <f t="shared" si="59"/>
        <v>MATSUMURA Daisuke (04)</v>
      </c>
      <c r="S1250" s="2" t="str">
        <f>IFERROR(IF($F1250="","",INDEX(リスト!$C:$C,MATCH($F1250,リスト!$B:$B,0))),"")</f>
        <v>26</v>
      </c>
      <c r="T1250" s="2" t="str">
        <f>IFERROR(IF($K1250="","",INDEX(リスト!$F:$F,MATCH($K1250,リスト!$E:$E,0))),"")</f>
        <v>JPN</v>
      </c>
      <c r="U1250" s="2" t="str">
        <f>IF($B1250="","",RIGHT($G1250*1000+100+COUNTIF($G$2:$G1250,$G1250),9))</f>
        <v>041224101</v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>北稜・京　都</v>
      </c>
    </row>
    <row r="1251" spans="1:22" x14ac:dyDescent="0.4">
      <c r="A1251" t="s">
        <v>717</v>
      </c>
      <c r="B1251">
        <v>1251</v>
      </c>
      <c r="C1251" t="s">
        <v>6257</v>
      </c>
      <c r="D1251" t="s">
        <v>6258</v>
      </c>
      <c r="E1251">
        <v>2</v>
      </c>
      <c r="F1251" t="s">
        <v>105</v>
      </c>
      <c r="G1251">
        <v>20041207</v>
      </c>
      <c r="H1251" t="s">
        <v>6259</v>
      </c>
      <c r="I1251" t="s">
        <v>1805</v>
      </c>
      <c r="J1251" t="s">
        <v>6260</v>
      </c>
      <c r="K1251" t="s">
        <v>141</v>
      </c>
      <c r="L1251" t="s">
        <v>105</v>
      </c>
      <c r="M1251" t="s">
        <v>6189</v>
      </c>
      <c r="O1251" s="2">
        <f>IFERROR(IF($B1251="","",INDEX(所属情報!$E:$E,MATCH($A1251,所属情報!$A:$A,0))),"")</f>
        <v>492329</v>
      </c>
      <c r="P1251" s="2" t="str">
        <f t="shared" si="57"/>
        <v>田中　寿芽 (2)</v>
      </c>
      <c r="Q1251" s="2" t="str">
        <f t="shared" si="58"/>
        <v>ﾀﾅｶ ｼｭｳｶﾞ</v>
      </c>
      <c r="R1251" s="2" t="str">
        <f t="shared" si="59"/>
        <v>TANAKA Shuga (04)</v>
      </c>
      <c r="S1251" s="2" t="str">
        <f>IFERROR(IF($F1251="","",INDEX(リスト!$C:$C,MATCH($F1251,リスト!$B:$B,0))),"")</f>
        <v>33</v>
      </c>
      <c r="T1251" s="2" t="str">
        <f>IFERROR(IF($K1251="","",INDEX(リスト!$F:$F,MATCH($K1251,リスト!$E:$E,0))),"")</f>
        <v>JPN</v>
      </c>
      <c r="U1251" s="2" t="str">
        <f>IF($B1251="","",RIGHT($G1251*1000+100+COUNTIF($G$2:$G1251,$G1251),9))</f>
        <v>041207102</v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>就実・岡　山</v>
      </c>
    </row>
    <row r="1252" spans="1:22" x14ac:dyDescent="0.4">
      <c r="A1252" t="s">
        <v>717</v>
      </c>
      <c r="B1252">
        <v>1252</v>
      </c>
      <c r="C1252" t="s">
        <v>6261</v>
      </c>
      <c r="D1252" t="s">
        <v>6262</v>
      </c>
      <c r="E1252">
        <v>2</v>
      </c>
      <c r="F1252" t="s">
        <v>89</v>
      </c>
      <c r="G1252">
        <v>20040901</v>
      </c>
      <c r="H1252" t="s">
        <v>6263</v>
      </c>
      <c r="I1252" t="s">
        <v>6264</v>
      </c>
      <c r="J1252" t="s">
        <v>6265</v>
      </c>
      <c r="K1252" t="s">
        <v>141</v>
      </c>
      <c r="L1252" t="s">
        <v>89</v>
      </c>
      <c r="M1252" t="s">
        <v>2422</v>
      </c>
      <c r="O1252" s="2">
        <f>IFERROR(IF($B1252="","",INDEX(所属情報!$E:$E,MATCH($A1252,所属情報!$A:$A,0))),"")</f>
        <v>492329</v>
      </c>
      <c r="P1252" s="2" t="str">
        <f t="shared" si="57"/>
        <v>江川　翔也 (2)</v>
      </c>
      <c r="Q1252" s="2" t="str">
        <f t="shared" si="58"/>
        <v>ｴｶﾞﾜ ﾄｳﾔ</v>
      </c>
      <c r="R1252" s="2" t="str">
        <f t="shared" si="59"/>
        <v>EGAWA Toya (04)</v>
      </c>
      <c r="S1252" s="2" t="str">
        <f>IFERROR(IF($F1252="","",INDEX(リスト!$C:$C,MATCH($F1252,リスト!$B:$B,0))),"")</f>
        <v>25</v>
      </c>
      <c r="T1252" s="2" t="str">
        <f>IFERROR(IF($K1252="","",INDEX(リスト!$F:$F,MATCH($K1252,リスト!$E:$E,0))),"")</f>
        <v>JPN</v>
      </c>
      <c r="U1252" s="2" t="str">
        <f>IF($B1252="","",RIGHT($G1252*1000+100+COUNTIF($G$2:$G1252,$G1252),9))</f>
        <v>040901103</v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>石部・滋　賀</v>
      </c>
    </row>
    <row r="1253" spans="1:22" x14ac:dyDescent="0.4">
      <c r="A1253" t="s">
        <v>717</v>
      </c>
      <c r="B1253">
        <v>1253</v>
      </c>
      <c r="C1253" t="s">
        <v>6266</v>
      </c>
      <c r="D1253" t="s">
        <v>6267</v>
      </c>
      <c r="E1253">
        <v>2</v>
      </c>
      <c r="F1253" t="s">
        <v>89</v>
      </c>
      <c r="G1253">
        <v>20040425</v>
      </c>
      <c r="H1253" t="s">
        <v>6268</v>
      </c>
      <c r="I1253" t="s">
        <v>6269</v>
      </c>
      <c r="J1253" t="s">
        <v>3151</v>
      </c>
      <c r="K1253" t="s">
        <v>141</v>
      </c>
      <c r="L1253" t="s">
        <v>89</v>
      </c>
      <c r="M1253" t="s">
        <v>1345</v>
      </c>
      <c r="O1253" s="2">
        <f>IFERROR(IF($B1253="","",INDEX(所属情報!$E:$E,MATCH($A1253,所属情報!$A:$A,0))),"")</f>
        <v>492329</v>
      </c>
      <c r="P1253" s="2" t="str">
        <f t="shared" si="57"/>
        <v>伊與田　航 (2)</v>
      </c>
      <c r="Q1253" s="2" t="str">
        <f t="shared" si="58"/>
        <v>ｲﾖﾀ ﾜﾀﾙ</v>
      </c>
      <c r="R1253" s="2" t="str">
        <f t="shared" si="59"/>
        <v>IYOTA Wataru (04)</v>
      </c>
      <c r="S1253" s="2" t="str">
        <f>IFERROR(IF($F1253="","",INDEX(リスト!$C:$C,MATCH($F1253,リスト!$B:$B,0))),"")</f>
        <v>25</v>
      </c>
      <c r="T1253" s="2" t="str">
        <f>IFERROR(IF($K1253="","",INDEX(リスト!$F:$F,MATCH($K1253,リスト!$E:$E,0))),"")</f>
        <v>JPN</v>
      </c>
      <c r="U1253" s="2" t="str">
        <f>IF($B1253="","",RIGHT($G1253*1000+100+COUNTIF($G$2:$G1253,$G1253),9))</f>
        <v>040425101</v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>彦根翔西館・滋　賀</v>
      </c>
    </row>
    <row r="1254" spans="1:22" x14ac:dyDescent="0.4">
      <c r="A1254" t="s">
        <v>717</v>
      </c>
      <c r="B1254">
        <v>1254</v>
      </c>
      <c r="C1254" t="s">
        <v>6270</v>
      </c>
      <c r="D1254" t="s">
        <v>6271</v>
      </c>
      <c r="E1254">
        <v>2</v>
      </c>
      <c r="F1254" t="s">
        <v>111</v>
      </c>
      <c r="G1254">
        <v>20040412</v>
      </c>
      <c r="H1254" t="s">
        <v>6272</v>
      </c>
      <c r="I1254" t="s">
        <v>3422</v>
      </c>
      <c r="J1254" t="s">
        <v>1635</v>
      </c>
      <c r="K1254" t="s">
        <v>141</v>
      </c>
      <c r="L1254" t="s">
        <v>111</v>
      </c>
      <c r="M1254" t="s">
        <v>1699</v>
      </c>
      <c r="O1254" s="2">
        <f>IFERROR(IF($B1254="","",INDEX(所属情報!$E:$E,MATCH($A1254,所属情報!$A:$A,0))),"")</f>
        <v>492329</v>
      </c>
      <c r="P1254" s="2" t="str">
        <f t="shared" si="57"/>
        <v>中川　快斗 (2)</v>
      </c>
      <c r="Q1254" s="2" t="str">
        <f t="shared" si="58"/>
        <v>ﾅｶｶﾞﾜ ｶｲﾄ</v>
      </c>
      <c r="R1254" s="2" t="str">
        <f t="shared" si="59"/>
        <v>NAKAGAWA Kaito (04)</v>
      </c>
      <c r="S1254" s="2" t="str">
        <f>IFERROR(IF($F1254="","",INDEX(リスト!$C:$C,MATCH($F1254,リスト!$B:$B,0))),"")</f>
        <v>36</v>
      </c>
      <c r="T1254" s="2" t="str">
        <f>IFERROR(IF($K1254="","",INDEX(リスト!$F:$F,MATCH($K1254,リスト!$E:$E,0))),"")</f>
        <v>JPN</v>
      </c>
      <c r="U1254" s="2" t="str">
        <f>IF($B1254="","",RIGHT($G1254*1000+100+COUNTIF($G$2:$G1254,$G1254),9))</f>
        <v>040412103</v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>鳴門渦潮・徳　島</v>
      </c>
    </row>
    <row r="1255" spans="1:22" x14ac:dyDescent="0.4">
      <c r="A1255" t="s">
        <v>717</v>
      </c>
      <c r="B1255">
        <v>1255</v>
      </c>
      <c r="C1255" t="s">
        <v>6273</v>
      </c>
      <c r="D1255" t="s">
        <v>6274</v>
      </c>
      <c r="E1255">
        <v>2</v>
      </c>
      <c r="F1255" t="s">
        <v>105</v>
      </c>
      <c r="G1255">
        <v>20040728</v>
      </c>
      <c r="H1255" t="s">
        <v>6275</v>
      </c>
      <c r="I1255" t="s">
        <v>2680</v>
      </c>
      <c r="J1255" t="s">
        <v>1657</v>
      </c>
      <c r="K1255" t="s">
        <v>141</v>
      </c>
      <c r="L1255" t="s">
        <v>105</v>
      </c>
      <c r="M1255" t="s">
        <v>6276</v>
      </c>
      <c r="O1255" s="2">
        <f>IFERROR(IF($B1255="","",INDEX(所属情報!$E:$E,MATCH($A1255,所属情報!$A:$A,0))),"")</f>
        <v>492329</v>
      </c>
      <c r="P1255" s="2" t="str">
        <f t="shared" si="57"/>
        <v>内田　遥斗 (2)</v>
      </c>
      <c r="Q1255" s="2" t="str">
        <f t="shared" si="58"/>
        <v>ｳﾁﾀﾞ ﾊﾙﾄ</v>
      </c>
      <c r="R1255" s="2" t="str">
        <f t="shared" si="59"/>
        <v>UCHIDA Haruto (04)</v>
      </c>
      <c r="S1255" s="2" t="str">
        <f>IFERROR(IF($F1255="","",INDEX(リスト!$C:$C,MATCH($F1255,リスト!$B:$B,0))),"")</f>
        <v>33</v>
      </c>
      <c r="T1255" s="2" t="str">
        <f>IFERROR(IF($K1255="","",INDEX(リスト!$F:$F,MATCH($K1255,リスト!$E:$E,0))),"")</f>
        <v>JPN</v>
      </c>
      <c r="U1255" s="2" t="str">
        <f>IF($B1255="","",RIGHT($G1255*1000+100+COUNTIF($G$2:$G1255,$G1255),9))</f>
        <v>040728103</v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>美作・岡　山</v>
      </c>
    </row>
    <row r="1256" spans="1:22" x14ac:dyDescent="0.4">
      <c r="A1256" t="s">
        <v>717</v>
      </c>
      <c r="B1256">
        <v>1256</v>
      </c>
      <c r="C1256" t="s">
        <v>6277</v>
      </c>
      <c r="D1256" t="s">
        <v>6278</v>
      </c>
      <c r="E1256">
        <v>2</v>
      </c>
      <c r="F1256" t="s">
        <v>119</v>
      </c>
      <c r="G1256">
        <v>20040406</v>
      </c>
      <c r="H1256" t="s">
        <v>6279</v>
      </c>
      <c r="I1256" t="s">
        <v>6280</v>
      </c>
      <c r="J1256" t="s">
        <v>6281</v>
      </c>
      <c r="K1256" t="s">
        <v>141</v>
      </c>
      <c r="L1256" t="s">
        <v>85</v>
      </c>
      <c r="M1256" t="s">
        <v>1705</v>
      </c>
      <c r="O1256" s="2">
        <f>IFERROR(IF($B1256="","",INDEX(所属情報!$E:$E,MATCH($A1256,所属情報!$A:$A,0))),"")</f>
        <v>492329</v>
      </c>
      <c r="P1256" s="2" t="str">
        <f t="shared" si="57"/>
        <v>渕　昭人 (2)</v>
      </c>
      <c r="Q1256" s="2" t="str">
        <f t="shared" si="58"/>
        <v>ﾌﾁ ｱｷﾋﾄ</v>
      </c>
      <c r="R1256" s="2" t="str">
        <f t="shared" si="59"/>
        <v>FUCHI Akihito (04)</v>
      </c>
      <c r="S1256" s="2" t="str">
        <f>IFERROR(IF($F1256="","",INDEX(リスト!$C:$C,MATCH($F1256,リスト!$B:$B,0))),"")</f>
        <v>40</v>
      </c>
      <c r="T1256" s="2" t="str">
        <f>IFERROR(IF($K1256="","",INDEX(リスト!$F:$F,MATCH($K1256,リスト!$E:$E,0))),"")</f>
        <v>JPN</v>
      </c>
      <c r="U1256" s="2" t="str">
        <f>IF($B1256="","",RIGHT($G1256*1000+100+COUNTIF($G$2:$G1256,$G1256),9))</f>
        <v>040406104</v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>豊川・愛　知</v>
      </c>
    </row>
    <row r="1257" spans="1:22" x14ac:dyDescent="0.4">
      <c r="A1257" t="s">
        <v>717</v>
      </c>
      <c r="B1257">
        <v>1257</v>
      </c>
      <c r="C1257" t="s">
        <v>6282</v>
      </c>
      <c r="D1257" t="s">
        <v>6283</v>
      </c>
      <c r="E1257">
        <v>2</v>
      </c>
      <c r="F1257" t="s">
        <v>81</v>
      </c>
      <c r="G1257">
        <v>20041228</v>
      </c>
      <c r="H1257" t="s">
        <v>6284</v>
      </c>
      <c r="I1257" t="s">
        <v>3739</v>
      </c>
      <c r="J1257" t="s">
        <v>3414</v>
      </c>
      <c r="K1257" t="s">
        <v>141</v>
      </c>
      <c r="L1257" t="s">
        <v>81</v>
      </c>
      <c r="M1257" t="s">
        <v>6285</v>
      </c>
      <c r="O1257" s="2">
        <f>IFERROR(IF($B1257="","",INDEX(所属情報!$E:$E,MATCH($A1257,所属情報!$A:$A,0))),"")</f>
        <v>492329</v>
      </c>
      <c r="P1257" s="2" t="str">
        <f t="shared" si="57"/>
        <v>天野　愛都 (2)</v>
      </c>
      <c r="Q1257" s="2" t="str">
        <f t="shared" si="58"/>
        <v>ｱﾏﾉ ﾏﾅﾄ</v>
      </c>
      <c r="R1257" s="2" t="str">
        <f t="shared" si="59"/>
        <v>AMANO Manato (04)</v>
      </c>
      <c r="S1257" s="2" t="str">
        <f>IFERROR(IF($F1257="","",INDEX(リスト!$C:$C,MATCH($F1257,リスト!$B:$B,0))),"")</f>
        <v>21</v>
      </c>
      <c r="T1257" s="2" t="str">
        <f>IFERROR(IF($K1257="","",INDEX(リスト!$F:$F,MATCH($K1257,リスト!$E:$E,0))),"")</f>
        <v>JPN</v>
      </c>
      <c r="U1257" s="2" t="str">
        <f>IF($B1257="","",RIGHT($G1257*1000+100+COUNTIF($G$2:$G1257,$G1257),9))</f>
        <v>041228103</v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>益田清風・岐　阜</v>
      </c>
    </row>
    <row r="1258" spans="1:22" x14ac:dyDescent="0.4">
      <c r="A1258" t="s">
        <v>717</v>
      </c>
      <c r="B1258">
        <v>1258</v>
      </c>
      <c r="C1258" t="s">
        <v>6286</v>
      </c>
      <c r="D1258" t="s">
        <v>6287</v>
      </c>
      <c r="E1258">
        <v>2</v>
      </c>
      <c r="F1258" t="s">
        <v>91</v>
      </c>
      <c r="G1258">
        <v>20040913</v>
      </c>
      <c r="H1258" t="s">
        <v>6288</v>
      </c>
      <c r="I1258" t="s">
        <v>4322</v>
      </c>
      <c r="J1258" t="s">
        <v>4974</v>
      </c>
      <c r="K1258" t="s">
        <v>141</v>
      </c>
      <c r="L1258" t="s">
        <v>91</v>
      </c>
      <c r="M1258" t="s">
        <v>2451</v>
      </c>
      <c r="O1258" s="2">
        <f>IFERROR(IF($B1258="","",INDEX(所属情報!$E:$E,MATCH($A1258,所属情報!$A:$A,0))),"")</f>
        <v>492329</v>
      </c>
      <c r="P1258" s="2" t="str">
        <f t="shared" si="57"/>
        <v>稲田　翔永 (2)</v>
      </c>
      <c r="Q1258" s="2" t="str">
        <f t="shared" si="58"/>
        <v>ｲﾅﾀﾞ ｼｮｳｴｲ</v>
      </c>
      <c r="R1258" s="2" t="str">
        <f t="shared" si="59"/>
        <v>INADA Shoei (04)</v>
      </c>
      <c r="S1258" s="2" t="str">
        <f>IFERROR(IF($F1258="","",INDEX(リスト!$C:$C,MATCH($F1258,リスト!$B:$B,0))),"")</f>
        <v>26</v>
      </c>
      <c r="T1258" s="2" t="str">
        <f>IFERROR(IF($K1258="","",INDEX(リスト!$F:$F,MATCH($K1258,リスト!$E:$E,0))),"")</f>
        <v>JPN</v>
      </c>
      <c r="U1258" s="2" t="str">
        <f>IF($B1258="","",RIGHT($G1258*1000+100+COUNTIF($G$2:$G1258,$G1258),9))</f>
        <v>040913101</v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>峰山・京　都</v>
      </c>
    </row>
    <row r="1259" spans="1:22" x14ac:dyDescent="0.4">
      <c r="A1259" t="s">
        <v>717</v>
      </c>
      <c r="B1259">
        <v>1259</v>
      </c>
      <c r="C1259" t="s">
        <v>6289</v>
      </c>
      <c r="D1259" t="s">
        <v>6290</v>
      </c>
      <c r="E1259">
        <v>2</v>
      </c>
      <c r="F1259" t="s">
        <v>115</v>
      </c>
      <c r="G1259">
        <v>20050224</v>
      </c>
      <c r="H1259" t="s">
        <v>6291</v>
      </c>
      <c r="I1259" t="s">
        <v>3768</v>
      </c>
      <c r="J1259" t="s">
        <v>6292</v>
      </c>
      <c r="K1259" t="s">
        <v>141</v>
      </c>
      <c r="L1259" t="s">
        <v>115</v>
      </c>
      <c r="M1259" t="s">
        <v>3278</v>
      </c>
      <c r="O1259" s="2">
        <f>IFERROR(IF($B1259="","",INDEX(所属情報!$E:$E,MATCH($A1259,所属情報!$A:$A,0))),"")</f>
        <v>492329</v>
      </c>
      <c r="P1259" s="2" t="str">
        <f t="shared" si="57"/>
        <v>大石　愛琉 (2)</v>
      </c>
      <c r="Q1259" s="2" t="str">
        <f t="shared" si="58"/>
        <v>ｵｵｲｼ ｱｲﾙ</v>
      </c>
      <c r="R1259" s="2" t="str">
        <f t="shared" si="59"/>
        <v>OISHI Airu (05)</v>
      </c>
      <c r="S1259" s="2" t="str">
        <f>IFERROR(IF($F1259="","",INDEX(リスト!$C:$C,MATCH($F1259,リスト!$B:$B,0))),"")</f>
        <v>38</v>
      </c>
      <c r="T1259" s="2" t="str">
        <f>IFERROR(IF($K1259="","",INDEX(リスト!$F:$F,MATCH($K1259,リスト!$E:$E,0))),"")</f>
        <v>JPN</v>
      </c>
      <c r="U1259" s="2" t="str">
        <f>IF($B1259="","",RIGHT($G1259*1000+100+COUNTIF($G$2:$G1259,$G1259),9))</f>
        <v>050224101</v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>新居浜東・愛　媛</v>
      </c>
    </row>
    <row r="1260" spans="1:22" x14ac:dyDescent="0.4">
      <c r="A1260" t="s">
        <v>717</v>
      </c>
      <c r="B1260">
        <v>1260</v>
      </c>
      <c r="C1260" t="s">
        <v>6293</v>
      </c>
      <c r="D1260" t="s">
        <v>6294</v>
      </c>
      <c r="E1260">
        <v>2</v>
      </c>
      <c r="F1260" t="s">
        <v>107</v>
      </c>
      <c r="G1260">
        <v>20040721</v>
      </c>
      <c r="H1260" t="s">
        <v>6295</v>
      </c>
      <c r="I1260" t="s">
        <v>6296</v>
      </c>
      <c r="J1260" t="s">
        <v>6297</v>
      </c>
      <c r="K1260" t="s">
        <v>141</v>
      </c>
      <c r="L1260" t="s">
        <v>107</v>
      </c>
      <c r="M1260" t="s">
        <v>6298</v>
      </c>
      <c r="O1260" s="2">
        <f>IFERROR(IF($B1260="","",INDEX(所属情報!$E:$E,MATCH($A1260,所属情報!$A:$A,0))),"")</f>
        <v>492329</v>
      </c>
      <c r="P1260" s="2" t="str">
        <f t="shared" si="57"/>
        <v>大中　雅智 (2)</v>
      </c>
      <c r="Q1260" s="2" t="str">
        <f t="shared" si="58"/>
        <v>ｵｵﾅｶ ﾏｻﾄｼ</v>
      </c>
      <c r="R1260" s="2" t="str">
        <f t="shared" si="59"/>
        <v>ONAKA Masatoshi (04)</v>
      </c>
      <c r="S1260" s="2" t="str">
        <f>IFERROR(IF($F1260="","",INDEX(リスト!$C:$C,MATCH($F1260,リスト!$B:$B,0))),"")</f>
        <v>34</v>
      </c>
      <c r="T1260" s="2" t="str">
        <f>IFERROR(IF($K1260="","",INDEX(リスト!$F:$F,MATCH($K1260,リスト!$E:$E,0))),"")</f>
        <v>JPN</v>
      </c>
      <c r="U1260" s="2" t="str">
        <f>IF($B1260="","",RIGHT($G1260*1000+100+COUNTIF($G$2:$G1260,$G1260),9))</f>
        <v>040721103</v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>西条農業・広　島</v>
      </c>
    </row>
    <row r="1261" spans="1:22" x14ac:dyDescent="0.4">
      <c r="A1261" t="s">
        <v>717</v>
      </c>
      <c r="B1261">
        <v>1261</v>
      </c>
      <c r="C1261" t="s">
        <v>6299</v>
      </c>
      <c r="D1261" t="s">
        <v>6300</v>
      </c>
      <c r="E1261">
        <v>2</v>
      </c>
      <c r="F1261" t="s">
        <v>89</v>
      </c>
      <c r="G1261">
        <v>20040721</v>
      </c>
      <c r="H1261" t="s">
        <v>6301</v>
      </c>
      <c r="I1261" t="s">
        <v>3611</v>
      </c>
      <c r="J1261" t="s">
        <v>2690</v>
      </c>
      <c r="K1261" t="s">
        <v>141</v>
      </c>
      <c r="L1261" t="s">
        <v>89</v>
      </c>
      <c r="M1261" t="s">
        <v>1345</v>
      </c>
      <c r="O1261" s="2">
        <f>IFERROR(IF($B1261="","",INDEX(所属情報!$E:$E,MATCH($A1261,所属情報!$A:$A,0))),"")</f>
        <v>492329</v>
      </c>
      <c r="P1261" s="2" t="str">
        <f t="shared" si="57"/>
        <v>長尾　海来 (2)</v>
      </c>
      <c r="Q1261" s="2" t="str">
        <f t="shared" si="58"/>
        <v>ﾅｶﾞｵ ﾐﾗｲ</v>
      </c>
      <c r="R1261" s="2" t="str">
        <f t="shared" si="59"/>
        <v>NAGAO Mirai (04)</v>
      </c>
      <c r="S1261" s="2" t="str">
        <f>IFERROR(IF($F1261="","",INDEX(リスト!$C:$C,MATCH($F1261,リスト!$B:$B,0))),"")</f>
        <v>25</v>
      </c>
      <c r="T1261" s="2" t="str">
        <f>IFERROR(IF($K1261="","",INDEX(リスト!$F:$F,MATCH($K1261,リスト!$E:$E,0))),"")</f>
        <v>JPN</v>
      </c>
      <c r="U1261" s="2" t="str">
        <f>IF($B1261="","",RIGHT($G1261*1000+100+COUNTIF($G$2:$G1261,$G1261),9))</f>
        <v>040721104</v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>彦根翔西館・滋　賀</v>
      </c>
    </row>
    <row r="1262" spans="1:22" x14ac:dyDescent="0.4">
      <c r="A1262" t="s">
        <v>717</v>
      </c>
      <c r="B1262">
        <v>1262</v>
      </c>
      <c r="C1262" t="s">
        <v>6302</v>
      </c>
      <c r="D1262" t="s">
        <v>6303</v>
      </c>
      <c r="E1262" t="s">
        <v>775</v>
      </c>
      <c r="F1262" t="s">
        <v>91</v>
      </c>
      <c r="G1262">
        <v>20010219</v>
      </c>
      <c r="H1262" t="s">
        <v>6304</v>
      </c>
      <c r="I1262" t="s">
        <v>2343</v>
      </c>
      <c r="J1262" t="s">
        <v>1435</v>
      </c>
      <c r="K1262" t="s">
        <v>141</v>
      </c>
      <c r="L1262" t="s">
        <v>91</v>
      </c>
      <c r="M1262" t="s">
        <v>3094</v>
      </c>
      <c r="O1262" s="2">
        <f>IFERROR(IF($B1262="","",INDEX(所属情報!$E:$E,MATCH($A1262,所属情報!$A:$A,0))),"")</f>
        <v>492329</v>
      </c>
      <c r="P1262" s="2" t="str">
        <f t="shared" si="57"/>
        <v>古閑　裕太 (M2)</v>
      </c>
      <c r="Q1262" s="2" t="str">
        <f t="shared" si="58"/>
        <v>ｺｶﾞ ﾕｳﾀ</v>
      </c>
      <c r="R1262" s="2" t="str">
        <f t="shared" si="59"/>
        <v>KOGA Yuta (01)</v>
      </c>
      <c r="S1262" s="2" t="str">
        <f>IFERROR(IF($F1262="","",INDEX(リスト!$C:$C,MATCH($F1262,リスト!$B:$B,0))),"")</f>
        <v>26</v>
      </c>
      <c r="T1262" s="2" t="str">
        <f>IFERROR(IF($K1262="","",INDEX(リスト!$F:$F,MATCH($K1262,リスト!$E:$E,0))),"")</f>
        <v>JPN</v>
      </c>
      <c r="U1262" s="2" t="str">
        <f>IF($B1262="","",RIGHT($G1262*1000+100+COUNTIF($G$2:$G1262,$G1262),9))</f>
        <v>010219101</v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>向陽・京　都</v>
      </c>
    </row>
    <row r="1263" spans="1:22" x14ac:dyDescent="0.4">
      <c r="A1263" t="s">
        <v>717</v>
      </c>
      <c r="B1263">
        <v>1263</v>
      </c>
      <c r="C1263" t="s">
        <v>6305</v>
      </c>
      <c r="D1263" t="s">
        <v>6306</v>
      </c>
      <c r="E1263">
        <v>2</v>
      </c>
      <c r="F1263" t="s">
        <v>75</v>
      </c>
      <c r="G1263">
        <v>20041028</v>
      </c>
      <c r="H1263" t="s">
        <v>6307</v>
      </c>
      <c r="I1263" t="s">
        <v>6308</v>
      </c>
      <c r="J1263" t="s">
        <v>6309</v>
      </c>
      <c r="K1263" t="s">
        <v>141</v>
      </c>
      <c r="L1263" t="s">
        <v>75</v>
      </c>
      <c r="M1263" t="s">
        <v>910</v>
      </c>
      <c r="O1263" s="2">
        <f>IFERROR(IF($B1263="","",INDEX(所属情報!$E:$E,MATCH($A1263,所属情報!$A:$A,0))),"")</f>
        <v>492329</v>
      </c>
      <c r="P1263" s="2" t="str">
        <f t="shared" si="57"/>
        <v>宮浦　寿明 (2)</v>
      </c>
      <c r="Q1263" s="2" t="str">
        <f t="shared" si="58"/>
        <v>ﾐﾔｳﾗ ﾄｼｱｷ</v>
      </c>
      <c r="R1263" s="2" t="str">
        <f t="shared" si="59"/>
        <v>MIYAURA Toshiaki (04)</v>
      </c>
      <c r="S1263" s="2" t="str">
        <f>IFERROR(IF($F1263="","",INDEX(リスト!$C:$C,MATCH($F1263,リスト!$B:$B,0))),"")</f>
        <v>18</v>
      </c>
      <c r="T1263" s="2" t="str">
        <f>IFERROR(IF($K1263="","",INDEX(リスト!$F:$F,MATCH($K1263,リスト!$E:$E,0))),"")</f>
        <v>JPN</v>
      </c>
      <c r="U1263" s="2" t="str">
        <f>IF($B1263="","",RIGHT($G1263*1000+100+COUNTIF($G$2:$G1263,$G1263),9))</f>
        <v>041028101</v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>北陸・福　井</v>
      </c>
    </row>
    <row r="1264" spans="1:22" x14ac:dyDescent="0.4">
      <c r="A1264" t="s">
        <v>717</v>
      </c>
      <c r="B1264">
        <v>1264</v>
      </c>
      <c r="C1264" t="s">
        <v>6310</v>
      </c>
      <c r="D1264" t="s">
        <v>6311</v>
      </c>
      <c r="E1264">
        <v>2</v>
      </c>
      <c r="F1264" t="s">
        <v>95</v>
      </c>
      <c r="G1264">
        <v>20040728</v>
      </c>
      <c r="H1264" t="s">
        <v>6312</v>
      </c>
      <c r="I1264" t="s">
        <v>6313</v>
      </c>
      <c r="J1264" t="s">
        <v>1205</v>
      </c>
      <c r="K1264" t="s">
        <v>141</v>
      </c>
      <c r="L1264" t="s">
        <v>95</v>
      </c>
      <c r="M1264" t="s">
        <v>5096</v>
      </c>
      <c r="O1264" s="2">
        <f>IFERROR(IF($B1264="","",INDEX(所属情報!$E:$E,MATCH($A1264,所属情報!$A:$A,0))),"")</f>
        <v>492329</v>
      </c>
      <c r="P1264" s="2" t="str">
        <f t="shared" si="57"/>
        <v>作本　智基 (2)</v>
      </c>
      <c r="Q1264" s="2" t="str">
        <f t="shared" si="58"/>
        <v>ｻｸﾓﾄ ﾄﾓｷ</v>
      </c>
      <c r="R1264" s="2" t="str">
        <f t="shared" si="59"/>
        <v>SAKUMOTO Tomoki (04)</v>
      </c>
      <c r="S1264" s="2" t="str">
        <f>IFERROR(IF($F1264="","",INDEX(リスト!$C:$C,MATCH($F1264,リスト!$B:$B,0))),"")</f>
        <v>28</v>
      </c>
      <c r="T1264" s="2" t="str">
        <f>IFERROR(IF($K1264="","",INDEX(リスト!$F:$F,MATCH($K1264,リスト!$E:$E,0))),"")</f>
        <v>JPN</v>
      </c>
      <c r="U1264" s="2" t="str">
        <f>IF($B1264="","",RIGHT($G1264*1000+100+COUNTIF($G$2:$G1264,$G1264),9))</f>
        <v>040728104</v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>明石北・兵　庫</v>
      </c>
    </row>
    <row r="1265" spans="1:22" x14ac:dyDescent="0.4">
      <c r="A1265" t="s">
        <v>717</v>
      </c>
      <c r="B1265">
        <v>1265</v>
      </c>
      <c r="C1265" t="s">
        <v>6314</v>
      </c>
      <c r="D1265" t="s">
        <v>6315</v>
      </c>
      <c r="E1265">
        <v>2</v>
      </c>
      <c r="F1265" t="s">
        <v>93</v>
      </c>
      <c r="G1265">
        <v>20040915</v>
      </c>
      <c r="H1265" t="s">
        <v>6316</v>
      </c>
      <c r="I1265" t="s">
        <v>2430</v>
      </c>
      <c r="J1265" t="s">
        <v>2114</v>
      </c>
      <c r="K1265" t="s">
        <v>141</v>
      </c>
      <c r="L1265" t="s">
        <v>93</v>
      </c>
      <c r="M1265" t="s">
        <v>5949</v>
      </c>
      <c r="O1265" s="2">
        <f>IFERROR(IF($B1265="","",INDEX(所属情報!$E:$E,MATCH($A1265,所属情報!$A:$A,0))),"")</f>
        <v>492329</v>
      </c>
      <c r="P1265" s="2" t="str">
        <f t="shared" si="57"/>
        <v>岡島　雅弥 (2)</v>
      </c>
      <c r="Q1265" s="2" t="str">
        <f t="shared" si="58"/>
        <v>ｵｶｼﾞﾏ ﾏｻﾔ</v>
      </c>
      <c r="R1265" s="2" t="str">
        <f t="shared" si="59"/>
        <v>OKAJIMA Masaya (04)</v>
      </c>
      <c r="S1265" s="2" t="str">
        <f>IFERROR(IF($F1265="","",INDEX(リスト!$C:$C,MATCH($F1265,リスト!$B:$B,0))),"")</f>
        <v>27</v>
      </c>
      <c r="T1265" s="2" t="str">
        <f>IFERROR(IF($K1265="","",INDEX(リスト!$F:$F,MATCH($K1265,リスト!$E:$E,0))),"")</f>
        <v>JPN</v>
      </c>
      <c r="U1265" s="2" t="str">
        <f>IF($B1265="","",RIGHT($G1265*1000+100+COUNTIF($G$2:$G1265,$G1265),9))</f>
        <v>040915102</v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>太成学院大・大　阪</v>
      </c>
    </row>
    <row r="1266" spans="1:22" x14ac:dyDescent="0.4">
      <c r="A1266" t="s">
        <v>717</v>
      </c>
      <c r="B1266">
        <v>1266</v>
      </c>
      <c r="C1266" t="s">
        <v>6317</v>
      </c>
      <c r="D1266" t="s">
        <v>11784</v>
      </c>
      <c r="E1266">
        <v>1</v>
      </c>
      <c r="F1266" t="s">
        <v>85</v>
      </c>
      <c r="G1266">
        <v>20050618</v>
      </c>
      <c r="I1266" t="s">
        <v>6318</v>
      </c>
      <c r="J1266" t="s">
        <v>1194</v>
      </c>
      <c r="K1266" t="s">
        <v>141</v>
      </c>
      <c r="L1266" t="s">
        <v>85</v>
      </c>
      <c r="M1266" t="s">
        <v>6319</v>
      </c>
      <c r="O1266" s="2">
        <f>IFERROR(IF($B1266="","",INDEX(所属情報!$E:$E,MATCH($A1266,所属情報!$A:$A,0))),"")</f>
        <v>492329</v>
      </c>
      <c r="P1266" s="2" t="str">
        <f t="shared" si="57"/>
        <v>仲地　晃輝 (1)</v>
      </c>
      <c r="Q1266" s="2" t="str">
        <f t="shared" si="58"/>
        <v>ﾅｶﾁ ｺｳｷ</v>
      </c>
      <c r="R1266" s="2" t="str">
        <f t="shared" si="59"/>
        <v>NAKACHI Koki (05)</v>
      </c>
      <c r="S1266" s="2" t="str">
        <f>IFERROR(IF($F1266="","",INDEX(リスト!$C:$C,MATCH($F1266,リスト!$B:$B,0))),"")</f>
        <v>23</v>
      </c>
      <c r="T1266" s="2" t="str">
        <f>IFERROR(IF($K1266="","",INDEX(リスト!$F:$F,MATCH($K1266,リスト!$E:$E,0))),"")</f>
        <v>JPN</v>
      </c>
      <c r="U1266" s="2" t="str">
        <f>IF($B1266="","",RIGHT($G1266*1000+100+COUNTIF($G$2:$G1266,$G1266),9))</f>
        <v>050618101</v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>豊田大谷・愛　知</v>
      </c>
    </row>
    <row r="1267" spans="1:22" x14ac:dyDescent="0.4">
      <c r="A1267" t="s">
        <v>717</v>
      </c>
      <c r="B1267">
        <v>1267</v>
      </c>
      <c r="C1267" t="s">
        <v>6320</v>
      </c>
      <c r="D1267" t="s">
        <v>11785</v>
      </c>
      <c r="E1267">
        <v>1</v>
      </c>
      <c r="F1267" t="s">
        <v>107</v>
      </c>
      <c r="G1267">
        <v>20050408</v>
      </c>
      <c r="I1267" t="s">
        <v>4018</v>
      </c>
      <c r="J1267" t="s">
        <v>4908</v>
      </c>
      <c r="K1267" t="s">
        <v>141</v>
      </c>
      <c r="L1267" t="s">
        <v>107</v>
      </c>
      <c r="M1267" t="s">
        <v>6298</v>
      </c>
      <c r="O1267" s="2">
        <f>IFERROR(IF($B1267="","",INDEX(所属情報!$E:$E,MATCH($A1267,所属情報!$A:$A,0))),"")</f>
        <v>492329</v>
      </c>
      <c r="P1267" s="2" t="str">
        <f t="shared" si="57"/>
        <v>森下　大瑚 (1)</v>
      </c>
      <c r="Q1267" s="2" t="str">
        <f t="shared" si="58"/>
        <v>ﾓﾘｼﾀ ﾀﾞｲｺﾞ</v>
      </c>
      <c r="R1267" s="2" t="str">
        <f t="shared" si="59"/>
        <v>MORISHITA Daigo (05)</v>
      </c>
      <c r="S1267" s="2" t="str">
        <f>IFERROR(IF($F1267="","",INDEX(リスト!$C:$C,MATCH($F1267,リスト!$B:$B,0))),"")</f>
        <v>34</v>
      </c>
      <c r="T1267" s="2" t="str">
        <f>IFERROR(IF($K1267="","",INDEX(リスト!$F:$F,MATCH($K1267,リスト!$E:$E,0))),"")</f>
        <v>JPN</v>
      </c>
      <c r="U1267" s="2" t="str">
        <f>IF($B1267="","",RIGHT($G1267*1000+100+COUNTIF($G$2:$G1267,$G1267),9))</f>
        <v>050408101</v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>西条農業・広　島</v>
      </c>
    </row>
    <row r="1268" spans="1:22" x14ac:dyDescent="0.4">
      <c r="A1268" t="s">
        <v>717</v>
      </c>
      <c r="B1268">
        <v>1268</v>
      </c>
      <c r="C1268" t="s">
        <v>6321</v>
      </c>
      <c r="D1268" t="s">
        <v>11786</v>
      </c>
      <c r="E1268">
        <v>1</v>
      </c>
      <c r="F1268" t="s">
        <v>95</v>
      </c>
      <c r="G1268">
        <v>20051016</v>
      </c>
      <c r="I1268" t="s">
        <v>6322</v>
      </c>
      <c r="J1268" t="s">
        <v>6323</v>
      </c>
      <c r="K1268" t="s">
        <v>141</v>
      </c>
      <c r="L1268" t="s">
        <v>95</v>
      </c>
      <c r="M1268" t="s">
        <v>827</v>
      </c>
      <c r="O1268" s="2">
        <f>IFERROR(IF($B1268="","",INDEX(所属情報!$E:$E,MATCH($A1268,所属情報!$A:$A,0))),"")</f>
        <v>492329</v>
      </c>
      <c r="P1268" s="2" t="str">
        <f t="shared" si="57"/>
        <v>金川　和楽 (1)</v>
      </c>
      <c r="Q1268" s="2" t="str">
        <f t="shared" si="58"/>
        <v>ｶﾅｶﾞﾜ ﾜﾗｸ</v>
      </c>
      <c r="R1268" s="2" t="str">
        <f t="shared" si="59"/>
        <v>KANAGAWA Waraku (05)</v>
      </c>
      <c r="S1268" s="2" t="str">
        <f>IFERROR(IF($F1268="","",INDEX(リスト!$C:$C,MATCH($F1268,リスト!$B:$B,0))),"")</f>
        <v>28</v>
      </c>
      <c r="T1268" s="2" t="str">
        <f>IFERROR(IF($K1268="","",INDEX(リスト!$F:$F,MATCH($K1268,リスト!$E:$E,0))),"")</f>
        <v>JPN</v>
      </c>
      <c r="U1268" s="2" t="str">
        <f>IF($B1268="","",RIGHT($G1268*1000+100+COUNTIF($G$2:$G1268,$G1268),9))</f>
        <v>051016102</v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>社・兵　庫</v>
      </c>
    </row>
    <row r="1269" spans="1:22" x14ac:dyDescent="0.4">
      <c r="A1269" t="s">
        <v>717</v>
      </c>
      <c r="B1269">
        <v>1269</v>
      </c>
      <c r="C1269" t="s">
        <v>6324</v>
      </c>
      <c r="D1269" t="s">
        <v>11787</v>
      </c>
      <c r="E1269">
        <v>1</v>
      </c>
      <c r="F1269" t="s">
        <v>105</v>
      </c>
      <c r="G1269">
        <v>20051014</v>
      </c>
      <c r="I1269" t="s">
        <v>11788</v>
      </c>
      <c r="J1269" t="s">
        <v>11789</v>
      </c>
      <c r="K1269" t="s">
        <v>141</v>
      </c>
      <c r="L1269" t="s">
        <v>105</v>
      </c>
      <c r="M1269" t="s">
        <v>6325</v>
      </c>
      <c r="O1269" s="2">
        <f>IFERROR(IF($B1269="","",INDEX(所属情報!$E:$E,MATCH($A1269,所属情報!$A:$A,0))),"")</f>
        <v>492329</v>
      </c>
      <c r="P1269" s="2" t="str">
        <f t="shared" si="57"/>
        <v>月本　雄基 (1)</v>
      </c>
      <c r="Q1269" s="2" t="str">
        <f t="shared" si="58"/>
        <v>ﾂｷﾓﾄ ﾕｳｷ</v>
      </c>
      <c r="R1269" s="2" t="str">
        <f t="shared" si="59"/>
        <v>TSUKIMOTO Yuki (05)</v>
      </c>
      <c r="S1269" s="2" t="str">
        <f>IFERROR(IF($F1269="","",INDEX(リスト!$C:$C,MATCH($F1269,リスト!$B:$B,0))),"")</f>
        <v>33</v>
      </c>
      <c r="T1269" s="2" t="str">
        <f>IFERROR(IF($K1269="","",INDEX(リスト!$F:$F,MATCH($K1269,リスト!$E:$E,0))),"")</f>
        <v>JPN</v>
      </c>
      <c r="U1269" s="2" t="str">
        <f>IF($B1269="","",RIGHT($G1269*1000+100+COUNTIF($G$2:$G1269,$G1269),9))</f>
        <v>051014101</v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>関西・岡　山</v>
      </c>
    </row>
    <row r="1270" spans="1:22" x14ac:dyDescent="0.4">
      <c r="A1270" t="s">
        <v>717</v>
      </c>
      <c r="B1270">
        <v>1270</v>
      </c>
      <c r="C1270" t="s">
        <v>6326</v>
      </c>
      <c r="D1270" t="s">
        <v>11790</v>
      </c>
      <c r="E1270">
        <v>1</v>
      </c>
      <c r="F1270" t="s">
        <v>91</v>
      </c>
      <c r="G1270">
        <v>20051116</v>
      </c>
      <c r="I1270" t="s">
        <v>1292</v>
      </c>
      <c r="J1270" t="s">
        <v>6327</v>
      </c>
      <c r="K1270" t="s">
        <v>141</v>
      </c>
      <c r="L1270" t="s">
        <v>91</v>
      </c>
      <c r="M1270" t="s">
        <v>1732</v>
      </c>
      <c r="O1270" s="2">
        <f>IFERROR(IF($B1270="","",INDEX(所属情報!$E:$E,MATCH($A1270,所属情報!$A:$A,0))),"")</f>
        <v>492329</v>
      </c>
      <c r="P1270" s="2" t="str">
        <f t="shared" si="57"/>
        <v>小林　大羽 (1)</v>
      </c>
      <c r="Q1270" s="2" t="str">
        <f t="shared" si="58"/>
        <v>ｺﾊﾞﾔｼ ﾀﾞｲﾊ</v>
      </c>
      <c r="R1270" s="2" t="str">
        <f t="shared" si="59"/>
        <v>KOBAYASHI Daiha (05)</v>
      </c>
      <c r="S1270" s="2" t="str">
        <f>IFERROR(IF($F1270="","",INDEX(リスト!$C:$C,MATCH($F1270,リスト!$B:$B,0))),"")</f>
        <v>26</v>
      </c>
      <c r="T1270" s="2" t="str">
        <f>IFERROR(IF($K1270="","",INDEX(リスト!$F:$F,MATCH($K1270,リスト!$E:$E,0))),"")</f>
        <v>JPN</v>
      </c>
      <c r="U1270" s="2" t="str">
        <f>IF($B1270="","",RIGHT($G1270*1000+100+COUNTIF($G$2:$G1270,$G1270),9))</f>
        <v>051116101</v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>乙訓・京　都</v>
      </c>
    </row>
    <row r="1271" spans="1:22" x14ac:dyDescent="0.4">
      <c r="A1271" t="s">
        <v>717</v>
      </c>
      <c r="B1271">
        <v>1271</v>
      </c>
      <c r="C1271" t="s">
        <v>6328</v>
      </c>
      <c r="D1271" t="s">
        <v>11791</v>
      </c>
      <c r="E1271">
        <v>1</v>
      </c>
      <c r="F1271" t="s">
        <v>91</v>
      </c>
      <c r="G1271">
        <v>20050526</v>
      </c>
      <c r="I1271" t="s">
        <v>6329</v>
      </c>
      <c r="J1271" t="s">
        <v>1182</v>
      </c>
      <c r="K1271" t="s">
        <v>141</v>
      </c>
      <c r="L1271" t="s">
        <v>91</v>
      </c>
      <c r="M1271" t="s">
        <v>6330</v>
      </c>
      <c r="O1271" s="2">
        <f>IFERROR(IF($B1271="","",INDEX(所属情報!$E:$E,MATCH($A1271,所属情報!$A:$A,0))),"")</f>
        <v>492329</v>
      </c>
      <c r="P1271" s="2" t="str">
        <f t="shared" si="57"/>
        <v>三宅　陸斗 (1)</v>
      </c>
      <c r="Q1271" s="2" t="str">
        <f t="shared" si="58"/>
        <v>ﾐﾔｹ ﾘｸﾄ</v>
      </c>
      <c r="R1271" s="2" t="str">
        <f t="shared" si="59"/>
        <v>MIYAKE Rikuto (05)</v>
      </c>
      <c r="S1271" s="2" t="str">
        <f>IFERROR(IF($F1271="","",INDEX(リスト!$C:$C,MATCH($F1271,リスト!$B:$B,0))),"")</f>
        <v>26</v>
      </c>
      <c r="T1271" s="2" t="str">
        <f>IFERROR(IF($K1271="","",INDEX(リスト!$F:$F,MATCH($K1271,リスト!$E:$E,0))),"")</f>
        <v>JPN</v>
      </c>
      <c r="U1271" s="2" t="str">
        <f>IF($B1271="","",RIGHT($G1271*1000+100+COUNTIF($G$2:$G1271,$G1271),9))</f>
        <v>050526101</v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>宮津天橋(加悦谷学舎)・京　都</v>
      </c>
    </row>
    <row r="1272" spans="1:22" x14ac:dyDescent="0.4">
      <c r="A1272" t="s">
        <v>717</v>
      </c>
      <c r="B1272">
        <v>1272</v>
      </c>
      <c r="C1272" t="s">
        <v>6331</v>
      </c>
      <c r="D1272" t="s">
        <v>11792</v>
      </c>
      <c r="E1272">
        <v>1</v>
      </c>
      <c r="F1272" t="s">
        <v>71</v>
      </c>
      <c r="G1272">
        <v>20050414</v>
      </c>
      <c r="I1272" t="s">
        <v>1046</v>
      </c>
      <c r="J1272" t="s">
        <v>1657</v>
      </c>
      <c r="K1272" t="s">
        <v>141</v>
      </c>
      <c r="L1272" t="s">
        <v>71</v>
      </c>
      <c r="M1272" t="s">
        <v>6332</v>
      </c>
      <c r="O1272" s="2">
        <f>IFERROR(IF($B1272="","",INDEX(所属情報!$E:$E,MATCH($A1272,所属情報!$A:$A,0))),"")</f>
        <v>492329</v>
      </c>
      <c r="P1272" s="2" t="str">
        <f t="shared" si="57"/>
        <v>山村　春斗 (1)</v>
      </c>
      <c r="Q1272" s="2" t="str">
        <f t="shared" si="58"/>
        <v>ﾔﾏﾑﾗ ﾊﾙﾄ</v>
      </c>
      <c r="R1272" s="2" t="str">
        <f t="shared" si="59"/>
        <v>YAMAMURA Haruto (05)</v>
      </c>
      <c r="S1272" s="2" t="str">
        <f>IFERROR(IF($F1272="","",INDEX(リスト!$C:$C,MATCH($F1272,リスト!$B:$B,0))),"")</f>
        <v>16</v>
      </c>
      <c r="T1272" s="2" t="str">
        <f>IFERROR(IF($K1272="","",INDEX(リスト!$F:$F,MATCH($K1272,リスト!$E:$E,0))),"")</f>
        <v>JPN</v>
      </c>
      <c r="U1272" s="2" t="str">
        <f>IF($B1272="","",RIGHT($G1272*1000+100+COUNTIF($G$2:$G1272,$G1272),9))</f>
        <v>050414101</v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>南砺福野・富　山</v>
      </c>
    </row>
    <row r="1273" spans="1:22" x14ac:dyDescent="0.4">
      <c r="A1273" t="s">
        <v>717</v>
      </c>
      <c r="B1273">
        <v>1273</v>
      </c>
      <c r="C1273" t="s">
        <v>6333</v>
      </c>
      <c r="D1273" t="s">
        <v>11793</v>
      </c>
      <c r="E1273">
        <v>1</v>
      </c>
      <c r="F1273" t="s">
        <v>131</v>
      </c>
      <c r="G1273">
        <v>20060209</v>
      </c>
      <c r="I1273" t="s">
        <v>3080</v>
      </c>
      <c r="J1273" t="s">
        <v>3629</v>
      </c>
      <c r="K1273" t="s">
        <v>141</v>
      </c>
      <c r="L1273" t="s">
        <v>131</v>
      </c>
      <c r="M1273" t="s">
        <v>6334</v>
      </c>
      <c r="O1273" s="2">
        <f>IFERROR(IF($B1273="","",INDEX(所属情報!$E:$E,MATCH($A1273,所属情報!$A:$A,0))),"")</f>
        <v>492329</v>
      </c>
      <c r="P1273" s="2" t="str">
        <f t="shared" si="57"/>
        <v>村山　天斗 (1)</v>
      </c>
      <c r="Q1273" s="2" t="str">
        <f t="shared" si="58"/>
        <v>ﾑﾗﾔﾏ ﾀｶﾄ</v>
      </c>
      <c r="R1273" s="2" t="str">
        <f t="shared" si="59"/>
        <v>MURAYAMA Takato (06)</v>
      </c>
      <c r="S1273" s="2" t="str">
        <f>IFERROR(IF($F1273="","",INDEX(リスト!$C:$C,MATCH($F1273,リスト!$B:$B,0))),"")</f>
        <v>46</v>
      </c>
      <c r="T1273" s="2" t="str">
        <f>IFERROR(IF($K1273="","",INDEX(リスト!$F:$F,MATCH($K1273,リスト!$E:$E,0))),"")</f>
        <v>JPN</v>
      </c>
      <c r="U1273" s="2" t="str">
        <f>IF($B1273="","",RIGHT($G1273*1000+100+COUNTIF($G$2:$G1273,$G1273),9))</f>
        <v>060209101</v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>鹿児島商業・鹿児島</v>
      </c>
    </row>
    <row r="1274" spans="1:22" x14ac:dyDescent="0.4">
      <c r="A1274" t="s">
        <v>717</v>
      </c>
      <c r="B1274">
        <v>1274</v>
      </c>
      <c r="C1274" t="s">
        <v>6335</v>
      </c>
      <c r="D1274" t="s">
        <v>11794</v>
      </c>
      <c r="E1274">
        <v>1</v>
      </c>
      <c r="F1274" t="s">
        <v>75</v>
      </c>
      <c r="G1274">
        <v>20050925</v>
      </c>
      <c r="I1274" t="s">
        <v>5907</v>
      </c>
      <c r="J1274" t="s">
        <v>2316</v>
      </c>
      <c r="K1274" t="s">
        <v>141</v>
      </c>
      <c r="L1274" t="s">
        <v>75</v>
      </c>
      <c r="M1274" t="s">
        <v>910</v>
      </c>
      <c r="O1274" s="2">
        <f>IFERROR(IF($B1274="","",INDEX(所属情報!$E:$E,MATCH($A1274,所属情報!$A:$A,0))),"")</f>
        <v>492329</v>
      </c>
      <c r="P1274" s="2" t="str">
        <f t="shared" si="57"/>
        <v>西端　大和 (1)</v>
      </c>
      <c r="Q1274" s="2" t="str">
        <f t="shared" si="58"/>
        <v>ﾆｼﾊﾞﾀ ﾔﾏﾄ</v>
      </c>
      <c r="R1274" s="2" t="str">
        <f t="shared" si="59"/>
        <v>NISHIBATA Yamato (05)</v>
      </c>
      <c r="S1274" s="2" t="str">
        <f>IFERROR(IF($F1274="","",INDEX(リスト!$C:$C,MATCH($F1274,リスト!$B:$B,0))),"")</f>
        <v>18</v>
      </c>
      <c r="T1274" s="2" t="str">
        <f>IFERROR(IF($K1274="","",INDEX(リスト!$F:$F,MATCH($K1274,リスト!$E:$E,0))),"")</f>
        <v>JPN</v>
      </c>
      <c r="U1274" s="2" t="str">
        <f>IF($B1274="","",RIGHT($G1274*1000+100+COUNTIF($G$2:$G1274,$G1274),9))</f>
        <v>050925101</v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>北陸・福　井</v>
      </c>
    </row>
    <row r="1275" spans="1:22" x14ac:dyDescent="0.4">
      <c r="A1275" t="s">
        <v>717</v>
      </c>
      <c r="B1275">
        <v>1275</v>
      </c>
      <c r="C1275" t="s">
        <v>6336</v>
      </c>
      <c r="D1275" t="s">
        <v>11795</v>
      </c>
      <c r="E1275">
        <v>1</v>
      </c>
      <c r="F1275" t="s">
        <v>131</v>
      </c>
      <c r="G1275">
        <v>20050723</v>
      </c>
      <c r="I1275" t="s">
        <v>6337</v>
      </c>
      <c r="J1275" t="s">
        <v>1721</v>
      </c>
      <c r="K1275" t="s">
        <v>141</v>
      </c>
      <c r="L1275" t="s">
        <v>131</v>
      </c>
      <c r="M1275" t="s">
        <v>6338</v>
      </c>
      <c r="O1275" s="2">
        <f>IFERROR(IF($B1275="","",INDEX(所属情報!$E:$E,MATCH($A1275,所属情報!$A:$A,0))),"")</f>
        <v>492329</v>
      </c>
      <c r="P1275" s="2" t="str">
        <f t="shared" si="57"/>
        <v>鹿嶋　一希 (1)</v>
      </c>
      <c r="Q1275" s="2" t="str">
        <f t="shared" si="58"/>
        <v>ｶｼﾏ ｶｽﾞｷ</v>
      </c>
      <c r="R1275" s="2" t="str">
        <f t="shared" si="59"/>
        <v>KASHIMA Kazuki (05)</v>
      </c>
      <c r="S1275" s="2" t="str">
        <f>IFERROR(IF($F1275="","",INDEX(リスト!$C:$C,MATCH($F1275,リスト!$B:$B,0))),"")</f>
        <v>46</v>
      </c>
      <c r="T1275" s="2" t="str">
        <f>IFERROR(IF($K1275="","",INDEX(リスト!$F:$F,MATCH($K1275,リスト!$E:$E,0))),"")</f>
        <v>JPN</v>
      </c>
      <c r="U1275" s="2" t="str">
        <f>IF($B1275="","",RIGHT($G1275*1000+100+COUNTIF($G$2:$G1275,$G1275),9))</f>
        <v>050723102</v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>樟南・鹿児島</v>
      </c>
    </row>
    <row r="1276" spans="1:22" x14ac:dyDescent="0.4">
      <c r="A1276" t="s">
        <v>11796</v>
      </c>
      <c r="B1276">
        <v>1276</v>
      </c>
      <c r="C1276" t="s">
        <v>6339</v>
      </c>
      <c r="D1276" t="s">
        <v>6340</v>
      </c>
      <c r="E1276">
        <v>4</v>
      </c>
      <c r="F1276" t="s">
        <v>93</v>
      </c>
      <c r="G1276">
        <v>20030305</v>
      </c>
      <c r="H1276" t="s">
        <v>6341</v>
      </c>
      <c r="I1276" t="s">
        <v>2353</v>
      </c>
      <c r="J1276" t="s">
        <v>2426</v>
      </c>
      <c r="K1276" t="s">
        <v>141</v>
      </c>
      <c r="L1276" t="s">
        <v>93</v>
      </c>
      <c r="M1276" t="s">
        <v>4572</v>
      </c>
      <c r="O1276" s="2">
        <f>IFERROR(IF($B1276="","",INDEX(所属情報!$E:$E,MATCH($A1276,所属情報!$A:$A,0))),"")</f>
        <v>492355</v>
      </c>
      <c r="P1276" s="2" t="str">
        <f t="shared" si="57"/>
        <v>浅尾　颯 (4)</v>
      </c>
      <c r="Q1276" s="2" t="str">
        <f t="shared" si="58"/>
        <v>ｱｻｵ ﾊﾔﾃ</v>
      </c>
      <c r="R1276" s="2" t="str">
        <f t="shared" si="59"/>
        <v>ASAO Hayate (03)</v>
      </c>
      <c r="S1276" s="2" t="str">
        <f>IFERROR(IF($F1276="","",INDEX(リスト!$C:$C,MATCH($F1276,リスト!$B:$B,0))),"")</f>
        <v>27</v>
      </c>
      <c r="T1276" s="2" t="str">
        <f>IFERROR(IF($K1276="","",INDEX(リスト!$F:$F,MATCH($K1276,リスト!$E:$E,0))),"")</f>
        <v>JPN</v>
      </c>
      <c r="U1276" s="2" t="str">
        <f>IF($B1276="","",RIGHT($G1276*1000+100+COUNTIF($G$2:$G1276,$G1276),9))</f>
        <v>030305104</v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>興國・大　阪</v>
      </c>
    </row>
    <row r="1277" spans="1:22" x14ac:dyDescent="0.4">
      <c r="A1277" t="s">
        <v>11796</v>
      </c>
      <c r="B1277">
        <v>1277</v>
      </c>
      <c r="C1277" t="s">
        <v>6342</v>
      </c>
      <c r="D1277" t="s">
        <v>6343</v>
      </c>
      <c r="E1277">
        <v>4</v>
      </c>
      <c r="F1277" t="s">
        <v>93</v>
      </c>
      <c r="G1277">
        <v>20020924</v>
      </c>
      <c r="H1277" t="s">
        <v>6344</v>
      </c>
      <c r="I1277" t="s">
        <v>6345</v>
      </c>
      <c r="J1277" t="s">
        <v>1303</v>
      </c>
      <c r="K1277" t="s">
        <v>141</v>
      </c>
      <c r="L1277" t="s">
        <v>93</v>
      </c>
      <c r="M1277" t="s">
        <v>6346</v>
      </c>
      <c r="O1277" s="2">
        <f>IFERROR(IF($B1277="","",INDEX(所属情報!$E:$E,MATCH($A1277,所属情報!$A:$A,0))),"")</f>
        <v>492355</v>
      </c>
      <c r="P1277" s="2" t="str">
        <f t="shared" si="57"/>
        <v>伊左治　優斗 (4)</v>
      </c>
      <c r="Q1277" s="2" t="str">
        <f t="shared" si="58"/>
        <v>ｲｻｼﾞ ﾕｳﾄ</v>
      </c>
      <c r="R1277" s="2" t="str">
        <f t="shared" si="59"/>
        <v>ISAJI Yuto (02)</v>
      </c>
      <c r="S1277" s="2" t="str">
        <f>IFERROR(IF($F1277="","",INDEX(リスト!$C:$C,MATCH($F1277,リスト!$B:$B,0))),"")</f>
        <v>27</v>
      </c>
      <c r="T1277" s="2" t="str">
        <f>IFERROR(IF($K1277="","",INDEX(リスト!$F:$F,MATCH($K1277,リスト!$E:$E,0))),"")</f>
        <v>JPN</v>
      </c>
      <c r="U1277" s="2" t="str">
        <f>IF($B1277="","",RIGHT($G1277*1000+100+COUNTIF($G$2:$G1277,$G1277),9))</f>
        <v>020924101</v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>夕陽丘・大　阪</v>
      </c>
    </row>
    <row r="1278" spans="1:22" x14ac:dyDescent="0.4">
      <c r="A1278" t="s">
        <v>11796</v>
      </c>
      <c r="B1278">
        <v>1278</v>
      </c>
      <c r="C1278" t="s">
        <v>6347</v>
      </c>
      <c r="D1278" t="s">
        <v>6348</v>
      </c>
      <c r="E1278">
        <v>4</v>
      </c>
      <c r="F1278" t="s">
        <v>93</v>
      </c>
      <c r="G1278">
        <v>20021015</v>
      </c>
      <c r="H1278" t="s">
        <v>6349</v>
      </c>
      <c r="I1278" t="s">
        <v>6350</v>
      </c>
      <c r="J1278" t="s">
        <v>1461</v>
      </c>
      <c r="K1278" t="s">
        <v>141</v>
      </c>
      <c r="L1278" t="s">
        <v>93</v>
      </c>
      <c r="M1278" t="s">
        <v>851</v>
      </c>
      <c r="O1278" s="2">
        <f>IFERROR(IF($B1278="","",INDEX(所属情報!$E:$E,MATCH($A1278,所属情報!$A:$A,0))),"")</f>
        <v>492355</v>
      </c>
      <c r="P1278" s="2" t="str">
        <f t="shared" si="57"/>
        <v>伊崎　健太郎 (4)</v>
      </c>
      <c r="Q1278" s="2" t="str">
        <f t="shared" si="58"/>
        <v>ｲｻﾞｷ ｹﾝﾀﾛｳ</v>
      </c>
      <c r="R1278" s="2" t="str">
        <f t="shared" si="59"/>
        <v>IZAKI Kentaro (02)</v>
      </c>
      <c r="S1278" s="2" t="str">
        <f>IFERROR(IF($F1278="","",INDEX(リスト!$C:$C,MATCH($F1278,リスト!$B:$B,0))),"")</f>
        <v>27</v>
      </c>
      <c r="T1278" s="2" t="str">
        <f>IFERROR(IF($K1278="","",INDEX(リスト!$F:$F,MATCH($K1278,リスト!$E:$E,0))),"")</f>
        <v>JPN</v>
      </c>
      <c r="U1278" s="2" t="str">
        <f>IF($B1278="","",RIGHT($G1278*1000+100+COUNTIF($G$2:$G1278,$G1278),9))</f>
        <v>021015105</v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>桜宮・大　阪</v>
      </c>
    </row>
    <row r="1279" spans="1:22" x14ac:dyDescent="0.4">
      <c r="A1279" t="s">
        <v>11796</v>
      </c>
      <c r="B1279">
        <v>1279</v>
      </c>
      <c r="C1279" t="s">
        <v>6351</v>
      </c>
      <c r="D1279" t="s">
        <v>6352</v>
      </c>
      <c r="E1279">
        <v>4</v>
      </c>
      <c r="F1279" t="s">
        <v>93</v>
      </c>
      <c r="G1279">
        <v>20030112</v>
      </c>
      <c r="H1279" t="s">
        <v>6353</v>
      </c>
      <c r="I1279" t="s">
        <v>6354</v>
      </c>
      <c r="J1279" t="s">
        <v>980</v>
      </c>
      <c r="K1279" t="s">
        <v>141</v>
      </c>
      <c r="L1279" t="s">
        <v>93</v>
      </c>
      <c r="M1279" t="s">
        <v>1102</v>
      </c>
      <c r="O1279" s="2">
        <f>IFERROR(IF($B1279="","",INDEX(所属情報!$E:$E,MATCH($A1279,所属情報!$A:$A,0))),"")</f>
        <v>492355</v>
      </c>
      <c r="P1279" s="2" t="str">
        <f t="shared" si="57"/>
        <v>柏堂　翔太 (4)</v>
      </c>
      <c r="Q1279" s="2" t="str">
        <f t="shared" si="58"/>
        <v>ｶｼﾜﾄﾞｳ ｼｮｳﾀ</v>
      </c>
      <c r="R1279" s="2" t="str">
        <f t="shared" si="59"/>
        <v>KASHIWADO Shota (03)</v>
      </c>
      <c r="S1279" s="2" t="str">
        <f>IFERROR(IF($F1279="","",INDEX(リスト!$C:$C,MATCH($F1279,リスト!$B:$B,0))),"")</f>
        <v>27</v>
      </c>
      <c r="T1279" s="2" t="str">
        <f>IFERROR(IF($K1279="","",INDEX(リスト!$F:$F,MATCH($K1279,リスト!$E:$E,0))),"")</f>
        <v>JPN</v>
      </c>
      <c r="U1279" s="2" t="str">
        <f>IF($B1279="","",RIGHT($G1279*1000+100+COUNTIF($G$2:$G1279,$G1279),9))</f>
        <v>030112102</v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>履正社・大　阪</v>
      </c>
    </row>
    <row r="1280" spans="1:22" x14ac:dyDescent="0.4">
      <c r="A1280" t="s">
        <v>11796</v>
      </c>
      <c r="B1280">
        <v>1280</v>
      </c>
      <c r="C1280" t="s">
        <v>6355</v>
      </c>
      <c r="D1280" t="s">
        <v>6356</v>
      </c>
      <c r="E1280">
        <v>4</v>
      </c>
      <c r="F1280" t="s">
        <v>95</v>
      </c>
      <c r="G1280">
        <v>20020716</v>
      </c>
      <c r="H1280" t="s">
        <v>6357</v>
      </c>
      <c r="I1280" t="s">
        <v>3541</v>
      </c>
      <c r="J1280" t="s">
        <v>1998</v>
      </c>
      <c r="K1280" t="s">
        <v>141</v>
      </c>
      <c r="L1280" t="s">
        <v>95</v>
      </c>
      <c r="M1280" t="s">
        <v>6358</v>
      </c>
      <c r="O1280" s="2">
        <f>IFERROR(IF($B1280="","",INDEX(所属情報!$E:$E,MATCH($A1280,所属情報!$A:$A,0))),"")</f>
        <v>492355</v>
      </c>
      <c r="P1280" s="2" t="str">
        <f t="shared" si="57"/>
        <v>河村　颯志 (4)</v>
      </c>
      <c r="Q1280" s="2" t="str">
        <f t="shared" si="58"/>
        <v>ｶﾜﾑﾗ ｿｳｼ</v>
      </c>
      <c r="R1280" s="2" t="str">
        <f t="shared" si="59"/>
        <v>KAWAMURA Soshi (02)</v>
      </c>
      <c r="S1280" s="2" t="str">
        <f>IFERROR(IF($F1280="","",INDEX(リスト!$C:$C,MATCH($F1280,リスト!$B:$B,0))),"")</f>
        <v>28</v>
      </c>
      <c r="T1280" s="2" t="str">
        <f>IFERROR(IF($K1280="","",INDEX(リスト!$F:$F,MATCH($K1280,リスト!$E:$E,0))),"")</f>
        <v>JPN</v>
      </c>
      <c r="U1280" s="2" t="str">
        <f>IF($B1280="","",RIGHT($G1280*1000+100+COUNTIF($G$2:$G1280,$G1280),9))</f>
        <v>020716101</v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>神戸第一・兵　庫</v>
      </c>
    </row>
    <row r="1281" spans="1:22" x14ac:dyDescent="0.4">
      <c r="A1281" t="s">
        <v>11796</v>
      </c>
      <c r="B1281">
        <v>1281</v>
      </c>
      <c r="C1281" t="s">
        <v>6359</v>
      </c>
      <c r="D1281" t="s">
        <v>6360</v>
      </c>
      <c r="E1281">
        <v>4</v>
      </c>
      <c r="F1281" t="s">
        <v>93</v>
      </c>
      <c r="G1281">
        <v>20020827</v>
      </c>
      <c r="H1281" t="s">
        <v>6361</v>
      </c>
      <c r="I1281" t="s">
        <v>6362</v>
      </c>
      <c r="J1281" t="s">
        <v>3248</v>
      </c>
      <c r="K1281" t="s">
        <v>141</v>
      </c>
      <c r="L1281" t="s">
        <v>93</v>
      </c>
      <c r="M1281" t="s">
        <v>2901</v>
      </c>
      <c r="O1281" s="2">
        <f>IFERROR(IF($B1281="","",INDEX(所属情報!$E:$E,MATCH($A1281,所属情報!$A:$A,0))),"")</f>
        <v>492355</v>
      </c>
      <c r="P1281" s="2" t="str">
        <f t="shared" si="57"/>
        <v>呉原　昌希 (4)</v>
      </c>
      <c r="Q1281" s="2" t="str">
        <f t="shared" si="58"/>
        <v>ｸﾚﾊﾗ ｼｮｳｷ</v>
      </c>
      <c r="R1281" s="2" t="str">
        <f t="shared" si="59"/>
        <v>KUREHARA Shoki (02)</v>
      </c>
      <c r="S1281" s="2" t="str">
        <f>IFERROR(IF($F1281="","",INDEX(リスト!$C:$C,MATCH($F1281,リスト!$B:$B,0))),"")</f>
        <v>27</v>
      </c>
      <c r="T1281" s="2" t="str">
        <f>IFERROR(IF($K1281="","",INDEX(リスト!$F:$F,MATCH($K1281,リスト!$E:$E,0))),"")</f>
        <v>JPN</v>
      </c>
      <c r="U1281" s="2" t="str">
        <f>IF($B1281="","",RIGHT($G1281*1000+100+COUNTIF($G$2:$G1281,$G1281),9))</f>
        <v>020827101</v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>東大阪大柏原・大　阪</v>
      </c>
    </row>
    <row r="1282" spans="1:22" x14ac:dyDescent="0.4">
      <c r="A1282" t="s">
        <v>11796</v>
      </c>
      <c r="B1282">
        <v>1282</v>
      </c>
      <c r="C1282" t="s">
        <v>6363</v>
      </c>
      <c r="D1282" t="s">
        <v>6364</v>
      </c>
      <c r="E1282">
        <v>4</v>
      </c>
      <c r="F1282" t="s">
        <v>93</v>
      </c>
      <c r="G1282">
        <v>20021128</v>
      </c>
      <c r="H1282" t="s">
        <v>6365</v>
      </c>
      <c r="I1282" t="s">
        <v>6366</v>
      </c>
      <c r="J1282" t="s">
        <v>1200</v>
      </c>
      <c r="K1282" t="s">
        <v>141</v>
      </c>
      <c r="L1282" t="s">
        <v>93</v>
      </c>
      <c r="M1282" t="s">
        <v>6367</v>
      </c>
      <c r="O1282" s="2">
        <f>IFERROR(IF($B1282="","",INDEX(所属情報!$E:$E,MATCH($A1282,所属情報!$A:$A,0))),"")</f>
        <v>492355</v>
      </c>
      <c r="P1282" s="2" t="str">
        <f t="shared" ref="P1282:P1345" si="60">IF($C1282="","",IF($E1282="",$C1282,$C1282&amp;" ("&amp;$E1282&amp;")"))</f>
        <v>新田　颯斗 (4)</v>
      </c>
      <c r="Q1282" s="2" t="str">
        <f t="shared" ref="Q1282:Q1345" si="61">IF($D1282="","",ASC($D1282))</f>
        <v>ｼﾝﾃﾞﾝ ﾊﾔﾄ</v>
      </c>
      <c r="R1282" s="2" t="str">
        <f t="shared" ref="R1282:R1345" si="62">IF($I1282="","",UPPER($I1282)&amp;" "&amp;UPPER(LEFT($J1282,1))&amp;LOWER(RIGHT($J1282,LEN($J1282)-1))&amp;" ("&amp;MID($G1282,3,2)&amp;")")</f>
        <v>SHINDEN Hayato (02)</v>
      </c>
      <c r="S1282" s="2" t="str">
        <f>IFERROR(IF($F1282="","",INDEX(リスト!$C:$C,MATCH($F1282,リスト!$B:$B,0))),"")</f>
        <v>27</v>
      </c>
      <c r="T1282" s="2" t="str">
        <f>IFERROR(IF($K1282="","",INDEX(リスト!$F:$F,MATCH($K1282,リスト!$E:$E,0))),"")</f>
        <v>JPN</v>
      </c>
      <c r="U1282" s="2" t="str">
        <f>IF($B1282="","",RIGHT($G1282*1000+100+COUNTIF($G$2:$G1282,$G1282),9))</f>
        <v>021128102</v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>枚方津田・大　阪</v>
      </c>
    </row>
    <row r="1283" spans="1:22" x14ac:dyDescent="0.4">
      <c r="A1283" t="s">
        <v>11796</v>
      </c>
      <c r="B1283">
        <v>1283</v>
      </c>
      <c r="C1283" t="s">
        <v>6368</v>
      </c>
      <c r="D1283" t="s">
        <v>6369</v>
      </c>
      <c r="E1283">
        <v>4</v>
      </c>
      <c r="F1283" t="s">
        <v>91</v>
      </c>
      <c r="G1283">
        <v>20030203</v>
      </c>
      <c r="H1283" t="s">
        <v>6370</v>
      </c>
      <c r="I1283" t="s">
        <v>3025</v>
      </c>
      <c r="J1283" t="s">
        <v>2068</v>
      </c>
      <c r="K1283" t="s">
        <v>141</v>
      </c>
      <c r="L1283" t="s">
        <v>91</v>
      </c>
      <c r="M1283" t="s">
        <v>1933</v>
      </c>
      <c r="O1283" s="2">
        <f>IFERROR(IF($B1283="","",INDEX(所属情報!$E:$E,MATCH($A1283,所属情報!$A:$A,0))),"")</f>
        <v>492355</v>
      </c>
      <c r="P1283" s="2" t="str">
        <f t="shared" si="60"/>
        <v>服部　結月 (4)</v>
      </c>
      <c r="Q1283" s="2" t="str">
        <f t="shared" si="61"/>
        <v>ﾊｯﾄﾘ ﾕﾂﾞｷ</v>
      </c>
      <c r="R1283" s="2" t="str">
        <f t="shared" si="62"/>
        <v>HATTORI Yuzuki (03)</v>
      </c>
      <c r="S1283" s="2" t="str">
        <f>IFERROR(IF($F1283="","",INDEX(リスト!$C:$C,MATCH($F1283,リスト!$B:$B,0))),"")</f>
        <v>26</v>
      </c>
      <c r="T1283" s="2" t="str">
        <f>IFERROR(IF($K1283="","",INDEX(リスト!$F:$F,MATCH($K1283,リスト!$E:$E,0))),"")</f>
        <v>JPN</v>
      </c>
      <c r="U1283" s="2" t="str">
        <f>IF($B1283="","",RIGHT($G1283*1000+100+COUNTIF($G$2:$G1283,$G1283),9))</f>
        <v>030203102</v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>田辺・京　都</v>
      </c>
    </row>
    <row r="1284" spans="1:22" x14ac:dyDescent="0.4">
      <c r="A1284" t="s">
        <v>11796</v>
      </c>
      <c r="B1284">
        <v>1284</v>
      </c>
      <c r="C1284" t="s">
        <v>6371</v>
      </c>
      <c r="D1284" t="s">
        <v>6372</v>
      </c>
      <c r="E1284">
        <v>4</v>
      </c>
      <c r="F1284" t="s">
        <v>93</v>
      </c>
      <c r="G1284">
        <v>20021122</v>
      </c>
      <c r="H1284" t="s">
        <v>6373</v>
      </c>
      <c r="I1284" t="s">
        <v>6374</v>
      </c>
      <c r="J1284" t="s">
        <v>1657</v>
      </c>
      <c r="K1284" t="s">
        <v>141</v>
      </c>
      <c r="L1284" t="s">
        <v>93</v>
      </c>
      <c r="M1284" t="s">
        <v>5949</v>
      </c>
      <c r="O1284" s="2">
        <f>IFERROR(IF($B1284="","",INDEX(所属情報!$E:$E,MATCH($A1284,所属情報!$A:$A,0))),"")</f>
        <v>492355</v>
      </c>
      <c r="P1284" s="2" t="str">
        <f t="shared" si="60"/>
        <v>廣野　温大 (4)</v>
      </c>
      <c r="Q1284" s="2" t="str">
        <f t="shared" si="61"/>
        <v>ﾋﾛﾉ ﾊﾙﾄ</v>
      </c>
      <c r="R1284" s="2" t="str">
        <f t="shared" si="62"/>
        <v>HIRONO Haruto (02)</v>
      </c>
      <c r="S1284" s="2" t="str">
        <f>IFERROR(IF($F1284="","",INDEX(リスト!$C:$C,MATCH($F1284,リスト!$B:$B,0))),"")</f>
        <v>27</v>
      </c>
      <c r="T1284" s="2" t="str">
        <f>IFERROR(IF($K1284="","",INDEX(リスト!$F:$F,MATCH($K1284,リスト!$E:$E,0))),"")</f>
        <v>JPN</v>
      </c>
      <c r="U1284" s="2" t="str">
        <f>IF($B1284="","",RIGHT($G1284*1000+100+COUNTIF($G$2:$G1284,$G1284),9))</f>
        <v>021122103</v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>太成学院大・大　阪</v>
      </c>
    </row>
    <row r="1285" spans="1:22" x14ac:dyDescent="0.4">
      <c r="A1285" t="s">
        <v>11796</v>
      </c>
      <c r="B1285">
        <v>1285</v>
      </c>
      <c r="C1285" t="s">
        <v>6375</v>
      </c>
      <c r="D1285" t="s">
        <v>6376</v>
      </c>
      <c r="E1285">
        <v>4</v>
      </c>
      <c r="F1285" t="s">
        <v>91</v>
      </c>
      <c r="G1285">
        <v>20030222</v>
      </c>
      <c r="H1285" t="s">
        <v>6377</v>
      </c>
      <c r="I1285" t="s">
        <v>3258</v>
      </c>
      <c r="J1285" t="s">
        <v>6378</v>
      </c>
      <c r="K1285" t="s">
        <v>141</v>
      </c>
      <c r="L1285" t="s">
        <v>91</v>
      </c>
      <c r="M1285" t="s">
        <v>1933</v>
      </c>
      <c r="O1285" s="2">
        <f>IFERROR(IF($B1285="","",INDEX(所属情報!$E:$E,MATCH($A1285,所属情報!$A:$A,0))),"")</f>
        <v>492355</v>
      </c>
      <c r="P1285" s="2" t="str">
        <f t="shared" si="60"/>
        <v>古谷　皆人 (4)</v>
      </c>
      <c r="Q1285" s="2" t="str">
        <f t="shared" si="61"/>
        <v>ﾌﾙﾀﾆ ﾐﾅﾄ</v>
      </c>
      <c r="R1285" s="2" t="str">
        <f t="shared" si="62"/>
        <v>FURUTANI Minato (03)</v>
      </c>
      <c r="S1285" s="2" t="str">
        <f>IFERROR(IF($F1285="","",INDEX(リスト!$C:$C,MATCH($F1285,リスト!$B:$B,0))),"")</f>
        <v>26</v>
      </c>
      <c r="T1285" s="2" t="str">
        <f>IFERROR(IF($K1285="","",INDEX(リスト!$F:$F,MATCH($K1285,リスト!$E:$E,0))),"")</f>
        <v>JPN</v>
      </c>
      <c r="U1285" s="2" t="str">
        <f>IF($B1285="","",RIGHT($G1285*1000+100+COUNTIF($G$2:$G1285,$G1285),9))</f>
        <v>030222102</v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>田辺・京　都</v>
      </c>
    </row>
    <row r="1286" spans="1:22" x14ac:dyDescent="0.4">
      <c r="A1286" t="s">
        <v>11796</v>
      </c>
      <c r="B1286">
        <v>1286</v>
      </c>
      <c r="C1286" t="s">
        <v>6379</v>
      </c>
      <c r="D1286" t="s">
        <v>6380</v>
      </c>
      <c r="E1286">
        <v>4</v>
      </c>
      <c r="F1286" t="s">
        <v>93</v>
      </c>
      <c r="G1286">
        <v>20021114</v>
      </c>
      <c r="H1286" t="s">
        <v>6381</v>
      </c>
      <c r="I1286" t="s">
        <v>2311</v>
      </c>
      <c r="J1286" t="s">
        <v>5814</v>
      </c>
      <c r="K1286" t="s">
        <v>141</v>
      </c>
      <c r="L1286" t="s">
        <v>93</v>
      </c>
      <c r="M1286" t="s">
        <v>6382</v>
      </c>
      <c r="O1286" s="2">
        <f>IFERROR(IF($B1286="","",INDEX(所属情報!$E:$E,MATCH($A1286,所属情報!$A:$A,0))),"")</f>
        <v>492355</v>
      </c>
      <c r="P1286" s="2" t="str">
        <f t="shared" si="60"/>
        <v>本多　凌生 (4)</v>
      </c>
      <c r="Q1286" s="2" t="str">
        <f t="shared" si="61"/>
        <v>ﾎﾝﾀﾞ ﾘｮｳｾｲ</v>
      </c>
      <c r="R1286" s="2" t="str">
        <f t="shared" si="62"/>
        <v>HONDA Ryosei (02)</v>
      </c>
      <c r="S1286" s="2" t="str">
        <f>IFERROR(IF($F1286="","",INDEX(リスト!$C:$C,MATCH($F1286,リスト!$B:$B,0))),"")</f>
        <v>27</v>
      </c>
      <c r="T1286" s="2" t="str">
        <f>IFERROR(IF($K1286="","",INDEX(リスト!$F:$F,MATCH($K1286,リスト!$E:$E,0))),"")</f>
        <v>JPN</v>
      </c>
      <c r="U1286" s="2" t="str">
        <f>IF($B1286="","",RIGHT($G1286*1000+100+COUNTIF($G$2:$G1286,$G1286),9))</f>
        <v>021114103</v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>精華・大　阪</v>
      </c>
    </row>
    <row r="1287" spans="1:22" x14ac:dyDescent="0.4">
      <c r="A1287" t="s">
        <v>11796</v>
      </c>
      <c r="B1287">
        <v>1287</v>
      </c>
      <c r="C1287" t="s">
        <v>6383</v>
      </c>
      <c r="D1287" t="s">
        <v>6384</v>
      </c>
      <c r="E1287">
        <v>4</v>
      </c>
      <c r="F1287" t="s">
        <v>93</v>
      </c>
      <c r="G1287">
        <v>20030309</v>
      </c>
      <c r="H1287" t="s">
        <v>6385</v>
      </c>
      <c r="I1287" t="s">
        <v>6386</v>
      </c>
      <c r="J1287" t="s">
        <v>2238</v>
      </c>
      <c r="K1287" t="s">
        <v>141</v>
      </c>
      <c r="L1287" t="s">
        <v>93</v>
      </c>
      <c r="M1287" t="s">
        <v>6367</v>
      </c>
      <c r="O1287" s="2">
        <f>IFERROR(IF($B1287="","",INDEX(所属情報!$E:$E,MATCH($A1287,所属情報!$A:$A,0))),"")</f>
        <v>492355</v>
      </c>
      <c r="P1287" s="2" t="str">
        <f t="shared" si="60"/>
        <v>三橋　凌久 (4)</v>
      </c>
      <c r="Q1287" s="2" t="str">
        <f t="shared" si="61"/>
        <v>ﾐﾂﾊｼ ﾘｸ</v>
      </c>
      <c r="R1287" s="2" t="str">
        <f t="shared" si="62"/>
        <v>MITSUHASHI Riku (03)</v>
      </c>
      <c r="S1287" s="2" t="str">
        <f>IFERROR(IF($F1287="","",INDEX(リスト!$C:$C,MATCH($F1287,リスト!$B:$B,0))),"")</f>
        <v>27</v>
      </c>
      <c r="T1287" s="2" t="str">
        <f>IFERROR(IF($K1287="","",INDEX(リスト!$F:$F,MATCH($K1287,リスト!$E:$E,0))),"")</f>
        <v>JPN</v>
      </c>
      <c r="U1287" s="2" t="str">
        <f>IF($B1287="","",RIGHT($G1287*1000+100+COUNTIF($G$2:$G1287,$G1287),9))</f>
        <v>030309102</v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>枚方津田・大　阪</v>
      </c>
    </row>
    <row r="1288" spans="1:22" x14ac:dyDescent="0.4">
      <c r="A1288" t="s">
        <v>11796</v>
      </c>
      <c r="B1288">
        <v>1288</v>
      </c>
      <c r="C1288" t="s">
        <v>6387</v>
      </c>
      <c r="D1288" t="s">
        <v>6388</v>
      </c>
      <c r="E1288">
        <v>4</v>
      </c>
      <c r="F1288" t="s">
        <v>117</v>
      </c>
      <c r="G1288">
        <v>20030130</v>
      </c>
      <c r="H1288" t="s">
        <v>6389</v>
      </c>
      <c r="I1288" t="s">
        <v>6390</v>
      </c>
      <c r="J1288" t="s">
        <v>1327</v>
      </c>
      <c r="K1288" t="s">
        <v>141</v>
      </c>
      <c r="L1288" t="s">
        <v>117</v>
      </c>
      <c r="M1288" t="s">
        <v>6391</v>
      </c>
      <c r="O1288" s="2">
        <f>IFERROR(IF($B1288="","",INDEX(所属情報!$E:$E,MATCH($A1288,所属情報!$A:$A,0))),"")</f>
        <v>492355</v>
      </c>
      <c r="P1288" s="2" t="str">
        <f t="shared" si="60"/>
        <v>宗石　悠希 (4)</v>
      </c>
      <c r="Q1288" s="2" t="str">
        <f t="shared" si="61"/>
        <v>ﾑﾈｲｼ ﾕｳｷ</v>
      </c>
      <c r="R1288" s="2" t="str">
        <f t="shared" si="62"/>
        <v>MUNEISHI Yuki (03)</v>
      </c>
      <c r="S1288" s="2" t="str">
        <f>IFERROR(IF($F1288="","",INDEX(リスト!$C:$C,MATCH($F1288,リスト!$B:$B,0))),"")</f>
        <v>39</v>
      </c>
      <c r="T1288" s="2" t="str">
        <f>IFERROR(IF($K1288="","",INDEX(リスト!$F:$F,MATCH($K1288,リスト!$E:$E,0))),"")</f>
        <v>JPN</v>
      </c>
      <c r="U1288" s="2" t="str">
        <f>IF($B1288="","",RIGHT($G1288*1000+100+COUNTIF($G$2:$G1288,$G1288),9))</f>
        <v>030130102</v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>岡豊・高　知</v>
      </c>
    </row>
    <row r="1289" spans="1:22" x14ac:dyDescent="0.4">
      <c r="A1289" t="s">
        <v>11796</v>
      </c>
      <c r="B1289">
        <v>1289</v>
      </c>
      <c r="C1289" t="s">
        <v>6392</v>
      </c>
      <c r="D1289" t="s">
        <v>6393</v>
      </c>
      <c r="E1289">
        <v>4</v>
      </c>
      <c r="F1289" t="s">
        <v>93</v>
      </c>
      <c r="G1289">
        <v>20021107</v>
      </c>
      <c r="H1289" t="s">
        <v>6394</v>
      </c>
      <c r="I1289" t="s">
        <v>6395</v>
      </c>
      <c r="J1289" t="s">
        <v>1182</v>
      </c>
      <c r="K1289" t="s">
        <v>141</v>
      </c>
      <c r="L1289" t="s">
        <v>93</v>
      </c>
      <c r="M1289" t="s">
        <v>6249</v>
      </c>
      <c r="O1289" s="2">
        <f>IFERROR(IF($B1289="","",INDEX(所属情報!$E:$E,MATCH($A1289,所属情報!$A:$A,0))),"")</f>
        <v>492355</v>
      </c>
      <c r="P1289" s="2" t="str">
        <f t="shared" si="60"/>
        <v>祐島　陸人 (4)</v>
      </c>
      <c r="Q1289" s="2" t="str">
        <f t="shared" si="61"/>
        <v>ﾕｳｼﾏ ﾘｸﾄ</v>
      </c>
      <c r="R1289" s="2" t="str">
        <f t="shared" si="62"/>
        <v>YUSHIMA Rikuto (02)</v>
      </c>
      <c r="S1289" s="2" t="str">
        <f>IFERROR(IF($F1289="","",INDEX(リスト!$C:$C,MATCH($F1289,リスト!$B:$B,0))),"")</f>
        <v>27</v>
      </c>
      <c r="T1289" s="2" t="str">
        <f>IFERROR(IF($K1289="","",INDEX(リスト!$F:$F,MATCH($K1289,リスト!$E:$E,0))),"")</f>
        <v>JPN</v>
      </c>
      <c r="U1289" s="2" t="str">
        <f>IF($B1289="","",RIGHT($G1289*1000+100+COUNTIF($G$2:$G1289,$G1289),9))</f>
        <v>021107101</v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>長尾・大　阪</v>
      </c>
    </row>
    <row r="1290" spans="1:22" x14ac:dyDescent="0.4">
      <c r="A1290" t="s">
        <v>11796</v>
      </c>
      <c r="B1290">
        <v>1290</v>
      </c>
      <c r="C1290" t="s">
        <v>6396</v>
      </c>
      <c r="D1290" t="s">
        <v>6397</v>
      </c>
      <c r="E1290">
        <v>3</v>
      </c>
      <c r="F1290" t="s">
        <v>93</v>
      </c>
      <c r="G1290">
        <v>20030418</v>
      </c>
      <c r="H1290" t="s">
        <v>6398</v>
      </c>
      <c r="I1290" t="s">
        <v>5607</v>
      </c>
      <c r="J1290" t="s">
        <v>778</v>
      </c>
      <c r="K1290" t="s">
        <v>141</v>
      </c>
      <c r="L1290" t="s">
        <v>93</v>
      </c>
      <c r="M1290" t="s">
        <v>4169</v>
      </c>
      <c r="O1290" s="2">
        <f>IFERROR(IF($B1290="","",INDEX(所属情報!$E:$E,MATCH($A1290,所属情報!$A:$A,0))),"")</f>
        <v>492355</v>
      </c>
      <c r="P1290" s="2" t="str">
        <f t="shared" si="60"/>
        <v>大葉　遼 (3)</v>
      </c>
      <c r="Q1290" s="2" t="str">
        <f t="shared" si="61"/>
        <v>ｵｵﾊﾞ ﾘｮｳ</v>
      </c>
      <c r="R1290" s="2" t="str">
        <f t="shared" si="62"/>
        <v>OBA Ryo (03)</v>
      </c>
      <c r="S1290" s="2" t="str">
        <f>IFERROR(IF($F1290="","",INDEX(リスト!$C:$C,MATCH($F1290,リスト!$B:$B,0))),"")</f>
        <v>27</v>
      </c>
      <c r="T1290" s="2" t="str">
        <f>IFERROR(IF($K1290="","",INDEX(リスト!$F:$F,MATCH($K1290,リスト!$E:$E,0))),"")</f>
        <v>JPN</v>
      </c>
      <c r="U1290" s="2" t="str">
        <f>IF($B1290="","",RIGHT($G1290*1000+100+COUNTIF($G$2:$G1290,$G1290),9))</f>
        <v>030418101</v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>長野・大　阪</v>
      </c>
    </row>
    <row r="1291" spans="1:22" x14ac:dyDescent="0.4">
      <c r="A1291" t="s">
        <v>11796</v>
      </c>
      <c r="B1291">
        <v>1291</v>
      </c>
      <c r="C1291" t="s">
        <v>6399</v>
      </c>
      <c r="D1291" t="s">
        <v>6400</v>
      </c>
      <c r="E1291">
        <v>3</v>
      </c>
      <c r="F1291" t="s">
        <v>93</v>
      </c>
      <c r="G1291">
        <v>20031122</v>
      </c>
      <c r="H1291" t="s">
        <v>6401</v>
      </c>
      <c r="I1291" t="s">
        <v>6402</v>
      </c>
      <c r="J1291" t="s">
        <v>2194</v>
      </c>
      <c r="K1291" t="s">
        <v>141</v>
      </c>
      <c r="L1291" t="s">
        <v>93</v>
      </c>
      <c r="M1291" t="s">
        <v>6403</v>
      </c>
      <c r="O1291" s="2">
        <f>IFERROR(IF($B1291="","",INDEX(所属情報!$E:$E,MATCH($A1291,所属情報!$A:$A,0))),"")</f>
        <v>492355</v>
      </c>
      <c r="P1291" s="2" t="str">
        <f t="shared" si="60"/>
        <v>押井　耀 (3)</v>
      </c>
      <c r="Q1291" s="2" t="str">
        <f t="shared" si="61"/>
        <v>ｵｼｲ ｶｶﾞﾔ</v>
      </c>
      <c r="R1291" s="2" t="str">
        <f t="shared" si="62"/>
        <v>OSHII Kagaya (03)</v>
      </c>
      <c r="S1291" s="2" t="str">
        <f>IFERROR(IF($F1291="","",INDEX(リスト!$C:$C,MATCH($F1291,リスト!$B:$B,0))),"")</f>
        <v>27</v>
      </c>
      <c r="T1291" s="2" t="str">
        <f>IFERROR(IF($K1291="","",INDEX(リスト!$F:$F,MATCH($K1291,リスト!$E:$E,0))),"")</f>
        <v>JPN</v>
      </c>
      <c r="U1291" s="2" t="str">
        <f>IF($B1291="","",RIGHT($G1291*1000+100+COUNTIF($G$2:$G1291,$G1291),9))</f>
        <v>031122102</v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>今宮工科・大　阪</v>
      </c>
    </row>
    <row r="1292" spans="1:22" x14ac:dyDescent="0.4">
      <c r="A1292" t="s">
        <v>11796</v>
      </c>
      <c r="B1292">
        <v>1292</v>
      </c>
      <c r="C1292" t="s">
        <v>6404</v>
      </c>
      <c r="D1292" t="s">
        <v>6405</v>
      </c>
      <c r="E1292">
        <v>3</v>
      </c>
      <c r="F1292" t="s">
        <v>93</v>
      </c>
      <c r="G1292">
        <v>20031026</v>
      </c>
      <c r="H1292" t="s">
        <v>6406</v>
      </c>
      <c r="I1292" t="s">
        <v>3628</v>
      </c>
      <c r="J1292" t="s">
        <v>6407</v>
      </c>
      <c r="K1292" t="s">
        <v>141</v>
      </c>
      <c r="L1292" t="s">
        <v>93</v>
      </c>
      <c r="M1292" t="s">
        <v>4572</v>
      </c>
      <c r="O1292" s="2">
        <f>IFERROR(IF($B1292="","",INDEX(所属情報!$E:$E,MATCH($A1292,所属情報!$A:$A,0))),"")</f>
        <v>492355</v>
      </c>
      <c r="P1292" s="2" t="str">
        <f t="shared" si="60"/>
        <v>梶田　風也 (3)</v>
      </c>
      <c r="Q1292" s="2" t="str">
        <f t="shared" si="61"/>
        <v>ｶｼﾞﾀ ﾌｳﾔ</v>
      </c>
      <c r="R1292" s="2" t="str">
        <f t="shared" si="62"/>
        <v>KAJITA Fuya (03)</v>
      </c>
      <c r="S1292" s="2" t="str">
        <f>IFERROR(IF($F1292="","",INDEX(リスト!$C:$C,MATCH($F1292,リスト!$B:$B,0))),"")</f>
        <v>27</v>
      </c>
      <c r="T1292" s="2" t="str">
        <f>IFERROR(IF($K1292="","",INDEX(リスト!$F:$F,MATCH($K1292,リスト!$E:$E,0))),"")</f>
        <v>JPN</v>
      </c>
      <c r="U1292" s="2" t="str">
        <f>IF($B1292="","",RIGHT($G1292*1000+100+COUNTIF($G$2:$G1292,$G1292),9))</f>
        <v>031026103</v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>興國・大　阪</v>
      </c>
    </row>
    <row r="1293" spans="1:22" x14ac:dyDescent="0.4">
      <c r="A1293" t="s">
        <v>11796</v>
      </c>
      <c r="B1293">
        <v>1293</v>
      </c>
      <c r="C1293" t="s">
        <v>6408</v>
      </c>
      <c r="D1293" t="s">
        <v>6409</v>
      </c>
      <c r="E1293">
        <v>3</v>
      </c>
      <c r="F1293" t="s">
        <v>91</v>
      </c>
      <c r="G1293">
        <v>20031222</v>
      </c>
      <c r="H1293" t="s">
        <v>6410</v>
      </c>
      <c r="I1293" t="s">
        <v>5463</v>
      </c>
      <c r="J1293" t="s">
        <v>1716</v>
      </c>
      <c r="K1293" t="s">
        <v>141</v>
      </c>
      <c r="L1293" t="s">
        <v>91</v>
      </c>
      <c r="M1293" t="s">
        <v>2965</v>
      </c>
      <c r="O1293" s="2">
        <f>IFERROR(IF($B1293="","",INDEX(所属情報!$E:$E,MATCH($A1293,所属情報!$A:$A,0))),"")</f>
        <v>492355</v>
      </c>
      <c r="P1293" s="2" t="str">
        <f t="shared" si="60"/>
        <v>北澤　太晟 (3)</v>
      </c>
      <c r="Q1293" s="2" t="str">
        <f t="shared" si="61"/>
        <v>ｷﾀｻﾞﾜ ﾀｲｾｲ</v>
      </c>
      <c r="R1293" s="2" t="str">
        <f t="shared" si="62"/>
        <v>KITAZAWA Taisei (03)</v>
      </c>
      <c r="S1293" s="2" t="str">
        <f>IFERROR(IF($F1293="","",INDEX(リスト!$C:$C,MATCH($F1293,リスト!$B:$B,0))),"")</f>
        <v>26</v>
      </c>
      <c r="T1293" s="2" t="str">
        <f>IFERROR(IF($K1293="","",INDEX(リスト!$F:$F,MATCH($K1293,リスト!$E:$E,0))),"")</f>
        <v>JPN</v>
      </c>
      <c r="U1293" s="2" t="str">
        <f>IF($B1293="","",RIGHT($G1293*1000+100+COUNTIF($G$2:$G1293,$G1293),9))</f>
        <v>031222101</v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>北稜・京　都</v>
      </c>
    </row>
    <row r="1294" spans="1:22" x14ac:dyDescent="0.4">
      <c r="A1294" t="s">
        <v>11796</v>
      </c>
      <c r="B1294">
        <v>1294</v>
      </c>
      <c r="C1294" t="s">
        <v>5115</v>
      </c>
      <c r="D1294" t="s">
        <v>6411</v>
      </c>
      <c r="E1294">
        <v>3</v>
      </c>
      <c r="F1294" t="s">
        <v>93</v>
      </c>
      <c r="G1294">
        <v>20030607</v>
      </c>
      <c r="H1294" t="s">
        <v>6412</v>
      </c>
      <c r="I1294" t="s">
        <v>1084</v>
      </c>
      <c r="J1294" t="s">
        <v>1530</v>
      </c>
      <c r="K1294" t="s">
        <v>141</v>
      </c>
      <c r="L1294" t="s">
        <v>93</v>
      </c>
      <c r="M1294" t="s">
        <v>6413</v>
      </c>
      <c r="O1294" s="2">
        <f>IFERROR(IF($B1294="","",INDEX(所属情報!$E:$E,MATCH($A1294,所属情報!$A:$A,0))),"")</f>
        <v>492355</v>
      </c>
      <c r="P1294" s="2" t="str">
        <f t="shared" si="60"/>
        <v>木村　元 (3)</v>
      </c>
      <c r="Q1294" s="2" t="str">
        <f t="shared" si="61"/>
        <v>ｷﾑﾗ ﾊｼﾞﾒ</v>
      </c>
      <c r="R1294" s="2" t="str">
        <f t="shared" si="62"/>
        <v>KIMURA Hajime (03)</v>
      </c>
      <c r="S1294" s="2" t="str">
        <f>IFERROR(IF($F1294="","",INDEX(リスト!$C:$C,MATCH($F1294,リスト!$B:$B,0))),"")</f>
        <v>27</v>
      </c>
      <c r="T1294" s="2" t="str">
        <f>IFERROR(IF($K1294="","",INDEX(リスト!$F:$F,MATCH($K1294,リスト!$E:$E,0))),"")</f>
        <v>JPN</v>
      </c>
      <c r="U1294" s="2" t="str">
        <f>IF($B1294="","",RIGHT($G1294*1000+100+COUNTIF($G$2:$G1294,$G1294),9))</f>
        <v>030607101</v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>教育センター附属・大　阪</v>
      </c>
    </row>
    <row r="1295" spans="1:22" x14ac:dyDescent="0.4">
      <c r="A1295" t="s">
        <v>11796</v>
      </c>
      <c r="B1295">
        <v>1295</v>
      </c>
      <c r="C1295" t="s">
        <v>6414</v>
      </c>
      <c r="D1295" t="s">
        <v>6415</v>
      </c>
      <c r="E1295">
        <v>3</v>
      </c>
      <c r="F1295" t="s">
        <v>93</v>
      </c>
      <c r="G1295">
        <v>20040127</v>
      </c>
      <c r="H1295" t="s">
        <v>6416</v>
      </c>
      <c r="I1295" t="s">
        <v>1084</v>
      </c>
      <c r="J1295" t="s">
        <v>6378</v>
      </c>
      <c r="K1295" t="s">
        <v>141</v>
      </c>
      <c r="L1295" t="s">
        <v>93</v>
      </c>
      <c r="M1295" t="s">
        <v>1870</v>
      </c>
      <c r="O1295" s="2">
        <f>IFERROR(IF($B1295="","",INDEX(所属情報!$E:$E,MATCH($A1295,所属情報!$A:$A,0))),"")</f>
        <v>492355</v>
      </c>
      <c r="P1295" s="2" t="str">
        <f t="shared" si="60"/>
        <v>木村　海和 (3)</v>
      </c>
      <c r="Q1295" s="2" t="str">
        <f t="shared" si="61"/>
        <v>ｷﾑﾗ ﾐﾅﾄ</v>
      </c>
      <c r="R1295" s="2" t="str">
        <f t="shared" si="62"/>
        <v>KIMURA Minato (04)</v>
      </c>
      <c r="S1295" s="2" t="str">
        <f>IFERROR(IF($F1295="","",INDEX(リスト!$C:$C,MATCH($F1295,リスト!$B:$B,0))),"")</f>
        <v>27</v>
      </c>
      <c r="T1295" s="2" t="str">
        <f>IFERROR(IF($K1295="","",INDEX(リスト!$F:$F,MATCH($K1295,リスト!$E:$E,0))),"")</f>
        <v>JPN</v>
      </c>
      <c r="U1295" s="2" t="str">
        <f>IF($B1295="","",RIGHT($G1295*1000+100+COUNTIF($G$2:$G1295,$G1295),9))</f>
        <v>040127101</v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>清風・大　阪</v>
      </c>
    </row>
    <row r="1296" spans="1:22" x14ac:dyDescent="0.4">
      <c r="A1296" t="s">
        <v>11796</v>
      </c>
      <c r="B1296">
        <v>1296</v>
      </c>
      <c r="C1296" t="s">
        <v>6417</v>
      </c>
      <c r="D1296" t="s">
        <v>6418</v>
      </c>
      <c r="E1296">
        <v>3</v>
      </c>
      <c r="F1296" t="s">
        <v>93</v>
      </c>
      <c r="G1296">
        <v>20040205</v>
      </c>
      <c r="H1296" t="s">
        <v>6419</v>
      </c>
      <c r="I1296" t="s">
        <v>6420</v>
      </c>
      <c r="J1296" t="s">
        <v>6421</v>
      </c>
      <c r="K1296" t="s">
        <v>141</v>
      </c>
      <c r="L1296" t="s">
        <v>93</v>
      </c>
      <c r="M1296" t="s">
        <v>957</v>
      </c>
      <c r="O1296" s="2">
        <f>IFERROR(IF($B1296="","",INDEX(所属情報!$E:$E,MATCH($A1296,所属情報!$A:$A,0))),"")</f>
        <v>492355</v>
      </c>
      <c r="P1296" s="2" t="str">
        <f t="shared" si="60"/>
        <v>黒岩　依央 (3)</v>
      </c>
      <c r="Q1296" s="2" t="str">
        <f t="shared" si="61"/>
        <v>ｸﾛｲﾜ ｲｵ</v>
      </c>
      <c r="R1296" s="2" t="str">
        <f t="shared" si="62"/>
        <v>KUROIWA Io (04)</v>
      </c>
      <c r="S1296" s="2" t="str">
        <f>IFERROR(IF($F1296="","",INDEX(リスト!$C:$C,MATCH($F1296,リスト!$B:$B,0))),"")</f>
        <v>27</v>
      </c>
      <c r="T1296" s="2" t="str">
        <f>IFERROR(IF($K1296="","",INDEX(リスト!$F:$F,MATCH($K1296,リスト!$E:$E,0))),"")</f>
        <v>JPN</v>
      </c>
      <c r="U1296" s="2" t="str">
        <f>IF($B1296="","",RIGHT($G1296*1000+100+COUNTIF($G$2:$G1296,$G1296),9))</f>
        <v>040205103</v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>摂津・大　阪</v>
      </c>
    </row>
    <row r="1297" spans="1:22" x14ac:dyDescent="0.4">
      <c r="A1297" t="s">
        <v>11796</v>
      </c>
      <c r="B1297">
        <v>1297</v>
      </c>
      <c r="C1297" t="s">
        <v>6422</v>
      </c>
      <c r="D1297" t="s">
        <v>6423</v>
      </c>
      <c r="E1297">
        <v>3</v>
      </c>
      <c r="F1297" t="s">
        <v>97</v>
      </c>
      <c r="G1297">
        <v>20040124</v>
      </c>
      <c r="H1297" t="s">
        <v>6424</v>
      </c>
      <c r="I1297" t="s">
        <v>6425</v>
      </c>
      <c r="J1297" t="s">
        <v>1938</v>
      </c>
      <c r="K1297" t="s">
        <v>141</v>
      </c>
      <c r="L1297" t="s">
        <v>97</v>
      </c>
      <c r="M1297" t="s">
        <v>779</v>
      </c>
      <c r="O1297" s="2">
        <f>IFERROR(IF($B1297="","",INDEX(所属情報!$E:$E,MATCH($A1297,所属情報!$A:$A,0))),"")</f>
        <v>492355</v>
      </c>
      <c r="P1297" s="2" t="str">
        <f t="shared" si="60"/>
        <v>國谷　和飛 (3)</v>
      </c>
      <c r="Q1297" s="2" t="str">
        <f t="shared" si="61"/>
        <v>ｸﾆﾀﾆ ｶｽﾞﾄ</v>
      </c>
      <c r="R1297" s="2" t="str">
        <f t="shared" si="62"/>
        <v>KUNITANI Kazuto (04)</v>
      </c>
      <c r="S1297" s="2" t="str">
        <f>IFERROR(IF($F1297="","",INDEX(リスト!$C:$C,MATCH($F1297,リスト!$B:$B,0))),"")</f>
        <v>29</v>
      </c>
      <c r="T1297" s="2" t="str">
        <f>IFERROR(IF($K1297="","",INDEX(リスト!$F:$F,MATCH($K1297,リスト!$E:$E,0))),"")</f>
        <v>JPN</v>
      </c>
      <c r="U1297" s="2" t="str">
        <f>IF($B1297="","",RIGHT($G1297*1000+100+COUNTIF($G$2:$G1297,$G1297),9))</f>
        <v>040124102</v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>奈良育英・奈　良</v>
      </c>
    </row>
    <row r="1298" spans="1:22" x14ac:dyDescent="0.4">
      <c r="A1298" t="s">
        <v>11796</v>
      </c>
      <c r="B1298">
        <v>1298</v>
      </c>
      <c r="C1298" t="s">
        <v>6426</v>
      </c>
      <c r="D1298" t="s">
        <v>6427</v>
      </c>
      <c r="E1298">
        <v>3</v>
      </c>
      <c r="F1298" t="s">
        <v>93</v>
      </c>
      <c r="G1298">
        <v>20030910</v>
      </c>
      <c r="H1298" t="s">
        <v>6428</v>
      </c>
      <c r="I1298" t="s">
        <v>6429</v>
      </c>
      <c r="J1298" t="s">
        <v>2163</v>
      </c>
      <c r="K1298" t="s">
        <v>141</v>
      </c>
      <c r="L1298" t="s">
        <v>93</v>
      </c>
      <c r="M1298" t="s">
        <v>785</v>
      </c>
      <c r="O1298" s="2">
        <f>IFERROR(IF($B1298="","",INDEX(所属情報!$E:$E,MATCH($A1298,所属情報!$A:$A,0))),"")</f>
        <v>492355</v>
      </c>
      <c r="P1298" s="2" t="str">
        <f t="shared" si="60"/>
        <v>陶　康平 (3)</v>
      </c>
      <c r="Q1298" s="2" t="str">
        <f t="shared" si="61"/>
        <v>ｽｴ ｺｳﾍｲ</v>
      </c>
      <c r="R1298" s="2" t="str">
        <f t="shared" si="62"/>
        <v>SUE Kohei (03)</v>
      </c>
      <c r="S1298" s="2" t="str">
        <f>IFERROR(IF($F1298="","",INDEX(リスト!$C:$C,MATCH($F1298,リスト!$B:$B,0))),"")</f>
        <v>27</v>
      </c>
      <c r="T1298" s="2" t="str">
        <f>IFERROR(IF($K1298="","",INDEX(リスト!$F:$F,MATCH($K1298,リスト!$E:$E,0))),"")</f>
        <v>JPN</v>
      </c>
      <c r="U1298" s="2" t="str">
        <f>IF($B1298="","",RIGHT($G1298*1000+100+COUNTIF($G$2:$G1298,$G1298),9))</f>
        <v>030910103</v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>東海大大阪仰星・大　阪</v>
      </c>
    </row>
    <row r="1299" spans="1:22" x14ac:dyDescent="0.4">
      <c r="A1299" t="s">
        <v>11796</v>
      </c>
      <c r="B1299">
        <v>1299</v>
      </c>
      <c r="C1299" t="s">
        <v>6430</v>
      </c>
      <c r="D1299" t="s">
        <v>6431</v>
      </c>
      <c r="E1299">
        <v>3</v>
      </c>
      <c r="F1299" t="s">
        <v>93</v>
      </c>
      <c r="G1299">
        <v>20030807</v>
      </c>
      <c r="H1299" t="s">
        <v>6432</v>
      </c>
      <c r="I1299" t="s">
        <v>1726</v>
      </c>
      <c r="J1299" t="s">
        <v>980</v>
      </c>
      <c r="K1299" t="s">
        <v>141</v>
      </c>
      <c r="L1299" t="s">
        <v>99</v>
      </c>
      <c r="M1299" t="s">
        <v>3325</v>
      </c>
      <c r="O1299" s="2">
        <f>IFERROR(IF($B1299="","",INDEX(所属情報!$E:$E,MATCH($A1299,所属情報!$A:$A,0))),"")</f>
        <v>492355</v>
      </c>
      <c r="P1299" s="2" t="str">
        <f t="shared" si="60"/>
        <v>高橋　正汰 (3)</v>
      </c>
      <c r="Q1299" s="2" t="str">
        <f t="shared" si="61"/>
        <v>ﾀｶﾊｼ ｼｮｳﾀ</v>
      </c>
      <c r="R1299" s="2" t="str">
        <f t="shared" si="62"/>
        <v>TAKAHASHI Shota (03)</v>
      </c>
      <c r="S1299" s="2" t="str">
        <f>IFERROR(IF($F1299="","",INDEX(リスト!$C:$C,MATCH($F1299,リスト!$B:$B,0))),"")</f>
        <v>27</v>
      </c>
      <c r="T1299" s="2" t="str">
        <f>IFERROR(IF($K1299="","",INDEX(リスト!$F:$F,MATCH($K1299,リスト!$E:$E,0))),"")</f>
        <v>JPN</v>
      </c>
      <c r="U1299" s="2" t="str">
        <f>IF($B1299="","",RIGHT($G1299*1000+100+COUNTIF($G$2:$G1299,$G1299),9))</f>
        <v>030807102</v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>初芝橋本・和歌山</v>
      </c>
    </row>
    <row r="1300" spans="1:22" x14ac:dyDescent="0.4">
      <c r="A1300" t="s">
        <v>11796</v>
      </c>
      <c r="B1300">
        <v>1300</v>
      </c>
      <c r="C1300" t="s">
        <v>6433</v>
      </c>
      <c r="D1300" t="s">
        <v>6434</v>
      </c>
      <c r="E1300">
        <v>3</v>
      </c>
      <c r="F1300" t="s">
        <v>93</v>
      </c>
      <c r="G1300">
        <v>20040104</v>
      </c>
      <c r="H1300" t="s">
        <v>6435</v>
      </c>
      <c r="I1300" t="s">
        <v>2147</v>
      </c>
      <c r="J1300" t="s">
        <v>5560</v>
      </c>
      <c r="K1300" t="s">
        <v>141</v>
      </c>
      <c r="L1300" t="s">
        <v>93</v>
      </c>
      <c r="M1300" t="s">
        <v>785</v>
      </c>
      <c r="O1300" s="2">
        <f>IFERROR(IF($B1300="","",INDEX(所属情報!$E:$E,MATCH($A1300,所属情報!$A:$A,0))),"")</f>
        <v>492355</v>
      </c>
      <c r="P1300" s="2" t="str">
        <f t="shared" si="60"/>
        <v>竹内　優作 (3)</v>
      </c>
      <c r="Q1300" s="2" t="str">
        <f t="shared" si="61"/>
        <v>ﾀｹｳﾁ ﾕｳｻｸ</v>
      </c>
      <c r="R1300" s="2" t="str">
        <f t="shared" si="62"/>
        <v>TAKEUCHI Yusaku (04)</v>
      </c>
      <c r="S1300" s="2" t="str">
        <f>IFERROR(IF($F1300="","",INDEX(リスト!$C:$C,MATCH($F1300,リスト!$B:$B,0))),"")</f>
        <v>27</v>
      </c>
      <c r="T1300" s="2" t="str">
        <f>IFERROR(IF($K1300="","",INDEX(リスト!$F:$F,MATCH($K1300,リスト!$E:$E,0))),"")</f>
        <v>JPN</v>
      </c>
      <c r="U1300" s="2" t="str">
        <f>IF($B1300="","",RIGHT($G1300*1000+100+COUNTIF($G$2:$G1300,$G1300),9))</f>
        <v>040104101</v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>東海大大阪仰星・大　阪</v>
      </c>
    </row>
    <row r="1301" spans="1:22" x14ac:dyDescent="0.4">
      <c r="A1301" t="s">
        <v>11796</v>
      </c>
      <c r="B1301">
        <v>1301</v>
      </c>
      <c r="C1301" t="s">
        <v>6436</v>
      </c>
      <c r="D1301" t="s">
        <v>6437</v>
      </c>
      <c r="E1301">
        <v>3</v>
      </c>
      <c r="F1301" t="s">
        <v>93</v>
      </c>
      <c r="G1301">
        <v>20030814</v>
      </c>
      <c r="H1301" t="s">
        <v>6438</v>
      </c>
      <c r="I1301" t="s">
        <v>1805</v>
      </c>
      <c r="J1301" t="s">
        <v>2338</v>
      </c>
      <c r="K1301" t="s">
        <v>141</v>
      </c>
      <c r="L1301" t="s">
        <v>93</v>
      </c>
      <c r="M1301" t="s">
        <v>1102</v>
      </c>
      <c r="O1301" s="2">
        <f>IFERROR(IF($B1301="","",INDEX(所属情報!$E:$E,MATCH($A1301,所属情報!$A:$A,0))),"")</f>
        <v>492355</v>
      </c>
      <c r="P1301" s="2" t="str">
        <f t="shared" si="60"/>
        <v>田中　裕一郎 (3)</v>
      </c>
      <c r="Q1301" s="2" t="str">
        <f t="shared" si="61"/>
        <v>ﾀﾅｶ ﾕｳｲﾁﾛｳ</v>
      </c>
      <c r="R1301" s="2" t="str">
        <f t="shared" si="62"/>
        <v>TANAKA Yuichiro (03)</v>
      </c>
      <c r="S1301" s="2" t="str">
        <f>IFERROR(IF($F1301="","",INDEX(リスト!$C:$C,MATCH($F1301,リスト!$B:$B,0))),"")</f>
        <v>27</v>
      </c>
      <c r="T1301" s="2" t="str">
        <f>IFERROR(IF($K1301="","",INDEX(リスト!$F:$F,MATCH($K1301,リスト!$E:$E,0))),"")</f>
        <v>JPN</v>
      </c>
      <c r="U1301" s="2" t="str">
        <f>IF($B1301="","",RIGHT($G1301*1000+100+COUNTIF($G$2:$G1301,$G1301),9))</f>
        <v>030814101</v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>履正社・大　阪</v>
      </c>
    </row>
    <row r="1302" spans="1:22" x14ac:dyDescent="0.4">
      <c r="A1302" t="s">
        <v>11796</v>
      </c>
      <c r="B1302">
        <v>1302</v>
      </c>
      <c r="C1302" t="s">
        <v>6439</v>
      </c>
      <c r="D1302" t="s">
        <v>6440</v>
      </c>
      <c r="E1302">
        <v>3</v>
      </c>
      <c r="F1302" t="s">
        <v>91</v>
      </c>
      <c r="G1302">
        <v>20030803</v>
      </c>
      <c r="H1302" t="s">
        <v>6441</v>
      </c>
      <c r="I1302" t="s">
        <v>6442</v>
      </c>
      <c r="J1302" t="s">
        <v>3394</v>
      </c>
      <c r="K1302" t="s">
        <v>141</v>
      </c>
      <c r="L1302" t="s">
        <v>91</v>
      </c>
      <c r="M1302" t="s">
        <v>6443</v>
      </c>
      <c r="O1302" s="2">
        <f>IFERROR(IF($B1302="","",INDEX(所属情報!$E:$E,MATCH($A1302,所属情報!$A:$A,0))),"")</f>
        <v>492355</v>
      </c>
      <c r="P1302" s="2" t="str">
        <f t="shared" si="60"/>
        <v>飛田　駿星 (3)</v>
      </c>
      <c r="Q1302" s="2" t="str">
        <f t="shared" si="61"/>
        <v>ﾄﾋﾞﾀ ﾘｭｳﾄ</v>
      </c>
      <c r="R1302" s="2" t="str">
        <f t="shared" si="62"/>
        <v>TOBITA Ryuto (03)</v>
      </c>
      <c r="S1302" s="2" t="str">
        <f>IFERROR(IF($F1302="","",INDEX(リスト!$C:$C,MATCH($F1302,リスト!$B:$B,0))),"")</f>
        <v>26</v>
      </c>
      <c r="T1302" s="2" t="str">
        <f>IFERROR(IF($K1302="","",INDEX(リスト!$F:$F,MATCH($K1302,リスト!$E:$E,0))),"")</f>
        <v>JPN</v>
      </c>
      <c r="U1302" s="2" t="str">
        <f>IF($B1302="","",RIGHT($G1302*1000+100+COUNTIF($G$2:$G1302,$G1302),9))</f>
        <v>030803103</v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>福知山成美・京　都</v>
      </c>
    </row>
    <row r="1303" spans="1:22" x14ac:dyDescent="0.4">
      <c r="A1303" t="s">
        <v>11796</v>
      </c>
      <c r="B1303">
        <v>1303</v>
      </c>
      <c r="C1303" t="s">
        <v>6444</v>
      </c>
      <c r="D1303" t="s">
        <v>6445</v>
      </c>
      <c r="E1303">
        <v>3</v>
      </c>
      <c r="F1303" t="s">
        <v>93</v>
      </c>
      <c r="G1303">
        <v>20031117</v>
      </c>
      <c r="H1303" t="s">
        <v>6446</v>
      </c>
      <c r="I1303" t="s">
        <v>807</v>
      </c>
      <c r="J1303" t="s">
        <v>2800</v>
      </c>
      <c r="K1303" t="s">
        <v>141</v>
      </c>
      <c r="L1303" t="s">
        <v>93</v>
      </c>
      <c r="M1303" t="s">
        <v>5949</v>
      </c>
      <c r="O1303" s="2">
        <f>IFERROR(IF($B1303="","",INDEX(所属情報!$E:$E,MATCH($A1303,所属情報!$A:$A,0))),"")</f>
        <v>492355</v>
      </c>
      <c r="P1303" s="2" t="str">
        <f t="shared" si="60"/>
        <v>濵田　竜宜 (3)</v>
      </c>
      <c r="Q1303" s="2" t="str">
        <f t="shared" si="61"/>
        <v>ﾊﾏﾀﾞ ﾘｭｳｷ</v>
      </c>
      <c r="R1303" s="2" t="str">
        <f t="shared" si="62"/>
        <v>HAMADA Ryuki (03)</v>
      </c>
      <c r="S1303" s="2" t="str">
        <f>IFERROR(IF($F1303="","",INDEX(リスト!$C:$C,MATCH($F1303,リスト!$B:$B,0))),"")</f>
        <v>27</v>
      </c>
      <c r="T1303" s="2" t="str">
        <f>IFERROR(IF($K1303="","",INDEX(リスト!$F:$F,MATCH($K1303,リスト!$E:$E,0))),"")</f>
        <v>JPN</v>
      </c>
      <c r="U1303" s="2" t="str">
        <f>IF($B1303="","",RIGHT($G1303*1000+100+COUNTIF($G$2:$G1303,$G1303),9))</f>
        <v>031117102</v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>太成学院大・大　阪</v>
      </c>
    </row>
    <row r="1304" spans="1:22" x14ac:dyDescent="0.4">
      <c r="A1304" t="s">
        <v>11796</v>
      </c>
      <c r="B1304">
        <v>1304</v>
      </c>
      <c r="C1304" t="s">
        <v>6447</v>
      </c>
      <c r="D1304" t="s">
        <v>6448</v>
      </c>
      <c r="E1304">
        <v>3</v>
      </c>
      <c r="F1304" t="s">
        <v>93</v>
      </c>
      <c r="G1304">
        <v>20030618</v>
      </c>
      <c r="H1304" t="s">
        <v>6449</v>
      </c>
      <c r="I1304" t="s">
        <v>5279</v>
      </c>
      <c r="J1304" t="s">
        <v>1829</v>
      </c>
      <c r="K1304" t="s">
        <v>141</v>
      </c>
      <c r="L1304" t="s">
        <v>93</v>
      </c>
      <c r="M1304" t="s">
        <v>957</v>
      </c>
      <c r="O1304" s="2">
        <f>IFERROR(IF($B1304="","",INDEX(所属情報!$E:$E,MATCH($A1304,所属情報!$A:$A,0))),"")</f>
        <v>492355</v>
      </c>
      <c r="P1304" s="2" t="str">
        <f t="shared" si="60"/>
        <v>宮田　成輝 (3)</v>
      </c>
      <c r="Q1304" s="2" t="str">
        <f t="shared" si="61"/>
        <v>ﾐﾔﾀ ﾅﾙｷ</v>
      </c>
      <c r="R1304" s="2" t="str">
        <f t="shared" si="62"/>
        <v>MIYATA Naruki (03)</v>
      </c>
      <c r="S1304" s="2" t="str">
        <f>IFERROR(IF($F1304="","",INDEX(リスト!$C:$C,MATCH($F1304,リスト!$B:$B,0))),"")</f>
        <v>27</v>
      </c>
      <c r="T1304" s="2" t="str">
        <f>IFERROR(IF($K1304="","",INDEX(リスト!$F:$F,MATCH($K1304,リスト!$E:$E,0))),"")</f>
        <v>JPN</v>
      </c>
      <c r="U1304" s="2" t="str">
        <f>IF($B1304="","",RIGHT($G1304*1000+100+COUNTIF($G$2:$G1304,$G1304),9))</f>
        <v>030618103</v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>摂津・大　阪</v>
      </c>
    </row>
    <row r="1305" spans="1:22" x14ac:dyDescent="0.4">
      <c r="A1305" t="s">
        <v>11796</v>
      </c>
      <c r="B1305">
        <v>1305</v>
      </c>
      <c r="C1305" t="s">
        <v>6450</v>
      </c>
      <c r="D1305" t="s">
        <v>6451</v>
      </c>
      <c r="E1305">
        <v>3</v>
      </c>
      <c r="F1305" t="s">
        <v>93</v>
      </c>
      <c r="G1305">
        <v>20031105</v>
      </c>
      <c r="H1305" t="s">
        <v>6452</v>
      </c>
      <c r="I1305" t="s">
        <v>1555</v>
      </c>
      <c r="J1305" t="s">
        <v>1737</v>
      </c>
      <c r="K1305" t="s">
        <v>141</v>
      </c>
      <c r="L1305" t="s">
        <v>93</v>
      </c>
      <c r="M1305" t="s">
        <v>951</v>
      </c>
      <c r="O1305" s="2">
        <f>IFERROR(IF($B1305="","",INDEX(所属情報!$E:$E,MATCH($A1305,所属情報!$A:$A,0))),"")</f>
        <v>492355</v>
      </c>
      <c r="P1305" s="2" t="str">
        <f t="shared" si="60"/>
        <v>山下　太陽 (3)</v>
      </c>
      <c r="Q1305" s="2" t="str">
        <f t="shared" si="61"/>
        <v>ﾔﾏｼﾀ ﾀｲﾖｳ</v>
      </c>
      <c r="R1305" s="2" t="str">
        <f t="shared" si="62"/>
        <v>YAMASHITA Taiyo (03)</v>
      </c>
      <c r="S1305" s="2" t="str">
        <f>IFERROR(IF($F1305="","",INDEX(リスト!$C:$C,MATCH($F1305,リスト!$B:$B,0))),"")</f>
        <v>27</v>
      </c>
      <c r="T1305" s="2" t="str">
        <f>IFERROR(IF($K1305="","",INDEX(リスト!$F:$F,MATCH($K1305,リスト!$E:$E,0))),"")</f>
        <v>JPN</v>
      </c>
      <c r="U1305" s="2" t="str">
        <f>IF($B1305="","",RIGHT($G1305*1000+100+COUNTIF($G$2:$G1305,$G1305),9))</f>
        <v>031105103</v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>大阪・大　阪</v>
      </c>
    </row>
    <row r="1306" spans="1:22" x14ac:dyDescent="0.4">
      <c r="A1306" t="s">
        <v>11796</v>
      </c>
      <c r="B1306">
        <v>1306</v>
      </c>
      <c r="C1306" t="s">
        <v>6453</v>
      </c>
      <c r="D1306" t="s">
        <v>6454</v>
      </c>
      <c r="E1306">
        <v>3</v>
      </c>
      <c r="F1306" t="s">
        <v>93</v>
      </c>
      <c r="G1306">
        <v>20040317</v>
      </c>
      <c r="H1306" t="s">
        <v>6455</v>
      </c>
      <c r="I1306" t="s">
        <v>6456</v>
      </c>
      <c r="J1306" t="s">
        <v>903</v>
      </c>
      <c r="K1306" t="s">
        <v>141</v>
      </c>
      <c r="L1306" t="s">
        <v>93</v>
      </c>
      <c r="M1306" t="s">
        <v>785</v>
      </c>
      <c r="O1306" s="2">
        <f>IFERROR(IF($B1306="","",INDEX(所属情報!$E:$E,MATCH($A1306,所属情報!$A:$A,0))),"")</f>
        <v>492355</v>
      </c>
      <c r="P1306" s="2" t="str">
        <f t="shared" si="60"/>
        <v>横峰　卓也 (3)</v>
      </c>
      <c r="Q1306" s="2" t="str">
        <f t="shared" si="61"/>
        <v>ﾖｺﾐﾈ ﾀｸﾔ</v>
      </c>
      <c r="R1306" s="2" t="str">
        <f t="shared" si="62"/>
        <v>YOKOMINE Takuya (04)</v>
      </c>
      <c r="S1306" s="2" t="str">
        <f>IFERROR(IF($F1306="","",INDEX(リスト!$C:$C,MATCH($F1306,リスト!$B:$B,0))),"")</f>
        <v>27</v>
      </c>
      <c r="T1306" s="2" t="str">
        <f>IFERROR(IF($K1306="","",INDEX(リスト!$F:$F,MATCH($K1306,リスト!$E:$E,0))),"")</f>
        <v>JPN</v>
      </c>
      <c r="U1306" s="2" t="str">
        <f>IF($B1306="","",RIGHT($G1306*1000+100+COUNTIF($G$2:$G1306,$G1306),9))</f>
        <v>040317101</v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>東海大大阪仰星・大　阪</v>
      </c>
    </row>
    <row r="1307" spans="1:22" x14ac:dyDescent="0.4">
      <c r="A1307" t="s">
        <v>11796</v>
      </c>
      <c r="B1307">
        <v>1307</v>
      </c>
      <c r="C1307" t="s">
        <v>6457</v>
      </c>
      <c r="D1307" t="s">
        <v>6458</v>
      </c>
      <c r="E1307">
        <v>3</v>
      </c>
      <c r="F1307" t="s">
        <v>93</v>
      </c>
      <c r="G1307">
        <v>20030628</v>
      </c>
      <c r="H1307" t="s">
        <v>6459</v>
      </c>
      <c r="I1307" t="s">
        <v>6460</v>
      </c>
      <c r="J1307" t="s">
        <v>1194</v>
      </c>
      <c r="K1307" t="s">
        <v>141</v>
      </c>
      <c r="L1307" t="s">
        <v>93</v>
      </c>
      <c r="M1307" t="s">
        <v>945</v>
      </c>
      <c r="O1307" s="2">
        <f>IFERROR(IF($B1307="","",INDEX(所属情報!$E:$E,MATCH($A1307,所属情報!$A:$A,0))),"")</f>
        <v>492355</v>
      </c>
      <c r="P1307" s="2" t="str">
        <f t="shared" si="60"/>
        <v>大谷　光希 (3)</v>
      </c>
      <c r="Q1307" s="2" t="str">
        <f t="shared" si="61"/>
        <v>ｵｵﾀﾆ ｺｳｷ</v>
      </c>
      <c r="R1307" s="2" t="str">
        <f t="shared" si="62"/>
        <v>OTANI Koki (03)</v>
      </c>
      <c r="S1307" s="2" t="str">
        <f>IFERROR(IF($F1307="","",INDEX(リスト!$C:$C,MATCH($F1307,リスト!$B:$B,0))),"")</f>
        <v>27</v>
      </c>
      <c r="T1307" s="2" t="str">
        <f>IFERROR(IF($K1307="","",INDEX(リスト!$F:$F,MATCH($K1307,リスト!$E:$E,0))),"")</f>
        <v>JPN</v>
      </c>
      <c r="U1307" s="2" t="str">
        <f>IF($B1307="","",RIGHT($G1307*1000+100+COUNTIF($G$2:$G1307,$G1307),9))</f>
        <v>030628102</v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>大塚・大　阪</v>
      </c>
    </row>
    <row r="1308" spans="1:22" x14ac:dyDescent="0.4">
      <c r="A1308" t="s">
        <v>11796</v>
      </c>
      <c r="B1308">
        <v>1308</v>
      </c>
      <c r="C1308" t="s">
        <v>6461</v>
      </c>
      <c r="D1308" t="s">
        <v>6462</v>
      </c>
      <c r="E1308">
        <v>3</v>
      </c>
      <c r="F1308" t="s">
        <v>97</v>
      </c>
      <c r="G1308">
        <v>20031015</v>
      </c>
      <c r="H1308" t="s">
        <v>6463</v>
      </c>
      <c r="I1308" t="s">
        <v>4907</v>
      </c>
      <c r="J1308" t="s">
        <v>2466</v>
      </c>
      <c r="K1308" t="s">
        <v>141</v>
      </c>
      <c r="L1308" t="s">
        <v>97</v>
      </c>
      <c r="M1308" t="s">
        <v>2841</v>
      </c>
      <c r="O1308" s="2">
        <f>IFERROR(IF($B1308="","",INDEX(所属情報!$E:$E,MATCH($A1308,所属情報!$A:$A,0))),"")</f>
        <v>492355</v>
      </c>
      <c r="P1308" s="2" t="str">
        <f t="shared" si="60"/>
        <v>仲西　壱馬 (3)</v>
      </c>
      <c r="Q1308" s="2" t="str">
        <f t="shared" si="61"/>
        <v>ﾅｶﾆｼ ｶｽﾞﾏ</v>
      </c>
      <c r="R1308" s="2" t="str">
        <f t="shared" si="62"/>
        <v>NAKANISHI Kazuma (03)</v>
      </c>
      <c r="S1308" s="2" t="str">
        <f>IFERROR(IF($F1308="","",INDEX(リスト!$C:$C,MATCH($F1308,リスト!$B:$B,0))),"")</f>
        <v>29</v>
      </c>
      <c r="T1308" s="2" t="str">
        <f>IFERROR(IF($K1308="","",INDEX(リスト!$F:$F,MATCH($K1308,リスト!$E:$E,0))),"")</f>
        <v>JPN</v>
      </c>
      <c r="U1308" s="2" t="str">
        <f>IF($B1308="","",RIGHT($G1308*1000+100+COUNTIF($G$2:$G1308,$G1308),9))</f>
        <v>031015101</v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>添上・奈　良</v>
      </c>
    </row>
    <row r="1309" spans="1:22" x14ac:dyDescent="0.4">
      <c r="A1309" t="s">
        <v>11796</v>
      </c>
      <c r="B1309">
        <v>1309</v>
      </c>
      <c r="C1309" t="s">
        <v>6464</v>
      </c>
      <c r="D1309" t="s">
        <v>6465</v>
      </c>
      <c r="E1309">
        <v>3</v>
      </c>
      <c r="F1309" t="s">
        <v>93</v>
      </c>
      <c r="G1309">
        <v>20030706</v>
      </c>
      <c r="H1309" t="s">
        <v>6466</v>
      </c>
      <c r="I1309" t="s">
        <v>6467</v>
      </c>
      <c r="J1309" t="s">
        <v>6468</v>
      </c>
      <c r="K1309" t="s">
        <v>141</v>
      </c>
      <c r="L1309" t="s">
        <v>93</v>
      </c>
      <c r="M1309" t="s">
        <v>945</v>
      </c>
      <c r="O1309" s="2">
        <f>IFERROR(IF($B1309="","",INDEX(所属情報!$E:$E,MATCH($A1309,所属情報!$A:$A,0))),"")</f>
        <v>492355</v>
      </c>
      <c r="P1309" s="2" t="str">
        <f t="shared" si="60"/>
        <v>毛塚　貴雅 (3)</v>
      </c>
      <c r="Q1309" s="2" t="str">
        <f t="shared" si="61"/>
        <v>ｹﾂﾞｶ ﾀｶﾏｻ</v>
      </c>
      <c r="R1309" s="2" t="str">
        <f t="shared" si="62"/>
        <v>KEZUKA Takamasa (03)</v>
      </c>
      <c r="S1309" s="2" t="str">
        <f>IFERROR(IF($F1309="","",INDEX(リスト!$C:$C,MATCH($F1309,リスト!$B:$B,0))),"")</f>
        <v>27</v>
      </c>
      <c r="T1309" s="2" t="str">
        <f>IFERROR(IF($K1309="","",INDEX(リスト!$F:$F,MATCH($K1309,リスト!$E:$E,0))),"")</f>
        <v>JPN</v>
      </c>
      <c r="U1309" s="2" t="str">
        <f>IF($B1309="","",RIGHT($G1309*1000+100+COUNTIF($G$2:$G1309,$G1309),9))</f>
        <v>030706103</v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>大塚・大　阪</v>
      </c>
    </row>
    <row r="1310" spans="1:22" x14ac:dyDescent="0.4">
      <c r="A1310" t="s">
        <v>11796</v>
      </c>
      <c r="B1310">
        <v>1310</v>
      </c>
      <c r="C1310" t="s">
        <v>6469</v>
      </c>
      <c r="D1310" t="s">
        <v>6470</v>
      </c>
      <c r="E1310">
        <v>3</v>
      </c>
      <c r="F1310" t="s">
        <v>93</v>
      </c>
      <c r="G1310">
        <v>20031202</v>
      </c>
      <c r="H1310" t="s">
        <v>6471</v>
      </c>
      <c r="I1310" t="s">
        <v>6472</v>
      </c>
      <c r="J1310" t="s">
        <v>6473</v>
      </c>
      <c r="K1310" t="s">
        <v>141</v>
      </c>
      <c r="L1310" t="s">
        <v>93</v>
      </c>
      <c r="M1310" t="s">
        <v>2360</v>
      </c>
      <c r="O1310" s="2">
        <f>IFERROR(IF($B1310="","",INDEX(所属情報!$E:$E,MATCH($A1310,所属情報!$A:$A,0))),"")</f>
        <v>492355</v>
      </c>
      <c r="P1310" s="2" t="str">
        <f t="shared" si="60"/>
        <v>北本　雄士 (3)</v>
      </c>
      <c r="Q1310" s="2" t="str">
        <f t="shared" si="61"/>
        <v>ｷﾀﾓﾄ ﾕｳｼﾞ</v>
      </c>
      <c r="R1310" s="2" t="str">
        <f t="shared" si="62"/>
        <v>KITAMOTO Yuji (03)</v>
      </c>
      <c r="S1310" s="2" t="str">
        <f>IFERROR(IF($F1310="","",INDEX(リスト!$C:$C,MATCH($F1310,リスト!$B:$B,0))),"")</f>
        <v>27</v>
      </c>
      <c r="T1310" s="2" t="str">
        <f>IFERROR(IF($K1310="","",INDEX(リスト!$F:$F,MATCH($K1310,リスト!$E:$E,0))),"")</f>
        <v>JPN</v>
      </c>
      <c r="U1310" s="2" t="str">
        <f>IF($B1310="","",RIGHT($G1310*1000+100+COUNTIF($G$2:$G1310,$G1310),9))</f>
        <v>031202102</v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>箕面自由学園・大　阪</v>
      </c>
    </row>
    <row r="1311" spans="1:22" x14ac:dyDescent="0.4">
      <c r="A1311" t="s">
        <v>11796</v>
      </c>
      <c r="B1311">
        <v>1311</v>
      </c>
      <c r="C1311" t="s">
        <v>6474</v>
      </c>
      <c r="D1311" t="s">
        <v>6475</v>
      </c>
      <c r="E1311">
        <v>3</v>
      </c>
      <c r="F1311" t="s">
        <v>93</v>
      </c>
      <c r="G1311">
        <v>20030403</v>
      </c>
      <c r="H1311" t="s">
        <v>6476</v>
      </c>
      <c r="I1311" t="s">
        <v>5268</v>
      </c>
      <c r="J1311" t="s">
        <v>2301</v>
      </c>
      <c r="K1311" t="s">
        <v>141</v>
      </c>
      <c r="L1311" t="s">
        <v>93</v>
      </c>
      <c r="M1311" t="s">
        <v>6477</v>
      </c>
      <c r="O1311" s="2">
        <f>IFERROR(IF($B1311="","",INDEX(所属情報!$E:$E,MATCH($A1311,所属情報!$A:$A,0))),"")</f>
        <v>492355</v>
      </c>
      <c r="P1311" s="2" t="str">
        <f t="shared" si="60"/>
        <v>植田　絢慎 (3)</v>
      </c>
      <c r="Q1311" s="2" t="str">
        <f t="shared" si="61"/>
        <v>ｳｴﾀﾞ ｹﾝｼﾝ</v>
      </c>
      <c r="R1311" s="2" t="str">
        <f t="shared" si="62"/>
        <v>UEDA Kenshin (03)</v>
      </c>
      <c r="S1311" s="2" t="str">
        <f>IFERROR(IF($F1311="","",INDEX(リスト!$C:$C,MATCH($F1311,リスト!$B:$B,0))),"")</f>
        <v>27</v>
      </c>
      <c r="T1311" s="2" t="str">
        <f>IFERROR(IF($K1311="","",INDEX(リスト!$F:$F,MATCH($K1311,リスト!$E:$E,0))),"")</f>
        <v>JPN</v>
      </c>
      <c r="U1311" s="2" t="str">
        <f>IF($B1311="","",RIGHT($G1311*1000+100+COUNTIF($G$2:$G1311,$G1311),9))</f>
        <v>030403103</v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>信太・大　阪</v>
      </c>
    </row>
    <row r="1312" spans="1:22" x14ac:dyDescent="0.4">
      <c r="A1312" t="s">
        <v>11796</v>
      </c>
      <c r="B1312">
        <v>1312</v>
      </c>
      <c r="C1312" t="s">
        <v>6478</v>
      </c>
      <c r="D1312" t="s">
        <v>6479</v>
      </c>
      <c r="E1312">
        <v>3</v>
      </c>
      <c r="F1312" t="s">
        <v>93</v>
      </c>
      <c r="G1312">
        <v>20031028</v>
      </c>
      <c r="H1312" t="s">
        <v>6480</v>
      </c>
      <c r="I1312" t="s">
        <v>1025</v>
      </c>
      <c r="J1312" t="s">
        <v>6481</v>
      </c>
      <c r="K1312" t="s">
        <v>141</v>
      </c>
      <c r="L1312" t="s">
        <v>93</v>
      </c>
      <c r="M1312" t="s">
        <v>957</v>
      </c>
      <c r="O1312" s="2">
        <f>IFERROR(IF($B1312="","",INDEX(所属情報!$E:$E,MATCH($A1312,所属情報!$A:$A,0))),"")</f>
        <v>492355</v>
      </c>
      <c r="P1312" s="2" t="str">
        <f t="shared" si="60"/>
        <v>伊藤　茜哉 (3)</v>
      </c>
      <c r="Q1312" s="2" t="str">
        <f t="shared" si="61"/>
        <v>ｲﾄｳ ｾﾝﾔ</v>
      </c>
      <c r="R1312" s="2" t="str">
        <f t="shared" si="62"/>
        <v>ITO Senya (03)</v>
      </c>
      <c r="S1312" s="2" t="str">
        <f>IFERROR(IF($F1312="","",INDEX(リスト!$C:$C,MATCH($F1312,リスト!$B:$B,0))),"")</f>
        <v>27</v>
      </c>
      <c r="T1312" s="2" t="str">
        <f>IFERROR(IF($K1312="","",INDEX(リスト!$F:$F,MATCH($K1312,リスト!$E:$E,0))),"")</f>
        <v>JPN</v>
      </c>
      <c r="U1312" s="2" t="str">
        <f>IF($B1312="","",RIGHT($G1312*1000+100+COUNTIF($G$2:$G1312,$G1312),9))</f>
        <v>031028102</v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>摂津・大　阪</v>
      </c>
    </row>
    <row r="1313" spans="1:22" x14ac:dyDescent="0.4">
      <c r="A1313" t="s">
        <v>11796</v>
      </c>
      <c r="B1313">
        <v>1313</v>
      </c>
      <c r="C1313" t="s">
        <v>6482</v>
      </c>
      <c r="D1313" t="s">
        <v>6483</v>
      </c>
      <c r="E1313">
        <v>3</v>
      </c>
      <c r="F1313" t="s">
        <v>91</v>
      </c>
      <c r="G1313">
        <v>20030529</v>
      </c>
      <c r="H1313" t="s">
        <v>6484</v>
      </c>
      <c r="I1313" t="s">
        <v>1217</v>
      </c>
      <c r="J1313" t="s">
        <v>1435</v>
      </c>
      <c r="K1313" t="s">
        <v>141</v>
      </c>
      <c r="L1313" t="s">
        <v>91</v>
      </c>
      <c r="M1313" t="s">
        <v>3012</v>
      </c>
      <c r="O1313" s="2">
        <f>IFERROR(IF($B1313="","",INDEX(所属情報!$E:$E,MATCH($A1313,所属情報!$A:$A,0))),"")</f>
        <v>492355</v>
      </c>
      <c r="P1313" s="2" t="str">
        <f t="shared" si="60"/>
        <v>広瀬　裕大 (3)</v>
      </c>
      <c r="Q1313" s="2" t="str">
        <f t="shared" si="61"/>
        <v>ﾋﾛｾ ﾕｳﾀ</v>
      </c>
      <c r="R1313" s="2" t="str">
        <f t="shared" si="62"/>
        <v>HIROSE Yuta (03)</v>
      </c>
      <c r="S1313" s="2" t="str">
        <f>IFERROR(IF($F1313="","",INDEX(リスト!$C:$C,MATCH($F1313,リスト!$B:$B,0))),"")</f>
        <v>26</v>
      </c>
      <c r="T1313" s="2" t="str">
        <f>IFERROR(IF($K1313="","",INDEX(リスト!$F:$F,MATCH($K1313,リスト!$E:$E,0))),"")</f>
        <v>JPN</v>
      </c>
      <c r="U1313" s="2" t="str">
        <f>IF($B1313="","",RIGHT($G1313*1000+100+COUNTIF($G$2:$G1313,$G1313),9))</f>
        <v>030529101</v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>京都廣学館・京　都</v>
      </c>
    </row>
    <row r="1314" spans="1:22" x14ac:dyDescent="0.4">
      <c r="A1314" t="s">
        <v>11796</v>
      </c>
      <c r="B1314">
        <v>1314</v>
      </c>
      <c r="C1314" t="s">
        <v>6485</v>
      </c>
      <c r="D1314" t="s">
        <v>6486</v>
      </c>
      <c r="E1314">
        <v>2</v>
      </c>
      <c r="F1314" t="s">
        <v>93</v>
      </c>
      <c r="G1314">
        <v>20040812</v>
      </c>
      <c r="H1314" t="s">
        <v>6487</v>
      </c>
      <c r="I1314" t="s">
        <v>6488</v>
      </c>
      <c r="J1314" t="s">
        <v>2316</v>
      </c>
      <c r="K1314" t="s">
        <v>141</v>
      </c>
      <c r="L1314" t="s">
        <v>93</v>
      </c>
      <c r="M1314" t="s">
        <v>4572</v>
      </c>
      <c r="O1314" s="2">
        <f>IFERROR(IF($B1314="","",INDEX(所属情報!$E:$E,MATCH($A1314,所属情報!$A:$A,0))),"")</f>
        <v>492355</v>
      </c>
      <c r="P1314" s="2" t="str">
        <f t="shared" si="60"/>
        <v>井口　士心 (2)</v>
      </c>
      <c r="Q1314" s="2" t="str">
        <f t="shared" si="61"/>
        <v>ｲｸﾞﾁ ﾔﾏﾄ</v>
      </c>
      <c r="R1314" s="2" t="str">
        <f t="shared" si="62"/>
        <v>IGUCHI Yamato (04)</v>
      </c>
      <c r="S1314" s="2" t="str">
        <f>IFERROR(IF($F1314="","",INDEX(リスト!$C:$C,MATCH($F1314,リスト!$B:$B,0))),"")</f>
        <v>27</v>
      </c>
      <c r="T1314" s="2" t="str">
        <f>IFERROR(IF($K1314="","",INDEX(リスト!$F:$F,MATCH($K1314,リスト!$E:$E,0))),"")</f>
        <v>JPN</v>
      </c>
      <c r="U1314" s="2" t="str">
        <f>IF($B1314="","",RIGHT($G1314*1000+100+COUNTIF($G$2:$G1314,$G1314),9))</f>
        <v>040812103</v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>興國・大　阪</v>
      </c>
    </row>
    <row r="1315" spans="1:22" x14ac:dyDescent="0.4">
      <c r="A1315" t="s">
        <v>11796</v>
      </c>
      <c r="B1315">
        <v>1315</v>
      </c>
      <c r="C1315" t="s">
        <v>6489</v>
      </c>
      <c r="D1315" t="s">
        <v>6490</v>
      </c>
      <c r="E1315">
        <v>2</v>
      </c>
      <c r="F1315" t="s">
        <v>91</v>
      </c>
      <c r="G1315">
        <v>20050311</v>
      </c>
      <c r="H1315" t="s">
        <v>6491</v>
      </c>
      <c r="I1315" t="s">
        <v>3282</v>
      </c>
      <c r="J1315" t="s">
        <v>1244</v>
      </c>
      <c r="K1315" t="s">
        <v>141</v>
      </c>
      <c r="L1315" t="s">
        <v>91</v>
      </c>
      <c r="M1315" t="s">
        <v>1240</v>
      </c>
      <c r="O1315" s="2">
        <f>IFERROR(IF($B1315="","",INDEX(所属情報!$E:$E,MATCH($A1315,所属情報!$A:$A,0))),"")</f>
        <v>492355</v>
      </c>
      <c r="P1315" s="2" t="str">
        <f t="shared" si="60"/>
        <v>泉　佑真 (2)</v>
      </c>
      <c r="Q1315" s="2" t="str">
        <f t="shared" si="61"/>
        <v>ｲｽﾞﾐ ﾕｳﾏ</v>
      </c>
      <c r="R1315" s="2" t="str">
        <f t="shared" si="62"/>
        <v>IZUMI Yuma (05)</v>
      </c>
      <c r="S1315" s="2" t="str">
        <f>IFERROR(IF($F1315="","",INDEX(リスト!$C:$C,MATCH($F1315,リスト!$B:$B,0))),"")</f>
        <v>26</v>
      </c>
      <c r="T1315" s="2" t="str">
        <f>IFERROR(IF($K1315="","",INDEX(リスト!$F:$F,MATCH($K1315,リスト!$E:$E,0))),"")</f>
        <v>JPN</v>
      </c>
      <c r="U1315" s="2" t="str">
        <f>IF($B1315="","",RIGHT($G1315*1000+100+COUNTIF($G$2:$G1315,$G1315),9))</f>
        <v>050311102</v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>花園・京　都</v>
      </c>
    </row>
    <row r="1316" spans="1:22" x14ac:dyDescent="0.4">
      <c r="A1316" t="s">
        <v>11796</v>
      </c>
      <c r="B1316">
        <v>1316</v>
      </c>
      <c r="C1316" t="s">
        <v>6492</v>
      </c>
      <c r="D1316" t="s">
        <v>6493</v>
      </c>
      <c r="E1316">
        <v>2</v>
      </c>
      <c r="F1316" t="s">
        <v>97</v>
      </c>
      <c r="G1316">
        <v>20040604</v>
      </c>
      <c r="H1316" t="s">
        <v>6494</v>
      </c>
      <c r="I1316" t="s">
        <v>6495</v>
      </c>
      <c r="J1316" t="s">
        <v>1548</v>
      </c>
      <c r="K1316" t="s">
        <v>141</v>
      </c>
      <c r="L1316" t="s">
        <v>97</v>
      </c>
      <c r="M1316" t="s">
        <v>2841</v>
      </c>
      <c r="O1316" s="2">
        <f>IFERROR(IF($B1316="","",INDEX(所属情報!$E:$E,MATCH($A1316,所属情報!$A:$A,0))),"")</f>
        <v>492355</v>
      </c>
      <c r="P1316" s="2" t="str">
        <f t="shared" si="60"/>
        <v>岩田　幸大 (2)</v>
      </c>
      <c r="Q1316" s="2" t="str">
        <f t="shared" si="61"/>
        <v>ｲﾜﾀ ｺｳﾀﾞｲ</v>
      </c>
      <c r="R1316" s="2" t="str">
        <f t="shared" si="62"/>
        <v>IWATA Kodai (04)</v>
      </c>
      <c r="S1316" s="2" t="str">
        <f>IFERROR(IF($F1316="","",INDEX(リスト!$C:$C,MATCH($F1316,リスト!$B:$B,0))),"")</f>
        <v>29</v>
      </c>
      <c r="T1316" s="2" t="str">
        <f>IFERROR(IF($K1316="","",INDEX(リスト!$F:$F,MATCH($K1316,リスト!$E:$E,0))),"")</f>
        <v>JPN</v>
      </c>
      <c r="U1316" s="2" t="str">
        <f>IF($B1316="","",RIGHT($G1316*1000+100+COUNTIF($G$2:$G1316,$G1316),9))</f>
        <v>040604101</v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>添上・奈　良</v>
      </c>
    </row>
    <row r="1317" spans="1:22" x14ac:dyDescent="0.4">
      <c r="A1317" t="s">
        <v>11796</v>
      </c>
      <c r="B1317">
        <v>1317</v>
      </c>
      <c r="C1317" t="s">
        <v>6496</v>
      </c>
      <c r="D1317" t="s">
        <v>6497</v>
      </c>
      <c r="E1317">
        <v>2</v>
      </c>
      <c r="F1317" t="s">
        <v>93</v>
      </c>
      <c r="G1317">
        <v>20040404</v>
      </c>
      <c r="H1317" t="s">
        <v>6498</v>
      </c>
      <c r="I1317" t="s">
        <v>2133</v>
      </c>
      <c r="J1317" t="s">
        <v>6499</v>
      </c>
      <c r="K1317" t="s">
        <v>141</v>
      </c>
      <c r="L1317" t="s">
        <v>93</v>
      </c>
      <c r="M1317" t="s">
        <v>5988</v>
      </c>
      <c r="O1317" s="2">
        <f>IFERROR(IF($B1317="","",INDEX(所属情報!$E:$E,MATCH($A1317,所属情報!$A:$A,0))),"")</f>
        <v>492355</v>
      </c>
      <c r="P1317" s="2" t="str">
        <f t="shared" si="60"/>
        <v>上野　佑太朗 (2)</v>
      </c>
      <c r="Q1317" s="2" t="str">
        <f t="shared" si="61"/>
        <v>ｳｴﾉ ﾕｳﾀﾛｳ</v>
      </c>
      <c r="R1317" s="2" t="str">
        <f t="shared" si="62"/>
        <v>UENO Yutaro (04)</v>
      </c>
      <c r="S1317" s="2" t="str">
        <f>IFERROR(IF($F1317="","",INDEX(リスト!$C:$C,MATCH($F1317,リスト!$B:$B,0))),"")</f>
        <v>27</v>
      </c>
      <c r="T1317" s="2" t="str">
        <f>IFERROR(IF($K1317="","",INDEX(リスト!$F:$F,MATCH($K1317,リスト!$E:$E,0))),"")</f>
        <v>JPN</v>
      </c>
      <c r="U1317" s="2" t="str">
        <f>IF($B1317="","",RIGHT($G1317*1000+100+COUNTIF($G$2:$G1317,$G1317),9))</f>
        <v>040404103</v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>大阪商業大・大　阪</v>
      </c>
    </row>
    <row r="1318" spans="1:22" x14ac:dyDescent="0.4">
      <c r="A1318" t="s">
        <v>11796</v>
      </c>
      <c r="B1318">
        <v>1318</v>
      </c>
      <c r="C1318" t="s">
        <v>6500</v>
      </c>
      <c r="D1318" t="s">
        <v>6501</v>
      </c>
      <c r="E1318">
        <v>2</v>
      </c>
      <c r="F1318" t="s">
        <v>91</v>
      </c>
      <c r="G1318">
        <v>20040416</v>
      </c>
      <c r="H1318" t="s">
        <v>6502</v>
      </c>
      <c r="I1318" t="s">
        <v>6503</v>
      </c>
      <c r="J1318" t="s">
        <v>1350</v>
      </c>
      <c r="K1318" t="s">
        <v>141</v>
      </c>
      <c r="L1318" t="s">
        <v>91</v>
      </c>
      <c r="M1318" t="s">
        <v>2908</v>
      </c>
      <c r="O1318" s="2">
        <f>IFERROR(IF($B1318="","",INDEX(所属情報!$E:$E,MATCH($A1318,所属情報!$A:$A,0))),"")</f>
        <v>492355</v>
      </c>
      <c r="P1318" s="2" t="str">
        <f t="shared" si="60"/>
        <v>大狩　伸太郎 (2)</v>
      </c>
      <c r="Q1318" s="2" t="str">
        <f t="shared" si="61"/>
        <v>ｵｵｶﾞﾘ ｼﾝﾀﾛｳ</v>
      </c>
      <c r="R1318" s="2" t="str">
        <f t="shared" si="62"/>
        <v>OGARI Shintaro (04)</v>
      </c>
      <c r="S1318" s="2" t="str">
        <f>IFERROR(IF($F1318="","",INDEX(リスト!$C:$C,MATCH($F1318,リスト!$B:$B,0))),"")</f>
        <v>26</v>
      </c>
      <c r="T1318" s="2" t="str">
        <f>IFERROR(IF($K1318="","",INDEX(リスト!$F:$F,MATCH($K1318,リスト!$E:$E,0))),"")</f>
        <v>JPN</v>
      </c>
      <c r="U1318" s="2" t="str">
        <f>IF($B1318="","",RIGHT($G1318*1000+100+COUNTIF($G$2:$G1318,$G1318),9))</f>
        <v>040416104</v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>京都両洋・京　都</v>
      </c>
    </row>
    <row r="1319" spans="1:22" x14ac:dyDescent="0.4">
      <c r="A1319" t="s">
        <v>11796</v>
      </c>
      <c r="B1319">
        <v>1319</v>
      </c>
      <c r="C1319" t="s">
        <v>6504</v>
      </c>
      <c r="D1319" t="s">
        <v>6505</v>
      </c>
      <c r="E1319">
        <v>2</v>
      </c>
      <c r="F1319" t="s">
        <v>93</v>
      </c>
      <c r="G1319">
        <v>20040618</v>
      </c>
      <c r="H1319" t="s">
        <v>6506</v>
      </c>
      <c r="I1319" t="s">
        <v>819</v>
      </c>
      <c r="J1319" t="s">
        <v>5560</v>
      </c>
      <c r="K1319" t="s">
        <v>141</v>
      </c>
      <c r="L1319" t="s">
        <v>93</v>
      </c>
      <c r="M1319" t="s">
        <v>6403</v>
      </c>
      <c r="O1319" s="2">
        <f>IFERROR(IF($B1319="","",INDEX(所属情報!$E:$E,MATCH($A1319,所属情報!$A:$A,0))),"")</f>
        <v>492355</v>
      </c>
      <c r="P1319" s="2" t="str">
        <f t="shared" si="60"/>
        <v>岡田　優作 (2)</v>
      </c>
      <c r="Q1319" s="2" t="str">
        <f t="shared" si="61"/>
        <v>ｵｶﾀﾞ ﾕｳｻｸ</v>
      </c>
      <c r="R1319" s="2" t="str">
        <f t="shared" si="62"/>
        <v>OKADA Yusaku (04)</v>
      </c>
      <c r="S1319" s="2" t="str">
        <f>IFERROR(IF($F1319="","",INDEX(リスト!$C:$C,MATCH($F1319,リスト!$B:$B,0))),"")</f>
        <v>27</v>
      </c>
      <c r="T1319" s="2" t="str">
        <f>IFERROR(IF($K1319="","",INDEX(リスト!$F:$F,MATCH($K1319,リスト!$E:$E,0))),"")</f>
        <v>JPN</v>
      </c>
      <c r="U1319" s="2" t="str">
        <f>IF($B1319="","",RIGHT($G1319*1000+100+COUNTIF($G$2:$G1319,$G1319),9))</f>
        <v>040618102</v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>今宮工科・大　阪</v>
      </c>
    </row>
    <row r="1320" spans="1:22" x14ac:dyDescent="0.4">
      <c r="A1320" t="s">
        <v>11796</v>
      </c>
      <c r="B1320">
        <v>1320</v>
      </c>
      <c r="C1320" t="s">
        <v>6507</v>
      </c>
      <c r="D1320" t="s">
        <v>6508</v>
      </c>
      <c r="E1320">
        <v>2</v>
      </c>
      <c r="F1320" t="s">
        <v>93</v>
      </c>
      <c r="G1320">
        <v>20040614</v>
      </c>
      <c r="H1320" t="s">
        <v>6509</v>
      </c>
      <c r="I1320" t="s">
        <v>6510</v>
      </c>
      <c r="J1320" t="s">
        <v>3966</v>
      </c>
      <c r="K1320" t="s">
        <v>141</v>
      </c>
      <c r="L1320" t="s">
        <v>113</v>
      </c>
      <c r="M1320" t="s">
        <v>2376</v>
      </c>
      <c r="O1320" s="2">
        <f>IFERROR(IF($B1320="","",INDEX(所属情報!$E:$E,MATCH($A1320,所属情報!$A:$A,0))),"")</f>
        <v>492355</v>
      </c>
      <c r="P1320" s="2" t="str">
        <f t="shared" si="60"/>
        <v>金倉　帆希 (2)</v>
      </c>
      <c r="Q1320" s="2" t="str">
        <f t="shared" si="61"/>
        <v>ｶﾅｸﾗ ﾎﾏﾚ</v>
      </c>
      <c r="R1320" s="2" t="str">
        <f t="shared" si="62"/>
        <v>KANAKURA Homare (04)</v>
      </c>
      <c r="S1320" s="2" t="str">
        <f>IFERROR(IF($F1320="","",INDEX(リスト!$C:$C,MATCH($F1320,リスト!$B:$B,0))),"")</f>
        <v>27</v>
      </c>
      <c r="T1320" s="2" t="str">
        <f>IFERROR(IF($K1320="","",INDEX(リスト!$F:$F,MATCH($K1320,リスト!$E:$E,0))),"")</f>
        <v>JPN</v>
      </c>
      <c r="U1320" s="2" t="str">
        <f>IF($B1320="","",RIGHT($G1320*1000+100+COUNTIF($G$2:$G1320,$G1320),9))</f>
        <v>040614103</v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>四国学院大香川西・香　川</v>
      </c>
    </row>
    <row r="1321" spans="1:22" x14ac:dyDescent="0.4">
      <c r="A1321" t="s">
        <v>11796</v>
      </c>
      <c r="B1321">
        <v>1321</v>
      </c>
      <c r="C1321" t="s">
        <v>6511</v>
      </c>
      <c r="D1321" t="s">
        <v>6512</v>
      </c>
      <c r="E1321">
        <v>2</v>
      </c>
      <c r="F1321" t="s">
        <v>93</v>
      </c>
      <c r="G1321">
        <v>20050209</v>
      </c>
      <c r="H1321" t="s">
        <v>6513</v>
      </c>
      <c r="I1321" t="s">
        <v>1805</v>
      </c>
      <c r="J1321" t="s">
        <v>1239</v>
      </c>
      <c r="K1321" t="s">
        <v>141</v>
      </c>
      <c r="L1321" t="s">
        <v>93</v>
      </c>
      <c r="M1321" t="s">
        <v>4572</v>
      </c>
      <c r="O1321" s="2">
        <f>IFERROR(IF($B1321="","",INDEX(所属情報!$E:$E,MATCH($A1321,所属情報!$A:$A,0))),"")</f>
        <v>492355</v>
      </c>
      <c r="P1321" s="2" t="str">
        <f t="shared" si="60"/>
        <v>田中　一郎 (2)</v>
      </c>
      <c r="Q1321" s="2" t="str">
        <f t="shared" si="61"/>
        <v>ﾀﾅｶ ｲﾁﾛｳ</v>
      </c>
      <c r="R1321" s="2" t="str">
        <f t="shared" si="62"/>
        <v>TANAKA Ichiro (05)</v>
      </c>
      <c r="S1321" s="2" t="str">
        <f>IFERROR(IF($F1321="","",INDEX(リスト!$C:$C,MATCH($F1321,リスト!$B:$B,0))),"")</f>
        <v>27</v>
      </c>
      <c r="T1321" s="2" t="str">
        <f>IFERROR(IF($K1321="","",INDEX(リスト!$F:$F,MATCH($K1321,リスト!$E:$E,0))),"")</f>
        <v>JPN</v>
      </c>
      <c r="U1321" s="2" t="str">
        <f>IF($B1321="","",RIGHT($G1321*1000+100+COUNTIF($G$2:$G1321,$G1321),9))</f>
        <v>050209102</v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>興國・大　阪</v>
      </c>
    </row>
    <row r="1322" spans="1:22" x14ac:dyDescent="0.4">
      <c r="A1322" t="s">
        <v>11796</v>
      </c>
      <c r="B1322">
        <v>1322</v>
      </c>
      <c r="C1322" t="s">
        <v>6514</v>
      </c>
      <c r="D1322" t="s">
        <v>6515</v>
      </c>
      <c r="E1322">
        <v>2</v>
      </c>
      <c r="F1322" t="s">
        <v>91</v>
      </c>
      <c r="G1322">
        <v>20041228</v>
      </c>
      <c r="H1322" t="s">
        <v>6516</v>
      </c>
      <c r="I1322" t="s">
        <v>6517</v>
      </c>
      <c r="J1322" t="s">
        <v>1194</v>
      </c>
      <c r="K1322" t="s">
        <v>141</v>
      </c>
      <c r="L1322" t="s">
        <v>91</v>
      </c>
      <c r="M1322" t="s">
        <v>3012</v>
      </c>
      <c r="O1322" s="2">
        <f>IFERROR(IF($B1322="","",INDEX(所属情報!$E:$E,MATCH($A1322,所属情報!$A:$A,0))),"")</f>
        <v>492355</v>
      </c>
      <c r="P1322" s="2" t="str">
        <f t="shared" si="60"/>
        <v>寺崎　晃基 (2)</v>
      </c>
      <c r="Q1322" s="2" t="str">
        <f t="shared" si="61"/>
        <v>ﾃﾗｻｷ ｺｳｷ</v>
      </c>
      <c r="R1322" s="2" t="str">
        <f t="shared" si="62"/>
        <v>TERASAKI Koki (04)</v>
      </c>
      <c r="S1322" s="2" t="str">
        <f>IFERROR(IF($F1322="","",INDEX(リスト!$C:$C,MATCH($F1322,リスト!$B:$B,0))),"")</f>
        <v>26</v>
      </c>
      <c r="T1322" s="2" t="str">
        <f>IFERROR(IF($K1322="","",INDEX(リスト!$F:$F,MATCH($K1322,リスト!$E:$E,0))),"")</f>
        <v>JPN</v>
      </c>
      <c r="U1322" s="2" t="str">
        <f>IF($B1322="","",RIGHT($G1322*1000+100+COUNTIF($G$2:$G1322,$G1322),9))</f>
        <v>041228104</v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>京都廣学館・京　都</v>
      </c>
    </row>
    <row r="1323" spans="1:22" x14ac:dyDescent="0.4">
      <c r="A1323" t="s">
        <v>11796</v>
      </c>
      <c r="B1323">
        <v>1323</v>
      </c>
      <c r="C1323" t="s">
        <v>6518</v>
      </c>
      <c r="D1323" t="s">
        <v>6519</v>
      </c>
      <c r="E1323">
        <v>2</v>
      </c>
      <c r="F1323" t="s">
        <v>93</v>
      </c>
      <c r="G1323">
        <v>20050214</v>
      </c>
      <c r="H1323" t="s">
        <v>6520</v>
      </c>
      <c r="I1323" t="s">
        <v>2306</v>
      </c>
      <c r="J1323" t="s">
        <v>1413</v>
      </c>
      <c r="K1323" t="s">
        <v>141</v>
      </c>
      <c r="L1323" t="s">
        <v>93</v>
      </c>
      <c r="M1323" t="s">
        <v>951</v>
      </c>
      <c r="O1323" s="2">
        <f>IFERROR(IF($B1323="","",INDEX(所属情報!$E:$E,MATCH($A1323,所属情報!$A:$A,0))),"")</f>
        <v>492355</v>
      </c>
      <c r="P1323" s="2" t="str">
        <f t="shared" si="60"/>
        <v>冨永　康太郎 (2)</v>
      </c>
      <c r="Q1323" s="2" t="str">
        <f t="shared" si="61"/>
        <v>ﾄﾐﾅｶﾞ ｺｳﾀﾛｳ</v>
      </c>
      <c r="R1323" s="2" t="str">
        <f t="shared" si="62"/>
        <v>TOMINAGA Kotaro (05)</v>
      </c>
      <c r="S1323" s="2" t="str">
        <f>IFERROR(IF($F1323="","",INDEX(リスト!$C:$C,MATCH($F1323,リスト!$B:$B,0))),"")</f>
        <v>27</v>
      </c>
      <c r="T1323" s="2" t="str">
        <f>IFERROR(IF($K1323="","",INDEX(リスト!$F:$F,MATCH($K1323,リスト!$E:$E,0))),"")</f>
        <v>JPN</v>
      </c>
      <c r="U1323" s="2" t="str">
        <f>IF($B1323="","",RIGHT($G1323*1000+100+COUNTIF($G$2:$G1323,$G1323),9))</f>
        <v>050214102</v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>大阪・大　阪</v>
      </c>
    </row>
    <row r="1324" spans="1:22" x14ac:dyDescent="0.4">
      <c r="A1324" t="s">
        <v>11796</v>
      </c>
      <c r="B1324">
        <v>1324</v>
      </c>
      <c r="C1324" t="s">
        <v>6521</v>
      </c>
      <c r="D1324" t="s">
        <v>6522</v>
      </c>
      <c r="E1324">
        <v>2</v>
      </c>
      <c r="F1324" t="s">
        <v>93</v>
      </c>
      <c r="G1324">
        <v>20050208</v>
      </c>
      <c r="H1324" t="s">
        <v>6523</v>
      </c>
      <c r="I1324" t="s">
        <v>6524</v>
      </c>
      <c r="J1324" t="s">
        <v>2896</v>
      </c>
      <c r="K1324" t="s">
        <v>141</v>
      </c>
      <c r="L1324" t="s">
        <v>93</v>
      </c>
      <c r="M1324" t="s">
        <v>1102</v>
      </c>
      <c r="O1324" s="2">
        <f>IFERROR(IF($B1324="","",INDEX(所属情報!$E:$E,MATCH($A1324,所属情報!$A:$A,0))),"")</f>
        <v>492355</v>
      </c>
      <c r="P1324" s="2" t="str">
        <f t="shared" si="60"/>
        <v>水谷　匠 (2)</v>
      </c>
      <c r="Q1324" s="2" t="str">
        <f t="shared" si="61"/>
        <v>ﾐｽﾞﾀﾆ ｼｮｳ</v>
      </c>
      <c r="R1324" s="2" t="str">
        <f t="shared" si="62"/>
        <v>MIZUTANI Sho (05)</v>
      </c>
      <c r="S1324" s="2" t="str">
        <f>IFERROR(IF($F1324="","",INDEX(リスト!$C:$C,MATCH($F1324,リスト!$B:$B,0))),"")</f>
        <v>27</v>
      </c>
      <c r="T1324" s="2" t="str">
        <f>IFERROR(IF($K1324="","",INDEX(リスト!$F:$F,MATCH($K1324,リスト!$E:$E,0))),"")</f>
        <v>JPN</v>
      </c>
      <c r="U1324" s="2" t="str">
        <f>IF($B1324="","",RIGHT($G1324*1000+100+COUNTIF($G$2:$G1324,$G1324),9))</f>
        <v>050208103</v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>履正社・大　阪</v>
      </c>
    </row>
    <row r="1325" spans="1:22" x14ac:dyDescent="0.4">
      <c r="A1325" t="s">
        <v>11796</v>
      </c>
      <c r="B1325">
        <v>1325</v>
      </c>
      <c r="C1325" t="s">
        <v>6525</v>
      </c>
      <c r="D1325" t="s">
        <v>6526</v>
      </c>
      <c r="E1325">
        <v>2</v>
      </c>
      <c r="F1325" t="s">
        <v>93</v>
      </c>
      <c r="G1325">
        <v>20040527</v>
      </c>
      <c r="H1325" t="s">
        <v>6527</v>
      </c>
      <c r="I1325" t="s">
        <v>2542</v>
      </c>
      <c r="J1325" t="s">
        <v>2466</v>
      </c>
      <c r="K1325" t="s">
        <v>141</v>
      </c>
      <c r="L1325" t="s">
        <v>93</v>
      </c>
      <c r="M1325" t="s">
        <v>815</v>
      </c>
      <c r="O1325" s="2">
        <f>IFERROR(IF($B1325="","",INDEX(所属情報!$E:$E,MATCH($A1325,所属情報!$A:$A,0))),"")</f>
        <v>492355</v>
      </c>
      <c r="P1325" s="2" t="str">
        <f t="shared" si="60"/>
        <v>米田　知真 (2)</v>
      </c>
      <c r="Q1325" s="2" t="str">
        <f t="shared" si="61"/>
        <v>ﾖﾈﾀﾞ ｶｽﾞﾏ</v>
      </c>
      <c r="R1325" s="2" t="str">
        <f t="shared" si="62"/>
        <v>YONEDA Kazuma (04)</v>
      </c>
      <c r="S1325" s="2" t="str">
        <f>IFERROR(IF($F1325="","",INDEX(リスト!$C:$C,MATCH($F1325,リスト!$B:$B,0))),"")</f>
        <v>27</v>
      </c>
      <c r="T1325" s="2" t="str">
        <f>IFERROR(IF($K1325="","",INDEX(リスト!$F:$F,MATCH($K1325,リスト!$E:$E,0))),"")</f>
        <v>JPN</v>
      </c>
      <c r="U1325" s="2" t="str">
        <f>IF($B1325="","",RIGHT($G1325*1000+100+COUNTIF($G$2:$G1325,$G1325),9))</f>
        <v>040527102</v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>関西大北陽・大　阪</v>
      </c>
    </row>
    <row r="1326" spans="1:22" x14ac:dyDescent="0.4">
      <c r="A1326" t="s">
        <v>11796</v>
      </c>
      <c r="B1326">
        <v>1326</v>
      </c>
      <c r="C1326" t="s">
        <v>6528</v>
      </c>
      <c r="D1326" t="s">
        <v>6529</v>
      </c>
      <c r="E1326">
        <v>2</v>
      </c>
      <c r="F1326" t="s">
        <v>93</v>
      </c>
      <c r="G1326">
        <v>20040912</v>
      </c>
      <c r="H1326" t="s">
        <v>6530</v>
      </c>
      <c r="I1326" t="s">
        <v>3154</v>
      </c>
      <c r="J1326" t="s">
        <v>974</v>
      </c>
      <c r="K1326" t="s">
        <v>141</v>
      </c>
      <c r="L1326" t="s">
        <v>93</v>
      </c>
      <c r="M1326" t="s">
        <v>951</v>
      </c>
      <c r="O1326" s="2">
        <f>IFERROR(IF($B1326="","",INDEX(所属情報!$E:$E,MATCH($A1326,所属情報!$A:$A,0))),"")</f>
        <v>492355</v>
      </c>
      <c r="P1326" s="2" t="str">
        <f t="shared" si="60"/>
        <v>坂井　颯太 (2)</v>
      </c>
      <c r="Q1326" s="2" t="str">
        <f t="shared" si="61"/>
        <v>ｻｶｲ ｿｳﾀ</v>
      </c>
      <c r="R1326" s="2" t="str">
        <f t="shared" si="62"/>
        <v>SAKAI Sota (04)</v>
      </c>
      <c r="S1326" s="2" t="str">
        <f>IFERROR(IF($F1326="","",INDEX(リスト!$C:$C,MATCH($F1326,リスト!$B:$B,0))),"")</f>
        <v>27</v>
      </c>
      <c r="T1326" s="2" t="str">
        <f>IFERROR(IF($K1326="","",INDEX(リスト!$F:$F,MATCH($K1326,リスト!$E:$E,0))),"")</f>
        <v>JPN</v>
      </c>
      <c r="U1326" s="2" t="str">
        <f>IF($B1326="","",RIGHT($G1326*1000+100+COUNTIF($G$2:$G1326,$G1326),9))</f>
        <v>040912101</v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>大阪・大　阪</v>
      </c>
    </row>
    <row r="1327" spans="1:22" x14ac:dyDescent="0.4">
      <c r="A1327" t="s">
        <v>11796</v>
      </c>
      <c r="B1327">
        <v>1327</v>
      </c>
      <c r="C1327" t="s">
        <v>6531</v>
      </c>
      <c r="D1327" t="s">
        <v>6532</v>
      </c>
      <c r="E1327">
        <v>2</v>
      </c>
      <c r="F1327" t="s">
        <v>95</v>
      </c>
      <c r="G1327">
        <v>20050127</v>
      </c>
      <c r="H1327" t="s">
        <v>6533</v>
      </c>
      <c r="I1327" t="s">
        <v>6534</v>
      </c>
      <c r="J1327" t="s">
        <v>6535</v>
      </c>
      <c r="K1327" t="s">
        <v>141</v>
      </c>
      <c r="L1327" t="s">
        <v>93</v>
      </c>
      <c r="M1327" t="s">
        <v>951</v>
      </c>
      <c r="O1327" s="2">
        <f>IFERROR(IF($B1327="","",INDEX(所属情報!$E:$E,MATCH($A1327,所属情報!$A:$A,0))),"")</f>
        <v>492355</v>
      </c>
      <c r="P1327" s="2" t="str">
        <f t="shared" si="60"/>
        <v>佐々本　琉聖 (2)</v>
      </c>
      <c r="Q1327" s="2" t="str">
        <f t="shared" si="61"/>
        <v>ｻｻﾓﾄ ﾙｷﾔ</v>
      </c>
      <c r="R1327" s="2" t="str">
        <f t="shared" si="62"/>
        <v>SASAMOTO Rukiya (05)</v>
      </c>
      <c r="S1327" s="2" t="str">
        <f>IFERROR(IF($F1327="","",INDEX(リスト!$C:$C,MATCH($F1327,リスト!$B:$B,0))),"")</f>
        <v>28</v>
      </c>
      <c r="T1327" s="2" t="str">
        <f>IFERROR(IF($K1327="","",INDEX(リスト!$F:$F,MATCH($K1327,リスト!$E:$E,0))),"")</f>
        <v>JPN</v>
      </c>
      <c r="U1327" s="2" t="str">
        <f>IF($B1327="","",RIGHT($G1327*1000+100+COUNTIF($G$2:$G1327,$G1327),9))</f>
        <v>050127101</v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>大阪・大　阪</v>
      </c>
    </row>
    <row r="1328" spans="1:22" x14ac:dyDescent="0.4">
      <c r="A1328" t="s">
        <v>11796</v>
      </c>
      <c r="B1328">
        <v>1328</v>
      </c>
      <c r="C1328" t="s">
        <v>6536</v>
      </c>
      <c r="D1328" t="s">
        <v>6537</v>
      </c>
      <c r="E1328">
        <v>2</v>
      </c>
      <c r="F1328" t="s">
        <v>93</v>
      </c>
      <c r="G1328">
        <v>20050213</v>
      </c>
      <c r="H1328" t="s">
        <v>6538</v>
      </c>
      <c r="I1328" t="s">
        <v>6539</v>
      </c>
      <c r="J1328" t="s">
        <v>4740</v>
      </c>
      <c r="K1328" t="s">
        <v>141</v>
      </c>
      <c r="L1328" t="s">
        <v>93</v>
      </c>
      <c r="M1328" t="s">
        <v>6367</v>
      </c>
      <c r="O1328" s="2">
        <f>IFERROR(IF($B1328="","",INDEX(所属情報!$E:$E,MATCH($A1328,所属情報!$A:$A,0))),"")</f>
        <v>492355</v>
      </c>
      <c r="P1328" s="2" t="str">
        <f t="shared" si="60"/>
        <v>財津　志仁 (2)</v>
      </c>
      <c r="Q1328" s="2" t="str">
        <f t="shared" si="61"/>
        <v>ｻﾞｲﾂ ﾕｷﾄ</v>
      </c>
      <c r="R1328" s="2" t="str">
        <f t="shared" si="62"/>
        <v>ZAITSU Yukito (05)</v>
      </c>
      <c r="S1328" s="2" t="str">
        <f>IFERROR(IF($F1328="","",INDEX(リスト!$C:$C,MATCH($F1328,リスト!$B:$B,0))),"")</f>
        <v>27</v>
      </c>
      <c r="T1328" s="2" t="str">
        <f>IFERROR(IF($K1328="","",INDEX(リスト!$F:$F,MATCH($K1328,リスト!$E:$E,0))),"")</f>
        <v>JPN</v>
      </c>
      <c r="U1328" s="2" t="str">
        <f>IF($B1328="","",RIGHT($G1328*1000+100+COUNTIF($G$2:$G1328,$G1328),9))</f>
        <v>050213101</v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>枚方津田・大　阪</v>
      </c>
    </row>
    <row r="1329" spans="1:22" x14ac:dyDescent="0.4">
      <c r="A1329" t="s">
        <v>11796</v>
      </c>
      <c r="B1329">
        <v>1329</v>
      </c>
      <c r="C1329" t="s">
        <v>6540</v>
      </c>
      <c r="D1329" t="s">
        <v>6541</v>
      </c>
      <c r="E1329">
        <v>2</v>
      </c>
      <c r="F1329" t="s">
        <v>93</v>
      </c>
      <c r="G1329">
        <v>20040525</v>
      </c>
      <c r="H1329" t="s">
        <v>6542</v>
      </c>
      <c r="I1329" t="s">
        <v>6143</v>
      </c>
      <c r="J1329" t="s">
        <v>874</v>
      </c>
      <c r="K1329" t="s">
        <v>141</v>
      </c>
      <c r="L1329" t="s">
        <v>93</v>
      </c>
      <c r="M1329" t="s">
        <v>957</v>
      </c>
      <c r="O1329" s="2">
        <f>IFERROR(IF($B1329="","",INDEX(所属情報!$E:$E,MATCH($A1329,所属情報!$A:$A,0))),"")</f>
        <v>492355</v>
      </c>
      <c r="P1329" s="2" t="str">
        <f t="shared" si="60"/>
        <v>前川　ハル (2)</v>
      </c>
      <c r="Q1329" s="2" t="str">
        <f t="shared" si="61"/>
        <v>ﾏｴｶﾜ ﾊﾙ</v>
      </c>
      <c r="R1329" s="2" t="str">
        <f t="shared" si="62"/>
        <v>MAEKAWA Haru (04)</v>
      </c>
      <c r="S1329" s="2" t="str">
        <f>IFERROR(IF($F1329="","",INDEX(リスト!$C:$C,MATCH($F1329,リスト!$B:$B,0))),"")</f>
        <v>27</v>
      </c>
      <c r="T1329" s="2" t="str">
        <f>IFERROR(IF($K1329="","",INDEX(リスト!$F:$F,MATCH($K1329,リスト!$E:$E,0))),"")</f>
        <v>JPN</v>
      </c>
      <c r="U1329" s="2" t="str">
        <f>IF($B1329="","",RIGHT($G1329*1000+100+COUNTIF($G$2:$G1329,$G1329),9))</f>
        <v>040525101</v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>摂津・大　阪</v>
      </c>
    </row>
    <row r="1330" spans="1:22" x14ac:dyDescent="0.4">
      <c r="A1330" t="s">
        <v>11796</v>
      </c>
      <c r="B1330">
        <v>1330</v>
      </c>
      <c r="C1330" t="s">
        <v>6543</v>
      </c>
      <c r="D1330" t="s">
        <v>6544</v>
      </c>
      <c r="E1330">
        <v>2</v>
      </c>
      <c r="F1330" t="s">
        <v>93</v>
      </c>
      <c r="G1330">
        <v>20040903</v>
      </c>
      <c r="H1330" t="s">
        <v>6545</v>
      </c>
      <c r="I1330" t="s">
        <v>1450</v>
      </c>
      <c r="J1330" t="s">
        <v>1064</v>
      </c>
      <c r="K1330" t="s">
        <v>141</v>
      </c>
      <c r="L1330" t="s">
        <v>93</v>
      </c>
      <c r="M1330" t="s">
        <v>951</v>
      </c>
      <c r="O1330" s="2">
        <f>IFERROR(IF($B1330="","",INDEX(所属情報!$E:$E,MATCH($A1330,所属情報!$A:$A,0))),"")</f>
        <v>492355</v>
      </c>
      <c r="P1330" s="2" t="str">
        <f t="shared" si="60"/>
        <v>渡邉　裕也 (2)</v>
      </c>
      <c r="Q1330" s="2" t="str">
        <f t="shared" si="61"/>
        <v>ﾜﾀﾅﾍﾞ ﾕｳﾔ</v>
      </c>
      <c r="R1330" s="2" t="str">
        <f t="shared" si="62"/>
        <v>WATANABE Yuya (04)</v>
      </c>
      <c r="S1330" s="2" t="str">
        <f>IFERROR(IF($F1330="","",INDEX(リスト!$C:$C,MATCH($F1330,リスト!$B:$B,0))),"")</f>
        <v>27</v>
      </c>
      <c r="T1330" s="2" t="str">
        <f>IFERROR(IF($K1330="","",INDEX(リスト!$F:$F,MATCH($K1330,リスト!$E:$E,0))),"")</f>
        <v>JPN</v>
      </c>
      <c r="U1330" s="2" t="str">
        <f>IF($B1330="","",RIGHT($G1330*1000+100+COUNTIF($G$2:$G1330,$G1330),9))</f>
        <v>040903101</v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>大阪・大　阪</v>
      </c>
    </row>
    <row r="1331" spans="1:22" x14ac:dyDescent="0.4">
      <c r="A1331" t="s">
        <v>11796</v>
      </c>
      <c r="B1331">
        <v>1331</v>
      </c>
      <c r="C1331" t="s">
        <v>6546</v>
      </c>
      <c r="D1331" t="s">
        <v>6547</v>
      </c>
      <c r="E1331">
        <v>2</v>
      </c>
      <c r="F1331" t="s">
        <v>93</v>
      </c>
      <c r="G1331">
        <v>20041108</v>
      </c>
      <c r="H1331" t="s">
        <v>6548</v>
      </c>
      <c r="I1331" t="s">
        <v>6549</v>
      </c>
      <c r="J1331" t="s">
        <v>1182</v>
      </c>
      <c r="K1331" t="s">
        <v>141</v>
      </c>
      <c r="L1331" t="s">
        <v>93</v>
      </c>
      <c r="M1331" t="s">
        <v>6403</v>
      </c>
      <c r="O1331" s="2">
        <f>IFERROR(IF($B1331="","",INDEX(所属情報!$E:$E,MATCH($A1331,所属情報!$A:$A,0))),"")</f>
        <v>492355</v>
      </c>
      <c r="P1331" s="2" t="str">
        <f t="shared" si="60"/>
        <v>小谷　陸大 (2)</v>
      </c>
      <c r="Q1331" s="2" t="str">
        <f t="shared" si="61"/>
        <v>ｺﾀﾆ ﾘｸﾄ</v>
      </c>
      <c r="R1331" s="2" t="str">
        <f t="shared" si="62"/>
        <v>KOTANI Rikuto (04)</v>
      </c>
      <c r="S1331" s="2" t="str">
        <f>IFERROR(IF($F1331="","",INDEX(リスト!$C:$C,MATCH($F1331,リスト!$B:$B,0))),"")</f>
        <v>27</v>
      </c>
      <c r="T1331" s="2" t="str">
        <f>IFERROR(IF($K1331="","",INDEX(リスト!$F:$F,MATCH($K1331,リスト!$E:$E,0))),"")</f>
        <v>JPN</v>
      </c>
      <c r="U1331" s="2" t="str">
        <f>IF($B1331="","",RIGHT($G1331*1000+100+COUNTIF($G$2:$G1331,$G1331),9))</f>
        <v>041108102</v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>今宮工科・大　阪</v>
      </c>
    </row>
    <row r="1332" spans="1:22" x14ac:dyDescent="0.4">
      <c r="A1332" t="s">
        <v>11796</v>
      </c>
      <c r="B1332">
        <v>1332</v>
      </c>
      <c r="C1332" t="s">
        <v>6550</v>
      </c>
      <c r="D1332" t="s">
        <v>6551</v>
      </c>
      <c r="E1332">
        <v>2</v>
      </c>
      <c r="F1332" t="s">
        <v>93</v>
      </c>
      <c r="G1332">
        <v>20040623</v>
      </c>
      <c r="H1332" t="s">
        <v>6552</v>
      </c>
      <c r="I1332" t="s">
        <v>1450</v>
      </c>
      <c r="J1332" t="s">
        <v>2114</v>
      </c>
      <c r="K1332" t="s">
        <v>141</v>
      </c>
      <c r="L1332" t="s">
        <v>93</v>
      </c>
      <c r="M1332" t="s">
        <v>6477</v>
      </c>
      <c r="O1332" s="2">
        <f>IFERROR(IF($B1332="","",INDEX(所属情報!$E:$E,MATCH($A1332,所属情報!$A:$A,0))),"")</f>
        <v>492355</v>
      </c>
      <c r="P1332" s="2" t="str">
        <f t="shared" si="60"/>
        <v>渡邉　雅也 (2)</v>
      </c>
      <c r="Q1332" s="2" t="str">
        <f t="shared" si="61"/>
        <v>ﾜﾀﾅﾍﾞ ﾏｻﾔ</v>
      </c>
      <c r="R1332" s="2" t="str">
        <f t="shared" si="62"/>
        <v>WATANABE Masaya (04)</v>
      </c>
      <c r="S1332" s="2" t="str">
        <f>IFERROR(IF($F1332="","",INDEX(リスト!$C:$C,MATCH($F1332,リスト!$B:$B,0))),"")</f>
        <v>27</v>
      </c>
      <c r="T1332" s="2" t="str">
        <f>IFERROR(IF($K1332="","",INDEX(リスト!$F:$F,MATCH($K1332,リスト!$E:$E,0))),"")</f>
        <v>JPN</v>
      </c>
      <c r="U1332" s="2" t="str">
        <f>IF($B1332="","",RIGHT($G1332*1000+100+COUNTIF($G$2:$G1332,$G1332),9))</f>
        <v>040623103</v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>信太・大　阪</v>
      </c>
    </row>
    <row r="1333" spans="1:22" x14ac:dyDescent="0.4">
      <c r="A1333" t="s">
        <v>11796</v>
      </c>
      <c r="B1333">
        <v>1333</v>
      </c>
      <c r="C1333" t="s">
        <v>6553</v>
      </c>
      <c r="D1333" t="s">
        <v>6554</v>
      </c>
      <c r="E1333">
        <v>2</v>
      </c>
      <c r="F1333" t="s">
        <v>91</v>
      </c>
      <c r="G1333">
        <v>20040407</v>
      </c>
      <c r="H1333" t="s">
        <v>6555</v>
      </c>
      <c r="I1333" t="s">
        <v>6556</v>
      </c>
      <c r="J1333" t="s">
        <v>820</v>
      </c>
      <c r="K1333" t="s">
        <v>141</v>
      </c>
      <c r="L1333" t="s">
        <v>91</v>
      </c>
      <c r="M1333" t="s">
        <v>2970</v>
      </c>
      <c r="O1333" s="2">
        <f>IFERROR(IF($B1333="","",INDEX(所属情報!$E:$E,MATCH($A1333,所属情報!$A:$A,0))),"")</f>
        <v>492355</v>
      </c>
      <c r="P1333" s="2" t="str">
        <f t="shared" si="60"/>
        <v>渡部　宏斗 (2)</v>
      </c>
      <c r="Q1333" s="2" t="str">
        <f t="shared" si="61"/>
        <v>ﾜﾀﾍﾞ ﾋﾛﾄ</v>
      </c>
      <c r="R1333" s="2" t="str">
        <f t="shared" si="62"/>
        <v>WATABE Hiroto (04)</v>
      </c>
      <c r="S1333" s="2" t="str">
        <f>IFERROR(IF($F1333="","",INDEX(リスト!$C:$C,MATCH($F1333,リスト!$B:$B,0))),"")</f>
        <v>26</v>
      </c>
      <c r="T1333" s="2" t="str">
        <f>IFERROR(IF($K1333="","",INDEX(リスト!$F:$F,MATCH($K1333,リスト!$E:$E,0))),"")</f>
        <v>JPN</v>
      </c>
      <c r="U1333" s="2" t="str">
        <f>IF($B1333="","",RIGHT($G1333*1000+100+COUNTIF($G$2:$G1333,$G1333),9))</f>
        <v>040407102</v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>洛東・京　都</v>
      </c>
    </row>
    <row r="1334" spans="1:22" x14ac:dyDescent="0.4">
      <c r="A1334" t="s">
        <v>11796</v>
      </c>
      <c r="B1334">
        <v>1334</v>
      </c>
      <c r="C1334" t="s">
        <v>6557</v>
      </c>
      <c r="D1334" t="s">
        <v>6558</v>
      </c>
      <c r="E1334">
        <v>2</v>
      </c>
      <c r="F1334" t="s">
        <v>93</v>
      </c>
      <c r="G1334">
        <v>20040719</v>
      </c>
      <c r="H1334" t="s">
        <v>6559</v>
      </c>
      <c r="I1334" t="s">
        <v>1036</v>
      </c>
      <c r="J1334" t="s">
        <v>1177</v>
      </c>
      <c r="K1334" t="s">
        <v>141</v>
      </c>
      <c r="L1334" t="s">
        <v>93</v>
      </c>
      <c r="M1334" t="s">
        <v>945</v>
      </c>
      <c r="O1334" s="2">
        <f>IFERROR(IF($B1334="","",INDEX(所属情報!$E:$E,MATCH($A1334,所属情報!$A:$A,0))),"")</f>
        <v>492355</v>
      </c>
      <c r="P1334" s="2" t="str">
        <f t="shared" si="60"/>
        <v>中戸　俊哉 (2)</v>
      </c>
      <c r="Q1334" s="2" t="str">
        <f t="shared" si="61"/>
        <v>ﾅｶﾄ ｼｭﾝﾔ</v>
      </c>
      <c r="R1334" s="2" t="str">
        <f t="shared" si="62"/>
        <v>NAKATO Shunya (04)</v>
      </c>
      <c r="S1334" s="2" t="str">
        <f>IFERROR(IF($F1334="","",INDEX(リスト!$C:$C,MATCH($F1334,リスト!$B:$B,0))),"")</f>
        <v>27</v>
      </c>
      <c r="T1334" s="2" t="str">
        <f>IFERROR(IF($K1334="","",INDEX(リスト!$F:$F,MATCH($K1334,リスト!$E:$E,0))),"")</f>
        <v>JPN</v>
      </c>
      <c r="U1334" s="2" t="str">
        <f>IF($B1334="","",RIGHT($G1334*1000+100+COUNTIF($G$2:$G1334,$G1334),9))</f>
        <v>040719101</v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>大塚・大　阪</v>
      </c>
    </row>
    <row r="1335" spans="1:22" x14ac:dyDescent="0.4">
      <c r="A1335" t="s">
        <v>11796</v>
      </c>
      <c r="B1335">
        <v>1335</v>
      </c>
      <c r="C1335" t="s">
        <v>6560</v>
      </c>
      <c r="D1335" t="s">
        <v>6561</v>
      </c>
      <c r="E1335">
        <v>2</v>
      </c>
      <c r="F1335" t="s">
        <v>93</v>
      </c>
      <c r="G1335">
        <v>20040617</v>
      </c>
      <c r="H1335" t="s">
        <v>6562</v>
      </c>
      <c r="I1335" t="s">
        <v>6563</v>
      </c>
      <c r="J1335" t="s">
        <v>6564</v>
      </c>
      <c r="K1335" t="s">
        <v>141</v>
      </c>
      <c r="L1335" t="s">
        <v>91</v>
      </c>
      <c r="M1335" t="s">
        <v>1933</v>
      </c>
      <c r="O1335" s="2">
        <f>IFERROR(IF($B1335="","",INDEX(所属情報!$E:$E,MATCH($A1335,所属情報!$A:$A,0))),"")</f>
        <v>492355</v>
      </c>
      <c r="P1335" s="2" t="str">
        <f t="shared" si="60"/>
        <v>今村　理人 (2)</v>
      </c>
      <c r="Q1335" s="2" t="str">
        <f t="shared" si="61"/>
        <v>ｲﾏﾑﾗ ﾏｻﾄ</v>
      </c>
      <c r="R1335" s="2" t="str">
        <f t="shared" si="62"/>
        <v>IMAMURA Masato (04)</v>
      </c>
      <c r="S1335" s="2" t="str">
        <f>IFERROR(IF($F1335="","",INDEX(リスト!$C:$C,MATCH($F1335,リスト!$B:$B,0))),"")</f>
        <v>27</v>
      </c>
      <c r="T1335" s="2" t="str">
        <f>IFERROR(IF($K1335="","",INDEX(リスト!$F:$F,MATCH($K1335,リスト!$E:$E,0))),"")</f>
        <v>JPN</v>
      </c>
      <c r="U1335" s="2" t="str">
        <f>IF($B1335="","",RIGHT($G1335*1000+100+COUNTIF($G$2:$G1335,$G1335),9))</f>
        <v>040617105</v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>田辺・京　都</v>
      </c>
    </row>
    <row r="1336" spans="1:22" x14ac:dyDescent="0.4">
      <c r="A1336" t="s">
        <v>11796</v>
      </c>
      <c r="B1336">
        <v>1336</v>
      </c>
      <c r="C1336" t="s">
        <v>6565</v>
      </c>
      <c r="D1336" t="s">
        <v>6566</v>
      </c>
      <c r="E1336">
        <v>2</v>
      </c>
      <c r="F1336" t="s">
        <v>93</v>
      </c>
      <c r="G1336">
        <v>20041121</v>
      </c>
      <c r="H1336" t="s">
        <v>6567</v>
      </c>
      <c r="I1336" t="s">
        <v>861</v>
      </c>
      <c r="J1336" t="s">
        <v>4245</v>
      </c>
      <c r="K1336" t="s">
        <v>141</v>
      </c>
      <c r="L1336" t="s">
        <v>93</v>
      </c>
      <c r="M1336" t="s">
        <v>4572</v>
      </c>
      <c r="O1336" s="2">
        <f>IFERROR(IF($B1336="","",INDEX(所属情報!$E:$E,MATCH($A1336,所属情報!$A:$A,0))),"")</f>
        <v>492355</v>
      </c>
      <c r="P1336" s="2" t="str">
        <f t="shared" si="60"/>
        <v>吉本　良真 (2)</v>
      </c>
      <c r="Q1336" s="2" t="str">
        <f t="shared" si="61"/>
        <v>ﾖｼﾓﾄ ﾘｮｳﾏ</v>
      </c>
      <c r="R1336" s="2" t="str">
        <f t="shared" si="62"/>
        <v>YOSHIMOTO Ryoma (04)</v>
      </c>
      <c r="S1336" s="2" t="str">
        <f>IFERROR(IF($F1336="","",INDEX(リスト!$C:$C,MATCH($F1336,リスト!$B:$B,0))),"")</f>
        <v>27</v>
      </c>
      <c r="T1336" s="2" t="str">
        <f>IFERROR(IF($K1336="","",INDEX(リスト!$F:$F,MATCH($K1336,リスト!$E:$E,0))),"")</f>
        <v>JPN</v>
      </c>
      <c r="U1336" s="2" t="str">
        <f>IF($B1336="","",RIGHT($G1336*1000+100+COUNTIF($G$2:$G1336,$G1336),9))</f>
        <v>041121101</v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>興國・大　阪</v>
      </c>
    </row>
    <row r="1337" spans="1:22" x14ac:dyDescent="0.4">
      <c r="A1337" t="s">
        <v>11796</v>
      </c>
      <c r="B1337">
        <v>1337</v>
      </c>
      <c r="C1337" t="s">
        <v>6568</v>
      </c>
      <c r="D1337" t="s">
        <v>6569</v>
      </c>
      <c r="E1337">
        <v>2</v>
      </c>
      <c r="F1337" t="s">
        <v>97</v>
      </c>
      <c r="G1337">
        <v>20040901</v>
      </c>
      <c r="H1337" t="s">
        <v>6570</v>
      </c>
      <c r="I1337" t="s">
        <v>1095</v>
      </c>
      <c r="J1337" t="s">
        <v>1004</v>
      </c>
      <c r="K1337" t="s">
        <v>141</v>
      </c>
      <c r="L1337" t="s">
        <v>97</v>
      </c>
      <c r="M1337" t="s">
        <v>2841</v>
      </c>
      <c r="O1337" s="2">
        <f>IFERROR(IF($B1337="","",INDEX(所属情報!$E:$E,MATCH($A1337,所属情報!$A:$A,0))),"")</f>
        <v>492355</v>
      </c>
      <c r="P1337" s="2" t="str">
        <f t="shared" si="60"/>
        <v>森　陽太 (2)</v>
      </c>
      <c r="Q1337" s="2" t="str">
        <f t="shared" si="61"/>
        <v>ﾓﾘ ﾋﾅﾀ</v>
      </c>
      <c r="R1337" s="2" t="str">
        <f t="shared" si="62"/>
        <v>MORI Hinata (04)</v>
      </c>
      <c r="S1337" s="2" t="str">
        <f>IFERROR(IF($F1337="","",INDEX(リスト!$C:$C,MATCH($F1337,リスト!$B:$B,0))),"")</f>
        <v>29</v>
      </c>
      <c r="T1337" s="2" t="str">
        <f>IFERROR(IF($K1337="","",INDEX(リスト!$F:$F,MATCH($K1337,リスト!$E:$E,0))),"")</f>
        <v>JPN</v>
      </c>
      <c r="U1337" s="2" t="str">
        <f>IF($B1337="","",RIGHT($G1337*1000+100+COUNTIF($G$2:$G1337,$G1337),9))</f>
        <v>040901104</v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>添上・奈　良</v>
      </c>
    </row>
    <row r="1338" spans="1:22" x14ac:dyDescent="0.4">
      <c r="A1338" t="s">
        <v>11796</v>
      </c>
      <c r="B1338">
        <v>1338</v>
      </c>
      <c r="C1338" t="s">
        <v>6571</v>
      </c>
      <c r="D1338" t="s">
        <v>6572</v>
      </c>
      <c r="E1338">
        <v>2</v>
      </c>
      <c r="F1338" t="s">
        <v>93</v>
      </c>
      <c r="G1338">
        <v>20040423</v>
      </c>
      <c r="H1338" t="s">
        <v>6573</v>
      </c>
      <c r="I1338" t="s">
        <v>2147</v>
      </c>
      <c r="J1338" t="s">
        <v>1141</v>
      </c>
      <c r="K1338" t="s">
        <v>141</v>
      </c>
      <c r="L1338" t="s">
        <v>93</v>
      </c>
      <c r="M1338" t="s">
        <v>951</v>
      </c>
      <c r="O1338" s="2">
        <f>IFERROR(IF($B1338="","",INDEX(所属情報!$E:$E,MATCH($A1338,所属情報!$A:$A,0))),"")</f>
        <v>492355</v>
      </c>
      <c r="P1338" s="2" t="str">
        <f t="shared" si="60"/>
        <v>竹内　璃空弥 (2)</v>
      </c>
      <c r="Q1338" s="2" t="str">
        <f t="shared" si="61"/>
        <v>ﾀｹｳﾁ ﾘｸﾔ</v>
      </c>
      <c r="R1338" s="2" t="str">
        <f t="shared" si="62"/>
        <v>TAKEUCHI Rikuya (04)</v>
      </c>
      <c r="S1338" s="2" t="str">
        <f>IFERROR(IF($F1338="","",INDEX(リスト!$C:$C,MATCH($F1338,リスト!$B:$B,0))),"")</f>
        <v>27</v>
      </c>
      <c r="T1338" s="2" t="str">
        <f>IFERROR(IF($K1338="","",INDEX(リスト!$F:$F,MATCH($K1338,リスト!$E:$E,0))),"")</f>
        <v>JPN</v>
      </c>
      <c r="U1338" s="2" t="str">
        <f>IF($B1338="","",RIGHT($G1338*1000+100+COUNTIF($G$2:$G1338,$G1338),9))</f>
        <v>040423104</v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>大阪・大　阪</v>
      </c>
    </row>
    <row r="1339" spans="1:22" x14ac:dyDescent="0.4">
      <c r="A1339" t="s">
        <v>11796</v>
      </c>
      <c r="B1339">
        <v>1339</v>
      </c>
      <c r="C1339" t="s">
        <v>6574</v>
      </c>
      <c r="D1339" t="s">
        <v>6575</v>
      </c>
      <c r="E1339">
        <v>2</v>
      </c>
      <c r="F1339" t="s">
        <v>93</v>
      </c>
      <c r="G1339">
        <v>20050224</v>
      </c>
      <c r="H1339" t="s">
        <v>6576</v>
      </c>
      <c r="I1339" t="s">
        <v>6577</v>
      </c>
      <c r="J1339" t="s">
        <v>1327</v>
      </c>
      <c r="K1339" t="s">
        <v>141</v>
      </c>
      <c r="L1339" t="s">
        <v>93</v>
      </c>
      <c r="M1339" t="s">
        <v>6578</v>
      </c>
      <c r="O1339" s="2">
        <f>IFERROR(IF($B1339="","",INDEX(所属情報!$E:$E,MATCH($A1339,所属情報!$A:$A,0))),"")</f>
        <v>492355</v>
      </c>
      <c r="P1339" s="2" t="str">
        <f t="shared" si="60"/>
        <v>南地　祐希 (2)</v>
      </c>
      <c r="Q1339" s="2" t="str">
        <f t="shared" si="61"/>
        <v>ﾐﾅﾐﾁﾞ ﾕｳｷ</v>
      </c>
      <c r="R1339" s="2" t="str">
        <f t="shared" si="62"/>
        <v>MINAMIJI Yuki (05)</v>
      </c>
      <c r="S1339" s="2" t="str">
        <f>IFERROR(IF($F1339="","",INDEX(リスト!$C:$C,MATCH($F1339,リスト!$B:$B,0))),"")</f>
        <v>27</v>
      </c>
      <c r="T1339" s="2" t="str">
        <f>IFERROR(IF($K1339="","",INDEX(リスト!$F:$F,MATCH($K1339,リスト!$E:$E,0))),"")</f>
        <v>JPN</v>
      </c>
      <c r="U1339" s="2" t="str">
        <f>IF($B1339="","",RIGHT($G1339*1000+100+COUNTIF($G$2:$G1339,$G1339),9))</f>
        <v>050224102</v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>箕面学園・大　阪</v>
      </c>
    </row>
    <row r="1340" spans="1:22" x14ac:dyDescent="0.4">
      <c r="A1340" t="s">
        <v>11796</v>
      </c>
      <c r="B1340">
        <v>1340</v>
      </c>
      <c r="C1340" t="s">
        <v>6579</v>
      </c>
      <c r="D1340" t="s">
        <v>6580</v>
      </c>
      <c r="E1340">
        <v>2</v>
      </c>
      <c r="F1340" t="s">
        <v>93</v>
      </c>
      <c r="G1340">
        <v>20040402</v>
      </c>
      <c r="H1340" t="s">
        <v>6581</v>
      </c>
      <c r="I1340" t="s">
        <v>6582</v>
      </c>
      <c r="J1340" t="s">
        <v>1590</v>
      </c>
      <c r="K1340" t="s">
        <v>141</v>
      </c>
      <c r="L1340" t="s">
        <v>93</v>
      </c>
      <c r="M1340" t="s">
        <v>6583</v>
      </c>
      <c r="O1340" s="2">
        <f>IFERROR(IF($B1340="","",INDEX(所属情報!$E:$E,MATCH($A1340,所属情報!$A:$A,0))),"")</f>
        <v>492355</v>
      </c>
      <c r="P1340" s="2" t="str">
        <f t="shared" si="60"/>
        <v>露谷　悠 (2)</v>
      </c>
      <c r="Q1340" s="2" t="str">
        <f t="shared" si="61"/>
        <v>ﾂﾕﾀﾆ ﾕｳ</v>
      </c>
      <c r="R1340" s="2" t="str">
        <f t="shared" si="62"/>
        <v>TSUYUTANI Yu (04)</v>
      </c>
      <c r="S1340" s="2" t="str">
        <f>IFERROR(IF($F1340="","",INDEX(リスト!$C:$C,MATCH($F1340,リスト!$B:$B,0))),"")</f>
        <v>27</v>
      </c>
      <c r="T1340" s="2" t="str">
        <f>IFERROR(IF($K1340="","",INDEX(リスト!$F:$F,MATCH($K1340,リスト!$E:$E,0))),"")</f>
        <v>JPN</v>
      </c>
      <c r="U1340" s="2" t="str">
        <f>IF($B1340="","",RIGHT($G1340*1000+100+COUNTIF($G$2:$G1340,$G1340),9))</f>
        <v>040402102</v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>大阪学院大・大　阪</v>
      </c>
    </row>
    <row r="1341" spans="1:22" x14ac:dyDescent="0.4">
      <c r="A1341" t="s">
        <v>11796</v>
      </c>
      <c r="B1341">
        <v>1341</v>
      </c>
      <c r="C1341" t="s">
        <v>6584</v>
      </c>
      <c r="D1341" t="s">
        <v>6585</v>
      </c>
      <c r="E1341">
        <v>2</v>
      </c>
      <c r="F1341" t="s">
        <v>93</v>
      </c>
      <c r="G1341">
        <v>20040723</v>
      </c>
      <c r="H1341" t="s">
        <v>6586</v>
      </c>
      <c r="I1341" t="s">
        <v>3713</v>
      </c>
      <c r="J1341" t="s">
        <v>1844</v>
      </c>
      <c r="K1341" t="s">
        <v>141</v>
      </c>
      <c r="L1341" t="s">
        <v>93</v>
      </c>
      <c r="M1341" t="s">
        <v>851</v>
      </c>
      <c r="O1341" s="2">
        <f>IFERROR(IF($B1341="","",INDEX(所属情報!$E:$E,MATCH($A1341,所属情報!$A:$A,0))),"")</f>
        <v>492355</v>
      </c>
      <c r="P1341" s="2" t="str">
        <f t="shared" si="60"/>
        <v>白石　直樹 (2)</v>
      </c>
      <c r="Q1341" s="2" t="str">
        <f t="shared" si="61"/>
        <v>ｼﾗｲｼ ﾅｵｷ</v>
      </c>
      <c r="R1341" s="2" t="str">
        <f t="shared" si="62"/>
        <v>SHIRAISHI Naoki (04)</v>
      </c>
      <c r="S1341" s="2" t="str">
        <f>IFERROR(IF($F1341="","",INDEX(リスト!$C:$C,MATCH($F1341,リスト!$B:$B,0))),"")</f>
        <v>27</v>
      </c>
      <c r="T1341" s="2" t="str">
        <f>IFERROR(IF($K1341="","",INDEX(リスト!$F:$F,MATCH($K1341,リスト!$E:$E,0))),"")</f>
        <v>JPN</v>
      </c>
      <c r="U1341" s="2" t="str">
        <f>IF($B1341="","",RIGHT($G1341*1000+100+COUNTIF($G$2:$G1341,$G1341),9))</f>
        <v>040723102</v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>桜宮・大　阪</v>
      </c>
    </row>
    <row r="1342" spans="1:22" x14ac:dyDescent="0.4">
      <c r="A1342" t="s">
        <v>11796</v>
      </c>
      <c r="B1342">
        <v>1342</v>
      </c>
      <c r="C1342" t="s">
        <v>6587</v>
      </c>
      <c r="D1342" t="s">
        <v>6588</v>
      </c>
      <c r="E1342">
        <v>2</v>
      </c>
      <c r="F1342" t="s">
        <v>89</v>
      </c>
      <c r="G1342">
        <v>20041222</v>
      </c>
      <c r="H1342" t="s">
        <v>6589</v>
      </c>
      <c r="I1342" t="s">
        <v>6590</v>
      </c>
      <c r="J1342" t="s">
        <v>3522</v>
      </c>
      <c r="K1342" t="s">
        <v>141</v>
      </c>
      <c r="L1342" t="s">
        <v>89</v>
      </c>
      <c r="M1342" t="s">
        <v>1652</v>
      </c>
      <c r="O1342" s="2">
        <f>IFERROR(IF($B1342="","",INDEX(所属情報!$E:$E,MATCH($A1342,所属情報!$A:$A,0))),"")</f>
        <v>492355</v>
      </c>
      <c r="P1342" s="2" t="str">
        <f t="shared" si="60"/>
        <v>寺井　博冬 (2)</v>
      </c>
      <c r="Q1342" s="2" t="str">
        <f t="shared" si="61"/>
        <v>ﾃﾗｲ ﾊｸﾄ</v>
      </c>
      <c r="R1342" s="2" t="str">
        <f t="shared" si="62"/>
        <v>TERAI Hakuto (04)</v>
      </c>
      <c r="S1342" s="2" t="str">
        <f>IFERROR(IF($F1342="","",INDEX(リスト!$C:$C,MATCH($F1342,リスト!$B:$B,0))),"")</f>
        <v>25</v>
      </c>
      <c r="T1342" s="2" t="str">
        <f>IFERROR(IF($K1342="","",INDEX(リスト!$F:$F,MATCH($K1342,リスト!$E:$E,0))),"")</f>
        <v>JPN</v>
      </c>
      <c r="U1342" s="2" t="str">
        <f>IF($B1342="","",RIGHT($G1342*1000+100+COUNTIF($G$2:$G1342,$G1342),9))</f>
        <v>041222102</v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>比叡山・滋　賀</v>
      </c>
    </row>
    <row r="1343" spans="1:22" x14ac:dyDescent="0.4">
      <c r="A1343" t="s">
        <v>11796</v>
      </c>
      <c r="B1343">
        <v>1343</v>
      </c>
      <c r="C1343" t="s">
        <v>6591</v>
      </c>
      <c r="D1343" t="s">
        <v>6592</v>
      </c>
      <c r="E1343">
        <v>2</v>
      </c>
      <c r="F1343" t="s">
        <v>93</v>
      </c>
      <c r="G1343">
        <v>20050204</v>
      </c>
      <c r="H1343" t="s">
        <v>6593</v>
      </c>
      <c r="I1343" t="s">
        <v>6594</v>
      </c>
      <c r="J1343" t="s">
        <v>2900</v>
      </c>
      <c r="K1343" t="s">
        <v>141</v>
      </c>
      <c r="L1343" t="s">
        <v>93</v>
      </c>
      <c r="M1343" t="s">
        <v>6583</v>
      </c>
      <c r="O1343" s="2">
        <f>IFERROR(IF($B1343="","",INDEX(所属情報!$E:$E,MATCH($A1343,所属情報!$A:$A,0))),"")</f>
        <v>492355</v>
      </c>
      <c r="P1343" s="2" t="str">
        <f t="shared" si="60"/>
        <v>宇陀　智也 (2)</v>
      </c>
      <c r="Q1343" s="2" t="str">
        <f t="shared" si="61"/>
        <v>ｳﾀﾞ ﾄﾓﾔ</v>
      </c>
      <c r="R1343" s="2" t="str">
        <f t="shared" si="62"/>
        <v>UDA Tomoya (05)</v>
      </c>
      <c r="S1343" s="2" t="str">
        <f>IFERROR(IF($F1343="","",INDEX(リスト!$C:$C,MATCH($F1343,リスト!$B:$B,0))),"")</f>
        <v>27</v>
      </c>
      <c r="T1343" s="2" t="str">
        <f>IFERROR(IF($K1343="","",INDEX(リスト!$F:$F,MATCH($K1343,リスト!$E:$E,0))),"")</f>
        <v>JPN</v>
      </c>
      <c r="U1343" s="2" t="str">
        <f>IF($B1343="","",RIGHT($G1343*1000+100+COUNTIF($G$2:$G1343,$G1343),9))</f>
        <v>050204101</v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>大阪学院大・大　阪</v>
      </c>
    </row>
    <row r="1344" spans="1:22" x14ac:dyDescent="0.4">
      <c r="A1344" t="s">
        <v>11796</v>
      </c>
      <c r="B1344">
        <v>1344</v>
      </c>
      <c r="C1344" t="s">
        <v>6595</v>
      </c>
      <c r="D1344" t="s">
        <v>6596</v>
      </c>
      <c r="E1344">
        <v>1</v>
      </c>
      <c r="F1344" t="s">
        <v>93</v>
      </c>
      <c r="G1344">
        <v>20050630</v>
      </c>
      <c r="H1344" t="s">
        <v>6597</v>
      </c>
      <c r="I1344" t="s">
        <v>6598</v>
      </c>
      <c r="J1344" t="s">
        <v>2365</v>
      </c>
      <c r="K1344" t="s">
        <v>141</v>
      </c>
      <c r="L1344" t="s">
        <v>93</v>
      </c>
      <c r="M1344" t="s">
        <v>869</v>
      </c>
      <c r="O1344" s="2">
        <f>IFERROR(IF($B1344="","",INDEX(所属情報!$E:$E,MATCH($A1344,所属情報!$A:$A,0))),"")</f>
        <v>492355</v>
      </c>
      <c r="P1344" s="2" t="str">
        <f t="shared" si="60"/>
        <v>小坂田　偉月 (1)</v>
      </c>
      <c r="Q1344" s="2" t="str">
        <f t="shared" si="61"/>
        <v>ｵｻｶﾀﾞ ｲﾂｷ</v>
      </c>
      <c r="R1344" s="2" t="str">
        <f t="shared" si="62"/>
        <v>OSAKADA Itsuki (05)</v>
      </c>
      <c r="S1344" s="2" t="str">
        <f>IFERROR(IF($F1344="","",INDEX(リスト!$C:$C,MATCH($F1344,リスト!$B:$B,0))),"")</f>
        <v>27</v>
      </c>
      <c r="T1344" s="2" t="str">
        <f>IFERROR(IF($K1344="","",INDEX(リスト!$F:$F,MATCH($K1344,リスト!$E:$E,0))),"")</f>
        <v>JPN</v>
      </c>
      <c r="U1344" s="2" t="str">
        <f>IF($B1344="","",RIGHT($G1344*1000+100+COUNTIF($G$2:$G1344,$G1344),9))</f>
        <v>050630102</v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>大阪体育大浪商・大　阪</v>
      </c>
    </row>
    <row r="1345" spans="1:22" x14ac:dyDescent="0.4">
      <c r="A1345" t="s">
        <v>11796</v>
      </c>
      <c r="B1345">
        <v>1345</v>
      </c>
      <c r="C1345" t="s">
        <v>6599</v>
      </c>
      <c r="D1345" t="s">
        <v>6600</v>
      </c>
      <c r="E1345">
        <v>1</v>
      </c>
      <c r="F1345" t="s">
        <v>93</v>
      </c>
      <c r="G1345">
        <v>20050811</v>
      </c>
      <c r="H1345" t="s">
        <v>6601</v>
      </c>
      <c r="I1345" t="s">
        <v>1009</v>
      </c>
      <c r="J1345" t="s">
        <v>2248</v>
      </c>
      <c r="K1345" t="s">
        <v>141</v>
      </c>
      <c r="L1345" t="s">
        <v>93</v>
      </c>
      <c r="M1345" t="s">
        <v>6382</v>
      </c>
      <c r="O1345" s="2">
        <f>IFERROR(IF($B1345="","",INDEX(所属情報!$E:$E,MATCH($A1345,所属情報!$A:$A,0))),"")</f>
        <v>492355</v>
      </c>
      <c r="P1345" s="2" t="str">
        <f t="shared" si="60"/>
        <v>池田　尚悟 (1)</v>
      </c>
      <c r="Q1345" s="2" t="str">
        <f t="shared" si="61"/>
        <v>ｲｹﾀﾞ ｼｮｳｺﾞ</v>
      </c>
      <c r="R1345" s="2" t="str">
        <f t="shared" si="62"/>
        <v>IKEDA Shogo (05)</v>
      </c>
      <c r="S1345" s="2" t="str">
        <f>IFERROR(IF($F1345="","",INDEX(リスト!$C:$C,MATCH($F1345,リスト!$B:$B,0))),"")</f>
        <v>27</v>
      </c>
      <c r="T1345" s="2" t="str">
        <f>IFERROR(IF($K1345="","",INDEX(リスト!$F:$F,MATCH($K1345,リスト!$E:$E,0))),"")</f>
        <v>JPN</v>
      </c>
      <c r="U1345" s="2" t="str">
        <f>IF($B1345="","",RIGHT($G1345*1000+100+COUNTIF($G$2:$G1345,$G1345),9))</f>
        <v>050811102</v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>精華・大　阪</v>
      </c>
    </row>
    <row r="1346" spans="1:22" x14ac:dyDescent="0.4">
      <c r="A1346" t="s">
        <v>11796</v>
      </c>
      <c r="B1346">
        <v>1346</v>
      </c>
      <c r="C1346" t="s">
        <v>6602</v>
      </c>
      <c r="D1346" t="s">
        <v>6603</v>
      </c>
      <c r="E1346">
        <v>1</v>
      </c>
      <c r="F1346" t="s">
        <v>93</v>
      </c>
      <c r="G1346">
        <v>20060120</v>
      </c>
      <c r="H1346" t="s">
        <v>6604</v>
      </c>
      <c r="I1346" t="s">
        <v>6605</v>
      </c>
      <c r="J1346" t="s">
        <v>980</v>
      </c>
      <c r="K1346" t="s">
        <v>141</v>
      </c>
      <c r="L1346" t="s">
        <v>93</v>
      </c>
      <c r="M1346" t="s">
        <v>6382</v>
      </c>
      <c r="O1346" s="2">
        <f>IFERROR(IF($B1346="","",INDEX(所属情報!$E:$E,MATCH($A1346,所属情報!$A:$A,0))),"")</f>
        <v>492355</v>
      </c>
      <c r="P1346" s="2" t="str">
        <f t="shared" ref="P1346:P1409" si="63">IF($C1346="","",IF($E1346="",$C1346,$C1346&amp;" ("&amp;$E1346&amp;")"))</f>
        <v>土江　将太 (1)</v>
      </c>
      <c r="Q1346" s="2" t="str">
        <f t="shared" ref="Q1346:Q1409" si="64">IF($D1346="","",ASC($D1346))</f>
        <v>ﾂﾁｴ ｼｮｳﾀ</v>
      </c>
      <c r="R1346" s="2" t="str">
        <f t="shared" ref="R1346:R1409" si="65">IF($I1346="","",UPPER($I1346)&amp;" "&amp;UPPER(LEFT($J1346,1))&amp;LOWER(RIGHT($J1346,LEN($J1346)-1))&amp;" ("&amp;MID($G1346,3,2)&amp;")")</f>
        <v>TSUCHIE Shota (06)</v>
      </c>
      <c r="S1346" s="2" t="str">
        <f>IFERROR(IF($F1346="","",INDEX(リスト!$C:$C,MATCH($F1346,リスト!$B:$B,0))),"")</f>
        <v>27</v>
      </c>
      <c r="T1346" s="2" t="str">
        <f>IFERROR(IF($K1346="","",INDEX(リスト!$F:$F,MATCH($K1346,リスト!$E:$E,0))),"")</f>
        <v>JPN</v>
      </c>
      <c r="U1346" s="2" t="str">
        <f>IF($B1346="","",RIGHT($G1346*1000+100+COUNTIF($G$2:$G1346,$G1346),9))</f>
        <v>060120101</v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>精華・大　阪</v>
      </c>
    </row>
    <row r="1347" spans="1:22" x14ac:dyDescent="0.4">
      <c r="A1347" t="s">
        <v>11796</v>
      </c>
      <c r="B1347">
        <v>1347</v>
      </c>
      <c r="C1347" t="s">
        <v>6606</v>
      </c>
      <c r="D1347" t="s">
        <v>6607</v>
      </c>
      <c r="E1347">
        <v>1</v>
      </c>
      <c r="F1347" t="s">
        <v>105</v>
      </c>
      <c r="G1347">
        <v>20060331</v>
      </c>
      <c r="H1347" t="s">
        <v>6608</v>
      </c>
      <c r="I1347" t="s">
        <v>6609</v>
      </c>
      <c r="J1347" t="s">
        <v>6610</v>
      </c>
      <c r="K1347" t="s">
        <v>141</v>
      </c>
      <c r="L1347" t="s">
        <v>105</v>
      </c>
      <c r="M1347" t="s">
        <v>6611</v>
      </c>
      <c r="O1347" s="2">
        <f>IFERROR(IF($B1347="","",INDEX(所属情報!$E:$E,MATCH($A1347,所属情報!$A:$A,0))),"")</f>
        <v>492355</v>
      </c>
      <c r="P1347" s="2" t="str">
        <f t="shared" si="63"/>
        <v>貞廣　開智 (1)</v>
      </c>
      <c r="Q1347" s="2" t="str">
        <f t="shared" si="64"/>
        <v>ｻﾀﾞﾋﾛ ｶｲﾁ</v>
      </c>
      <c r="R1347" s="2" t="str">
        <f t="shared" si="65"/>
        <v>SADAHIRO Kaichi (06)</v>
      </c>
      <c r="S1347" s="2" t="str">
        <f>IFERROR(IF($F1347="","",INDEX(リスト!$C:$C,MATCH($F1347,リスト!$B:$B,0))),"")</f>
        <v>33</v>
      </c>
      <c r="T1347" s="2" t="str">
        <f>IFERROR(IF($K1347="","",INDEX(リスト!$F:$F,MATCH($K1347,リスト!$E:$E,0))),"")</f>
        <v>JPN</v>
      </c>
      <c r="U1347" s="2" t="str">
        <f>IF($B1347="","",RIGHT($G1347*1000+100+COUNTIF($G$2:$G1347,$G1347),9))</f>
        <v>060331101</v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>岡山東商業・岡　山</v>
      </c>
    </row>
    <row r="1348" spans="1:22" x14ac:dyDescent="0.4">
      <c r="A1348" t="s">
        <v>11796</v>
      </c>
      <c r="B1348">
        <v>1348</v>
      </c>
      <c r="C1348" t="s">
        <v>6612</v>
      </c>
      <c r="D1348" t="s">
        <v>6613</v>
      </c>
      <c r="E1348">
        <v>1</v>
      </c>
      <c r="F1348" t="s">
        <v>93</v>
      </c>
      <c r="G1348">
        <v>20060304</v>
      </c>
      <c r="H1348" t="s">
        <v>6614</v>
      </c>
      <c r="I1348" t="s">
        <v>6329</v>
      </c>
      <c r="J1348" t="s">
        <v>4143</v>
      </c>
      <c r="K1348" t="s">
        <v>141</v>
      </c>
      <c r="L1348" t="s">
        <v>93</v>
      </c>
      <c r="M1348" t="s">
        <v>6615</v>
      </c>
      <c r="O1348" s="2">
        <f>IFERROR(IF($B1348="","",INDEX(所属情報!$E:$E,MATCH($A1348,所属情報!$A:$A,0))),"")</f>
        <v>492355</v>
      </c>
      <c r="P1348" s="2" t="str">
        <f t="shared" si="63"/>
        <v>三宅　貴大 (1)</v>
      </c>
      <c r="Q1348" s="2" t="str">
        <f t="shared" si="64"/>
        <v>ﾐﾔｹ ﾀｶﾋﾛ</v>
      </c>
      <c r="R1348" s="2" t="str">
        <f t="shared" si="65"/>
        <v>MIYAKE Takahiro (06)</v>
      </c>
      <c r="S1348" s="2" t="str">
        <f>IFERROR(IF($F1348="","",INDEX(リスト!$C:$C,MATCH($F1348,リスト!$B:$B,0))),"")</f>
        <v>27</v>
      </c>
      <c r="T1348" s="2" t="str">
        <f>IFERROR(IF($K1348="","",INDEX(リスト!$F:$F,MATCH($K1348,リスト!$E:$E,0))),"")</f>
        <v>JPN</v>
      </c>
      <c r="U1348" s="2" t="str">
        <f>IF($B1348="","",RIGHT($G1348*1000+100+COUNTIF($G$2:$G1348,$G1348),9))</f>
        <v>060304101</v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>星翔・大　阪</v>
      </c>
    </row>
    <row r="1349" spans="1:22" x14ac:dyDescent="0.4">
      <c r="A1349" t="s">
        <v>11796</v>
      </c>
      <c r="B1349">
        <v>1349</v>
      </c>
      <c r="C1349" t="s">
        <v>6616</v>
      </c>
      <c r="D1349" t="s">
        <v>6617</v>
      </c>
      <c r="E1349">
        <v>1</v>
      </c>
      <c r="F1349" t="s">
        <v>93</v>
      </c>
      <c r="G1349">
        <v>20051024</v>
      </c>
      <c r="H1349" t="s">
        <v>6618</v>
      </c>
      <c r="I1349" t="s">
        <v>6619</v>
      </c>
      <c r="J1349" t="s">
        <v>1047</v>
      </c>
      <c r="K1349" t="s">
        <v>141</v>
      </c>
      <c r="L1349" t="s">
        <v>93</v>
      </c>
      <c r="M1349" t="s">
        <v>815</v>
      </c>
      <c r="O1349" s="2">
        <f>IFERROR(IF($B1349="","",INDEX(所属情報!$E:$E,MATCH($A1349,所属情報!$A:$A,0))),"")</f>
        <v>492355</v>
      </c>
      <c r="P1349" s="2" t="str">
        <f t="shared" si="63"/>
        <v>向井　亮太 (1)</v>
      </c>
      <c r="Q1349" s="2" t="str">
        <f t="shared" si="64"/>
        <v>ﾑｶｲ ﾘｮｳﾀ</v>
      </c>
      <c r="R1349" s="2" t="str">
        <f t="shared" si="65"/>
        <v>MUKAI Ryota (05)</v>
      </c>
      <c r="S1349" s="2" t="str">
        <f>IFERROR(IF($F1349="","",INDEX(リスト!$C:$C,MATCH($F1349,リスト!$B:$B,0))),"")</f>
        <v>27</v>
      </c>
      <c r="T1349" s="2" t="str">
        <f>IFERROR(IF($K1349="","",INDEX(リスト!$F:$F,MATCH($K1349,リスト!$E:$E,0))),"")</f>
        <v>JPN</v>
      </c>
      <c r="U1349" s="2" t="str">
        <f>IF($B1349="","",RIGHT($G1349*1000+100+COUNTIF($G$2:$G1349,$G1349),9))</f>
        <v>051024101</v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>関西大北陽・大　阪</v>
      </c>
    </row>
    <row r="1350" spans="1:22" x14ac:dyDescent="0.4">
      <c r="A1350" t="s">
        <v>11796</v>
      </c>
      <c r="B1350">
        <v>1350</v>
      </c>
      <c r="C1350" t="s">
        <v>6620</v>
      </c>
      <c r="D1350" t="s">
        <v>6621</v>
      </c>
      <c r="E1350">
        <v>1</v>
      </c>
      <c r="F1350" t="s">
        <v>99</v>
      </c>
      <c r="G1350">
        <v>20051223</v>
      </c>
      <c r="H1350" t="s">
        <v>6622</v>
      </c>
      <c r="I1350" t="s">
        <v>1292</v>
      </c>
      <c r="J1350" t="s">
        <v>929</v>
      </c>
      <c r="K1350" t="s">
        <v>141</v>
      </c>
      <c r="L1350" t="s">
        <v>99</v>
      </c>
      <c r="M1350" t="s">
        <v>2496</v>
      </c>
      <c r="O1350" s="2">
        <f>IFERROR(IF($B1350="","",INDEX(所属情報!$E:$E,MATCH($A1350,所属情報!$A:$A,0))),"")</f>
        <v>492355</v>
      </c>
      <c r="P1350" s="2" t="str">
        <f t="shared" si="63"/>
        <v>小林　拓未 (1)</v>
      </c>
      <c r="Q1350" s="2" t="str">
        <f t="shared" si="64"/>
        <v>ｺﾊﾞﾔｼ ﾀｸﾐ</v>
      </c>
      <c r="R1350" s="2" t="str">
        <f t="shared" si="65"/>
        <v>KOBAYASHI Takumi (05)</v>
      </c>
      <c r="S1350" s="2" t="str">
        <f>IFERROR(IF($F1350="","",INDEX(リスト!$C:$C,MATCH($F1350,リスト!$B:$B,0))),"")</f>
        <v>30</v>
      </c>
      <c r="T1350" s="2" t="str">
        <f>IFERROR(IF($K1350="","",INDEX(リスト!$F:$F,MATCH($K1350,リスト!$E:$E,0))),"")</f>
        <v>JPN</v>
      </c>
      <c r="U1350" s="2" t="str">
        <f>IF($B1350="","",RIGHT($G1350*1000+100+COUNTIF($G$2:$G1350,$G1350),9))</f>
        <v>051223101</v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>和歌山北・和歌山</v>
      </c>
    </row>
    <row r="1351" spans="1:22" x14ac:dyDescent="0.4">
      <c r="A1351" t="s">
        <v>11796</v>
      </c>
      <c r="B1351">
        <v>1351</v>
      </c>
      <c r="C1351" t="s">
        <v>6623</v>
      </c>
      <c r="D1351" t="s">
        <v>6624</v>
      </c>
      <c r="E1351">
        <v>1</v>
      </c>
      <c r="F1351" t="s">
        <v>93</v>
      </c>
      <c r="G1351">
        <v>20051012</v>
      </c>
      <c r="H1351" t="s">
        <v>6625</v>
      </c>
      <c r="I1351" t="s">
        <v>2759</v>
      </c>
      <c r="J1351" t="s">
        <v>1177</v>
      </c>
      <c r="K1351" t="s">
        <v>141</v>
      </c>
      <c r="L1351" t="s">
        <v>93</v>
      </c>
      <c r="M1351" t="s">
        <v>951</v>
      </c>
      <c r="O1351" s="2">
        <f>IFERROR(IF($B1351="","",INDEX(所属情報!$E:$E,MATCH($A1351,所属情報!$A:$A,0))),"")</f>
        <v>492355</v>
      </c>
      <c r="P1351" s="2" t="str">
        <f t="shared" si="63"/>
        <v>冨江　俊矢 (1)</v>
      </c>
      <c r="Q1351" s="2" t="str">
        <f t="shared" si="64"/>
        <v>ﾄﾐｴ ｼｭﾝﾔ</v>
      </c>
      <c r="R1351" s="2" t="str">
        <f t="shared" si="65"/>
        <v>TOMIE Shunya (05)</v>
      </c>
      <c r="S1351" s="2" t="str">
        <f>IFERROR(IF($F1351="","",INDEX(リスト!$C:$C,MATCH($F1351,リスト!$B:$B,0))),"")</f>
        <v>27</v>
      </c>
      <c r="T1351" s="2" t="str">
        <f>IFERROR(IF($K1351="","",INDEX(リスト!$F:$F,MATCH($K1351,リスト!$E:$E,0))),"")</f>
        <v>JPN</v>
      </c>
      <c r="U1351" s="2" t="str">
        <f>IF($B1351="","",RIGHT($G1351*1000+100+COUNTIF($G$2:$G1351,$G1351),9))</f>
        <v>051012101</v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>大阪・大　阪</v>
      </c>
    </row>
    <row r="1352" spans="1:22" x14ac:dyDescent="0.4">
      <c r="A1352" t="s">
        <v>11796</v>
      </c>
      <c r="B1352">
        <v>1352</v>
      </c>
      <c r="C1352" t="s">
        <v>6626</v>
      </c>
      <c r="D1352" t="s">
        <v>6627</v>
      </c>
      <c r="E1352">
        <v>1</v>
      </c>
      <c r="F1352" t="s">
        <v>93</v>
      </c>
      <c r="G1352">
        <v>20050906</v>
      </c>
      <c r="H1352" t="s">
        <v>6628</v>
      </c>
      <c r="I1352" t="s">
        <v>6629</v>
      </c>
      <c r="J1352" t="s">
        <v>974</v>
      </c>
      <c r="K1352" t="s">
        <v>141</v>
      </c>
      <c r="L1352" t="s">
        <v>93</v>
      </c>
      <c r="M1352" t="s">
        <v>6367</v>
      </c>
      <c r="O1352" s="2">
        <f>IFERROR(IF($B1352="","",INDEX(所属情報!$E:$E,MATCH($A1352,所属情報!$A:$A,0))),"")</f>
        <v>492355</v>
      </c>
      <c r="P1352" s="2" t="str">
        <f t="shared" si="63"/>
        <v>神戸　奏汰 (1)</v>
      </c>
      <c r="Q1352" s="2" t="str">
        <f t="shared" si="64"/>
        <v>ｺｳﾍﾞ ｿｳﾀ</v>
      </c>
      <c r="R1352" s="2" t="str">
        <f t="shared" si="65"/>
        <v>KOBE Sota (05)</v>
      </c>
      <c r="S1352" s="2" t="str">
        <f>IFERROR(IF($F1352="","",INDEX(リスト!$C:$C,MATCH($F1352,リスト!$B:$B,0))),"")</f>
        <v>27</v>
      </c>
      <c r="T1352" s="2" t="str">
        <f>IFERROR(IF($K1352="","",INDEX(リスト!$F:$F,MATCH($K1352,リスト!$E:$E,0))),"")</f>
        <v>JPN</v>
      </c>
      <c r="U1352" s="2" t="str">
        <f>IF($B1352="","",RIGHT($G1352*1000+100+COUNTIF($G$2:$G1352,$G1352),9))</f>
        <v>050906101</v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>枚方津田・大　阪</v>
      </c>
    </row>
    <row r="1353" spans="1:22" x14ac:dyDescent="0.4">
      <c r="A1353" t="s">
        <v>11796</v>
      </c>
      <c r="B1353">
        <v>1353</v>
      </c>
      <c r="C1353" t="s">
        <v>6630</v>
      </c>
      <c r="D1353" t="s">
        <v>6631</v>
      </c>
      <c r="E1353">
        <v>1</v>
      </c>
      <c r="F1353" t="s">
        <v>93</v>
      </c>
      <c r="G1353">
        <v>20060217</v>
      </c>
      <c r="H1353" t="s">
        <v>6632</v>
      </c>
      <c r="I1353" t="s">
        <v>6143</v>
      </c>
      <c r="J1353" t="s">
        <v>6633</v>
      </c>
      <c r="K1353" t="s">
        <v>141</v>
      </c>
      <c r="L1353" t="s">
        <v>93</v>
      </c>
      <c r="M1353" t="s">
        <v>951</v>
      </c>
      <c r="O1353" s="2">
        <f>IFERROR(IF($B1353="","",INDEX(所属情報!$E:$E,MATCH($A1353,所属情報!$A:$A,0))),"")</f>
        <v>492355</v>
      </c>
      <c r="P1353" s="2" t="str">
        <f t="shared" si="63"/>
        <v>前川　幸来 (1)</v>
      </c>
      <c r="Q1353" s="2" t="str">
        <f t="shared" si="64"/>
        <v>ﾏｴｶﾜ ﾕﾗ</v>
      </c>
      <c r="R1353" s="2" t="str">
        <f t="shared" si="65"/>
        <v>MAEKAWA Yura (06)</v>
      </c>
      <c r="S1353" s="2" t="str">
        <f>IFERROR(IF($F1353="","",INDEX(リスト!$C:$C,MATCH($F1353,リスト!$B:$B,0))),"")</f>
        <v>27</v>
      </c>
      <c r="T1353" s="2" t="str">
        <f>IFERROR(IF($K1353="","",INDEX(リスト!$F:$F,MATCH($K1353,リスト!$E:$E,0))),"")</f>
        <v>JPN</v>
      </c>
      <c r="U1353" s="2" t="str">
        <f>IF($B1353="","",RIGHT($G1353*1000+100+COUNTIF($G$2:$G1353,$G1353),9))</f>
        <v>060217101</v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>大阪・大　阪</v>
      </c>
    </row>
    <row r="1354" spans="1:22" x14ac:dyDescent="0.4">
      <c r="A1354" t="s">
        <v>11796</v>
      </c>
      <c r="B1354">
        <v>1354</v>
      </c>
      <c r="C1354" t="s">
        <v>6634</v>
      </c>
      <c r="D1354" t="s">
        <v>6635</v>
      </c>
      <c r="E1354">
        <v>1</v>
      </c>
      <c r="F1354" t="s">
        <v>93</v>
      </c>
      <c r="G1354">
        <v>20050404</v>
      </c>
      <c r="H1354" t="s">
        <v>6636</v>
      </c>
      <c r="I1354" t="s">
        <v>6637</v>
      </c>
      <c r="J1354" t="s">
        <v>974</v>
      </c>
      <c r="K1354" t="s">
        <v>141</v>
      </c>
      <c r="L1354" t="s">
        <v>93</v>
      </c>
      <c r="M1354" t="s">
        <v>815</v>
      </c>
      <c r="O1354" s="2">
        <f>IFERROR(IF($B1354="","",INDEX(所属情報!$E:$E,MATCH($A1354,所属情報!$A:$A,0))),"")</f>
        <v>492355</v>
      </c>
      <c r="P1354" s="2" t="str">
        <f t="shared" si="63"/>
        <v>新山　創大 (1)</v>
      </c>
      <c r="Q1354" s="2" t="str">
        <f t="shared" si="64"/>
        <v>ﾆｲﾔﾏ ｿｳﾀ</v>
      </c>
      <c r="R1354" s="2" t="str">
        <f t="shared" si="65"/>
        <v>NIIYAMA Sota (05)</v>
      </c>
      <c r="S1354" s="2" t="str">
        <f>IFERROR(IF($F1354="","",INDEX(リスト!$C:$C,MATCH($F1354,リスト!$B:$B,0))),"")</f>
        <v>27</v>
      </c>
      <c r="T1354" s="2" t="str">
        <f>IFERROR(IF($K1354="","",INDEX(リスト!$F:$F,MATCH($K1354,リスト!$E:$E,0))),"")</f>
        <v>JPN</v>
      </c>
      <c r="U1354" s="2" t="str">
        <f>IF($B1354="","",RIGHT($G1354*1000+100+COUNTIF($G$2:$G1354,$G1354),9))</f>
        <v>050404101</v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>関西大北陽・大　阪</v>
      </c>
    </row>
    <row r="1355" spans="1:22" x14ac:dyDescent="0.4">
      <c r="A1355" t="s">
        <v>11796</v>
      </c>
      <c r="B1355">
        <v>1355</v>
      </c>
      <c r="C1355" t="s">
        <v>6638</v>
      </c>
      <c r="D1355" t="s">
        <v>6639</v>
      </c>
      <c r="E1355">
        <v>1</v>
      </c>
      <c r="F1355" t="s">
        <v>97</v>
      </c>
      <c r="G1355">
        <v>20050624</v>
      </c>
      <c r="H1355" t="s">
        <v>6640</v>
      </c>
      <c r="I1355" t="s">
        <v>4549</v>
      </c>
      <c r="J1355" t="s">
        <v>934</v>
      </c>
      <c r="K1355" t="s">
        <v>141</v>
      </c>
      <c r="L1355" t="s">
        <v>97</v>
      </c>
      <c r="M1355" t="s">
        <v>2841</v>
      </c>
      <c r="O1355" s="2">
        <f>IFERROR(IF($B1355="","",INDEX(所属情報!$E:$E,MATCH($A1355,所属情報!$A:$A,0))),"")</f>
        <v>492355</v>
      </c>
      <c r="P1355" s="2" t="str">
        <f t="shared" si="63"/>
        <v>南　勇成 (1)</v>
      </c>
      <c r="Q1355" s="2" t="str">
        <f t="shared" si="64"/>
        <v>ﾐﾅﾐ ﾕｳｾｲ</v>
      </c>
      <c r="R1355" s="2" t="str">
        <f t="shared" si="65"/>
        <v>MINAMI Yusei (05)</v>
      </c>
      <c r="S1355" s="2" t="str">
        <f>IFERROR(IF($F1355="","",INDEX(リスト!$C:$C,MATCH($F1355,リスト!$B:$B,0))),"")</f>
        <v>29</v>
      </c>
      <c r="T1355" s="2" t="str">
        <f>IFERROR(IF($K1355="","",INDEX(リスト!$F:$F,MATCH($K1355,リスト!$E:$E,0))),"")</f>
        <v>JPN</v>
      </c>
      <c r="U1355" s="2" t="str">
        <f>IF($B1355="","",RIGHT($G1355*1000+100+COUNTIF($G$2:$G1355,$G1355),9))</f>
        <v>050624101</v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>添上・奈　良</v>
      </c>
    </row>
    <row r="1356" spans="1:22" x14ac:dyDescent="0.4">
      <c r="A1356" t="s">
        <v>11796</v>
      </c>
      <c r="B1356">
        <v>1356</v>
      </c>
      <c r="C1356" t="s">
        <v>6641</v>
      </c>
      <c r="D1356" t="s">
        <v>6642</v>
      </c>
      <c r="E1356">
        <v>1</v>
      </c>
      <c r="F1356" t="s">
        <v>97</v>
      </c>
      <c r="G1356">
        <v>20050924</v>
      </c>
      <c r="H1356" t="s">
        <v>6643</v>
      </c>
      <c r="I1356" t="s">
        <v>6644</v>
      </c>
      <c r="J1356" t="s">
        <v>4637</v>
      </c>
      <c r="K1356" t="s">
        <v>141</v>
      </c>
      <c r="L1356" t="s">
        <v>97</v>
      </c>
      <c r="M1356" t="s">
        <v>2841</v>
      </c>
      <c r="O1356" s="2">
        <f>IFERROR(IF($B1356="","",INDEX(所属情報!$E:$E,MATCH($A1356,所属情報!$A:$A,0))),"")</f>
        <v>492355</v>
      </c>
      <c r="P1356" s="2" t="str">
        <f t="shared" si="63"/>
        <v>小関　唯人 (1)</v>
      </c>
      <c r="Q1356" s="2" t="str">
        <f t="shared" si="64"/>
        <v>ｵｾﾞｷ ﾕｲﾄ</v>
      </c>
      <c r="R1356" s="2" t="str">
        <f t="shared" si="65"/>
        <v>OZEKI Yuito (05)</v>
      </c>
      <c r="S1356" s="2" t="str">
        <f>IFERROR(IF($F1356="","",INDEX(リスト!$C:$C,MATCH($F1356,リスト!$B:$B,0))),"")</f>
        <v>29</v>
      </c>
      <c r="T1356" s="2" t="str">
        <f>IFERROR(IF($K1356="","",INDEX(リスト!$F:$F,MATCH($K1356,リスト!$E:$E,0))),"")</f>
        <v>JPN</v>
      </c>
      <c r="U1356" s="2" t="str">
        <f>IF($B1356="","",RIGHT($G1356*1000+100+COUNTIF($G$2:$G1356,$G1356),9))</f>
        <v>050924101</v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>添上・奈　良</v>
      </c>
    </row>
    <row r="1357" spans="1:22" x14ac:dyDescent="0.4">
      <c r="A1357" t="s">
        <v>11797</v>
      </c>
      <c r="B1357">
        <v>1357</v>
      </c>
      <c r="C1357" t="s">
        <v>6645</v>
      </c>
      <c r="D1357" t="s">
        <v>6646</v>
      </c>
      <c r="E1357">
        <v>4</v>
      </c>
      <c r="F1357" t="s">
        <v>91</v>
      </c>
      <c r="G1357">
        <v>20021007</v>
      </c>
      <c r="H1357" t="s">
        <v>6647</v>
      </c>
      <c r="I1357" t="s">
        <v>819</v>
      </c>
      <c r="J1357" t="s">
        <v>1874</v>
      </c>
      <c r="K1357" t="s">
        <v>141</v>
      </c>
      <c r="L1357" t="s">
        <v>91</v>
      </c>
      <c r="M1357" t="s">
        <v>6648</v>
      </c>
      <c r="O1357" s="2">
        <f>IFERROR(IF($B1357="","",INDEX(所属情報!$E:$E,MATCH($A1357,所属情報!$A:$A,0))),"")</f>
        <v>492604</v>
      </c>
      <c r="P1357" s="2" t="str">
        <f t="shared" si="63"/>
        <v>岡田　大典 (4)</v>
      </c>
      <c r="Q1357" s="2" t="str">
        <f t="shared" si="64"/>
        <v>ｵｶﾀﾞ ﾀﾞｲｽｹ</v>
      </c>
      <c r="R1357" s="2" t="str">
        <f t="shared" si="65"/>
        <v>OKADA Daisuke (02)</v>
      </c>
      <c r="S1357" s="2" t="str">
        <f>IFERROR(IF($F1357="","",INDEX(リスト!$C:$C,MATCH($F1357,リスト!$B:$B,0))),"")</f>
        <v>26</v>
      </c>
      <c r="T1357" s="2" t="str">
        <f>IFERROR(IF($K1357="","",INDEX(リスト!$F:$F,MATCH($K1357,リスト!$E:$E,0))),"")</f>
        <v>JPN</v>
      </c>
      <c r="U1357" s="2" t="str">
        <f>IF($B1357="","",RIGHT($G1357*1000+100+COUNTIF($G$2:$G1357,$G1357),9))</f>
        <v>021007102</v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>網野・京　都</v>
      </c>
    </row>
    <row r="1358" spans="1:22" x14ac:dyDescent="0.4">
      <c r="A1358" t="s">
        <v>11797</v>
      </c>
      <c r="B1358">
        <v>1358</v>
      </c>
      <c r="C1358" t="s">
        <v>6649</v>
      </c>
      <c r="D1358" t="s">
        <v>6650</v>
      </c>
      <c r="E1358">
        <v>4</v>
      </c>
      <c r="F1358" t="s">
        <v>91</v>
      </c>
      <c r="G1358">
        <v>20021112</v>
      </c>
      <c r="H1358" t="s">
        <v>6651</v>
      </c>
      <c r="I1358" t="s">
        <v>4354</v>
      </c>
      <c r="J1358" t="s">
        <v>980</v>
      </c>
      <c r="K1358" t="s">
        <v>141</v>
      </c>
      <c r="L1358" t="s">
        <v>91</v>
      </c>
      <c r="M1358" t="s">
        <v>1472</v>
      </c>
      <c r="O1358" s="2">
        <f>IFERROR(IF($B1358="","",INDEX(所属情報!$E:$E,MATCH($A1358,所属情報!$A:$A,0))),"")</f>
        <v>492604</v>
      </c>
      <c r="P1358" s="2" t="str">
        <f t="shared" si="63"/>
        <v>川瀬　翔大 (4)</v>
      </c>
      <c r="Q1358" s="2" t="str">
        <f t="shared" si="64"/>
        <v>ｶﾜｾ ｼｮｳﾀ</v>
      </c>
      <c r="R1358" s="2" t="str">
        <f t="shared" si="65"/>
        <v>KAWASE Shota (02)</v>
      </c>
      <c r="S1358" s="2" t="str">
        <f>IFERROR(IF($F1358="","",INDEX(リスト!$C:$C,MATCH($F1358,リスト!$B:$B,0))),"")</f>
        <v>26</v>
      </c>
      <c r="T1358" s="2" t="str">
        <f>IFERROR(IF($K1358="","",INDEX(リスト!$F:$F,MATCH($K1358,リスト!$E:$E,0))),"")</f>
        <v>JPN</v>
      </c>
      <c r="U1358" s="2" t="str">
        <f>IF($B1358="","",RIGHT($G1358*1000+100+COUNTIF($G$2:$G1358,$G1358),9))</f>
        <v>021112102</v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>京都外大西・京　都</v>
      </c>
    </row>
    <row r="1359" spans="1:22" x14ac:dyDescent="0.4">
      <c r="A1359" t="s">
        <v>11797</v>
      </c>
      <c r="B1359">
        <v>1359</v>
      </c>
      <c r="C1359" t="s">
        <v>6652</v>
      </c>
      <c r="D1359" t="s">
        <v>6653</v>
      </c>
      <c r="E1359">
        <v>4</v>
      </c>
      <c r="F1359" t="s">
        <v>93</v>
      </c>
      <c r="G1359">
        <v>20030121</v>
      </c>
      <c r="H1359" t="s">
        <v>6654</v>
      </c>
      <c r="I1359" t="s">
        <v>6655</v>
      </c>
      <c r="J1359" t="s">
        <v>1047</v>
      </c>
      <c r="K1359" t="s">
        <v>141</v>
      </c>
      <c r="L1359" t="s">
        <v>93</v>
      </c>
      <c r="M1359" t="s">
        <v>809</v>
      </c>
      <c r="O1359" s="2">
        <f>IFERROR(IF($B1359="","",INDEX(所属情報!$E:$E,MATCH($A1359,所属情報!$A:$A,0))),"")</f>
        <v>492604</v>
      </c>
      <c r="P1359" s="2" t="str">
        <f t="shared" si="63"/>
        <v>草垣　涼太 (4)</v>
      </c>
      <c r="Q1359" s="2" t="str">
        <f t="shared" si="64"/>
        <v>ｸｻｶﾞｷ ﾘｮｳﾀ</v>
      </c>
      <c r="R1359" s="2" t="str">
        <f t="shared" si="65"/>
        <v>KUSAGAKI Ryota (03)</v>
      </c>
      <c r="S1359" s="2" t="str">
        <f>IFERROR(IF($F1359="","",INDEX(リスト!$C:$C,MATCH($F1359,リスト!$B:$B,0))),"")</f>
        <v>27</v>
      </c>
      <c r="T1359" s="2" t="str">
        <f>IFERROR(IF($K1359="","",INDEX(リスト!$F:$F,MATCH($K1359,リスト!$E:$E,0))),"")</f>
        <v>JPN</v>
      </c>
      <c r="U1359" s="2" t="str">
        <f>IF($B1359="","",RIGHT($G1359*1000+100+COUNTIF($G$2:$G1359,$G1359),9))</f>
        <v>030121102</v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>枚方・大　阪</v>
      </c>
    </row>
    <row r="1360" spans="1:22" x14ac:dyDescent="0.4">
      <c r="A1360" t="s">
        <v>11797</v>
      </c>
      <c r="B1360">
        <v>1360</v>
      </c>
      <c r="C1360" t="s">
        <v>6656</v>
      </c>
      <c r="D1360" t="s">
        <v>6657</v>
      </c>
      <c r="E1360">
        <v>4</v>
      </c>
      <c r="F1360" t="s">
        <v>95</v>
      </c>
      <c r="G1360">
        <v>20021118</v>
      </c>
      <c r="H1360" t="s">
        <v>6658</v>
      </c>
      <c r="I1360" t="s">
        <v>4776</v>
      </c>
      <c r="J1360" t="s">
        <v>3375</v>
      </c>
      <c r="K1360" t="s">
        <v>141</v>
      </c>
      <c r="L1360" t="s">
        <v>95</v>
      </c>
      <c r="M1360" t="s">
        <v>6659</v>
      </c>
      <c r="O1360" s="2">
        <f>IFERROR(IF($B1360="","",INDEX(所属情報!$E:$E,MATCH($A1360,所属情報!$A:$A,0))),"")</f>
        <v>492604</v>
      </c>
      <c r="P1360" s="2" t="str">
        <f t="shared" si="63"/>
        <v>櫻井　清剛 (4)</v>
      </c>
      <c r="Q1360" s="2" t="str">
        <f t="shared" si="64"/>
        <v>ｻｸﾗｲ ｷﾖﾀｶ</v>
      </c>
      <c r="R1360" s="2" t="str">
        <f t="shared" si="65"/>
        <v>SAKURAI Kiyotaka (02)</v>
      </c>
      <c r="S1360" s="2" t="str">
        <f>IFERROR(IF($F1360="","",INDEX(リスト!$C:$C,MATCH($F1360,リスト!$B:$B,0))),"")</f>
        <v>28</v>
      </c>
      <c r="T1360" s="2" t="str">
        <f>IFERROR(IF($K1360="","",INDEX(リスト!$F:$F,MATCH($K1360,リスト!$E:$E,0))),"")</f>
        <v>JPN</v>
      </c>
      <c r="U1360" s="2" t="str">
        <f>IF($B1360="","",RIGHT($G1360*1000+100+COUNTIF($G$2:$G1360,$G1360),9))</f>
        <v>021118103</v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>神港学園・兵　庫</v>
      </c>
    </row>
    <row r="1361" spans="1:22" x14ac:dyDescent="0.4">
      <c r="A1361" t="s">
        <v>11797</v>
      </c>
      <c r="B1361">
        <v>1361</v>
      </c>
      <c r="C1361" t="s">
        <v>6660</v>
      </c>
      <c r="D1361" t="s">
        <v>6661</v>
      </c>
      <c r="E1361">
        <v>4</v>
      </c>
      <c r="F1361" t="s">
        <v>91</v>
      </c>
      <c r="G1361">
        <v>20021231</v>
      </c>
      <c r="H1361" t="s">
        <v>6662</v>
      </c>
      <c r="I1361" t="s">
        <v>1412</v>
      </c>
      <c r="J1361" t="s">
        <v>950</v>
      </c>
      <c r="K1361" t="s">
        <v>141</v>
      </c>
      <c r="L1361" t="s">
        <v>91</v>
      </c>
      <c r="M1361" t="s">
        <v>6648</v>
      </c>
      <c r="O1361" s="2">
        <f>IFERROR(IF($B1361="","",INDEX(所属情報!$E:$E,MATCH($A1361,所属情報!$A:$A,0))),"")</f>
        <v>492604</v>
      </c>
      <c r="P1361" s="2" t="str">
        <f t="shared" si="63"/>
        <v>関　裕大 (4)</v>
      </c>
      <c r="Q1361" s="2" t="str">
        <f t="shared" si="64"/>
        <v>ｾｷ ﾕｳﾀﾞｲ</v>
      </c>
      <c r="R1361" s="2" t="str">
        <f t="shared" si="65"/>
        <v>SEKI Yudai (02)</v>
      </c>
      <c r="S1361" s="2" t="str">
        <f>IFERROR(IF($F1361="","",INDEX(リスト!$C:$C,MATCH($F1361,リスト!$B:$B,0))),"")</f>
        <v>26</v>
      </c>
      <c r="T1361" s="2" t="str">
        <f>IFERROR(IF($K1361="","",INDEX(リスト!$F:$F,MATCH($K1361,リスト!$E:$E,0))),"")</f>
        <v>JPN</v>
      </c>
      <c r="U1361" s="2" t="str">
        <f>IF($B1361="","",RIGHT($G1361*1000+100+COUNTIF($G$2:$G1361,$G1361),9))</f>
        <v>021231101</v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>網野・京　都</v>
      </c>
    </row>
    <row r="1362" spans="1:22" x14ac:dyDescent="0.4">
      <c r="A1362" t="s">
        <v>11797</v>
      </c>
      <c r="B1362">
        <v>1362</v>
      </c>
      <c r="C1362" t="s">
        <v>6663</v>
      </c>
      <c r="D1362" t="s">
        <v>6664</v>
      </c>
      <c r="E1362">
        <v>4</v>
      </c>
      <c r="F1362" t="s">
        <v>93</v>
      </c>
      <c r="G1362">
        <v>20020606</v>
      </c>
      <c r="H1362" t="s">
        <v>6665</v>
      </c>
      <c r="I1362" t="s">
        <v>6666</v>
      </c>
      <c r="J1362" t="s">
        <v>4245</v>
      </c>
      <c r="K1362" t="s">
        <v>141</v>
      </c>
      <c r="L1362" t="s">
        <v>93</v>
      </c>
      <c r="M1362" t="s">
        <v>957</v>
      </c>
      <c r="O1362" s="2">
        <f>IFERROR(IF($B1362="","",INDEX(所属情報!$E:$E,MATCH($A1362,所属情報!$A:$A,0))),"")</f>
        <v>492604</v>
      </c>
      <c r="P1362" s="2" t="str">
        <f t="shared" si="63"/>
        <v>田上　凌真 (4)</v>
      </c>
      <c r="Q1362" s="2" t="str">
        <f t="shared" si="64"/>
        <v>ﾀﾉｳｴ ﾘｮｳﾏ</v>
      </c>
      <c r="R1362" s="2" t="str">
        <f t="shared" si="65"/>
        <v>TANOUE Ryoma (02)</v>
      </c>
      <c r="S1362" s="2" t="str">
        <f>IFERROR(IF($F1362="","",INDEX(リスト!$C:$C,MATCH($F1362,リスト!$B:$B,0))),"")</f>
        <v>27</v>
      </c>
      <c r="T1362" s="2" t="str">
        <f>IFERROR(IF($K1362="","",INDEX(リスト!$F:$F,MATCH($K1362,リスト!$E:$E,0))),"")</f>
        <v>JPN</v>
      </c>
      <c r="U1362" s="2" t="str">
        <f>IF($B1362="","",RIGHT($G1362*1000+100+COUNTIF($G$2:$G1362,$G1362),9))</f>
        <v>020606101</v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>摂津・大　阪</v>
      </c>
    </row>
    <row r="1363" spans="1:22" x14ac:dyDescent="0.4">
      <c r="A1363" t="s">
        <v>11797</v>
      </c>
      <c r="B1363">
        <v>1363</v>
      </c>
      <c r="C1363" t="s">
        <v>6667</v>
      </c>
      <c r="D1363" t="s">
        <v>6668</v>
      </c>
      <c r="E1363">
        <v>4</v>
      </c>
      <c r="F1363" t="s">
        <v>89</v>
      </c>
      <c r="G1363">
        <v>20020826</v>
      </c>
      <c r="H1363" t="s">
        <v>6669</v>
      </c>
      <c r="I1363" t="s">
        <v>1693</v>
      </c>
      <c r="J1363" t="s">
        <v>1020</v>
      </c>
      <c r="K1363" t="s">
        <v>141</v>
      </c>
      <c r="L1363" t="s">
        <v>89</v>
      </c>
      <c r="M1363" t="s">
        <v>2505</v>
      </c>
      <c r="O1363" s="2">
        <f>IFERROR(IF($B1363="","",INDEX(所属情報!$E:$E,MATCH($A1363,所属情報!$A:$A,0))),"")</f>
        <v>492604</v>
      </c>
      <c r="P1363" s="2" t="str">
        <f t="shared" si="63"/>
        <v>中井　歩夢 (4)</v>
      </c>
      <c r="Q1363" s="2" t="str">
        <f t="shared" si="64"/>
        <v>ﾅｶｲ ｱﾕﾑ</v>
      </c>
      <c r="R1363" s="2" t="str">
        <f t="shared" si="65"/>
        <v>NAKAI Ayumu (02)</v>
      </c>
      <c r="S1363" s="2" t="str">
        <f>IFERROR(IF($F1363="","",INDEX(リスト!$C:$C,MATCH($F1363,リスト!$B:$B,0))),"")</f>
        <v>25</v>
      </c>
      <c r="T1363" s="2" t="str">
        <f>IFERROR(IF($K1363="","",INDEX(リスト!$F:$F,MATCH($K1363,リスト!$E:$E,0))),"")</f>
        <v>JPN</v>
      </c>
      <c r="U1363" s="2" t="str">
        <f>IF($B1363="","",RIGHT($G1363*1000+100+COUNTIF($G$2:$G1363,$G1363),9))</f>
        <v>020826102</v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>滋賀学園・滋　賀</v>
      </c>
    </row>
    <row r="1364" spans="1:22" x14ac:dyDescent="0.4">
      <c r="A1364" t="s">
        <v>11797</v>
      </c>
      <c r="B1364">
        <v>1364</v>
      </c>
      <c r="C1364" t="s">
        <v>6670</v>
      </c>
      <c r="D1364" t="s">
        <v>6671</v>
      </c>
      <c r="E1364">
        <v>4</v>
      </c>
      <c r="F1364" t="s">
        <v>117</v>
      </c>
      <c r="G1364">
        <v>20030105</v>
      </c>
      <c r="H1364" t="s">
        <v>6672</v>
      </c>
      <c r="I1364" t="s">
        <v>6673</v>
      </c>
      <c r="J1364" t="s">
        <v>1882</v>
      </c>
      <c r="K1364" t="s">
        <v>141</v>
      </c>
      <c r="L1364" t="s">
        <v>117</v>
      </c>
      <c r="M1364" t="s">
        <v>6674</v>
      </c>
      <c r="O1364" s="2">
        <f>IFERROR(IF($B1364="","",INDEX(所属情報!$E:$E,MATCH($A1364,所属情報!$A:$A,0))),"")</f>
        <v>492604</v>
      </c>
      <c r="P1364" s="2" t="str">
        <f t="shared" si="63"/>
        <v>早津　光 (4)</v>
      </c>
      <c r="Q1364" s="2" t="str">
        <f t="shared" si="64"/>
        <v>ﾊﾔﾂ ﾋｶﾙ</v>
      </c>
      <c r="R1364" s="2" t="str">
        <f t="shared" si="65"/>
        <v>HAYATSU Hikaru (03)</v>
      </c>
      <c r="S1364" s="2" t="str">
        <f>IFERROR(IF($F1364="","",INDEX(リスト!$C:$C,MATCH($F1364,リスト!$B:$B,0))),"")</f>
        <v>39</v>
      </c>
      <c r="T1364" s="2" t="str">
        <f>IFERROR(IF($K1364="","",INDEX(リスト!$F:$F,MATCH($K1364,リスト!$E:$E,0))),"")</f>
        <v>JPN</v>
      </c>
      <c r="U1364" s="2" t="str">
        <f>IF($B1364="","",RIGHT($G1364*1000+100+COUNTIF($G$2:$G1364,$G1364),9))</f>
        <v>030105103</v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>高知中央・高　知</v>
      </c>
    </row>
    <row r="1365" spans="1:22" x14ac:dyDescent="0.4">
      <c r="A1365" t="s">
        <v>11797</v>
      </c>
      <c r="B1365">
        <v>1365</v>
      </c>
      <c r="C1365" t="s">
        <v>6675</v>
      </c>
      <c r="D1365" t="s">
        <v>6676</v>
      </c>
      <c r="E1365">
        <v>4</v>
      </c>
      <c r="F1365" t="s">
        <v>93</v>
      </c>
      <c r="G1365">
        <v>20020430</v>
      </c>
      <c r="H1365" t="s">
        <v>6677</v>
      </c>
      <c r="I1365" t="s">
        <v>6678</v>
      </c>
      <c r="J1365" t="s">
        <v>1560</v>
      </c>
      <c r="K1365" t="s">
        <v>141</v>
      </c>
      <c r="L1365" t="s">
        <v>93</v>
      </c>
      <c r="M1365" t="s">
        <v>957</v>
      </c>
      <c r="O1365" s="2">
        <f>IFERROR(IF($B1365="","",INDEX(所属情報!$E:$E,MATCH($A1365,所属情報!$A:$A,0))),"")</f>
        <v>492604</v>
      </c>
      <c r="P1365" s="2" t="str">
        <f t="shared" si="63"/>
        <v>兵頭　拓真 (4)</v>
      </c>
      <c r="Q1365" s="2" t="str">
        <f t="shared" si="64"/>
        <v>ﾋｮｳﾄﾞｳ ﾀｸﾏ</v>
      </c>
      <c r="R1365" s="2" t="str">
        <f t="shared" si="65"/>
        <v>HYODO Takuma (02)</v>
      </c>
      <c r="S1365" s="2" t="str">
        <f>IFERROR(IF($F1365="","",INDEX(リスト!$C:$C,MATCH($F1365,リスト!$B:$B,0))),"")</f>
        <v>27</v>
      </c>
      <c r="T1365" s="2" t="str">
        <f>IFERROR(IF($K1365="","",INDEX(リスト!$F:$F,MATCH($K1365,リスト!$E:$E,0))),"")</f>
        <v>JPN</v>
      </c>
      <c r="U1365" s="2" t="str">
        <f>IF($B1365="","",RIGHT($G1365*1000+100+COUNTIF($G$2:$G1365,$G1365),9))</f>
        <v>020430101</v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>摂津・大　阪</v>
      </c>
    </row>
    <row r="1366" spans="1:22" x14ac:dyDescent="0.4">
      <c r="A1366" t="s">
        <v>11797</v>
      </c>
      <c r="B1366">
        <v>1366</v>
      </c>
      <c r="C1366" t="s">
        <v>6679</v>
      </c>
      <c r="D1366" t="s">
        <v>6680</v>
      </c>
      <c r="E1366">
        <v>3</v>
      </c>
      <c r="F1366" t="s">
        <v>89</v>
      </c>
      <c r="G1366">
        <v>20031222</v>
      </c>
      <c r="H1366" t="s">
        <v>6681</v>
      </c>
      <c r="I1366" t="s">
        <v>3915</v>
      </c>
      <c r="J1366" t="s">
        <v>2120</v>
      </c>
      <c r="K1366" t="s">
        <v>141</v>
      </c>
      <c r="L1366" t="s">
        <v>89</v>
      </c>
      <c r="M1366" t="s">
        <v>2505</v>
      </c>
      <c r="O1366" s="2">
        <f>IFERROR(IF($B1366="","",INDEX(所属情報!$E:$E,MATCH($A1366,所属情報!$A:$A,0))),"")</f>
        <v>492604</v>
      </c>
      <c r="P1366" s="2" t="str">
        <f t="shared" si="63"/>
        <v>入江　聖空 (3)</v>
      </c>
      <c r="Q1366" s="2" t="str">
        <f t="shared" si="64"/>
        <v>ｲﾘｴ ｿﾗ</v>
      </c>
      <c r="R1366" s="2" t="str">
        <f t="shared" si="65"/>
        <v>IRIE Sora (03)</v>
      </c>
      <c r="S1366" s="2" t="str">
        <f>IFERROR(IF($F1366="","",INDEX(リスト!$C:$C,MATCH($F1366,リスト!$B:$B,0))),"")</f>
        <v>25</v>
      </c>
      <c r="T1366" s="2" t="str">
        <f>IFERROR(IF($K1366="","",INDEX(リスト!$F:$F,MATCH($K1366,リスト!$E:$E,0))),"")</f>
        <v>JPN</v>
      </c>
      <c r="U1366" s="2" t="str">
        <f>IF($B1366="","",RIGHT($G1366*1000+100+COUNTIF($G$2:$G1366,$G1366),9))</f>
        <v>031222102</v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>滋賀学園・滋　賀</v>
      </c>
    </row>
    <row r="1367" spans="1:22" x14ac:dyDescent="0.4">
      <c r="A1367" t="s">
        <v>11797</v>
      </c>
      <c r="B1367">
        <v>1367</v>
      </c>
      <c r="C1367" t="s">
        <v>6682</v>
      </c>
      <c r="D1367" t="s">
        <v>6683</v>
      </c>
      <c r="E1367">
        <v>3</v>
      </c>
      <c r="F1367" t="s">
        <v>95</v>
      </c>
      <c r="G1367">
        <v>20040117</v>
      </c>
      <c r="H1367" t="s">
        <v>6684</v>
      </c>
      <c r="I1367" t="s">
        <v>6685</v>
      </c>
      <c r="J1367" t="s">
        <v>6564</v>
      </c>
      <c r="K1367" t="s">
        <v>141</v>
      </c>
      <c r="L1367" t="s">
        <v>95</v>
      </c>
      <c r="M1367" t="s">
        <v>791</v>
      </c>
      <c r="O1367" s="2">
        <f>IFERROR(IF($B1367="","",INDEX(所属情報!$E:$E,MATCH($A1367,所属情報!$A:$A,0))),"")</f>
        <v>492604</v>
      </c>
      <c r="P1367" s="2" t="str">
        <f t="shared" si="63"/>
        <v>髙　聖翔 (3)</v>
      </c>
      <c r="Q1367" s="2" t="str">
        <f t="shared" si="64"/>
        <v>ﾀｶ ﾏｻﾄ</v>
      </c>
      <c r="R1367" s="2" t="str">
        <f t="shared" si="65"/>
        <v>TAKA Masato (04)</v>
      </c>
      <c r="S1367" s="2" t="str">
        <f>IFERROR(IF($F1367="","",INDEX(リスト!$C:$C,MATCH($F1367,リスト!$B:$B,0))),"")</f>
        <v>28</v>
      </c>
      <c r="T1367" s="2" t="str">
        <f>IFERROR(IF($K1367="","",INDEX(リスト!$F:$F,MATCH($K1367,リスト!$E:$E,0))),"")</f>
        <v>JPN</v>
      </c>
      <c r="U1367" s="2" t="str">
        <f>IF($B1367="","",RIGHT($G1367*1000+100+COUNTIF($G$2:$G1367,$G1367),9))</f>
        <v>040117101</v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>報徳学園・兵　庫</v>
      </c>
    </row>
    <row r="1368" spans="1:22" x14ac:dyDescent="0.4">
      <c r="A1368" t="s">
        <v>11797</v>
      </c>
      <c r="B1368">
        <v>1368</v>
      </c>
      <c r="C1368" t="s">
        <v>6686</v>
      </c>
      <c r="D1368" t="s">
        <v>6687</v>
      </c>
      <c r="E1368">
        <v>3</v>
      </c>
      <c r="F1368" t="s">
        <v>89</v>
      </c>
      <c r="G1368">
        <v>20031010</v>
      </c>
      <c r="H1368" t="s">
        <v>6688</v>
      </c>
      <c r="I1368" t="s">
        <v>3689</v>
      </c>
      <c r="J1368" t="s">
        <v>974</v>
      </c>
      <c r="K1368" t="s">
        <v>141</v>
      </c>
      <c r="L1368" t="s">
        <v>89</v>
      </c>
      <c r="M1368" t="s">
        <v>2505</v>
      </c>
      <c r="O1368" s="2">
        <f>IFERROR(IF($B1368="","",INDEX(所属情報!$E:$E,MATCH($A1368,所属情報!$A:$A,0))),"")</f>
        <v>492604</v>
      </c>
      <c r="P1368" s="2" t="str">
        <f t="shared" si="63"/>
        <v>辻　蒼汰 (3)</v>
      </c>
      <c r="Q1368" s="2" t="str">
        <f t="shared" si="64"/>
        <v>ﾂｼﾞ ｿｳﾀ</v>
      </c>
      <c r="R1368" s="2" t="str">
        <f t="shared" si="65"/>
        <v>TSUJI Sota (03)</v>
      </c>
      <c r="S1368" s="2" t="str">
        <f>IFERROR(IF($F1368="","",INDEX(リスト!$C:$C,MATCH($F1368,リスト!$B:$B,0))),"")</f>
        <v>25</v>
      </c>
      <c r="T1368" s="2" t="str">
        <f>IFERROR(IF($K1368="","",INDEX(リスト!$F:$F,MATCH($K1368,リスト!$E:$E,0))),"")</f>
        <v>JPN</v>
      </c>
      <c r="U1368" s="2" t="str">
        <f>IF($B1368="","",RIGHT($G1368*1000+100+COUNTIF($G$2:$G1368,$G1368),9))</f>
        <v>031010101</v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>滋賀学園・滋　賀</v>
      </c>
    </row>
    <row r="1369" spans="1:22" x14ac:dyDescent="0.4">
      <c r="A1369" t="s">
        <v>11797</v>
      </c>
      <c r="B1369">
        <v>1369</v>
      </c>
      <c r="C1369" t="s">
        <v>6689</v>
      </c>
      <c r="D1369" t="s">
        <v>6690</v>
      </c>
      <c r="E1369">
        <v>3</v>
      </c>
      <c r="F1369" t="s">
        <v>95</v>
      </c>
      <c r="G1369">
        <v>20040325</v>
      </c>
      <c r="H1369" t="s">
        <v>6691</v>
      </c>
      <c r="I1369" t="s">
        <v>6692</v>
      </c>
      <c r="J1369" t="s">
        <v>6693</v>
      </c>
      <c r="K1369" t="s">
        <v>141</v>
      </c>
      <c r="L1369" t="s">
        <v>95</v>
      </c>
      <c r="M1369" t="s">
        <v>3165</v>
      </c>
      <c r="O1369" s="2">
        <f>IFERROR(IF($B1369="","",INDEX(所属情報!$E:$E,MATCH($A1369,所属情報!$A:$A,0))),"")</f>
        <v>492604</v>
      </c>
      <c r="P1369" s="2" t="str">
        <f t="shared" si="63"/>
        <v>寺本　京介 (3)</v>
      </c>
      <c r="Q1369" s="2" t="str">
        <f t="shared" si="64"/>
        <v>ﾃﾗﾓﾄ ｷｮｳｽｹ</v>
      </c>
      <c r="R1369" s="2" t="str">
        <f t="shared" si="65"/>
        <v>TERAMOTO Kyosuke (04)</v>
      </c>
      <c r="S1369" s="2" t="str">
        <f>IFERROR(IF($F1369="","",INDEX(リスト!$C:$C,MATCH($F1369,リスト!$B:$B,0))),"")</f>
        <v>28</v>
      </c>
      <c r="T1369" s="2" t="str">
        <f>IFERROR(IF($K1369="","",INDEX(リスト!$F:$F,MATCH($K1369,リスト!$E:$E,0))),"")</f>
        <v>JPN</v>
      </c>
      <c r="U1369" s="2" t="str">
        <f>IF($B1369="","",RIGHT($G1369*1000+100+COUNTIF($G$2:$G1369,$G1369),9))</f>
        <v>040325101</v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>西脇工業・兵　庫</v>
      </c>
    </row>
    <row r="1370" spans="1:22" x14ac:dyDescent="0.4">
      <c r="A1370" t="s">
        <v>11797</v>
      </c>
      <c r="B1370">
        <v>1370</v>
      </c>
      <c r="C1370" t="s">
        <v>6694</v>
      </c>
      <c r="D1370" t="s">
        <v>6695</v>
      </c>
      <c r="E1370">
        <v>3</v>
      </c>
      <c r="F1370" t="s">
        <v>91</v>
      </c>
      <c r="G1370">
        <v>20040224</v>
      </c>
      <c r="H1370" t="s">
        <v>6696</v>
      </c>
      <c r="I1370" t="s">
        <v>2258</v>
      </c>
      <c r="J1370" t="s">
        <v>6697</v>
      </c>
      <c r="K1370" t="s">
        <v>141</v>
      </c>
      <c r="L1370" t="s">
        <v>91</v>
      </c>
      <c r="M1370" t="s">
        <v>1472</v>
      </c>
      <c r="O1370" s="2">
        <f>IFERROR(IF($B1370="","",INDEX(所属情報!$E:$E,MATCH($A1370,所属情報!$A:$A,0))),"")</f>
        <v>492604</v>
      </c>
      <c r="P1370" s="2" t="str">
        <f t="shared" si="63"/>
        <v>土井　琉遠 (3)</v>
      </c>
      <c r="Q1370" s="2" t="str">
        <f t="shared" si="64"/>
        <v>ﾄﾞｲ ﾘｵﾝ</v>
      </c>
      <c r="R1370" s="2" t="str">
        <f t="shared" si="65"/>
        <v>DOI Rion (04)</v>
      </c>
      <c r="S1370" s="2" t="str">
        <f>IFERROR(IF($F1370="","",INDEX(リスト!$C:$C,MATCH($F1370,リスト!$B:$B,0))),"")</f>
        <v>26</v>
      </c>
      <c r="T1370" s="2" t="str">
        <f>IFERROR(IF($K1370="","",INDEX(リスト!$F:$F,MATCH($K1370,リスト!$E:$E,0))),"")</f>
        <v>JPN</v>
      </c>
      <c r="U1370" s="2" t="str">
        <f>IF($B1370="","",RIGHT($G1370*1000+100+COUNTIF($G$2:$G1370,$G1370),9))</f>
        <v>040224102</v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>京都外大西・京　都</v>
      </c>
    </row>
    <row r="1371" spans="1:22" x14ac:dyDescent="0.4">
      <c r="A1371" t="s">
        <v>11797</v>
      </c>
      <c r="B1371">
        <v>1371</v>
      </c>
      <c r="C1371" t="s">
        <v>6698</v>
      </c>
      <c r="D1371" t="s">
        <v>6699</v>
      </c>
      <c r="E1371">
        <v>4</v>
      </c>
      <c r="F1371" t="s">
        <v>89</v>
      </c>
      <c r="G1371">
        <v>20021229</v>
      </c>
      <c r="H1371" t="s">
        <v>6700</v>
      </c>
      <c r="I1371" t="s">
        <v>5529</v>
      </c>
      <c r="J1371" t="s">
        <v>5063</v>
      </c>
      <c r="K1371" t="s">
        <v>141</v>
      </c>
      <c r="L1371" t="s">
        <v>89</v>
      </c>
      <c r="M1371" t="s">
        <v>6701</v>
      </c>
      <c r="O1371" s="2">
        <f>IFERROR(IF($B1371="","",INDEX(所属情報!$E:$E,MATCH($A1371,所属情報!$A:$A,0))),"")</f>
        <v>492604</v>
      </c>
      <c r="P1371" s="2" t="str">
        <f t="shared" si="63"/>
        <v>森田　修馬 (4)</v>
      </c>
      <c r="Q1371" s="2" t="str">
        <f t="shared" si="64"/>
        <v>ﾓﾘﾀ ｼｭｳﾏ</v>
      </c>
      <c r="R1371" s="2" t="str">
        <f t="shared" si="65"/>
        <v>MORITA Shuma (02)</v>
      </c>
      <c r="S1371" s="2" t="str">
        <f>IFERROR(IF($F1371="","",INDEX(リスト!$C:$C,MATCH($F1371,リスト!$B:$B,0))),"")</f>
        <v>25</v>
      </c>
      <c r="T1371" s="2" t="str">
        <f>IFERROR(IF($K1371="","",INDEX(リスト!$F:$F,MATCH($K1371,リスト!$E:$E,0))),"")</f>
        <v>JPN</v>
      </c>
      <c r="U1371" s="2" t="str">
        <f>IF($B1371="","",RIGHT($G1371*1000+100+COUNTIF($G$2:$G1371,$G1371),9))</f>
        <v>021229101</v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>彦根工業・滋　賀</v>
      </c>
    </row>
    <row r="1372" spans="1:22" x14ac:dyDescent="0.4">
      <c r="A1372" t="s">
        <v>11797</v>
      </c>
      <c r="B1372">
        <v>1372</v>
      </c>
      <c r="C1372" t="s">
        <v>6702</v>
      </c>
      <c r="D1372" t="s">
        <v>6703</v>
      </c>
      <c r="E1372">
        <v>3</v>
      </c>
      <c r="F1372" t="s">
        <v>95</v>
      </c>
      <c r="G1372">
        <v>20031102</v>
      </c>
      <c r="H1372" t="s">
        <v>6704</v>
      </c>
      <c r="I1372" t="s">
        <v>4474</v>
      </c>
      <c r="J1372" t="s">
        <v>2925</v>
      </c>
      <c r="K1372" t="s">
        <v>141</v>
      </c>
      <c r="L1372" t="s">
        <v>95</v>
      </c>
      <c r="M1372" t="s">
        <v>2535</v>
      </c>
      <c r="O1372" s="2">
        <f>IFERROR(IF($B1372="","",INDEX(所属情報!$E:$E,MATCH($A1372,所属情報!$A:$A,0))),"")</f>
        <v>492604</v>
      </c>
      <c r="P1372" s="2" t="str">
        <f t="shared" si="63"/>
        <v>木戸　陽太 (3)</v>
      </c>
      <c r="Q1372" s="2" t="str">
        <f t="shared" si="64"/>
        <v>ｷﾄﾞ ﾖｳﾀ</v>
      </c>
      <c r="R1372" s="2" t="str">
        <f t="shared" si="65"/>
        <v>KIDO Yota (03)</v>
      </c>
      <c r="S1372" s="2" t="str">
        <f>IFERROR(IF($F1372="","",INDEX(リスト!$C:$C,MATCH($F1372,リスト!$B:$B,0))),"")</f>
        <v>28</v>
      </c>
      <c r="T1372" s="2" t="str">
        <f>IFERROR(IF($K1372="","",INDEX(リスト!$F:$F,MATCH($K1372,リスト!$E:$E,0))),"")</f>
        <v>JPN</v>
      </c>
      <c r="U1372" s="2" t="str">
        <f>IF($B1372="","",RIGHT($G1372*1000+100+COUNTIF($G$2:$G1372,$G1372),9))</f>
        <v>031102103</v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>須磨翔風・兵　庫</v>
      </c>
    </row>
    <row r="1373" spans="1:22" x14ac:dyDescent="0.4">
      <c r="A1373" t="s">
        <v>11797</v>
      </c>
      <c r="B1373">
        <v>1373</v>
      </c>
      <c r="C1373" t="s">
        <v>6705</v>
      </c>
      <c r="D1373" t="s">
        <v>6706</v>
      </c>
      <c r="E1373">
        <v>3</v>
      </c>
      <c r="F1373" t="s">
        <v>89</v>
      </c>
      <c r="G1373">
        <v>20030514</v>
      </c>
      <c r="H1373" t="s">
        <v>6707</v>
      </c>
      <c r="I1373" t="s">
        <v>4969</v>
      </c>
      <c r="J1373" t="s">
        <v>1384</v>
      </c>
      <c r="K1373" t="s">
        <v>141</v>
      </c>
      <c r="L1373" t="s">
        <v>89</v>
      </c>
      <c r="M1373" t="s">
        <v>2422</v>
      </c>
      <c r="O1373" s="2">
        <f>IFERROR(IF($B1373="","",INDEX(所属情報!$E:$E,MATCH($A1373,所属情報!$A:$A,0))),"")</f>
        <v>492604</v>
      </c>
      <c r="P1373" s="2" t="str">
        <f t="shared" si="63"/>
        <v>谷口　知弘 (3)</v>
      </c>
      <c r="Q1373" s="2" t="str">
        <f t="shared" si="64"/>
        <v>ﾀﾆｸﾞﾁ ﾄﾓﾋﾛ</v>
      </c>
      <c r="R1373" s="2" t="str">
        <f t="shared" si="65"/>
        <v>TANIGUCHI Tomohiro (03)</v>
      </c>
      <c r="S1373" s="2" t="str">
        <f>IFERROR(IF($F1373="","",INDEX(リスト!$C:$C,MATCH($F1373,リスト!$B:$B,0))),"")</f>
        <v>25</v>
      </c>
      <c r="T1373" s="2" t="str">
        <f>IFERROR(IF($K1373="","",INDEX(リスト!$F:$F,MATCH($K1373,リスト!$E:$E,0))),"")</f>
        <v>JPN</v>
      </c>
      <c r="U1373" s="2" t="str">
        <f>IF($B1373="","",RIGHT($G1373*1000+100+COUNTIF($G$2:$G1373,$G1373),9))</f>
        <v>030514104</v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>石部・滋　賀</v>
      </c>
    </row>
    <row r="1374" spans="1:22" x14ac:dyDescent="0.4">
      <c r="A1374" t="s">
        <v>11797</v>
      </c>
      <c r="B1374">
        <v>1374</v>
      </c>
      <c r="C1374" t="s">
        <v>6708</v>
      </c>
      <c r="D1374" t="s">
        <v>6709</v>
      </c>
      <c r="E1374">
        <v>2</v>
      </c>
      <c r="F1374" t="s">
        <v>95</v>
      </c>
      <c r="G1374">
        <v>20041124</v>
      </c>
      <c r="H1374" t="s">
        <v>6710</v>
      </c>
      <c r="I1374" t="s">
        <v>1726</v>
      </c>
      <c r="J1374" t="s">
        <v>820</v>
      </c>
      <c r="K1374" t="s">
        <v>141</v>
      </c>
      <c r="L1374" t="s">
        <v>95</v>
      </c>
      <c r="M1374" t="s">
        <v>3165</v>
      </c>
      <c r="O1374" s="2">
        <f>IFERROR(IF($B1374="","",INDEX(所属情報!$E:$E,MATCH($A1374,所属情報!$A:$A,0))),"")</f>
        <v>492604</v>
      </c>
      <c r="P1374" s="2" t="str">
        <f t="shared" si="63"/>
        <v>高橋　優人 (2)</v>
      </c>
      <c r="Q1374" s="2" t="str">
        <f t="shared" si="64"/>
        <v>ﾀｶﾊｼ ﾋﾛﾄ</v>
      </c>
      <c r="R1374" s="2" t="str">
        <f t="shared" si="65"/>
        <v>TAKAHASHI Hiroto (04)</v>
      </c>
      <c r="S1374" s="2" t="str">
        <f>IFERROR(IF($F1374="","",INDEX(リスト!$C:$C,MATCH($F1374,リスト!$B:$B,0))),"")</f>
        <v>28</v>
      </c>
      <c r="T1374" s="2" t="str">
        <f>IFERROR(IF($K1374="","",INDEX(リスト!$F:$F,MATCH($K1374,リスト!$E:$E,0))),"")</f>
        <v>JPN</v>
      </c>
      <c r="U1374" s="2" t="str">
        <f>IF($B1374="","",RIGHT($G1374*1000+100+COUNTIF($G$2:$G1374,$G1374),9))</f>
        <v>041124102</v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>西脇工業・兵　庫</v>
      </c>
    </row>
    <row r="1375" spans="1:22" x14ac:dyDescent="0.4">
      <c r="A1375" t="s">
        <v>11797</v>
      </c>
      <c r="B1375">
        <v>1375</v>
      </c>
      <c r="C1375" t="s">
        <v>6711</v>
      </c>
      <c r="D1375" t="s">
        <v>6712</v>
      </c>
      <c r="E1375">
        <v>2</v>
      </c>
      <c r="F1375" t="s">
        <v>97</v>
      </c>
      <c r="G1375">
        <v>20040405</v>
      </c>
      <c r="H1375" t="s">
        <v>6713</v>
      </c>
      <c r="I1375" t="s">
        <v>1726</v>
      </c>
      <c r="J1375" t="s">
        <v>6473</v>
      </c>
      <c r="K1375" t="s">
        <v>141</v>
      </c>
      <c r="L1375" t="s">
        <v>97</v>
      </c>
      <c r="M1375" t="s">
        <v>1355</v>
      </c>
      <c r="O1375" s="2">
        <f>IFERROR(IF($B1375="","",INDEX(所属情報!$E:$E,MATCH($A1375,所属情報!$A:$A,0))),"")</f>
        <v>492604</v>
      </c>
      <c r="P1375" s="2" t="str">
        <f t="shared" si="63"/>
        <v>高橋　佑治 (2)</v>
      </c>
      <c r="Q1375" s="2" t="str">
        <f t="shared" si="64"/>
        <v>ﾀｶﾊｼ ﾕｳｼﾞ</v>
      </c>
      <c r="R1375" s="2" t="str">
        <f t="shared" si="65"/>
        <v>TAKAHASHI Yuji (04)</v>
      </c>
      <c r="S1375" s="2" t="str">
        <f>IFERROR(IF($F1375="","",INDEX(リスト!$C:$C,MATCH($F1375,リスト!$B:$B,0))),"")</f>
        <v>29</v>
      </c>
      <c r="T1375" s="2" t="str">
        <f>IFERROR(IF($K1375="","",INDEX(リスト!$F:$F,MATCH($K1375,リスト!$E:$E,0))),"")</f>
        <v>JPN</v>
      </c>
      <c r="U1375" s="2" t="str">
        <f>IF($B1375="","",RIGHT($G1375*1000+100+COUNTIF($G$2:$G1375,$G1375),9))</f>
        <v>040405101</v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>智辯学園奈良カレッジ・奈　良</v>
      </c>
    </row>
    <row r="1376" spans="1:22" x14ac:dyDescent="0.4">
      <c r="A1376" t="s">
        <v>11797</v>
      </c>
      <c r="B1376">
        <v>1376</v>
      </c>
      <c r="C1376" t="s">
        <v>6714</v>
      </c>
      <c r="D1376" t="s">
        <v>6715</v>
      </c>
      <c r="E1376">
        <v>2</v>
      </c>
      <c r="F1376" t="s">
        <v>99</v>
      </c>
      <c r="G1376">
        <v>20041017</v>
      </c>
      <c r="H1376" t="s">
        <v>6716</v>
      </c>
      <c r="I1376" t="s">
        <v>6717</v>
      </c>
      <c r="J1376" t="s">
        <v>3600</v>
      </c>
      <c r="K1376" t="s">
        <v>141</v>
      </c>
      <c r="L1376" t="s">
        <v>99</v>
      </c>
      <c r="M1376" t="s">
        <v>2496</v>
      </c>
      <c r="O1376" s="2">
        <f>IFERROR(IF($B1376="","",INDEX(所属情報!$E:$E,MATCH($A1376,所属情報!$A:$A,0))),"")</f>
        <v>492604</v>
      </c>
      <c r="P1376" s="2" t="str">
        <f t="shared" si="63"/>
        <v>三栖　滉介 (2)</v>
      </c>
      <c r="Q1376" s="2" t="str">
        <f t="shared" si="64"/>
        <v>ﾐｽ ｺｳｽｹ</v>
      </c>
      <c r="R1376" s="2" t="str">
        <f t="shared" si="65"/>
        <v>MISU Kosuke (04)</v>
      </c>
      <c r="S1376" s="2" t="str">
        <f>IFERROR(IF($F1376="","",INDEX(リスト!$C:$C,MATCH($F1376,リスト!$B:$B,0))),"")</f>
        <v>30</v>
      </c>
      <c r="T1376" s="2" t="str">
        <f>IFERROR(IF($K1376="","",INDEX(リスト!$F:$F,MATCH($K1376,リスト!$E:$E,0))),"")</f>
        <v>JPN</v>
      </c>
      <c r="U1376" s="2" t="str">
        <f>IF($B1376="","",RIGHT($G1376*1000+100+COUNTIF($G$2:$G1376,$G1376),9))</f>
        <v>041017101</v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>和歌山北・和歌山</v>
      </c>
    </row>
    <row r="1377" spans="1:22" x14ac:dyDescent="0.4">
      <c r="A1377" t="s">
        <v>11797</v>
      </c>
      <c r="B1377">
        <v>1377</v>
      </c>
      <c r="C1377" t="s">
        <v>6718</v>
      </c>
      <c r="D1377" t="s">
        <v>6719</v>
      </c>
      <c r="E1377">
        <v>3</v>
      </c>
      <c r="F1377" t="s">
        <v>89</v>
      </c>
      <c r="G1377">
        <v>20040304</v>
      </c>
      <c r="H1377" t="s">
        <v>6720</v>
      </c>
      <c r="I1377" t="s">
        <v>6721</v>
      </c>
      <c r="J1377" t="s">
        <v>6722</v>
      </c>
      <c r="K1377" t="s">
        <v>141</v>
      </c>
      <c r="L1377" t="s">
        <v>89</v>
      </c>
      <c r="M1377" t="s">
        <v>6723</v>
      </c>
      <c r="O1377" s="2">
        <f>IFERROR(IF($B1377="","",INDEX(所属情報!$E:$E,MATCH($A1377,所属情報!$A:$A,0))),"")</f>
        <v>492604</v>
      </c>
      <c r="P1377" s="2" t="str">
        <f t="shared" si="63"/>
        <v>満嶌　章稔 (3)</v>
      </c>
      <c r="Q1377" s="2" t="str">
        <f t="shared" si="64"/>
        <v>ﾏｼﾞﾏ ｱｷﾄｼ</v>
      </c>
      <c r="R1377" s="2" t="str">
        <f t="shared" si="65"/>
        <v>MAJIMA Akitoshi (04)</v>
      </c>
      <c r="S1377" s="2" t="str">
        <f>IFERROR(IF($F1377="","",INDEX(リスト!$C:$C,MATCH($F1377,リスト!$B:$B,0))),"")</f>
        <v>25</v>
      </c>
      <c r="T1377" s="2" t="str">
        <f>IFERROR(IF($K1377="","",INDEX(リスト!$F:$F,MATCH($K1377,リスト!$E:$E,0))),"")</f>
        <v>JPN</v>
      </c>
      <c r="U1377" s="2" t="str">
        <f>IF($B1377="","",RIGHT($G1377*1000+100+COUNTIF($G$2:$G1377,$G1377),9))</f>
        <v>040304103</v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>彦根総合・滋　賀</v>
      </c>
    </row>
    <row r="1378" spans="1:22" x14ac:dyDescent="0.4">
      <c r="A1378" t="s">
        <v>11797</v>
      </c>
      <c r="B1378">
        <v>1378</v>
      </c>
      <c r="C1378" t="s">
        <v>6724</v>
      </c>
      <c r="D1378" t="s">
        <v>6725</v>
      </c>
      <c r="E1378">
        <v>2</v>
      </c>
      <c r="F1378" t="s">
        <v>89</v>
      </c>
      <c r="G1378">
        <v>20040612</v>
      </c>
      <c r="H1378" t="s">
        <v>6726</v>
      </c>
      <c r="I1378" t="s">
        <v>1292</v>
      </c>
      <c r="J1378" t="s">
        <v>909</v>
      </c>
      <c r="K1378" t="s">
        <v>141</v>
      </c>
      <c r="L1378" t="s">
        <v>89</v>
      </c>
      <c r="M1378" t="s">
        <v>1763</v>
      </c>
      <c r="O1378" s="2">
        <f>IFERROR(IF($B1378="","",INDEX(所属情報!$E:$E,MATCH($A1378,所属情報!$A:$A,0))),"")</f>
        <v>492604</v>
      </c>
      <c r="P1378" s="2" t="str">
        <f t="shared" si="63"/>
        <v>小林　俊輝 (2)</v>
      </c>
      <c r="Q1378" s="2" t="str">
        <f t="shared" si="64"/>
        <v>ｺﾊﾞﾔｼ ﾄｼｷ</v>
      </c>
      <c r="R1378" s="2" t="str">
        <f t="shared" si="65"/>
        <v>KOBAYASHI Toshiki (04)</v>
      </c>
      <c r="S1378" s="2" t="str">
        <f>IFERROR(IF($F1378="","",INDEX(リスト!$C:$C,MATCH($F1378,リスト!$B:$B,0))),"")</f>
        <v>25</v>
      </c>
      <c r="T1378" s="2" t="str">
        <f>IFERROR(IF($K1378="","",INDEX(リスト!$F:$F,MATCH($K1378,リスト!$E:$E,0))),"")</f>
        <v>JPN</v>
      </c>
      <c r="U1378" s="2" t="str">
        <f>IF($B1378="","",RIGHT($G1378*1000+100+COUNTIF($G$2:$G1378,$G1378),9))</f>
        <v>040612102</v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>草津東・滋　賀</v>
      </c>
    </row>
    <row r="1379" spans="1:22" x14ac:dyDescent="0.4">
      <c r="A1379" t="s">
        <v>11797</v>
      </c>
      <c r="B1379">
        <v>1379</v>
      </c>
      <c r="C1379" t="s">
        <v>6727</v>
      </c>
      <c r="D1379" t="s">
        <v>6728</v>
      </c>
      <c r="E1379">
        <v>2</v>
      </c>
      <c r="F1379" t="s">
        <v>89</v>
      </c>
      <c r="G1379">
        <v>20050310</v>
      </c>
      <c r="H1379" t="s">
        <v>6729</v>
      </c>
      <c r="I1379" t="s">
        <v>6730</v>
      </c>
      <c r="J1379" t="s">
        <v>2421</v>
      </c>
      <c r="K1379" t="s">
        <v>141</v>
      </c>
      <c r="L1379" t="s">
        <v>89</v>
      </c>
      <c r="M1379" t="s">
        <v>6731</v>
      </c>
      <c r="O1379" s="2">
        <f>IFERROR(IF($B1379="","",INDEX(所属情報!$E:$E,MATCH($A1379,所属情報!$A:$A,0))),"")</f>
        <v>492604</v>
      </c>
      <c r="P1379" s="2" t="str">
        <f t="shared" si="63"/>
        <v>花染　元太 (2)</v>
      </c>
      <c r="Q1379" s="2" t="str">
        <f t="shared" si="64"/>
        <v>ﾊﾅｿﾞﾒ ｹﾞﾝﾀ</v>
      </c>
      <c r="R1379" s="2" t="str">
        <f t="shared" si="65"/>
        <v>HANAZOME Genta (05)</v>
      </c>
      <c r="S1379" s="2" t="str">
        <f>IFERROR(IF($F1379="","",INDEX(リスト!$C:$C,MATCH($F1379,リスト!$B:$B,0))),"")</f>
        <v>25</v>
      </c>
      <c r="T1379" s="2" t="str">
        <f>IFERROR(IF($K1379="","",INDEX(リスト!$F:$F,MATCH($K1379,リスト!$E:$E,0))),"")</f>
        <v>JPN</v>
      </c>
      <c r="U1379" s="2" t="str">
        <f>IF($B1379="","",RIGHT($G1379*1000+100+COUNTIF($G$2:$G1379,$G1379),9))</f>
        <v>050310103</v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>北大津・滋　賀</v>
      </c>
    </row>
    <row r="1380" spans="1:22" x14ac:dyDescent="0.4">
      <c r="A1380" t="s">
        <v>11797</v>
      </c>
      <c r="B1380">
        <v>1380</v>
      </c>
      <c r="C1380" t="s">
        <v>6732</v>
      </c>
      <c r="D1380" t="s">
        <v>6733</v>
      </c>
      <c r="E1380">
        <v>2</v>
      </c>
      <c r="F1380" t="s">
        <v>89</v>
      </c>
      <c r="G1380">
        <v>20040706</v>
      </c>
      <c r="H1380" t="s">
        <v>6734</v>
      </c>
      <c r="I1380" t="s">
        <v>6735</v>
      </c>
      <c r="J1380" t="s">
        <v>5814</v>
      </c>
      <c r="K1380" t="s">
        <v>141</v>
      </c>
      <c r="L1380" t="s">
        <v>89</v>
      </c>
      <c r="M1380" t="s">
        <v>6736</v>
      </c>
      <c r="O1380" s="2">
        <f>IFERROR(IF($B1380="","",INDEX(所属情報!$E:$E,MATCH($A1380,所属情報!$A:$A,0))),"")</f>
        <v>492604</v>
      </c>
      <c r="P1380" s="2" t="str">
        <f t="shared" si="63"/>
        <v>櫛間　涼世 (2)</v>
      </c>
      <c r="Q1380" s="2" t="str">
        <f t="shared" si="64"/>
        <v>ｸｼﾏ ﾘｮｳｾｲ</v>
      </c>
      <c r="R1380" s="2" t="str">
        <f t="shared" si="65"/>
        <v>KUSHIMA Ryosei (04)</v>
      </c>
      <c r="S1380" s="2" t="str">
        <f>IFERROR(IF($F1380="","",INDEX(リスト!$C:$C,MATCH($F1380,リスト!$B:$B,0))),"")</f>
        <v>25</v>
      </c>
      <c r="T1380" s="2" t="str">
        <f>IFERROR(IF($K1380="","",INDEX(リスト!$F:$F,MATCH($K1380,リスト!$E:$E,0))),"")</f>
        <v>JPN</v>
      </c>
      <c r="U1380" s="2" t="str">
        <f>IF($B1380="","",RIGHT($G1380*1000+100+COUNTIF($G$2:$G1380,$G1380),9))</f>
        <v>040706102</v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>近江・滋　賀</v>
      </c>
    </row>
    <row r="1381" spans="1:22" x14ac:dyDescent="0.4">
      <c r="A1381" t="s">
        <v>11798</v>
      </c>
      <c r="B1381">
        <v>1381</v>
      </c>
      <c r="C1381" t="s">
        <v>1939</v>
      </c>
      <c r="D1381" t="s">
        <v>6737</v>
      </c>
      <c r="E1381">
        <v>4</v>
      </c>
      <c r="F1381" t="s">
        <v>93</v>
      </c>
      <c r="G1381">
        <v>20020828</v>
      </c>
      <c r="H1381" t="s">
        <v>6738</v>
      </c>
      <c r="I1381" t="s">
        <v>1942</v>
      </c>
      <c r="J1381" t="s">
        <v>2426</v>
      </c>
      <c r="K1381" t="s">
        <v>141</v>
      </c>
      <c r="L1381" t="s">
        <v>93</v>
      </c>
      <c r="M1381" t="s">
        <v>1102</v>
      </c>
      <c r="O1381" s="2">
        <f>IFERROR(IF($B1381="","",INDEX(所属情報!$E:$E,MATCH($A1381,所属情報!$A:$A,0))),"")</f>
        <v>492205</v>
      </c>
      <c r="P1381" s="2" t="str">
        <f t="shared" si="63"/>
        <v>佐藤　颯 (4)</v>
      </c>
      <c r="Q1381" s="2" t="str">
        <f t="shared" si="64"/>
        <v>ｻﾄｳ ﾊﾔﾃ</v>
      </c>
      <c r="R1381" s="2" t="str">
        <f t="shared" si="65"/>
        <v>SATO Hayate (02)</v>
      </c>
      <c r="S1381" s="2" t="str">
        <f>IFERROR(IF($F1381="","",INDEX(リスト!$C:$C,MATCH($F1381,リスト!$B:$B,0))),"")</f>
        <v>27</v>
      </c>
      <c r="T1381" s="2" t="str">
        <f>IFERROR(IF($K1381="","",INDEX(リスト!$F:$F,MATCH($K1381,リスト!$E:$E,0))),"")</f>
        <v>JPN</v>
      </c>
      <c r="U1381" s="2" t="str">
        <f>IF($B1381="","",RIGHT($G1381*1000+100+COUNTIF($G$2:$G1381,$G1381),9))</f>
        <v>020828102</v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>履正社・大　阪</v>
      </c>
    </row>
    <row r="1382" spans="1:22" x14ac:dyDescent="0.4">
      <c r="A1382" t="s">
        <v>11798</v>
      </c>
      <c r="B1382">
        <v>1382</v>
      </c>
      <c r="C1382" t="s">
        <v>6739</v>
      </c>
      <c r="D1382" t="s">
        <v>6740</v>
      </c>
      <c r="E1382">
        <v>4</v>
      </c>
      <c r="F1382" t="s">
        <v>95</v>
      </c>
      <c r="G1382">
        <v>20020827</v>
      </c>
      <c r="H1382" t="s">
        <v>6741</v>
      </c>
      <c r="I1382" t="s">
        <v>6742</v>
      </c>
      <c r="J1382" t="s">
        <v>1776</v>
      </c>
      <c r="K1382" t="s">
        <v>141</v>
      </c>
      <c r="L1382" t="s">
        <v>95</v>
      </c>
      <c r="M1382" t="s">
        <v>6743</v>
      </c>
      <c r="O1382" s="2">
        <f>IFERROR(IF($B1382="","",INDEX(所属情報!$E:$E,MATCH($A1382,所属情報!$A:$A,0))),"")</f>
        <v>492205</v>
      </c>
      <c r="P1382" s="2" t="str">
        <f t="shared" si="63"/>
        <v>竹迫　蒼真 (4)</v>
      </c>
      <c r="Q1382" s="2" t="str">
        <f t="shared" si="64"/>
        <v>ﾀｹｻｺ ｿｳﾏ</v>
      </c>
      <c r="R1382" s="2" t="str">
        <f t="shared" si="65"/>
        <v>TAKESAKO Soma (02)</v>
      </c>
      <c r="S1382" s="2" t="str">
        <f>IFERROR(IF($F1382="","",INDEX(リスト!$C:$C,MATCH($F1382,リスト!$B:$B,0))),"")</f>
        <v>28</v>
      </c>
      <c r="T1382" s="2" t="str">
        <f>IFERROR(IF($K1382="","",INDEX(リスト!$F:$F,MATCH($K1382,リスト!$E:$E,0))),"")</f>
        <v>JPN</v>
      </c>
      <c r="U1382" s="2" t="str">
        <f>IF($B1382="","",RIGHT($G1382*1000+100+COUNTIF($G$2:$G1382,$G1382),9))</f>
        <v>020827102</v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>相生・兵　庫</v>
      </c>
    </row>
    <row r="1383" spans="1:22" x14ac:dyDescent="0.4">
      <c r="A1383" t="s">
        <v>11798</v>
      </c>
      <c r="B1383">
        <v>1383</v>
      </c>
      <c r="C1383" t="s">
        <v>6744</v>
      </c>
      <c r="D1383" t="s">
        <v>6745</v>
      </c>
      <c r="E1383">
        <v>4</v>
      </c>
      <c r="F1383" t="s">
        <v>95</v>
      </c>
      <c r="G1383">
        <v>20020713</v>
      </c>
      <c r="H1383" t="s">
        <v>6746</v>
      </c>
      <c r="I1383" t="s">
        <v>6747</v>
      </c>
      <c r="J1383" t="s">
        <v>1360</v>
      </c>
      <c r="K1383" t="s">
        <v>141</v>
      </c>
      <c r="L1383" t="s">
        <v>95</v>
      </c>
      <c r="M1383" t="s">
        <v>6748</v>
      </c>
      <c r="O1383" s="2">
        <f>IFERROR(IF($B1383="","",INDEX(所属情報!$E:$E,MATCH($A1383,所属情報!$A:$A,0))),"")</f>
        <v>492205</v>
      </c>
      <c r="P1383" s="2" t="str">
        <f t="shared" si="63"/>
        <v>寺谷　光汰 (4)</v>
      </c>
      <c r="Q1383" s="2" t="str">
        <f t="shared" si="64"/>
        <v>ﾃﾗﾀﾆ ｺｳﾀ</v>
      </c>
      <c r="R1383" s="2" t="str">
        <f t="shared" si="65"/>
        <v>TERATANI Kota (02)</v>
      </c>
      <c r="S1383" s="2" t="str">
        <f>IFERROR(IF($F1383="","",INDEX(リスト!$C:$C,MATCH($F1383,リスト!$B:$B,0))),"")</f>
        <v>28</v>
      </c>
      <c r="T1383" s="2" t="str">
        <f>IFERROR(IF($K1383="","",INDEX(リスト!$F:$F,MATCH($K1383,リスト!$E:$E,0))),"")</f>
        <v>JPN</v>
      </c>
      <c r="U1383" s="2" t="str">
        <f>IF($B1383="","",RIGHT($G1383*1000+100+COUNTIF($G$2:$G1383,$G1383),9))</f>
        <v>020713103</v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>飾磨工業・兵　庫</v>
      </c>
    </row>
    <row r="1384" spans="1:22" x14ac:dyDescent="0.4">
      <c r="A1384" t="s">
        <v>11798</v>
      </c>
      <c r="B1384">
        <v>1384</v>
      </c>
      <c r="C1384" t="s">
        <v>6749</v>
      </c>
      <c r="D1384" t="s">
        <v>6750</v>
      </c>
      <c r="E1384">
        <v>4</v>
      </c>
      <c r="F1384" t="s">
        <v>95</v>
      </c>
      <c r="G1384">
        <v>20020713</v>
      </c>
      <c r="H1384" t="s">
        <v>6751</v>
      </c>
      <c r="I1384" t="s">
        <v>6747</v>
      </c>
      <c r="J1384" t="s">
        <v>974</v>
      </c>
      <c r="K1384" t="s">
        <v>141</v>
      </c>
      <c r="L1384" t="s">
        <v>95</v>
      </c>
      <c r="M1384" t="s">
        <v>6748</v>
      </c>
      <c r="O1384" s="2">
        <f>IFERROR(IF($B1384="","",INDEX(所属情報!$E:$E,MATCH($A1384,所属情報!$A:$A,0))),"")</f>
        <v>492205</v>
      </c>
      <c r="P1384" s="2" t="str">
        <f t="shared" si="63"/>
        <v>寺谷　壮汰 (4)</v>
      </c>
      <c r="Q1384" s="2" t="str">
        <f t="shared" si="64"/>
        <v>ﾃﾗﾀﾆ ｿｳﾀ</v>
      </c>
      <c r="R1384" s="2" t="str">
        <f t="shared" si="65"/>
        <v>TERATANI Sota (02)</v>
      </c>
      <c r="S1384" s="2" t="str">
        <f>IFERROR(IF($F1384="","",INDEX(リスト!$C:$C,MATCH($F1384,リスト!$B:$B,0))),"")</f>
        <v>28</v>
      </c>
      <c r="T1384" s="2" t="str">
        <f>IFERROR(IF($K1384="","",INDEX(リスト!$F:$F,MATCH($K1384,リスト!$E:$E,0))),"")</f>
        <v>JPN</v>
      </c>
      <c r="U1384" s="2" t="str">
        <f>IF($B1384="","",RIGHT($G1384*1000+100+COUNTIF($G$2:$G1384,$G1384),9))</f>
        <v>020713104</v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>飾磨工業・兵　庫</v>
      </c>
    </row>
    <row r="1385" spans="1:22" x14ac:dyDescent="0.4">
      <c r="A1385" t="s">
        <v>11798</v>
      </c>
      <c r="B1385">
        <v>1385</v>
      </c>
      <c r="C1385" t="s">
        <v>6752</v>
      </c>
      <c r="D1385" t="s">
        <v>6753</v>
      </c>
      <c r="E1385">
        <v>4</v>
      </c>
      <c r="F1385" t="s">
        <v>95</v>
      </c>
      <c r="G1385">
        <v>20021105</v>
      </c>
      <c r="H1385" t="s">
        <v>6754</v>
      </c>
      <c r="I1385" t="s">
        <v>1146</v>
      </c>
      <c r="J1385" t="s">
        <v>1194</v>
      </c>
      <c r="K1385" t="s">
        <v>141</v>
      </c>
      <c r="L1385" t="s">
        <v>93</v>
      </c>
      <c r="M1385" t="s">
        <v>951</v>
      </c>
      <c r="O1385" s="2">
        <f>IFERROR(IF($B1385="","",INDEX(所属情報!$E:$E,MATCH($A1385,所属情報!$A:$A,0))),"")</f>
        <v>492205</v>
      </c>
      <c r="P1385" s="2" t="str">
        <f t="shared" si="63"/>
        <v>平野　幸季 (4)</v>
      </c>
      <c r="Q1385" s="2" t="str">
        <f t="shared" si="64"/>
        <v>ﾋﾗﾉ ｺｳｷ</v>
      </c>
      <c r="R1385" s="2" t="str">
        <f t="shared" si="65"/>
        <v>HIRANO Koki (02)</v>
      </c>
      <c r="S1385" s="2" t="str">
        <f>IFERROR(IF($F1385="","",INDEX(リスト!$C:$C,MATCH($F1385,リスト!$B:$B,0))),"")</f>
        <v>28</v>
      </c>
      <c r="T1385" s="2" t="str">
        <f>IFERROR(IF($K1385="","",INDEX(リスト!$F:$F,MATCH($K1385,リスト!$E:$E,0))),"")</f>
        <v>JPN</v>
      </c>
      <c r="U1385" s="2" t="str">
        <f>IF($B1385="","",RIGHT($G1385*1000+100+COUNTIF($G$2:$G1385,$G1385),9))</f>
        <v>021105101</v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>大阪・大　阪</v>
      </c>
    </row>
    <row r="1386" spans="1:22" x14ac:dyDescent="0.4">
      <c r="A1386" t="s">
        <v>11798</v>
      </c>
      <c r="B1386">
        <v>1386</v>
      </c>
      <c r="C1386" t="s">
        <v>6755</v>
      </c>
      <c r="D1386" t="s">
        <v>6756</v>
      </c>
      <c r="E1386">
        <v>4</v>
      </c>
      <c r="F1386" t="s">
        <v>93</v>
      </c>
      <c r="G1386">
        <v>20011228</v>
      </c>
      <c r="H1386" t="s">
        <v>6757</v>
      </c>
      <c r="I1386" t="s">
        <v>6758</v>
      </c>
      <c r="J1386" t="s">
        <v>1360</v>
      </c>
      <c r="K1386" t="s">
        <v>141</v>
      </c>
      <c r="L1386" t="s">
        <v>93</v>
      </c>
      <c r="M1386" t="s">
        <v>2360</v>
      </c>
      <c r="O1386" s="2">
        <f>IFERROR(IF($B1386="","",INDEX(所属情報!$E:$E,MATCH($A1386,所属情報!$A:$A,0))),"")</f>
        <v>492205</v>
      </c>
      <c r="P1386" s="2" t="str">
        <f t="shared" si="63"/>
        <v>桑野　航汰 (4)</v>
      </c>
      <c r="Q1386" s="2" t="str">
        <f t="shared" si="64"/>
        <v>ｸﾜﾉ ｺｳﾀ</v>
      </c>
      <c r="R1386" s="2" t="str">
        <f t="shared" si="65"/>
        <v>KUWANO Kota (01)</v>
      </c>
      <c r="S1386" s="2" t="str">
        <f>IFERROR(IF($F1386="","",INDEX(リスト!$C:$C,MATCH($F1386,リスト!$B:$B,0))),"")</f>
        <v>27</v>
      </c>
      <c r="T1386" s="2" t="str">
        <f>IFERROR(IF($K1386="","",INDEX(リスト!$F:$F,MATCH($K1386,リスト!$E:$E,0))),"")</f>
        <v>JPN</v>
      </c>
      <c r="U1386" s="2" t="str">
        <f>IF($B1386="","",RIGHT($G1386*1000+100+COUNTIF($G$2:$G1386,$G1386),9))</f>
        <v>011228101</v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>箕面自由学園・大　阪</v>
      </c>
    </row>
    <row r="1387" spans="1:22" x14ac:dyDescent="0.4">
      <c r="A1387" t="s">
        <v>11798</v>
      </c>
      <c r="B1387">
        <v>1387</v>
      </c>
      <c r="C1387" t="s">
        <v>6759</v>
      </c>
      <c r="D1387" t="s">
        <v>6760</v>
      </c>
      <c r="E1387">
        <v>4</v>
      </c>
      <c r="F1387" t="s">
        <v>95</v>
      </c>
      <c r="G1387">
        <v>20020506</v>
      </c>
      <c r="H1387" t="s">
        <v>6761</v>
      </c>
      <c r="I1387" t="s">
        <v>2986</v>
      </c>
      <c r="J1387" t="s">
        <v>1064</v>
      </c>
      <c r="K1387" t="s">
        <v>141</v>
      </c>
      <c r="L1387" t="s">
        <v>95</v>
      </c>
      <c r="M1387" t="s">
        <v>904</v>
      </c>
      <c r="O1387" s="2">
        <f>IFERROR(IF($B1387="","",INDEX(所属情報!$E:$E,MATCH($A1387,所属情報!$A:$A,0))),"")</f>
        <v>492205</v>
      </c>
      <c r="P1387" s="2" t="str">
        <f t="shared" si="63"/>
        <v>幸村　侑哉 (4)</v>
      </c>
      <c r="Q1387" s="2" t="str">
        <f t="shared" si="64"/>
        <v>ｺｳﾑﾗ ﾕｳﾔ</v>
      </c>
      <c r="R1387" s="2" t="str">
        <f t="shared" si="65"/>
        <v>KOMURA Yuya (02)</v>
      </c>
      <c r="S1387" s="2" t="str">
        <f>IFERROR(IF($F1387="","",INDEX(リスト!$C:$C,MATCH($F1387,リスト!$B:$B,0))),"")</f>
        <v>28</v>
      </c>
      <c r="T1387" s="2" t="str">
        <f>IFERROR(IF($K1387="","",INDEX(リスト!$F:$F,MATCH($K1387,リスト!$E:$E,0))),"")</f>
        <v>JPN</v>
      </c>
      <c r="U1387" s="2" t="str">
        <f>IF($B1387="","",RIGHT($G1387*1000+100+COUNTIF($G$2:$G1387,$G1387),9))</f>
        <v>020506101</v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>市立尼崎・兵　庫</v>
      </c>
    </row>
    <row r="1388" spans="1:22" x14ac:dyDescent="0.4">
      <c r="A1388" t="s">
        <v>11798</v>
      </c>
      <c r="B1388">
        <v>1388</v>
      </c>
      <c r="C1388" t="s">
        <v>6762</v>
      </c>
      <c r="D1388" t="s">
        <v>6763</v>
      </c>
      <c r="E1388">
        <v>4</v>
      </c>
      <c r="F1388" t="s">
        <v>93</v>
      </c>
      <c r="G1388">
        <v>20020513</v>
      </c>
      <c r="H1388" t="s">
        <v>6764</v>
      </c>
      <c r="I1388" t="s">
        <v>1805</v>
      </c>
      <c r="J1388" t="s">
        <v>992</v>
      </c>
      <c r="K1388" t="s">
        <v>141</v>
      </c>
      <c r="L1388" t="s">
        <v>93</v>
      </c>
      <c r="M1388" t="s">
        <v>869</v>
      </c>
      <c r="O1388" s="2">
        <f>IFERROR(IF($B1388="","",INDEX(所属情報!$E:$E,MATCH($A1388,所属情報!$A:$A,0))),"")</f>
        <v>492205</v>
      </c>
      <c r="P1388" s="2" t="str">
        <f t="shared" si="63"/>
        <v>田中　俊輔 (4)</v>
      </c>
      <c r="Q1388" s="2" t="str">
        <f t="shared" si="64"/>
        <v>ﾀﾅｶ ｼｭﾝｽｹ</v>
      </c>
      <c r="R1388" s="2" t="str">
        <f t="shared" si="65"/>
        <v>TANAKA Shunsuke (02)</v>
      </c>
      <c r="S1388" s="2" t="str">
        <f>IFERROR(IF($F1388="","",INDEX(リスト!$C:$C,MATCH($F1388,リスト!$B:$B,0))),"")</f>
        <v>27</v>
      </c>
      <c r="T1388" s="2" t="str">
        <f>IFERROR(IF($K1388="","",INDEX(リスト!$F:$F,MATCH($K1388,リスト!$E:$E,0))),"")</f>
        <v>JPN</v>
      </c>
      <c r="U1388" s="2" t="str">
        <f>IF($B1388="","",RIGHT($G1388*1000+100+COUNTIF($G$2:$G1388,$G1388),9))</f>
        <v>020513102</v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>大阪体育大浪商・大　阪</v>
      </c>
    </row>
    <row r="1389" spans="1:22" x14ac:dyDescent="0.4">
      <c r="A1389" t="s">
        <v>11798</v>
      </c>
      <c r="B1389">
        <v>1389</v>
      </c>
      <c r="C1389" t="s">
        <v>6765</v>
      </c>
      <c r="D1389" t="s">
        <v>6766</v>
      </c>
      <c r="E1389">
        <v>4</v>
      </c>
      <c r="F1389" t="s">
        <v>93</v>
      </c>
      <c r="G1389">
        <v>20021029</v>
      </c>
      <c r="H1389" t="s">
        <v>6767</v>
      </c>
      <c r="I1389" t="s">
        <v>6768</v>
      </c>
      <c r="J1389" t="s">
        <v>6769</v>
      </c>
      <c r="K1389" t="s">
        <v>141</v>
      </c>
      <c r="L1389" t="s">
        <v>93</v>
      </c>
      <c r="M1389" t="s">
        <v>951</v>
      </c>
      <c r="O1389" s="2">
        <f>IFERROR(IF($B1389="","",INDEX(所属情報!$E:$E,MATCH($A1389,所属情報!$A:$A,0))),"")</f>
        <v>492205</v>
      </c>
      <c r="P1389" s="2" t="str">
        <f t="shared" si="63"/>
        <v>正田　陽人 (4)</v>
      </c>
      <c r="Q1389" s="2" t="str">
        <f t="shared" si="64"/>
        <v>ﾏｻﾀﾞ ﾖﾋﾄ</v>
      </c>
      <c r="R1389" s="2" t="str">
        <f t="shared" si="65"/>
        <v>MASADA Yohito (02)</v>
      </c>
      <c r="S1389" s="2" t="str">
        <f>IFERROR(IF($F1389="","",INDEX(リスト!$C:$C,MATCH($F1389,リスト!$B:$B,0))),"")</f>
        <v>27</v>
      </c>
      <c r="T1389" s="2" t="str">
        <f>IFERROR(IF($K1389="","",INDEX(リスト!$F:$F,MATCH($K1389,リスト!$E:$E,0))),"")</f>
        <v>JPN</v>
      </c>
      <c r="U1389" s="2" t="str">
        <f>IF($B1389="","",RIGHT($G1389*1000+100+COUNTIF($G$2:$G1389,$G1389),9))</f>
        <v>021029104</v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>大阪・大　阪</v>
      </c>
    </row>
    <row r="1390" spans="1:22" x14ac:dyDescent="0.4">
      <c r="A1390" t="s">
        <v>11798</v>
      </c>
      <c r="B1390">
        <v>1390</v>
      </c>
      <c r="C1390" t="s">
        <v>6770</v>
      </c>
      <c r="D1390" t="s">
        <v>6771</v>
      </c>
      <c r="E1390">
        <v>4</v>
      </c>
      <c r="F1390" t="s">
        <v>93</v>
      </c>
      <c r="G1390">
        <v>20021111</v>
      </c>
      <c r="H1390" t="s">
        <v>6772</v>
      </c>
      <c r="I1390" t="s">
        <v>6773</v>
      </c>
      <c r="J1390" t="s">
        <v>1986</v>
      </c>
      <c r="K1390" t="s">
        <v>141</v>
      </c>
      <c r="L1390" t="s">
        <v>95</v>
      </c>
      <c r="M1390" t="s">
        <v>3249</v>
      </c>
      <c r="O1390" s="2">
        <f>IFERROR(IF($B1390="","",INDEX(所属情報!$E:$E,MATCH($A1390,所属情報!$A:$A,0))),"")</f>
        <v>492205</v>
      </c>
      <c r="P1390" s="2" t="str">
        <f t="shared" si="63"/>
        <v>山根　汰一 (4)</v>
      </c>
      <c r="Q1390" s="2" t="str">
        <f t="shared" si="64"/>
        <v>ﾔﾏﾈ ﾀｲﾁ</v>
      </c>
      <c r="R1390" s="2" t="str">
        <f t="shared" si="65"/>
        <v>YAMANE Taichi (02)</v>
      </c>
      <c r="S1390" s="2" t="str">
        <f>IFERROR(IF($F1390="","",INDEX(リスト!$C:$C,MATCH($F1390,リスト!$B:$B,0))),"")</f>
        <v>27</v>
      </c>
      <c r="T1390" s="2" t="str">
        <f>IFERROR(IF($K1390="","",INDEX(リスト!$F:$F,MATCH($K1390,リスト!$E:$E,0))),"")</f>
        <v>JPN</v>
      </c>
      <c r="U1390" s="2" t="str">
        <f>IF($B1390="","",RIGHT($G1390*1000+100+COUNTIF($G$2:$G1390,$G1390),9))</f>
        <v>021111101</v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>伊川谷北・兵　庫</v>
      </c>
    </row>
    <row r="1391" spans="1:22" x14ac:dyDescent="0.4">
      <c r="A1391" t="s">
        <v>11798</v>
      </c>
      <c r="B1391">
        <v>1391</v>
      </c>
      <c r="C1391" t="s">
        <v>6774</v>
      </c>
      <c r="D1391" t="s">
        <v>6775</v>
      </c>
      <c r="E1391">
        <v>3</v>
      </c>
      <c r="F1391" t="s">
        <v>93</v>
      </c>
      <c r="G1391">
        <v>20031111</v>
      </c>
      <c r="H1391" t="s">
        <v>6776</v>
      </c>
      <c r="I1391" t="s">
        <v>6777</v>
      </c>
      <c r="J1391" t="s">
        <v>1047</v>
      </c>
      <c r="K1391" t="s">
        <v>141</v>
      </c>
      <c r="L1391" t="s">
        <v>93</v>
      </c>
      <c r="M1391" t="s">
        <v>1102</v>
      </c>
      <c r="O1391" s="2">
        <f>IFERROR(IF($B1391="","",INDEX(所属情報!$E:$E,MATCH($A1391,所属情報!$A:$A,0))),"")</f>
        <v>492205</v>
      </c>
      <c r="P1391" s="2" t="str">
        <f t="shared" si="63"/>
        <v>樹　亮太 (3)</v>
      </c>
      <c r="Q1391" s="2" t="str">
        <f t="shared" si="64"/>
        <v>ｳｴｷ ﾘｮｳﾀ</v>
      </c>
      <c r="R1391" s="2" t="str">
        <f t="shared" si="65"/>
        <v>UEKI Ryota (03)</v>
      </c>
      <c r="S1391" s="2" t="str">
        <f>IFERROR(IF($F1391="","",INDEX(リスト!$C:$C,MATCH($F1391,リスト!$B:$B,0))),"")</f>
        <v>27</v>
      </c>
      <c r="T1391" s="2" t="str">
        <f>IFERROR(IF($K1391="","",INDEX(リスト!$F:$F,MATCH($K1391,リスト!$E:$E,0))),"")</f>
        <v>JPN</v>
      </c>
      <c r="U1391" s="2" t="str">
        <f>IF($B1391="","",RIGHT($G1391*1000+100+COUNTIF($G$2:$G1391,$G1391),9))</f>
        <v>031111101</v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>履正社・大　阪</v>
      </c>
    </row>
    <row r="1392" spans="1:22" x14ac:dyDescent="0.4">
      <c r="A1392" t="s">
        <v>11798</v>
      </c>
      <c r="B1392">
        <v>1392</v>
      </c>
      <c r="C1392" t="s">
        <v>6778</v>
      </c>
      <c r="D1392" t="s">
        <v>6779</v>
      </c>
      <c r="E1392">
        <v>3</v>
      </c>
      <c r="F1392" t="s">
        <v>93</v>
      </c>
      <c r="G1392">
        <v>20031111</v>
      </c>
      <c r="H1392" t="s">
        <v>6780</v>
      </c>
      <c r="I1392" t="s">
        <v>6781</v>
      </c>
      <c r="J1392" t="s">
        <v>3590</v>
      </c>
      <c r="K1392" t="s">
        <v>141</v>
      </c>
      <c r="L1392" t="s">
        <v>93</v>
      </c>
      <c r="M1392" t="s">
        <v>951</v>
      </c>
      <c r="O1392" s="2">
        <f>IFERROR(IF($B1392="","",INDEX(所属情報!$E:$E,MATCH($A1392,所属情報!$A:$A,0))),"")</f>
        <v>492205</v>
      </c>
      <c r="P1392" s="2" t="str">
        <f t="shared" si="63"/>
        <v>須田　真央 (3)</v>
      </c>
      <c r="Q1392" s="2" t="str">
        <f t="shared" si="64"/>
        <v>ｽﾀﾞ ﾏﾋﾛ</v>
      </c>
      <c r="R1392" s="2" t="str">
        <f t="shared" si="65"/>
        <v>SUDA Mahiro (03)</v>
      </c>
      <c r="S1392" s="2" t="str">
        <f>IFERROR(IF($F1392="","",INDEX(リスト!$C:$C,MATCH($F1392,リスト!$B:$B,0))),"")</f>
        <v>27</v>
      </c>
      <c r="T1392" s="2" t="str">
        <f>IFERROR(IF($K1392="","",INDEX(リスト!$F:$F,MATCH($K1392,リスト!$E:$E,0))),"")</f>
        <v>JPN</v>
      </c>
      <c r="U1392" s="2" t="str">
        <f>IF($B1392="","",RIGHT($G1392*1000+100+COUNTIF($G$2:$G1392,$G1392),9))</f>
        <v>031111102</v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>大阪・大　阪</v>
      </c>
    </row>
    <row r="1393" spans="1:22" x14ac:dyDescent="0.4">
      <c r="A1393" t="s">
        <v>11798</v>
      </c>
      <c r="B1393">
        <v>1393</v>
      </c>
      <c r="C1393" t="s">
        <v>6782</v>
      </c>
      <c r="D1393" t="s">
        <v>6783</v>
      </c>
      <c r="E1393">
        <v>3</v>
      </c>
      <c r="F1393" t="s">
        <v>95</v>
      </c>
      <c r="G1393">
        <v>20030516</v>
      </c>
      <c r="H1393" t="s">
        <v>6784</v>
      </c>
      <c r="I1393" t="s">
        <v>6785</v>
      </c>
      <c r="J1393" t="s">
        <v>929</v>
      </c>
      <c r="K1393" t="s">
        <v>141</v>
      </c>
      <c r="L1393" t="s">
        <v>95</v>
      </c>
      <c r="M1393" t="s">
        <v>3165</v>
      </c>
      <c r="O1393" s="2">
        <f>IFERROR(IF($B1393="","",INDEX(所属情報!$E:$E,MATCH($A1393,所属情報!$A:$A,0))),"")</f>
        <v>492205</v>
      </c>
      <c r="P1393" s="2" t="str">
        <f t="shared" si="63"/>
        <v>婦木　拓実 (3)</v>
      </c>
      <c r="Q1393" s="2" t="str">
        <f t="shared" si="64"/>
        <v>ﾌｷ ﾀｸﾐ</v>
      </c>
      <c r="R1393" s="2" t="str">
        <f t="shared" si="65"/>
        <v>FUKI Takumi (03)</v>
      </c>
      <c r="S1393" s="2" t="str">
        <f>IFERROR(IF($F1393="","",INDEX(リスト!$C:$C,MATCH($F1393,リスト!$B:$B,0))),"")</f>
        <v>28</v>
      </c>
      <c r="T1393" s="2" t="str">
        <f>IFERROR(IF($K1393="","",INDEX(リスト!$F:$F,MATCH($K1393,リスト!$E:$E,0))),"")</f>
        <v>JPN</v>
      </c>
      <c r="U1393" s="2" t="str">
        <f>IF($B1393="","",RIGHT($G1393*1000+100+COUNTIF($G$2:$G1393,$G1393),9))</f>
        <v>030516102</v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>西脇工業・兵　庫</v>
      </c>
    </row>
    <row r="1394" spans="1:22" x14ac:dyDescent="0.4">
      <c r="A1394" t="s">
        <v>11798</v>
      </c>
      <c r="B1394">
        <v>1394</v>
      </c>
      <c r="C1394" t="s">
        <v>6786</v>
      </c>
      <c r="D1394" t="s">
        <v>6787</v>
      </c>
      <c r="E1394">
        <v>3</v>
      </c>
      <c r="F1394" t="s">
        <v>93</v>
      </c>
      <c r="G1394">
        <v>20030423</v>
      </c>
      <c r="H1394" t="s">
        <v>6788</v>
      </c>
      <c r="I1394" t="s">
        <v>3070</v>
      </c>
      <c r="J1394" t="s">
        <v>2056</v>
      </c>
      <c r="K1394" t="s">
        <v>141</v>
      </c>
      <c r="L1394" t="s">
        <v>93</v>
      </c>
      <c r="M1394" t="s">
        <v>785</v>
      </c>
      <c r="O1394" s="2">
        <f>IFERROR(IF($B1394="","",INDEX(所属情報!$E:$E,MATCH($A1394,所属情報!$A:$A,0))),"")</f>
        <v>492205</v>
      </c>
      <c r="P1394" s="2" t="str">
        <f t="shared" si="63"/>
        <v>宮﨑　源喜 (3)</v>
      </c>
      <c r="Q1394" s="2" t="str">
        <f t="shared" si="64"/>
        <v>ﾐﾔｻﾞｷ ｹﾞﾝｷ</v>
      </c>
      <c r="R1394" s="2" t="str">
        <f t="shared" si="65"/>
        <v>MIYAZAKI Genki (03)</v>
      </c>
      <c r="S1394" s="2" t="str">
        <f>IFERROR(IF($F1394="","",INDEX(リスト!$C:$C,MATCH($F1394,リスト!$B:$B,0))),"")</f>
        <v>27</v>
      </c>
      <c r="T1394" s="2" t="str">
        <f>IFERROR(IF($K1394="","",INDEX(リスト!$F:$F,MATCH($K1394,リスト!$E:$E,0))),"")</f>
        <v>JPN</v>
      </c>
      <c r="U1394" s="2" t="str">
        <f>IF($B1394="","",RIGHT($G1394*1000+100+COUNTIF($G$2:$G1394,$G1394),9))</f>
        <v>030423102</v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>東海大大阪仰星・大　阪</v>
      </c>
    </row>
    <row r="1395" spans="1:22" x14ac:dyDescent="0.4">
      <c r="A1395" t="s">
        <v>11798</v>
      </c>
      <c r="B1395">
        <v>1395</v>
      </c>
      <c r="C1395" t="s">
        <v>6789</v>
      </c>
      <c r="D1395" t="s">
        <v>6790</v>
      </c>
      <c r="E1395">
        <v>3</v>
      </c>
      <c r="F1395" t="s">
        <v>93</v>
      </c>
      <c r="G1395">
        <v>20030615</v>
      </c>
      <c r="H1395" t="s">
        <v>6791</v>
      </c>
      <c r="I1395" t="s">
        <v>1314</v>
      </c>
      <c r="J1395" t="s">
        <v>6297</v>
      </c>
      <c r="K1395" t="s">
        <v>141</v>
      </c>
      <c r="L1395" t="s">
        <v>93</v>
      </c>
      <c r="M1395" t="s">
        <v>4572</v>
      </c>
      <c r="O1395" s="2">
        <f>IFERROR(IF($B1395="","",INDEX(所属情報!$E:$E,MATCH($A1395,所属情報!$A:$A,0))),"")</f>
        <v>492205</v>
      </c>
      <c r="P1395" s="2" t="str">
        <f t="shared" si="63"/>
        <v>山﨑　真聖 (3)</v>
      </c>
      <c r="Q1395" s="2" t="str">
        <f t="shared" si="64"/>
        <v>ﾔﾏｻﾞｷ ﾏｻﾄｼ</v>
      </c>
      <c r="R1395" s="2" t="str">
        <f t="shared" si="65"/>
        <v>YAMAZAKI Masatoshi (03)</v>
      </c>
      <c r="S1395" s="2" t="str">
        <f>IFERROR(IF($F1395="","",INDEX(リスト!$C:$C,MATCH($F1395,リスト!$B:$B,0))),"")</f>
        <v>27</v>
      </c>
      <c r="T1395" s="2" t="str">
        <f>IFERROR(IF($K1395="","",INDEX(リスト!$F:$F,MATCH($K1395,リスト!$E:$E,0))),"")</f>
        <v>JPN</v>
      </c>
      <c r="U1395" s="2" t="str">
        <f>IF($B1395="","",RIGHT($G1395*1000+100+COUNTIF($G$2:$G1395,$G1395),9))</f>
        <v>030615102</v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>興國・大　阪</v>
      </c>
    </row>
    <row r="1396" spans="1:22" x14ac:dyDescent="0.4">
      <c r="A1396" t="s">
        <v>11798</v>
      </c>
      <c r="B1396">
        <v>1396</v>
      </c>
      <c r="C1396" t="s">
        <v>6792</v>
      </c>
      <c r="D1396" t="s">
        <v>6793</v>
      </c>
      <c r="E1396">
        <v>3</v>
      </c>
      <c r="F1396" t="s">
        <v>93</v>
      </c>
      <c r="G1396">
        <v>20030809</v>
      </c>
      <c r="H1396" t="s">
        <v>6794</v>
      </c>
      <c r="I1396" t="s">
        <v>2364</v>
      </c>
      <c r="J1396" t="s">
        <v>6795</v>
      </c>
      <c r="K1396" t="s">
        <v>141</v>
      </c>
      <c r="L1396" t="s">
        <v>127</v>
      </c>
      <c r="M1396" t="s">
        <v>1893</v>
      </c>
      <c r="O1396" s="2">
        <f>IFERROR(IF($B1396="","",INDEX(所属情報!$E:$E,MATCH($A1396,所属情報!$A:$A,0))),"")</f>
        <v>492205</v>
      </c>
      <c r="P1396" s="2" t="str">
        <f t="shared" si="63"/>
        <v>田村　奏人 (3)</v>
      </c>
      <c r="Q1396" s="2" t="str">
        <f t="shared" si="64"/>
        <v>ﾀﾑﾗ ｶﾅﾄ</v>
      </c>
      <c r="R1396" s="2" t="str">
        <f t="shared" si="65"/>
        <v>TAMURA Kanato (03)</v>
      </c>
      <c r="S1396" s="2" t="str">
        <f>IFERROR(IF($F1396="","",INDEX(リスト!$C:$C,MATCH($F1396,リスト!$B:$B,0))),"")</f>
        <v>27</v>
      </c>
      <c r="T1396" s="2" t="str">
        <f>IFERROR(IF($K1396="","",INDEX(リスト!$F:$F,MATCH($K1396,リスト!$E:$E,0))),"")</f>
        <v>JPN</v>
      </c>
      <c r="U1396" s="2" t="str">
        <f>IF($B1396="","",RIGHT($G1396*1000+100+COUNTIF($G$2:$G1396,$G1396),9))</f>
        <v>030809102</v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>大分東明・大　分</v>
      </c>
    </row>
    <row r="1397" spans="1:22" x14ac:dyDescent="0.4">
      <c r="A1397" t="s">
        <v>11798</v>
      </c>
      <c r="B1397">
        <v>1397</v>
      </c>
      <c r="C1397" t="s">
        <v>6796</v>
      </c>
      <c r="D1397" t="s">
        <v>6797</v>
      </c>
      <c r="E1397">
        <v>3</v>
      </c>
      <c r="F1397" t="s">
        <v>95</v>
      </c>
      <c r="G1397">
        <v>20031115</v>
      </c>
      <c r="H1397" t="s">
        <v>6798</v>
      </c>
      <c r="I1397" t="s">
        <v>819</v>
      </c>
      <c r="J1397" t="s">
        <v>929</v>
      </c>
      <c r="K1397" t="s">
        <v>141</v>
      </c>
      <c r="L1397" t="s">
        <v>95</v>
      </c>
      <c r="M1397" t="s">
        <v>827</v>
      </c>
      <c r="O1397" s="2">
        <f>IFERROR(IF($B1397="","",INDEX(所属情報!$E:$E,MATCH($A1397,所属情報!$A:$A,0))),"")</f>
        <v>492205</v>
      </c>
      <c r="P1397" s="2" t="str">
        <f t="shared" si="63"/>
        <v>岡田　拓海 (3)</v>
      </c>
      <c r="Q1397" s="2" t="str">
        <f t="shared" si="64"/>
        <v>ｵｶﾀﾞ ﾀｸﾐ</v>
      </c>
      <c r="R1397" s="2" t="str">
        <f t="shared" si="65"/>
        <v>OKADA Takumi (03)</v>
      </c>
      <c r="S1397" s="2" t="str">
        <f>IFERROR(IF($F1397="","",INDEX(リスト!$C:$C,MATCH($F1397,リスト!$B:$B,0))),"")</f>
        <v>28</v>
      </c>
      <c r="T1397" s="2" t="str">
        <f>IFERROR(IF($K1397="","",INDEX(リスト!$F:$F,MATCH($K1397,リスト!$E:$E,0))),"")</f>
        <v>JPN</v>
      </c>
      <c r="U1397" s="2" t="str">
        <f>IF($B1397="","",RIGHT($G1397*1000+100+COUNTIF($G$2:$G1397,$G1397),9))</f>
        <v>031115103</v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>社・兵　庫</v>
      </c>
    </row>
    <row r="1398" spans="1:22" x14ac:dyDescent="0.4">
      <c r="A1398" t="s">
        <v>11798</v>
      </c>
      <c r="B1398">
        <v>1398</v>
      </c>
      <c r="C1398" t="s">
        <v>6799</v>
      </c>
      <c r="D1398" t="s">
        <v>6800</v>
      </c>
      <c r="E1398">
        <v>3</v>
      </c>
      <c r="F1398" t="s">
        <v>95</v>
      </c>
      <c r="G1398">
        <v>20030522</v>
      </c>
      <c r="H1398" t="s">
        <v>6801</v>
      </c>
      <c r="I1398" t="s">
        <v>6802</v>
      </c>
      <c r="J1398" t="s">
        <v>6803</v>
      </c>
      <c r="K1398" t="s">
        <v>141</v>
      </c>
      <c r="L1398" t="s">
        <v>95</v>
      </c>
      <c r="M1398" t="s">
        <v>1667</v>
      </c>
      <c r="O1398" s="2">
        <f>IFERROR(IF($B1398="","",INDEX(所属情報!$E:$E,MATCH($A1398,所属情報!$A:$A,0))),"")</f>
        <v>492205</v>
      </c>
      <c r="P1398" s="2" t="str">
        <f t="shared" si="63"/>
        <v>妹尾　楓真 (3)</v>
      </c>
      <c r="Q1398" s="2" t="str">
        <f t="shared" si="64"/>
        <v>ｾﾉｵ ﾌｳﾏ</v>
      </c>
      <c r="R1398" s="2" t="str">
        <f t="shared" si="65"/>
        <v>SENOO Fuma (03)</v>
      </c>
      <c r="S1398" s="2" t="str">
        <f>IFERROR(IF($F1398="","",INDEX(リスト!$C:$C,MATCH($F1398,リスト!$B:$B,0))),"")</f>
        <v>28</v>
      </c>
      <c r="T1398" s="2" t="str">
        <f>IFERROR(IF($K1398="","",INDEX(リスト!$F:$F,MATCH($K1398,リスト!$E:$E,0))),"")</f>
        <v>JPN</v>
      </c>
      <c r="U1398" s="2" t="str">
        <f>IF($B1398="","",RIGHT($G1398*1000+100+COUNTIF($G$2:$G1398,$G1398),9))</f>
        <v>030522103</v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>姫路商業・兵　庫</v>
      </c>
    </row>
    <row r="1399" spans="1:22" x14ac:dyDescent="0.4">
      <c r="A1399" t="s">
        <v>11798</v>
      </c>
      <c r="B1399">
        <v>1399</v>
      </c>
      <c r="C1399" t="s">
        <v>6804</v>
      </c>
      <c r="D1399" t="s">
        <v>6805</v>
      </c>
      <c r="E1399">
        <v>3</v>
      </c>
      <c r="F1399" t="s">
        <v>95</v>
      </c>
      <c r="G1399">
        <v>20030709</v>
      </c>
      <c r="H1399" t="s">
        <v>6806</v>
      </c>
      <c r="I1399" t="s">
        <v>6807</v>
      </c>
      <c r="J1399" t="s">
        <v>2381</v>
      </c>
      <c r="K1399" t="s">
        <v>141</v>
      </c>
      <c r="L1399" t="s">
        <v>95</v>
      </c>
      <c r="M1399" t="s">
        <v>2158</v>
      </c>
      <c r="O1399" s="2">
        <f>IFERROR(IF($B1399="","",INDEX(所属情報!$E:$E,MATCH($A1399,所属情報!$A:$A,0))),"")</f>
        <v>492205</v>
      </c>
      <c r="P1399" s="2" t="str">
        <f t="shared" si="63"/>
        <v>新　博貴 (3)</v>
      </c>
      <c r="Q1399" s="2" t="str">
        <f t="shared" si="64"/>
        <v>ｼﾝ ﾋﾛｷ</v>
      </c>
      <c r="R1399" s="2" t="str">
        <f t="shared" si="65"/>
        <v>SHIN Hiroki (03)</v>
      </c>
      <c r="S1399" s="2" t="str">
        <f>IFERROR(IF($F1399="","",INDEX(リスト!$C:$C,MATCH($F1399,リスト!$B:$B,0))),"")</f>
        <v>28</v>
      </c>
      <c r="T1399" s="2" t="str">
        <f>IFERROR(IF($K1399="","",INDEX(リスト!$F:$F,MATCH($K1399,リスト!$E:$E,0))),"")</f>
        <v>JPN</v>
      </c>
      <c r="U1399" s="2" t="str">
        <f>IF($B1399="","",RIGHT($G1399*1000+100+COUNTIF($G$2:$G1399,$G1399),9))</f>
        <v>030709103</v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>西宮北・兵　庫</v>
      </c>
    </row>
    <row r="1400" spans="1:22" x14ac:dyDescent="0.4">
      <c r="A1400" t="s">
        <v>11798</v>
      </c>
      <c r="B1400">
        <v>1400</v>
      </c>
      <c r="C1400" t="s">
        <v>6808</v>
      </c>
      <c r="D1400" t="s">
        <v>6809</v>
      </c>
      <c r="E1400">
        <v>3</v>
      </c>
      <c r="F1400" t="s">
        <v>93</v>
      </c>
      <c r="G1400">
        <v>20030414</v>
      </c>
      <c r="H1400" t="s">
        <v>6810</v>
      </c>
      <c r="I1400" t="s">
        <v>2628</v>
      </c>
      <c r="J1400" t="s">
        <v>2426</v>
      </c>
      <c r="K1400" t="s">
        <v>141</v>
      </c>
      <c r="L1400" t="s">
        <v>93</v>
      </c>
      <c r="M1400" t="s">
        <v>1080</v>
      </c>
      <c r="O1400" s="2">
        <f>IFERROR(IF($B1400="","",INDEX(所属情報!$E:$E,MATCH($A1400,所属情報!$A:$A,0))),"")</f>
        <v>492205</v>
      </c>
      <c r="P1400" s="2" t="str">
        <f t="shared" si="63"/>
        <v>河井　颯 (3)</v>
      </c>
      <c r="Q1400" s="2" t="str">
        <f t="shared" si="64"/>
        <v>ｶﾜｲ ﾊﾔﾃ</v>
      </c>
      <c r="R1400" s="2" t="str">
        <f t="shared" si="65"/>
        <v>KAWAI Hayate (03)</v>
      </c>
      <c r="S1400" s="2" t="str">
        <f>IFERROR(IF($F1400="","",INDEX(リスト!$C:$C,MATCH($F1400,リスト!$B:$B,0))),"")</f>
        <v>27</v>
      </c>
      <c r="T1400" s="2" t="str">
        <f>IFERROR(IF($K1400="","",INDEX(リスト!$F:$F,MATCH($K1400,リスト!$E:$E,0))),"")</f>
        <v>JPN</v>
      </c>
      <c r="U1400" s="2" t="str">
        <f>IF($B1400="","",RIGHT($G1400*1000+100+COUNTIF($G$2:$G1400,$G1400),9))</f>
        <v>030414103</v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>日根野・大　阪</v>
      </c>
    </row>
    <row r="1401" spans="1:22" x14ac:dyDescent="0.4">
      <c r="A1401" t="s">
        <v>11798</v>
      </c>
      <c r="B1401">
        <v>1401</v>
      </c>
      <c r="C1401" t="s">
        <v>6811</v>
      </c>
      <c r="D1401" t="s">
        <v>6812</v>
      </c>
      <c r="E1401">
        <v>3</v>
      </c>
      <c r="F1401" t="s">
        <v>93</v>
      </c>
      <c r="G1401">
        <v>20030715</v>
      </c>
      <c r="H1401" t="s">
        <v>6813</v>
      </c>
      <c r="I1401" t="s">
        <v>1693</v>
      </c>
      <c r="J1401" t="s">
        <v>1350</v>
      </c>
      <c r="K1401" t="s">
        <v>141</v>
      </c>
      <c r="L1401" t="s">
        <v>93</v>
      </c>
      <c r="M1401" t="s">
        <v>6814</v>
      </c>
      <c r="O1401" s="2">
        <f>IFERROR(IF($B1401="","",INDEX(所属情報!$E:$E,MATCH($A1401,所属情報!$A:$A,0))),"")</f>
        <v>492205</v>
      </c>
      <c r="P1401" s="2" t="str">
        <f t="shared" si="63"/>
        <v>中井　真太郎 (3)</v>
      </c>
      <c r="Q1401" s="2" t="str">
        <f t="shared" si="64"/>
        <v>ﾅｶｲ ｼﾝﾀﾛｳ</v>
      </c>
      <c r="R1401" s="2" t="str">
        <f t="shared" si="65"/>
        <v>NAKAI Shintaro (03)</v>
      </c>
      <c r="S1401" s="2" t="str">
        <f>IFERROR(IF($F1401="","",INDEX(リスト!$C:$C,MATCH($F1401,リスト!$B:$B,0))),"")</f>
        <v>27</v>
      </c>
      <c r="T1401" s="2" t="str">
        <f>IFERROR(IF($K1401="","",INDEX(リスト!$F:$F,MATCH($K1401,リスト!$E:$E,0))),"")</f>
        <v>JPN</v>
      </c>
      <c r="U1401" s="2" t="str">
        <f>IF($B1401="","",RIGHT($G1401*1000+100+COUNTIF($G$2:$G1401,$G1401),9))</f>
        <v>030715101</v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>吹田東・大　阪</v>
      </c>
    </row>
    <row r="1402" spans="1:22" x14ac:dyDescent="0.4">
      <c r="A1402" t="s">
        <v>11798</v>
      </c>
      <c r="B1402">
        <v>1402</v>
      </c>
      <c r="C1402" t="s">
        <v>6815</v>
      </c>
      <c r="D1402" t="s">
        <v>6816</v>
      </c>
      <c r="E1402">
        <v>3</v>
      </c>
      <c r="F1402" t="s">
        <v>93</v>
      </c>
      <c r="G1402">
        <v>20030808</v>
      </c>
      <c r="H1402" t="s">
        <v>6817</v>
      </c>
      <c r="I1402" t="s">
        <v>6818</v>
      </c>
      <c r="J1402" t="s">
        <v>1635</v>
      </c>
      <c r="K1402" t="s">
        <v>141</v>
      </c>
      <c r="L1402" t="s">
        <v>93</v>
      </c>
      <c r="M1402" t="s">
        <v>3263</v>
      </c>
      <c r="O1402" s="2">
        <f>IFERROR(IF($B1402="","",INDEX(所属情報!$E:$E,MATCH($A1402,所属情報!$A:$A,0))),"")</f>
        <v>492205</v>
      </c>
      <c r="P1402" s="2" t="str">
        <f t="shared" si="63"/>
        <v>麻生　海斗 (3)</v>
      </c>
      <c r="Q1402" s="2" t="str">
        <f t="shared" si="64"/>
        <v>ｱｿｳ ｶｲﾄ</v>
      </c>
      <c r="R1402" s="2" t="str">
        <f t="shared" si="65"/>
        <v>ASO Kaito (03)</v>
      </c>
      <c r="S1402" s="2" t="str">
        <f>IFERROR(IF($F1402="","",INDEX(リスト!$C:$C,MATCH($F1402,リスト!$B:$B,0))),"")</f>
        <v>27</v>
      </c>
      <c r="T1402" s="2" t="str">
        <f>IFERROR(IF($K1402="","",INDEX(リスト!$F:$F,MATCH($K1402,リスト!$E:$E,0))),"")</f>
        <v>JPN</v>
      </c>
      <c r="U1402" s="2" t="str">
        <f>IF($B1402="","",RIGHT($G1402*1000+100+COUNTIF($G$2:$G1402,$G1402),9))</f>
        <v>030808102</v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>門真なみはや・大　阪</v>
      </c>
    </row>
    <row r="1403" spans="1:22" x14ac:dyDescent="0.4">
      <c r="A1403" t="s">
        <v>11798</v>
      </c>
      <c r="B1403">
        <v>1403</v>
      </c>
      <c r="C1403" t="s">
        <v>6819</v>
      </c>
      <c r="D1403" t="s">
        <v>6820</v>
      </c>
      <c r="E1403">
        <v>3</v>
      </c>
      <c r="F1403" t="s">
        <v>93</v>
      </c>
      <c r="G1403">
        <v>20031005</v>
      </c>
      <c r="H1403" t="s">
        <v>6821</v>
      </c>
      <c r="I1403" t="s">
        <v>6131</v>
      </c>
      <c r="J1403" t="s">
        <v>2466</v>
      </c>
      <c r="K1403" t="s">
        <v>141</v>
      </c>
      <c r="L1403" t="s">
        <v>93</v>
      </c>
      <c r="M1403" t="s">
        <v>6822</v>
      </c>
      <c r="O1403" s="2">
        <f>IFERROR(IF($B1403="","",INDEX(所属情報!$E:$E,MATCH($A1403,所属情報!$A:$A,0))),"")</f>
        <v>492205</v>
      </c>
      <c r="P1403" s="2" t="str">
        <f t="shared" si="63"/>
        <v>北埜　一真 (3)</v>
      </c>
      <c r="Q1403" s="2" t="str">
        <f t="shared" si="64"/>
        <v>ｷﾀﾉ ｶｽﾞﾏ</v>
      </c>
      <c r="R1403" s="2" t="str">
        <f t="shared" si="65"/>
        <v>KITANO Kazuma (03)</v>
      </c>
      <c r="S1403" s="2" t="str">
        <f>IFERROR(IF($F1403="","",INDEX(リスト!$C:$C,MATCH($F1403,リスト!$B:$B,0))),"")</f>
        <v>27</v>
      </c>
      <c r="T1403" s="2" t="str">
        <f>IFERROR(IF($K1403="","",INDEX(リスト!$F:$F,MATCH($K1403,リスト!$E:$E,0))),"")</f>
        <v>JPN</v>
      </c>
      <c r="U1403" s="2" t="str">
        <f>IF($B1403="","",RIGHT($G1403*1000+100+COUNTIF($G$2:$G1403,$G1403),9))</f>
        <v>031005102</v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>布施・大　阪</v>
      </c>
    </row>
    <row r="1404" spans="1:22" x14ac:dyDescent="0.4">
      <c r="A1404" t="s">
        <v>11798</v>
      </c>
      <c r="B1404">
        <v>1404</v>
      </c>
      <c r="C1404" t="s">
        <v>6823</v>
      </c>
      <c r="D1404" t="s">
        <v>6824</v>
      </c>
      <c r="E1404">
        <v>3</v>
      </c>
      <c r="F1404" t="s">
        <v>93</v>
      </c>
      <c r="G1404">
        <v>20031202</v>
      </c>
      <c r="H1404" t="s">
        <v>6825</v>
      </c>
      <c r="I1404" t="s">
        <v>1272</v>
      </c>
      <c r="J1404" t="s">
        <v>934</v>
      </c>
      <c r="K1404" t="s">
        <v>141</v>
      </c>
      <c r="L1404" t="s">
        <v>93</v>
      </c>
      <c r="M1404" t="s">
        <v>6826</v>
      </c>
      <c r="O1404" s="2">
        <f>IFERROR(IF($B1404="","",INDEX(所属情報!$E:$E,MATCH($A1404,所属情報!$A:$A,0))),"")</f>
        <v>492205</v>
      </c>
      <c r="P1404" s="2" t="str">
        <f t="shared" si="63"/>
        <v>藤原　悠成 (3)</v>
      </c>
      <c r="Q1404" s="2" t="str">
        <f t="shared" si="64"/>
        <v>ﾌｼﾞﾜﾗ ﾕｳｾｲ</v>
      </c>
      <c r="R1404" s="2" t="str">
        <f t="shared" si="65"/>
        <v>FUJIWARA Yusei (03)</v>
      </c>
      <c r="S1404" s="2" t="str">
        <f>IFERROR(IF($F1404="","",INDEX(リスト!$C:$C,MATCH($F1404,リスト!$B:$B,0))),"")</f>
        <v>27</v>
      </c>
      <c r="T1404" s="2" t="str">
        <f>IFERROR(IF($K1404="","",INDEX(リスト!$F:$F,MATCH($K1404,リスト!$E:$E,0))),"")</f>
        <v>JPN</v>
      </c>
      <c r="U1404" s="2" t="str">
        <f>IF($B1404="","",RIGHT($G1404*1000+100+COUNTIF($G$2:$G1404,$G1404),9))</f>
        <v>031202103</v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>旭・大　阪</v>
      </c>
    </row>
    <row r="1405" spans="1:22" x14ac:dyDescent="0.4">
      <c r="A1405" t="s">
        <v>11798</v>
      </c>
      <c r="B1405">
        <v>1405</v>
      </c>
      <c r="C1405" t="s">
        <v>6827</v>
      </c>
      <c r="D1405" t="s">
        <v>6828</v>
      </c>
      <c r="E1405">
        <v>2</v>
      </c>
      <c r="F1405" t="s">
        <v>95</v>
      </c>
      <c r="G1405">
        <v>20050226</v>
      </c>
      <c r="H1405" t="s">
        <v>6829</v>
      </c>
      <c r="I1405" t="s">
        <v>5268</v>
      </c>
      <c r="J1405" t="s">
        <v>2163</v>
      </c>
      <c r="K1405" t="s">
        <v>141</v>
      </c>
      <c r="L1405" t="s">
        <v>95</v>
      </c>
      <c r="M1405" t="s">
        <v>1617</v>
      </c>
      <c r="O1405" s="2">
        <f>IFERROR(IF($B1405="","",INDEX(所属情報!$E:$E,MATCH($A1405,所属情報!$A:$A,0))),"")</f>
        <v>492205</v>
      </c>
      <c r="P1405" s="2" t="str">
        <f t="shared" si="63"/>
        <v>上田　康平 (2)</v>
      </c>
      <c r="Q1405" s="2" t="str">
        <f t="shared" si="64"/>
        <v>ｳｴﾀﾞ ｺｳﾍｲ</v>
      </c>
      <c r="R1405" s="2" t="str">
        <f t="shared" si="65"/>
        <v>UEDA Kohei (05)</v>
      </c>
      <c r="S1405" s="2" t="str">
        <f>IFERROR(IF($F1405="","",INDEX(リスト!$C:$C,MATCH($F1405,リスト!$B:$B,0))),"")</f>
        <v>28</v>
      </c>
      <c r="T1405" s="2" t="str">
        <f>IFERROR(IF($K1405="","",INDEX(リスト!$F:$F,MATCH($K1405,リスト!$E:$E,0))),"")</f>
        <v>JPN</v>
      </c>
      <c r="U1405" s="2" t="str">
        <f>IF($B1405="","",RIGHT($G1405*1000+100+COUNTIF($G$2:$G1405,$G1405),9))</f>
        <v>050226101</v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>宝塚・兵　庫</v>
      </c>
    </row>
    <row r="1406" spans="1:22" x14ac:dyDescent="0.4">
      <c r="A1406" t="s">
        <v>11798</v>
      </c>
      <c r="B1406">
        <v>1406</v>
      </c>
      <c r="C1406" t="s">
        <v>6830</v>
      </c>
      <c r="D1406" t="s">
        <v>6831</v>
      </c>
      <c r="E1406">
        <v>2</v>
      </c>
      <c r="F1406" t="s">
        <v>93</v>
      </c>
      <c r="G1406">
        <v>20050101</v>
      </c>
      <c r="H1406" t="s">
        <v>6832</v>
      </c>
      <c r="I1406" t="s">
        <v>4820</v>
      </c>
      <c r="J1406" t="s">
        <v>1205</v>
      </c>
      <c r="K1406" t="s">
        <v>141</v>
      </c>
      <c r="L1406" t="s">
        <v>93</v>
      </c>
      <c r="M1406" t="s">
        <v>815</v>
      </c>
      <c r="O1406" s="2">
        <f>IFERROR(IF($B1406="","",INDEX(所属情報!$E:$E,MATCH($A1406,所属情報!$A:$A,0))),"")</f>
        <v>492205</v>
      </c>
      <c r="P1406" s="2" t="str">
        <f t="shared" si="63"/>
        <v>楳田　知己 (2)</v>
      </c>
      <c r="Q1406" s="2" t="str">
        <f t="shared" si="64"/>
        <v>ｳﾒﾀﾞ ﾄﾓｷ</v>
      </c>
      <c r="R1406" s="2" t="str">
        <f t="shared" si="65"/>
        <v>UMEDA Tomoki (05)</v>
      </c>
      <c r="S1406" s="2" t="str">
        <f>IFERROR(IF($F1406="","",INDEX(リスト!$C:$C,MATCH($F1406,リスト!$B:$B,0))),"")</f>
        <v>27</v>
      </c>
      <c r="T1406" s="2" t="str">
        <f>IFERROR(IF($K1406="","",INDEX(リスト!$F:$F,MATCH($K1406,リスト!$E:$E,0))),"")</f>
        <v>JPN</v>
      </c>
      <c r="U1406" s="2" t="str">
        <f>IF($B1406="","",RIGHT($G1406*1000+100+COUNTIF($G$2:$G1406,$G1406),9))</f>
        <v>050101101</v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>関西大北陽・大　阪</v>
      </c>
    </row>
    <row r="1407" spans="1:22" x14ac:dyDescent="0.4">
      <c r="A1407" t="s">
        <v>11798</v>
      </c>
      <c r="B1407">
        <v>1407</v>
      </c>
      <c r="C1407" t="s">
        <v>6833</v>
      </c>
      <c r="D1407" t="s">
        <v>6834</v>
      </c>
      <c r="E1407">
        <v>2</v>
      </c>
      <c r="F1407" t="s">
        <v>95</v>
      </c>
      <c r="G1407">
        <v>20050222</v>
      </c>
      <c r="H1407" t="s">
        <v>6835</v>
      </c>
      <c r="I1407" t="s">
        <v>2099</v>
      </c>
      <c r="J1407" t="s">
        <v>6836</v>
      </c>
      <c r="K1407" t="s">
        <v>141</v>
      </c>
      <c r="L1407" t="s">
        <v>95</v>
      </c>
      <c r="M1407" t="s">
        <v>6837</v>
      </c>
      <c r="O1407" s="2">
        <f>IFERROR(IF($B1407="","",INDEX(所属情報!$E:$E,MATCH($A1407,所属情報!$A:$A,0))),"")</f>
        <v>492205</v>
      </c>
      <c r="P1407" s="2" t="str">
        <f t="shared" si="63"/>
        <v>小川　隆太朗 (2)</v>
      </c>
      <c r="Q1407" s="2" t="str">
        <f t="shared" si="64"/>
        <v>ｵｶﾞﾜ ﾘｭｳﾀﾛｳ</v>
      </c>
      <c r="R1407" s="2" t="str">
        <f t="shared" si="65"/>
        <v>OGAWA Ryutaro (05)</v>
      </c>
      <c r="S1407" s="2" t="str">
        <f>IFERROR(IF($F1407="","",INDEX(リスト!$C:$C,MATCH($F1407,リスト!$B:$B,0))),"")</f>
        <v>28</v>
      </c>
      <c r="T1407" s="2" t="str">
        <f>IFERROR(IF($K1407="","",INDEX(リスト!$F:$F,MATCH($K1407,リスト!$E:$E,0))),"")</f>
        <v>JPN</v>
      </c>
      <c r="U1407" s="2" t="str">
        <f>IF($B1407="","",RIGHT($G1407*1000+100+COUNTIF($G$2:$G1407,$G1407),9))</f>
        <v>050222102</v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>武庫荘総合・兵　庫</v>
      </c>
    </row>
    <row r="1408" spans="1:22" x14ac:dyDescent="0.4">
      <c r="A1408" t="s">
        <v>11798</v>
      </c>
      <c r="B1408">
        <v>1408</v>
      </c>
      <c r="C1408" t="s">
        <v>6838</v>
      </c>
      <c r="D1408" t="s">
        <v>6839</v>
      </c>
      <c r="E1408">
        <v>2</v>
      </c>
      <c r="F1408" t="s">
        <v>95</v>
      </c>
      <c r="G1408">
        <v>20041118</v>
      </c>
      <c r="H1408" t="s">
        <v>6840</v>
      </c>
      <c r="I1408" t="s">
        <v>6841</v>
      </c>
      <c r="J1408" t="s">
        <v>6842</v>
      </c>
      <c r="K1408" t="s">
        <v>141</v>
      </c>
      <c r="L1408" t="s">
        <v>95</v>
      </c>
      <c r="M1408" t="s">
        <v>6659</v>
      </c>
      <c r="O1408" s="2">
        <f>IFERROR(IF($B1408="","",INDEX(所属情報!$E:$E,MATCH($A1408,所属情報!$A:$A,0))),"")</f>
        <v>492205</v>
      </c>
      <c r="P1408" s="2" t="str">
        <f t="shared" si="63"/>
        <v>京川　大真 (2)</v>
      </c>
      <c r="Q1408" s="2" t="str">
        <f t="shared" si="64"/>
        <v>ｷｮｳｶﾜ ﾀｲｼﾞ</v>
      </c>
      <c r="R1408" s="2" t="str">
        <f t="shared" si="65"/>
        <v>KYOKAWA Taiji (04)</v>
      </c>
      <c r="S1408" s="2" t="str">
        <f>IFERROR(IF($F1408="","",INDEX(リスト!$C:$C,MATCH($F1408,リスト!$B:$B,0))),"")</f>
        <v>28</v>
      </c>
      <c r="T1408" s="2" t="str">
        <f>IFERROR(IF($K1408="","",INDEX(リスト!$F:$F,MATCH($K1408,リスト!$E:$E,0))),"")</f>
        <v>JPN</v>
      </c>
      <c r="U1408" s="2" t="str">
        <f>IF($B1408="","",RIGHT($G1408*1000+100+COUNTIF($G$2:$G1408,$G1408),9))</f>
        <v>041118102</v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>神港学園・兵　庫</v>
      </c>
    </row>
    <row r="1409" spans="1:22" x14ac:dyDescent="0.4">
      <c r="A1409" t="s">
        <v>11798</v>
      </c>
      <c r="B1409">
        <v>1409</v>
      </c>
      <c r="C1409" t="s">
        <v>6843</v>
      </c>
      <c r="D1409" t="s">
        <v>6844</v>
      </c>
      <c r="E1409">
        <v>2</v>
      </c>
      <c r="F1409" t="s">
        <v>93</v>
      </c>
      <c r="G1409">
        <v>20040519</v>
      </c>
      <c r="H1409" t="s">
        <v>6845</v>
      </c>
      <c r="I1409" t="s">
        <v>6846</v>
      </c>
      <c r="J1409" t="s">
        <v>5814</v>
      </c>
      <c r="K1409" t="s">
        <v>141</v>
      </c>
      <c r="L1409" t="s">
        <v>93</v>
      </c>
      <c r="M1409" t="s">
        <v>815</v>
      </c>
      <c r="O1409" s="2">
        <f>IFERROR(IF($B1409="","",INDEX(所属情報!$E:$E,MATCH($A1409,所属情報!$A:$A,0))),"")</f>
        <v>492205</v>
      </c>
      <c r="P1409" s="2" t="str">
        <f t="shared" si="63"/>
        <v>角野　凌誠 (2)</v>
      </c>
      <c r="Q1409" s="2" t="str">
        <f t="shared" si="64"/>
        <v>ｽﾐﾉ ﾘｮｳｾｲ</v>
      </c>
      <c r="R1409" s="2" t="str">
        <f t="shared" si="65"/>
        <v>SUMINO Ryosei (04)</v>
      </c>
      <c r="S1409" s="2" t="str">
        <f>IFERROR(IF($F1409="","",INDEX(リスト!$C:$C,MATCH($F1409,リスト!$B:$B,0))),"")</f>
        <v>27</v>
      </c>
      <c r="T1409" s="2" t="str">
        <f>IFERROR(IF($K1409="","",INDEX(リスト!$F:$F,MATCH($K1409,リスト!$E:$E,0))),"")</f>
        <v>JPN</v>
      </c>
      <c r="U1409" s="2" t="str">
        <f>IF($B1409="","",RIGHT($G1409*1000+100+COUNTIF($G$2:$G1409,$G1409),9))</f>
        <v>040519104</v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>関西大北陽・大　阪</v>
      </c>
    </row>
    <row r="1410" spans="1:22" x14ac:dyDescent="0.4">
      <c r="A1410" t="s">
        <v>11798</v>
      </c>
      <c r="B1410">
        <v>1410</v>
      </c>
      <c r="C1410" t="s">
        <v>6847</v>
      </c>
      <c r="D1410" t="s">
        <v>6848</v>
      </c>
      <c r="E1410">
        <v>2</v>
      </c>
      <c r="F1410" t="s">
        <v>95</v>
      </c>
      <c r="G1410">
        <v>20041110</v>
      </c>
      <c r="H1410" t="s">
        <v>6849</v>
      </c>
      <c r="I1410" t="s">
        <v>1402</v>
      </c>
      <c r="J1410" t="s">
        <v>1205</v>
      </c>
      <c r="K1410" t="s">
        <v>141</v>
      </c>
      <c r="L1410" t="s">
        <v>95</v>
      </c>
      <c r="M1410" t="s">
        <v>3249</v>
      </c>
      <c r="O1410" s="2">
        <f>IFERROR(IF($B1410="","",INDEX(所属情報!$E:$E,MATCH($A1410,所属情報!$A:$A,0))),"")</f>
        <v>492205</v>
      </c>
      <c r="P1410" s="2" t="str">
        <f t="shared" ref="P1410:P1473" si="66">IF($C1410="","",IF($E1410="",$C1410,$C1410&amp;" ("&amp;$E1410&amp;")"))</f>
        <v>橋本　友樹 (2)</v>
      </c>
      <c r="Q1410" s="2" t="str">
        <f t="shared" ref="Q1410:Q1473" si="67">IF($D1410="","",ASC($D1410))</f>
        <v>ﾊｼﾓﾄ ﾄﾓｷ</v>
      </c>
      <c r="R1410" s="2" t="str">
        <f t="shared" ref="R1410:R1473" si="68">IF($I1410="","",UPPER($I1410)&amp;" "&amp;UPPER(LEFT($J1410,1))&amp;LOWER(RIGHT($J1410,LEN($J1410)-1))&amp;" ("&amp;MID($G1410,3,2)&amp;")")</f>
        <v>HASHIMOTO Tomoki (04)</v>
      </c>
      <c r="S1410" s="2" t="str">
        <f>IFERROR(IF($F1410="","",INDEX(リスト!$C:$C,MATCH($F1410,リスト!$B:$B,0))),"")</f>
        <v>28</v>
      </c>
      <c r="T1410" s="2" t="str">
        <f>IFERROR(IF($K1410="","",INDEX(リスト!$F:$F,MATCH($K1410,リスト!$E:$E,0))),"")</f>
        <v>JPN</v>
      </c>
      <c r="U1410" s="2" t="str">
        <f>IF($B1410="","",RIGHT($G1410*1000+100+COUNTIF($G$2:$G1410,$G1410),9))</f>
        <v>041110103</v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>伊川谷北・兵　庫</v>
      </c>
    </row>
    <row r="1411" spans="1:22" x14ac:dyDescent="0.4">
      <c r="A1411" t="s">
        <v>11798</v>
      </c>
      <c r="B1411">
        <v>1411</v>
      </c>
      <c r="C1411" t="s">
        <v>6850</v>
      </c>
      <c r="D1411" t="s">
        <v>6851</v>
      </c>
      <c r="E1411">
        <v>2</v>
      </c>
      <c r="F1411" t="s">
        <v>93</v>
      </c>
      <c r="G1411">
        <v>20040831</v>
      </c>
      <c r="H1411" t="s">
        <v>6852</v>
      </c>
      <c r="I1411" t="s">
        <v>3282</v>
      </c>
      <c r="J1411" t="s">
        <v>1998</v>
      </c>
      <c r="K1411" t="s">
        <v>141</v>
      </c>
      <c r="L1411" t="s">
        <v>93</v>
      </c>
      <c r="M1411" t="s">
        <v>5988</v>
      </c>
      <c r="O1411" s="2">
        <f>IFERROR(IF($B1411="","",INDEX(所属情報!$E:$E,MATCH($A1411,所属情報!$A:$A,0))),"")</f>
        <v>492205</v>
      </c>
      <c r="P1411" s="2" t="str">
        <f t="shared" si="66"/>
        <v>泉　奏至 (2)</v>
      </c>
      <c r="Q1411" s="2" t="str">
        <f t="shared" si="67"/>
        <v>ｲｽﾞﾐ ｿｳｼ</v>
      </c>
      <c r="R1411" s="2" t="str">
        <f t="shared" si="68"/>
        <v>IZUMI Soshi (04)</v>
      </c>
      <c r="S1411" s="2" t="str">
        <f>IFERROR(IF($F1411="","",INDEX(リスト!$C:$C,MATCH($F1411,リスト!$B:$B,0))),"")</f>
        <v>27</v>
      </c>
      <c r="T1411" s="2" t="str">
        <f>IFERROR(IF($K1411="","",INDEX(リスト!$F:$F,MATCH($K1411,リスト!$E:$E,0))),"")</f>
        <v>JPN</v>
      </c>
      <c r="U1411" s="2" t="str">
        <f>IF($B1411="","",RIGHT($G1411*1000+100+COUNTIF($G$2:$G1411,$G1411),9))</f>
        <v>040831104</v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>大阪商業大・大　阪</v>
      </c>
    </row>
    <row r="1412" spans="1:22" x14ac:dyDescent="0.4">
      <c r="A1412" t="s">
        <v>11798</v>
      </c>
      <c r="B1412">
        <v>1412</v>
      </c>
      <c r="C1412" t="s">
        <v>6853</v>
      </c>
      <c r="D1412" t="s">
        <v>6854</v>
      </c>
      <c r="E1412">
        <v>2</v>
      </c>
      <c r="F1412" t="s">
        <v>95</v>
      </c>
      <c r="G1412">
        <v>20040426</v>
      </c>
      <c r="H1412" t="s">
        <v>6855</v>
      </c>
      <c r="I1412" t="s">
        <v>3075</v>
      </c>
      <c r="J1412" t="s">
        <v>6856</v>
      </c>
      <c r="K1412" t="s">
        <v>141</v>
      </c>
      <c r="L1412" t="s">
        <v>95</v>
      </c>
      <c r="M1412" t="s">
        <v>6857</v>
      </c>
      <c r="O1412" s="2">
        <f>IFERROR(IF($B1412="","",INDEX(所属情報!$E:$E,MATCH($A1412,所属情報!$A:$A,0))),"")</f>
        <v>492205</v>
      </c>
      <c r="P1412" s="2" t="str">
        <f t="shared" si="66"/>
        <v>宮本　恵成 (2)</v>
      </c>
      <c r="Q1412" s="2" t="str">
        <f t="shared" si="67"/>
        <v>ﾐﾔﾓﾄ ﾖｼﾏｻ</v>
      </c>
      <c r="R1412" s="2" t="str">
        <f t="shared" si="68"/>
        <v>MIYAMOTO Yoshimasa (04)</v>
      </c>
      <c r="S1412" s="2" t="str">
        <f>IFERROR(IF($F1412="","",INDEX(リスト!$C:$C,MATCH($F1412,リスト!$B:$B,0))),"")</f>
        <v>28</v>
      </c>
      <c r="T1412" s="2" t="str">
        <f>IFERROR(IF($K1412="","",INDEX(リスト!$F:$F,MATCH($K1412,リスト!$E:$E,0))),"")</f>
        <v>JPN</v>
      </c>
      <c r="U1412" s="2" t="str">
        <f>IF($B1412="","",RIGHT($G1412*1000+100+COUNTIF($G$2:$G1412,$G1412),9))</f>
        <v>040426104</v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>尼崎小田・兵　庫</v>
      </c>
    </row>
    <row r="1413" spans="1:22" x14ac:dyDescent="0.4">
      <c r="A1413" t="s">
        <v>11798</v>
      </c>
      <c r="B1413">
        <v>1413</v>
      </c>
      <c r="C1413" t="s">
        <v>6858</v>
      </c>
      <c r="D1413" t="s">
        <v>6859</v>
      </c>
      <c r="E1413">
        <v>2</v>
      </c>
      <c r="F1413" t="s">
        <v>107</v>
      </c>
      <c r="G1413">
        <v>20040627</v>
      </c>
      <c r="H1413" t="s">
        <v>6860</v>
      </c>
      <c r="I1413" t="s">
        <v>819</v>
      </c>
      <c r="J1413" t="s">
        <v>1327</v>
      </c>
      <c r="K1413" t="s">
        <v>141</v>
      </c>
      <c r="L1413" t="s">
        <v>107</v>
      </c>
      <c r="M1413" t="s">
        <v>6861</v>
      </c>
      <c r="O1413" s="2">
        <f>IFERROR(IF($B1413="","",INDEX(所属情報!$E:$E,MATCH($A1413,所属情報!$A:$A,0))),"")</f>
        <v>492205</v>
      </c>
      <c r="P1413" s="2" t="str">
        <f t="shared" si="66"/>
        <v>岡田　悠希 (2)</v>
      </c>
      <c r="Q1413" s="2" t="str">
        <f t="shared" si="67"/>
        <v>ｵｶﾀﾞ ﾕｳｷ</v>
      </c>
      <c r="R1413" s="2" t="str">
        <f t="shared" si="68"/>
        <v>OKADA Yuki (04)</v>
      </c>
      <c r="S1413" s="2" t="str">
        <f>IFERROR(IF($F1413="","",INDEX(リスト!$C:$C,MATCH($F1413,リスト!$B:$B,0))),"")</f>
        <v>34</v>
      </c>
      <c r="T1413" s="2" t="str">
        <f>IFERROR(IF($K1413="","",INDEX(リスト!$F:$F,MATCH($K1413,リスト!$E:$E,0))),"")</f>
        <v>JPN</v>
      </c>
      <c r="U1413" s="2" t="str">
        <f>IF($B1413="","",RIGHT($G1413*1000+100+COUNTIF($G$2:$G1413,$G1413),9))</f>
        <v>040627101</v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>福山明王台・広　島</v>
      </c>
    </row>
    <row r="1414" spans="1:22" x14ac:dyDescent="0.4">
      <c r="A1414" t="s">
        <v>11798</v>
      </c>
      <c r="B1414">
        <v>1414</v>
      </c>
      <c r="C1414" t="s">
        <v>6862</v>
      </c>
      <c r="D1414" t="s">
        <v>6863</v>
      </c>
      <c r="E1414">
        <v>2</v>
      </c>
      <c r="F1414" t="s">
        <v>95</v>
      </c>
      <c r="G1414">
        <v>20041009</v>
      </c>
      <c r="H1414" t="s">
        <v>6864</v>
      </c>
      <c r="I1414" t="s">
        <v>1450</v>
      </c>
      <c r="J1414" t="s">
        <v>6865</v>
      </c>
      <c r="K1414" t="s">
        <v>141</v>
      </c>
      <c r="L1414" t="s">
        <v>95</v>
      </c>
      <c r="M1414" t="s">
        <v>6866</v>
      </c>
      <c r="O1414" s="2">
        <f>IFERROR(IF($B1414="","",INDEX(所属情報!$E:$E,MATCH($A1414,所属情報!$A:$A,0))),"")</f>
        <v>492205</v>
      </c>
      <c r="P1414" s="2" t="str">
        <f t="shared" si="66"/>
        <v>渡邊　哉太朗 (2)</v>
      </c>
      <c r="Q1414" s="2" t="str">
        <f t="shared" si="67"/>
        <v>ﾜﾀﾅﾍﾞ ﾔﾀﾛｳ</v>
      </c>
      <c r="R1414" s="2" t="str">
        <f t="shared" si="68"/>
        <v>WATANABE Yataro (04)</v>
      </c>
      <c r="S1414" s="2" t="str">
        <f>IFERROR(IF($F1414="","",INDEX(リスト!$C:$C,MATCH($F1414,リスト!$B:$B,0))),"")</f>
        <v>28</v>
      </c>
      <c r="T1414" s="2" t="str">
        <f>IFERROR(IF($K1414="","",INDEX(リスト!$F:$F,MATCH($K1414,リスト!$E:$E,0))),"")</f>
        <v>JPN</v>
      </c>
      <c r="U1414" s="2" t="str">
        <f>IF($B1414="","",RIGHT($G1414*1000+100+COUNTIF($G$2:$G1414,$G1414),9))</f>
        <v>041009101</v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>明石西・兵　庫</v>
      </c>
    </row>
    <row r="1415" spans="1:22" x14ac:dyDescent="0.4">
      <c r="A1415" t="s">
        <v>11798</v>
      </c>
      <c r="B1415">
        <v>1415</v>
      </c>
      <c r="C1415" t="s">
        <v>6867</v>
      </c>
      <c r="D1415" t="s">
        <v>6868</v>
      </c>
      <c r="E1415">
        <v>2</v>
      </c>
      <c r="F1415" t="s">
        <v>93</v>
      </c>
      <c r="G1415">
        <v>20041023</v>
      </c>
      <c r="H1415" t="s">
        <v>6869</v>
      </c>
      <c r="I1415" t="s">
        <v>6870</v>
      </c>
      <c r="J1415" t="s">
        <v>1683</v>
      </c>
      <c r="K1415" t="s">
        <v>141</v>
      </c>
      <c r="L1415" t="s">
        <v>93</v>
      </c>
      <c r="M1415" t="s">
        <v>1059</v>
      </c>
      <c r="O1415" s="2">
        <f>IFERROR(IF($B1415="","",INDEX(所属情報!$E:$E,MATCH($A1415,所属情報!$A:$A,0))),"")</f>
        <v>492205</v>
      </c>
      <c r="P1415" s="2" t="str">
        <f t="shared" si="66"/>
        <v>瀧川　就太 (2)</v>
      </c>
      <c r="Q1415" s="2" t="str">
        <f t="shared" si="67"/>
        <v>ﾀｷｶﾞﾜ ｼｭｳﾀ</v>
      </c>
      <c r="R1415" s="2" t="str">
        <f t="shared" si="68"/>
        <v>TAKIGAWA Shuta (04)</v>
      </c>
      <c r="S1415" s="2" t="str">
        <f>IFERROR(IF($F1415="","",INDEX(リスト!$C:$C,MATCH($F1415,リスト!$B:$B,0))),"")</f>
        <v>27</v>
      </c>
      <c r="T1415" s="2" t="str">
        <f>IFERROR(IF($K1415="","",INDEX(リスト!$F:$F,MATCH($K1415,リスト!$E:$E,0))),"")</f>
        <v>JPN</v>
      </c>
      <c r="U1415" s="2" t="str">
        <f>IF($B1415="","",RIGHT($G1415*1000+100+COUNTIF($G$2:$G1415,$G1415),9))</f>
        <v>041023104</v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>槻の木・大　阪</v>
      </c>
    </row>
    <row r="1416" spans="1:22" x14ac:dyDescent="0.4">
      <c r="A1416" t="s">
        <v>11798</v>
      </c>
      <c r="B1416">
        <v>1416</v>
      </c>
      <c r="C1416" t="s">
        <v>6871</v>
      </c>
      <c r="D1416" t="s">
        <v>6872</v>
      </c>
      <c r="E1416">
        <v>2</v>
      </c>
      <c r="F1416" t="s">
        <v>97</v>
      </c>
      <c r="G1416">
        <v>20040805</v>
      </c>
      <c r="H1416" t="s">
        <v>6873</v>
      </c>
      <c r="I1416" t="s">
        <v>2142</v>
      </c>
      <c r="J1416" t="s">
        <v>3600</v>
      </c>
      <c r="K1416" t="s">
        <v>141</v>
      </c>
      <c r="L1416" t="s">
        <v>97</v>
      </c>
      <c r="M1416" t="s">
        <v>1380</v>
      </c>
      <c r="O1416" s="2">
        <f>IFERROR(IF($B1416="","",INDEX(所属情報!$E:$E,MATCH($A1416,所属情報!$A:$A,0))),"")</f>
        <v>492205</v>
      </c>
      <c r="P1416" s="2" t="str">
        <f t="shared" si="66"/>
        <v>松村　倖輔 (2)</v>
      </c>
      <c r="Q1416" s="2" t="str">
        <f t="shared" si="67"/>
        <v>ﾏﾂﾑﾗ ｺｳｽｹ</v>
      </c>
      <c r="R1416" s="2" t="str">
        <f t="shared" si="68"/>
        <v>MATSUMURA Kosuke (04)</v>
      </c>
      <c r="S1416" s="2" t="str">
        <f>IFERROR(IF($F1416="","",INDEX(リスト!$C:$C,MATCH($F1416,リスト!$B:$B,0))),"")</f>
        <v>29</v>
      </c>
      <c r="T1416" s="2" t="str">
        <f>IFERROR(IF($K1416="","",INDEX(リスト!$F:$F,MATCH($K1416,リスト!$E:$E,0))),"")</f>
        <v>JPN</v>
      </c>
      <c r="U1416" s="2" t="str">
        <f>IF($B1416="","",RIGHT($G1416*1000+100+COUNTIF($G$2:$G1416,$G1416),9))</f>
        <v>040805101</v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>高田・奈　良</v>
      </c>
    </row>
    <row r="1417" spans="1:22" x14ac:dyDescent="0.4">
      <c r="A1417" t="s">
        <v>11798</v>
      </c>
      <c r="B1417">
        <v>1417</v>
      </c>
      <c r="C1417" t="s">
        <v>6874</v>
      </c>
      <c r="D1417" t="s">
        <v>6875</v>
      </c>
      <c r="E1417">
        <v>2</v>
      </c>
      <c r="F1417" t="s">
        <v>95</v>
      </c>
      <c r="G1417">
        <v>20050322</v>
      </c>
      <c r="H1417" t="s">
        <v>6876</v>
      </c>
      <c r="I1417" t="s">
        <v>6877</v>
      </c>
      <c r="J1417" t="s">
        <v>898</v>
      </c>
      <c r="K1417" t="s">
        <v>141</v>
      </c>
      <c r="L1417" t="s">
        <v>95</v>
      </c>
      <c r="M1417" t="s">
        <v>6743</v>
      </c>
      <c r="O1417" s="2">
        <f>IFERROR(IF($B1417="","",INDEX(所属情報!$E:$E,MATCH($A1417,所属情報!$A:$A,0))),"")</f>
        <v>492205</v>
      </c>
      <c r="P1417" s="2" t="str">
        <f t="shared" si="66"/>
        <v>池渕　天翔 (2)</v>
      </c>
      <c r="Q1417" s="2" t="str">
        <f t="shared" si="67"/>
        <v>ｲｹﾌﾞﾁ ﾂﾊﾞｻ</v>
      </c>
      <c r="R1417" s="2" t="str">
        <f t="shared" si="68"/>
        <v>IKEBUCHI Tsubasa (05)</v>
      </c>
      <c r="S1417" s="2" t="str">
        <f>IFERROR(IF($F1417="","",INDEX(リスト!$C:$C,MATCH($F1417,リスト!$B:$B,0))),"")</f>
        <v>28</v>
      </c>
      <c r="T1417" s="2" t="str">
        <f>IFERROR(IF($K1417="","",INDEX(リスト!$F:$F,MATCH($K1417,リスト!$E:$E,0))),"")</f>
        <v>JPN</v>
      </c>
      <c r="U1417" s="2" t="str">
        <f>IF($B1417="","",RIGHT($G1417*1000+100+COUNTIF($G$2:$G1417,$G1417),9))</f>
        <v>050322101</v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>相生・兵　庫</v>
      </c>
    </row>
    <row r="1418" spans="1:22" x14ac:dyDescent="0.4">
      <c r="A1418" t="s">
        <v>11798</v>
      </c>
      <c r="B1418">
        <v>1418</v>
      </c>
      <c r="C1418" t="s">
        <v>6878</v>
      </c>
      <c r="D1418" t="s">
        <v>6879</v>
      </c>
      <c r="E1418">
        <v>1</v>
      </c>
      <c r="F1418" t="s">
        <v>95</v>
      </c>
      <c r="G1418">
        <v>20050516</v>
      </c>
      <c r="I1418" t="s">
        <v>6880</v>
      </c>
      <c r="J1418" t="s">
        <v>6881</v>
      </c>
      <c r="K1418" t="s">
        <v>141</v>
      </c>
      <c r="L1418" t="s">
        <v>95</v>
      </c>
      <c r="M1418" t="s">
        <v>791</v>
      </c>
      <c r="O1418" s="2">
        <f>IFERROR(IF($B1418="","",INDEX(所属情報!$E:$E,MATCH($A1418,所属情報!$A:$A,0))),"")</f>
        <v>492205</v>
      </c>
      <c r="P1418" s="2" t="str">
        <f t="shared" si="66"/>
        <v>岩坂　蓮太 (1)</v>
      </c>
      <c r="Q1418" s="2" t="str">
        <f t="shared" si="67"/>
        <v>ｲﾜｻｶ ﾚﾝﾀ</v>
      </c>
      <c r="R1418" s="2" t="str">
        <f t="shared" si="68"/>
        <v>IWASAKA Renta (05)</v>
      </c>
      <c r="S1418" s="2" t="str">
        <f>IFERROR(IF($F1418="","",INDEX(リスト!$C:$C,MATCH($F1418,リスト!$B:$B,0))),"")</f>
        <v>28</v>
      </c>
      <c r="T1418" s="2" t="str">
        <f>IFERROR(IF($K1418="","",INDEX(リスト!$F:$F,MATCH($K1418,リスト!$E:$E,0))),"")</f>
        <v>JPN</v>
      </c>
      <c r="U1418" s="2" t="str">
        <f>IF($B1418="","",RIGHT($G1418*1000+100+COUNTIF($G$2:$G1418,$G1418),9))</f>
        <v>050516102</v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>報徳学園・兵　庫</v>
      </c>
    </row>
    <row r="1419" spans="1:22" x14ac:dyDescent="0.4">
      <c r="A1419" t="s">
        <v>11798</v>
      </c>
      <c r="B1419">
        <v>1419</v>
      </c>
      <c r="C1419" t="s">
        <v>6882</v>
      </c>
      <c r="D1419" t="s">
        <v>6883</v>
      </c>
      <c r="E1419">
        <v>1</v>
      </c>
      <c r="F1419" t="s">
        <v>93</v>
      </c>
      <c r="G1419">
        <v>20051120</v>
      </c>
      <c r="I1419" t="s">
        <v>5268</v>
      </c>
      <c r="J1419" t="s">
        <v>1277</v>
      </c>
      <c r="K1419" t="s">
        <v>141</v>
      </c>
      <c r="L1419" t="s">
        <v>93</v>
      </c>
      <c r="M1419" t="s">
        <v>2700</v>
      </c>
      <c r="O1419" s="2">
        <f>IFERROR(IF($B1419="","",INDEX(所属情報!$E:$E,MATCH($A1419,所属情報!$A:$A,0))),"")</f>
        <v>492205</v>
      </c>
      <c r="P1419" s="2" t="str">
        <f t="shared" si="66"/>
        <v>上田　寛太 (1)</v>
      </c>
      <c r="Q1419" s="2" t="str">
        <f t="shared" si="67"/>
        <v>ｳｴﾀﾞ ｶﾝﾀ</v>
      </c>
      <c r="R1419" s="2" t="str">
        <f t="shared" si="68"/>
        <v>UEDA Kanta (05)</v>
      </c>
      <c r="S1419" s="2" t="str">
        <f>IFERROR(IF($F1419="","",INDEX(リスト!$C:$C,MATCH($F1419,リスト!$B:$B,0))),"")</f>
        <v>27</v>
      </c>
      <c r="T1419" s="2" t="str">
        <f>IFERROR(IF($K1419="","",INDEX(リスト!$F:$F,MATCH($K1419,リスト!$E:$E,0))),"")</f>
        <v>JPN</v>
      </c>
      <c r="U1419" s="2" t="str">
        <f>IF($B1419="","",RIGHT($G1419*1000+100+COUNTIF($G$2:$G1419,$G1419),9))</f>
        <v>051120101</v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>交野・大　阪</v>
      </c>
    </row>
    <row r="1420" spans="1:22" x14ac:dyDescent="0.4">
      <c r="A1420" t="s">
        <v>11798</v>
      </c>
      <c r="B1420">
        <v>1420</v>
      </c>
      <c r="C1420" t="s">
        <v>6884</v>
      </c>
      <c r="D1420" t="s">
        <v>6885</v>
      </c>
      <c r="E1420">
        <v>1</v>
      </c>
      <c r="F1420" t="s">
        <v>97</v>
      </c>
      <c r="G1420">
        <v>20060324</v>
      </c>
      <c r="I1420" t="s">
        <v>1639</v>
      </c>
      <c r="J1420" t="s">
        <v>1037</v>
      </c>
      <c r="K1420" t="s">
        <v>141</v>
      </c>
      <c r="L1420" t="s">
        <v>97</v>
      </c>
      <c r="M1420" t="s">
        <v>6886</v>
      </c>
      <c r="O1420" s="2">
        <f>IFERROR(IF($B1420="","",INDEX(所属情報!$E:$E,MATCH($A1420,所属情報!$A:$A,0))),"")</f>
        <v>492205</v>
      </c>
      <c r="P1420" s="2" t="str">
        <f t="shared" si="66"/>
        <v>卯野　大樹 (1)</v>
      </c>
      <c r="Q1420" s="2" t="str">
        <f t="shared" si="67"/>
        <v>ｳﾉ ﾀﾞｲｷ</v>
      </c>
      <c r="R1420" s="2" t="str">
        <f t="shared" si="68"/>
        <v>UNO Daiki (06)</v>
      </c>
      <c r="S1420" s="2" t="str">
        <f>IFERROR(IF($F1420="","",INDEX(リスト!$C:$C,MATCH($F1420,リスト!$B:$B,0))),"")</f>
        <v>29</v>
      </c>
      <c r="T1420" s="2" t="str">
        <f>IFERROR(IF($K1420="","",INDEX(リスト!$F:$F,MATCH($K1420,リスト!$E:$E,0))),"")</f>
        <v>JPN</v>
      </c>
      <c r="U1420" s="2" t="str">
        <f>IF($B1420="","",RIGHT($G1420*1000+100+COUNTIF($G$2:$G1420,$G1420),9))</f>
        <v>060324101</v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>橿原・奈　良</v>
      </c>
    </row>
    <row r="1421" spans="1:22" x14ac:dyDescent="0.4">
      <c r="A1421" t="s">
        <v>11798</v>
      </c>
      <c r="B1421">
        <v>1421</v>
      </c>
      <c r="C1421" t="s">
        <v>6887</v>
      </c>
      <c r="D1421" t="s">
        <v>6888</v>
      </c>
      <c r="E1421">
        <v>1</v>
      </c>
      <c r="F1421" t="s">
        <v>93</v>
      </c>
      <c r="G1421">
        <v>20051006</v>
      </c>
      <c r="I1421" t="s">
        <v>6889</v>
      </c>
      <c r="J1421" t="s">
        <v>6890</v>
      </c>
      <c r="K1421" t="s">
        <v>141</v>
      </c>
      <c r="L1421" t="s">
        <v>93</v>
      </c>
      <c r="M1421" t="s">
        <v>4572</v>
      </c>
      <c r="O1421" s="2">
        <f>IFERROR(IF($B1421="","",INDEX(所属情報!$E:$E,MATCH($A1421,所属情報!$A:$A,0))),"")</f>
        <v>492205</v>
      </c>
      <c r="P1421" s="2" t="str">
        <f t="shared" si="66"/>
        <v>内尾　射光矢 (1)</v>
      </c>
      <c r="Q1421" s="2" t="str">
        <f t="shared" si="67"/>
        <v>ｳﾁｵ ｲﾙﾔ</v>
      </c>
      <c r="R1421" s="2" t="str">
        <f t="shared" si="68"/>
        <v>UCHIO Iruya (05)</v>
      </c>
      <c r="S1421" s="2" t="str">
        <f>IFERROR(IF($F1421="","",INDEX(リスト!$C:$C,MATCH($F1421,リスト!$B:$B,0))),"")</f>
        <v>27</v>
      </c>
      <c r="T1421" s="2" t="str">
        <f>IFERROR(IF($K1421="","",INDEX(リスト!$F:$F,MATCH($K1421,リスト!$E:$E,0))),"")</f>
        <v>JPN</v>
      </c>
      <c r="U1421" s="2" t="str">
        <f>IF($B1421="","",RIGHT($G1421*1000+100+COUNTIF($G$2:$G1421,$G1421),9))</f>
        <v>051006102</v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>興國・大　阪</v>
      </c>
    </row>
    <row r="1422" spans="1:22" x14ac:dyDescent="0.4">
      <c r="A1422" t="s">
        <v>11798</v>
      </c>
      <c r="B1422">
        <v>1422</v>
      </c>
      <c r="C1422" t="s">
        <v>6891</v>
      </c>
      <c r="D1422" t="s">
        <v>6892</v>
      </c>
      <c r="E1422">
        <v>1</v>
      </c>
      <c r="F1422" t="s">
        <v>97</v>
      </c>
      <c r="G1422">
        <v>20051219</v>
      </c>
      <c r="I1422" t="s">
        <v>819</v>
      </c>
      <c r="J1422" t="s">
        <v>6893</v>
      </c>
      <c r="K1422" t="s">
        <v>141</v>
      </c>
      <c r="L1422" t="s">
        <v>97</v>
      </c>
      <c r="M1422" t="s">
        <v>6894</v>
      </c>
      <c r="O1422" s="2">
        <f>IFERROR(IF($B1422="","",INDEX(所属情報!$E:$E,MATCH($A1422,所属情報!$A:$A,0))),"")</f>
        <v>492205</v>
      </c>
      <c r="P1422" s="2" t="str">
        <f t="shared" si="66"/>
        <v>岡田　飛龍 (1)</v>
      </c>
      <c r="Q1422" s="2" t="str">
        <f t="shared" si="67"/>
        <v>ｵｶﾀﾞ ﾋﾘｭｳ</v>
      </c>
      <c r="R1422" s="2" t="str">
        <f t="shared" si="68"/>
        <v>OKADA Hiryu (05)</v>
      </c>
      <c r="S1422" s="2" t="str">
        <f>IFERROR(IF($F1422="","",INDEX(リスト!$C:$C,MATCH($F1422,リスト!$B:$B,0))),"")</f>
        <v>29</v>
      </c>
      <c r="T1422" s="2" t="str">
        <f>IFERROR(IF($K1422="","",INDEX(リスト!$F:$F,MATCH($K1422,リスト!$E:$E,0))),"")</f>
        <v>JPN</v>
      </c>
      <c r="U1422" s="2" t="str">
        <f>IF($B1422="","",RIGHT($G1422*1000+100+COUNTIF($G$2:$G1422,$G1422),9))</f>
        <v>051219101</v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>生駒・奈　良</v>
      </c>
    </row>
    <row r="1423" spans="1:22" x14ac:dyDescent="0.4">
      <c r="A1423" t="s">
        <v>11798</v>
      </c>
      <c r="B1423">
        <v>1423</v>
      </c>
      <c r="C1423" t="s">
        <v>6895</v>
      </c>
      <c r="D1423" t="s">
        <v>6896</v>
      </c>
      <c r="E1423">
        <v>1</v>
      </c>
      <c r="F1423" t="s">
        <v>93</v>
      </c>
      <c r="G1423">
        <v>20050909</v>
      </c>
      <c r="I1423" t="s">
        <v>2628</v>
      </c>
      <c r="J1423" t="s">
        <v>1194</v>
      </c>
      <c r="K1423" t="s">
        <v>141</v>
      </c>
      <c r="L1423" t="s">
        <v>93</v>
      </c>
      <c r="M1423" t="s">
        <v>4632</v>
      </c>
      <c r="O1423" s="2">
        <f>IFERROR(IF($B1423="","",INDEX(所属情報!$E:$E,MATCH($A1423,所属情報!$A:$A,0))),"")</f>
        <v>492205</v>
      </c>
      <c r="P1423" s="2" t="str">
        <f t="shared" si="66"/>
        <v>河合　恒輝 (1)</v>
      </c>
      <c r="Q1423" s="2" t="str">
        <f t="shared" si="67"/>
        <v>ｶﾜｲ ｺｳｷ</v>
      </c>
      <c r="R1423" s="2" t="str">
        <f t="shared" si="68"/>
        <v>KAWAI Koki (05)</v>
      </c>
      <c r="S1423" s="2" t="str">
        <f>IFERROR(IF($F1423="","",INDEX(リスト!$C:$C,MATCH($F1423,リスト!$B:$B,0))),"")</f>
        <v>27</v>
      </c>
      <c r="T1423" s="2" t="str">
        <f>IFERROR(IF($K1423="","",INDEX(リスト!$F:$F,MATCH($K1423,リスト!$E:$E,0))),"")</f>
        <v>JPN</v>
      </c>
      <c r="U1423" s="2" t="str">
        <f>IF($B1423="","",RIGHT($G1423*1000+100+COUNTIF($G$2:$G1423,$G1423),9))</f>
        <v>050909101</v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>上宮・大　阪</v>
      </c>
    </row>
    <row r="1424" spans="1:22" x14ac:dyDescent="0.4">
      <c r="A1424" t="s">
        <v>11798</v>
      </c>
      <c r="B1424">
        <v>1424</v>
      </c>
      <c r="C1424" t="s">
        <v>6897</v>
      </c>
      <c r="D1424" t="s">
        <v>6898</v>
      </c>
      <c r="E1424">
        <v>1</v>
      </c>
      <c r="F1424" t="s">
        <v>95</v>
      </c>
      <c r="G1424">
        <v>20050923</v>
      </c>
      <c r="I1424" t="s">
        <v>1805</v>
      </c>
      <c r="J1424" t="s">
        <v>2431</v>
      </c>
      <c r="K1424" t="s">
        <v>141</v>
      </c>
      <c r="L1424" t="s">
        <v>95</v>
      </c>
      <c r="M1424" t="s">
        <v>1929</v>
      </c>
      <c r="O1424" s="2">
        <f>IFERROR(IF($B1424="","",INDEX(所属情報!$E:$E,MATCH($A1424,所属情報!$A:$A,0))),"")</f>
        <v>492205</v>
      </c>
      <c r="P1424" s="2" t="str">
        <f t="shared" si="66"/>
        <v>田中　大地 (1)</v>
      </c>
      <c r="Q1424" s="2" t="str">
        <f t="shared" si="67"/>
        <v>ﾀﾅｶ ﾀﾞｲﾁ</v>
      </c>
      <c r="R1424" s="2" t="str">
        <f t="shared" si="68"/>
        <v>TANAKA Daichi (05)</v>
      </c>
      <c r="S1424" s="2" t="str">
        <f>IFERROR(IF($F1424="","",INDEX(リスト!$C:$C,MATCH($F1424,リスト!$B:$B,0))),"")</f>
        <v>28</v>
      </c>
      <c r="T1424" s="2" t="str">
        <f>IFERROR(IF($K1424="","",INDEX(リスト!$F:$F,MATCH($K1424,リスト!$E:$E,0))),"")</f>
        <v>JPN</v>
      </c>
      <c r="U1424" s="2" t="str">
        <f>IF($B1424="","",RIGHT($G1424*1000+100+COUNTIF($G$2:$G1424,$G1424),9))</f>
        <v>050923101</v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>宝塚東・兵　庫</v>
      </c>
    </row>
    <row r="1425" spans="1:22" x14ac:dyDescent="0.4">
      <c r="A1425" t="s">
        <v>11798</v>
      </c>
      <c r="B1425">
        <v>1425</v>
      </c>
      <c r="C1425" t="s">
        <v>6899</v>
      </c>
      <c r="D1425" t="s">
        <v>6900</v>
      </c>
      <c r="E1425">
        <v>1</v>
      </c>
      <c r="F1425" t="s">
        <v>97</v>
      </c>
      <c r="G1425">
        <v>20050607</v>
      </c>
      <c r="I1425" t="s">
        <v>923</v>
      </c>
      <c r="J1425" t="s">
        <v>11799</v>
      </c>
      <c r="K1425" t="s">
        <v>141</v>
      </c>
      <c r="L1425" t="s">
        <v>97</v>
      </c>
      <c r="M1425" t="s">
        <v>1355</v>
      </c>
      <c r="O1425" s="2">
        <f>IFERROR(IF($B1425="","",INDEX(所属情報!$E:$E,MATCH($A1425,所属情報!$A:$A,0))),"")</f>
        <v>492205</v>
      </c>
      <c r="P1425" s="2" t="str">
        <f t="shared" si="66"/>
        <v>谷村　祐太郎 (1)</v>
      </c>
      <c r="Q1425" s="2" t="str">
        <f t="shared" si="67"/>
        <v>ﾀﾆﾑﾗ ﾕｳﾀﾛｳ</v>
      </c>
      <c r="R1425" s="2" t="str">
        <f t="shared" si="68"/>
        <v>TANIMURA Yutaro (05)</v>
      </c>
      <c r="S1425" s="2" t="str">
        <f>IFERROR(IF($F1425="","",INDEX(リスト!$C:$C,MATCH($F1425,リスト!$B:$B,0))),"")</f>
        <v>29</v>
      </c>
      <c r="T1425" s="2" t="str">
        <f>IFERROR(IF($K1425="","",INDEX(リスト!$F:$F,MATCH($K1425,リスト!$E:$E,0))),"")</f>
        <v>JPN</v>
      </c>
      <c r="U1425" s="2" t="str">
        <f>IF($B1425="","",RIGHT($G1425*1000+100+COUNTIF($G$2:$G1425,$G1425),9))</f>
        <v>050607101</v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>智辯学園奈良カレッジ・奈　良</v>
      </c>
    </row>
    <row r="1426" spans="1:22" x14ac:dyDescent="0.4">
      <c r="A1426" t="s">
        <v>11798</v>
      </c>
      <c r="B1426">
        <v>1426</v>
      </c>
      <c r="C1426" t="s">
        <v>6901</v>
      </c>
      <c r="D1426" t="s">
        <v>6902</v>
      </c>
      <c r="E1426">
        <v>1</v>
      </c>
      <c r="F1426" t="s">
        <v>87</v>
      </c>
      <c r="G1426">
        <v>20060320</v>
      </c>
      <c r="I1426" t="s">
        <v>6903</v>
      </c>
      <c r="J1426" t="s">
        <v>6904</v>
      </c>
      <c r="K1426" t="s">
        <v>141</v>
      </c>
      <c r="L1426" t="s">
        <v>87</v>
      </c>
      <c r="M1426" t="s">
        <v>1976</v>
      </c>
      <c r="O1426" s="2">
        <f>IFERROR(IF($B1426="","",INDEX(所属情報!$E:$E,MATCH($A1426,所属情報!$A:$A,0))),"")</f>
        <v>492205</v>
      </c>
      <c r="P1426" s="2" t="str">
        <f t="shared" si="66"/>
        <v>野島　清盟 (1)</v>
      </c>
      <c r="Q1426" s="2" t="str">
        <f t="shared" si="67"/>
        <v>ﾉｼﾞﾏ ｾｲﾒｲ</v>
      </c>
      <c r="R1426" s="2" t="str">
        <f t="shared" si="68"/>
        <v>NOJIMA Seimei (06)</v>
      </c>
      <c r="S1426" s="2" t="str">
        <f>IFERROR(IF($F1426="","",INDEX(リスト!$C:$C,MATCH($F1426,リスト!$B:$B,0))),"")</f>
        <v>24</v>
      </c>
      <c r="T1426" s="2" t="str">
        <f>IFERROR(IF($K1426="","",INDEX(リスト!$F:$F,MATCH($K1426,リスト!$E:$E,0))),"")</f>
        <v>JPN</v>
      </c>
      <c r="U1426" s="2" t="str">
        <f>IF($B1426="","",RIGHT($G1426*1000+100+COUNTIF($G$2:$G1426,$G1426),9))</f>
        <v>060320101</v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>皇學館・三　重</v>
      </c>
    </row>
    <row r="1427" spans="1:22" x14ac:dyDescent="0.4">
      <c r="A1427" t="s">
        <v>11798</v>
      </c>
      <c r="B1427">
        <v>1427</v>
      </c>
      <c r="C1427" t="s">
        <v>6905</v>
      </c>
      <c r="D1427" t="s">
        <v>6906</v>
      </c>
      <c r="E1427">
        <v>1</v>
      </c>
      <c r="F1427" t="s">
        <v>93</v>
      </c>
      <c r="G1427">
        <v>20050606</v>
      </c>
      <c r="I1427" t="s">
        <v>2726</v>
      </c>
      <c r="J1427" t="s">
        <v>2243</v>
      </c>
      <c r="K1427" t="s">
        <v>141</v>
      </c>
      <c r="L1427" t="s">
        <v>93</v>
      </c>
      <c r="M1427" t="s">
        <v>6066</v>
      </c>
      <c r="O1427" s="2">
        <f>IFERROR(IF($B1427="","",INDEX(所属情報!$E:$E,MATCH($A1427,所属情報!$A:$A,0))),"")</f>
        <v>492205</v>
      </c>
      <c r="P1427" s="2" t="str">
        <f t="shared" si="66"/>
        <v>古田　一吹 (1)</v>
      </c>
      <c r="Q1427" s="2" t="str">
        <f t="shared" si="67"/>
        <v>ﾌﾙﾀ ｲﾌﾞｷ</v>
      </c>
      <c r="R1427" s="2" t="str">
        <f t="shared" si="68"/>
        <v>FURUTA Ibuki (05)</v>
      </c>
      <c r="S1427" s="2" t="str">
        <f>IFERROR(IF($F1427="","",INDEX(リスト!$C:$C,MATCH($F1427,リスト!$B:$B,0))),"")</f>
        <v>27</v>
      </c>
      <c r="T1427" s="2" t="str">
        <f>IFERROR(IF($K1427="","",INDEX(リスト!$F:$F,MATCH($K1427,リスト!$E:$E,0))),"")</f>
        <v>JPN</v>
      </c>
      <c r="U1427" s="2" t="str">
        <f>IF($B1427="","",RIGHT($G1427*1000+100+COUNTIF($G$2:$G1427,$G1427),9))</f>
        <v>050606101</v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>大阪学芸・大　阪</v>
      </c>
    </row>
    <row r="1428" spans="1:22" x14ac:dyDescent="0.4">
      <c r="A1428" t="s">
        <v>11798</v>
      </c>
      <c r="B1428">
        <v>1428</v>
      </c>
      <c r="C1428" t="s">
        <v>11800</v>
      </c>
      <c r="D1428" t="s">
        <v>6907</v>
      </c>
      <c r="E1428">
        <v>1</v>
      </c>
      <c r="F1428" t="s">
        <v>93</v>
      </c>
      <c r="G1428">
        <v>20050729</v>
      </c>
      <c r="I1428" t="s">
        <v>6908</v>
      </c>
      <c r="J1428" t="s">
        <v>6564</v>
      </c>
      <c r="K1428" t="s">
        <v>141</v>
      </c>
      <c r="L1428" t="s">
        <v>93</v>
      </c>
      <c r="M1428" t="s">
        <v>951</v>
      </c>
      <c r="O1428" s="2">
        <f>IFERROR(IF($B1428="","",INDEX(所属情報!$E:$E,MATCH($A1428,所属情報!$A:$A,0))),"")</f>
        <v>492205</v>
      </c>
      <c r="P1428" s="2" t="str">
        <f t="shared" si="66"/>
        <v>瀬樂　雅斗 (1)</v>
      </c>
      <c r="Q1428" s="2" t="str">
        <f t="shared" si="67"/>
        <v>ｾﾗｸ ﾏｻﾄ</v>
      </c>
      <c r="R1428" s="2" t="str">
        <f t="shared" si="68"/>
        <v>SERAKU Masato (05)</v>
      </c>
      <c r="S1428" s="2" t="str">
        <f>IFERROR(IF($F1428="","",INDEX(リスト!$C:$C,MATCH($F1428,リスト!$B:$B,0))),"")</f>
        <v>27</v>
      </c>
      <c r="T1428" s="2" t="str">
        <f>IFERROR(IF($K1428="","",INDEX(リスト!$F:$F,MATCH($K1428,リスト!$E:$E,0))),"")</f>
        <v>JPN</v>
      </c>
      <c r="U1428" s="2" t="str">
        <f>IF($B1428="","",RIGHT($G1428*1000+100+COUNTIF($G$2:$G1428,$G1428),9))</f>
        <v>050729101</v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>大阪・大　阪</v>
      </c>
    </row>
    <row r="1429" spans="1:22" x14ac:dyDescent="0.4">
      <c r="A1429" t="s">
        <v>11798</v>
      </c>
      <c r="B1429">
        <v>1429</v>
      </c>
      <c r="C1429" t="s">
        <v>6909</v>
      </c>
      <c r="D1429" t="s">
        <v>6910</v>
      </c>
      <c r="E1429">
        <v>1</v>
      </c>
      <c r="F1429" t="s">
        <v>93</v>
      </c>
      <c r="G1429">
        <v>20050920</v>
      </c>
      <c r="I1429" t="s">
        <v>6911</v>
      </c>
      <c r="J1429" t="s">
        <v>1366</v>
      </c>
      <c r="K1429" t="s">
        <v>141</v>
      </c>
      <c r="L1429" t="s">
        <v>93</v>
      </c>
      <c r="M1429" t="s">
        <v>957</v>
      </c>
      <c r="O1429" s="2">
        <f>IFERROR(IF($B1429="","",INDEX(所属情報!$E:$E,MATCH($A1429,所属情報!$A:$A,0))),"")</f>
        <v>492205</v>
      </c>
      <c r="P1429" s="2" t="str">
        <f t="shared" si="66"/>
        <v>大重　竜之助 (1)</v>
      </c>
      <c r="Q1429" s="2" t="str">
        <f t="shared" si="67"/>
        <v>ｵｵｼｹﾞ ﾘｭｳﾉｽｹ</v>
      </c>
      <c r="R1429" s="2" t="str">
        <f t="shared" si="68"/>
        <v>OSHIGE Ryunosuke (05)</v>
      </c>
      <c r="S1429" s="2" t="str">
        <f>IFERROR(IF($F1429="","",INDEX(リスト!$C:$C,MATCH($F1429,リスト!$B:$B,0))),"")</f>
        <v>27</v>
      </c>
      <c r="T1429" s="2" t="str">
        <f>IFERROR(IF($K1429="","",INDEX(リスト!$F:$F,MATCH($K1429,リスト!$E:$E,0))),"")</f>
        <v>JPN</v>
      </c>
      <c r="U1429" s="2" t="str">
        <f>IF($B1429="","",RIGHT($G1429*1000+100+COUNTIF($G$2:$G1429,$G1429),9))</f>
        <v>050920101</v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>摂津・大　阪</v>
      </c>
    </row>
    <row r="1430" spans="1:22" x14ac:dyDescent="0.4">
      <c r="A1430" t="s">
        <v>11798</v>
      </c>
      <c r="B1430">
        <v>1430</v>
      </c>
      <c r="C1430" t="s">
        <v>6912</v>
      </c>
      <c r="D1430" t="s">
        <v>6913</v>
      </c>
      <c r="E1430">
        <v>1</v>
      </c>
      <c r="F1430" t="s">
        <v>93</v>
      </c>
      <c r="G1430">
        <v>20051112</v>
      </c>
      <c r="I1430" t="s">
        <v>6914</v>
      </c>
      <c r="J1430" t="s">
        <v>6915</v>
      </c>
      <c r="K1430" t="s">
        <v>141</v>
      </c>
      <c r="L1430" t="s">
        <v>93</v>
      </c>
      <c r="M1430" t="s">
        <v>957</v>
      </c>
      <c r="O1430" s="2">
        <f>IFERROR(IF($B1430="","",INDEX(所属情報!$E:$E,MATCH($A1430,所属情報!$A:$A,0))),"")</f>
        <v>492205</v>
      </c>
      <c r="P1430" s="2" t="str">
        <f t="shared" si="66"/>
        <v>瀬﨑　刻 (1)</v>
      </c>
      <c r="Q1430" s="2" t="str">
        <f t="shared" si="67"/>
        <v>ｾｻﾞｷ ｺｸﾄ</v>
      </c>
      <c r="R1430" s="2" t="str">
        <f t="shared" si="68"/>
        <v>SEZAKI Kokuto (05)</v>
      </c>
      <c r="S1430" s="2" t="str">
        <f>IFERROR(IF($F1430="","",INDEX(リスト!$C:$C,MATCH($F1430,リスト!$B:$B,0))),"")</f>
        <v>27</v>
      </c>
      <c r="T1430" s="2" t="str">
        <f>IFERROR(IF($K1430="","",INDEX(リスト!$F:$F,MATCH($K1430,リスト!$E:$E,0))),"")</f>
        <v>JPN</v>
      </c>
      <c r="U1430" s="2" t="str">
        <f>IF($B1430="","",RIGHT($G1430*1000+100+COUNTIF($G$2:$G1430,$G1430),9))</f>
        <v>051112101</v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>摂津・大　阪</v>
      </c>
    </row>
    <row r="1431" spans="1:22" x14ac:dyDescent="0.4">
      <c r="A1431" t="s">
        <v>721</v>
      </c>
      <c r="B1431">
        <v>1431</v>
      </c>
      <c r="C1431" t="s">
        <v>6916</v>
      </c>
      <c r="D1431" t="s">
        <v>6917</v>
      </c>
      <c r="E1431" t="s">
        <v>4304</v>
      </c>
      <c r="F1431" t="s">
        <v>93</v>
      </c>
      <c r="G1431">
        <v>19991101</v>
      </c>
      <c r="H1431" t="s">
        <v>6918</v>
      </c>
      <c r="I1431" t="s">
        <v>1460</v>
      </c>
      <c r="J1431" t="s">
        <v>1205</v>
      </c>
      <c r="K1431" t="s">
        <v>141</v>
      </c>
      <c r="L1431" t="s">
        <v>93</v>
      </c>
      <c r="M1431" t="s">
        <v>4744</v>
      </c>
      <c r="O1431" s="2">
        <f>IFERROR(IF($B1431="","",INDEX(所属情報!$E:$E,MATCH($A1431,所属情報!$A:$A,0))),"")</f>
        <v>501018</v>
      </c>
      <c r="P1431" s="2" t="str">
        <f t="shared" si="66"/>
        <v>坂口　智樹 (D1)</v>
      </c>
      <c r="Q1431" s="2" t="str">
        <f t="shared" si="67"/>
        <v>ｻｶｸﾞﾁ ﾄﾓｷ</v>
      </c>
      <c r="R1431" s="2" t="str">
        <f t="shared" si="68"/>
        <v>SAKAGUCHI Tomoki (99)</v>
      </c>
      <c r="S1431" s="2" t="str">
        <f>IFERROR(IF($F1431="","",INDEX(リスト!$C:$C,MATCH($F1431,リスト!$B:$B,0))),"")</f>
        <v>27</v>
      </c>
      <c r="T1431" s="2" t="str">
        <f>IFERROR(IF($K1431="","",INDEX(リスト!$F:$F,MATCH($K1431,リスト!$E:$E,0))),"")</f>
        <v>JPN</v>
      </c>
      <c r="U1431" s="2" t="str">
        <f>IF($B1431="","",RIGHT($G1431*1000+100+COUNTIF($G$2:$G1431,$G1431),9))</f>
        <v>991101101</v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>泉陽・大　阪</v>
      </c>
    </row>
    <row r="1432" spans="1:22" x14ac:dyDescent="0.4">
      <c r="A1432" t="s">
        <v>721</v>
      </c>
      <c r="B1432">
        <v>1432</v>
      </c>
      <c r="C1432" t="s">
        <v>6919</v>
      </c>
      <c r="D1432" t="s">
        <v>6920</v>
      </c>
      <c r="E1432" t="s">
        <v>775</v>
      </c>
      <c r="F1432" t="s">
        <v>95</v>
      </c>
      <c r="G1432">
        <v>20000806</v>
      </c>
      <c r="H1432" t="s">
        <v>6921</v>
      </c>
      <c r="I1432" t="s">
        <v>5062</v>
      </c>
      <c r="J1432" t="s">
        <v>2238</v>
      </c>
      <c r="K1432" t="s">
        <v>141</v>
      </c>
      <c r="L1432" t="s">
        <v>95</v>
      </c>
      <c r="M1432" t="s">
        <v>2061</v>
      </c>
      <c r="O1432" s="2">
        <f>IFERROR(IF($B1432="","",INDEX(所属情報!$E:$E,MATCH($A1432,所属情報!$A:$A,0))),"")</f>
        <v>501018</v>
      </c>
      <c r="P1432" s="2" t="str">
        <f t="shared" si="66"/>
        <v>大内　陸 (M2)</v>
      </c>
      <c r="Q1432" s="2" t="str">
        <f t="shared" si="67"/>
        <v>ｵｵｳﾁ ﾘｸ</v>
      </c>
      <c r="R1432" s="2" t="str">
        <f t="shared" si="68"/>
        <v>OUCHI Riku (00)</v>
      </c>
      <c r="S1432" s="2" t="str">
        <f>IFERROR(IF($F1432="","",INDEX(リスト!$C:$C,MATCH($F1432,リスト!$B:$B,0))),"")</f>
        <v>28</v>
      </c>
      <c r="T1432" s="2" t="str">
        <f>IFERROR(IF($K1432="","",INDEX(リスト!$F:$F,MATCH($K1432,リスト!$E:$E,0))),"")</f>
        <v>JPN</v>
      </c>
      <c r="U1432" s="2" t="str">
        <f>IF($B1432="","",RIGHT($G1432*1000+100+COUNTIF($G$2:$G1432,$G1432),9))</f>
        <v>000806101</v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>市立西宮・兵　庫</v>
      </c>
    </row>
    <row r="1433" spans="1:22" x14ac:dyDescent="0.4">
      <c r="A1433" t="s">
        <v>721</v>
      </c>
      <c r="B1433">
        <v>1433</v>
      </c>
      <c r="C1433" t="s">
        <v>6922</v>
      </c>
      <c r="D1433" t="s">
        <v>6923</v>
      </c>
      <c r="E1433" t="s">
        <v>775</v>
      </c>
      <c r="F1433" t="s">
        <v>91</v>
      </c>
      <c r="G1433">
        <v>19990427</v>
      </c>
      <c r="H1433" t="s">
        <v>6924</v>
      </c>
      <c r="I1433" t="s">
        <v>6925</v>
      </c>
      <c r="J1433" t="s">
        <v>2262</v>
      </c>
      <c r="K1433" t="s">
        <v>141</v>
      </c>
      <c r="L1433" t="s">
        <v>91</v>
      </c>
      <c r="M1433" t="s">
        <v>1575</v>
      </c>
      <c r="O1433" s="2">
        <f>IFERROR(IF($B1433="","",INDEX(所属情報!$E:$E,MATCH($A1433,所属情報!$A:$A,0))),"")</f>
        <v>501018</v>
      </c>
      <c r="P1433" s="2" t="str">
        <f t="shared" si="66"/>
        <v>濱崎　佳真 (M2)</v>
      </c>
      <c r="Q1433" s="2" t="str">
        <f t="shared" si="67"/>
        <v>ﾊﾏｻｷ ｹｲﾏ</v>
      </c>
      <c r="R1433" s="2" t="str">
        <f t="shared" si="68"/>
        <v>HAMASAKI Keima (99)</v>
      </c>
      <c r="S1433" s="2" t="str">
        <f>IFERROR(IF($F1433="","",INDEX(リスト!$C:$C,MATCH($F1433,リスト!$B:$B,0))),"")</f>
        <v>26</v>
      </c>
      <c r="T1433" s="2" t="str">
        <f>IFERROR(IF($K1433="","",INDEX(リスト!$F:$F,MATCH($K1433,リスト!$E:$E,0))),"")</f>
        <v>JPN</v>
      </c>
      <c r="U1433" s="2" t="str">
        <f>IF($B1433="","",RIGHT($G1433*1000+100+COUNTIF($G$2:$G1433,$G1433),9))</f>
        <v>990427101</v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>西京・京　都</v>
      </c>
    </row>
    <row r="1434" spans="1:22" x14ac:dyDescent="0.4">
      <c r="A1434" t="s">
        <v>721</v>
      </c>
      <c r="B1434">
        <v>1434</v>
      </c>
      <c r="C1434" t="s">
        <v>6926</v>
      </c>
      <c r="D1434" t="s">
        <v>6927</v>
      </c>
      <c r="E1434" t="s">
        <v>775</v>
      </c>
      <c r="F1434" t="s">
        <v>93</v>
      </c>
      <c r="G1434">
        <v>19990506</v>
      </c>
      <c r="H1434" t="s">
        <v>6928</v>
      </c>
      <c r="I1434" t="s">
        <v>6929</v>
      </c>
      <c r="J1434" t="s">
        <v>2173</v>
      </c>
      <c r="K1434" t="s">
        <v>141</v>
      </c>
      <c r="L1434" t="s">
        <v>85</v>
      </c>
      <c r="M1434" t="s">
        <v>3838</v>
      </c>
      <c r="O1434" s="2">
        <f>IFERROR(IF($B1434="","",INDEX(所属情報!$E:$E,MATCH($A1434,所属情報!$A:$A,0))),"")</f>
        <v>501018</v>
      </c>
      <c r="P1434" s="2" t="str">
        <f t="shared" si="66"/>
        <v>幅田　真史 (M2)</v>
      </c>
      <c r="Q1434" s="2" t="str">
        <f t="shared" si="67"/>
        <v>ﾊﾊﾞﾀ ﾏｻｼ</v>
      </c>
      <c r="R1434" s="2" t="str">
        <f t="shared" si="68"/>
        <v>HABATA Masashi (99)</v>
      </c>
      <c r="S1434" s="2" t="str">
        <f>IFERROR(IF($F1434="","",INDEX(リスト!$C:$C,MATCH($F1434,リスト!$B:$B,0))),"")</f>
        <v>27</v>
      </c>
      <c r="T1434" s="2" t="str">
        <f>IFERROR(IF($K1434="","",INDEX(リスト!$F:$F,MATCH($K1434,リスト!$E:$E,0))),"")</f>
        <v>JPN</v>
      </c>
      <c r="U1434" s="2" t="str">
        <f>IF($B1434="","",RIGHT($G1434*1000+100+COUNTIF($G$2:$G1434,$G1434),9))</f>
        <v>990506101</v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>明和・愛　知</v>
      </c>
    </row>
    <row r="1435" spans="1:22" x14ac:dyDescent="0.4">
      <c r="A1435" t="s">
        <v>721</v>
      </c>
      <c r="B1435">
        <v>1435</v>
      </c>
      <c r="C1435" t="s">
        <v>6930</v>
      </c>
      <c r="D1435" t="s">
        <v>6931</v>
      </c>
      <c r="E1435" t="s">
        <v>775</v>
      </c>
      <c r="F1435" t="s">
        <v>93</v>
      </c>
      <c r="G1435">
        <v>19991102</v>
      </c>
      <c r="H1435" t="s">
        <v>6932</v>
      </c>
      <c r="I1435" t="s">
        <v>6933</v>
      </c>
      <c r="J1435" t="s">
        <v>826</v>
      </c>
      <c r="K1435" t="s">
        <v>141</v>
      </c>
      <c r="L1435" t="s">
        <v>93</v>
      </c>
      <c r="M1435" t="s">
        <v>1298</v>
      </c>
      <c r="O1435" s="2">
        <f>IFERROR(IF($B1435="","",INDEX(所属情報!$E:$E,MATCH($A1435,所属情報!$A:$A,0))),"")</f>
        <v>501018</v>
      </c>
      <c r="P1435" s="2" t="str">
        <f t="shared" si="66"/>
        <v>細谷　雅貴 (M2)</v>
      </c>
      <c r="Q1435" s="2" t="str">
        <f t="shared" si="67"/>
        <v>ﾎｿﾔ ﾏｻｷ</v>
      </c>
      <c r="R1435" s="2" t="str">
        <f t="shared" si="68"/>
        <v>HOSOYA Masaki (99)</v>
      </c>
      <c r="S1435" s="2" t="str">
        <f>IFERROR(IF($F1435="","",INDEX(リスト!$C:$C,MATCH($F1435,リスト!$B:$B,0))),"")</f>
        <v>27</v>
      </c>
      <c r="T1435" s="2" t="str">
        <f>IFERROR(IF($K1435="","",INDEX(リスト!$F:$F,MATCH($K1435,リスト!$E:$E,0))),"")</f>
        <v>JPN</v>
      </c>
      <c r="U1435" s="2" t="str">
        <f>IF($B1435="","",RIGHT($G1435*1000+100+COUNTIF($G$2:$G1435,$G1435),9))</f>
        <v>991102101</v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>生野・大　阪</v>
      </c>
    </row>
    <row r="1436" spans="1:22" x14ac:dyDescent="0.4">
      <c r="A1436" t="s">
        <v>721</v>
      </c>
      <c r="B1436">
        <v>1436</v>
      </c>
      <c r="C1436" t="s">
        <v>6934</v>
      </c>
      <c r="D1436" t="s">
        <v>6935</v>
      </c>
      <c r="E1436" t="s">
        <v>1307</v>
      </c>
      <c r="F1436" t="s">
        <v>93</v>
      </c>
      <c r="G1436">
        <v>20020329</v>
      </c>
      <c r="H1436" t="s">
        <v>6936</v>
      </c>
      <c r="I1436" t="s">
        <v>6937</v>
      </c>
      <c r="J1436" t="s">
        <v>6938</v>
      </c>
      <c r="K1436" t="s">
        <v>141</v>
      </c>
      <c r="L1436" t="s">
        <v>133</v>
      </c>
      <c r="M1436" t="s">
        <v>6939</v>
      </c>
      <c r="O1436" s="2">
        <f>IFERROR(IF($B1436="","",INDEX(所属情報!$E:$E,MATCH($A1436,所属情報!$A:$A,0))),"")</f>
        <v>501018</v>
      </c>
      <c r="P1436" s="2" t="str">
        <f t="shared" si="66"/>
        <v>宜野座金　流亜 (M1)</v>
      </c>
      <c r="Q1436" s="2" t="str">
        <f t="shared" si="67"/>
        <v>ｷﾞﾉｻﾞｷﾑ ﾙｱ</v>
      </c>
      <c r="R1436" s="2" t="str">
        <f t="shared" si="68"/>
        <v>GINOZAKIMU Rua (02)</v>
      </c>
      <c r="S1436" s="2" t="str">
        <f>IFERROR(IF($F1436="","",INDEX(リスト!$C:$C,MATCH($F1436,リスト!$B:$B,0))),"")</f>
        <v>27</v>
      </c>
      <c r="T1436" s="2" t="str">
        <f>IFERROR(IF($K1436="","",INDEX(リスト!$F:$F,MATCH($K1436,リスト!$E:$E,0))),"")</f>
        <v>JPN</v>
      </c>
      <c r="U1436" s="2" t="str">
        <f>IF($B1436="","",RIGHT($G1436*1000+100+COUNTIF($G$2:$G1436,$G1436),9))</f>
        <v>020329101</v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>球陽・沖　縄</v>
      </c>
    </row>
    <row r="1437" spans="1:22" x14ac:dyDescent="0.4">
      <c r="A1437" t="s">
        <v>721</v>
      </c>
      <c r="B1437">
        <v>1437</v>
      </c>
      <c r="C1437" t="s">
        <v>6940</v>
      </c>
      <c r="D1437" t="s">
        <v>6941</v>
      </c>
      <c r="E1437" t="s">
        <v>1307</v>
      </c>
      <c r="F1437" t="s">
        <v>97</v>
      </c>
      <c r="G1437">
        <v>20020223</v>
      </c>
      <c r="H1437" t="s">
        <v>6942</v>
      </c>
      <c r="I1437" t="s">
        <v>928</v>
      </c>
      <c r="J1437" t="s">
        <v>6943</v>
      </c>
      <c r="K1437" t="s">
        <v>141</v>
      </c>
      <c r="L1437" t="s">
        <v>97</v>
      </c>
      <c r="M1437" t="s">
        <v>3895</v>
      </c>
      <c r="O1437" s="2">
        <f>IFERROR(IF($B1437="","",INDEX(所属情報!$E:$E,MATCH($A1437,所属情報!$A:$A,0))),"")</f>
        <v>501018</v>
      </c>
      <c r="P1437" s="2" t="str">
        <f t="shared" si="66"/>
        <v>島田　昌佳 (M1)</v>
      </c>
      <c r="Q1437" s="2" t="str">
        <f t="shared" si="67"/>
        <v>ｼﾏﾀﾞ ﾏｻﾖｼ</v>
      </c>
      <c r="R1437" s="2" t="str">
        <f t="shared" si="68"/>
        <v>SHIMADA Masayoshi (02)</v>
      </c>
      <c r="S1437" s="2" t="str">
        <f>IFERROR(IF($F1437="","",INDEX(リスト!$C:$C,MATCH($F1437,リスト!$B:$B,0))),"")</f>
        <v>29</v>
      </c>
      <c r="T1437" s="2" t="str">
        <f>IFERROR(IF($K1437="","",INDEX(リスト!$F:$F,MATCH($K1437,リスト!$E:$E,0))),"")</f>
        <v>JPN</v>
      </c>
      <c r="U1437" s="2" t="str">
        <f>IF($B1437="","",RIGHT($G1437*1000+100+COUNTIF($G$2:$G1437,$G1437),9))</f>
        <v>020223101</v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>畝傍・奈　良</v>
      </c>
    </row>
    <row r="1438" spans="1:22" x14ac:dyDescent="0.4">
      <c r="A1438" t="s">
        <v>721</v>
      </c>
      <c r="B1438">
        <v>1438</v>
      </c>
      <c r="C1438" t="s">
        <v>6944</v>
      </c>
      <c r="D1438" t="s">
        <v>6945</v>
      </c>
      <c r="E1438" t="s">
        <v>1307</v>
      </c>
      <c r="F1438" t="s">
        <v>93</v>
      </c>
      <c r="G1438">
        <v>20010909</v>
      </c>
      <c r="H1438" t="s">
        <v>6946</v>
      </c>
      <c r="I1438" t="s">
        <v>1726</v>
      </c>
      <c r="J1438" t="s">
        <v>1194</v>
      </c>
      <c r="K1438" t="s">
        <v>141</v>
      </c>
      <c r="L1438" t="s">
        <v>93</v>
      </c>
      <c r="M1438" t="s">
        <v>3856</v>
      </c>
      <c r="O1438" s="2">
        <f>IFERROR(IF($B1438="","",INDEX(所属情報!$E:$E,MATCH($A1438,所属情報!$A:$A,0))),"")</f>
        <v>501018</v>
      </c>
      <c r="P1438" s="2" t="str">
        <f t="shared" si="66"/>
        <v>高橋　考輝 (M1)</v>
      </c>
      <c r="Q1438" s="2" t="str">
        <f t="shared" si="67"/>
        <v>ﾀｶﾊｼ ｺｳｷ</v>
      </c>
      <c r="R1438" s="2" t="str">
        <f t="shared" si="68"/>
        <v>TAKAHASHI Koki (01)</v>
      </c>
      <c r="S1438" s="2" t="str">
        <f>IFERROR(IF($F1438="","",INDEX(リスト!$C:$C,MATCH($F1438,リスト!$B:$B,0))),"")</f>
        <v>27</v>
      </c>
      <c r="T1438" s="2" t="str">
        <f>IFERROR(IF($K1438="","",INDEX(リスト!$F:$F,MATCH($K1438,リスト!$E:$E,0))),"")</f>
        <v>JPN</v>
      </c>
      <c r="U1438" s="2" t="str">
        <f>IF($B1438="","",RIGHT($G1438*1000+100+COUNTIF($G$2:$G1438,$G1438),9))</f>
        <v>010909101</v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>鳳・大　阪</v>
      </c>
    </row>
    <row r="1439" spans="1:22" x14ac:dyDescent="0.4">
      <c r="A1439" t="s">
        <v>721</v>
      </c>
      <c r="B1439">
        <v>1439</v>
      </c>
      <c r="C1439" t="s">
        <v>6947</v>
      </c>
      <c r="D1439" t="s">
        <v>6948</v>
      </c>
      <c r="E1439" t="s">
        <v>1307</v>
      </c>
      <c r="F1439" t="s">
        <v>93</v>
      </c>
      <c r="G1439">
        <v>20010521</v>
      </c>
      <c r="H1439" t="s">
        <v>6949</v>
      </c>
      <c r="I1439" t="s">
        <v>1263</v>
      </c>
      <c r="J1439" t="s">
        <v>6950</v>
      </c>
      <c r="K1439" t="s">
        <v>141</v>
      </c>
      <c r="L1439" t="s">
        <v>93</v>
      </c>
      <c r="M1439" t="s">
        <v>3196</v>
      </c>
      <c r="O1439" s="2">
        <f>IFERROR(IF($B1439="","",INDEX(所属情報!$E:$E,MATCH($A1439,所属情報!$A:$A,0))),"")</f>
        <v>501018</v>
      </c>
      <c r="P1439" s="2" t="str">
        <f t="shared" si="66"/>
        <v>山口　龍真 (M1)</v>
      </c>
      <c r="Q1439" s="2" t="str">
        <f t="shared" si="67"/>
        <v>ﾔﾏｸﾞﾁ ﾘｭｳｼﾝ</v>
      </c>
      <c r="R1439" s="2" t="str">
        <f t="shared" si="68"/>
        <v>YAMAGUCHI Ryushin (01)</v>
      </c>
      <c r="S1439" s="2" t="str">
        <f>IFERROR(IF($F1439="","",INDEX(リスト!$C:$C,MATCH($F1439,リスト!$B:$B,0))),"")</f>
        <v>27</v>
      </c>
      <c r="T1439" s="2" t="str">
        <f>IFERROR(IF($K1439="","",INDEX(リスト!$F:$F,MATCH($K1439,リスト!$E:$E,0))),"")</f>
        <v>JPN</v>
      </c>
      <c r="U1439" s="2" t="str">
        <f>IF($B1439="","",RIGHT($G1439*1000+100+COUNTIF($G$2:$G1439,$G1439),9))</f>
        <v>010521101</v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>四條畷・大　阪</v>
      </c>
    </row>
    <row r="1440" spans="1:22" x14ac:dyDescent="0.4">
      <c r="A1440" t="s">
        <v>721</v>
      </c>
      <c r="B1440">
        <v>1440</v>
      </c>
      <c r="C1440" t="s">
        <v>6951</v>
      </c>
      <c r="D1440" t="s">
        <v>6952</v>
      </c>
      <c r="E1440" t="s">
        <v>1307</v>
      </c>
      <c r="F1440" t="s">
        <v>95</v>
      </c>
      <c r="G1440">
        <v>20011105</v>
      </c>
      <c r="H1440" t="s">
        <v>6953</v>
      </c>
      <c r="I1440" t="s">
        <v>949</v>
      </c>
      <c r="J1440" t="s">
        <v>6693</v>
      </c>
      <c r="K1440" t="s">
        <v>141</v>
      </c>
      <c r="L1440" t="s">
        <v>95</v>
      </c>
      <c r="M1440" t="s">
        <v>2061</v>
      </c>
      <c r="O1440" s="2">
        <f>IFERROR(IF($B1440="","",INDEX(所属情報!$E:$E,MATCH($A1440,所属情報!$A:$A,0))),"")</f>
        <v>501018</v>
      </c>
      <c r="P1440" s="2" t="str">
        <f t="shared" si="66"/>
        <v>山田　恭佑 (M1)</v>
      </c>
      <c r="Q1440" s="2" t="str">
        <f t="shared" si="67"/>
        <v>ﾔﾏﾀﾞ ｷｮｳｽｹ</v>
      </c>
      <c r="R1440" s="2" t="str">
        <f t="shared" si="68"/>
        <v>YAMADA Kyosuke (01)</v>
      </c>
      <c r="S1440" s="2" t="str">
        <f>IFERROR(IF($F1440="","",INDEX(リスト!$C:$C,MATCH($F1440,リスト!$B:$B,0))),"")</f>
        <v>28</v>
      </c>
      <c r="T1440" s="2" t="str">
        <f>IFERROR(IF($K1440="","",INDEX(リスト!$F:$F,MATCH($K1440,リスト!$E:$E,0))),"")</f>
        <v>JPN</v>
      </c>
      <c r="U1440" s="2" t="str">
        <f>IF($B1440="","",RIGHT($G1440*1000+100+COUNTIF($G$2:$G1440,$G1440),9))</f>
        <v>011105101</v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>市立西宮・兵　庫</v>
      </c>
    </row>
    <row r="1441" spans="1:22" x14ac:dyDescent="0.4">
      <c r="A1441" t="s">
        <v>721</v>
      </c>
      <c r="B1441">
        <v>1441</v>
      </c>
      <c r="C1441" t="s">
        <v>6954</v>
      </c>
      <c r="D1441" t="s">
        <v>6955</v>
      </c>
      <c r="E1441">
        <v>4</v>
      </c>
      <c r="F1441" t="s">
        <v>93</v>
      </c>
      <c r="G1441">
        <v>20021128</v>
      </c>
      <c r="H1441" t="s">
        <v>6956</v>
      </c>
      <c r="I1441" t="s">
        <v>6957</v>
      </c>
      <c r="J1441" t="s">
        <v>820</v>
      </c>
      <c r="K1441" t="s">
        <v>141</v>
      </c>
      <c r="L1441" t="s">
        <v>93</v>
      </c>
      <c r="M1441" t="s">
        <v>6958</v>
      </c>
      <c r="O1441" s="2">
        <f>IFERROR(IF($B1441="","",INDEX(所属情報!$E:$E,MATCH($A1441,所属情報!$A:$A,0))),"")</f>
        <v>501018</v>
      </c>
      <c r="P1441" s="2" t="str">
        <f t="shared" si="66"/>
        <v>瀬川　大翔 (4)</v>
      </c>
      <c r="Q1441" s="2" t="str">
        <f t="shared" si="67"/>
        <v>ｾｶﾞﾜ ﾋﾛﾄ</v>
      </c>
      <c r="R1441" s="2" t="str">
        <f t="shared" si="68"/>
        <v>SEGAWA Hiroto (02)</v>
      </c>
      <c r="S1441" s="2" t="str">
        <f>IFERROR(IF($F1441="","",INDEX(リスト!$C:$C,MATCH($F1441,リスト!$B:$B,0))),"")</f>
        <v>27</v>
      </c>
      <c r="T1441" s="2" t="str">
        <f>IFERROR(IF($K1441="","",INDEX(リスト!$F:$F,MATCH($K1441,リスト!$E:$E,0))),"")</f>
        <v>JPN</v>
      </c>
      <c r="U1441" s="2" t="str">
        <f>IF($B1441="","",RIGHT($G1441*1000+100+COUNTIF($G$2:$G1441,$G1441),9))</f>
        <v>021128103</v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>初芝富田林・大　阪</v>
      </c>
    </row>
    <row r="1442" spans="1:22" x14ac:dyDescent="0.4">
      <c r="A1442" t="s">
        <v>721</v>
      </c>
      <c r="B1442">
        <v>1442</v>
      </c>
      <c r="C1442" t="s">
        <v>6959</v>
      </c>
      <c r="D1442" t="s">
        <v>6960</v>
      </c>
      <c r="E1442">
        <v>4</v>
      </c>
      <c r="F1442" t="s">
        <v>93</v>
      </c>
      <c r="G1442">
        <v>20021029</v>
      </c>
      <c r="H1442" t="s">
        <v>6961</v>
      </c>
      <c r="I1442" t="s">
        <v>1775</v>
      </c>
      <c r="J1442" t="s">
        <v>974</v>
      </c>
      <c r="K1442" t="s">
        <v>141</v>
      </c>
      <c r="L1442" t="s">
        <v>93</v>
      </c>
      <c r="M1442" t="s">
        <v>6962</v>
      </c>
      <c r="O1442" s="2">
        <f>IFERROR(IF($B1442="","",INDEX(所属情報!$E:$E,MATCH($A1442,所属情報!$A:$A,0))),"")</f>
        <v>501018</v>
      </c>
      <c r="P1442" s="2" t="str">
        <f t="shared" si="66"/>
        <v>中谷　颯太 (4)</v>
      </c>
      <c r="Q1442" s="2" t="str">
        <f t="shared" si="67"/>
        <v>ﾅｶﾀﾆ ｿｳﾀ</v>
      </c>
      <c r="R1442" s="2" t="str">
        <f t="shared" si="68"/>
        <v>NAKATANI Sota (02)</v>
      </c>
      <c r="S1442" s="2" t="str">
        <f>IFERROR(IF($F1442="","",INDEX(リスト!$C:$C,MATCH($F1442,リスト!$B:$B,0))),"")</f>
        <v>27</v>
      </c>
      <c r="T1442" s="2" t="str">
        <f>IFERROR(IF($K1442="","",INDEX(リスト!$F:$F,MATCH($K1442,リスト!$E:$E,0))),"")</f>
        <v>JPN</v>
      </c>
      <c r="U1442" s="2" t="str">
        <f>IF($B1442="","",RIGHT($G1442*1000+100+COUNTIF($G$2:$G1442,$G1442),9))</f>
        <v>021029105</v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>大阪教育大附属(平野校舎)・大　阪</v>
      </c>
    </row>
    <row r="1443" spans="1:22" x14ac:dyDescent="0.4">
      <c r="A1443" t="s">
        <v>721</v>
      </c>
      <c r="B1443">
        <v>1443</v>
      </c>
      <c r="C1443" t="s">
        <v>6963</v>
      </c>
      <c r="D1443" t="s">
        <v>6964</v>
      </c>
      <c r="E1443">
        <v>4</v>
      </c>
      <c r="F1443" t="s">
        <v>93</v>
      </c>
      <c r="G1443">
        <v>20020627</v>
      </c>
      <c r="H1443" t="s">
        <v>6965</v>
      </c>
      <c r="I1443" t="s">
        <v>4190</v>
      </c>
      <c r="J1443" t="s">
        <v>1350</v>
      </c>
      <c r="K1443" t="s">
        <v>141</v>
      </c>
      <c r="L1443" t="s">
        <v>93</v>
      </c>
      <c r="M1443" t="s">
        <v>4432</v>
      </c>
      <c r="O1443" s="2">
        <f>IFERROR(IF($B1443="","",INDEX(所属情報!$E:$E,MATCH($A1443,所属情報!$A:$A,0))),"")</f>
        <v>501018</v>
      </c>
      <c r="P1443" s="2" t="str">
        <f t="shared" si="66"/>
        <v>長田　紳太郎 (4)</v>
      </c>
      <c r="Q1443" s="2" t="str">
        <f t="shared" si="67"/>
        <v>ﾅｶﾞﾀ ｼﾝﾀﾛｳ</v>
      </c>
      <c r="R1443" s="2" t="str">
        <f t="shared" si="68"/>
        <v>NAGATA Shintaro (02)</v>
      </c>
      <c r="S1443" s="2" t="str">
        <f>IFERROR(IF($F1443="","",INDEX(リスト!$C:$C,MATCH($F1443,リスト!$B:$B,0))),"")</f>
        <v>27</v>
      </c>
      <c r="T1443" s="2" t="str">
        <f>IFERROR(IF($K1443="","",INDEX(リスト!$F:$F,MATCH($K1443,リスト!$E:$E,0))),"")</f>
        <v>JPN</v>
      </c>
      <c r="U1443" s="2" t="str">
        <f>IF($B1443="","",RIGHT($G1443*1000+100+COUNTIF($G$2:$G1443,$G1443),9))</f>
        <v>020627104</v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>池田・大　阪</v>
      </c>
    </row>
    <row r="1444" spans="1:22" x14ac:dyDescent="0.4">
      <c r="A1444" t="s">
        <v>721</v>
      </c>
      <c r="B1444">
        <v>1444</v>
      </c>
      <c r="C1444" t="s">
        <v>6966</v>
      </c>
      <c r="D1444" t="s">
        <v>6967</v>
      </c>
      <c r="E1444">
        <v>4</v>
      </c>
      <c r="F1444" t="s">
        <v>93</v>
      </c>
      <c r="G1444">
        <v>20010421</v>
      </c>
      <c r="H1444" t="s">
        <v>6968</v>
      </c>
      <c r="I1444" t="s">
        <v>5996</v>
      </c>
      <c r="J1444" t="s">
        <v>5856</v>
      </c>
      <c r="K1444" t="s">
        <v>141</v>
      </c>
      <c r="L1444" t="s">
        <v>93</v>
      </c>
      <c r="M1444" t="s">
        <v>4772</v>
      </c>
      <c r="O1444" s="2">
        <f>IFERROR(IF($B1444="","",INDEX(所属情報!$E:$E,MATCH($A1444,所属情報!$A:$A,0))),"")</f>
        <v>501018</v>
      </c>
      <c r="P1444" s="2" t="str">
        <f t="shared" si="66"/>
        <v>成瀬　朝日 (4)</v>
      </c>
      <c r="Q1444" s="2" t="str">
        <f t="shared" si="67"/>
        <v>ﾅﾙｾ ｱｻﾋ</v>
      </c>
      <c r="R1444" s="2" t="str">
        <f t="shared" si="68"/>
        <v>NARUSE Asahi (01)</v>
      </c>
      <c r="S1444" s="2" t="str">
        <f>IFERROR(IF($F1444="","",INDEX(リスト!$C:$C,MATCH($F1444,リスト!$B:$B,0))),"")</f>
        <v>27</v>
      </c>
      <c r="T1444" s="2" t="str">
        <f>IFERROR(IF($K1444="","",INDEX(リスト!$F:$F,MATCH($K1444,リスト!$E:$E,0))),"")</f>
        <v>JPN</v>
      </c>
      <c r="U1444" s="2" t="str">
        <f>IF($B1444="","",RIGHT($G1444*1000+100+COUNTIF($G$2:$G1444,$G1444),9))</f>
        <v>010421101</v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>茨木・大　阪</v>
      </c>
    </row>
    <row r="1445" spans="1:22" x14ac:dyDescent="0.4">
      <c r="A1445" t="s">
        <v>721</v>
      </c>
      <c r="B1445">
        <v>1445</v>
      </c>
      <c r="C1445" t="s">
        <v>6969</v>
      </c>
      <c r="D1445" t="s">
        <v>6970</v>
      </c>
      <c r="E1445">
        <v>4</v>
      </c>
      <c r="F1445" t="s">
        <v>85</v>
      </c>
      <c r="G1445">
        <v>20010801</v>
      </c>
      <c r="H1445" t="s">
        <v>6971</v>
      </c>
      <c r="I1445" t="s">
        <v>6972</v>
      </c>
      <c r="J1445" t="s">
        <v>6973</v>
      </c>
      <c r="K1445" t="s">
        <v>141</v>
      </c>
      <c r="L1445" t="s">
        <v>85</v>
      </c>
      <c r="M1445" t="s">
        <v>6974</v>
      </c>
      <c r="O1445" s="2">
        <f>IFERROR(IF($B1445="","",INDEX(所属情報!$E:$E,MATCH($A1445,所属情報!$A:$A,0))),"")</f>
        <v>501018</v>
      </c>
      <c r="P1445" s="2" t="str">
        <f t="shared" si="66"/>
        <v>伴野　凪都 (4)</v>
      </c>
      <c r="Q1445" s="2" t="str">
        <f t="shared" si="67"/>
        <v>ﾊﾞﾝﾉ ﾅｷﾞﾄ</v>
      </c>
      <c r="R1445" s="2" t="str">
        <f t="shared" si="68"/>
        <v>BANNO Nagito (01)</v>
      </c>
      <c r="S1445" s="2" t="str">
        <f>IFERROR(IF($F1445="","",INDEX(リスト!$C:$C,MATCH($F1445,リスト!$B:$B,0))),"")</f>
        <v>23</v>
      </c>
      <c r="T1445" s="2" t="str">
        <f>IFERROR(IF($K1445="","",INDEX(リスト!$F:$F,MATCH($K1445,リスト!$E:$E,0))),"")</f>
        <v>JPN</v>
      </c>
      <c r="U1445" s="2" t="str">
        <f>IF($B1445="","",RIGHT($G1445*1000+100+COUNTIF($G$2:$G1445,$G1445),9))</f>
        <v>010801101</v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>一宮南・愛　知</v>
      </c>
    </row>
    <row r="1446" spans="1:22" x14ac:dyDescent="0.4">
      <c r="A1446" t="s">
        <v>721</v>
      </c>
      <c r="B1446">
        <v>1446</v>
      </c>
      <c r="C1446" t="s">
        <v>6975</v>
      </c>
      <c r="D1446" t="s">
        <v>6976</v>
      </c>
      <c r="E1446">
        <v>4</v>
      </c>
      <c r="F1446" t="s">
        <v>93</v>
      </c>
      <c r="G1446">
        <v>20010923</v>
      </c>
      <c r="H1446" t="s">
        <v>6977</v>
      </c>
      <c r="I1446" t="s">
        <v>6978</v>
      </c>
      <c r="J1446" t="s">
        <v>1350</v>
      </c>
      <c r="K1446" t="s">
        <v>141</v>
      </c>
      <c r="L1446" t="s">
        <v>93</v>
      </c>
      <c r="M1446" t="s">
        <v>1298</v>
      </c>
      <c r="O1446" s="2">
        <f>IFERROR(IF($B1446="","",INDEX(所属情報!$E:$E,MATCH($A1446,所属情報!$A:$A,0))),"")</f>
        <v>501018</v>
      </c>
      <c r="P1446" s="2" t="str">
        <f t="shared" si="66"/>
        <v>深津　新太郎 (4)</v>
      </c>
      <c r="Q1446" s="2" t="str">
        <f t="shared" si="67"/>
        <v>ﾌｶﾂ ｼﾝﾀﾛｳ</v>
      </c>
      <c r="R1446" s="2" t="str">
        <f t="shared" si="68"/>
        <v>FUKATSU Shintaro (01)</v>
      </c>
      <c r="S1446" s="2" t="str">
        <f>IFERROR(IF($F1446="","",INDEX(リスト!$C:$C,MATCH($F1446,リスト!$B:$B,0))),"")</f>
        <v>27</v>
      </c>
      <c r="T1446" s="2" t="str">
        <f>IFERROR(IF($K1446="","",INDEX(リスト!$F:$F,MATCH($K1446,リスト!$E:$E,0))),"")</f>
        <v>JPN</v>
      </c>
      <c r="U1446" s="2" t="str">
        <f>IF($B1446="","",RIGHT($G1446*1000+100+COUNTIF($G$2:$G1446,$G1446),9))</f>
        <v>010923101</v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>生野・大　阪</v>
      </c>
    </row>
    <row r="1447" spans="1:22" x14ac:dyDescent="0.4">
      <c r="A1447" t="s">
        <v>721</v>
      </c>
      <c r="B1447">
        <v>1447</v>
      </c>
      <c r="C1447" t="s">
        <v>6979</v>
      </c>
      <c r="D1447" t="s">
        <v>6980</v>
      </c>
      <c r="E1447">
        <v>4</v>
      </c>
      <c r="F1447" t="s">
        <v>93</v>
      </c>
      <c r="G1447">
        <v>20020708</v>
      </c>
      <c r="H1447" t="s">
        <v>6981</v>
      </c>
      <c r="I1447" t="s">
        <v>6982</v>
      </c>
      <c r="J1447" t="s">
        <v>1053</v>
      </c>
      <c r="K1447" t="s">
        <v>141</v>
      </c>
      <c r="L1447" t="s">
        <v>93</v>
      </c>
      <c r="M1447" t="s">
        <v>3856</v>
      </c>
      <c r="O1447" s="2">
        <f>IFERROR(IF($B1447="","",INDEX(所属情報!$E:$E,MATCH($A1447,所属情報!$A:$A,0))),"")</f>
        <v>501018</v>
      </c>
      <c r="P1447" s="2" t="str">
        <f t="shared" si="66"/>
        <v>藤木　瑞生 (4)</v>
      </c>
      <c r="Q1447" s="2" t="str">
        <f t="shared" si="67"/>
        <v>ﾌｼﾞｷ ﾐｽﾞｷ</v>
      </c>
      <c r="R1447" s="2" t="str">
        <f t="shared" si="68"/>
        <v>FUJIKI Mizuki (02)</v>
      </c>
      <c r="S1447" s="2" t="str">
        <f>IFERROR(IF($F1447="","",INDEX(リスト!$C:$C,MATCH($F1447,リスト!$B:$B,0))),"")</f>
        <v>27</v>
      </c>
      <c r="T1447" s="2" t="str">
        <f>IFERROR(IF($K1447="","",INDEX(リスト!$F:$F,MATCH($K1447,リスト!$E:$E,0))),"")</f>
        <v>JPN</v>
      </c>
      <c r="U1447" s="2" t="str">
        <f>IF($B1447="","",RIGHT($G1447*1000+100+COUNTIF($G$2:$G1447,$G1447),9))</f>
        <v>020708101</v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>鳳・大　阪</v>
      </c>
    </row>
    <row r="1448" spans="1:22" x14ac:dyDescent="0.4">
      <c r="A1448" t="s">
        <v>721</v>
      </c>
      <c r="B1448">
        <v>1448</v>
      </c>
      <c r="C1448" t="s">
        <v>6983</v>
      </c>
      <c r="D1448" t="s">
        <v>6984</v>
      </c>
      <c r="E1448">
        <v>4</v>
      </c>
      <c r="F1448" t="s">
        <v>93</v>
      </c>
      <c r="G1448">
        <v>20020911</v>
      </c>
      <c r="H1448" t="s">
        <v>6985</v>
      </c>
      <c r="I1448" t="s">
        <v>4516</v>
      </c>
      <c r="J1448" t="s">
        <v>3837</v>
      </c>
      <c r="K1448" t="s">
        <v>141</v>
      </c>
      <c r="L1448" t="s">
        <v>93</v>
      </c>
      <c r="M1448" t="s">
        <v>2339</v>
      </c>
      <c r="O1448" s="2">
        <f>IFERROR(IF($B1448="","",INDEX(所属情報!$E:$E,MATCH($A1448,所属情報!$A:$A,0))),"")</f>
        <v>501018</v>
      </c>
      <c r="P1448" s="2" t="str">
        <f t="shared" si="66"/>
        <v>山城　爽輔 (4)</v>
      </c>
      <c r="Q1448" s="2" t="str">
        <f t="shared" si="67"/>
        <v>ﾔﾏｼﾛ ｿｳｽｹ</v>
      </c>
      <c r="R1448" s="2" t="str">
        <f t="shared" si="68"/>
        <v>YAMASHIRO Sosuke (02)</v>
      </c>
      <c r="S1448" s="2" t="str">
        <f>IFERROR(IF($F1448="","",INDEX(リスト!$C:$C,MATCH($F1448,リスト!$B:$B,0))),"")</f>
        <v>27</v>
      </c>
      <c r="T1448" s="2" t="str">
        <f>IFERROR(IF($K1448="","",INDEX(リスト!$F:$F,MATCH($K1448,リスト!$E:$E,0))),"")</f>
        <v>JPN</v>
      </c>
      <c r="U1448" s="2" t="str">
        <f>IF($B1448="","",RIGHT($G1448*1000+100+COUNTIF($G$2:$G1448,$G1448),9))</f>
        <v>020911101</v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>豊中・大　阪</v>
      </c>
    </row>
    <row r="1449" spans="1:22" x14ac:dyDescent="0.4">
      <c r="A1449" t="s">
        <v>721</v>
      </c>
      <c r="B1449">
        <v>1449</v>
      </c>
      <c r="C1449" t="s">
        <v>6986</v>
      </c>
      <c r="D1449" t="s">
        <v>6987</v>
      </c>
      <c r="E1449">
        <v>3</v>
      </c>
      <c r="F1449" t="s">
        <v>93</v>
      </c>
      <c r="G1449">
        <v>20031028</v>
      </c>
      <c r="H1449" t="s">
        <v>6988</v>
      </c>
      <c r="I1449" t="s">
        <v>1283</v>
      </c>
      <c r="J1449" t="s">
        <v>1716</v>
      </c>
      <c r="K1449" t="s">
        <v>141</v>
      </c>
      <c r="L1449" t="s">
        <v>93</v>
      </c>
      <c r="M1449" t="s">
        <v>6989</v>
      </c>
      <c r="O1449" s="2">
        <f>IFERROR(IF($B1449="","",INDEX(所属情報!$E:$E,MATCH($A1449,所属情報!$A:$A,0))),"")</f>
        <v>501018</v>
      </c>
      <c r="P1449" s="2" t="str">
        <f t="shared" si="66"/>
        <v>尾野　泰成 (3)</v>
      </c>
      <c r="Q1449" s="2" t="str">
        <f t="shared" si="67"/>
        <v>ｵﾉ ﾀｲｾｲ</v>
      </c>
      <c r="R1449" s="2" t="str">
        <f t="shared" si="68"/>
        <v>ONO Taisei (03)</v>
      </c>
      <c r="S1449" s="2" t="str">
        <f>IFERROR(IF($F1449="","",INDEX(リスト!$C:$C,MATCH($F1449,リスト!$B:$B,0))),"")</f>
        <v>27</v>
      </c>
      <c r="T1449" s="2" t="str">
        <f>IFERROR(IF($K1449="","",INDEX(リスト!$F:$F,MATCH($K1449,リスト!$E:$E,0))),"")</f>
        <v>JPN</v>
      </c>
      <c r="U1449" s="2" t="str">
        <f>IF($B1449="","",RIGHT($G1449*1000+100+COUNTIF($G$2:$G1449,$G1449),9))</f>
        <v>031028103</v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>清風南海・大　阪</v>
      </c>
    </row>
    <row r="1450" spans="1:22" x14ac:dyDescent="0.4">
      <c r="A1450" t="s">
        <v>721</v>
      </c>
      <c r="B1450">
        <v>1450</v>
      </c>
      <c r="C1450" t="s">
        <v>6990</v>
      </c>
      <c r="D1450" t="s">
        <v>6991</v>
      </c>
      <c r="E1450">
        <v>3</v>
      </c>
      <c r="F1450" t="s">
        <v>93</v>
      </c>
      <c r="G1450">
        <v>20040315</v>
      </c>
      <c r="H1450" t="s">
        <v>6992</v>
      </c>
      <c r="I1450" t="s">
        <v>6993</v>
      </c>
      <c r="J1450" t="s">
        <v>862</v>
      </c>
      <c r="K1450" t="s">
        <v>141</v>
      </c>
      <c r="L1450" t="s">
        <v>113</v>
      </c>
      <c r="M1450" t="s">
        <v>6994</v>
      </c>
      <c r="O1450" s="2">
        <f>IFERROR(IF($B1450="","",INDEX(所属情報!$E:$E,MATCH($A1450,所属情報!$A:$A,0))),"")</f>
        <v>501018</v>
      </c>
      <c r="P1450" s="2" t="str">
        <f t="shared" si="66"/>
        <v>神髙　達也 (3)</v>
      </c>
      <c r="Q1450" s="2" t="str">
        <f t="shared" si="67"/>
        <v>ｶﾝﾀﾞｶ ﾀﾂﾔ</v>
      </c>
      <c r="R1450" s="2" t="str">
        <f t="shared" si="68"/>
        <v>KANDAKA Tatsuya (04)</v>
      </c>
      <c r="S1450" s="2" t="str">
        <f>IFERROR(IF($F1450="","",INDEX(リスト!$C:$C,MATCH($F1450,リスト!$B:$B,0))),"")</f>
        <v>27</v>
      </c>
      <c r="T1450" s="2" t="str">
        <f>IFERROR(IF($K1450="","",INDEX(リスト!$F:$F,MATCH($K1450,リスト!$E:$E,0))),"")</f>
        <v>JPN</v>
      </c>
      <c r="U1450" s="2" t="str">
        <f>IF($B1450="","",RIGHT($G1450*1000+100+COUNTIF($G$2:$G1450,$G1450),9))</f>
        <v>040315102</v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>高松第一・香　川</v>
      </c>
    </row>
    <row r="1451" spans="1:22" x14ac:dyDescent="0.4">
      <c r="A1451" t="s">
        <v>721</v>
      </c>
      <c r="B1451">
        <v>1451</v>
      </c>
      <c r="C1451" t="s">
        <v>6995</v>
      </c>
      <c r="D1451" t="s">
        <v>6996</v>
      </c>
      <c r="E1451">
        <v>3</v>
      </c>
      <c r="F1451" t="s">
        <v>97</v>
      </c>
      <c r="G1451">
        <v>20030423</v>
      </c>
      <c r="H1451" t="s">
        <v>6997</v>
      </c>
      <c r="I1451" t="s">
        <v>1204</v>
      </c>
      <c r="J1451" t="s">
        <v>2629</v>
      </c>
      <c r="K1451" t="s">
        <v>141</v>
      </c>
      <c r="L1451" t="s">
        <v>97</v>
      </c>
      <c r="M1451" t="s">
        <v>4423</v>
      </c>
      <c r="O1451" s="2">
        <f>IFERROR(IF($B1451="","",INDEX(所属情報!$E:$E,MATCH($A1451,所属情報!$A:$A,0))),"")</f>
        <v>501018</v>
      </c>
      <c r="P1451" s="2" t="str">
        <f t="shared" si="66"/>
        <v>杉浦　宏我 (3)</v>
      </c>
      <c r="Q1451" s="2" t="str">
        <f t="shared" si="67"/>
        <v>ｽｷﾞｳﾗ ｺｳｶﾞ</v>
      </c>
      <c r="R1451" s="2" t="str">
        <f t="shared" si="68"/>
        <v>SUGIURA Koga (03)</v>
      </c>
      <c r="S1451" s="2" t="str">
        <f>IFERROR(IF($F1451="","",INDEX(リスト!$C:$C,MATCH($F1451,リスト!$B:$B,0))),"")</f>
        <v>29</v>
      </c>
      <c r="T1451" s="2" t="str">
        <f>IFERROR(IF($K1451="","",INDEX(リスト!$F:$F,MATCH($K1451,リスト!$E:$E,0))),"")</f>
        <v>JPN</v>
      </c>
      <c r="U1451" s="2" t="str">
        <f>IF($B1451="","",RIGHT($G1451*1000+100+COUNTIF($G$2:$G1451,$G1451),9))</f>
        <v>030423103</v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>西大和学園・奈　良</v>
      </c>
    </row>
    <row r="1452" spans="1:22" x14ac:dyDescent="0.4">
      <c r="A1452" t="s">
        <v>721</v>
      </c>
      <c r="B1452">
        <v>1452</v>
      </c>
      <c r="C1452" t="s">
        <v>6998</v>
      </c>
      <c r="D1452" t="s">
        <v>6999</v>
      </c>
      <c r="E1452">
        <v>3</v>
      </c>
      <c r="F1452" t="s">
        <v>93</v>
      </c>
      <c r="G1452">
        <v>20030818</v>
      </c>
      <c r="H1452" t="s">
        <v>7000</v>
      </c>
      <c r="I1452" t="s">
        <v>1805</v>
      </c>
      <c r="J1452" t="s">
        <v>934</v>
      </c>
      <c r="K1452" t="s">
        <v>141</v>
      </c>
      <c r="L1452" t="s">
        <v>113</v>
      </c>
      <c r="M1452" t="s">
        <v>4115</v>
      </c>
      <c r="O1452" s="2">
        <f>IFERROR(IF($B1452="","",INDEX(所属情報!$E:$E,MATCH($A1452,所属情報!$A:$A,0))),"")</f>
        <v>501018</v>
      </c>
      <c r="P1452" s="2" t="str">
        <f t="shared" si="66"/>
        <v>田中　湧晟 (3)</v>
      </c>
      <c r="Q1452" s="2" t="str">
        <f t="shared" si="67"/>
        <v>ﾀﾅｶ ﾕｳｾｲ</v>
      </c>
      <c r="R1452" s="2" t="str">
        <f t="shared" si="68"/>
        <v>TANAKA Yusei (03)</v>
      </c>
      <c r="S1452" s="2" t="str">
        <f>IFERROR(IF($F1452="","",INDEX(リスト!$C:$C,MATCH($F1452,リスト!$B:$B,0))),"")</f>
        <v>27</v>
      </c>
      <c r="T1452" s="2" t="str">
        <f>IFERROR(IF($K1452="","",INDEX(リスト!$F:$F,MATCH($K1452,リスト!$E:$E,0))),"")</f>
        <v>JPN</v>
      </c>
      <c r="U1452" s="2" t="str">
        <f>IF($B1452="","",RIGHT($G1452*1000+100+COUNTIF($G$2:$G1452,$G1452),9))</f>
        <v>030818102</v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>高松・香　川</v>
      </c>
    </row>
    <row r="1453" spans="1:22" x14ac:dyDescent="0.4">
      <c r="A1453" t="s">
        <v>721</v>
      </c>
      <c r="B1453">
        <v>1453</v>
      </c>
      <c r="C1453" t="s">
        <v>7001</v>
      </c>
      <c r="D1453" t="s">
        <v>7002</v>
      </c>
      <c r="E1453">
        <v>3</v>
      </c>
      <c r="F1453" t="s">
        <v>93</v>
      </c>
      <c r="G1453">
        <v>20020810</v>
      </c>
      <c r="H1453" t="s">
        <v>7003</v>
      </c>
      <c r="I1453" t="s">
        <v>7004</v>
      </c>
      <c r="J1453" t="s">
        <v>1223</v>
      </c>
      <c r="K1453" t="s">
        <v>141</v>
      </c>
      <c r="L1453" t="s">
        <v>93</v>
      </c>
      <c r="M1453" t="s">
        <v>3196</v>
      </c>
      <c r="O1453" s="2">
        <f>IFERROR(IF($B1453="","",INDEX(所属情報!$E:$E,MATCH($A1453,所属情報!$A:$A,0))),"")</f>
        <v>501018</v>
      </c>
      <c r="P1453" s="2" t="str">
        <f t="shared" si="66"/>
        <v>千草　開 (3)</v>
      </c>
      <c r="Q1453" s="2" t="str">
        <f t="shared" si="67"/>
        <v>ﾁｸﾞｻ ﾊﾙｷ</v>
      </c>
      <c r="R1453" s="2" t="str">
        <f t="shared" si="68"/>
        <v>CHIGUSA Haruki (02)</v>
      </c>
      <c r="S1453" s="2" t="str">
        <f>IFERROR(IF($F1453="","",INDEX(リスト!$C:$C,MATCH($F1453,リスト!$B:$B,0))),"")</f>
        <v>27</v>
      </c>
      <c r="T1453" s="2" t="str">
        <f>IFERROR(IF($K1453="","",INDEX(リスト!$F:$F,MATCH($K1453,リスト!$E:$E,0))),"")</f>
        <v>JPN</v>
      </c>
      <c r="U1453" s="2" t="str">
        <f>IF($B1453="","",RIGHT($G1453*1000+100+COUNTIF($G$2:$G1453,$G1453),9))</f>
        <v>020810102</v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>四條畷・大　阪</v>
      </c>
    </row>
    <row r="1454" spans="1:22" x14ac:dyDescent="0.4">
      <c r="A1454" t="s">
        <v>721</v>
      </c>
      <c r="B1454">
        <v>1454</v>
      </c>
      <c r="C1454" t="s">
        <v>7005</v>
      </c>
      <c r="D1454" t="s">
        <v>7006</v>
      </c>
      <c r="E1454">
        <v>4</v>
      </c>
      <c r="F1454" t="s">
        <v>93</v>
      </c>
      <c r="G1454">
        <v>20030110</v>
      </c>
      <c r="H1454" t="s">
        <v>7007</v>
      </c>
      <c r="I1454" t="s">
        <v>2675</v>
      </c>
      <c r="J1454" t="s">
        <v>4259</v>
      </c>
      <c r="K1454" t="s">
        <v>141</v>
      </c>
      <c r="L1454" t="s">
        <v>85</v>
      </c>
      <c r="M1454" t="s">
        <v>7008</v>
      </c>
      <c r="O1454" s="2">
        <f>IFERROR(IF($B1454="","",INDEX(所属情報!$E:$E,MATCH($A1454,所属情報!$A:$A,0))),"")</f>
        <v>501018</v>
      </c>
      <c r="P1454" s="2" t="str">
        <f t="shared" si="66"/>
        <v>長野　慎之介 (4)</v>
      </c>
      <c r="Q1454" s="2" t="str">
        <f t="shared" si="67"/>
        <v>ﾅｶﾞﾉ ｼﾝﾉｽｹ</v>
      </c>
      <c r="R1454" s="2" t="str">
        <f t="shared" si="68"/>
        <v>NAGANO Shinnosuke (03)</v>
      </c>
      <c r="S1454" s="2" t="str">
        <f>IFERROR(IF($F1454="","",INDEX(リスト!$C:$C,MATCH($F1454,リスト!$B:$B,0))),"")</f>
        <v>27</v>
      </c>
      <c r="T1454" s="2" t="str">
        <f>IFERROR(IF($K1454="","",INDEX(リスト!$F:$F,MATCH($K1454,リスト!$E:$E,0))),"")</f>
        <v>JPN</v>
      </c>
      <c r="U1454" s="2" t="str">
        <f>IF($B1454="","",RIGHT($G1454*1000+100+COUNTIF($G$2:$G1454,$G1454),9))</f>
        <v>030110102</v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>一宮・愛　知</v>
      </c>
    </row>
    <row r="1455" spans="1:22" x14ac:dyDescent="0.4">
      <c r="A1455" t="s">
        <v>721</v>
      </c>
      <c r="B1455">
        <v>1455</v>
      </c>
      <c r="C1455" t="s">
        <v>7009</v>
      </c>
      <c r="D1455" t="s">
        <v>7010</v>
      </c>
      <c r="E1455">
        <v>3</v>
      </c>
      <c r="F1455" t="s">
        <v>95</v>
      </c>
      <c r="G1455">
        <v>20040226</v>
      </c>
      <c r="H1455" t="s">
        <v>7011</v>
      </c>
      <c r="I1455" t="s">
        <v>5350</v>
      </c>
      <c r="J1455" t="s">
        <v>1223</v>
      </c>
      <c r="K1455" t="s">
        <v>141</v>
      </c>
      <c r="L1455" t="s">
        <v>95</v>
      </c>
      <c r="M1455" t="s">
        <v>2061</v>
      </c>
      <c r="O1455" s="2">
        <f>IFERROR(IF($B1455="","",INDEX(所属情報!$E:$E,MATCH($A1455,所属情報!$A:$A,0))),"")</f>
        <v>501018</v>
      </c>
      <c r="P1455" s="2" t="str">
        <f t="shared" si="66"/>
        <v>藤本　陽紀 (3)</v>
      </c>
      <c r="Q1455" s="2" t="str">
        <f t="shared" si="67"/>
        <v>ﾌｼﾞﾓﾄ ﾊﾙｷ</v>
      </c>
      <c r="R1455" s="2" t="str">
        <f t="shared" si="68"/>
        <v>FUJIMOTO Haruki (04)</v>
      </c>
      <c r="S1455" s="2" t="str">
        <f>IFERROR(IF($F1455="","",INDEX(リスト!$C:$C,MATCH($F1455,リスト!$B:$B,0))),"")</f>
        <v>28</v>
      </c>
      <c r="T1455" s="2" t="str">
        <f>IFERROR(IF($K1455="","",INDEX(リスト!$F:$F,MATCH($K1455,リスト!$E:$E,0))),"")</f>
        <v>JPN</v>
      </c>
      <c r="U1455" s="2" t="str">
        <f>IF($B1455="","",RIGHT($G1455*1000+100+COUNTIF($G$2:$G1455,$G1455),9))</f>
        <v>040226101</v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>市立西宮・兵　庫</v>
      </c>
    </row>
    <row r="1456" spans="1:22" x14ac:dyDescent="0.4">
      <c r="A1456" t="s">
        <v>721</v>
      </c>
      <c r="B1456">
        <v>1456</v>
      </c>
      <c r="C1456" t="s">
        <v>7012</v>
      </c>
      <c r="D1456" t="s">
        <v>7013</v>
      </c>
      <c r="E1456">
        <v>3</v>
      </c>
      <c r="F1456" t="s">
        <v>93</v>
      </c>
      <c r="G1456">
        <v>20030618</v>
      </c>
      <c r="H1456" t="s">
        <v>7014</v>
      </c>
      <c r="I1456" t="s">
        <v>1907</v>
      </c>
      <c r="J1456" t="s">
        <v>7015</v>
      </c>
      <c r="K1456" t="s">
        <v>141</v>
      </c>
      <c r="L1456" t="s">
        <v>95</v>
      </c>
      <c r="M1456" t="s">
        <v>7016</v>
      </c>
      <c r="O1456" s="2">
        <f>IFERROR(IF($B1456="","",INDEX(所属情報!$E:$E,MATCH($A1456,所属情報!$A:$A,0))),"")</f>
        <v>501018</v>
      </c>
      <c r="P1456" s="2" t="str">
        <f t="shared" si="66"/>
        <v>濵　直佑 (3)</v>
      </c>
      <c r="Q1456" s="2" t="str">
        <f t="shared" si="67"/>
        <v>ﾊﾏ ﾅｵｽｹ</v>
      </c>
      <c r="R1456" s="2" t="str">
        <f t="shared" si="68"/>
        <v>HAMA Naosuke (03)</v>
      </c>
      <c r="S1456" s="2" t="str">
        <f>IFERROR(IF($F1456="","",INDEX(リスト!$C:$C,MATCH($F1456,リスト!$B:$B,0))),"")</f>
        <v>27</v>
      </c>
      <c r="T1456" s="2" t="str">
        <f>IFERROR(IF($K1456="","",INDEX(リスト!$F:$F,MATCH($K1456,リスト!$E:$E,0))),"")</f>
        <v>JPN</v>
      </c>
      <c r="U1456" s="2" t="str">
        <f>IF($B1456="","",RIGHT($G1456*1000+100+COUNTIF($G$2:$G1456,$G1456),9))</f>
        <v>030618104</v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>御影・兵　庫</v>
      </c>
    </row>
    <row r="1457" spans="1:22" x14ac:dyDescent="0.4">
      <c r="A1457" t="s">
        <v>721</v>
      </c>
      <c r="B1457">
        <v>1457</v>
      </c>
      <c r="C1457" t="s">
        <v>7017</v>
      </c>
      <c r="D1457" t="s">
        <v>7018</v>
      </c>
      <c r="E1457">
        <v>3</v>
      </c>
      <c r="F1457" t="s">
        <v>93</v>
      </c>
      <c r="G1457">
        <v>20040218</v>
      </c>
      <c r="H1457" t="s">
        <v>7019</v>
      </c>
      <c r="I1457" t="s">
        <v>1140</v>
      </c>
      <c r="J1457" t="s">
        <v>7020</v>
      </c>
      <c r="K1457" t="s">
        <v>141</v>
      </c>
      <c r="L1457" t="s">
        <v>93</v>
      </c>
      <c r="M1457" t="s">
        <v>4749</v>
      </c>
      <c r="O1457" s="2">
        <f>IFERROR(IF($B1457="","",INDEX(所属情報!$E:$E,MATCH($A1457,所属情報!$A:$A,0))),"")</f>
        <v>501018</v>
      </c>
      <c r="P1457" s="2" t="str">
        <f t="shared" si="66"/>
        <v>吉田　直剛 (3)</v>
      </c>
      <c r="Q1457" s="2" t="str">
        <f t="shared" si="67"/>
        <v>ﾖｼﾀﾞ ﾅｵﾀｹ</v>
      </c>
      <c r="R1457" s="2" t="str">
        <f t="shared" si="68"/>
        <v>YOSHIDA Naotake (04)</v>
      </c>
      <c r="S1457" s="2" t="str">
        <f>IFERROR(IF($F1457="","",INDEX(リスト!$C:$C,MATCH($F1457,リスト!$B:$B,0))),"")</f>
        <v>27</v>
      </c>
      <c r="T1457" s="2" t="str">
        <f>IFERROR(IF($K1457="","",INDEX(リスト!$F:$F,MATCH($K1457,リスト!$E:$E,0))),"")</f>
        <v>JPN</v>
      </c>
      <c r="U1457" s="2" t="str">
        <f>IF($B1457="","",RIGHT($G1457*1000+100+COUNTIF($G$2:$G1457,$G1457),9))</f>
        <v>040218101</v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>清教学園・大　阪</v>
      </c>
    </row>
    <row r="1458" spans="1:22" x14ac:dyDescent="0.4">
      <c r="A1458" t="s">
        <v>721</v>
      </c>
      <c r="B1458">
        <v>1458</v>
      </c>
      <c r="C1458" t="s">
        <v>7021</v>
      </c>
      <c r="D1458" t="s">
        <v>7022</v>
      </c>
      <c r="E1458">
        <v>3</v>
      </c>
      <c r="F1458" t="s">
        <v>93</v>
      </c>
      <c r="G1458">
        <v>20040110</v>
      </c>
      <c r="H1458" t="s">
        <v>7023</v>
      </c>
      <c r="I1458" t="s">
        <v>7024</v>
      </c>
      <c r="J1458" t="s">
        <v>1737</v>
      </c>
      <c r="K1458" t="s">
        <v>141</v>
      </c>
      <c r="L1458" t="s">
        <v>93</v>
      </c>
      <c r="M1458" t="s">
        <v>1298</v>
      </c>
      <c r="O1458" s="2">
        <f>IFERROR(IF($B1458="","",INDEX(所属情報!$E:$E,MATCH($A1458,所属情報!$A:$A,0))),"")</f>
        <v>501018</v>
      </c>
      <c r="P1458" s="2" t="str">
        <f t="shared" si="66"/>
        <v>椿原　大洋 (3)</v>
      </c>
      <c r="Q1458" s="2" t="str">
        <f t="shared" si="67"/>
        <v>ﾂﾊﾞｷﾊﾗ ﾀｲﾖｳ</v>
      </c>
      <c r="R1458" s="2" t="str">
        <f t="shared" si="68"/>
        <v>TSUBAKIHARA Taiyo (04)</v>
      </c>
      <c r="S1458" s="2" t="str">
        <f>IFERROR(IF($F1458="","",INDEX(リスト!$C:$C,MATCH($F1458,リスト!$B:$B,0))),"")</f>
        <v>27</v>
      </c>
      <c r="T1458" s="2" t="str">
        <f>IFERROR(IF($K1458="","",INDEX(リスト!$F:$F,MATCH($K1458,リスト!$E:$E,0))),"")</f>
        <v>JPN</v>
      </c>
      <c r="U1458" s="2" t="str">
        <f>IF($B1458="","",RIGHT($G1458*1000+100+COUNTIF($G$2:$G1458,$G1458),9))</f>
        <v>040110102</v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>生野・大　阪</v>
      </c>
    </row>
    <row r="1459" spans="1:22" x14ac:dyDescent="0.4">
      <c r="A1459" t="s">
        <v>721</v>
      </c>
      <c r="B1459">
        <v>1459</v>
      </c>
      <c r="C1459" t="s">
        <v>7025</v>
      </c>
      <c r="D1459" t="s">
        <v>7026</v>
      </c>
      <c r="E1459">
        <v>3</v>
      </c>
      <c r="F1459" t="s">
        <v>93</v>
      </c>
      <c r="G1459">
        <v>20030719</v>
      </c>
      <c r="H1459" t="s">
        <v>7027</v>
      </c>
      <c r="I1459" t="s">
        <v>1547</v>
      </c>
      <c r="J1459" t="s">
        <v>7028</v>
      </c>
      <c r="K1459" t="s">
        <v>141</v>
      </c>
      <c r="L1459" t="s">
        <v>93</v>
      </c>
      <c r="M1459" t="s">
        <v>4174</v>
      </c>
      <c r="O1459" s="2">
        <f>IFERROR(IF($B1459="","",INDEX(所属情報!$E:$E,MATCH($A1459,所属情報!$A:$A,0))),"")</f>
        <v>501018</v>
      </c>
      <c r="P1459" s="2" t="str">
        <f t="shared" si="66"/>
        <v>北川　勝久 (3)</v>
      </c>
      <c r="Q1459" s="2" t="str">
        <f t="shared" si="67"/>
        <v>ｷﾀｶﾞﾜ ｶﾂﾋｻ</v>
      </c>
      <c r="R1459" s="2" t="str">
        <f t="shared" si="68"/>
        <v>KITAGAWA Katsuhisa (03)</v>
      </c>
      <c r="S1459" s="2" t="str">
        <f>IFERROR(IF($F1459="","",INDEX(リスト!$C:$C,MATCH($F1459,リスト!$B:$B,0))),"")</f>
        <v>27</v>
      </c>
      <c r="T1459" s="2" t="str">
        <f>IFERROR(IF($K1459="","",INDEX(リスト!$F:$F,MATCH($K1459,リスト!$E:$E,0))),"")</f>
        <v>JPN</v>
      </c>
      <c r="U1459" s="2" t="str">
        <f>IF($B1459="","",RIGHT($G1459*1000+100+COUNTIF($G$2:$G1459,$G1459),9))</f>
        <v>030719101</v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>天王寺・大　阪</v>
      </c>
    </row>
    <row r="1460" spans="1:22" x14ac:dyDescent="0.4">
      <c r="A1460" t="s">
        <v>721</v>
      </c>
      <c r="B1460">
        <v>1460</v>
      </c>
      <c r="C1460" t="s">
        <v>7029</v>
      </c>
      <c r="D1460" t="s">
        <v>7030</v>
      </c>
      <c r="E1460">
        <v>3</v>
      </c>
      <c r="F1460" t="s">
        <v>93</v>
      </c>
      <c r="G1460">
        <v>20030602</v>
      </c>
      <c r="H1460" t="s">
        <v>7031</v>
      </c>
      <c r="I1460" t="s">
        <v>6933</v>
      </c>
      <c r="J1460" t="s">
        <v>1228</v>
      </c>
      <c r="K1460" t="s">
        <v>141</v>
      </c>
      <c r="L1460" t="s">
        <v>85</v>
      </c>
      <c r="M1460" t="s">
        <v>3883</v>
      </c>
      <c r="O1460" s="2">
        <f>IFERROR(IF($B1460="","",INDEX(所属情報!$E:$E,MATCH($A1460,所属情報!$A:$A,0))),"")</f>
        <v>501018</v>
      </c>
      <c r="P1460" s="2" t="str">
        <f t="shared" si="66"/>
        <v>細谷　亮介 (3)</v>
      </c>
      <c r="Q1460" s="2" t="str">
        <f t="shared" si="67"/>
        <v>ﾎｿﾔ ﾘｮｳｽｹ</v>
      </c>
      <c r="R1460" s="2" t="str">
        <f t="shared" si="68"/>
        <v>HOSOYA Ryosuke (03)</v>
      </c>
      <c r="S1460" s="2" t="str">
        <f>IFERROR(IF($F1460="","",INDEX(リスト!$C:$C,MATCH($F1460,リスト!$B:$B,0))),"")</f>
        <v>27</v>
      </c>
      <c r="T1460" s="2" t="str">
        <f>IFERROR(IF($K1460="","",INDEX(リスト!$F:$F,MATCH($K1460,リスト!$E:$E,0))),"")</f>
        <v>JPN</v>
      </c>
      <c r="U1460" s="2" t="str">
        <f>IF($B1460="","",RIGHT($G1460*1000+100+COUNTIF($G$2:$G1460,$G1460),9))</f>
        <v>030602103</v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>西春・愛　知</v>
      </c>
    </row>
    <row r="1461" spans="1:22" x14ac:dyDescent="0.4">
      <c r="A1461" t="s">
        <v>721</v>
      </c>
      <c r="B1461">
        <v>1461</v>
      </c>
      <c r="C1461" t="s">
        <v>7032</v>
      </c>
      <c r="D1461" t="s">
        <v>7033</v>
      </c>
      <c r="E1461">
        <v>3</v>
      </c>
      <c r="F1461" t="s">
        <v>93</v>
      </c>
      <c r="G1461">
        <v>20030912</v>
      </c>
      <c r="H1461" t="s">
        <v>7034</v>
      </c>
      <c r="I1461" t="s">
        <v>1430</v>
      </c>
      <c r="J1461" t="s">
        <v>7035</v>
      </c>
      <c r="K1461" t="s">
        <v>141</v>
      </c>
      <c r="L1461" t="s">
        <v>107</v>
      </c>
      <c r="M1461" t="s">
        <v>4716</v>
      </c>
      <c r="O1461" s="2">
        <f>IFERROR(IF($B1461="","",INDEX(所属情報!$E:$E,MATCH($A1461,所属情報!$A:$A,0))),"")</f>
        <v>501018</v>
      </c>
      <c r="P1461" s="2" t="str">
        <f t="shared" si="66"/>
        <v>米澤　晴惟 (3)</v>
      </c>
      <c r="Q1461" s="2" t="str">
        <f t="shared" si="67"/>
        <v>ﾖﾈｻﾞﾜ ﾊﾙﾉﾌﾞ</v>
      </c>
      <c r="R1461" s="2" t="str">
        <f t="shared" si="68"/>
        <v>YONEZAWA Harunobu (03)</v>
      </c>
      <c r="S1461" s="2" t="str">
        <f>IFERROR(IF($F1461="","",INDEX(リスト!$C:$C,MATCH($F1461,リスト!$B:$B,0))),"")</f>
        <v>27</v>
      </c>
      <c r="T1461" s="2" t="str">
        <f>IFERROR(IF($K1461="","",INDEX(リスト!$F:$F,MATCH($K1461,リスト!$E:$E,0))),"")</f>
        <v>JPN</v>
      </c>
      <c r="U1461" s="2" t="str">
        <f>IF($B1461="","",RIGHT($G1461*1000+100+COUNTIF($G$2:$G1461,$G1461),9))</f>
        <v>030912103</v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>基町・広　島</v>
      </c>
    </row>
    <row r="1462" spans="1:22" x14ac:dyDescent="0.4">
      <c r="A1462" t="s">
        <v>721</v>
      </c>
      <c r="B1462">
        <v>1462</v>
      </c>
      <c r="C1462" t="s">
        <v>7036</v>
      </c>
      <c r="D1462" t="s">
        <v>7037</v>
      </c>
      <c r="E1462">
        <v>3</v>
      </c>
      <c r="F1462" t="s">
        <v>93</v>
      </c>
      <c r="G1462">
        <v>20030127</v>
      </c>
      <c r="H1462" t="s">
        <v>7038</v>
      </c>
      <c r="I1462" t="s">
        <v>5892</v>
      </c>
      <c r="J1462" t="s">
        <v>7039</v>
      </c>
      <c r="K1462" t="s">
        <v>141</v>
      </c>
      <c r="L1462" t="s">
        <v>93</v>
      </c>
      <c r="M1462" t="s">
        <v>4080</v>
      </c>
      <c r="O1462" s="2">
        <f>IFERROR(IF($B1462="","",INDEX(所属情報!$E:$E,MATCH($A1462,所属情報!$A:$A,0))),"")</f>
        <v>501018</v>
      </c>
      <c r="P1462" s="2" t="str">
        <f t="shared" si="66"/>
        <v>大藪　敬二郎 (3)</v>
      </c>
      <c r="Q1462" s="2" t="str">
        <f t="shared" si="67"/>
        <v>ｵｵﾔﾌﾞ ｹｲｼﾞﾛｳ</v>
      </c>
      <c r="R1462" s="2" t="str">
        <f t="shared" si="68"/>
        <v>OYABU Keijiro (03)</v>
      </c>
      <c r="S1462" s="2" t="str">
        <f>IFERROR(IF($F1462="","",INDEX(リスト!$C:$C,MATCH($F1462,リスト!$B:$B,0))),"")</f>
        <v>27</v>
      </c>
      <c r="T1462" s="2" t="str">
        <f>IFERROR(IF($K1462="","",INDEX(リスト!$F:$F,MATCH($K1462,リスト!$E:$E,0))),"")</f>
        <v>JPN</v>
      </c>
      <c r="U1462" s="2" t="str">
        <f>IF($B1462="","",RIGHT($G1462*1000+100+COUNTIF($G$2:$G1462,$G1462),9))</f>
        <v>030127102</v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>大阪星光学院・大　阪</v>
      </c>
    </row>
    <row r="1463" spans="1:22" x14ac:dyDescent="0.4">
      <c r="A1463" t="s">
        <v>721</v>
      </c>
      <c r="B1463">
        <v>1463</v>
      </c>
      <c r="C1463" t="s">
        <v>7040</v>
      </c>
      <c r="D1463" t="s">
        <v>7041</v>
      </c>
      <c r="E1463">
        <v>3</v>
      </c>
      <c r="F1463" t="s">
        <v>97</v>
      </c>
      <c r="G1463">
        <v>20020619</v>
      </c>
      <c r="H1463" t="s">
        <v>7042</v>
      </c>
      <c r="I1463" t="s">
        <v>3088</v>
      </c>
      <c r="J1463" t="s">
        <v>1047</v>
      </c>
      <c r="K1463" t="s">
        <v>141</v>
      </c>
      <c r="L1463" t="s">
        <v>97</v>
      </c>
      <c r="M1463" t="s">
        <v>3895</v>
      </c>
      <c r="O1463" s="2">
        <f>IFERROR(IF($B1463="","",INDEX(所属情報!$E:$E,MATCH($A1463,所属情報!$A:$A,0))),"")</f>
        <v>501018</v>
      </c>
      <c r="P1463" s="2" t="str">
        <f t="shared" si="66"/>
        <v>和田　遼太 (3)</v>
      </c>
      <c r="Q1463" s="2" t="str">
        <f t="shared" si="67"/>
        <v>ﾜﾀﾞ ﾘｮｳﾀ</v>
      </c>
      <c r="R1463" s="2" t="str">
        <f t="shared" si="68"/>
        <v>WADA Ryota (02)</v>
      </c>
      <c r="S1463" s="2" t="str">
        <f>IFERROR(IF($F1463="","",INDEX(リスト!$C:$C,MATCH($F1463,リスト!$B:$B,0))),"")</f>
        <v>29</v>
      </c>
      <c r="T1463" s="2" t="str">
        <f>IFERROR(IF($K1463="","",INDEX(リスト!$F:$F,MATCH($K1463,リスト!$E:$E,0))),"")</f>
        <v>JPN</v>
      </c>
      <c r="U1463" s="2" t="str">
        <f>IF($B1463="","",RIGHT($G1463*1000+100+COUNTIF($G$2:$G1463,$G1463),9))</f>
        <v>020619103</v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>畝傍・奈　良</v>
      </c>
    </row>
    <row r="1464" spans="1:22" x14ac:dyDescent="0.4">
      <c r="A1464" t="s">
        <v>721</v>
      </c>
      <c r="B1464">
        <v>1464</v>
      </c>
      <c r="C1464" t="s">
        <v>7043</v>
      </c>
      <c r="D1464" t="s">
        <v>7044</v>
      </c>
      <c r="E1464">
        <v>2</v>
      </c>
      <c r="F1464" t="s">
        <v>85</v>
      </c>
      <c r="G1464">
        <v>20040416</v>
      </c>
      <c r="H1464" t="s">
        <v>7045</v>
      </c>
      <c r="I1464" t="s">
        <v>1283</v>
      </c>
      <c r="J1464" t="s">
        <v>1435</v>
      </c>
      <c r="K1464" t="s">
        <v>141</v>
      </c>
      <c r="L1464" t="s">
        <v>85</v>
      </c>
      <c r="M1464" t="s">
        <v>1993</v>
      </c>
      <c r="O1464" s="2">
        <f>IFERROR(IF($B1464="","",INDEX(所属情報!$E:$E,MATCH($A1464,所属情報!$A:$A,0))),"")</f>
        <v>501018</v>
      </c>
      <c r="P1464" s="2" t="str">
        <f t="shared" si="66"/>
        <v>小野　悠太 (2)</v>
      </c>
      <c r="Q1464" s="2" t="str">
        <f t="shared" si="67"/>
        <v>ｵﾉ ﾕｳﾀ</v>
      </c>
      <c r="R1464" s="2" t="str">
        <f t="shared" si="68"/>
        <v>ONO Yuta (04)</v>
      </c>
      <c r="S1464" s="2" t="str">
        <f>IFERROR(IF($F1464="","",INDEX(リスト!$C:$C,MATCH($F1464,リスト!$B:$B,0))),"")</f>
        <v>23</v>
      </c>
      <c r="T1464" s="2" t="str">
        <f>IFERROR(IF($K1464="","",INDEX(リスト!$F:$F,MATCH($K1464,リスト!$E:$E,0))),"")</f>
        <v>JPN</v>
      </c>
      <c r="U1464" s="2" t="str">
        <f>IF($B1464="","",RIGHT($G1464*1000+100+COUNTIF($G$2:$G1464,$G1464),9))</f>
        <v>040416105</v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>千種・愛　知</v>
      </c>
    </row>
    <row r="1465" spans="1:22" x14ac:dyDescent="0.4">
      <c r="A1465" t="s">
        <v>721</v>
      </c>
      <c r="B1465">
        <v>1465</v>
      </c>
      <c r="C1465" t="s">
        <v>7046</v>
      </c>
      <c r="D1465" t="s">
        <v>7047</v>
      </c>
      <c r="E1465">
        <v>2</v>
      </c>
      <c r="F1465" t="s">
        <v>89</v>
      </c>
      <c r="G1465">
        <v>20041211</v>
      </c>
      <c r="H1465" t="s">
        <v>7048</v>
      </c>
      <c r="I1465" t="s">
        <v>1302</v>
      </c>
      <c r="J1465" t="s">
        <v>7049</v>
      </c>
      <c r="K1465" t="s">
        <v>141</v>
      </c>
      <c r="L1465" t="s">
        <v>89</v>
      </c>
      <c r="M1465" t="s">
        <v>4155</v>
      </c>
      <c r="O1465" s="2">
        <f>IFERROR(IF($B1465="","",INDEX(所属情報!$E:$E,MATCH($A1465,所属情報!$A:$A,0))),"")</f>
        <v>501018</v>
      </c>
      <c r="P1465" s="2" t="str">
        <f t="shared" si="66"/>
        <v>小嶋　洸央 (2)</v>
      </c>
      <c r="Q1465" s="2" t="str">
        <f t="shared" si="67"/>
        <v>ｺｼﾞﾏ ﾋﾛﾃﾙ</v>
      </c>
      <c r="R1465" s="2" t="str">
        <f t="shared" si="68"/>
        <v>KOJIMA Hiroteru (04)</v>
      </c>
      <c r="S1465" s="2" t="str">
        <f>IFERROR(IF($F1465="","",INDEX(リスト!$C:$C,MATCH($F1465,リスト!$B:$B,0))),"")</f>
        <v>25</v>
      </c>
      <c r="T1465" s="2" t="str">
        <f>IFERROR(IF($K1465="","",INDEX(リスト!$F:$F,MATCH($K1465,リスト!$E:$E,0))),"")</f>
        <v>JPN</v>
      </c>
      <c r="U1465" s="2" t="str">
        <f>IF($B1465="","",RIGHT($G1465*1000+100+COUNTIF($G$2:$G1465,$G1465),9))</f>
        <v>041211101</v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>膳所・滋　賀</v>
      </c>
    </row>
    <row r="1466" spans="1:22" x14ac:dyDescent="0.4">
      <c r="A1466" t="s">
        <v>721</v>
      </c>
      <c r="B1466">
        <v>1466</v>
      </c>
      <c r="C1466" t="s">
        <v>7050</v>
      </c>
      <c r="D1466" t="s">
        <v>7051</v>
      </c>
      <c r="E1466">
        <v>3</v>
      </c>
      <c r="F1466" t="s">
        <v>93</v>
      </c>
      <c r="G1466">
        <v>20031224</v>
      </c>
      <c r="H1466" t="s">
        <v>7052</v>
      </c>
      <c r="I1466" t="s">
        <v>7053</v>
      </c>
      <c r="J1466" t="s">
        <v>1284</v>
      </c>
      <c r="K1466" t="s">
        <v>141</v>
      </c>
      <c r="L1466" t="s">
        <v>93</v>
      </c>
      <c r="M1466" t="s">
        <v>3764</v>
      </c>
      <c r="O1466" s="2">
        <f>IFERROR(IF($B1466="","",INDEX(所属情報!$E:$E,MATCH($A1466,所属情報!$A:$A,0))),"")</f>
        <v>501018</v>
      </c>
      <c r="P1466" s="2" t="str">
        <f t="shared" si="66"/>
        <v>泉谷　勇佑 (3)</v>
      </c>
      <c r="Q1466" s="2" t="str">
        <f t="shared" si="67"/>
        <v>ｲｽﾞﾐﾀﾆ ﾕｳｽｹ</v>
      </c>
      <c r="R1466" s="2" t="str">
        <f t="shared" si="68"/>
        <v>IZUMITANI Yusuke (03)</v>
      </c>
      <c r="S1466" s="2" t="str">
        <f>IFERROR(IF($F1466="","",INDEX(リスト!$C:$C,MATCH($F1466,リスト!$B:$B,0))),"")</f>
        <v>27</v>
      </c>
      <c r="T1466" s="2" t="str">
        <f>IFERROR(IF($K1466="","",INDEX(リスト!$F:$F,MATCH($K1466,リスト!$E:$E,0))),"")</f>
        <v>JPN</v>
      </c>
      <c r="U1466" s="2" t="str">
        <f>IF($B1466="","",RIGHT($G1466*1000+100+COUNTIF($G$2:$G1466,$G1466),9))</f>
        <v>031224102</v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>富田林・大　阪</v>
      </c>
    </row>
    <row r="1467" spans="1:22" x14ac:dyDescent="0.4">
      <c r="A1467" t="s">
        <v>721</v>
      </c>
      <c r="B1467">
        <v>1467</v>
      </c>
      <c r="C1467" t="s">
        <v>7054</v>
      </c>
      <c r="D1467" t="s">
        <v>7055</v>
      </c>
      <c r="E1467">
        <v>2</v>
      </c>
      <c r="F1467" t="s">
        <v>93</v>
      </c>
      <c r="G1467">
        <v>20031004</v>
      </c>
      <c r="H1467" t="s">
        <v>7056</v>
      </c>
      <c r="I1467" t="s">
        <v>1288</v>
      </c>
      <c r="J1467" t="s">
        <v>1182</v>
      </c>
      <c r="K1467" t="s">
        <v>141</v>
      </c>
      <c r="L1467" t="s">
        <v>93</v>
      </c>
      <c r="M1467" t="s">
        <v>4174</v>
      </c>
      <c r="O1467" s="2">
        <f>IFERROR(IF($B1467="","",INDEX(所属情報!$E:$E,MATCH($A1467,所属情報!$A:$A,0))),"")</f>
        <v>501018</v>
      </c>
      <c r="P1467" s="2" t="str">
        <f t="shared" si="66"/>
        <v>岡本　陸音 (2)</v>
      </c>
      <c r="Q1467" s="2" t="str">
        <f t="shared" si="67"/>
        <v>ｵｶﾓﾄ ﾘｸﾄ</v>
      </c>
      <c r="R1467" s="2" t="str">
        <f t="shared" si="68"/>
        <v>OKAMOTO Rikuto (03)</v>
      </c>
      <c r="S1467" s="2" t="str">
        <f>IFERROR(IF($F1467="","",INDEX(リスト!$C:$C,MATCH($F1467,リスト!$B:$B,0))),"")</f>
        <v>27</v>
      </c>
      <c r="T1467" s="2" t="str">
        <f>IFERROR(IF($K1467="","",INDEX(リスト!$F:$F,MATCH($K1467,リスト!$E:$E,0))),"")</f>
        <v>JPN</v>
      </c>
      <c r="U1467" s="2" t="str">
        <f>IF($B1467="","",RIGHT($G1467*1000+100+COUNTIF($G$2:$G1467,$G1467),9))</f>
        <v>031004102</v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>天王寺・大　阪</v>
      </c>
    </row>
    <row r="1468" spans="1:22" x14ac:dyDescent="0.4">
      <c r="A1468" t="s">
        <v>721</v>
      </c>
      <c r="B1468">
        <v>1468</v>
      </c>
      <c r="C1468" t="s">
        <v>7057</v>
      </c>
      <c r="D1468" t="s">
        <v>7058</v>
      </c>
      <c r="E1468">
        <v>2</v>
      </c>
      <c r="F1468" t="s">
        <v>93</v>
      </c>
      <c r="G1468">
        <v>20041214</v>
      </c>
      <c r="H1468" t="s">
        <v>7059</v>
      </c>
      <c r="I1468" t="s">
        <v>7060</v>
      </c>
      <c r="J1468" t="s">
        <v>1303</v>
      </c>
      <c r="K1468" t="s">
        <v>141</v>
      </c>
      <c r="L1468" t="s">
        <v>91</v>
      </c>
      <c r="M1468" t="s">
        <v>1404</v>
      </c>
      <c r="O1468" s="2">
        <f>IFERROR(IF($B1468="","",INDEX(所属情報!$E:$E,MATCH($A1468,所属情報!$A:$A,0))),"")</f>
        <v>501018</v>
      </c>
      <c r="P1468" s="2" t="str">
        <f t="shared" si="66"/>
        <v>西園　悠人 (2)</v>
      </c>
      <c r="Q1468" s="2" t="str">
        <f t="shared" si="67"/>
        <v>ﾆｼｿﾞﾉ ﾕｳﾄ</v>
      </c>
      <c r="R1468" s="2" t="str">
        <f t="shared" si="68"/>
        <v>NISHIZONO Yuto (04)</v>
      </c>
      <c r="S1468" s="2" t="str">
        <f>IFERROR(IF($F1468="","",INDEX(リスト!$C:$C,MATCH($F1468,リスト!$B:$B,0))),"")</f>
        <v>27</v>
      </c>
      <c r="T1468" s="2" t="str">
        <f>IFERROR(IF($K1468="","",INDEX(リスト!$F:$F,MATCH($K1468,リスト!$E:$E,0))),"")</f>
        <v>JPN</v>
      </c>
      <c r="U1468" s="2" t="str">
        <f>IF($B1468="","",RIGHT($G1468*1000+100+COUNTIF($G$2:$G1468,$G1468),9))</f>
        <v>041214102</v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>桃山・京　都</v>
      </c>
    </row>
    <row r="1469" spans="1:22" x14ac:dyDescent="0.4">
      <c r="A1469" t="s">
        <v>721</v>
      </c>
      <c r="B1469">
        <v>1469</v>
      </c>
      <c r="C1469" t="s">
        <v>7061</v>
      </c>
      <c r="D1469" t="s">
        <v>7062</v>
      </c>
      <c r="E1469">
        <v>2</v>
      </c>
      <c r="F1469" t="s">
        <v>91</v>
      </c>
      <c r="G1469">
        <v>20040430</v>
      </c>
      <c r="H1469" t="s">
        <v>7063</v>
      </c>
      <c r="I1469" t="s">
        <v>1450</v>
      </c>
      <c r="J1469" t="s">
        <v>1625</v>
      </c>
      <c r="K1469" t="s">
        <v>141</v>
      </c>
      <c r="L1469" t="s">
        <v>91</v>
      </c>
      <c r="M1469" t="s">
        <v>1575</v>
      </c>
      <c r="O1469" s="2">
        <f>IFERROR(IF($B1469="","",INDEX(所属情報!$E:$E,MATCH($A1469,所属情報!$A:$A,0))),"")</f>
        <v>501018</v>
      </c>
      <c r="P1469" s="2" t="str">
        <f t="shared" si="66"/>
        <v>渡邊　慧亮 (2)</v>
      </c>
      <c r="Q1469" s="2" t="str">
        <f t="shared" si="67"/>
        <v>ﾜﾀﾅﾍﾞ ｹｲｽｹ</v>
      </c>
      <c r="R1469" s="2" t="str">
        <f t="shared" si="68"/>
        <v>WATANABE Keisuke (04)</v>
      </c>
      <c r="S1469" s="2" t="str">
        <f>IFERROR(IF($F1469="","",INDEX(リスト!$C:$C,MATCH($F1469,リスト!$B:$B,0))),"")</f>
        <v>26</v>
      </c>
      <c r="T1469" s="2" t="str">
        <f>IFERROR(IF($K1469="","",INDEX(リスト!$F:$F,MATCH($K1469,リスト!$E:$E,0))),"")</f>
        <v>JPN</v>
      </c>
      <c r="U1469" s="2" t="str">
        <f>IF($B1469="","",RIGHT($G1469*1000+100+COUNTIF($G$2:$G1469,$G1469),9))</f>
        <v>040430103</v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>西京・京　都</v>
      </c>
    </row>
    <row r="1470" spans="1:22" x14ac:dyDescent="0.4">
      <c r="A1470" t="s">
        <v>721</v>
      </c>
      <c r="B1470">
        <v>1470</v>
      </c>
      <c r="C1470" t="s">
        <v>7064</v>
      </c>
      <c r="D1470" t="s">
        <v>3185</v>
      </c>
      <c r="E1470">
        <v>2</v>
      </c>
      <c r="F1470" t="s">
        <v>93</v>
      </c>
      <c r="G1470">
        <v>20040518</v>
      </c>
      <c r="H1470" t="s">
        <v>7065</v>
      </c>
      <c r="I1470" t="s">
        <v>1359</v>
      </c>
      <c r="J1470" t="s">
        <v>1657</v>
      </c>
      <c r="K1470" t="s">
        <v>141</v>
      </c>
      <c r="L1470" t="s">
        <v>95</v>
      </c>
      <c r="M1470" t="s">
        <v>7016</v>
      </c>
      <c r="O1470" s="2">
        <f>IFERROR(IF($B1470="","",INDEX(所属情報!$E:$E,MATCH($A1470,所属情報!$A:$A,0))),"")</f>
        <v>501018</v>
      </c>
      <c r="P1470" s="2" t="str">
        <f t="shared" si="66"/>
        <v>山﨑　陽仁 (2)</v>
      </c>
      <c r="Q1470" s="2" t="str">
        <f t="shared" si="67"/>
        <v>ﾔﾏｻｷ ﾊﾙﾄ</v>
      </c>
      <c r="R1470" s="2" t="str">
        <f t="shared" si="68"/>
        <v>YAMASAKI Haruto (04)</v>
      </c>
      <c r="S1470" s="2" t="str">
        <f>IFERROR(IF($F1470="","",INDEX(リスト!$C:$C,MATCH($F1470,リスト!$B:$B,0))),"")</f>
        <v>27</v>
      </c>
      <c r="T1470" s="2" t="str">
        <f>IFERROR(IF($K1470="","",INDEX(リスト!$F:$F,MATCH($K1470,リスト!$E:$E,0))),"")</f>
        <v>JPN</v>
      </c>
      <c r="U1470" s="2" t="str">
        <f>IF($B1470="","",RIGHT($G1470*1000+100+COUNTIF($G$2:$G1470,$G1470),9))</f>
        <v>040518102</v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>御影・兵　庫</v>
      </c>
    </row>
    <row r="1471" spans="1:22" x14ac:dyDescent="0.4">
      <c r="A1471" t="s">
        <v>721</v>
      </c>
      <c r="B1471">
        <v>1471</v>
      </c>
      <c r="C1471" t="s">
        <v>7066</v>
      </c>
      <c r="D1471" t="s">
        <v>7067</v>
      </c>
      <c r="E1471">
        <v>2</v>
      </c>
      <c r="F1471" t="s">
        <v>97</v>
      </c>
      <c r="G1471">
        <v>20040629</v>
      </c>
      <c r="H1471" t="s">
        <v>7068</v>
      </c>
      <c r="I1471" t="s">
        <v>7069</v>
      </c>
      <c r="J1471" t="s">
        <v>1037</v>
      </c>
      <c r="K1471" t="s">
        <v>141</v>
      </c>
      <c r="L1471" t="s">
        <v>97</v>
      </c>
      <c r="M1471" t="s">
        <v>2302</v>
      </c>
      <c r="O1471" s="2">
        <f>IFERROR(IF($B1471="","",INDEX(所属情報!$E:$E,MATCH($A1471,所属情報!$A:$A,0))),"")</f>
        <v>501018</v>
      </c>
      <c r="P1471" s="2" t="str">
        <f t="shared" si="66"/>
        <v>山和　大希 (2)</v>
      </c>
      <c r="Q1471" s="2" t="str">
        <f t="shared" si="67"/>
        <v>ﾔﾏﾜ ﾀﾞｲｷ</v>
      </c>
      <c r="R1471" s="2" t="str">
        <f t="shared" si="68"/>
        <v>YAMAWA Daiki (04)</v>
      </c>
      <c r="S1471" s="2" t="str">
        <f>IFERROR(IF($F1471="","",INDEX(リスト!$C:$C,MATCH($F1471,リスト!$B:$B,0))),"")</f>
        <v>29</v>
      </c>
      <c r="T1471" s="2" t="str">
        <f>IFERROR(IF($K1471="","",INDEX(リスト!$F:$F,MATCH($K1471,リスト!$E:$E,0))),"")</f>
        <v>JPN</v>
      </c>
      <c r="U1471" s="2" t="str">
        <f>IF($B1471="","",RIGHT($G1471*1000+100+COUNTIF($G$2:$G1471,$G1471),9))</f>
        <v>040629103</v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>郡山・奈　良</v>
      </c>
    </row>
    <row r="1472" spans="1:22" x14ac:dyDescent="0.4">
      <c r="A1472" t="s">
        <v>11801</v>
      </c>
      <c r="B1472">
        <v>1472</v>
      </c>
      <c r="C1472" t="s">
        <v>7070</v>
      </c>
      <c r="D1472" t="s">
        <v>7071</v>
      </c>
      <c r="E1472">
        <v>4</v>
      </c>
      <c r="F1472" t="s">
        <v>95</v>
      </c>
      <c r="G1472">
        <v>20030110</v>
      </c>
      <c r="H1472" t="s">
        <v>7072</v>
      </c>
      <c r="I1472" t="s">
        <v>3899</v>
      </c>
      <c r="J1472" t="s">
        <v>1096</v>
      </c>
      <c r="K1472" t="s">
        <v>141</v>
      </c>
      <c r="L1472" t="s">
        <v>95</v>
      </c>
      <c r="M1472" t="s">
        <v>2777</v>
      </c>
      <c r="O1472" s="2">
        <f>IFERROR(IF($B1472="","",INDEX(所属情報!$E:$E,MATCH($A1472,所属情報!$A:$A,0))),"")</f>
        <v>492430</v>
      </c>
      <c r="P1472" s="2" t="str">
        <f t="shared" si="66"/>
        <v>大西　遼太郎 (4)</v>
      </c>
      <c r="Q1472" s="2" t="str">
        <f t="shared" si="67"/>
        <v>ｵｵﾆｼ ﾘｮｳﾀﾛｳ</v>
      </c>
      <c r="R1472" s="2" t="str">
        <f t="shared" si="68"/>
        <v>ONISHI Ryotaro (03)</v>
      </c>
      <c r="S1472" s="2" t="str">
        <f>IFERROR(IF($F1472="","",INDEX(リスト!$C:$C,MATCH($F1472,リスト!$B:$B,0))),"")</f>
        <v>28</v>
      </c>
      <c r="T1472" s="2" t="str">
        <f>IFERROR(IF($K1472="","",INDEX(リスト!$F:$F,MATCH($K1472,リスト!$E:$E,0))),"")</f>
        <v>JPN</v>
      </c>
      <c r="U1472" s="2" t="str">
        <f>IF($B1472="","",RIGHT($G1472*1000+100+COUNTIF($G$2:$G1472,$G1472),9))</f>
        <v>030110103</v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>兵庫県立農業・兵　庫</v>
      </c>
    </row>
    <row r="1473" spans="1:22" x14ac:dyDescent="0.4">
      <c r="A1473" t="s">
        <v>11801</v>
      </c>
      <c r="B1473">
        <v>1473</v>
      </c>
      <c r="C1473" t="s">
        <v>7073</v>
      </c>
      <c r="D1473" t="s">
        <v>7074</v>
      </c>
      <c r="E1473">
        <v>4</v>
      </c>
      <c r="F1473" t="s">
        <v>95</v>
      </c>
      <c r="G1473">
        <v>20020913</v>
      </c>
      <c r="H1473" t="s">
        <v>7075</v>
      </c>
      <c r="I1473" t="s">
        <v>7076</v>
      </c>
      <c r="J1473" t="s">
        <v>2832</v>
      </c>
      <c r="K1473" t="s">
        <v>141</v>
      </c>
      <c r="L1473" t="s">
        <v>95</v>
      </c>
      <c r="M1473" t="s">
        <v>1667</v>
      </c>
      <c r="O1473" s="2">
        <f>IFERROR(IF($B1473="","",INDEX(所属情報!$E:$E,MATCH($A1473,所属情報!$A:$A,0))),"")</f>
        <v>492430</v>
      </c>
      <c r="P1473" s="2" t="str">
        <f t="shared" si="66"/>
        <v>桐月　健斗 (4)</v>
      </c>
      <c r="Q1473" s="2" t="str">
        <f t="shared" si="67"/>
        <v>ｷﾘﾂﾞｷ ﾀｹﾄ</v>
      </c>
      <c r="R1473" s="2" t="str">
        <f t="shared" si="68"/>
        <v>KIRIZUKI Taketo (02)</v>
      </c>
      <c r="S1473" s="2" t="str">
        <f>IFERROR(IF($F1473="","",INDEX(リスト!$C:$C,MATCH($F1473,リスト!$B:$B,0))),"")</f>
        <v>28</v>
      </c>
      <c r="T1473" s="2" t="str">
        <f>IFERROR(IF($K1473="","",INDEX(リスト!$F:$F,MATCH($K1473,リスト!$E:$E,0))),"")</f>
        <v>JPN</v>
      </c>
      <c r="U1473" s="2" t="str">
        <f>IF($B1473="","",RIGHT($G1473*1000+100+COUNTIF($G$2:$G1473,$G1473),9))</f>
        <v>020913101</v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>姫路商業・兵　庫</v>
      </c>
    </row>
    <row r="1474" spans="1:22" x14ac:dyDescent="0.4">
      <c r="A1474" t="s">
        <v>11801</v>
      </c>
      <c r="B1474">
        <v>1474</v>
      </c>
      <c r="C1474" t="s">
        <v>7077</v>
      </c>
      <c r="D1474" t="s">
        <v>7078</v>
      </c>
      <c r="E1474">
        <v>4</v>
      </c>
      <c r="F1474" t="s">
        <v>95</v>
      </c>
      <c r="G1474">
        <v>20021011</v>
      </c>
      <c r="H1474" t="s">
        <v>7079</v>
      </c>
      <c r="I1474" t="s">
        <v>7080</v>
      </c>
      <c r="J1474" t="s">
        <v>1635</v>
      </c>
      <c r="K1474" t="s">
        <v>141</v>
      </c>
      <c r="L1474" t="s">
        <v>95</v>
      </c>
      <c r="M1474" t="s">
        <v>3249</v>
      </c>
      <c r="O1474" s="2">
        <f>IFERROR(IF($B1474="","",INDEX(所属情報!$E:$E,MATCH($A1474,所属情報!$A:$A,0))),"")</f>
        <v>492430</v>
      </c>
      <c r="P1474" s="2" t="str">
        <f t="shared" ref="P1474:P1537" si="69">IF($C1474="","",IF($E1474="",$C1474,$C1474&amp;" ("&amp;$E1474&amp;")"))</f>
        <v>昆陽　海士 (4)</v>
      </c>
      <c r="Q1474" s="2" t="str">
        <f t="shared" ref="Q1474:Q1537" si="70">IF($D1474="","",ASC($D1474))</f>
        <v>ｺﾝﾖｳ ｶｲﾄ</v>
      </c>
      <c r="R1474" s="2" t="str">
        <f t="shared" ref="R1474:R1537" si="71">IF($I1474="","",UPPER($I1474)&amp;" "&amp;UPPER(LEFT($J1474,1))&amp;LOWER(RIGHT($J1474,LEN($J1474)-1))&amp;" ("&amp;MID($G1474,3,2)&amp;")")</f>
        <v>KONYO Kaito (02)</v>
      </c>
      <c r="S1474" s="2" t="str">
        <f>IFERROR(IF($F1474="","",INDEX(リスト!$C:$C,MATCH($F1474,リスト!$B:$B,0))),"")</f>
        <v>28</v>
      </c>
      <c r="T1474" s="2" t="str">
        <f>IFERROR(IF($K1474="","",INDEX(リスト!$F:$F,MATCH($K1474,リスト!$E:$E,0))),"")</f>
        <v>JPN</v>
      </c>
      <c r="U1474" s="2" t="str">
        <f>IF($B1474="","",RIGHT($G1474*1000+100+COUNTIF($G$2:$G1474,$G1474),9))</f>
        <v>021011103</v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>伊川谷北・兵　庫</v>
      </c>
    </row>
    <row r="1475" spans="1:22" x14ac:dyDescent="0.4">
      <c r="A1475" t="s">
        <v>11801</v>
      </c>
      <c r="B1475">
        <v>1475</v>
      </c>
      <c r="C1475" t="s">
        <v>7081</v>
      </c>
      <c r="D1475" t="s">
        <v>7082</v>
      </c>
      <c r="E1475">
        <v>4</v>
      </c>
      <c r="F1475" t="s">
        <v>95</v>
      </c>
      <c r="G1475">
        <v>20021012</v>
      </c>
      <c r="H1475" t="s">
        <v>7083</v>
      </c>
      <c r="I1475" t="s">
        <v>7084</v>
      </c>
      <c r="J1475" t="s">
        <v>2056</v>
      </c>
      <c r="K1475" t="s">
        <v>141</v>
      </c>
      <c r="L1475" t="s">
        <v>95</v>
      </c>
      <c r="M1475" t="s">
        <v>6358</v>
      </c>
      <c r="O1475" s="2">
        <f>IFERROR(IF($B1475="","",INDEX(所属情報!$E:$E,MATCH($A1475,所属情報!$A:$A,0))),"")</f>
        <v>492430</v>
      </c>
      <c r="P1475" s="2" t="str">
        <f t="shared" si="69"/>
        <v>立花　元希 (4)</v>
      </c>
      <c r="Q1475" s="2" t="str">
        <f t="shared" si="70"/>
        <v>ﾀﾁﾊﾞﾅ ｹﾞﾝｷ</v>
      </c>
      <c r="R1475" s="2" t="str">
        <f t="shared" si="71"/>
        <v>TACHIBANA Genki (02)</v>
      </c>
      <c r="S1475" s="2" t="str">
        <f>IFERROR(IF($F1475="","",INDEX(リスト!$C:$C,MATCH($F1475,リスト!$B:$B,0))),"")</f>
        <v>28</v>
      </c>
      <c r="T1475" s="2" t="str">
        <f>IFERROR(IF($K1475="","",INDEX(リスト!$F:$F,MATCH($K1475,リスト!$E:$E,0))),"")</f>
        <v>JPN</v>
      </c>
      <c r="U1475" s="2" t="str">
        <f>IF($B1475="","",RIGHT($G1475*1000+100+COUNTIF($G$2:$G1475,$G1475),9))</f>
        <v>021012102</v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>神戸第一・兵　庫</v>
      </c>
    </row>
    <row r="1476" spans="1:22" x14ac:dyDescent="0.4">
      <c r="A1476" t="s">
        <v>11801</v>
      </c>
      <c r="B1476">
        <v>1476</v>
      </c>
      <c r="C1476" t="s">
        <v>7085</v>
      </c>
      <c r="D1476" t="s">
        <v>7086</v>
      </c>
      <c r="E1476">
        <v>4</v>
      </c>
      <c r="F1476" t="s">
        <v>95</v>
      </c>
      <c r="G1476">
        <v>20020407</v>
      </c>
      <c r="H1476" t="s">
        <v>7087</v>
      </c>
      <c r="I1476" t="s">
        <v>6143</v>
      </c>
      <c r="J1476" t="s">
        <v>7088</v>
      </c>
      <c r="K1476" t="s">
        <v>141</v>
      </c>
      <c r="L1476" t="s">
        <v>95</v>
      </c>
      <c r="M1476" t="s">
        <v>2777</v>
      </c>
      <c r="O1476" s="2">
        <f>IFERROR(IF($B1476="","",INDEX(所属情報!$E:$E,MATCH($A1476,所属情報!$A:$A,0))),"")</f>
        <v>492430</v>
      </c>
      <c r="P1476" s="2" t="str">
        <f t="shared" si="69"/>
        <v>前川　誠之介 (4)</v>
      </c>
      <c r="Q1476" s="2" t="str">
        <f t="shared" si="70"/>
        <v>ﾏｴｶﾜ ｾｲﾉｽｹ</v>
      </c>
      <c r="R1476" s="2" t="str">
        <f t="shared" si="71"/>
        <v>MAEKAWA Seinosuke (02)</v>
      </c>
      <c r="S1476" s="2" t="str">
        <f>IFERROR(IF($F1476="","",INDEX(リスト!$C:$C,MATCH($F1476,リスト!$B:$B,0))),"")</f>
        <v>28</v>
      </c>
      <c r="T1476" s="2" t="str">
        <f>IFERROR(IF($K1476="","",INDEX(リスト!$F:$F,MATCH($K1476,リスト!$E:$E,0))),"")</f>
        <v>JPN</v>
      </c>
      <c r="U1476" s="2" t="str">
        <f>IF($B1476="","",RIGHT($G1476*1000+100+COUNTIF($G$2:$G1476,$G1476),9))</f>
        <v>020407104</v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>兵庫県立農業・兵　庫</v>
      </c>
    </row>
    <row r="1477" spans="1:22" x14ac:dyDescent="0.4">
      <c r="A1477" t="s">
        <v>11801</v>
      </c>
      <c r="B1477">
        <v>1477</v>
      </c>
      <c r="C1477" t="s">
        <v>7089</v>
      </c>
      <c r="D1477" t="s">
        <v>7090</v>
      </c>
      <c r="E1477">
        <v>4</v>
      </c>
      <c r="F1477" t="s">
        <v>91</v>
      </c>
      <c r="G1477">
        <v>20020626</v>
      </c>
      <c r="H1477" t="s">
        <v>7091</v>
      </c>
      <c r="I1477" t="s">
        <v>1555</v>
      </c>
      <c r="J1477" t="s">
        <v>856</v>
      </c>
      <c r="K1477" t="s">
        <v>141</v>
      </c>
      <c r="L1477" t="s">
        <v>91</v>
      </c>
      <c r="M1477" t="s">
        <v>1732</v>
      </c>
      <c r="O1477" s="2">
        <f>IFERROR(IF($B1477="","",INDEX(所属情報!$E:$E,MATCH($A1477,所属情報!$A:$A,0))),"")</f>
        <v>492430</v>
      </c>
      <c r="P1477" s="2" t="str">
        <f t="shared" si="69"/>
        <v>山下　遼也 (4)</v>
      </c>
      <c r="Q1477" s="2" t="str">
        <f t="shared" si="70"/>
        <v>ﾔﾏｼﾀ ﾘｮｳﾔ</v>
      </c>
      <c r="R1477" s="2" t="str">
        <f t="shared" si="71"/>
        <v>YAMASHITA Ryoya (02)</v>
      </c>
      <c r="S1477" s="2" t="str">
        <f>IFERROR(IF($F1477="","",INDEX(リスト!$C:$C,MATCH($F1477,リスト!$B:$B,0))),"")</f>
        <v>26</v>
      </c>
      <c r="T1477" s="2" t="str">
        <f>IFERROR(IF($K1477="","",INDEX(リスト!$F:$F,MATCH($K1477,リスト!$E:$E,0))),"")</f>
        <v>JPN</v>
      </c>
      <c r="U1477" s="2" t="str">
        <f>IF($B1477="","",RIGHT($G1477*1000+100+COUNTIF($G$2:$G1477,$G1477),9))</f>
        <v>020626102</v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>乙訓・京　都</v>
      </c>
    </row>
    <row r="1478" spans="1:22" x14ac:dyDescent="0.4">
      <c r="A1478" t="s">
        <v>11801</v>
      </c>
      <c r="B1478">
        <v>1478</v>
      </c>
      <c r="C1478" t="s">
        <v>7092</v>
      </c>
      <c r="D1478" t="s">
        <v>7093</v>
      </c>
      <c r="E1478">
        <v>3</v>
      </c>
      <c r="F1478" t="s">
        <v>95</v>
      </c>
      <c r="G1478">
        <v>20030524</v>
      </c>
      <c r="H1478" t="s">
        <v>7094</v>
      </c>
      <c r="I1478" t="s">
        <v>7095</v>
      </c>
      <c r="J1478" t="s">
        <v>1874</v>
      </c>
      <c r="K1478" t="s">
        <v>141</v>
      </c>
      <c r="L1478" t="s">
        <v>95</v>
      </c>
      <c r="M1478" t="s">
        <v>6358</v>
      </c>
      <c r="O1478" s="2">
        <f>IFERROR(IF($B1478="","",INDEX(所属情報!$E:$E,MATCH($A1478,所属情報!$A:$A,0))),"")</f>
        <v>492430</v>
      </c>
      <c r="P1478" s="2" t="str">
        <f t="shared" si="69"/>
        <v>池本　大介 (3)</v>
      </c>
      <c r="Q1478" s="2" t="str">
        <f t="shared" si="70"/>
        <v>ｲｹﾓﾄ ﾀﾞｲｽｹ</v>
      </c>
      <c r="R1478" s="2" t="str">
        <f t="shared" si="71"/>
        <v>IKEMOTO Daisuke (03)</v>
      </c>
      <c r="S1478" s="2" t="str">
        <f>IFERROR(IF($F1478="","",INDEX(リスト!$C:$C,MATCH($F1478,リスト!$B:$B,0))),"")</f>
        <v>28</v>
      </c>
      <c r="T1478" s="2" t="str">
        <f>IFERROR(IF($K1478="","",INDEX(リスト!$F:$F,MATCH($K1478,リスト!$E:$E,0))),"")</f>
        <v>JPN</v>
      </c>
      <c r="U1478" s="2" t="str">
        <f>IF($B1478="","",RIGHT($G1478*1000+100+COUNTIF($G$2:$G1478,$G1478),9))</f>
        <v>030524102</v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>神戸第一・兵　庫</v>
      </c>
    </row>
    <row r="1479" spans="1:22" x14ac:dyDescent="0.4">
      <c r="A1479" t="s">
        <v>11801</v>
      </c>
      <c r="B1479">
        <v>1479</v>
      </c>
      <c r="C1479" t="s">
        <v>7096</v>
      </c>
      <c r="D1479" t="s">
        <v>7097</v>
      </c>
      <c r="E1479">
        <v>3</v>
      </c>
      <c r="F1479" t="s">
        <v>95</v>
      </c>
      <c r="G1479">
        <v>20031228</v>
      </c>
      <c r="H1479" t="s">
        <v>7098</v>
      </c>
      <c r="I1479" t="s">
        <v>7099</v>
      </c>
      <c r="J1479" t="s">
        <v>1590</v>
      </c>
      <c r="K1479" t="s">
        <v>141</v>
      </c>
      <c r="L1479" t="s">
        <v>95</v>
      </c>
      <c r="M1479" t="s">
        <v>1021</v>
      </c>
      <c r="O1479" s="2">
        <f>IFERROR(IF($B1479="","",INDEX(所属情報!$E:$E,MATCH($A1479,所属情報!$A:$A,0))),"")</f>
        <v>492430</v>
      </c>
      <c r="P1479" s="2" t="str">
        <f t="shared" si="69"/>
        <v>柴崎　優 (3)</v>
      </c>
      <c r="Q1479" s="2" t="str">
        <f t="shared" si="70"/>
        <v>ｼﾊﾞｻｷ ﾕｳ</v>
      </c>
      <c r="R1479" s="2" t="str">
        <f t="shared" si="71"/>
        <v>SHIBASAKI Yu (03)</v>
      </c>
      <c r="S1479" s="2" t="str">
        <f>IFERROR(IF($F1479="","",INDEX(リスト!$C:$C,MATCH($F1479,リスト!$B:$B,0))),"")</f>
        <v>28</v>
      </c>
      <c r="T1479" s="2" t="str">
        <f>IFERROR(IF($K1479="","",INDEX(リスト!$F:$F,MATCH($K1479,リスト!$E:$E,0))),"")</f>
        <v>JPN</v>
      </c>
      <c r="U1479" s="2" t="str">
        <f>IF($B1479="","",RIGHT($G1479*1000+100+COUNTIF($G$2:$G1479,$G1479),9))</f>
        <v>031228101</v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>滝川第二・兵　庫</v>
      </c>
    </row>
    <row r="1480" spans="1:22" x14ac:dyDescent="0.4">
      <c r="A1480" t="s">
        <v>11801</v>
      </c>
      <c r="B1480">
        <v>1480</v>
      </c>
      <c r="C1480" t="s">
        <v>7100</v>
      </c>
      <c r="D1480" t="s">
        <v>7101</v>
      </c>
      <c r="E1480">
        <v>3</v>
      </c>
      <c r="F1480" t="s">
        <v>93</v>
      </c>
      <c r="G1480">
        <v>20040106</v>
      </c>
      <c r="H1480" t="s">
        <v>7102</v>
      </c>
      <c r="I1480" t="s">
        <v>7103</v>
      </c>
      <c r="J1480" t="s">
        <v>4637</v>
      </c>
      <c r="K1480" t="s">
        <v>141</v>
      </c>
      <c r="L1480" t="s">
        <v>93</v>
      </c>
      <c r="M1480" t="s">
        <v>945</v>
      </c>
      <c r="O1480" s="2">
        <f>IFERROR(IF($B1480="","",INDEX(所属情報!$E:$E,MATCH($A1480,所属情報!$A:$A,0))),"")</f>
        <v>492430</v>
      </c>
      <c r="P1480" s="2" t="str">
        <f t="shared" si="69"/>
        <v>末藤　唯人 (3)</v>
      </c>
      <c r="Q1480" s="2" t="str">
        <f t="shared" si="70"/>
        <v>ｽｴﾄｳ ﾕｲﾄ</v>
      </c>
      <c r="R1480" s="2" t="str">
        <f t="shared" si="71"/>
        <v>SUETO Yuito (04)</v>
      </c>
      <c r="S1480" s="2" t="str">
        <f>IFERROR(IF($F1480="","",INDEX(リスト!$C:$C,MATCH($F1480,リスト!$B:$B,0))),"")</f>
        <v>27</v>
      </c>
      <c r="T1480" s="2" t="str">
        <f>IFERROR(IF($K1480="","",INDEX(リスト!$F:$F,MATCH($K1480,リスト!$E:$E,0))),"")</f>
        <v>JPN</v>
      </c>
      <c r="U1480" s="2" t="str">
        <f>IF($B1480="","",RIGHT($G1480*1000+100+COUNTIF($G$2:$G1480,$G1480),9))</f>
        <v>040106101</v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>大塚・大　阪</v>
      </c>
    </row>
    <row r="1481" spans="1:22" x14ac:dyDescent="0.4">
      <c r="A1481" t="s">
        <v>11801</v>
      </c>
      <c r="B1481">
        <v>1481</v>
      </c>
      <c r="C1481" t="s">
        <v>7104</v>
      </c>
      <c r="D1481" t="s">
        <v>7105</v>
      </c>
      <c r="E1481">
        <v>3</v>
      </c>
      <c r="F1481" t="s">
        <v>95</v>
      </c>
      <c r="G1481">
        <v>20030804</v>
      </c>
      <c r="H1481" t="s">
        <v>7106</v>
      </c>
      <c r="I1481" t="s">
        <v>7107</v>
      </c>
      <c r="J1481" t="s">
        <v>1721</v>
      </c>
      <c r="K1481" t="s">
        <v>141</v>
      </c>
      <c r="L1481" t="s">
        <v>95</v>
      </c>
      <c r="M1481" t="s">
        <v>6659</v>
      </c>
      <c r="O1481" s="2">
        <f>IFERROR(IF($B1481="","",INDEX(所属情報!$E:$E,MATCH($A1481,所属情報!$A:$A,0))),"")</f>
        <v>492430</v>
      </c>
      <c r="P1481" s="2" t="str">
        <f t="shared" si="69"/>
        <v>東原　知輝 (3)</v>
      </c>
      <c r="Q1481" s="2" t="str">
        <f t="shared" si="70"/>
        <v>ﾋｶﾞｼﾊﾗ ｶｽﾞｷ</v>
      </c>
      <c r="R1481" s="2" t="str">
        <f t="shared" si="71"/>
        <v>HIGASHIHARA Kazuki (03)</v>
      </c>
      <c r="S1481" s="2" t="str">
        <f>IFERROR(IF($F1481="","",INDEX(リスト!$C:$C,MATCH($F1481,リスト!$B:$B,0))),"")</f>
        <v>28</v>
      </c>
      <c r="T1481" s="2" t="str">
        <f>IFERROR(IF($K1481="","",INDEX(リスト!$F:$F,MATCH($K1481,リスト!$E:$E,0))),"")</f>
        <v>JPN</v>
      </c>
      <c r="U1481" s="2" t="str">
        <f>IF($B1481="","",RIGHT($G1481*1000+100+COUNTIF($G$2:$G1481,$G1481),9))</f>
        <v>030804103</v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>神港学園・兵　庫</v>
      </c>
    </row>
    <row r="1482" spans="1:22" x14ac:dyDescent="0.4">
      <c r="A1482" t="s">
        <v>11801</v>
      </c>
      <c r="B1482">
        <v>1482</v>
      </c>
      <c r="C1482" t="s">
        <v>7108</v>
      </c>
      <c r="D1482" t="s">
        <v>7109</v>
      </c>
      <c r="E1482">
        <v>3</v>
      </c>
      <c r="F1482" t="s">
        <v>95</v>
      </c>
      <c r="G1482">
        <v>20040116</v>
      </c>
      <c r="H1482" t="s">
        <v>7110</v>
      </c>
      <c r="I1482" t="s">
        <v>783</v>
      </c>
      <c r="J1482" t="s">
        <v>2365</v>
      </c>
      <c r="K1482" t="s">
        <v>141</v>
      </c>
      <c r="L1482" t="s">
        <v>89</v>
      </c>
      <c r="M1482" t="s">
        <v>1652</v>
      </c>
      <c r="O1482" s="2">
        <f>IFERROR(IF($B1482="","",INDEX(所属情報!$E:$E,MATCH($A1482,所属情報!$A:$A,0))),"")</f>
        <v>492430</v>
      </c>
      <c r="P1482" s="2" t="str">
        <f t="shared" si="69"/>
        <v>山本　慈喜 (3)</v>
      </c>
      <c r="Q1482" s="2" t="str">
        <f t="shared" si="70"/>
        <v>ﾔﾏﾓﾄ ｲﾂｷ</v>
      </c>
      <c r="R1482" s="2" t="str">
        <f t="shared" si="71"/>
        <v>YAMAMOTO Itsuki (04)</v>
      </c>
      <c r="S1482" s="2" t="str">
        <f>IFERROR(IF($F1482="","",INDEX(リスト!$C:$C,MATCH($F1482,リスト!$B:$B,0))),"")</f>
        <v>28</v>
      </c>
      <c r="T1482" s="2" t="str">
        <f>IFERROR(IF($K1482="","",INDEX(リスト!$F:$F,MATCH($K1482,リスト!$E:$E,0))),"")</f>
        <v>JPN</v>
      </c>
      <c r="U1482" s="2" t="str">
        <f>IF($B1482="","",RIGHT($G1482*1000+100+COUNTIF($G$2:$G1482,$G1482),9))</f>
        <v>040116101</v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>比叡山・滋　賀</v>
      </c>
    </row>
    <row r="1483" spans="1:22" x14ac:dyDescent="0.4">
      <c r="A1483" t="s">
        <v>11801</v>
      </c>
      <c r="B1483">
        <v>1483</v>
      </c>
      <c r="C1483" t="s">
        <v>7111</v>
      </c>
      <c r="D1483" t="s">
        <v>7112</v>
      </c>
      <c r="E1483">
        <v>3</v>
      </c>
      <c r="F1483" t="s">
        <v>95</v>
      </c>
      <c r="G1483">
        <v>20030520</v>
      </c>
      <c r="H1483" t="s">
        <v>7113</v>
      </c>
      <c r="I1483" t="s">
        <v>1736</v>
      </c>
      <c r="J1483" t="s">
        <v>5218</v>
      </c>
      <c r="K1483" t="s">
        <v>141</v>
      </c>
      <c r="L1483" t="s">
        <v>95</v>
      </c>
      <c r="M1483" t="s">
        <v>3165</v>
      </c>
      <c r="O1483" s="2">
        <f>IFERROR(IF($B1483="","",INDEX(所属情報!$E:$E,MATCH($A1483,所属情報!$A:$A,0))),"")</f>
        <v>492430</v>
      </c>
      <c r="P1483" s="2" t="str">
        <f t="shared" si="69"/>
        <v>吉川　新 (3)</v>
      </c>
      <c r="Q1483" s="2" t="str">
        <f t="shared" si="70"/>
        <v>ﾖｼｶﾜ ｱﾗﾀ</v>
      </c>
      <c r="R1483" s="2" t="str">
        <f t="shared" si="71"/>
        <v>YOSHIKAWA Arata (03)</v>
      </c>
      <c r="S1483" s="2" t="str">
        <f>IFERROR(IF($F1483="","",INDEX(リスト!$C:$C,MATCH($F1483,リスト!$B:$B,0))),"")</f>
        <v>28</v>
      </c>
      <c r="T1483" s="2" t="str">
        <f>IFERROR(IF($K1483="","",INDEX(リスト!$F:$F,MATCH($K1483,リスト!$E:$E,0))),"")</f>
        <v>JPN</v>
      </c>
      <c r="U1483" s="2" t="str">
        <f>IF($B1483="","",RIGHT($G1483*1000+100+COUNTIF($G$2:$G1483,$G1483),9))</f>
        <v>030520104</v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>西脇工業・兵　庫</v>
      </c>
    </row>
    <row r="1484" spans="1:22" x14ac:dyDescent="0.4">
      <c r="A1484" t="s">
        <v>11801</v>
      </c>
      <c r="B1484">
        <v>1484</v>
      </c>
      <c r="C1484" t="s">
        <v>7114</v>
      </c>
      <c r="D1484" t="s">
        <v>7115</v>
      </c>
      <c r="E1484">
        <v>2</v>
      </c>
      <c r="F1484" t="s">
        <v>95</v>
      </c>
      <c r="G1484">
        <v>20040510</v>
      </c>
      <c r="H1484" t="s">
        <v>7116</v>
      </c>
      <c r="I1484" t="s">
        <v>5268</v>
      </c>
      <c r="J1484" t="s">
        <v>2316</v>
      </c>
      <c r="K1484" t="s">
        <v>141</v>
      </c>
      <c r="L1484" t="s">
        <v>95</v>
      </c>
      <c r="M1484" t="s">
        <v>7117</v>
      </c>
      <c r="O1484" s="2">
        <f>IFERROR(IF($B1484="","",INDEX(所属情報!$E:$E,MATCH($A1484,所属情報!$A:$A,0))),"")</f>
        <v>492430</v>
      </c>
      <c r="P1484" s="2" t="str">
        <f t="shared" si="69"/>
        <v>上田　大翔 (2)</v>
      </c>
      <c r="Q1484" s="2" t="str">
        <f t="shared" si="70"/>
        <v>ｳｴﾀﾞ ﾔﾏﾄ</v>
      </c>
      <c r="R1484" s="2" t="str">
        <f t="shared" si="71"/>
        <v>UEDA Yamato (04)</v>
      </c>
      <c r="S1484" s="2" t="str">
        <f>IFERROR(IF($F1484="","",INDEX(リスト!$C:$C,MATCH($F1484,リスト!$B:$B,0))),"")</f>
        <v>28</v>
      </c>
      <c r="T1484" s="2" t="str">
        <f>IFERROR(IF($K1484="","",INDEX(リスト!$F:$F,MATCH($K1484,リスト!$E:$E,0))),"")</f>
        <v>JPN</v>
      </c>
      <c r="U1484" s="2" t="str">
        <f>IF($B1484="","",RIGHT($G1484*1000+100+COUNTIF($G$2:$G1484,$G1484),9))</f>
        <v>040510102</v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>加古川南・兵　庫</v>
      </c>
    </row>
    <row r="1485" spans="1:22" x14ac:dyDescent="0.4">
      <c r="A1485" t="s">
        <v>11801</v>
      </c>
      <c r="B1485">
        <v>1485</v>
      </c>
      <c r="C1485" t="s">
        <v>7118</v>
      </c>
      <c r="D1485" t="s">
        <v>7119</v>
      </c>
      <c r="E1485">
        <v>2</v>
      </c>
      <c r="F1485" t="s">
        <v>81</v>
      </c>
      <c r="G1485">
        <v>20041012</v>
      </c>
      <c r="H1485" t="s">
        <v>7120</v>
      </c>
      <c r="I1485" t="s">
        <v>3192</v>
      </c>
      <c r="J1485" t="s">
        <v>2455</v>
      </c>
      <c r="K1485" t="s">
        <v>141</v>
      </c>
      <c r="L1485" t="s">
        <v>81</v>
      </c>
      <c r="M1485" t="s">
        <v>3751</v>
      </c>
      <c r="O1485" s="2">
        <f>IFERROR(IF($B1485="","",INDEX(所属情報!$E:$E,MATCH($A1485,所属情報!$A:$A,0))),"")</f>
        <v>492430</v>
      </c>
      <c r="P1485" s="2" t="str">
        <f t="shared" si="69"/>
        <v>奥村　竜二 (2)</v>
      </c>
      <c r="Q1485" s="2" t="str">
        <f t="shared" si="70"/>
        <v>ｵｸﾑﾗ ﾘｭｳｼﾞ</v>
      </c>
      <c r="R1485" s="2" t="str">
        <f t="shared" si="71"/>
        <v>OKUMURA Ryuji (04)</v>
      </c>
      <c r="S1485" s="2" t="str">
        <f>IFERROR(IF($F1485="","",INDEX(リスト!$C:$C,MATCH($F1485,リスト!$B:$B,0))),"")</f>
        <v>21</v>
      </c>
      <c r="T1485" s="2" t="str">
        <f>IFERROR(IF($K1485="","",INDEX(リスト!$F:$F,MATCH($K1485,リスト!$E:$E,0))),"")</f>
        <v>JPN</v>
      </c>
      <c r="U1485" s="2" t="str">
        <f>IF($B1485="","",RIGHT($G1485*1000+100+COUNTIF($G$2:$G1485,$G1485),9))</f>
        <v>041012102</v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>美濃加茂・岐　阜</v>
      </c>
    </row>
    <row r="1486" spans="1:22" x14ac:dyDescent="0.4">
      <c r="A1486" t="s">
        <v>11801</v>
      </c>
      <c r="B1486">
        <v>1486</v>
      </c>
      <c r="C1486" t="s">
        <v>7121</v>
      </c>
      <c r="D1486" t="s">
        <v>7122</v>
      </c>
      <c r="E1486">
        <v>2</v>
      </c>
      <c r="F1486" t="s">
        <v>95</v>
      </c>
      <c r="G1486">
        <v>20040518</v>
      </c>
      <c r="H1486" t="s">
        <v>7123</v>
      </c>
      <c r="I1486" t="s">
        <v>7124</v>
      </c>
      <c r="J1486" t="s">
        <v>4974</v>
      </c>
      <c r="K1486" t="s">
        <v>141</v>
      </c>
      <c r="L1486" t="s">
        <v>95</v>
      </c>
      <c r="M1486" t="s">
        <v>7125</v>
      </c>
      <c r="O1486" s="2">
        <f>IFERROR(IF($B1486="","",INDEX(所属情報!$E:$E,MATCH($A1486,所属情報!$A:$A,0))),"")</f>
        <v>492430</v>
      </c>
      <c r="P1486" s="2" t="str">
        <f t="shared" si="69"/>
        <v>川端　将英 (2)</v>
      </c>
      <c r="Q1486" s="2" t="str">
        <f t="shared" si="70"/>
        <v>ｶﾜﾊﾞﾀ ｼｮｳｴｲ</v>
      </c>
      <c r="R1486" s="2" t="str">
        <f t="shared" si="71"/>
        <v>KAWABATA Shoei (04)</v>
      </c>
      <c r="S1486" s="2" t="str">
        <f>IFERROR(IF($F1486="","",INDEX(リスト!$C:$C,MATCH($F1486,リスト!$B:$B,0))),"")</f>
        <v>28</v>
      </c>
      <c r="T1486" s="2" t="str">
        <f>IFERROR(IF($K1486="","",INDEX(リスト!$F:$F,MATCH($K1486,リスト!$E:$E,0))),"")</f>
        <v>JPN</v>
      </c>
      <c r="U1486" s="2" t="str">
        <f>IF($B1486="","",RIGHT($G1486*1000+100+COUNTIF($G$2:$G1486,$G1486),9))</f>
        <v>040518103</v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>高砂南・兵　庫</v>
      </c>
    </row>
    <row r="1487" spans="1:22" x14ac:dyDescent="0.4">
      <c r="A1487" t="s">
        <v>11801</v>
      </c>
      <c r="B1487">
        <v>1487</v>
      </c>
      <c r="C1487" t="s">
        <v>7126</v>
      </c>
      <c r="D1487" t="s">
        <v>7127</v>
      </c>
      <c r="E1487">
        <v>2</v>
      </c>
      <c r="F1487" t="s">
        <v>95</v>
      </c>
      <c r="G1487">
        <v>20040904</v>
      </c>
      <c r="H1487" t="s">
        <v>7128</v>
      </c>
      <c r="I1487" t="s">
        <v>1805</v>
      </c>
      <c r="J1487" t="s">
        <v>1413</v>
      </c>
      <c r="K1487" t="s">
        <v>141</v>
      </c>
      <c r="L1487" t="s">
        <v>95</v>
      </c>
      <c r="M1487" t="s">
        <v>827</v>
      </c>
      <c r="O1487" s="2">
        <f>IFERROR(IF($B1487="","",INDEX(所属情報!$E:$E,MATCH($A1487,所属情報!$A:$A,0))),"")</f>
        <v>492430</v>
      </c>
      <c r="P1487" s="2" t="str">
        <f t="shared" si="69"/>
        <v>田中　康太郎 (2)</v>
      </c>
      <c r="Q1487" s="2" t="str">
        <f t="shared" si="70"/>
        <v>ﾀﾅｶ ｺｳﾀﾛｳ</v>
      </c>
      <c r="R1487" s="2" t="str">
        <f t="shared" si="71"/>
        <v>TANAKA Kotaro (04)</v>
      </c>
      <c r="S1487" s="2" t="str">
        <f>IFERROR(IF($F1487="","",INDEX(リスト!$C:$C,MATCH($F1487,リスト!$B:$B,0))),"")</f>
        <v>28</v>
      </c>
      <c r="T1487" s="2" t="str">
        <f>IFERROR(IF($K1487="","",INDEX(リスト!$F:$F,MATCH($K1487,リスト!$E:$E,0))),"")</f>
        <v>JPN</v>
      </c>
      <c r="U1487" s="2" t="str">
        <f>IF($B1487="","",RIGHT($G1487*1000+100+COUNTIF($G$2:$G1487,$G1487),9))</f>
        <v>040904102</v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>社・兵　庫</v>
      </c>
    </row>
    <row r="1488" spans="1:22" x14ac:dyDescent="0.4">
      <c r="A1488" t="s">
        <v>11801</v>
      </c>
      <c r="B1488">
        <v>1488</v>
      </c>
      <c r="C1488" t="s">
        <v>7129</v>
      </c>
      <c r="D1488" t="s">
        <v>7130</v>
      </c>
      <c r="E1488">
        <v>2</v>
      </c>
      <c r="F1488" t="s">
        <v>95</v>
      </c>
      <c r="G1488">
        <v>20040411</v>
      </c>
      <c r="H1488" t="s">
        <v>7131</v>
      </c>
      <c r="I1488" t="s">
        <v>1610</v>
      </c>
      <c r="J1488" t="s">
        <v>2365</v>
      </c>
      <c r="K1488" t="s">
        <v>141</v>
      </c>
      <c r="L1488" t="s">
        <v>95</v>
      </c>
      <c r="M1488" t="s">
        <v>1021</v>
      </c>
      <c r="O1488" s="2">
        <f>IFERROR(IF($B1488="","",INDEX(所属情報!$E:$E,MATCH($A1488,所属情報!$A:$A,0))),"")</f>
        <v>492430</v>
      </c>
      <c r="P1488" s="2" t="str">
        <f t="shared" si="69"/>
        <v>中島　一喜 (2)</v>
      </c>
      <c r="Q1488" s="2" t="str">
        <f t="shared" si="70"/>
        <v>ﾅｶｼﾏ ｲﾂｷ</v>
      </c>
      <c r="R1488" s="2" t="str">
        <f t="shared" si="71"/>
        <v>NAKASHIMA Itsuki (04)</v>
      </c>
      <c r="S1488" s="2" t="str">
        <f>IFERROR(IF($F1488="","",INDEX(リスト!$C:$C,MATCH($F1488,リスト!$B:$B,0))),"")</f>
        <v>28</v>
      </c>
      <c r="T1488" s="2" t="str">
        <f>IFERROR(IF($K1488="","",INDEX(リスト!$F:$F,MATCH($K1488,リスト!$E:$E,0))),"")</f>
        <v>JPN</v>
      </c>
      <c r="U1488" s="2" t="str">
        <f>IF($B1488="","",RIGHT($G1488*1000+100+COUNTIF($G$2:$G1488,$G1488),9))</f>
        <v>040411101</v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>滝川第二・兵　庫</v>
      </c>
    </row>
    <row r="1489" spans="1:22" x14ac:dyDescent="0.4">
      <c r="A1489" t="s">
        <v>11801</v>
      </c>
      <c r="B1489">
        <v>1489</v>
      </c>
      <c r="C1489" t="s">
        <v>7132</v>
      </c>
      <c r="D1489" t="s">
        <v>7133</v>
      </c>
      <c r="E1489">
        <v>2</v>
      </c>
      <c r="F1489" t="s">
        <v>95</v>
      </c>
      <c r="G1489">
        <v>20040506</v>
      </c>
      <c r="H1489" t="s">
        <v>7134</v>
      </c>
      <c r="I1489" t="s">
        <v>5625</v>
      </c>
      <c r="J1489" t="s">
        <v>1882</v>
      </c>
      <c r="K1489" t="s">
        <v>141</v>
      </c>
      <c r="L1489" t="s">
        <v>95</v>
      </c>
      <c r="M1489" t="s">
        <v>1667</v>
      </c>
      <c r="O1489" s="2">
        <f>IFERROR(IF($B1489="","",INDEX(所属情報!$E:$E,MATCH($A1489,所属情報!$A:$A,0))),"")</f>
        <v>492430</v>
      </c>
      <c r="P1489" s="2" t="str">
        <f t="shared" si="69"/>
        <v>福田　光晃 (2)</v>
      </c>
      <c r="Q1489" s="2" t="str">
        <f t="shared" si="70"/>
        <v>ﾌｸﾀﾞ ﾋｶﾙ</v>
      </c>
      <c r="R1489" s="2" t="str">
        <f t="shared" si="71"/>
        <v>FUKUDA Hikaru (04)</v>
      </c>
      <c r="S1489" s="2" t="str">
        <f>IFERROR(IF($F1489="","",INDEX(リスト!$C:$C,MATCH($F1489,リスト!$B:$B,0))),"")</f>
        <v>28</v>
      </c>
      <c r="T1489" s="2" t="str">
        <f>IFERROR(IF($K1489="","",INDEX(リスト!$F:$F,MATCH($K1489,リスト!$E:$E,0))),"")</f>
        <v>JPN</v>
      </c>
      <c r="U1489" s="2" t="str">
        <f>IF($B1489="","",RIGHT($G1489*1000+100+COUNTIF($G$2:$G1489,$G1489),9))</f>
        <v>040506102</v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>姫路商業・兵　庫</v>
      </c>
    </row>
    <row r="1490" spans="1:22" x14ac:dyDescent="0.4">
      <c r="A1490" t="s">
        <v>11801</v>
      </c>
      <c r="B1490">
        <v>1490</v>
      </c>
      <c r="C1490" t="s">
        <v>7135</v>
      </c>
      <c r="D1490" t="s">
        <v>7136</v>
      </c>
      <c r="E1490">
        <v>2</v>
      </c>
      <c r="F1490" t="s">
        <v>91</v>
      </c>
      <c r="G1490">
        <v>20040724</v>
      </c>
      <c r="H1490" t="s">
        <v>7137</v>
      </c>
      <c r="I1490" t="s">
        <v>5075</v>
      </c>
      <c r="J1490" t="s">
        <v>2042</v>
      </c>
      <c r="K1490" t="s">
        <v>141</v>
      </c>
      <c r="L1490" t="s">
        <v>91</v>
      </c>
      <c r="M1490" t="s">
        <v>1732</v>
      </c>
      <c r="O1490" s="2">
        <f>IFERROR(IF($B1490="","",INDEX(所属情報!$E:$E,MATCH($A1490,所属情報!$A:$A,0))),"")</f>
        <v>492430</v>
      </c>
      <c r="P1490" s="2" t="str">
        <f t="shared" si="69"/>
        <v>安井　雅典 (2)</v>
      </c>
      <c r="Q1490" s="2" t="str">
        <f t="shared" si="70"/>
        <v>ﾔｽｲ ﾏｻﾉﾘ</v>
      </c>
      <c r="R1490" s="2" t="str">
        <f t="shared" si="71"/>
        <v>YASUI Masanori (04)</v>
      </c>
      <c r="S1490" s="2" t="str">
        <f>IFERROR(IF($F1490="","",INDEX(リスト!$C:$C,MATCH($F1490,リスト!$B:$B,0))),"")</f>
        <v>26</v>
      </c>
      <c r="T1490" s="2" t="str">
        <f>IFERROR(IF($K1490="","",INDEX(リスト!$F:$F,MATCH($K1490,リスト!$E:$E,0))),"")</f>
        <v>JPN</v>
      </c>
      <c r="U1490" s="2" t="str">
        <f>IF($B1490="","",RIGHT($G1490*1000+100+COUNTIF($G$2:$G1490,$G1490),9))</f>
        <v>040724102</v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>乙訓・京　都</v>
      </c>
    </row>
    <row r="1491" spans="1:22" x14ac:dyDescent="0.4">
      <c r="A1491" t="s">
        <v>11801</v>
      </c>
      <c r="B1491">
        <v>1491</v>
      </c>
      <c r="C1491" t="s">
        <v>7138</v>
      </c>
      <c r="D1491" t="s">
        <v>7139</v>
      </c>
      <c r="E1491">
        <v>1</v>
      </c>
      <c r="F1491" t="s">
        <v>95</v>
      </c>
      <c r="G1491">
        <v>20050414</v>
      </c>
      <c r="H1491" t="s">
        <v>7140</v>
      </c>
      <c r="I1491" t="s">
        <v>1171</v>
      </c>
      <c r="J1491" t="s">
        <v>1327</v>
      </c>
      <c r="K1491" t="s">
        <v>141</v>
      </c>
      <c r="L1491" t="s">
        <v>95</v>
      </c>
      <c r="M1491" t="s">
        <v>7141</v>
      </c>
      <c r="O1491" s="2">
        <f>IFERROR(IF($B1491="","",INDEX(所属情報!$E:$E,MATCH($A1491,所属情報!$A:$A,0))),"")</f>
        <v>492430</v>
      </c>
      <c r="P1491" s="2" t="str">
        <f t="shared" si="69"/>
        <v>今岡　侑希 (1)</v>
      </c>
      <c r="Q1491" s="2" t="str">
        <f t="shared" si="70"/>
        <v>ｲﾏｵｶ ﾕｳｷ</v>
      </c>
      <c r="R1491" s="2" t="str">
        <f t="shared" si="71"/>
        <v>IMAOKA Yuki (05)</v>
      </c>
      <c r="S1491" s="2" t="str">
        <f>IFERROR(IF($F1491="","",INDEX(リスト!$C:$C,MATCH($F1491,リスト!$B:$B,0))),"")</f>
        <v>28</v>
      </c>
      <c r="T1491" s="2" t="str">
        <f>IFERROR(IF($K1491="","",INDEX(リスト!$F:$F,MATCH($K1491,リスト!$E:$E,0))),"")</f>
        <v>JPN</v>
      </c>
      <c r="U1491" s="2" t="str">
        <f>IF($B1491="","",RIGHT($G1491*1000+100+COUNTIF($G$2:$G1491,$G1491),9))</f>
        <v>050414102</v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>明石清水・兵　庫</v>
      </c>
    </row>
    <row r="1492" spans="1:22" x14ac:dyDescent="0.4">
      <c r="A1492" t="s">
        <v>11801</v>
      </c>
      <c r="B1492">
        <v>1492</v>
      </c>
      <c r="C1492" t="s">
        <v>7142</v>
      </c>
      <c r="D1492" t="s">
        <v>7143</v>
      </c>
      <c r="E1492">
        <v>1</v>
      </c>
      <c r="F1492" t="s">
        <v>95</v>
      </c>
      <c r="G1492">
        <v>20050630</v>
      </c>
      <c r="I1492" t="s">
        <v>2525</v>
      </c>
      <c r="J1492" t="s">
        <v>1625</v>
      </c>
      <c r="K1492" t="s">
        <v>141</v>
      </c>
      <c r="L1492" t="s">
        <v>95</v>
      </c>
      <c r="M1492" t="s">
        <v>6659</v>
      </c>
      <c r="O1492" s="2">
        <f>IFERROR(IF($B1492="","",INDEX(所属情報!$E:$E,MATCH($A1492,所属情報!$A:$A,0))),"")</f>
        <v>492430</v>
      </c>
      <c r="P1492" s="2" t="str">
        <f t="shared" si="69"/>
        <v>久保　慶介 (1)</v>
      </c>
      <c r="Q1492" s="2" t="str">
        <f t="shared" si="70"/>
        <v>ｸﾎﾞ ｹｲｽｹ</v>
      </c>
      <c r="R1492" s="2" t="str">
        <f t="shared" si="71"/>
        <v>KUBO Keisuke (05)</v>
      </c>
      <c r="S1492" s="2" t="str">
        <f>IFERROR(IF($F1492="","",INDEX(リスト!$C:$C,MATCH($F1492,リスト!$B:$B,0))),"")</f>
        <v>28</v>
      </c>
      <c r="T1492" s="2" t="str">
        <f>IFERROR(IF($K1492="","",INDEX(リスト!$F:$F,MATCH($K1492,リスト!$E:$E,0))),"")</f>
        <v>JPN</v>
      </c>
      <c r="U1492" s="2" t="str">
        <f>IF($B1492="","",RIGHT($G1492*1000+100+COUNTIF($G$2:$G1492,$G1492),9))</f>
        <v>050630103</v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>神港学園・兵　庫</v>
      </c>
    </row>
    <row r="1493" spans="1:22" x14ac:dyDescent="0.4">
      <c r="A1493" t="s">
        <v>11801</v>
      </c>
      <c r="B1493">
        <v>1493</v>
      </c>
      <c r="C1493" t="s">
        <v>7144</v>
      </c>
      <c r="D1493" t="s">
        <v>7145</v>
      </c>
      <c r="E1493">
        <v>1</v>
      </c>
      <c r="F1493" t="s">
        <v>95</v>
      </c>
      <c r="G1493">
        <v>20051231</v>
      </c>
      <c r="H1493" t="s">
        <v>7146</v>
      </c>
      <c r="I1493" t="s">
        <v>3247</v>
      </c>
      <c r="J1493" t="s">
        <v>1716</v>
      </c>
      <c r="K1493" t="s">
        <v>141</v>
      </c>
      <c r="L1493" t="s">
        <v>95</v>
      </c>
      <c r="M1493" t="s">
        <v>7147</v>
      </c>
      <c r="O1493" s="2">
        <f>IFERROR(IF($B1493="","",INDEX(所属情報!$E:$E,MATCH($A1493,所属情報!$A:$A,0))),"")</f>
        <v>492430</v>
      </c>
      <c r="P1493" s="2" t="str">
        <f t="shared" si="69"/>
        <v>黒田　大晴 (1)</v>
      </c>
      <c r="Q1493" s="2" t="str">
        <f t="shared" si="70"/>
        <v>ｸﾛﾀﾞ ﾀｲｾｲ</v>
      </c>
      <c r="R1493" s="2" t="str">
        <f t="shared" si="71"/>
        <v>KURODA Taisei (05)</v>
      </c>
      <c r="S1493" s="2" t="str">
        <f>IFERROR(IF($F1493="","",INDEX(リスト!$C:$C,MATCH($F1493,リスト!$B:$B,0))),"")</f>
        <v>28</v>
      </c>
      <c r="T1493" s="2" t="str">
        <f>IFERROR(IF($K1493="","",INDEX(リスト!$F:$F,MATCH($K1493,リスト!$E:$E,0))),"")</f>
        <v>JPN</v>
      </c>
      <c r="U1493" s="2" t="str">
        <f>IF($B1493="","",RIGHT($G1493*1000+100+COUNTIF($G$2:$G1493,$G1493),9))</f>
        <v>051231101</v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>龍野北・兵　庫</v>
      </c>
    </row>
    <row r="1494" spans="1:22" x14ac:dyDescent="0.4">
      <c r="A1494" t="s">
        <v>11801</v>
      </c>
      <c r="B1494">
        <v>1494</v>
      </c>
      <c r="C1494" t="s">
        <v>7148</v>
      </c>
      <c r="D1494" t="s">
        <v>7149</v>
      </c>
      <c r="E1494">
        <v>1</v>
      </c>
      <c r="F1494" t="s">
        <v>105</v>
      </c>
      <c r="G1494">
        <v>20060101</v>
      </c>
      <c r="I1494" t="s">
        <v>7150</v>
      </c>
      <c r="J1494" t="s">
        <v>6181</v>
      </c>
      <c r="K1494" t="s">
        <v>141</v>
      </c>
      <c r="L1494" t="s">
        <v>105</v>
      </c>
      <c r="M1494" t="s">
        <v>3685</v>
      </c>
      <c r="O1494" s="2">
        <f>IFERROR(IF($B1494="","",INDEX(所属情報!$E:$E,MATCH($A1494,所属情報!$A:$A,0))),"")</f>
        <v>492430</v>
      </c>
      <c r="P1494" s="2" t="str">
        <f t="shared" si="69"/>
        <v>周世原　春玖 (1)</v>
      </c>
      <c r="Q1494" s="2" t="str">
        <f t="shared" si="70"/>
        <v>ｽｾﾊﾗ ﾊｸ</v>
      </c>
      <c r="R1494" s="2" t="str">
        <f t="shared" si="71"/>
        <v>SUSEHARA Haku (06)</v>
      </c>
      <c r="S1494" s="2" t="str">
        <f>IFERROR(IF($F1494="","",INDEX(リスト!$C:$C,MATCH($F1494,リスト!$B:$B,0))),"")</f>
        <v>33</v>
      </c>
      <c r="T1494" s="2" t="str">
        <f>IFERROR(IF($K1494="","",INDEX(リスト!$F:$F,MATCH($K1494,リスト!$E:$E,0))),"")</f>
        <v>JPN</v>
      </c>
      <c r="U1494" s="2" t="str">
        <f>IF($B1494="","",RIGHT($G1494*1000+100+COUNTIF($G$2:$G1494,$G1494),9))</f>
        <v>060101101</v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>岡山商科大附属・岡　山</v>
      </c>
    </row>
    <row r="1495" spans="1:22" x14ac:dyDescent="0.4">
      <c r="A1495" t="s">
        <v>11801</v>
      </c>
      <c r="B1495">
        <v>1495</v>
      </c>
      <c r="C1495" t="s">
        <v>7151</v>
      </c>
      <c r="D1495" t="s">
        <v>7152</v>
      </c>
      <c r="E1495">
        <v>1</v>
      </c>
      <c r="F1495" t="s">
        <v>41</v>
      </c>
      <c r="G1495">
        <v>20060322</v>
      </c>
      <c r="H1495" t="s">
        <v>7153</v>
      </c>
      <c r="I1495" t="s">
        <v>1465</v>
      </c>
      <c r="J1495" t="s">
        <v>1188</v>
      </c>
      <c r="K1495" t="s">
        <v>141</v>
      </c>
      <c r="L1495" t="s">
        <v>41</v>
      </c>
      <c r="M1495" t="s">
        <v>7154</v>
      </c>
      <c r="O1495" s="2">
        <f>IFERROR(IF($B1495="","",INDEX(所属情報!$E:$E,MATCH($A1495,所属情報!$A:$A,0))),"")</f>
        <v>492430</v>
      </c>
      <c r="P1495" s="2" t="str">
        <f t="shared" si="69"/>
        <v>田辺　峻 (1)</v>
      </c>
      <c r="Q1495" s="2" t="str">
        <f t="shared" si="70"/>
        <v>ﾀﾅﾍﾞ ｼｭﾝ</v>
      </c>
      <c r="R1495" s="2" t="str">
        <f t="shared" si="71"/>
        <v>TANABE Shun (06)</v>
      </c>
      <c r="S1495" s="2" t="str">
        <f>IFERROR(IF($F1495="","",INDEX(リスト!$C:$C,MATCH($F1495,リスト!$B:$B,0))),"")</f>
        <v>01</v>
      </c>
      <c r="T1495" s="2" t="str">
        <f>IFERROR(IF($K1495="","",INDEX(リスト!$F:$F,MATCH($K1495,リスト!$E:$E,0))),"")</f>
        <v>JPN</v>
      </c>
      <c r="U1495" s="2" t="str">
        <f>IF($B1495="","",RIGHT($G1495*1000+100+COUNTIF($G$2:$G1495,$G1495),9))</f>
        <v>060322101</v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>北見柏陽・北海道</v>
      </c>
    </row>
    <row r="1496" spans="1:22" x14ac:dyDescent="0.4">
      <c r="A1496" t="s">
        <v>11801</v>
      </c>
      <c r="B1496">
        <v>1496</v>
      </c>
      <c r="C1496" t="s">
        <v>7155</v>
      </c>
      <c r="D1496" t="s">
        <v>7156</v>
      </c>
      <c r="E1496">
        <v>1</v>
      </c>
      <c r="F1496" t="s">
        <v>95</v>
      </c>
      <c r="G1496">
        <v>20050829</v>
      </c>
      <c r="I1496" t="s">
        <v>2364</v>
      </c>
      <c r="J1496" t="s">
        <v>3248</v>
      </c>
      <c r="K1496" t="s">
        <v>141</v>
      </c>
      <c r="L1496" t="s">
        <v>95</v>
      </c>
      <c r="M1496" t="s">
        <v>6358</v>
      </c>
      <c r="O1496" s="2">
        <f>IFERROR(IF($B1496="","",INDEX(所属情報!$E:$E,MATCH($A1496,所属情報!$A:$A,0))),"")</f>
        <v>492430</v>
      </c>
      <c r="P1496" s="2" t="str">
        <f t="shared" si="69"/>
        <v>田村　翔輝 (1)</v>
      </c>
      <c r="Q1496" s="2" t="str">
        <f t="shared" si="70"/>
        <v>ﾀﾑﾗ ｼｮｳｷ</v>
      </c>
      <c r="R1496" s="2" t="str">
        <f t="shared" si="71"/>
        <v>TAMURA Shoki (05)</v>
      </c>
      <c r="S1496" s="2" t="str">
        <f>IFERROR(IF($F1496="","",INDEX(リスト!$C:$C,MATCH($F1496,リスト!$B:$B,0))),"")</f>
        <v>28</v>
      </c>
      <c r="T1496" s="2" t="str">
        <f>IFERROR(IF($K1496="","",INDEX(リスト!$F:$F,MATCH($K1496,リスト!$E:$E,0))),"")</f>
        <v>JPN</v>
      </c>
      <c r="U1496" s="2" t="str">
        <f>IF($B1496="","",RIGHT($G1496*1000+100+COUNTIF($G$2:$G1496,$G1496),9))</f>
        <v>050829101</v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>神戸第一・兵　庫</v>
      </c>
    </row>
    <row r="1497" spans="1:22" x14ac:dyDescent="0.4">
      <c r="A1497" t="s">
        <v>11801</v>
      </c>
      <c r="B1497">
        <v>1497</v>
      </c>
      <c r="C1497" t="s">
        <v>7157</v>
      </c>
      <c r="D1497" t="s">
        <v>7158</v>
      </c>
      <c r="E1497">
        <v>1</v>
      </c>
      <c r="F1497" t="s">
        <v>81</v>
      </c>
      <c r="G1497">
        <v>20051107</v>
      </c>
      <c r="I1497" t="s">
        <v>3195</v>
      </c>
      <c r="J1497" t="s">
        <v>7159</v>
      </c>
      <c r="K1497" t="s">
        <v>141</v>
      </c>
      <c r="L1497" t="s">
        <v>81</v>
      </c>
      <c r="M1497" t="s">
        <v>7160</v>
      </c>
      <c r="O1497" s="2">
        <f>IFERROR(IF($B1497="","",INDEX(所属情報!$E:$E,MATCH($A1497,所属情報!$A:$A,0))),"")</f>
        <v>492430</v>
      </c>
      <c r="P1497" s="2" t="str">
        <f t="shared" si="69"/>
        <v>野田　努 (1)</v>
      </c>
      <c r="Q1497" s="2" t="str">
        <f t="shared" si="70"/>
        <v>ﾉﾀﾞ ﾂﾄﾑ</v>
      </c>
      <c r="R1497" s="2" t="str">
        <f t="shared" si="71"/>
        <v>NODA Tsutomu (05)</v>
      </c>
      <c r="S1497" s="2" t="str">
        <f>IFERROR(IF($F1497="","",INDEX(リスト!$C:$C,MATCH($F1497,リスト!$B:$B,0))),"")</f>
        <v>21</v>
      </c>
      <c r="T1497" s="2" t="str">
        <f>IFERROR(IF($K1497="","",INDEX(リスト!$F:$F,MATCH($K1497,リスト!$E:$E,0))),"")</f>
        <v>JPN</v>
      </c>
      <c r="U1497" s="2" t="str">
        <f>IF($B1497="","",RIGHT($G1497*1000+100+COUNTIF($G$2:$G1497,$G1497),9))</f>
        <v>051107101</v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>県立岐阜商業・岐　阜</v>
      </c>
    </row>
    <row r="1498" spans="1:22" x14ac:dyDescent="0.4">
      <c r="A1498" t="s">
        <v>11801</v>
      </c>
      <c r="B1498">
        <v>1498</v>
      </c>
      <c r="C1498" t="s">
        <v>7161</v>
      </c>
      <c r="D1498" t="s">
        <v>7162</v>
      </c>
      <c r="E1498">
        <v>1</v>
      </c>
      <c r="F1498" t="s">
        <v>95</v>
      </c>
      <c r="G1498">
        <v>20050704</v>
      </c>
      <c r="H1498" t="s">
        <v>7163</v>
      </c>
      <c r="I1498" t="s">
        <v>7164</v>
      </c>
      <c r="J1498" t="s">
        <v>7165</v>
      </c>
      <c r="K1498" t="s">
        <v>141</v>
      </c>
      <c r="L1498" t="s">
        <v>95</v>
      </c>
      <c r="M1498" t="s">
        <v>2535</v>
      </c>
      <c r="O1498" s="2">
        <f>IFERROR(IF($B1498="","",INDEX(所属情報!$E:$E,MATCH($A1498,所属情報!$A:$A,0))),"")</f>
        <v>492430</v>
      </c>
      <c r="P1498" s="2" t="str">
        <f t="shared" si="69"/>
        <v>前木場　獅音 (1)</v>
      </c>
      <c r="Q1498" s="2" t="str">
        <f t="shared" si="70"/>
        <v>ﾏｴｺﾊﾞ ｼｵﾝ</v>
      </c>
      <c r="R1498" s="2" t="str">
        <f t="shared" si="71"/>
        <v>MAEKOBA Shion (05)</v>
      </c>
      <c r="S1498" s="2" t="str">
        <f>IFERROR(IF($F1498="","",INDEX(リスト!$C:$C,MATCH($F1498,リスト!$B:$B,0))),"")</f>
        <v>28</v>
      </c>
      <c r="T1498" s="2" t="str">
        <f>IFERROR(IF($K1498="","",INDEX(リスト!$F:$F,MATCH($K1498,リスト!$E:$E,0))),"")</f>
        <v>JPN</v>
      </c>
      <c r="U1498" s="2" t="str">
        <f>IF($B1498="","",RIGHT($G1498*1000+100+COUNTIF($G$2:$G1498,$G1498),9))</f>
        <v>050704102</v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>須磨翔風・兵　庫</v>
      </c>
    </row>
    <row r="1499" spans="1:22" x14ac:dyDescent="0.4">
      <c r="A1499" t="s">
        <v>11801</v>
      </c>
      <c r="B1499">
        <v>1499</v>
      </c>
      <c r="C1499" t="s">
        <v>7166</v>
      </c>
      <c r="D1499" t="s">
        <v>7167</v>
      </c>
      <c r="E1499">
        <v>1</v>
      </c>
      <c r="F1499" t="s">
        <v>105</v>
      </c>
      <c r="G1499">
        <v>20060125</v>
      </c>
      <c r="H1499" t="s">
        <v>7168</v>
      </c>
      <c r="I1499" t="s">
        <v>3080</v>
      </c>
      <c r="J1499" t="s">
        <v>2120</v>
      </c>
      <c r="K1499" t="s">
        <v>141</v>
      </c>
      <c r="L1499" t="s">
        <v>105</v>
      </c>
      <c r="M1499" t="s">
        <v>3685</v>
      </c>
      <c r="O1499" s="2">
        <f>IFERROR(IF($B1499="","",INDEX(所属情報!$E:$E,MATCH($A1499,所属情報!$A:$A,0))),"")</f>
        <v>492430</v>
      </c>
      <c r="P1499" s="2" t="str">
        <f t="shared" si="69"/>
        <v>村山　颯良 (1)</v>
      </c>
      <c r="Q1499" s="2" t="str">
        <f t="shared" si="70"/>
        <v>ﾑﾗﾔﾏ ｿﾗ</v>
      </c>
      <c r="R1499" s="2" t="str">
        <f t="shared" si="71"/>
        <v>MURAYAMA Sora (06)</v>
      </c>
      <c r="S1499" s="2" t="str">
        <f>IFERROR(IF($F1499="","",INDEX(リスト!$C:$C,MATCH($F1499,リスト!$B:$B,0))),"")</f>
        <v>33</v>
      </c>
      <c r="T1499" s="2" t="str">
        <f>IFERROR(IF($K1499="","",INDEX(リスト!$F:$F,MATCH($K1499,リスト!$E:$E,0))),"")</f>
        <v>JPN</v>
      </c>
      <c r="U1499" s="2" t="str">
        <f>IF($B1499="","",RIGHT($G1499*1000+100+COUNTIF($G$2:$G1499,$G1499),9))</f>
        <v>060125102</v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>岡山商科大附属・岡　山</v>
      </c>
    </row>
    <row r="1500" spans="1:22" x14ac:dyDescent="0.4">
      <c r="A1500" t="s">
        <v>11802</v>
      </c>
      <c r="B1500">
        <v>1500</v>
      </c>
      <c r="C1500" t="s">
        <v>7169</v>
      </c>
      <c r="D1500" t="s">
        <v>7170</v>
      </c>
      <c r="E1500">
        <v>4</v>
      </c>
      <c r="F1500" t="s">
        <v>93</v>
      </c>
      <c r="G1500">
        <v>20020709</v>
      </c>
      <c r="H1500" t="s">
        <v>7171</v>
      </c>
      <c r="I1500" t="s">
        <v>795</v>
      </c>
      <c r="J1500" t="s">
        <v>6297</v>
      </c>
      <c r="K1500" t="s">
        <v>141</v>
      </c>
      <c r="L1500" t="s">
        <v>93</v>
      </c>
      <c r="M1500" t="s">
        <v>2901</v>
      </c>
      <c r="O1500" s="2">
        <f>IFERROR(IF($B1500="","",INDEX(所属情報!$E:$E,MATCH($A1500,所属情報!$A:$A,0))),"")</f>
        <v>492526</v>
      </c>
      <c r="P1500" s="2" t="str">
        <f t="shared" si="69"/>
        <v>坂本　真駿 (4)</v>
      </c>
      <c r="Q1500" s="2" t="str">
        <f t="shared" si="70"/>
        <v>ｻｶﾓﾄ ﾏｻﾄｼ</v>
      </c>
      <c r="R1500" s="2" t="str">
        <f t="shared" si="71"/>
        <v>SAKAMOTO Masatoshi (02)</v>
      </c>
      <c r="S1500" s="2" t="str">
        <f>IFERROR(IF($F1500="","",INDEX(リスト!$C:$C,MATCH($F1500,リスト!$B:$B,0))),"")</f>
        <v>27</v>
      </c>
      <c r="T1500" s="2" t="str">
        <f>IFERROR(IF($K1500="","",INDEX(リスト!$F:$F,MATCH($K1500,リスト!$E:$E,0))),"")</f>
        <v>JPN</v>
      </c>
      <c r="U1500" s="2" t="str">
        <f>IF($B1500="","",RIGHT($G1500*1000+100+COUNTIF($G$2:$G1500,$G1500),9))</f>
        <v>020709103</v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>東大阪大柏原・大　阪</v>
      </c>
    </row>
    <row r="1501" spans="1:22" x14ac:dyDescent="0.4">
      <c r="A1501" t="s">
        <v>11802</v>
      </c>
      <c r="B1501">
        <v>1501</v>
      </c>
      <c r="C1501" t="s">
        <v>7172</v>
      </c>
      <c r="D1501" t="s">
        <v>7173</v>
      </c>
      <c r="E1501">
        <v>3</v>
      </c>
      <c r="F1501" t="s">
        <v>93</v>
      </c>
      <c r="G1501">
        <v>20030921</v>
      </c>
      <c r="H1501" t="s">
        <v>7174</v>
      </c>
      <c r="I1501" t="s">
        <v>2026</v>
      </c>
      <c r="J1501" t="s">
        <v>1710</v>
      </c>
      <c r="K1501" t="s">
        <v>141</v>
      </c>
      <c r="L1501" t="s">
        <v>93</v>
      </c>
      <c r="M1501" t="s">
        <v>2901</v>
      </c>
      <c r="O1501" s="2">
        <f>IFERROR(IF($B1501="","",INDEX(所属情報!$E:$E,MATCH($A1501,所属情報!$A:$A,0))),"")</f>
        <v>492526</v>
      </c>
      <c r="P1501" s="2" t="str">
        <f t="shared" si="69"/>
        <v>山岸　健太 (3)</v>
      </c>
      <c r="Q1501" s="2" t="str">
        <f t="shared" si="70"/>
        <v>ﾔﾏｷﾞｼ ｹﾝﾀ</v>
      </c>
      <c r="R1501" s="2" t="str">
        <f t="shared" si="71"/>
        <v>YAMAGISHI Kenta (03)</v>
      </c>
      <c r="S1501" s="2" t="str">
        <f>IFERROR(IF($F1501="","",INDEX(リスト!$C:$C,MATCH($F1501,リスト!$B:$B,0))),"")</f>
        <v>27</v>
      </c>
      <c r="T1501" s="2" t="str">
        <f>IFERROR(IF($K1501="","",INDEX(リスト!$F:$F,MATCH($K1501,リスト!$E:$E,0))),"")</f>
        <v>JPN</v>
      </c>
      <c r="U1501" s="2" t="str">
        <f>IF($B1501="","",RIGHT($G1501*1000+100+COUNTIF($G$2:$G1501,$G1501),9))</f>
        <v>030921103</v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>東大阪大柏原・大　阪</v>
      </c>
    </row>
    <row r="1502" spans="1:22" x14ac:dyDescent="0.4">
      <c r="A1502" t="s">
        <v>11802</v>
      </c>
      <c r="B1502">
        <v>1502</v>
      </c>
      <c r="C1502" t="s">
        <v>7175</v>
      </c>
      <c r="D1502" t="s">
        <v>7176</v>
      </c>
      <c r="E1502">
        <v>3</v>
      </c>
      <c r="F1502" t="s">
        <v>97</v>
      </c>
      <c r="G1502">
        <v>20031015</v>
      </c>
      <c r="H1502" t="s">
        <v>7177</v>
      </c>
      <c r="I1502" t="s">
        <v>3831</v>
      </c>
      <c r="J1502" t="s">
        <v>1119</v>
      </c>
      <c r="K1502" t="s">
        <v>141</v>
      </c>
      <c r="L1502" t="s">
        <v>97</v>
      </c>
      <c r="M1502" t="s">
        <v>1142</v>
      </c>
      <c r="O1502" s="2">
        <f>IFERROR(IF($B1502="","",INDEX(所属情報!$E:$E,MATCH($A1502,所属情報!$A:$A,0))),"")</f>
        <v>492526</v>
      </c>
      <c r="P1502" s="2" t="str">
        <f t="shared" si="69"/>
        <v>原口　篤志 (3)</v>
      </c>
      <c r="Q1502" s="2" t="str">
        <f t="shared" si="70"/>
        <v>ﾊﾗｸﾞﾁ ｱﾂｼ</v>
      </c>
      <c r="R1502" s="2" t="str">
        <f t="shared" si="71"/>
        <v>HARAGUCHI Atsushi (03)</v>
      </c>
      <c r="S1502" s="2" t="str">
        <f>IFERROR(IF($F1502="","",INDEX(リスト!$C:$C,MATCH($F1502,リスト!$B:$B,0))),"")</f>
        <v>29</v>
      </c>
      <c r="T1502" s="2" t="str">
        <f>IFERROR(IF($K1502="","",INDEX(リスト!$F:$F,MATCH($K1502,リスト!$E:$E,0))),"")</f>
        <v>JPN</v>
      </c>
      <c r="U1502" s="2" t="str">
        <f>IF($B1502="","",RIGHT($G1502*1000+100+COUNTIF($G$2:$G1502,$G1502),9))</f>
        <v>031015102</v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>王寺工業・奈　良</v>
      </c>
    </row>
    <row r="1503" spans="1:22" x14ac:dyDescent="0.4">
      <c r="A1503" t="s">
        <v>11802</v>
      </c>
      <c r="B1503">
        <v>1503</v>
      </c>
      <c r="C1503" t="s">
        <v>7178</v>
      </c>
      <c r="D1503" t="s">
        <v>7179</v>
      </c>
      <c r="E1503">
        <v>3</v>
      </c>
      <c r="F1503" t="s">
        <v>97</v>
      </c>
      <c r="G1503">
        <v>20040103</v>
      </c>
      <c r="H1503" t="s">
        <v>7180</v>
      </c>
      <c r="I1503" t="s">
        <v>1470</v>
      </c>
      <c r="J1503" t="s">
        <v>1874</v>
      </c>
      <c r="K1503" t="s">
        <v>141</v>
      </c>
      <c r="L1503" t="s">
        <v>97</v>
      </c>
      <c r="M1503" t="s">
        <v>2616</v>
      </c>
      <c r="O1503" s="2">
        <f>IFERROR(IF($B1503="","",INDEX(所属情報!$E:$E,MATCH($A1503,所属情報!$A:$A,0))),"")</f>
        <v>492526</v>
      </c>
      <c r="P1503" s="2" t="str">
        <f t="shared" si="69"/>
        <v>井上　大祐 (3)</v>
      </c>
      <c r="Q1503" s="2" t="str">
        <f t="shared" si="70"/>
        <v>ｲﾉｳｴ ﾀﾞｲｽｹ</v>
      </c>
      <c r="R1503" s="2" t="str">
        <f t="shared" si="71"/>
        <v>INOUE Daisuke (04)</v>
      </c>
      <c r="S1503" s="2" t="str">
        <f>IFERROR(IF($F1503="","",INDEX(リスト!$C:$C,MATCH($F1503,リスト!$B:$B,0))),"")</f>
        <v>29</v>
      </c>
      <c r="T1503" s="2" t="str">
        <f>IFERROR(IF($K1503="","",INDEX(リスト!$F:$F,MATCH($K1503,リスト!$E:$E,0))),"")</f>
        <v>JPN</v>
      </c>
      <c r="U1503" s="2" t="str">
        <f>IF($B1503="","",RIGHT($G1503*1000+100+COUNTIF($G$2:$G1503,$G1503),9))</f>
        <v>040103101</v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>大和広陵・奈　良</v>
      </c>
    </row>
    <row r="1504" spans="1:22" x14ac:dyDescent="0.4">
      <c r="A1504" t="s">
        <v>11802</v>
      </c>
      <c r="B1504">
        <v>1504</v>
      </c>
      <c r="C1504" t="s">
        <v>11803</v>
      </c>
      <c r="D1504" t="s">
        <v>7181</v>
      </c>
      <c r="E1504">
        <v>1</v>
      </c>
      <c r="F1504" t="s">
        <v>93</v>
      </c>
      <c r="G1504">
        <v>20050624</v>
      </c>
      <c r="H1504" t="s">
        <v>7182</v>
      </c>
      <c r="I1504" t="s">
        <v>7183</v>
      </c>
      <c r="J1504" t="s">
        <v>1397</v>
      </c>
      <c r="K1504" t="s">
        <v>141</v>
      </c>
      <c r="L1504" t="s">
        <v>93</v>
      </c>
      <c r="M1504" t="s">
        <v>2901</v>
      </c>
      <c r="O1504" s="2">
        <f>IFERROR(IF($B1504="","",INDEX(所属情報!$E:$E,MATCH($A1504,所属情報!$A:$A,0))),"")</f>
        <v>492526</v>
      </c>
      <c r="P1504" s="2" t="str">
        <f t="shared" si="69"/>
        <v>元栄　怜心 (1)</v>
      </c>
      <c r="Q1504" s="2" t="str">
        <f t="shared" si="70"/>
        <v>ﾓﾄｴ ﾚｵ</v>
      </c>
      <c r="R1504" s="2" t="str">
        <f t="shared" si="71"/>
        <v>MOTOE Reo (05)</v>
      </c>
      <c r="S1504" s="2" t="str">
        <f>IFERROR(IF($F1504="","",INDEX(リスト!$C:$C,MATCH($F1504,リスト!$B:$B,0))),"")</f>
        <v>27</v>
      </c>
      <c r="T1504" s="2" t="str">
        <f>IFERROR(IF($K1504="","",INDEX(リスト!$F:$F,MATCH($K1504,リスト!$E:$E,0))),"")</f>
        <v>JPN</v>
      </c>
      <c r="U1504" s="2" t="str">
        <f>IF($B1504="","",RIGHT($G1504*1000+100+COUNTIF($G$2:$G1504,$G1504),9))</f>
        <v>050624102</v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>東大阪大柏原・大　阪</v>
      </c>
    </row>
    <row r="1505" spans="1:22" x14ac:dyDescent="0.4">
      <c r="A1505" t="s">
        <v>11804</v>
      </c>
      <c r="B1505">
        <v>1505</v>
      </c>
      <c r="C1505" t="s">
        <v>7184</v>
      </c>
      <c r="D1505" t="s">
        <v>7185</v>
      </c>
      <c r="E1505">
        <v>4</v>
      </c>
      <c r="F1505" t="s">
        <v>99</v>
      </c>
      <c r="G1505">
        <v>20020926</v>
      </c>
      <c r="H1505" t="s">
        <v>7186</v>
      </c>
      <c r="I1505" t="s">
        <v>7187</v>
      </c>
      <c r="J1505" t="s">
        <v>7188</v>
      </c>
      <c r="K1505" t="s">
        <v>141</v>
      </c>
      <c r="L1505" t="s">
        <v>95</v>
      </c>
      <c r="M1505" t="s">
        <v>3470</v>
      </c>
      <c r="O1505" s="2">
        <f>IFERROR(IF($B1505="","",INDEX(所属情報!$E:$E,MATCH($A1505,所属情報!$A:$A,0))),"")</f>
        <v>490058</v>
      </c>
      <c r="P1505" s="2" t="str">
        <f t="shared" si="69"/>
        <v>廣岡　潤哉 (4)</v>
      </c>
      <c r="Q1505" s="2" t="str">
        <f t="shared" si="70"/>
        <v>ﾋﾛｵｶ ｼﾞｭﾝﾔ</v>
      </c>
      <c r="R1505" s="2" t="str">
        <f t="shared" si="71"/>
        <v>HIROOKA Junya (02)</v>
      </c>
      <c r="S1505" s="2" t="str">
        <f>IFERROR(IF($F1505="","",INDEX(リスト!$C:$C,MATCH($F1505,リスト!$B:$B,0))),"")</f>
        <v>30</v>
      </c>
      <c r="T1505" s="2" t="str">
        <f>IFERROR(IF($K1505="","",INDEX(リスト!$F:$F,MATCH($K1505,リスト!$E:$E,0))),"")</f>
        <v>JPN</v>
      </c>
      <c r="U1505" s="2" t="str">
        <f>IF($B1505="","",RIGHT($G1505*1000+100+COUNTIF($G$2:$G1505,$G1505),9))</f>
        <v>020926102</v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>柏原・兵　庫</v>
      </c>
    </row>
    <row r="1506" spans="1:22" x14ac:dyDescent="0.4">
      <c r="A1506" t="s">
        <v>11804</v>
      </c>
      <c r="B1506">
        <v>1506</v>
      </c>
      <c r="C1506" t="s">
        <v>7189</v>
      </c>
      <c r="D1506" t="s">
        <v>7190</v>
      </c>
      <c r="E1506">
        <v>3</v>
      </c>
      <c r="F1506" t="s">
        <v>99</v>
      </c>
      <c r="G1506">
        <v>20030820</v>
      </c>
      <c r="H1506" t="s">
        <v>7191</v>
      </c>
      <c r="I1506" t="s">
        <v>7192</v>
      </c>
      <c r="J1506" t="s">
        <v>980</v>
      </c>
      <c r="K1506" t="s">
        <v>141</v>
      </c>
      <c r="L1506" t="s">
        <v>95</v>
      </c>
      <c r="M1506" t="s">
        <v>791</v>
      </c>
      <c r="O1506" s="2">
        <f>IFERROR(IF($B1506="","",INDEX(所属情報!$E:$E,MATCH($A1506,所属情報!$A:$A,0))),"")</f>
        <v>490058</v>
      </c>
      <c r="P1506" s="2" t="str">
        <f t="shared" si="69"/>
        <v>吉里　憧大 (3)</v>
      </c>
      <c r="Q1506" s="2" t="str">
        <f t="shared" si="70"/>
        <v>ﾖｼｻﾞﾄ ｼｮｳﾀ</v>
      </c>
      <c r="R1506" s="2" t="str">
        <f t="shared" si="71"/>
        <v>YOSHIZATO Shota (03)</v>
      </c>
      <c r="S1506" s="2" t="str">
        <f>IFERROR(IF($F1506="","",INDEX(リスト!$C:$C,MATCH($F1506,リスト!$B:$B,0))),"")</f>
        <v>30</v>
      </c>
      <c r="T1506" s="2" t="str">
        <f>IFERROR(IF($K1506="","",INDEX(リスト!$F:$F,MATCH($K1506,リスト!$E:$E,0))),"")</f>
        <v>JPN</v>
      </c>
      <c r="U1506" s="2" t="str">
        <f>IF($B1506="","",RIGHT($G1506*1000+100+COUNTIF($G$2:$G1506,$G1506),9))</f>
        <v>030820101</v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>報徳学園・兵　庫</v>
      </c>
    </row>
    <row r="1507" spans="1:22" x14ac:dyDescent="0.4">
      <c r="A1507" t="s">
        <v>11804</v>
      </c>
      <c r="B1507">
        <v>1507</v>
      </c>
      <c r="C1507" t="s">
        <v>7193</v>
      </c>
      <c r="D1507" t="s">
        <v>7194</v>
      </c>
      <c r="E1507">
        <v>3</v>
      </c>
      <c r="F1507" t="s">
        <v>99</v>
      </c>
      <c r="G1507">
        <v>20030515</v>
      </c>
      <c r="H1507" t="s">
        <v>7195</v>
      </c>
      <c r="I1507" t="s">
        <v>1140</v>
      </c>
      <c r="J1507" t="s">
        <v>7196</v>
      </c>
      <c r="K1507" t="s">
        <v>141</v>
      </c>
      <c r="L1507" t="s">
        <v>67</v>
      </c>
      <c r="M1507" t="s">
        <v>7197</v>
      </c>
      <c r="O1507" s="2">
        <f>IFERROR(IF($B1507="","",INDEX(所属情報!$E:$E,MATCH($A1507,所属情報!$A:$A,0))),"")</f>
        <v>490058</v>
      </c>
      <c r="P1507" s="2" t="str">
        <f t="shared" si="69"/>
        <v>吉田　頼人 (3)</v>
      </c>
      <c r="Q1507" s="2" t="str">
        <f t="shared" si="70"/>
        <v>ﾖｼﾀﾞ ﾗｲﾄ</v>
      </c>
      <c r="R1507" s="2" t="str">
        <f t="shared" si="71"/>
        <v>YOSHIDA Raito (03)</v>
      </c>
      <c r="S1507" s="2" t="str">
        <f>IFERROR(IF($F1507="","",INDEX(リスト!$C:$C,MATCH($F1507,リスト!$B:$B,0))),"")</f>
        <v>30</v>
      </c>
      <c r="T1507" s="2" t="str">
        <f>IFERROR(IF($K1507="","",INDEX(リスト!$F:$F,MATCH($K1507,リスト!$E:$E,0))),"")</f>
        <v>JPN</v>
      </c>
      <c r="U1507" s="2" t="str">
        <f>IF($B1507="","",RIGHT($G1507*1000+100+COUNTIF($G$2:$G1507,$G1507),9))</f>
        <v>030515105</v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>柏陽・神奈川</v>
      </c>
    </row>
    <row r="1508" spans="1:22" x14ac:dyDescent="0.4">
      <c r="A1508" t="s">
        <v>11804</v>
      </c>
      <c r="B1508">
        <v>1508</v>
      </c>
      <c r="C1508" t="s">
        <v>7198</v>
      </c>
      <c r="D1508" t="s">
        <v>7199</v>
      </c>
      <c r="E1508">
        <v>3</v>
      </c>
      <c r="F1508" t="s">
        <v>99</v>
      </c>
      <c r="G1508">
        <v>20040121</v>
      </c>
      <c r="H1508" t="s">
        <v>7200</v>
      </c>
      <c r="I1508" t="s">
        <v>2364</v>
      </c>
      <c r="J1508" t="s">
        <v>1776</v>
      </c>
      <c r="K1508" t="s">
        <v>141</v>
      </c>
      <c r="L1508" t="s">
        <v>99</v>
      </c>
      <c r="M1508" t="s">
        <v>987</v>
      </c>
      <c r="O1508" s="2">
        <f>IFERROR(IF($B1508="","",INDEX(所属情報!$E:$E,MATCH($A1508,所属情報!$A:$A,0))),"")</f>
        <v>490058</v>
      </c>
      <c r="P1508" s="2" t="str">
        <f t="shared" si="69"/>
        <v>田村　蒼馬 (3)</v>
      </c>
      <c r="Q1508" s="2" t="str">
        <f t="shared" si="70"/>
        <v>ﾀﾑﾗ ｿｳﾏ</v>
      </c>
      <c r="R1508" s="2" t="str">
        <f t="shared" si="71"/>
        <v>TAMURA Soma (04)</v>
      </c>
      <c r="S1508" s="2" t="str">
        <f>IFERROR(IF($F1508="","",INDEX(リスト!$C:$C,MATCH($F1508,リスト!$B:$B,0))),"")</f>
        <v>30</v>
      </c>
      <c r="T1508" s="2" t="str">
        <f>IFERROR(IF($K1508="","",INDEX(リスト!$F:$F,MATCH($K1508,リスト!$E:$E,0))),"")</f>
        <v>JPN</v>
      </c>
      <c r="U1508" s="2" t="str">
        <f>IF($B1508="","",RIGHT($G1508*1000+100+COUNTIF($G$2:$G1508,$G1508),9))</f>
        <v>040121103</v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>星林・和歌山</v>
      </c>
    </row>
    <row r="1509" spans="1:22" x14ac:dyDescent="0.4">
      <c r="A1509" t="s">
        <v>11804</v>
      </c>
      <c r="B1509">
        <v>1509</v>
      </c>
      <c r="C1509" t="s">
        <v>7201</v>
      </c>
      <c r="D1509" t="s">
        <v>7202</v>
      </c>
      <c r="E1509">
        <v>3</v>
      </c>
      <c r="F1509" t="s">
        <v>99</v>
      </c>
      <c r="G1509">
        <v>20030513</v>
      </c>
      <c r="H1509" t="s">
        <v>7203</v>
      </c>
      <c r="I1509" t="s">
        <v>1470</v>
      </c>
      <c r="J1509" t="s">
        <v>1244</v>
      </c>
      <c r="K1509" t="s">
        <v>141</v>
      </c>
      <c r="L1509" t="s">
        <v>93</v>
      </c>
      <c r="M1509" t="s">
        <v>3856</v>
      </c>
      <c r="O1509" s="2">
        <f>IFERROR(IF($B1509="","",INDEX(所属情報!$E:$E,MATCH($A1509,所属情報!$A:$A,0))),"")</f>
        <v>490058</v>
      </c>
      <c r="P1509" s="2" t="str">
        <f t="shared" si="69"/>
        <v>井上　悠夢 (3)</v>
      </c>
      <c r="Q1509" s="2" t="str">
        <f t="shared" si="70"/>
        <v>ｲﾉｳｴ ﾕｳﾏ</v>
      </c>
      <c r="R1509" s="2" t="str">
        <f t="shared" si="71"/>
        <v>INOUE Yuma (03)</v>
      </c>
      <c r="S1509" s="2" t="str">
        <f>IFERROR(IF($F1509="","",INDEX(リスト!$C:$C,MATCH($F1509,リスト!$B:$B,0))),"")</f>
        <v>30</v>
      </c>
      <c r="T1509" s="2" t="str">
        <f>IFERROR(IF($K1509="","",INDEX(リスト!$F:$F,MATCH($K1509,リスト!$E:$E,0))),"")</f>
        <v>JPN</v>
      </c>
      <c r="U1509" s="2" t="str">
        <f>IF($B1509="","",RIGHT($G1509*1000+100+COUNTIF($G$2:$G1509,$G1509),9))</f>
        <v>030513102</v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>鳳・大　阪</v>
      </c>
    </row>
    <row r="1510" spans="1:22" x14ac:dyDescent="0.4">
      <c r="A1510" t="s">
        <v>11804</v>
      </c>
      <c r="B1510">
        <v>1510</v>
      </c>
      <c r="C1510" t="s">
        <v>7204</v>
      </c>
      <c r="D1510" t="s">
        <v>7205</v>
      </c>
      <c r="E1510">
        <v>3</v>
      </c>
      <c r="F1510" t="s">
        <v>99</v>
      </c>
      <c r="G1510">
        <v>20030404</v>
      </c>
      <c r="H1510" t="s">
        <v>7206</v>
      </c>
      <c r="I1510" t="s">
        <v>7207</v>
      </c>
      <c r="J1510" t="s">
        <v>6564</v>
      </c>
      <c r="K1510" t="s">
        <v>141</v>
      </c>
      <c r="L1510" t="s">
        <v>97</v>
      </c>
      <c r="M1510" t="s">
        <v>3803</v>
      </c>
      <c r="O1510" s="2">
        <f>IFERROR(IF($B1510="","",INDEX(所属情報!$E:$E,MATCH($A1510,所属情報!$A:$A,0))),"")</f>
        <v>490058</v>
      </c>
      <c r="P1510" s="2" t="str">
        <f t="shared" si="69"/>
        <v>西谷　眞人 (3)</v>
      </c>
      <c r="Q1510" s="2" t="str">
        <f t="shared" si="70"/>
        <v>ﾆｼﾀﾆ ﾏｻﾄ</v>
      </c>
      <c r="R1510" s="2" t="str">
        <f t="shared" si="71"/>
        <v>NISHITANI Masato (03)</v>
      </c>
      <c r="S1510" s="2" t="str">
        <f>IFERROR(IF($F1510="","",INDEX(リスト!$C:$C,MATCH($F1510,リスト!$B:$B,0))),"")</f>
        <v>30</v>
      </c>
      <c r="T1510" s="2" t="str">
        <f>IFERROR(IF($K1510="","",INDEX(リスト!$F:$F,MATCH($K1510,リスト!$E:$E,0))),"")</f>
        <v>JPN</v>
      </c>
      <c r="U1510" s="2" t="str">
        <f>IF($B1510="","",RIGHT($G1510*1000+100+COUNTIF($G$2:$G1510,$G1510),9))</f>
        <v>030404101</v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>奈良・奈　良</v>
      </c>
    </row>
    <row r="1511" spans="1:22" x14ac:dyDescent="0.4">
      <c r="A1511" t="s">
        <v>11804</v>
      </c>
      <c r="B1511">
        <v>1511</v>
      </c>
      <c r="C1511" t="s">
        <v>7208</v>
      </c>
      <c r="D1511" t="s">
        <v>7209</v>
      </c>
      <c r="E1511">
        <v>3</v>
      </c>
      <c r="F1511" t="s">
        <v>99</v>
      </c>
      <c r="G1511">
        <v>20030419</v>
      </c>
      <c r="H1511" t="s">
        <v>7210</v>
      </c>
      <c r="I1511" t="s">
        <v>7211</v>
      </c>
      <c r="J1511" t="s">
        <v>1205</v>
      </c>
      <c r="K1511" t="s">
        <v>141</v>
      </c>
      <c r="L1511" t="s">
        <v>99</v>
      </c>
      <c r="M1511" t="s">
        <v>7212</v>
      </c>
      <c r="O1511" s="2">
        <f>IFERROR(IF($B1511="","",INDEX(所属情報!$E:$E,MATCH($A1511,所属情報!$A:$A,0))),"")</f>
        <v>490058</v>
      </c>
      <c r="P1511" s="2" t="str">
        <f t="shared" si="69"/>
        <v>水口　智貴 (3)</v>
      </c>
      <c r="Q1511" s="2" t="str">
        <f t="shared" si="70"/>
        <v>ﾐｽﾞｸﾞﾁ ﾄﾓｷ</v>
      </c>
      <c r="R1511" s="2" t="str">
        <f t="shared" si="71"/>
        <v>MIZUGUCHI Tomoki (03)</v>
      </c>
      <c r="S1511" s="2" t="str">
        <f>IFERROR(IF($F1511="","",INDEX(リスト!$C:$C,MATCH($F1511,リスト!$B:$B,0))),"")</f>
        <v>30</v>
      </c>
      <c r="T1511" s="2" t="str">
        <f>IFERROR(IF($K1511="","",INDEX(リスト!$F:$F,MATCH($K1511,リスト!$E:$E,0))),"")</f>
        <v>JPN</v>
      </c>
      <c r="U1511" s="2" t="str">
        <f>IF($B1511="","",RIGHT($G1511*1000+100+COUNTIF($G$2:$G1511,$G1511),9))</f>
        <v>030419102</v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>近畿大和歌山・和歌山</v>
      </c>
    </row>
    <row r="1512" spans="1:22" x14ac:dyDescent="0.4">
      <c r="A1512" t="s">
        <v>11804</v>
      </c>
      <c r="B1512">
        <v>1512</v>
      </c>
      <c r="C1512" t="s">
        <v>7213</v>
      </c>
      <c r="D1512" t="s">
        <v>7214</v>
      </c>
      <c r="E1512">
        <v>3</v>
      </c>
      <c r="F1512" t="s">
        <v>99</v>
      </c>
      <c r="G1512">
        <v>20030921</v>
      </c>
      <c r="H1512" t="s">
        <v>7215</v>
      </c>
      <c r="I1512" t="s">
        <v>7216</v>
      </c>
      <c r="J1512" t="s">
        <v>2087</v>
      </c>
      <c r="K1512" t="s">
        <v>141</v>
      </c>
      <c r="L1512" t="s">
        <v>93</v>
      </c>
      <c r="M1512" t="s">
        <v>7217</v>
      </c>
      <c r="O1512" s="2">
        <f>IFERROR(IF($B1512="","",INDEX(所属情報!$E:$E,MATCH($A1512,所属情報!$A:$A,0))),"")</f>
        <v>490058</v>
      </c>
      <c r="P1512" s="2" t="str">
        <f t="shared" si="69"/>
        <v>桑原　怜志 (3)</v>
      </c>
      <c r="Q1512" s="2" t="str">
        <f t="shared" si="70"/>
        <v>ｸﾜﾊﾗ ｻﾄｼ</v>
      </c>
      <c r="R1512" s="2" t="str">
        <f t="shared" si="71"/>
        <v>KUWAHARA Satoshi (03)</v>
      </c>
      <c r="S1512" s="2" t="str">
        <f>IFERROR(IF($F1512="","",INDEX(リスト!$C:$C,MATCH($F1512,リスト!$B:$B,0))),"")</f>
        <v>30</v>
      </c>
      <c r="T1512" s="2" t="str">
        <f>IFERROR(IF($K1512="","",INDEX(リスト!$F:$F,MATCH($K1512,リスト!$E:$E,0))),"")</f>
        <v>JPN</v>
      </c>
      <c r="U1512" s="2" t="str">
        <f>IF($B1512="","",RIGHT($G1512*1000+100+COUNTIF($G$2:$G1512,$G1512),9))</f>
        <v>030921104</v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>帝塚山学院泉ケ丘・大　阪</v>
      </c>
    </row>
    <row r="1513" spans="1:22" x14ac:dyDescent="0.4">
      <c r="A1513" t="s">
        <v>11804</v>
      </c>
      <c r="B1513">
        <v>1513</v>
      </c>
      <c r="C1513" t="s">
        <v>7218</v>
      </c>
      <c r="D1513" t="s">
        <v>7219</v>
      </c>
      <c r="E1513">
        <v>3</v>
      </c>
      <c r="F1513" t="s">
        <v>99</v>
      </c>
      <c r="G1513">
        <v>20040327</v>
      </c>
      <c r="H1513" t="s">
        <v>7220</v>
      </c>
      <c r="I1513" t="s">
        <v>7221</v>
      </c>
      <c r="J1513" t="s">
        <v>7222</v>
      </c>
      <c r="K1513" t="s">
        <v>141</v>
      </c>
      <c r="L1513" t="s">
        <v>41</v>
      </c>
      <c r="M1513" t="s">
        <v>7223</v>
      </c>
      <c r="O1513" s="2">
        <f>IFERROR(IF($B1513="","",INDEX(所属情報!$E:$E,MATCH($A1513,所属情報!$A:$A,0))),"")</f>
        <v>490058</v>
      </c>
      <c r="P1513" s="2" t="str">
        <f t="shared" si="69"/>
        <v>稲見　克宥 (3)</v>
      </c>
      <c r="Q1513" s="2" t="str">
        <f t="shared" si="70"/>
        <v>ｲﾅﾐ ｶﾂﾋﾛ</v>
      </c>
      <c r="R1513" s="2" t="str">
        <f t="shared" si="71"/>
        <v>INAMI Katsuhiro (04)</v>
      </c>
      <c r="S1513" s="2" t="str">
        <f>IFERROR(IF($F1513="","",INDEX(リスト!$C:$C,MATCH($F1513,リスト!$B:$B,0))),"")</f>
        <v>30</v>
      </c>
      <c r="T1513" s="2" t="str">
        <f>IFERROR(IF($K1513="","",INDEX(リスト!$F:$F,MATCH($K1513,リスト!$E:$E,0))),"")</f>
        <v>JPN</v>
      </c>
      <c r="U1513" s="2" t="str">
        <f>IF($B1513="","",RIGHT($G1513*1000+100+COUNTIF($G$2:$G1513,$G1513),9))</f>
        <v>040327102</v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>帯広三条・北海道</v>
      </c>
    </row>
    <row r="1514" spans="1:22" x14ac:dyDescent="0.4">
      <c r="A1514" t="s">
        <v>11804</v>
      </c>
      <c r="B1514">
        <v>1514</v>
      </c>
      <c r="C1514" t="s">
        <v>7224</v>
      </c>
      <c r="D1514" t="s">
        <v>7225</v>
      </c>
      <c r="E1514">
        <v>3</v>
      </c>
      <c r="F1514" t="s">
        <v>99</v>
      </c>
      <c r="G1514">
        <v>20020425</v>
      </c>
      <c r="H1514" t="s">
        <v>7226</v>
      </c>
      <c r="I1514" t="s">
        <v>7227</v>
      </c>
      <c r="J1514" t="s">
        <v>1360</v>
      </c>
      <c r="K1514" t="s">
        <v>141</v>
      </c>
      <c r="L1514" t="s">
        <v>93</v>
      </c>
      <c r="M1514" t="s">
        <v>3772</v>
      </c>
      <c r="O1514" s="2">
        <f>IFERROR(IF($B1514="","",INDEX(所属情報!$E:$E,MATCH($A1514,所属情報!$A:$A,0))),"")</f>
        <v>490058</v>
      </c>
      <c r="P1514" s="2" t="str">
        <f t="shared" si="69"/>
        <v>四ツ谷　康汰 (3)</v>
      </c>
      <c r="Q1514" s="2" t="str">
        <f t="shared" si="70"/>
        <v>ﾖﾂﾀﾆ ｺｳﾀ</v>
      </c>
      <c r="R1514" s="2" t="str">
        <f t="shared" si="71"/>
        <v>YOTSUTANI Kota (02)</v>
      </c>
      <c r="S1514" s="2" t="str">
        <f>IFERROR(IF($F1514="","",INDEX(リスト!$C:$C,MATCH($F1514,リスト!$B:$B,0))),"")</f>
        <v>30</v>
      </c>
      <c r="T1514" s="2" t="str">
        <f>IFERROR(IF($K1514="","",INDEX(リスト!$F:$F,MATCH($K1514,リスト!$E:$E,0))),"")</f>
        <v>JPN</v>
      </c>
      <c r="U1514" s="2" t="str">
        <f>IF($B1514="","",RIGHT($G1514*1000+100+COUNTIF($G$2:$G1514,$G1514),9))</f>
        <v>020425102</v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>八尾・大　阪</v>
      </c>
    </row>
    <row r="1515" spans="1:22" x14ac:dyDescent="0.4">
      <c r="A1515" t="s">
        <v>11804</v>
      </c>
      <c r="B1515">
        <v>1515</v>
      </c>
      <c r="C1515" t="s">
        <v>7228</v>
      </c>
      <c r="D1515" t="s">
        <v>7229</v>
      </c>
      <c r="E1515">
        <v>3</v>
      </c>
      <c r="F1515" t="s">
        <v>99</v>
      </c>
      <c r="G1515">
        <v>20030507</v>
      </c>
      <c r="H1515" t="s">
        <v>7230</v>
      </c>
      <c r="I1515" t="s">
        <v>4811</v>
      </c>
      <c r="J1515" t="s">
        <v>2120</v>
      </c>
      <c r="K1515" t="s">
        <v>141</v>
      </c>
      <c r="L1515" t="s">
        <v>93</v>
      </c>
      <c r="M1515" t="s">
        <v>1054</v>
      </c>
      <c r="O1515" s="2">
        <f>IFERROR(IF($B1515="","",INDEX(所属情報!$E:$E,MATCH($A1515,所属情報!$A:$A,0))),"")</f>
        <v>490058</v>
      </c>
      <c r="P1515" s="2" t="str">
        <f t="shared" si="69"/>
        <v>武田　青空 (3)</v>
      </c>
      <c r="Q1515" s="2" t="str">
        <f t="shared" si="70"/>
        <v>ﾀｹﾀﾞ ｿﾗ</v>
      </c>
      <c r="R1515" s="2" t="str">
        <f t="shared" si="71"/>
        <v>TAKEDA Sora (03)</v>
      </c>
      <c r="S1515" s="2" t="str">
        <f>IFERROR(IF($F1515="","",INDEX(リスト!$C:$C,MATCH($F1515,リスト!$B:$B,0))),"")</f>
        <v>30</v>
      </c>
      <c r="T1515" s="2" t="str">
        <f>IFERROR(IF($K1515="","",INDEX(リスト!$F:$F,MATCH($K1515,リスト!$E:$E,0))),"")</f>
        <v>JPN</v>
      </c>
      <c r="U1515" s="2" t="str">
        <f>IF($B1515="","",RIGHT($G1515*1000+100+COUNTIF($G$2:$G1515,$G1515),9))</f>
        <v>030507104</v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>佐野・大　阪</v>
      </c>
    </row>
    <row r="1516" spans="1:22" x14ac:dyDescent="0.4">
      <c r="A1516" t="s">
        <v>11804</v>
      </c>
      <c r="B1516">
        <v>1516</v>
      </c>
      <c r="C1516" t="s">
        <v>7231</v>
      </c>
      <c r="D1516" t="s">
        <v>7232</v>
      </c>
      <c r="E1516">
        <v>2</v>
      </c>
      <c r="F1516" t="s">
        <v>99</v>
      </c>
      <c r="G1516">
        <v>20040409</v>
      </c>
      <c r="H1516" t="s">
        <v>7233</v>
      </c>
      <c r="I1516" t="s">
        <v>7234</v>
      </c>
      <c r="J1516" t="s">
        <v>3501</v>
      </c>
      <c r="K1516" t="s">
        <v>141</v>
      </c>
      <c r="L1516" t="s">
        <v>99</v>
      </c>
      <c r="M1516" t="s">
        <v>3292</v>
      </c>
      <c r="O1516" s="2">
        <f>IFERROR(IF($B1516="","",INDEX(所属情報!$E:$E,MATCH($A1516,所属情報!$A:$A,0))),"")</f>
        <v>490058</v>
      </c>
      <c r="P1516" s="2" t="str">
        <f t="shared" si="69"/>
        <v>丸山　琉聖 (2)</v>
      </c>
      <c r="Q1516" s="2" t="str">
        <f t="shared" si="70"/>
        <v>ﾏﾙﾔﾏ ﾘｭｳｾｲ</v>
      </c>
      <c r="R1516" s="2" t="str">
        <f t="shared" si="71"/>
        <v>MARUYAMA Ryusei (04)</v>
      </c>
      <c r="S1516" s="2" t="str">
        <f>IFERROR(IF($F1516="","",INDEX(リスト!$C:$C,MATCH($F1516,リスト!$B:$B,0))),"")</f>
        <v>30</v>
      </c>
      <c r="T1516" s="2" t="str">
        <f>IFERROR(IF($K1516="","",INDEX(リスト!$F:$F,MATCH($K1516,リスト!$E:$E,0))),"")</f>
        <v>JPN</v>
      </c>
      <c r="U1516" s="2" t="str">
        <f>IF($B1516="","",RIGHT($G1516*1000+100+COUNTIF($G$2:$G1516,$G1516),9))</f>
        <v>040409102</v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>海南・和歌山</v>
      </c>
    </row>
    <row r="1517" spans="1:22" x14ac:dyDescent="0.4">
      <c r="A1517" t="s">
        <v>11804</v>
      </c>
      <c r="B1517">
        <v>1517</v>
      </c>
      <c r="C1517" t="s">
        <v>7235</v>
      </c>
      <c r="D1517" t="s">
        <v>7236</v>
      </c>
      <c r="E1517">
        <v>2</v>
      </c>
      <c r="F1517" t="s">
        <v>99</v>
      </c>
      <c r="G1517">
        <v>20050219</v>
      </c>
      <c r="H1517" t="s">
        <v>7237</v>
      </c>
      <c r="I1517" t="s">
        <v>7238</v>
      </c>
      <c r="J1517" t="s">
        <v>814</v>
      </c>
      <c r="K1517" t="s">
        <v>141</v>
      </c>
      <c r="L1517" t="s">
        <v>99</v>
      </c>
      <c r="M1517" t="s">
        <v>845</v>
      </c>
      <c r="O1517" s="2">
        <f>IFERROR(IF($B1517="","",INDEX(所属情報!$E:$E,MATCH($A1517,所属情報!$A:$A,0))),"")</f>
        <v>490058</v>
      </c>
      <c r="P1517" s="2" t="str">
        <f t="shared" si="69"/>
        <v>東山　健人 (2)</v>
      </c>
      <c r="Q1517" s="2" t="str">
        <f t="shared" si="70"/>
        <v>ﾋｶﾞｼﾔﾏ ｹﾝﾄ</v>
      </c>
      <c r="R1517" s="2" t="str">
        <f t="shared" si="71"/>
        <v>HIGASHIYAMA Kento (05)</v>
      </c>
      <c r="S1517" s="2" t="str">
        <f>IFERROR(IF($F1517="","",INDEX(リスト!$C:$C,MATCH($F1517,リスト!$B:$B,0))),"")</f>
        <v>30</v>
      </c>
      <c r="T1517" s="2" t="str">
        <f>IFERROR(IF($K1517="","",INDEX(リスト!$F:$F,MATCH($K1517,リスト!$E:$E,0))),"")</f>
        <v>JPN</v>
      </c>
      <c r="U1517" s="2" t="str">
        <f>IF($B1517="","",RIGHT($G1517*1000+100+COUNTIF($G$2:$G1517,$G1517),9))</f>
        <v>050219103</v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>桐蔭・和歌山</v>
      </c>
    </row>
    <row r="1518" spans="1:22" x14ac:dyDescent="0.4">
      <c r="A1518" t="s">
        <v>11804</v>
      </c>
      <c r="B1518">
        <v>1518</v>
      </c>
      <c r="C1518" t="s">
        <v>7239</v>
      </c>
      <c r="D1518" t="s">
        <v>7240</v>
      </c>
      <c r="E1518">
        <v>2</v>
      </c>
      <c r="F1518" t="s">
        <v>99</v>
      </c>
      <c r="G1518">
        <v>20040625</v>
      </c>
      <c r="H1518" t="s">
        <v>7241</v>
      </c>
      <c r="I1518" t="s">
        <v>1248</v>
      </c>
      <c r="J1518" t="s">
        <v>4974</v>
      </c>
      <c r="K1518" t="s">
        <v>141</v>
      </c>
      <c r="L1518" t="s">
        <v>93</v>
      </c>
      <c r="M1518" t="s">
        <v>5647</v>
      </c>
      <c r="O1518" s="2">
        <f>IFERROR(IF($B1518="","",INDEX(所属情報!$E:$E,MATCH($A1518,所属情報!$A:$A,0))),"")</f>
        <v>490058</v>
      </c>
      <c r="P1518" s="2" t="str">
        <f t="shared" si="69"/>
        <v>澤田　勝英 (2)</v>
      </c>
      <c r="Q1518" s="2" t="str">
        <f t="shared" si="70"/>
        <v>ｻﾜﾀﾞ ｼｮｳｴｲ</v>
      </c>
      <c r="R1518" s="2" t="str">
        <f t="shared" si="71"/>
        <v>SAWADA Shoei (04)</v>
      </c>
      <c r="S1518" s="2" t="str">
        <f>IFERROR(IF($F1518="","",INDEX(リスト!$C:$C,MATCH($F1518,リスト!$B:$B,0))),"")</f>
        <v>30</v>
      </c>
      <c r="T1518" s="2" t="str">
        <f>IFERROR(IF($K1518="","",INDEX(リスト!$F:$F,MATCH($K1518,リスト!$E:$E,0))),"")</f>
        <v>JPN</v>
      </c>
      <c r="U1518" s="2" t="str">
        <f>IF($B1518="","",RIGHT($G1518*1000+100+COUNTIF($G$2:$G1518,$G1518),9))</f>
        <v>040625102</v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>和泉・大　阪</v>
      </c>
    </row>
    <row r="1519" spans="1:22" x14ac:dyDescent="0.4">
      <c r="A1519" t="s">
        <v>11804</v>
      </c>
      <c r="B1519">
        <v>1519</v>
      </c>
      <c r="C1519" t="s">
        <v>7242</v>
      </c>
      <c r="D1519" t="s">
        <v>7243</v>
      </c>
      <c r="E1519">
        <v>2</v>
      </c>
      <c r="F1519" t="s">
        <v>99</v>
      </c>
      <c r="G1519">
        <v>20040514</v>
      </c>
      <c r="H1519" t="s">
        <v>7244</v>
      </c>
      <c r="I1519" t="s">
        <v>7245</v>
      </c>
      <c r="J1519" t="s">
        <v>2290</v>
      </c>
      <c r="K1519" t="s">
        <v>141</v>
      </c>
      <c r="L1519" t="s">
        <v>93</v>
      </c>
      <c r="M1519" t="s">
        <v>7246</v>
      </c>
      <c r="O1519" s="2">
        <f>IFERROR(IF($B1519="","",INDEX(所属情報!$E:$E,MATCH($A1519,所属情報!$A:$A,0))),"")</f>
        <v>490058</v>
      </c>
      <c r="P1519" s="2" t="str">
        <f t="shared" si="69"/>
        <v>末安　亜友人 (2)</v>
      </c>
      <c r="Q1519" s="2" t="str">
        <f t="shared" si="70"/>
        <v>ｽｴﾔｽ ｱﾕﾄ</v>
      </c>
      <c r="R1519" s="2" t="str">
        <f t="shared" si="71"/>
        <v>SUEYASU Ayuto (04)</v>
      </c>
      <c r="S1519" s="2" t="str">
        <f>IFERROR(IF($F1519="","",INDEX(リスト!$C:$C,MATCH($F1519,リスト!$B:$B,0))),"")</f>
        <v>30</v>
      </c>
      <c r="T1519" s="2" t="str">
        <f>IFERROR(IF($K1519="","",INDEX(リスト!$F:$F,MATCH($K1519,リスト!$E:$E,0))),"")</f>
        <v>JPN</v>
      </c>
      <c r="U1519" s="2" t="str">
        <f>IF($B1519="","",RIGHT($G1519*1000+100+COUNTIF($G$2:$G1519,$G1519),9))</f>
        <v>040514103</v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>市岡・大　阪</v>
      </c>
    </row>
    <row r="1520" spans="1:22" x14ac:dyDescent="0.4">
      <c r="A1520" t="s">
        <v>11804</v>
      </c>
      <c r="B1520">
        <v>1520</v>
      </c>
      <c r="C1520" t="s">
        <v>7247</v>
      </c>
      <c r="D1520" t="s">
        <v>7248</v>
      </c>
      <c r="E1520">
        <v>2</v>
      </c>
      <c r="F1520" t="s">
        <v>99</v>
      </c>
      <c r="G1520">
        <v>20040506</v>
      </c>
      <c r="H1520" t="s">
        <v>7249</v>
      </c>
      <c r="I1520" t="s">
        <v>1985</v>
      </c>
      <c r="J1520" t="s">
        <v>7250</v>
      </c>
      <c r="K1520" t="s">
        <v>141</v>
      </c>
      <c r="L1520" t="s">
        <v>91</v>
      </c>
      <c r="M1520" t="s">
        <v>7251</v>
      </c>
      <c r="O1520" s="2">
        <f>IFERROR(IF($B1520="","",INDEX(所属情報!$E:$E,MATCH($A1520,所属情報!$A:$A,0))),"")</f>
        <v>490058</v>
      </c>
      <c r="P1520" s="2" t="str">
        <f t="shared" si="69"/>
        <v>松夲　大幸 (2)</v>
      </c>
      <c r="Q1520" s="2" t="str">
        <f t="shared" si="70"/>
        <v>ﾏﾂﾓﾄ ﾋﾛﾕｷ</v>
      </c>
      <c r="R1520" s="2" t="str">
        <f t="shared" si="71"/>
        <v>MATSUMOTO Hiroyuki (04)</v>
      </c>
      <c r="S1520" s="2" t="str">
        <f>IFERROR(IF($F1520="","",INDEX(リスト!$C:$C,MATCH($F1520,リスト!$B:$B,0))),"")</f>
        <v>30</v>
      </c>
      <c r="T1520" s="2" t="str">
        <f>IFERROR(IF($K1520="","",INDEX(リスト!$F:$F,MATCH($K1520,リスト!$E:$E,0))),"")</f>
        <v>JPN</v>
      </c>
      <c r="U1520" s="2" t="str">
        <f>IF($B1520="","",RIGHT($G1520*1000+100+COUNTIF($G$2:$G1520,$G1520),9))</f>
        <v>040506103</v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>城南菱創・京　都</v>
      </c>
    </row>
    <row r="1521" spans="1:22" x14ac:dyDescent="0.4">
      <c r="A1521" t="s">
        <v>11804</v>
      </c>
      <c r="B1521">
        <v>1521</v>
      </c>
      <c r="C1521" t="s">
        <v>7252</v>
      </c>
      <c r="D1521" t="s">
        <v>7253</v>
      </c>
      <c r="E1521">
        <v>2</v>
      </c>
      <c r="F1521" t="s">
        <v>99</v>
      </c>
      <c r="G1521">
        <v>20050121</v>
      </c>
      <c r="H1521" t="s">
        <v>7254</v>
      </c>
      <c r="I1521" t="s">
        <v>1671</v>
      </c>
      <c r="J1521" t="s">
        <v>7255</v>
      </c>
      <c r="K1521" t="s">
        <v>141</v>
      </c>
      <c r="L1521" t="s">
        <v>93</v>
      </c>
      <c r="M1521" t="s">
        <v>5647</v>
      </c>
      <c r="O1521" s="2">
        <f>IFERROR(IF($B1521="","",INDEX(所属情報!$E:$E,MATCH($A1521,所属情報!$A:$A,0))),"")</f>
        <v>490058</v>
      </c>
      <c r="P1521" s="2" t="str">
        <f t="shared" si="69"/>
        <v>堀　友昭 (2)</v>
      </c>
      <c r="Q1521" s="2" t="str">
        <f t="shared" si="70"/>
        <v>ﾎﾘ ﾄﾓｱｷ</v>
      </c>
      <c r="R1521" s="2" t="str">
        <f t="shared" si="71"/>
        <v>HORI Tomoaki (05)</v>
      </c>
      <c r="S1521" s="2" t="str">
        <f>IFERROR(IF($F1521="","",INDEX(リスト!$C:$C,MATCH($F1521,リスト!$B:$B,0))),"")</f>
        <v>30</v>
      </c>
      <c r="T1521" s="2" t="str">
        <f>IFERROR(IF($K1521="","",INDEX(リスト!$F:$F,MATCH($K1521,リスト!$E:$E,0))),"")</f>
        <v>JPN</v>
      </c>
      <c r="U1521" s="2" t="str">
        <f>IF($B1521="","",RIGHT($G1521*1000+100+COUNTIF($G$2:$G1521,$G1521),9))</f>
        <v>050121103</v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>和泉・大　阪</v>
      </c>
    </row>
    <row r="1522" spans="1:22" x14ac:dyDescent="0.4">
      <c r="A1522" t="s">
        <v>11804</v>
      </c>
      <c r="B1522">
        <v>1522</v>
      </c>
      <c r="C1522" t="s">
        <v>7256</v>
      </c>
      <c r="D1522" t="s">
        <v>7257</v>
      </c>
      <c r="E1522">
        <v>2</v>
      </c>
      <c r="F1522" t="s">
        <v>99</v>
      </c>
      <c r="G1522">
        <v>20040819</v>
      </c>
      <c r="H1522" t="s">
        <v>7258</v>
      </c>
      <c r="I1522" t="s">
        <v>7259</v>
      </c>
      <c r="J1522" t="s">
        <v>5793</v>
      </c>
      <c r="K1522" t="s">
        <v>141</v>
      </c>
      <c r="L1522" t="s">
        <v>49</v>
      </c>
      <c r="M1522" t="s">
        <v>7260</v>
      </c>
      <c r="O1522" s="2">
        <f>IFERROR(IF($B1522="","",INDEX(所属情報!$E:$E,MATCH($A1522,所属情報!$A:$A,0))),"")</f>
        <v>490058</v>
      </c>
      <c r="P1522" s="2" t="str">
        <f t="shared" si="69"/>
        <v>照井　壱成 (2)</v>
      </c>
      <c r="Q1522" s="2" t="str">
        <f t="shared" si="70"/>
        <v>ﾃﾙｲ ｲｯｾｲ</v>
      </c>
      <c r="R1522" s="2" t="str">
        <f t="shared" si="71"/>
        <v>TERUI Issei (04)</v>
      </c>
      <c r="S1522" s="2" t="str">
        <f>IFERROR(IF($F1522="","",INDEX(リスト!$C:$C,MATCH($F1522,リスト!$B:$B,0))),"")</f>
        <v>30</v>
      </c>
      <c r="T1522" s="2" t="str">
        <f>IFERROR(IF($K1522="","",INDEX(リスト!$F:$F,MATCH($K1522,リスト!$E:$E,0))),"")</f>
        <v>JPN</v>
      </c>
      <c r="U1522" s="2" t="str">
        <f>IF($B1522="","",RIGHT($G1522*1000+100+COUNTIF($G$2:$G1522,$G1522),9))</f>
        <v>040819104</v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>横手・秋　田</v>
      </c>
    </row>
    <row r="1523" spans="1:22" x14ac:dyDescent="0.4">
      <c r="A1523" t="s">
        <v>11805</v>
      </c>
      <c r="B1523">
        <v>1523</v>
      </c>
      <c r="C1523" t="s">
        <v>7261</v>
      </c>
      <c r="D1523" t="s">
        <v>7262</v>
      </c>
      <c r="E1523">
        <v>4</v>
      </c>
      <c r="F1523" t="s">
        <v>95</v>
      </c>
      <c r="G1523">
        <v>20020922</v>
      </c>
      <c r="H1523" t="s">
        <v>7263</v>
      </c>
      <c r="I1523" t="s">
        <v>7264</v>
      </c>
      <c r="J1523" t="s">
        <v>1975</v>
      </c>
      <c r="K1523" t="s">
        <v>141</v>
      </c>
      <c r="L1523" t="s">
        <v>95</v>
      </c>
      <c r="M1523" t="s">
        <v>904</v>
      </c>
      <c r="O1523" s="2">
        <f>IFERROR(IF($B1523="","",INDEX(所属情報!$E:$E,MATCH($A1523,所属情報!$A:$A,0))),"")</f>
        <v>492234</v>
      </c>
      <c r="P1523" s="2" t="str">
        <f t="shared" si="69"/>
        <v>猿渡　善斗 (4)</v>
      </c>
      <c r="Q1523" s="2" t="str">
        <f t="shared" si="70"/>
        <v>ｻﾙﾜﾀﾘ ﾖｼﾄ</v>
      </c>
      <c r="R1523" s="2" t="str">
        <f t="shared" si="71"/>
        <v>SARUWATARI Yoshito (02)</v>
      </c>
      <c r="S1523" s="2" t="str">
        <f>IFERROR(IF($F1523="","",INDEX(リスト!$C:$C,MATCH($F1523,リスト!$B:$B,0))),"")</f>
        <v>28</v>
      </c>
      <c r="T1523" s="2" t="str">
        <f>IFERROR(IF($K1523="","",INDEX(リスト!$F:$F,MATCH($K1523,リスト!$E:$E,0))),"")</f>
        <v>JPN</v>
      </c>
      <c r="U1523" s="2" t="str">
        <f>IF($B1523="","",RIGHT($G1523*1000+100+COUNTIF($G$2:$G1523,$G1523),9))</f>
        <v>020922102</v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>市立尼崎・兵　庫</v>
      </c>
    </row>
    <row r="1524" spans="1:22" x14ac:dyDescent="0.4">
      <c r="A1524" t="s">
        <v>11805</v>
      </c>
      <c r="B1524">
        <v>1524</v>
      </c>
      <c r="C1524" t="s">
        <v>7265</v>
      </c>
      <c r="D1524" t="s">
        <v>7266</v>
      </c>
      <c r="E1524">
        <v>4</v>
      </c>
      <c r="F1524" t="s">
        <v>95</v>
      </c>
      <c r="G1524">
        <v>20030328</v>
      </c>
      <c r="H1524" t="s">
        <v>7267</v>
      </c>
      <c r="I1524" t="s">
        <v>7268</v>
      </c>
      <c r="J1524" t="s">
        <v>929</v>
      </c>
      <c r="K1524" t="s">
        <v>141</v>
      </c>
      <c r="L1524" t="s">
        <v>95</v>
      </c>
      <c r="M1524" t="s">
        <v>7269</v>
      </c>
      <c r="O1524" s="2">
        <f>IFERROR(IF($B1524="","",INDEX(所属情報!$E:$E,MATCH($A1524,所属情報!$A:$A,0))),"")</f>
        <v>492234</v>
      </c>
      <c r="P1524" s="2" t="str">
        <f t="shared" si="69"/>
        <v>衣笠　拓実 (4)</v>
      </c>
      <c r="Q1524" s="2" t="str">
        <f t="shared" si="70"/>
        <v>ｷﾇｶﾞｻ ﾀｸﾐ</v>
      </c>
      <c r="R1524" s="2" t="str">
        <f t="shared" si="71"/>
        <v>KINUGASA Takumi (03)</v>
      </c>
      <c r="S1524" s="2" t="str">
        <f>IFERROR(IF($F1524="","",INDEX(リスト!$C:$C,MATCH($F1524,リスト!$B:$B,0))),"")</f>
        <v>28</v>
      </c>
      <c r="T1524" s="2" t="str">
        <f>IFERROR(IF($K1524="","",INDEX(リスト!$F:$F,MATCH($K1524,リスト!$E:$E,0))),"")</f>
        <v>JPN</v>
      </c>
      <c r="U1524" s="2" t="str">
        <f>IF($B1524="","",RIGHT($G1524*1000+100+COUNTIF($G$2:$G1524,$G1524),9))</f>
        <v>030328102</v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>国際・兵　庫</v>
      </c>
    </row>
    <row r="1525" spans="1:22" x14ac:dyDescent="0.4">
      <c r="A1525" t="s">
        <v>11805</v>
      </c>
      <c r="B1525">
        <v>1525</v>
      </c>
      <c r="C1525" t="s">
        <v>7270</v>
      </c>
      <c r="D1525" t="s">
        <v>7271</v>
      </c>
      <c r="E1525">
        <v>4</v>
      </c>
      <c r="F1525" t="s">
        <v>95</v>
      </c>
      <c r="G1525">
        <v>20021118</v>
      </c>
      <c r="H1525" t="s">
        <v>7272</v>
      </c>
      <c r="I1525" t="s">
        <v>1302</v>
      </c>
      <c r="J1525" t="s">
        <v>980</v>
      </c>
      <c r="K1525" t="s">
        <v>141</v>
      </c>
      <c r="L1525" t="s">
        <v>95</v>
      </c>
      <c r="M1525" t="s">
        <v>7273</v>
      </c>
      <c r="O1525" s="2">
        <f>IFERROR(IF($B1525="","",INDEX(所属情報!$E:$E,MATCH($A1525,所属情報!$A:$A,0))),"")</f>
        <v>492234</v>
      </c>
      <c r="P1525" s="2" t="str">
        <f t="shared" si="69"/>
        <v>児島　翔太 (4)</v>
      </c>
      <c r="Q1525" s="2" t="str">
        <f t="shared" si="70"/>
        <v>ｺｼﾞﾏ ｼｮｳﾀ</v>
      </c>
      <c r="R1525" s="2" t="str">
        <f t="shared" si="71"/>
        <v>KOJIMA Shota (02)</v>
      </c>
      <c r="S1525" s="2" t="str">
        <f>IFERROR(IF($F1525="","",INDEX(リスト!$C:$C,MATCH($F1525,リスト!$B:$B,0))),"")</f>
        <v>28</v>
      </c>
      <c r="T1525" s="2" t="str">
        <f>IFERROR(IF($K1525="","",INDEX(リスト!$F:$F,MATCH($K1525,リスト!$E:$E,0))),"")</f>
        <v>JPN</v>
      </c>
      <c r="U1525" s="2" t="str">
        <f>IF($B1525="","",RIGHT($G1525*1000+100+COUNTIF($G$2:$G1525,$G1525),9))</f>
        <v>021118104</v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>津名・兵　庫</v>
      </c>
    </row>
    <row r="1526" spans="1:22" x14ac:dyDescent="0.4">
      <c r="A1526" t="s">
        <v>11805</v>
      </c>
      <c r="B1526">
        <v>1526</v>
      </c>
      <c r="C1526" t="s">
        <v>7274</v>
      </c>
      <c r="D1526" t="s">
        <v>7275</v>
      </c>
      <c r="E1526">
        <v>4</v>
      </c>
      <c r="F1526" t="s">
        <v>111</v>
      </c>
      <c r="G1526">
        <v>20020520</v>
      </c>
      <c r="H1526" t="s">
        <v>7276</v>
      </c>
      <c r="I1526" t="s">
        <v>2542</v>
      </c>
      <c r="J1526" t="s">
        <v>980</v>
      </c>
      <c r="K1526" t="s">
        <v>141</v>
      </c>
      <c r="L1526" t="s">
        <v>111</v>
      </c>
      <c r="M1526" t="s">
        <v>4982</v>
      </c>
      <c r="O1526" s="2">
        <f>IFERROR(IF($B1526="","",INDEX(所属情報!$E:$E,MATCH($A1526,所属情報!$A:$A,0))),"")</f>
        <v>492234</v>
      </c>
      <c r="P1526" s="2" t="str">
        <f t="shared" si="69"/>
        <v>米田　翔太 (4)</v>
      </c>
      <c r="Q1526" s="2" t="str">
        <f t="shared" si="70"/>
        <v>ﾖﾈﾀﾞ ｼｮｳﾀ</v>
      </c>
      <c r="R1526" s="2" t="str">
        <f t="shared" si="71"/>
        <v>YONEDA Shota (02)</v>
      </c>
      <c r="S1526" s="2" t="str">
        <f>IFERROR(IF($F1526="","",INDEX(リスト!$C:$C,MATCH($F1526,リスト!$B:$B,0))),"")</f>
        <v>36</v>
      </c>
      <c r="T1526" s="2" t="str">
        <f>IFERROR(IF($K1526="","",INDEX(リスト!$F:$F,MATCH($K1526,リスト!$E:$E,0))),"")</f>
        <v>JPN</v>
      </c>
      <c r="U1526" s="2" t="str">
        <f>IF($B1526="","",RIGHT($G1526*1000+100+COUNTIF($G$2:$G1526,$G1526),9))</f>
        <v>020520102</v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>城南・徳　島</v>
      </c>
    </row>
    <row r="1527" spans="1:22" x14ac:dyDescent="0.4">
      <c r="A1527" t="s">
        <v>11805</v>
      </c>
      <c r="B1527">
        <v>1527</v>
      </c>
      <c r="C1527" t="s">
        <v>7277</v>
      </c>
      <c r="D1527" t="s">
        <v>7278</v>
      </c>
      <c r="E1527">
        <v>4</v>
      </c>
      <c r="F1527" t="s">
        <v>107</v>
      </c>
      <c r="G1527">
        <v>20021223</v>
      </c>
      <c r="H1527" t="s">
        <v>7279</v>
      </c>
      <c r="I1527" t="s">
        <v>7280</v>
      </c>
      <c r="J1527" t="s">
        <v>929</v>
      </c>
      <c r="K1527" t="s">
        <v>141</v>
      </c>
      <c r="L1527" t="s">
        <v>107</v>
      </c>
      <c r="M1527" t="s">
        <v>2531</v>
      </c>
      <c r="O1527" s="2">
        <f>IFERROR(IF($B1527="","",INDEX(所属情報!$E:$E,MATCH($A1527,所属情報!$A:$A,0))),"")</f>
        <v>492234</v>
      </c>
      <c r="P1527" s="2" t="str">
        <f t="shared" si="69"/>
        <v>谷尾　匠 (4)</v>
      </c>
      <c r="Q1527" s="2" t="str">
        <f t="shared" si="70"/>
        <v>ﾀﾆｵ ﾀｸﾐ</v>
      </c>
      <c r="R1527" s="2" t="str">
        <f t="shared" si="71"/>
        <v>TANIO Takumi (02)</v>
      </c>
      <c r="S1527" s="2" t="str">
        <f>IFERROR(IF($F1527="","",INDEX(リスト!$C:$C,MATCH($F1527,リスト!$B:$B,0))),"")</f>
        <v>34</v>
      </c>
      <c r="T1527" s="2" t="str">
        <f>IFERROR(IF($K1527="","",INDEX(リスト!$F:$F,MATCH($K1527,リスト!$E:$E,0))),"")</f>
        <v>JPN</v>
      </c>
      <c r="U1527" s="2" t="str">
        <f>IF($B1527="","",RIGHT($G1527*1000+100+COUNTIF($G$2:$G1527,$G1527),9))</f>
        <v>021223101</v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>神辺旭・広　島</v>
      </c>
    </row>
    <row r="1528" spans="1:22" x14ac:dyDescent="0.4">
      <c r="A1528" t="s">
        <v>11805</v>
      </c>
      <c r="B1528">
        <v>1528</v>
      </c>
      <c r="C1528" t="s">
        <v>7281</v>
      </c>
      <c r="D1528" t="s">
        <v>7282</v>
      </c>
      <c r="E1528">
        <v>4</v>
      </c>
      <c r="F1528" t="s">
        <v>95</v>
      </c>
      <c r="G1528">
        <v>20030323</v>
      </c>
      <c r="H1528" t="s">
        <v>7283</v>
      </c>
      <c r="I1528" t="s">
        <v>3651</v>
      </c>
      <c r="J1528" t="s">
        <v>1182</v>
      </c>
      <c r="K1528" t="s">
        <v>141</v>
      </c>
      <c r="L1528" t="s">
        <v>95</v>
      </c>
      <c r="M1528" t="s">
        <v>875</v>
      </c>
      <c r="O1528" s="2">
        <f>IFERROR(IF($B1528="","",INDEX(所属情報!$E:$E,MATCH($A1528,所属情報!$A:$A,0))),"")</f>
        <v>492234</v>
      </c>
      <c r="P1528" s="2" t="str">
        <f t="shared" si="69"/>
        <v>前田　陸人 (4)</v>
      </c>
      <c r="Q1528" s="2" t="str">
        <f t="shared" si="70"/>
        <v>ﾏｴﾀﾞ ﾘｸﾄ</v>
      </c>
      <c r="R1528" s="2" t="str">
        <f t="shared" si="71"/>
        <v>MAEDA Rikuto (03)</v>
      </c>
      <c r="S1528" s="2" t="str">
        <f>IFERROR(IF($F1528="","",INDEX(リスト!$C:$C,MATCH($F1528,リスト!$B:$B,0))),"")</f>
        <v>28</v>
      </c>
      <c r="T1528" s="2" t="str">
        <f>IFERROR(IF($K1528="","",INDEX(リスト!$F:$F,MATCH($K1528,リスト!$E:$E,0))),"")</f>
        <v>JPN</v>
      </c>
      <c r="U1528" s="2" t="str">
        <f>IF($B1528="","",RIGHT($G1528*1000+100+COUNTIF($G$2:$G1528,$G1528),9))</f>
        <v>030323101</v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>姫路南・兵　庫</v>
      </c>
    </row>
    <row r="1529" spans="1:22" x14ac:dyDescent="0.4">
      <c r="A1529" t="s">
        <v>11805</v>
      </c>
      <c r="B1529">
        <v>1529</v>
      </c>
      <c r="C1529" t="s">
        <v>7284</v>
      </c>
      <c r="D1529" t="s">
        <v>7285</v>
      </c>
      <c r="E1529">
        <v>4</v>
      </c>
      <c r="F1529" t="s">
        <v>95</v>
      </c>
      <c r="G1529">
        <v>20010626</v>
      </c>
      <c r="H1529" t="s">
        <v>7286</v>
      </c>
      <c r="I1529" t="s">
        <v>2392</v>
      </c>
      <c r="J1529" t="s">
        <v>1064</v>
      </c>
      <c r="K1529" t="s">
        <v>141</v>
      </c>
      <c r="L1529" t="s">
        <v>95</v>
      </c>
      <c r="M1529" t="s">
        <v>875</v>
      </c>
      <c r="O1529" s="2">
        <f>IFERROR(IF($B1529="","",INDEX(所属情報!$E:$E,MATCH($A1529,所属情報!$A:$A,0))),"")</f>
        <v>492234</v>
      </c>
      <c r="P1529" s="2" t="str">
        <f t="shared" si="69"/>
        <v>西田　雄哉 (4)</v>
      </c>
      <c r="Q1529" s="2" t="str">
        <f t="shared" si="70"/>
        <v>ﾆｼﾀﾞ ﾕｳﾔ</v>
      </c>
      <c r="R1529" s="2" t="str">
        <f t="shared" si="71"/>
        <v>NISHIDA Yuya (01)</v>
      </c>
      <c r="S1529" s="2" t="str">
        <f>IFERROR(IF($F1529="","",INDEX(リスト!$C:$C,MATCH($F1529,リスト!$B:$B,0))),"")</f>
        <v>28</v>
      </c>
      <c r="T1529" s="2" t="str">
        <f>IFERROR(IF($K1529="","",INDEX(リスト!$F:$F,MATCH($K1529,リスト!$E:$E,0))),"")</f>
        <v>JPN</v>
      </c>
      <c r="U1529" s="2" t="str">
        <f>IF($B1529="","",RIGHT($G1529*1000+100+COUNTIF($G$2:$G1529,$G1529),9))</f>
        <v>010626101</v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>姫路南・兵　庫</v>
      </c>
    </row>
    <row r="1530" spans="1:22" x14ac:dyDescent="0.4">
      <c r="A1530" t="s">
        <v>11805</v>
      </c>
      <c r="B1530">
        <v>1530</v>
      </c>
      <c r="C1530" t="s">
        <v>7287</v>
      </c>
      <c r="D1530" t="s">
        <v>7288</v>
      </c>
      <c r="E1530">
        <v>4</v>
      </c>
      <c r="F1530" t="s">
        <v>95</v>
      </c>
      <c r="G1530">
        <v>20021214</v>
      </c>
      <c r="H1530" t="s">
        <v>7289</v>
      </c>
      <c r="I1530" t="s">
        <v>7290</v>
      </c>
      <c r="J1530" t="s">
        <v>7291</v>
      </c>
      <c r="K1530" t="s">
        <v>141</v>
      </c>
      <c r="L1530" t="s">
        <v>95</v>
      </c>
      <c r="M1530" t="s">
        <v>7292</v>
      </c>
      <c r="O1530" s="2">
        <f>IFERROR(IF($B1530="","",INDEX(所属情報!$E:$E,MATCH($A1530,所属情報!$A:$A,0))),"")</f>
        <v>492234</v>
      </c>
      <c r="P1530" s="2" t="str">
        <f t="shared" si="69"/>
        <v>時枝　結一 (4)</v>
      </c>
      <c r="Q1530" s="2" t="str">
        <f t="shared" si="70"/>
        <v>ﾄｷｴﾀﾞ ﾕｲ</v>
      </c>
      <c r="R1530" s="2" t="str">
        <f t="shared" si="71"/>
        <v>TOKIEDA Yui (02)</v>
      </c>
      <c r="S1530" s="2" t="str">
        <f>IFERROR(IF($F1530="","",INDEX(リスト!$C:$C,MATCH($F1530,リスト!$B:$B,0))),"")</f>
        <v>28</v>
      </c>
      <c r="T1530" s="2" t="str">
        <f>IFERROR(IF($K1530="","",INDEX(リスト!$F:$F,MATCH($K1530,リスト!$E:$E,0))),"")</f>
        <v>JPN</v>
      </c>
      <c r="U1530" s="2" t="str">
        <f>IF($B1530="","",RIGHT($G1530*1000+100+COUNTIF($G$2:$G1530,$G1530),9))</f>
        <v>021214101</v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>神戸龍谷・兵　庫</v>
      </c>
    </row>
    <row r="1531" spans="1:22" x14ac:dyDescent="0.4">
      <c r="A1531" t="s">
        <v>11805</v>
      </c>
      <c r="B1531">
        <v>1531</v>
      </c>
      <c r="C1531" t="s">
        <v>7293</v>
      </c>
      <c r="D1531" t="s">
        <v>7294</v>
      </c>
      <c r="E1531">
        <v>4</v>
      </c>
      <c r="F1531" t="s">
        <v>95</v>
      </c>
      <c r="G1531">
        <v>20020612</v>
      </c>
      <c r="H1531" t="s">
        <v>7295</v>
      </c>
      <c r="I1531" t="s">
        <v>7296</v>
      </c>
      <c r="J1531" t="s">
        <v>7297</v>
      </c>
      <c r="K1531" t="s">
        <v>141</v>
      </c>
      <c r="L1531" t="s">
        <v>95</v>
      </c>
      <c r="M1531" t="s">
        <v>904</v>
      </c>
      <c r="O1531" s="2">
        <f>IFERROR(IF($B1531="","",INDEX(所属情報!$E:$E,MATCH($A1531,所属情報!$A:$A,0))),"")</f>
        <v>492234</v>
      </c>
      <c r="P1531" s="2" t="str">
        <f t="shared" si="69"/>
        <v>中田　誠之 (4)</v>
      </c>
      <c r="Q1531" s="2" t="str">
        <f t="shared" si="70"/>
        <v>ﾅｶﾀﾞ ﾏｻﾕｷ</v>
      </c>
      <c r="R1531" s="2" t="str">
        <f t="shared" si="71"/>
        <v>NAKADA Masayuki (02)</v>
      </c>
      <c r="S1531" s="2" t="str">
        <f>IFERROR(IF($F1531="","",INDEX(リスト!$C:$C,MATCH($F1531,リスト!$B:$B,0))),"")</f>
        <v>28</v>
      </c>
      <c r="T1531" s="2" t="str">
        <f>IFERROR(IF($K1531="","",INDEX(リスト!$F:$F,MATCH($K1531,リスト!$E:$E,0))),"")</f>
        <v>JPN</v>
      </c>
      <c r="U1531" s="2" t="str">
        <f>IF($B1531="","",RIGHT($G1531*1000+100+COUNTIF($G$2:$G1531,$G1531),9))</f>
        <v>020612102</v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>市立尼崎・兵　庫</v>
      </c>
    </row>
    <row r="1532" spans="1:22" x14ac:dyDescent="0.4">
      <c r="A1532" t="s">
        <v>11805</v>
      </c>
      <c r="B1532">
        <v>1532</v>
      </c>
      <c r="C1532" t="s">
        <v>7298</v>
      </c>
      <c r="D1532" t="s">
        <v>7299</v>
      </c>
      <c r="E1532">
        <v>4</v>
      </c>
      <c r="F1532" t="s">
        <v>95</v>
      </c>
      <c r="G1532">
        <v>20020525</v>
      </c>
      <c r="H1532" t="s">
        <v>7300</v>
      </c>
      <c r="I1532" t="s">
        <v>1292</v>
      </c>
      <c r="J1532" t="s">
        <v>1327</v>
      </c>
      <c r="K1532" t="s">
        <v>141</v>
      </c>
      <c r="L1532" t="s">
        <v>95</v>
      </c>
      <c r="M1532" t="s">
        <v>5208</v>
      </c>
      <c r="O1532" s="2">
        <f>IFERROR(IF($B1532="","",INDEX(所属情報!$E:$E,MATCH($A1532,所属情報!$A:$A,0))),"")</f>
        <v>492234</v>
      </c>
      <c r="P1532" s="2" t="str">
        <f t="shared" si="69"/>
        <v>小林　優輝 (4)</v>
      </c>
      <c r="Q1532" s="2" t="str">
        <f t="shared" si="70"/>
        <v>ｺﾊﾞﾔｼ ﾕｳｷ</v>
      </c>
      <c r="R1532" s="2" t="str">
        <f t="shared" si="71"/>
        <v>KOBAYASHI Yuki (02)</v>
      </c>
      <c r="S1532" s="2" t="str">
        <f>IFERROR(IF($F1532="","",INDEX(リスト!$C:$C,MATCH($F1532,リスト!$B:$B,0))),"")</f>
        <v>28</v>
      </c>
      <c r="T1532" s="2" t="str">
        <f>IFERROR(IF($K1532="","",INDEX(リスト!$F:$F,MATCH($K1532,リスト!$E:$E,0))),"")</f>
        <v>JPN</v>
      </c>
      <c r="U1532" s="2" t="str">
        <f>IF($B1532="","",RIGHT($G1532*1000+100+COUNTIF($G$2:$G1532,$G1532),9))</f>
        <v>020525102</v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>姫路東・兵　庫</v>
      </c>
    </row>
    <row r="1533" spans="1:22" x14ac:dyDescent="0.4">
      <c r="A1533" t="s">
        <v>11805</v>
      </c>
      <c r="B1533">
        <v>1533</v>
      </c>
      <c r="C1533" t="s">
        <v>7301</v>
      </c>
      <c r="D1533" t="s">
        <v>7302</v>
      </c>
      <c r="E1533">
        <v>3</v>
      </c>
      <c r="F1533" t="s">
        <v>93</v>
      </c>
      <c r="G1533">
        <v>20030615</v>
      </c>
      <c r="H1533" t="s">
        <v>7303</v>
      </c>
      <c r="I1533" t="s">
        <v>1985</v>
      </c>
      <c r="J1533" t="s">
        <v>7304</v>
      </c>
      <c r="K1533" t="s">
        <v>141</v>
      </c>
      <c r="L1533" t="s">
        <v>93</v>
      </c>
      <c r="M1533" t="s">
        <v>5949</v>
      </c>
      <c r="O1533" s="2">
        <f>IFERROR(IF($B1533="","",INDEX(所属情報!$E:$E,MATCH($A1533,所属情報!$A:$A,0))),"")</f>
        <v>492234</v>
      </c>
      <c r="P1533" s="2" t="str">
        <f t="shared" si="69"/>
        <v>松本　力丸 (3)</v>
      </c>
      <c r="Q1533" s="2" t="str">
        <f t="shared" si="70"/>
        <v>ﾏﾂﾓﾄ ﾘｷﾏﾙ</v>
      </c>
      <c r="R1533" s="2" t="str">
        <f t="shared" si="71"/>
        <v>MATSUMOTO Rikimaru (03)</v>
      </c>
      <c r="S1533" s="2" t="str">
        <f>IFERROR(IF($F1533="","",INDEX(リスト!$C:$C,MATCH($F1533,リスト!$B:$B,0))),"")</f>
        <v>27</v>
      </c>
      <c r="T1533" s="2" t="str">
        <f>IFERROR(IF($K1533="","",INDEX(リスト!$F:$F,MATCH($K1533,リスト!$E:$E,0))),"")</f>
        <v>JPN</v>
      </c>
      <c r="U1533" s="2" t="str">
        <f>IF($B1533="","",RIGHT($G1533*1000+100+COUNTIF($G$2:$G1533,$G1533),9))</f>
        <v>030615103</v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>太成学院大・大　阪</v>
      </c>
    </row>
    <row r="1534" spans="1:22" x14ac:dyDescent="0.4">
      <c r="A1534" t="s">
        <v>11805</v>
      </c>
      <c r="B1534">
        <v>1534</v>
      </c>
      <c r="C1534" t="s">
        <v>7305</v>
      </c>
      <c r="D1534" t="s">
        <v>7306</v>
      </c>
      <c r="E1534">
        <v>3</v>
      </c>
      <c r="F1534" t="s">
        <v>95</v>
      </c>
      <c r="G1534">
        <v>20030410</v>
      </c>
      <c r="H1534" t="s">
        <v>7307</v>
      </c>
      <c r="I1534" t="s">
        <v>7308</v>
      </c>
      <c r="J1534" t="s">
        <v>4431</v>
      </c>
      <c r="K1534" t="s">
        <v>141</v>
      </c>
      <c r="L1534" t="s">
        <v>95</v>
      </c>
      <c r="M1534" t="s">
        <v>904</v>
      </c>
      <c r="O1534" s="2">
        <f>IFERROR(IF($B1534="","",INDEX(所属情報!$E:$E,MATCH($A1534,所属情報!$A:$A,0))),"")</f>
        <v>492234</v>
      </c>
      <c r="P1534" s="2" t="str">
        <f t="shared" si="69"/>
        <v>大國　拓人 (3)</v>
      </c>
      <c r="Q1534" s="2" t="str">
        <f t="shared" si="70"/>
        <v>ｵｵｸﾆ ﾀｸﾄ</v>
      </c>
      <c r="R1534" s="2" t="str">
        <f t="shared" si="71"/>
        <v>OKUNI Takuto (03)</v>
      </c>
      <c r="S1534" s="2" t="str">
        <f>IFERROR(IF($F1534="","",INDEX(リスト!$C:$C,MATCH($F1534,リスト!$B:$B,0))),"")</f>
        <v>28</v>
      </c>
      <c r="T1534" s="2" t="str">
        <f>IFERROR(IF($K1534="","",INDEX(リスト!$F:$F,MATCH($K1534,リスト!$E:$E,0))),"")</f>
        <v>JPN</v>
      </c>
      <c r="U1534" s="2" t="str">
        <f>IF($B1534="","",RIGHT($G1534*1000+100+COUNTIF($G$2:$G1534,$G1534),9))</f>
        <v>030410103</v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>市立尼崎・兵　庫</v>
      </c>
    </row>
    <row r="1535" spans="1:22" x14ac:dyDescent="0.4">
      <c r="A1535" t="s">
        <v>11805</v>
      </c>
      <c r="B1535">
        <v>1535</v>
      </c>
      <c r="C1535" t="s">
        <v>7309</v>
      </c>
      <c r="D1535" t="s">
        <v>7310</v>
      </c>
      <c r="E1535">
        <v>3</v>
      </c>
      <c r="F1535" t="s">
        <v>93</v>
      </c>
      <c r="G1535">
        <v>20040302</v>
      </c>
      <c r="H1535" t="s">
        <v>7311</v>
      </c>
      <c r="I1535" t="s">
        <v>2147</v>
      </c>
      <c r="J1535" t="s">
        <v>3750</v>
      </c>
      <c r="K1535" t="s">
        <v>141</v>
      </c>
      <c r="L1535" t="s">
        <v>93</v>
      </c>
      <c r="M1535" t="s">
        <v>969</v>
      </c>
      <c r="O1535" s="2">
        <f>IFERROR(IF($B1535="","",INDEX(所属情報!$E:$E,MATCH($A1535,所属情報!$A:$A,0))),"")</f>
        <v>492234</v>
      </c>
      <c r="P1535" s="2" t="str">
        <f t="shared" si="69"/>
        <v>竹内　蓮 (3)</v>
      </c>
      <c r="Q1535" s="2" t="str">
        <f t="shared" si="70"/>
        <v>ﾀｹｳﾁ ﾚﾝ</v>
      </c>
      <c r="R1535" s="2" t="str">
        <f t="shared" si="71"/>
        <v>TAKEUCHI Ren (04)</v>
      </c>
      <c r="S1535" s="2" t="str">
        <f>IFERROR(IF($F1535="","",INDEX(リスト!$C:$C,MATCH($F1535,リスト!$B:$B,0))),"")</f>
        <v>27</v>
      </c>
      <c r="T1535" s="2" t="str">
        <f>IFERROR(IF($K1535="","",INDEX(リスト!$F:$F,MATCH($K1535,リスト!$E:$E,0))),"")</f>
        <v>JPN</v>
      </c>
      <c r="U1535" s="2" t="str">
        <f>IF($B1535="","",RIGHT($G1535*1000+100+COUNTIF($G$2:$G1535,$G1535),9))</f>
        <v>040302103</v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>近畿大附属・大　阪</v>
      </c>
    </row>
    <row r="1536" spans="1:22" x14ac:dyDescent="0.4">
      <c r="A1536" t="s">
        <v>11805</v>
      </c>
      <c r="B1536">
        <v>1536</v>
      </c>
      <c r="C1536" t="s">
        <v>7312</v>
      </c>
      <c r="D1536" t="s">
        <v>7313</v>
      </c>
      <c r="E1536">
        <v>3</v>
      </c>
      <c r="F1536" t="s">
        <v>95</v>
      </c>
      <c r="G1536">
        <v>20040126</v>
      </c>
      <c r="H1536" t="s">
        <v>7314</v>
      </c>
      <c r="I1536" t="s">
        <v>7315</v>
      </c>
      <c r="J1536" t="s">
        <v>7316</v>
      </c>
      <c r="K1536" t="s">
        <v>141</v>
      </c>
      <c r="L1536" t="s">
        <v>111</v>
      </c>
      <c r="M1536" t="s">
        <v>7317</v>
      </c>
      <c r="O1536" s="2">
        <f>IFERROR(IF($B1536="","",INDEX(所属情報!$E:$E,MATCH($A1536,所属情報!$A:$A,0))),"")</f>
        <v>492234</v>
      </c>
      <c r="P1536" s="2" t="str">
        <f t="shared" si="69"/>
        <v>姫田　瑛斗 (3)</v>
      </c>
      <c r="Q1536" s="2" t="str">
        <f t="shared" si="70"/>
        <v>ﾋﾒﾀﾞ ｴｲﾄ</v>
      </c>
      <c r="R1536" s="2" t="str">
        <f t="shared" si="71"/>
        <v>HIMEDA Eito (04)</v>
      </c>
      <c r="S1536" s="2" t="str">
        <f>IFERROR(IF($F1536="","",INDEX(リスト!$C:$C,MATCH($F1536,リスト!$B:$B,0))),"")</f>
        <v>28</v>
      </c>
      <c r="T1536" s="2" t="str">
        <f>IFERROR(IF($K1536="","",INDEX(リスト!$F:$F,MATCH($K1536,リスト!$E:$E,0))),"")</f>
        <v>JPN</v>
      </c>
      <c r="U1536" s="2" t="str">
        <f>IF($B1536="","",RIGHT($G1536*1000+100+COUNTIF($G$2:$G1536,$G1536),9))</f>
        <v>040126101</v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>鳴門・徳　島</v>
      </c>
    </row>
    <row r="1537" spans="1:22" x14ac:dyDescent="0.4">
      <c r="A1537" t="s">
        <v>11805</v>
      </c>
      <c r="B1537">
        <v>1537</v>
      </c>
      <c r="C1537" t="s">
        <v>7318</v>
      </c>
      <c r="D1537" t="s">
        <v>7319</v>
      </c>
      <c r="E1537">
        <v>2</v>
      </c>
      <c r="F1537" t="s">
        <v>95</v>
      </c>
      <c r="G1537">
        <v>20040427</v>
      </c>
      <c r="H1537" t="s">
        <v>7320</v>
      </c>
      <c r="I1537" t="s">
        <v>1966</v>
      </c>
      <c r="J1537" t="s">
        <v>2742</v>
      </c>
      <c r="K1537" t="s">
        <v>141</v>
      </c>
      <c r="L1537" t="s">
        <v>95</v>
      </c>
      <c r="M1537" t="s">
        <v>791</v>
      </c>
      <c r="O1537" s="2">
        <f>IFERROR(IF($B1537="","",INDEX(所属情報!$E:$E,MATCH($A1537,所属情報!$A:$A,0))),"")</f>
        <v>492234</v>
      </c>
      <c r="P1537" s="2" t="str">
        <f t="shared" si="69"/>
        <v>中尾　恭吾 (2)</v>
      </c>
      <c r="Q1537" s="2" t="str">
        <f t="shared" si="70"/>
        <v>ﾅｶｵ ｷｮｳｺﾞ</v>
      </c>
      <c r="R1537" s="2" t="str">
        <f t="shared" si="71"/>
        <v>NAKAO Kyogo (04)</v>
      </c>
      <c r="S1537" s="2" t="str">
        <f>IFERROR(IF($F1537="","",INDEX(リスト!$C:$C,MATCH($F1537,リスト!$B:$B,0))),"")</f>
        <v>28</v>
      </c>
      <c r="T1537" s="2" t="str">
        <f>IFERROR(IF($K1537="","",INDEX(リスト!$F:$F,MATCH($K1537,リスト!$E:$E,0))),"")</f>
        <v>JPN</v>
      </c>
      <c r="U1537" s="2" t="str">
        <f>IF($B1537="","",RIGHT($G1537*1000+100+COUNTIF($G$2:$G1537,$G1537),9))</f>
        <v>040427101</v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>報徳学園・兵　庫</v>
      </c>
    </row>
    <row r="1538" spans="1:22" x14ac:dyDescent="0.4">
      <c r="A1538" t="s">
        <v>11805</v>
      </c>
      <c r="B1538">
        <v>1538</v>
      </c>
      <c r="C1538" t="s">
        <v>7321</v>
      </c>
      <c r="D1538" t="s">
        <v>7322</v>
      </c>
      <c r="E1538">
        <v>2</v>
      </c>
      <c r="F1538" t="s">
        <v>95</v>
      </c>
      <c r="G1538">
        <v>20041025</v>
      </c>
      <c r="H1538" t="s">
        <v>7323</v>
      </c>
      <c r="I1538" t="s">
        <v>2242</v>
      </c>
      <c r="J1538" t="s">
        <v>7324</v>
      </c>
      <c r="K1538" t="s">
        <v>141</v>
      </c>
      <c r="L1538" t="s">
        <v>95</v>
      </c>
      <c r="M1538" t="s">
        <v>1021</v>
      </c>
      <c r="O1538" s="2">
        <f>IFERROR(IF($B1538="","",INDEX(所属情報!$E:$E,MATCH($A1538,所属情報!$A:$A,0))),"")</f>
        <v>492234</v>
      </c>
      <c r="P1538" s="2" t="str">
        <f t="shared" ref="P1538:P1601" si="72">IF($C1538="","",IF($E1538="",$C1538,$C1538&amp;" ("&amp;$E1538&amp;")"))</f>
        <v>相川　翔一郎 (2)</v>
      </c>
      <c r="Q1538" s="2" t="str">
        <f t="shared" ref="Q1538:Q1601" si="73">IF($D1538="","",ASC($D1538))</f>
        <v>ｱｲｶﾜ ｼｮｳｲﾁﾛｳ</v>
      </c>
      <c r="R1538" s="2" t="str">
        <f t="shared" ref="R1538:R1601" si="74">IF($I1538="","",UPPER($I1538)&amp;" "&amp;UPPER(LEFT($J1538,1))&amp;LOWER(RIGHT($J1538,LEN($J1538)-1))&amp;" ("&amp;MID($G1538,3,2)&amp;")")</f>
        <v>AIKAWA Shoichiro (04)</v>
      </c>
      <c r="S1538" s="2" t="str">
        <f>IFERROR(IF($F1538="","",INDEX(リスト!$C:$C,MATCH($F1538,リスト!$B:$B,0))),"")</f>
        <v>28</v>
      </c>
      <c r="T1538" s="2" t="str">
        <f>IFERROR(IF($K1538="","",INDEX(リスト!$F:$F,MATCH($K1538,リスト!$E:$E,0))),"")</f>
        <v>JPN</v>
      </c>
      <c r="U1538" s="2" t="str">
        <f>IF($B1538="","",RIGHT($G1538*1000+100+COUNTIF($G$2:$G1538,$G1538),9))</f>
        <v>041025102</v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>滝川第二・兵　庫</v>
      </c>
    </row>
    <row r="1539" spans="1:22" x14ac:dyDescent="0.4">
      <c r="A1539" t="s">
        <v>11805</v>
      </c>
      <c r="B1539">
        <v>1539</v>
      </c>
      <c r="C1539" t="s">
        <v>7325</v>
      </c>
      <c r="D1539" t="s">
        <v>7326</v>
      </c>
      <c r="E1539">
        <v>2</v>
      </c>
      <c r="F1539" t="s">
        <v>95</v>
      </c>
      <c r="G1539">
        <v>20040214</v>
      </c>
      <c r="H1539" t="s">
        <v>7327</v>
      </c>
      <c r="I1539" t="s">
        <v>7328</v>
      </c>
      <c r="J1539" t="s">
        <v>980</v>
      </c>
      <c r="K1539" t="s">
        <v>141</v>
      </c>
      <c r="L1539" t="s">
        <v>95</v>
      </c>
      <c r="M1539" t="s">
        <v>5208</v>
      </c>
      <c r="O1539" s="2">
        <f>IFERROR(IF($B1539="","",INDEX(所属情報!$E:$E,MATCH($A1539,所属情報!$A:$A,0))),"")</f>
        <v>492234</v>
      </c>
      <c r="P1539" s="2" t="str">
        <f t="shared" si="72"/>
        <v>岸本　翔太 (2)</v>
      </c>
      <c r="Q1539" s="2" t="str">
        <f t="shared" si="73"/>
        <v>ｷｼﾓﾄ ｼｮｳﾀ</v>
      </c>
      <c r="R1539" s="2" t="str">
        <f t="shared" si="74"/>
        <v>KISHIMOTO Shota (04)</v>
      </c>
      <c r="S1539" s="2" t="str">
        <f>IFERROR(IF($F1539="","",INDEX(リスト!$C:$C,MATCH($F1539,リスト!$B:$B,0))),"")</f>
        <v>28</v>
      </c>
      <c r="T1539" s="2" t="str">
        <f>IFERROR(IF($K1539="","",INDEX(リスト!$F:$F,MATCH($K1539,リスト!$E:$E,0))),"")</f>
        <v>JPN</v>
      </c>
      <c r="U1539" s="2" t="str">
        <f>IF($B1539="","",RIGHT($G1539*1000+100+COUNTIF($G$2:$G1539,$G1539),9))</f>
        <v>040214101</v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>姫路東・兵　庫</v>
      </c>
    </row>
    <row r="1540" spans="1:22" x14ac:dyDescent="0.4">
      <c r="A1540" t="s">
        <v>11805</v>
      </c>
      <c r="B1540">
        <v>1540</v>
      </c>
      <c r="C1540" t="s">
        <v>7329</v>
      </c>
      <c r="D1540" t="s">
        <v>7330</v>
      </c>
      <c r="E1540">
        <v>2</v>
      </c>
      <c r="F1540" t="s">
        <v>95</v>
      </c>
      <c r="G1540">
        <v>20040603</v>
      </c>
      <c r="H1540" t="s">
        <v>7331</v>
      </c>
      <c r="I1540" t="s">
        <v>7332</v>
      </c>
      <c r="J1540" t="s">
        <v>1037</v>
      </c>
      <c r="K1540" t="s">
        <v>141</v>
      </c>
      <c r="L1540" t="s">
        <v>109</v>
      </c>
      <c r="M1540" t="s">
        <v>7333</v>
      </c>
      <c r="O1540" s="2">
        <f>IFERROR(IF($B1540="","",INDEX(所属情報!$E:$E,MATCH($A1540,所属情報!$A:$A,0))),"")</f>
        <v>492234</v>
      </c>
      <c r="P1540" s="2" t="str">
        <f t="shared" si="72"/>
        <v>古越　大輝 (2)</v>
      </c>
      <c r="Q1540" s="2" t="str">
        <f t="shared" si="73"/>
        <v>ﾌﾙｺｼ ﾀﾞｲｷ</v>
      </c>
      <c r="R1540" s="2" t="str">
        <f t="shared" si="74"/>
        <v>FURUKOSHI Daiki (04)</v>
      </c>
      <c r="S1540" s="2" t="str">
        <f>IFERROR(IF($F1540="","",INDEX(リスト!$C:$C,MATCH($F1540,リスト!$B:$B,0))),"")</f>
        <v>28</v>
      </c>
      <c r="T1540" s="2" t="str">
        <f>IFERROR(IF($K1540="","",INDEX(リスト!$F:$F,MATCH($K1540,リスト!$E:$E,0))),"")</f>
        <v>JPN</v>
      </c>
      <c r="U1540" s="2" t="str">
        <f>IF($B1540="","",RIGHT($G1540*1000+100+COUNTIF($G$2:$G1540,$G1540),9))</f>
        <v>040603101</v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>小野田・山　口</v>
      </c>
    </row>
    <row r="1541" spans="1:22" x14ac:dyDescent="0.4">
      <c r="A1541" t="s">
        <v>11805</v>
      </c>
      <c r="B1541">
        <v>1541</v>
      </c>
      <c r="C1541" t="s">
        <v>7334</v>
      </c>
      <c r="D1541" t="s">
        <v>7335</v>
      </c>
      <c r="E1541">
        <v>2</v>
      </c>
      <c r="F1541" t="s">
        <v>95</v>
      </c>
      <c r="G1541">
        <v>20050317</v>
      </c>
      <c r="H1541" t="s">
        <v>7336</v>
      </c>
      <c r="I1541" t="s">
        <v>7337</v>
      </c>
      <c r="J1541" t="s">
        <v>3590</v>
      </c>
      <c r="K1541" t="s">
        <v>141</v>
      </c>
      <c r="L1541" t="s">
        <v>93</v>
      </c>
      <c r="M1541" t="s">
        <v>1183</v>
      </c>
      <c r="O1541" s="2">
        <f>IFERROR(IF($B1541="","",INDEX(所属情報!$E:$E,MATCH($A1541,所属情報!$A:$A,0))),"")</f>
        <v>492234</v>
      </c>
      <c r="P1541" s="2" t="str">
        <f t="shared" si="72"/>
        <v>父川　真宏 (2)</v>
      </c>
      <c r="Q1541" s="2" t="str">
        <f t="shared" si="73"/>
        <v>ﾁﾁｶﾜ ﾏﾋﾛ</v>
      </c>
      <c r="R1541" s="2" t="str">
        <f t="shared" si="74"/>
        <v>CHICHIKAWA Mahiro (05)</v>
      </c>
      <c r="S1541" s="2" t="str">
        <f>IFERROR(IF($F1541="","",INDEX(リスト!$C:$C,MATCH($F1541,リスト!$B:$B,0))),"")</f>
        <v>28</v>
      </c>
      <c r="T1541" s="2" t="str">
        <f>IFERROR(IF($K1541="","",INDEX(リスト!$F:$F,MATCH($K1541,リスト!$E:$E,0))),"")</f>
        <v>JPN</v>
      </c>
      <c r="U1541" s="2" t="str">
        <f>IF($B1541="","",RIGHT($G1541*1000+100+COUNTIF($G$2:$G1541,$G1541),9))</f>
        <v>050317102</v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>千里青雲・大　阪</v>
      </c>
    </row>
    <row r="1542" spans="1:22" x14ac:dyDescent="0.4">
      <c r="A1542" t="s">
        <v>11805</v>
      </c>
      <c r="B1542">
        <v>1542</v>
      </c>
      <c r="C1542" t="s">
        <v>7338</v>
      </c>
      <c r="D1542" t="s">
        <v>7339</v>
      </c>
      <c r="E1542">
        <v>2</v>
      </c>
      <c r="F1542" t="s">
        <v>11762</v>
      </c>
      <c r="G1542">
        <v>20041107</v>
      </c>
      <c r="H1542" t="s">
        <v>7340</v>
      </c>
      <c r="I1542" t="s">
        <v>3505</v>
      </c>
      <c r="J1542" t="s">
        <v>1435</v>
      </c>
      <c r="K1542" t="s">
        <v>141</v>
      </c>
      <c r="L1542" t="s">
        <v>95</v>
      </c>
      <c r="M1542" t="s">
        <v>1152</v>
      </c>
      <c r="O1542" s="2">
        <f>IFERROR(IF($B1542="","",INDEX(所属情報!$E:$E,MATCH($A1542,所属情報!$A:$A,0))),"")</f>
        <v>492234</v>
      </c>
      <c r="P1542" s="2" t="str">
        <f t="shared" si="72"/>
        <v>屋田　優太 (2)</v>
      </c>
      <c r="Q1542" s="2" t="str">
        <f t="shared" si="73"/>
        <v>ｵｸﾀﾞ ﾕｳﾀ</v>
      </c>
      <c r="R1542" s="2" t="str">
        <f t="shared" si="74"/>
        <v>OKUDA Yuta (04)</v>
      </c>
      <c r="S1542" s="2" t="str">
        <f>IFERROR(IF($F1542="","",INDEX(リスト!$C:$C,MATCH($F1542,リスト!$B:$B,0))),"")</f>
        <v>28</v>
      </c>
      <c r="T1542" s="2" t="str">
        <f>IFERROR(IF($K1542="","",INDEX(リスト!$F:$F,MATCH($K1542,リスト!$E:$E,0))),"")</f>
        <v>JPN</v>
      </c>
      <c r="U1542" s="2" t="str">
        <f>IF($B1542="","",RIGHT($G1542*1000+100+COUNTIF($G$2:$G1542,$G1542),9))</f>
        <v>041107102</v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>東播磨・兵　庫</v>
      </c>
    </row>
    <row r="1543" spans="1:22" x14ac:dyDescent="0.4">
      <c r="A1543" t="s">
        <v>11805</v>
      </c>
      <c r="B1543">
        <v>1543</v>
      </c>
      <c r="C1543" t="s">
        <v>7341</v>
      </c>
      <c r="D1543" t="s">
        <v>7342</v>
      </c>
      <c r="E1543">
        <v>2</v>
      </c>
      <c r="F1543" t="s">
        <v>89</v>
      </c>
      <c r="G1543">
        <v>20020721</v>
      </c>
      <c r="H1543" t="s">
        <v>7343</v>
      </c>
      <c r="I1543" t="s">
        <v>7344</v>
      </c>
      <c r="J1543" t="s">
        <v>7345</v>
      </c>
      <c r="K1543" t="s">
        <v>141</v>
      </c>
      <c r="L1543" t="s">
        <v>89</v>
      </c>
      <c r="M1543" t="s">
        <v>4155</v>
      </c>
      <c r="O1543" s="2">
        <f>IFERROR(IF($B1543="","",INDEX(所属情報!$E:$E,MATCH($A1543,所属情報!$A:$A,0))),"")</f>
        <v>492234</v>
      </c>
      <c r="P1543" s="2" t="str">
        <f t="shared" si="72"/>
        <v>寺脇　靖史 (2)</v>
      </c>
      <c r="Q1543" s="2" t="str">
        <f t="shared" si="73"/>
        <v>ﾃﾗﾜｷ ﾔｽﾌﾐ</v>
      </c>
      <c r="R1543" s="2" t="str">
        <f t="shared" si="74"/>
        <v>TERAWAKI Yasufumi (02)</v>
      </c>
      <c r="S1543" s="2" t="str">
        <f>IFERROR(IF($F1543="","",INDEX(リスト!$C:$C,MATCH($F1543,リスト!$B:$B,0))),"")</f>
        <v>25</v>
      </c>
      <c r="T1543" s="2" t="str">
        <f>IFERROR(IF($K1543="","",INDEX(リスト!$F:$F,MATCH($K1543,リスト!$E:$E,0))),"")</f>
        <v>JPN</v>
      </c>
      <c r="U1543" s="2" t="str">
        <f>IF($B1543="","",RIGHT($G1543*1000+100+COUNTIF($G$2:$G1543,$G1543),9))</f>
        <v>020721103</v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>膳所・滋　賀</v>
      </c>
    </row>
    <row r="1544" spans="1:22" x14ac:dyDescent="0.4">
      <c r="A1544" t="s">
        <v>11805</v>
      </c>
      <c r="B1544">
        <v>1544</v>
      </c>
      <c r="C1544" t="s">
        <v>7346</v>
      </c>
      <c r="D1544" t="s">
        <v>7347</v>
      </c>
      <c r="E1544">
        <v>2</v>
      </c>
      <c r="F1544" t="s">
        <v>11806</v>
      </c>
      <c r="G1544">
        <v>20041119</v>
      </c>
      <c r="H1544" t="s">
        <v>7348</v>
      </c>
      <c r="I1544" t="s">
        <v>928</v>
      </c>
      <c r="J1544" t="s">
        <v>6693</v>
      </c>
      <c r="K1544" t="s">
        <v>141</v>
      </c>
      <c r="L1544" t="s">
        <v>87</v>
      </c>
      <c r="M1544" t="s">
        <v>7349</v>
      </c>
      <c r="O1544" s="2">
        <f>IFERROR(IF($B1544="","",INDEX(所属情報!$E:$E,MATCH($A1544,所属情報!$A:$A,0))),"")</f>
        <v>492234</v>
      </c>
      <c r="P1544" s="2" t="str">
        <f t="shared" si="72"/>
        <v>島田　恭輔 (2)</v>
      </c>
      <c r="Q1544" s="2" t="str">
        <f t="shared" si="73"/>
        <v>ｼﾏﾀﾞ ｷｮｳｽｹ</v>
      </c>
      <c r="R1544" s="2" t="str">
        <f t="shared" si="74"/>
        <v>SHIMADA Kyosuke (04)</v>
      </c>
      <c r="S1544" s="2" t="str">
        <f>IFERROR(IF($F1544="","",INDEX(リスト!$C:$C,MATCH($F1544,リスト!$B:$B,0))),"")</f>
        <v>24</v>
      </c>
      <c r="T1544" s="2" t="str">
        <f>IFERROR(IF($K1544="","",INDEX(リスト!$F:$F,MATCH($K1544,リスト!$E:$E,0))),"")</f>
        <v>JPN</v>
      </c>
      <c r="U1544" s="2" t="str">
        <f>IF($B1544="","",RIGHT($G1544*1000+100+COUNTIF($G$2:$G1544,$G1544),9))</f>
        <v>041119103</v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>四日市西・三　重</v>
      </c>
    </row>
    <row r="1545" spans="1:22" x14ac:dyDescent="0.4">
      <c r="A1545" t="s">
        <v>11805</v>
      </c>
      <c r="B1545">
        <v>1545</v>
      </c>
      <c r="C1545" t="s">
        <v>7350</v>
      </c>
      <c r="D1545" t="s">
        <v>7351</v>
      </c>
      <c r="E1545">
        <v>2</v>
      </c>
      <c r="F1545" t="s">
        <v>95</v>
      </c>
      <c r="G1545">
        <v>20040628</v>
      </c>
      <c r="H1545" t="s">
        <v>7352</v>
      </c>
      <c r="I1545" t="s">
        <v>7353</v>
      </c>
      <c r="J1545" t="s">
        <v>808</v>
      </c>
      <c r="K1545" t="s">
        <v>141</v>
      </c>
      <c r="L1545" t="s">
        <v>95</v>
      </c>
      <c r="M1545" t="s">
        <v>1189</v>
      </c>
      <c r="O1545" s="2">
        <f>IFERROR(IF($B1545="","",INDEX(所属情報!$E:$E,MATCH($A1545,所属情報!$A:$A,0))),"")</f>
        <v>492234</v>
      </c>
      <c r="P1545" s="2" t="str">
        <f t="shared" si="72"/>
        <v>野村　怜 (2)</v>
      </c>
      <c r="Q1545" s="2" t="str">
        <f t="shared" si="73"/>
        <v>ﾉﾑﾗ ﾚｲ</v>
      </c>
      <c r="R1545" s="2" t="str">
        <f t="shared" si="74"/>
        <v>NOMURA Rei (04)</v>
      </c>
      <c r="S1545" s="2" t="str">
        <f>IFERROR(IF($F1545="","",INDEX(リスト!$C:$C,MATCH($F1545,リスト!$B:$B,0))),"")</f>
        <v>28</v>
      </c>
      <c r="T1545" s="2" t="str">
        <f>IFERROR(IF($K1545="","",INDEX(リスト!$F:$F,MATCH($K1545,リスト!$E:$E,0))),"")</f>
        <v>JPN</v>
      </c>
      <c r="U1545" s="2" t="str">
        <f>IF($B1545="","",RIGHT($G1545*1000+100+COUNTIF($G$2:$G1545,$G1545),9))</f>
        <v>040628101</v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>須磨学園・兵　庫</v>
      </c>
    </row>
    <row r="1546" spans="1:22" x14ac:dyDescent="0.4">
      <c r="A1546" t="s">
        <v>11805</v>
      </c>
      <c r="B1546">
        <v>1546</v>
      </c>
      <c r="C1546" t="s">
        <v>7354</v>
      </c>
      <c r="D1546" t="s">
        <v>7355</v>
      </c>
      <c r="E1546">
        <v>2</v>
      </c>
      <c r="F1546" t="s">
        <v>95</v>
      </c>
      <c r="G1546">
        <v>20040822</v>
      </c>
      <c r="H1546" t="s">
        <v>7356</v>
      </c>
      <c r="I1546" t="s">
        <v>4367</v>
      </c>
      <c r="J1546" t="s">
        <v>1360</v>
      </c>
      <c r="K1546" t="s">
        <v>141</v>
      </c>
      <c r="L1546" t="s">
        <v>95</v>
      </c>
      <c r="M1546" t="s">
        <v>7357</v>
      </c>
      <c r="O1546" s="2">
        <f>IFERROR(IF($B1546="","",INDEX(所属情報!$E:$E,MATCH($A1546,所属情報!$A:$A,0))),"")</f>
        <v>492234</v>
      </c>
      <c r="P1546" s="2" t="str">
        <f t="shared" si="72"/>
        <v>阿部　浩太 (2)</v>
      </c>
      <c r="Q1546" s="2" t="str">
        <f t="shared" si="73"/>
        <v>ｱﾍﾞ ｺｳﾀ</v>
      </c>
      <c r="R1546" s="2" t="str">
        <f t="shared" si="74"/>
        <v>ABE Kota (04)</v>
      </c>
      <c r="S1546" s="2" t="str">
        <f>IFERROR(IF($F1546="","",INDEX(リスト!$C:$C,MATCH($F1546,リスト!$B:$B,0))),"")</f>
        <v>28</v>
      </c>
      <c r="T1546" s="2" t="str">
        <f>IFERROR(IF($K1546="","",INDEX(リスト!$F:$F,MATCH($K1546,リスト!$E:$E,0))),"")</f>
        <v>JPN</v>
      </c>
      <c r="U1546" s="2" t="str">
        <f>IF($B1546="","",RIGHT($G1546*1000+100+COUNTIF($G$2:$G1546,$G1546),9))</f>
        <v>040822101</v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>宝塚西・兵　庫</v>
      </c>
    </row>
    <row r="1547" spans="1:22" x14ac:dyDescent="0.4">
      <c r="A1547" t="s">
        <v>11805</v>
      </c>
      <c r="B1547">
        <v>1547</v>
      </c>
      <c r="C1547" t="s">
        <v>7358</v>
      </c>
      <c r="D1547" t="s">
        <v>7359</v>
      </c>
      <c r="E1547">
        <v>2</v>
      </c>
      <c r="F1547" t="s">
        <v>95</v>
      </c>
      <c r="G1547">
        <v>20040810</v>
      </c>
      <c r="H1547" t="s">
        <v>7360</v>
      </c>
      <c r="I1547" t="s">
        <v>1424</v>
      </c>
      <c r="J1547" t="s">
        <v>1461</v>
      </c>
      <c r="K1547" t="s">
        <v>141</v>
      </c>
      <c r="L1547" t="s">
        <v>95</v>
      </c>
      <c r="M1547" t="s">
        <v>7361</v>
      </c>
      <c r="O1547" s="2">
        <f>IFERROR(IF($B1547="","",INDEX(所属情報!$E:$E,MATCH($A1547,所属情報!$A:$A,0))),"")</f>
        <v>492234</v>
      </c>
      <c r="P1547" s="2" t="str">
        <f t="shared" si="72"/>
        <v>石原　健太朗 (2)</v>
      </c>
      <c r="Q1547" s="2" t="str">
        <f t="shared" si="73"/>
        <v>ｲｼﾊﾗ ｹﾝﾀﾛｳ</v>
      </c>
      <c r="R1547" s="2" t="str">
        <f t="shared" si="74"/>
        <v>ISHIHARA Kentaro (04)</v>
      </c>
      <c r="S1547" s="2" t="str">
        <f>IFERROR(IF($F1547="","",INDEX(リスト!$C:$C,MATCH($F1547,リスト!$B:$B,0))),"")</f>
        <v>28</v>
      </c>
      <c r="T1547" s="2" t="str">
        <f>IFERROR(IF($K1547="","",INDEX(リスト!$F:$F,MATCH($K1547,リスト!$E:$E,0))),"")</f>
        <v>JPN</v>
      </c>
      <c r="U1547" s="2" t="str">
        <f>IF($B1547="","",RIGHT($G1547*1000+100+COUNTIF($G$2:$G1547,$G1547),9))</f>
        <v>040810101</v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>加古川西・兵　庫</v>
      </c>
    </row>
    <row r="1548" spans="1:22" x14ac:dyDescent="0.4">
      <c r="A1548" t="s">
        <v>11805</v>
      </c>
      <c r="B1548">
        <v>1548</v>
      </c>
      <c r="C1548" t="s">
        <v>7362</v>
      </c>
      <c r="D1548" t="s">
        <v>7363</v>
      </c>
      <c r="E1548">
        <v>2</v>
      </c>
      <c r="F1548" t="s">
        <v>95</v>
      </c>
      <c r="G1548">
        <v>20030502</v>
      </c>
      <c r="H1548" t="s">
        <v>7364</v>
      </c>
      <c r="I1548" t="s">
        <v>7124</v>
      </c>
      <c r="J1548" t="s">
        <v>886</v>
      </c>
      <c r="K1548" t="s">
        <v>141</v>
      </c>
      <c r="L1548" t="s">
        <v>95</v>
      </c>
      <c r="M1548" t="s">
        <v>2003</v>
      </c>
      <c r="O1548" s="2">
        <f>IFERROR(IF($B1548="","",INDEX(所属情報!$E:$E,MATCH($A1548,所属情報!$A:$A,0))),"")</f>
        <v>492234</v>
      </c>
      <c r="P1548" s="2" t="str">
        <f t="shared" si="72"/>
        <v>川端　善 (2)</v>
      </c>
      <c r="Q1548" s="2" t="str">
        <f t="shared" si="73"/>
        <v>ｶﾜﾊﾞﾀ ｾﾞﾝ</v>
      </c>
      <c r="R1548" s="2" t="str">
        <f t="shared" si="74"/>
        <v>KAWABATA Zen (03)</v>
      </c>
      <c r="S1548" s="2" t="str">
        <f>IFERROR(IF($F1548="","",INDEX(リスト!$C:$C,MATCH($F1548,リスト!$B:$B,0))),"")</f>
        <v>28</v>
      </c>
      <c r="T1548" s="2" t="str">
        <f>IFERROR(IF($K1548="","",INDEX(リスト!$F:$F,MATCH($K1548,リスト!$E:$E,0))),"")</f>
        <v>JPN</v>
      </c>
      <c r="U1548" s="2" t="str">
        <f>IF($B1548="","",RIGHT($G1548*1000+100+COUNTIF($G$2:$G1548,$G1548),9))</f>
        <v>030502102</v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>県立西宮・兵　庫</v>
      </c>
    </row>
    <row r="1549" spans="1:22" x14ac:dyDescent="0.4">
      <c r="A1549" t="s">
        <v>11805</v>
      </c>
      <c r="B1549">
        <v>1549</v>
      </c>
      <c r="C1549" t="s">
        <v>7365</v>
      </c>
      <c r="D1549" t="s">
        <v>7366</v>
      </c>
      <c r="E1549">
        <v>1</v>
      </c>
      <c r="F1549" t="s">
        <v>95</v>
      </c>
      <c r="G1549">
        <v>20051202</v>
      </c>
      <c r="H1549" t="s">
        <v>7367</v>
      </c>
      <c r="I1549" t="s">
        <v>1078</v>
      </c>
      <c r="J1549" t="s">
        <v>7368</v>
      </c>
      <c r="K1549" t="s">
        <v>141</v>
      </c>
      <c r="L1549" t="s">
        <v>95</v>
      </c>
      <c r="M1549" t="s">
        <v>1021</v>
      </c>
      <c r="O1549" s="2">
        <f>IFERROR(IF($B1549="","",INDEX(所属情報!$E:$E,MATCH($A1549,所属情報!$A:$A,0))),"")</f>
        <v>492234</v>
      </c>
      <c r="P1549" s="2" t="str">
        <f t="shared" si="72"/>
        <v>村上　堅亮 (1)</v>
      </c>
      <c r="Q1549" s="2" t="str">
        <f t="shared" si="73"/>
        <v>ﾑﾗｶﾐ ｹﾝﾘｮｳ</v>
      </c>
      <c r="R1549" s="2" t="str">
        <f t="shared" si="74"/>
        <v>MURAKAMI Kenryo (05)</v>
      </c>
      <c r="S1549" s="2" t="str">
        <f>IFERROR(IF($F1549="","",INDEX(リスト!$C:$C,MATCH($F1549,リスト!$B:$B,0))),"")</f>
        <v>28</v>
      </c>
      <c r="T1549" s="2" t="str">
        <f>IFERROR(IF($K1549="","",INDEX(リスト!$F:$F,MATCH($K1549,リスト!$E:$E,0))),"")</f>
        <v>JPN</v>
      </c>
      <c r="U1549" s="2" t="str">
        <f>IF($B1549="","",RIGHT($G1549*1000+100+COUNTIF($G$2:$G1549,$G1549),9))</f>
        <v>051202101</v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>滝川第二・兵　庫</v>
      </c>
    </row>
    <row r="1550" spans="1:22" x14ac:dyDescent="0.4">
      <c r="A1550" t="s">
        <v>11805</v>
      </c>
      <c r="B1550">
        <v>1550</v>
      </c>
      <c r="C1550" t="s">
        <v>7369</v>
      </c>
      <c r="D1550" t="s">
        <v>7370</v>
      </c>
      <c r="E1550">
        <v>2</v>
      </c>
      <c r="F1550" t="s">
        <v>95</v>
      </c>
      <c r="G1550">
        <v>20040827</v>
      </c>
      <c r="H1550" t="s">
        <v>7371</v>
      </c>
      <c r="I1550" t="s">
        <v>7372</v>
      </c>
      <c r="J1550" t="s">
        <v>7373</v>
      </c>
      <c r="K1550" t="s">
        <v>141</v>
      </c>
      <c r="L1550" t="s">
        <v>93</v>
      </c>
      <c r="M1550" t="s">
        <v>951</v>
      </c>
      <c r="O1550" s="2">
        <f>IFERROR(IF($B1550="","",INDEX(所属情報!$E:$E,MATCH($A1550,所属情報!$A:$A,0))),"")</f>
        <v>492234</v>
      </c>
      <c r="P1550" s="2" t="str">
        <f t="shared" si="72"/>
        <v>飯野　碧 (2)</v>
      </c>
      <c r="Q1550" s="2" t="str">
        <f t="shared" si="73"/>
        <v>ｲｲﾉ ｱｵｲ</v>
      </c>
      <c r="R1550" s="2" t="str">
        <f t="shared" si="74"/>
        <v>IINO Aoi (04)</v>
      </c>
      <c r="S1550" s="2" t="str">
        <f>IFERROR(IF($F1550="","",INDEX(リスト!$C:$C,MATCH($F1550,リスト!$B:$B,0))),"")</f>
        <v>28</v>
      </c>
      <c r="T1550" s="2" t="str">
        <f>IFERROR(IF($K1550="","",INDEX(リスト!$F:$F,MATCH($K1550,リスト!$E:$E,0))),"")</f>
        <v>JPN</v>
      </c>
      <c r="U1550" s="2" t="str">
        <f>IF($B1550="","",RIGHT($G1550*1000+100+COUNTIF($G$2:$G1550,$G1550),9))</f>
        <v>040827102</v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>大阪・大　阪</v>
      </c>
    </row>
    <row r="1551" spans="1:22" x14ac:dyDescent="0.4">
      <c r="A1551" t="s">
        <v>726</v>
      </c>
      <c r="B1551">
        <v>1551</v>
      </c>
      <c r="C1551" t="s">
        <v>7374</v>
      </c>
      <c r="D1551" t="s">
        <v>7375</v>
      </c>
      <c r="E1551" t="s">
        <v>1307</v>
      </c>
      <c r="F1551" t="s">
        <v>75</v>
      </c>
      <c r="G1551">
        <v>20020327</v>
      </c>
      <c r="H1551" t="s">
        <v>7376</v>
      </c>
      <c r="I1551" t="s">
        <v>7377</v>
      </c>
      <c r="J1551" t="s">
        <v>4245</v>
      </c>
      <c r="K1551" t="s">
        <v>141</v>
      </c>
      <c r="L1551" t="s">
        <v>75</v>
      </c>
      <c r="M1551" t="s">
        <v>7378</v>
      </c>
      <c r="O1551" s="2">
        <f>IFERROR(IF($B1551="","",INDEX(所属情報!$E:$E,MATCH($A1551,所属情報!$A:$A,0))),"")</f>
        <v>490049</v>
      </c>
      <c r="P1551" s="2" t="str">
        <f t="shared" si="72"/>
        <v>山前　諒真 (M1)</v>
      </c>
      <c r="Q1551" s="2" t="str">
        <f t="shared" si="73"/>
        <v>ﾔﾏﾏｴ ﾘｮｳﾏ</v>
      </c>
      <c r="R1551" s="2" t="str">
        <f t="shared" si="74"/>
        <v>YAMAMAE Ryoma (02)</v>
      </c>
      <c r="S1551" s="2" t="str">
        <f>IFERROR(IF($F1551="","",INDEX(リスト!$C:$C,MATCH($F1551,リスト!$B:$B,0))),"")</f>
        <v>18</v>
      </c>
      <c r="T1551" s="2" t="str">
        <f>IFERROR(IF($K1551="","",INDEX(リスト!$F:$F,MATCH($K1551,リスト!$E:$E,0))),"")</f>
        <v>JPN</v>
      </c>
      <c r="U1551" s="2" t="str">
        <f>IF($B1551="","",RIGHT($G1551*1000+100+COUNTIF($G$2:$G1551,$G1551),9))</f>
        <v>020327101</v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>若狭・福　井</v>
      </c>
    </row>
    <row r="1552" spans="1:22" x14ac:dyDescent="0.4">
      <c r="A1552" t="s">
        <v>726</v>
      </c>
      <c r="B1552">
        <v>1552</v>
      </c>
      <c r="C1552" t="s">
        <v>7379</v>
      </c>
      <c r="D1552" t="s">
        <v>7380</v>
      </c>
      <c r="E1552">
        <v>4</v>
      </c>
      <c r="F1552" t="s">
        <v>91</v>
      </c>
      <c r="G1552">
        <v>20021110</v>
      </c>
      <c r="H1552" t="s">
        <v>7381</v>
      </c>
      <c r="I1552" t="s">
        <v>1470</v>
      </c>
      <c r="J1552" t="s">
        <v>2732</v>
      </c>
      <c r="K1552" t="s">
        <v>141</v>
      </c>
      <c r="L1552" t="s">
        <v>91</v>
      </c>
      <c r="M1552" t="s">
        <v>1575</v>
      </c>
      <c r="O1552" s="2">
        <f>IFERROR(IF($B1552="","",INDEX(所属情報!$E:$E,MATCH($A1552,所属情報!$A:$A,0))),"")</f>
        <v>490049</v>
      </c>
      <c r="P1552" s="2" t="str">
        <f t="shared" si="72"/>
        <v>井上　陽登 (4)</v>
      </c>
      <c r="Q1552" s="2" t="str">
        <f t="shared" si="73"/>
        <v>ｲﾉｳｴ ｱｷﾄ</v>
      </c>
      <c r="R1552" s="2" t="str">
        <f t="shared" si="74"/>
        <v>INOUE Akito (02)</v>
      </c>
      <c r="S1552" s="2" t="str">
        <f>IFERROR(IF($F1552="","",INDEX(リスト!$C:$C,MATCH($F1552,リスト!$B:$B,0))),"")</f>
        <v>26</v>
      </c>
      <c r="T1552" s="2" t="str">
        <f>IFERROR(IF($K1552="","",INDEX(リスト!$F:$F,MATCH($K1552,リスト!$E:$E,0))),"")</f>
        <v>JPN</v>
      </c>
      <c r="U1552" s="2" t="str">
        <f>IF($B1552="","",RIGHT($G1552*1000+100+COUNTIF($G$2:$G1552,$G1552),9))</f>
        <v>021110101</v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>西京・京　都</v>
      </c>
    </row>
    <row r="1553" spans="1:22" x14ac:dyDescent="0.4">
      <c r="A1553" t="s">
        <v>726</v>
      </c>
      <c r="B1553">
        <v>1553</v>
      </c>
      <c r="C1553" t="s">
        <v>7382</v>
      </c>
      <c r="D1553" t="s">
        <v>7383</v>
      </c>
      <c r="E1553">
        <v>4</v>
      </c>
      <c r="F1553" t="s">
        <v>91</v>
      </c>
      <c r="G1553">
        <v>20020803</v>
      </c>
      <c r="H1553" t="s">
        <v>7384</v>
      </c>
      <c r="I1553" t="s">
        <v>1942</v>
      </c>
      <c r="J1553" t="s">
        <v>1205</v>
      </c>
      <c r="K1553" t="s">
        <v>141</v>
      </c>
      <c r="L1553" t="s">
        <v>91</v>
      </c>
      <c r="M1553" t="s">
        <v>4662</v>
      </c>
      <c r="O1553" s="2">
        <f>IFERROR(IF($B1553="","",INDEX(所属情報!$E:$E,MATCH($A1553,所属情報!$A:$A,0))),"")</f>
        <v>490049</v>
      </c>
      <c r="P1553" s="2" t="str">
        <f t="shared" si="72"/>
        <v>佐藤　智樹 (4)</v>
      </c>
      <c r="Q1553" s="2" t="str">
        <f t="shared" si="73"/>
        <v>ｻﾄｳ ﾄﾓｷ</v>
      </c>
      <c r="R1553" s="2" t="str">
        <f t="shared" si="74"/>
        <v>SATO Tomoki (02)</v>
      </c>
      <c r="S1553" s="2" t="str">
        <f>IFERROR(IF($F1553="","",INDEX(リスト!$C:$C,MATCH($F1553,リスト!$B:$B,0))),"")</f>
        <v>26</v>
      </c>
      <c r="T1553" s="2" t="str">
        <f>IFERROR(IF($K1553="","",INDEX(リスト!$F:$F,MATCH($K1553,リスト!$E:$E,0))),"")</f>
        <v>JPN</v>
      </c>
      <c r="U1553" s="2" t="str">
        <f>IF($B1553="","",RIGHT($G1553*1000+100+COUNTIF($G$2:$G1553,$G1553),9))</f>
        <v>020803103</v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>福知山・京　都</v>
      </c>
    </row>
    <row r="1554" spans="1:22" x14ac:dyDescent="0.4">
      <c r="A1554" t="s">
        <v>726</v>
      </c>
      <c r="B1554">
        <v>1554</v>
      </c>
      <c r="C1554" t="s">
        <v>7385</v>
      </c>
      <c r="D1554" t="s">
        <v>7386</v>
      </c>
      <c r="E1554">
        <v>4</v>
      </c>
      <c r="F1554" t="s">
        <v>91</v>
      </c>
      <c r="G1554">
        <v>20020504</v>
      </c>
      <c r="H1554" t="s">
        <v>7387</v>
      </c>
      <c r="I1554" t="s">
        <v>1326</v>
      </c>
      <c r="J1554" t="s">
        <v>820</v>
      </c>
      <c r="K1554" t="s">
        <v>141</v>
      </c>
      <c r="L1554" t="s">
        <v>91</v>
      </c>
      <c r="M1554" t="s">
        <v>1575</v>
      </c>
      <c r="O1554" s="2">
        <f>IFERROR(IF($B1554="","",INDEX(所属情報!$E:$E,MATCH($A1554,所属情報!$A:$A,0))),"")</f>
        <v>490049</v>
      </c>
      <c r="P1554" s="2" t="str">
        <f t="shared" si="72"/>
        <v>志水　宙斗 (4)</v>
      </c>
      <c r="Q1554" s="2" t="str">
        <f t="shared" si="73"/>
        <v>ｼﾐｽﾞ ﾋﾛﾄ</v>
      </c>
      <c r="R1554" s="2" t="str">
        <f t="shared" si="74"/>
        <v>SHIMIZU Hiroto (02)</v>
      </c>
      <c r="S1554" s="2" t="str">
        <f>IFERROR(IF($F1554="","",INDEX(リスト!$C:$C,MATCH($F1554,リスト!$B:$B,0))),"")</f>
        <v>26</v>
      </c>
      <c r="T1554" s="2" t="str">
        <f>IFERROR(IF($K1554="","",INDEX(リスト!$F:$F,MATCH($K1554,リスト!$E:$E,0))),"")</f>
        <v>JPN</v>
      </c>
      <c r="U1554" s="2" t="str">
        <f>IF($B1554="","",RIGHT($G1554*1000+100+COUNTIF($G$2:$G1554,$G1554),9))</f>
        <v>020504102</v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>西京・京　都</v>
      </c>
    </row>
    <row r="1555" spans="1:22" x14ac:dyDescent="0.4">
      <c r="A1555" t="s">
        <v>726</v>
      </c>
      <c r="B1555">
        <v>1555</v>
      </c>
      <c r="C1555" t="s">
        <v>7388</v>
      </c>
      <c r="D1555" t="s">
        <v>7389</v>
      </c>
      <c r="E1555">
        <v>4</v>
      </c>
      <c r="F1555" t="s">
        <v>113</v>
      </c>
      <c r="G1555">
        <v>20020608</v>
      </c>
      <c r="H1555" t="s">
        <v>7390</v>
      </c>
      <c r="I1555" t="s">
        <v>831</v>
      </c>
      <c r="J1555" t="s">
        <v>7391</v>
      </c>
      <c r="K1555" t="s">
        <v>141</v>
      </c>
      <c r="L1555" t="s">
        <v>113</v>
      </c>
      <c r="M1555" t="s">
        <v>2083</v>
      </c>
      <c r="O1555" s="2">
        <f>IFERROR(IF($B1555="","",INDEX(所属情報!$E:$E,MATCH($A1555,所属情報!$A:$A,0))),"")</f>
        <v>490049</v>
      </c>
      <c r="P1555" s="2" t="str">
        <f t="shared" si="72"/>
        <v>板東　帝太 (4)</v>
      </c>
      <c r="Q1555" s="2" t="str">
        <f t="shared" si="73"/>
        <v>ﾊﾞﾝﾄﾞｳ ｵｳﾀ</v>
      </c>
      <c r="R1555" s="2" t="str">
        <f t="shared" si="74"/>
        <v>BANDO Ota (02)</v>
      </c>
      <c r="S1555" s="2" t="str">
        <f>IFERROR(IF($F1555="","",INDEX(リスト!$C:$C,MATCH($F1555,リスト!$B:$B,0))),"")</f>
        <v>37</v>
      </c>
      <c r="T1555" s="2" t="str">
        <f>IFERROR(IF($K1555="","",INDEX(リスト!$F:$F,MATCH($K1555,リスト!$E:$E,0))),"")</f>
        <v>JPN</v>
      </c>
      <c r="U1555" s="2" t="str">
        <f>IF($B1555="","",RIGHT($G1555*1000+100+COUNTIF($G$2:$G1555,$G1555),9))</f>
        <v>020608102</v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>高松工芸・香　川</v>
      </c>
    </row>
    <row r="1556" spans="1:22" x14ac:dyDescent="0.4">
      <c r="A1556" t="s">
        <v>726</v>
      </c>
      <c r="B1556">
        <v>1556</v>
      </c>
      <c r="C1556" t="s">
        <v>7392</v>
      </c>
      <c r="D1556" t="s">
        <v>7393</v>
      </c>
      <c r="E1556">
        <v>3</v>
      </c>
      <c r="F1556" t="s">
        <v>89</v>
      </c>
      <c r="G1556">
        <v>20030614</v>
      </c>
      <c r="H1556" t="s">
        <v>7394</v>
      </c>
      <c r="I1556" t="s">
        <v>6488</v>
      </c>
      <c r="J1556" t="s">
        <v>2431</v>
      </c>
      <c r="K1556" t="s">
        <v>141</v>
      </c>
      <c r="L1556" t="s">
        <v>89</v>
      </c>
      <c r="M1556" t="s">
        <v>5122</v>
      </c>
      <c r="O1556" s="2">
        <f>IFERROR(IF($B1556="","",INDEX(所属情報!$E:$E,MATCH($A1556,所属情報!$A:$A,0))),"")</f>
        <v>490049</v>
      </c>
      <c r="P1556" s="2" t="str">
        <f t="shared" si="72"/>
        <v>井口　大地 (3)</v>
      </c>
      <c r="Q1556" s="2" t="str">
        <f t="shared" si="73"/>
        <v>ｲｸﾞﾁ ﾀﾞｲﾁ</v>
      </c>
      <c r="R1556" s="2" t="str">
        <f t="shared" si="74"/>
        <v>IGUCHI Daichi (03)</v>
      </c>
      <c r="S1556" s="2" t="str">
        <f>IFERROR(IF($F1556="","",INDEX(リスト!$C:$C,MATCH($F1556,リスト!$B:$B,0))),"")</f>
        <v>25</v>
      </c>
      <c r="T1556" s="2" t="str">
        <f>IFERROR(IF($K1556="","",INDEX(リスト!$F:$F,MATCH($K1556,リスト!$E:$E,0))),"")</f>
        <v>JPN</v>
      </c>
      <c r="U1556" s="2" t="str">
        <f>IF($B1556="","",RIGHT($G1556*1000+100+COUNTIF($G$2:$G1556,$G1556),9))</f>
        <v>030614102</v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>米原・滋　賀</v>
      </c>
    </row>
    <row r="1557" spans="1:22" x14ac:dyDescent="0.4">
      <c r="A1557" t="s">
        <v>726</v>
      </c>
      <c r="B1557">
        <v>1557</v>
      </c>
      <c r="C1557" t="s">
        <v>7395</v>
      </c>
      <c r="D1557" t="s">
        <v>7396</v>
      </c>
      <c r="E1557">
        <v>3</v>
      </c>
      <c r="F1557" t="s">
        <v>91</v>
      </c>
      <c r="G1557">
        <v>20030730</v>
      </c>
      <c r="H1557" t="s">
        <v>7397</v>
      </c>
      <c r="I1557" t="s">
        <v>7398</v>
      </c>
      <c r="J1557" t="s">
        <v>980</v>
      </c>
      <c r="K1557" t="s">
        <v>141</v>
      </c>
      <c r="L1557" t="s">
        <v>91</v>
      </c>
      <c r="M1557" t="s">
        <v>863</v>
      </c>
      <c r="O1557" s="2">
        <f>IFERROR(IF($B1557="","",INDEX(所属情報!$E:$E,MATCH($A1557,所属情報!$A:$A,0))),"")</f>
        <v>490049</v>
      </c>
      <c r="P1557" s="2" t="str">
        <f t="shared" si="72"/>
        <v>大橋　星太 (3)</v>
      </c>
      <c r="Q1557" s="2" t="str">
        <f t="shared" si="73"/>
        <v>ｵｵﾊｼ ｼｮｳﾀ</v>
      </c>
      <c r="R1557" s="2" t="str">
        <f t="shared" si="74"/>
        <v>OHASHI Shota (03)</v>
      </c>
      <c r="S1557" s="2" t="str">
        <f>IFERROR(IF($F1557="","",INDEX(リスト!$C:$C,MATCH($F1557,リスト!$B:$B,0))),"")</f>
        <v>26</v>
      </c>
      <c r="T1557" s="2" t="str">
        <f>IFERROR(IF($K1557="","",INDEX(リスト!$F:$F,MATCH($K1557,リスト!$E:$E,0))),"")</f>
        <v>JPN</v>
      </c>
      <c r="U1557" s="2" t="str">
        <f>IF($B1557="","",RIGHT($G1557*1000+100+COUNTIF($G$2:$G1557,$G1557),9))</f>
        <v>030730102</v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>鳥羽・京　都</v>
      </c>
    </row>
    <row r="1558" spans="1:22" x14ac:dyDescent="0.4">
      <c r="A1558" t="s">
        <v>726</v>
      </c>
      <c r="B1558">
        <v>1558</v>
      </c>
      <c r="C1558" t="s">
        <v>7399</v>
      </c>
      <c r="D1558" t="s">
        <v>7400</v>
      </c>
      <c r="E1558">
        <v>3</v>
      </c>
      <c r="F1558" t="s">
        <v>91</v>
      </c>
      <c r="G1558">
        <v>20030822</v>
      </c>
      <c r="H1558" t="s">
        <v>7401</v>
      </c>
      <c r="I1558" t="s">
        <v>7402</v>
      </c>
      <c r="J1558" t="s">
        <v>7403</v>
      </c>
      <c r="K1558" t="s">
        <v>141</v>
      </c>
      <c r="L1558" t="s">
        <v>91</v>
      </c>
      <c r="M1558" t="s">
        <v>1404</v>
      </c>
      <c r="O1558" s="2">
        <f>IFERROR(IF($B1558="","",INDEX(所属情報!$E:$E,MATCH($A1558,所属情報!$A:$A,0))),"")</f>
        <v>490049</v>
      </c>
      <c r="P1558" s="2" t="str">
        <f t="shared" si="72"/>
        <v>愚川　瑛晨 (3)</v>
      </c>
      <c r="Q1558" s="2" t="str">
        <f t="shared" si="73"/>
        <v>ｸﾞｶﾜ ｴｲｷ</v>
      </c>
      <c r="R1558" s="2" t="str">
        <f t="shared" si="74"/>
        <v>GUKAWA Eiki (03)</v>
      </c>
      <c r="S1558" s="2" t="str">
        <f>IFERROR(IF($F1558="","",INDEX(リスト!$C:$C,MATCH($F1558,リスト!$B:$B,0))),"")</f>
        <v>26</v>
      </c>
      <c r="T1558" s="2" t="str">
        <f>IFERROR(IF($K1558="","",INDEX(リスト!$F:$F,MATCH($K1558,リスト!$E:$E,0))),"")</f>
        <v>JPN</v>
      </c>
      <c r="U1558" s="2" t="str">
        <f>IF($B1558="","",RIGHT($G1558*1000+100+COUNTIF($G$2:$G1558,$G1558),9))</f>
        <v>030822103</v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>桃山・京　都</v>
      </c>
    </row>
    <row r="1559" spans="1:22" x14ac:dyDescent="0.4">
      <c r="A1559" t="s">
        <v>726</v>
      </c>
      <c r="B1559">
        <v>1559</v>
      </c>
      <c r="C1559" t="s">
        <v>7404</v>
      </c>
      <c r="D1559" t="s">
        <v>7405</v>
      </c>
      <c r="E1559">
        <v>3</v>
      </c>
      <c r="F1559" t="s">
        <v>91</v>
      </c>
      <c r="G1559">
        <v>20030423</v>
      </c>
      <c r="H1559" t="s">
        <v>7406</v>
      </c>
      <c r="I1559" t="s">
        <v>7407</v>
      </c>
      <c r="J1559" t="s">
        <v>1031</v>
      </c>
      <c r="K1559" t="s">
        <v>141</v>
      </c>
      <c r="L1559" t="s">
        <v>95</v>
      </c>
      <c r="M1559" t="s">
        <v>2003</v>
      </c>
      <c r="O1559" s="2">
        <f>IFERROR(IF($B1559="","",INDEX(所属情報!$E:$E,MATCH($A1559,所属情報!$A:$A,0))),"")</f>
        <v>490049</v>
      </c>
      <c r="P1559" s="2" t="str">
        <f t="shared" si="72"/>
        <v>大門　悟 (3)</v>
      </c>
      <c r="Q1559" s="2" t="str">
        <f t="shared" si="73"/>
        <v>ﾀﾞｲﾓﾝ ｻﾄﾙ</v>
      </c>
      <c r="R1559" s="2" t="str">
        <f t="shared" si="74"/>
        <v>DAIMON Satoru (03)</v>
      </c>
      <c r="S1559" s="2" t="str">
        <f>IFERROR(IF($F1559="","",INDEX(リスト!$C:$C,MATCH($F1559,リスト!$B:$B,0))),"")</f>
        <v>26</v>
      </c>
      <c r="T1559" s="2" t="str">
        <f>IFERROR(IF($K1559="","",INDEX(リスト!$F:$F,MATCH($K1559,リスト!$E:$E,0))),"")</f>
        <v>JPN</v>
      </c>
      <c r="U1559" s="2" t="str">
        <f>IF($B1559="","",RIGHT($G1559*1000+100+COUNTIF($G$2:$G1559,$G1559),9))</f>
        <v>030423104</v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>県立西宮・兵　庫</v>
      </c>
    </row>
    <row r="1560" spans="1:22" x14ac:dyDescent="0.4">
      <c r="A1560" t="s">
        <v>726</v>
      </c>
      <c r="B1560">
        <v>1560</v>
      </c>
      <c r="C1560" t="s">
        <v>7408</v>
      </c>
      <c r="D1560" t="s">
        <v>7409</v>
      </c>
      <c r="E1560">
        <v>3</v>
      </c>
      <c r="F1560" t="s">
        <v>93</v>
      </c>
      <c r="G1560">
        <v>20030919</v>
      </c>
      <c r="H1560" t="s">
        <v>7410</v>
      </c>
      <c r="I1560" t="s">
        <v>7411</v>
      </c>
      <c r="J1560" t="s">
        <v>2479</v>
      </c>
      <c r="K1560" t="s">
        <v>141</v>
      </c>
      <c r="L1560" t="s">
        <v>93</v>
      </c>
      <c r="M1560" t="s">
        <v>3809</v>
      </c>
      <c r="O1560" s="2">
        <f>IFERROR(IF($B1560="","",INDEX(所属情報!$E:$E,MATCH($A1560,所属情報!$A:$A,0))),"")</f>
        <v>490049</v>
      </c>
      <c r="P1560" s="2" t="str">
        <f t="shared" si="72"/>
        <v>戸田　晶 (3)</v>
      </c>
      <c r="Q1560" s="2" t="str">
        <f t="shared" si="73"/>
        <v>ﾄﾀﾞ ｱｷﾗ</v>
      </c>
      <c r="R1560" s="2" t="str">
        <f t="shared" si="74"/>
        <v>TODA Akira (03)</v>
      </c>
      <c r="S1560" s="2" t="str">
        <f>IFERROR(IF($F1560="","",INDEX(リスト!$C:$C,MATCH($F1560,リスト!$B:$B,0))),"")</f>
        <v>27</v>
      </c>
      <c r="T1560" s="2" t="str">
        <f>IFERROR(IF($K1560="","",INDEX(リスト!$F:$F,MATCH($K1560,リスト!$E:$E,0))),"")</f>
        <v>JPN</v>
      </c>
      <c r="U1560" s="2" t="str">
        <f>IF($B1560="","",RIGHT($G1560*1000+100+COUNTIF($G$2:$G1560,$G1560),9))</f>
        <v>030919103</v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>大手前・大　阪</v>
      </c>
    </row>
    <row r="1561" spans="1:22" x14ac:dyDescent="0.4">
      <c r="A1561" t="s">
        <v>726</v>
      </c>
      <c r="B1561">
        <v>1561</v>
      </c>
      <c r="C1561" t="s">
        <v>7412</v>
      </c>
      <c r="D1561" t="s">
        <v>7413</v>
      </c>
      <c r="E1561">
        <v>3</v>
      </c>
      <c r="F1561" t="s">
        <v>91</v>
      </c>
      <c r="G1561">
        <v>20040324</v>
      </c>
      <c r="H1561" t="s">
        <v>7414</v>
      </c>
      <c r="I1561" t="s">
        <v>1693</v>
      </c>
      <c r="J1561" t="s">
        <v>5793</v>
      </c>
      <c r="K1561" t="s">
        <v>141</v>
      </c>
      <c r="L1561" t="s">
        <v>91</v>
      </c>
      <c r="M1561" t="s">
        <v>6173</v>
      </c>
      <c r="O1561" s="2">
        <f>IFERROR(IF($B1561="","",INDEX(所属情報!$E:$E,MATCH($A1561,所属情報!$A:$A,0))),"")</f>
        <v>490049</v>
      </c>
      <c r="P1561" s="2" t="str">
        <f t="shared" si="72"/>
        <v>中井　一成 (3)</v>
      </c>
      <c r="Q1561" s="2" t="str">
        <f t="shared" si="73"/>
        <v>ﾅｶｲ ｲｯｾｲ</v>
      </c>
      <c r="R1561" s="2" t="str">
        <f t="shared" si="74"/>
        <v>NAKAI Issei (04)</v>
      </c>
      <c r="S1561" s="2" t="str">
        <f>IFERROR(IF($F1561="","",INDEX(リスト!$C:$C,MATCH($F1561,リスト!$B:$B,0))),"")</f>
        <v>26</v>
      </c>
      <c r="T1561" s="2" t="str">
        <f>IFERROR(IF($K1561="","",INDEX(リスト!$F:$F,MATCH($K1561,リスト!$E:$E,0))),"")</f>
        <v>JPN</v>
      </c>
      <c r="U1561" s="2" t="str">
        <f>IF($B1561="","",RIGHT($G1561*1000+100+COUNTIF($G$2:$G1561,$G1561),9))</f>
        <v>040324101</v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>宮津・京　都</v>
      </c>
    </row>
    <row r="1562" spans="1:22" x14ac:dyDescent="0.4">
      <c r="A1562" t="s">
        <v>726</v>
      </c>
      <c r="B1562">
        <v>1562</v>
      </c>
      <c r="C1562" t="s">
        <v>7415</v>
      </c>
      <c r="D1562" t="s">
        <v>7416</v>
      </c>
      <c r="E1562">
        <v>3</v>
      </c>
      <c r="F1562" t="s">
        <v>91</v>
      </c>
      <c r="G1562">
        <v>20031108</v>
      </c>
      <c r="H1562" t="s">
        <v>7417</v>
      </c>
      <c r="I1562" t="s">
        <v>3550</v>
      </c>
      <c r="J1562" t="s">
        <v>778</v>
      </c>
      <c r="K1562" t="s">
        <v>141</v>
      </c>
      <c r="L1562" t="s">
        <v>91</v>
      </c>
      <c r="M1562" t="s">
        <v>5673</v>
      </c>
      <c r="O1562" s="2">
        <f>IFERROR(IF($B1562="","",INDEX(所属情報!$E:$E,MATCH($A1562,所属情報!$A:$A,0))),"")</f>
        <v>490049</v>
      </c>
      <c r="P1562" s="2" t="str">
        <f t="shared" si="72"/>
        <v>西川　諒 (3)</v>
      </c>
      <c r="Q1562" s="2" t="str">
        <f t="shared" si="73"/>
        <v>ﾆｼｶﾜ ﾘｮｳ</v>
      </c>
      <c r="R1562" s="2" t="str">
        <f t="shared" si="74"/>
        <v>NISHIKAWA Ryo (03)</v>
      </c>
      <c r="S1562" s="2" t="str">
        <f>IFERROR(IF($F1562="","",INDEX(リスト!$C:$C,MATCH($F1562,リスト!$B:$B,0))),"")</f>
        <v>26</v>
      </c>
      <c r="T1562" s="2" t="str">
        <f>IFERROR(IF($K1562="","",INDEX(リスト!$F:$F,MATCH($K1562,リスト!$E:$E,0))),"")</f>
        <v>JPN</v>
      </c>
      <c r="U1562" s="2" t="str">
        <f>IF($B1562="","",RIGHT($G1562*1000+100+COUNTIF($G$2:$G1562,$G1562),9))</f>
        <v>031108101</v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>京都工学院・京　都</v>
      </c>
    </row>
    <row r="1563" spans="1:22" x14ac:dyDescent="0.4">
      <c r="A1563" t="s">
        <v>726</v>
      </c>
      <c r="B1563">
        <v>1563</v>
      </c>
      <c r="C1563" t="s">
        <v>7418</v>
      </c>
      <c r="D1563" t="s">
        <v>7419</v>
      </c>
      <c r="E1563">
        <v>3</v>
      </c>
      <c r="F1563" t="s">
        <v>113</v>
      </c>
      <c r="G1563">
        <v>20031110</v>
      </c>
      <c r="H1563" t="s">
        <v>7420</v>
      </c>
      <c r="I1563" t="s">
        <v>3075</v>
      </c>
      <c r="J1563" t="s">
        <v>7421</v>
      </c>
      <c r="K1563" t="s">
        <v>141</v>
      </c>
      <c r="L1563" t="s">
        <v>113</v>
      </c>
      <c r="M1563" t="s">
        <v>7422</v>
      </c>
      <c r="O1563" s="2">
        <f>IFERROR(IF($B1563="","",INDEX(所属情報!$E:$E,MATCH($A1563,所属情報!$A:$A,0))),"")</f>
        <v>490049</v>
      </c>
      <c r="P1563" s="2" t="str">
        <f t="shared" si="72"/>
        <v>宮本　真久翔 (3)</v>
      </c>
      <c r="Q1563" s="2" t="str">
        <f t="shared" si="73"/>
        <v>ﾐﾔﾓﾄ ﾏｸﾄ</v>
      </c>
      <c r="R1563" s="2" t="str">
        <f t="shared" si="74"/>
        <v>MIYAMOTO Makuto (03)</v>
      </c>
      <c r="S1563" s="2" t="str">
        <f>IFERROR(IF($F1563="","",INDEX(リスト!$C:$C,MATCH($F1563,リスト!$B:$B,0))),"")</f>
        <v>37</v>
      </c>
      <c r="T1563" s="2" t="str">
        <f>IFERROR(IF($K1563="","",INDEX(リスト!$F:$F,MATCH($K1563,リスト!$E:$E,0))),"")</f>
        <v>JPN</v>
      </c>
      <c r="U1563" s="2" t="str">
        <f>IF($B1563="","",RIGHT($G1563*1000+100+COUNTIF($G$2:$G1563,$G1563),9))</f>
        <v>031110101</v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>善通寺第一・香　川</v>
      </c>
    </row>
    <row r="1564" spans="1:22" x14ac:dyDescent="0.4">
      <c r="A1564" t="s">
        <v>726</v>
      </c>
      <c r="B1564">
        <v>1564</v>
      </c>
      <c r="C1564" t="s">
        <v>7423</v>
      </c>
      <c r="D1564" t="s">
        <v>7424</v>
      </c>
      <c r="E1564">
        <v>3</v>
      </c>
      <c r="F1564" t="s">
        <v>71</v>
      </c>
      <c r="G1564">
        <v>20030702</v>
      </c>
      <c r="H1564" t="s">
        <v>7425</v>
      </c>
      <c r="I1564" t="s">
        <v>1140</v>
      </c>
      <c r="J1564" t="s">
        <v>7426</v>
      </c>
      <c r="K1564" t="s">
        <v>141</v>
      </c>
      <c r="L1564" t="s">
        <v>71</v>
      </c>
      <c r="M1564" t="s">
        <v>7427</v>
      </c>
      <c r="O1564" s="2">
        <f>IFERROR(IF($B1564="","",INDEX(所属情報!$E:$E,MATCH($A1564,所属情報!$A:$A,0))),"")</f>
        <v>490049</v>
      </c>
      <c r="P1564" s="2" t="str">
        <f t="shared" si="72"/>
        <v>吉田　篤郎 (3)</v>
      </c>
      <c r="Q1564" s="2" t="str">
        <f t="shared" si="73"/>
        <v>ﾖｼﾀﾞ ｱﾂﾛｳ</v>
      </c>
      <c r="R1564" s="2" t="str">
        <f t="shared" si="74"/>
        <v>YOSHIDA Atsuro (03)</v>
      </c>
      <c r="S1564" s="2" t="str">
        <f>IFERROR(IF($F1564="","",INDEX(リスト!$C:$C,MATCH($F1564,リスト!$B:$B,0))),"")</f>
        <v>16</v>
      </c>
      <c r="T1564" s="2" t="str">
        <f>IFERROR(IF($K1564="","",INDEX(リスト!$F:$F,MATCH($K1564,リスト!$E:$E,0))),"")</f>
        <v>JPN</v>
      </c>
      <c r="U1564" s="2" t="str">
        <f>IF($B1564="","",RIGHT($G1564*1000+100+COUNTIF($G$2:$G1564,$G1564),9))</f>
        <v>030702103</v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>富山南・富　山</v>
      </c>
    </row>
    <row r="1565" spans="1:22" x14ac:dyDescent="0.4">
      <c r="A1565" t="s">
        <v>726</v>
      </c>
      <c r="B1565">
        <v>1565</v>
      </c>
      <c r="C1565" t="s">
        <v>7428</v>
      </c>
      <c r="D1565" t="s">
        <v>7429</v>
      </c>
      <c r="E1565">
        <v>2</v>
      </c>
      <c r="F1565" t="s">
        <v>91</v>
      </c>
      <c r="G1565">
        <v>20040103</v>
      </c>
      <c r="H1565" t="s">
        <v>7430</v>
      </c>
      <c r="I1565" t="s">
        <v>7431</v>
      </c>
      <c r="J1565" t="s">
        <v>3941</v>
      </c>
      <c r="K1565" t="s">
        <v>141</v>
      </c>
      <c r="L1565" t="s">
        <v>91</v>
      </c>
      <c r="M1565" t="s">
        <v>1575</v>
      </c>
      <c r="O1565" s="2">
        <f>IFERROR(IF($B1565="","",INDEX(所属情報!$E:$E,MATCH($A1565,所属情報!$A:$A,0))),"")</f>
        <v>490049</v>
      </c>
      <c r="P1565" s="2" t="str">
        <f t="shared" si="72"/>
        <v>逢坂　豪 (2)</v>
      </c>
      <c r="Q1565" s="2" t="str">
        <f t="shared" si="73"/>
        <v>ｱｲｻｶ ｺﾞｳ</v>
      </c>
      <c r="R1565" s="2" t="str">
        <f t="shared" si="74"/>
        <v>AISAKA Go (04)</v>
      </c>
      <c r="S1565" s="2" t="str">
        <f>IFERROR(IF($F1565="","",INDEX(リスト!$C:$C,MATCH($F1565,リスト!$B:$B,0))),"")</f>
        <v>26</v>
      </c>
      <c r="T1565" s="2" t="str">
        <f>IFERROR(IF($K1565="","",INDEX(リスト!$F:$F,MATCH($K1565,リスト!$E:$E,0))),"")</f>
        <v>JPN</v>
      </c>
      <c r="U1565" s="2" t="str">
        <f>IF($B1565="","",RIGHT($G1565*1000+100+COUNTIF($G$2:$G1565,$G1565),9))</f>
        <v>040103102</v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>西京・京　都</v>
      </c>
    </row>
    <row r="1566" spans="1:22" x14ac:dyDescent="0.4">
      <c r="A1566" t="s">
        <v>726</v>
      </c>
      <c r="B1566">
        <v>1566</v>
      </c>
      <c r="C1566" t="s">
        <v>7432</v>
      </c>
      <c r="D1566" t="s">
        <v>7433</v>
      </c>
      <c r="E1566">
        <v>2</v>
      </c>
      <c r="F1566" t="s">
        <v>107</v>
      </c>
      <c r="G1566">
        <v>20040114</v>
      </c>
      <c r="H1566" t="s">
        <v>7434</v>
      </c>
      <c r="I1566" t="s">
        <v>7435</v>
      </c>
      <c r="J1566" t="s">
        <v>1560</v>
      </c>
      <c r="K1566" t="s">
        <v>141</v>
      </c>
      <c r="L1566" t="s">
        <v>107</v>
      </c>
      <c r="M1566" t="s">
        <v>7436</v>
      </c>
      <c r="O1566" s="2">
        <f>IFERROR(IF($B1566="","",INDEX(所属情報!$E:$E,MATCH($A1566,所属情報!$A:$A,0))),"")</f>
        <v>490049</v>
      </c>
      <c r="P1566" s="2" t="str">
        <f t="shared" si="72"/>
        <v>根平　拓磨 (2)</v>
      </c>
      <c r="Q1566" s="2" t="str">
        <f t="shared" si="73"/>
        <v>ﾈﾋﾗ ﾀｸﾏ</v>
      </c>
      <c r="R1566" s="2" t="str">
        <f t="shared" si="74"/>
        <v>NEHIRA Takuma (04)</v>
      </c>
      <c r="S1566" s="2" t="str">
        <f>IFERROR(IF($F1566="","",INDEX(リスト!$C:$C,MATCH($F1566,リスト!$B:$B,0))),"")</f>
        <v>34</v>
      </c>
      <c r="T1566" s="2" t="str">
        <f>IFERROR(IF($K1566="","",INDEX(リスト!$F:$F,MATCH($K1566,リスト!$E:$E,0))),"")</f>
        <v>JPN</v>
      </c>
      <c r="U1566" s="2" t="str">
        <f>IF($B1566="","",RIGHT($G1566*1000+100+COUNTIF($G$2:$G1566,$G1566),9))</f>
        <v>040114101</v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>五日市・広　島</v>
      </c>
    </row>
    <row r="1567" spans="1:22" x14ac:dyDescent="0.4">
      <c r="A1567" t="s">
        <v>726</v>
      </c>
      <c r="B1567">
        <v>1567</v>
      </c>
      <c r="C1567" t="s">
        <v>7437</v>
      </c>
      <c r="D1567" t="s">
        <v>7438</v>
      </c>
      <c r="E1567">
        <v>1</v>
      </c>
      <c r="F1567" t="s">
        <v>91</v>
      </c>
      <c r="G1567">
        <v>20050716</v>
      </c>
      <c r="H1567" t="s">
        <v>7439</v>
      </c>
      <c r="I1567" t="s">
        <v>1985</v>
      </c>
      <c r="J1567" t="s">
        <v>7440</v>
      </c>
      <c r="K1567" t="s">
        <v>141</v>
      </c>
      <c r="L1567" t="s">
        <v>91</v>
      </c>
      <c r="M1567" t="s">
        <v>7441</v>
      </c>
      <c r="O1567" s="2">
        <f>IFERROR(IF($B1567="","",INDEX(所属情報!$E:$E,MATCH($A1567,所属情報!$A:$A,0))),"")</f>
        <v>490049</v>
      </c>
      <c r="P1567" s="2" t="str">
        <f t="shared" si="72"/>
        <v>松本　樹楽 (1)</v>
      </c>
      <c r="Q1567" s="2" t="str">
        <f t="shared" si="73"/>
        <v>ﾏﾂﾓﾄ ｷﾗ</v>
      </c>
      <c r="R1567" s="2" t="str">
        <f t="shared" si="74"/>
        <v>MATSUMOTO Kira (05)</v>
      </c>
      <c r="S1567" s="2" t="str">
        <f>IFERROR(IF($F1567="","",INDEX(リスト!$C:$C,MATCH($F1567,リスト!$B:$B,0))),"")</f>
        <v>26</v>
      </c>
      <c r="T1567" s="2" t="str">
        <f>IFERROR(IF($K1567="","",INDEX(リスト!$F:$F,MATCH($K1567,リスト!$E:$E,0))),"")</f>
        <v>JPN</v>
      </c>
      <c r="U1567" s="2" t="str">
        <f>IF($B1567="","",RIGHT($G1567*1000+100+COUNTIF($G$2:$G1567,$G1567),9))</f>
        <v>050716101</v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>宮津天橋(宮津学舎)・京　都</v>
      </c>
    </row>
    <row r="1568" spans="1:22" x14ac:dyDescent="0.4">
      <c r="A1568" t="s">
        <v>11807</v>
      </c>
      <c r="B1568">
        <v>1568</v>
      </c>
      <c r="C1568" t="s">
        <v>7442</v>
      </c>
      <c r="D1568" t="s">
        <v>7443</v>
      </c>
      <c r="E1568">
        <v>4</v>
      </c>
      <c r="F1568" t="s">
        <v>99</v>
      </c>
      <c r="G1568">
        <v>20020930</v>
      </c>
      <c r="H1568" t="s">
        <v>7444</v>
      </c>
      <c r="I1568" t="s">
        <v>7445</v>
      </c>
      <c r="J1568" t="s">
        <v>5063</v>
      </c>
      <c r="K1568" t="s">
        <v>141</v>
      </c>
      <c r="L1568" t="s">
        <v>99</v>
      </c>
      <c r="M1568" t="s">
        <v>7446</v>
      </c>
      <c r="O1568" s="2">
        <f>IFERROR(IF($B1568="","",INDEX(所属情報!$E:$E,MATCH($A1568,所属情報!$A:$A,0))),"")</f>
        <v>492228</v>
      </c>
      <c r="P1568" s="2" t="str">
        <f t="shared" si="72"/>
        <v>江川　秀磨 (4)</v>
      </c>
      <c r="Q1568" s="2" t="str">
        <f t="shared" si="73"/>
        <v>ｴｶﾜ ｼｭｳﾏ</v>
      </c>
      <c r="R1568" s="2" t="str">
        <f t="shared" si="74"/>
        <v>EKAWA Shuma (02)</v>
      </c>
      <c r="S1568" s="2" t="str">
        <f>IFERROR(IF($F1568="","",INDEX(リスト!$C:$C,MATCH($F1568,リスト!$B:$B,0))),"")</f>
        <v>30</v>
      </c>
      <c r="T1568" s="2" t="str">
        <f>IFERROR(IF($K1568="","",INDEX(リスト!$F:$F,MATCH($K1568,リスト!$E:$E,0))),"")</f>
        <v>JPN</v>
      </c>
      <c r="U1568" s="2" t="str">
        <f>IF($B1568="","",RIGHT($G1568*1000+100+COUNTIF($G$2:$G1568,$G1568),9))</f>
        <v>020930102</v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>和歌山工業・和歌山</v>
      </c>
    </row>
    <row r="1569" spans="1:22" x14ac:dyDescent="0.4">
      <c r="A1569" t="s">
        <v>11807</v>
      </c>
      <c r="B1569">
        <v>1569</v>
      </c>
      <c r="C1569" t="s">
        <v>7447</v>
      </c>
      <c r="D1569" t="s">
        <v>7448</v>
      </c>
      <c r="E1569">
        <v>4</v>
      </c>
      <c r="F1569" t="s">
        <v>93</v>
      </c>
      <c r="G1569">
        <v>20020621</v>
      </c>
      <c r="H1569" t="s">
        <v>7449</v>
      </c>
      <c r="I1569" t="s">
        <v>7450</v>
      </c>
      <c r="J1569" t="s">
        <v>7451</v>
      </c>
      <c r="K1569" t="s">
        <v>141</v>
      </c>
      <c r="L1569" t="s">
        <v>93</v>
      </c>
      <c r="M1569" t="s">
        <v>3359</v>
      </c>
      <c r="O1569" s="2">
        <f>IFERROR(IF($B1569="","",INDEX(所属情報!$E:$E,MATCH($A1569,所属情報!$A:$A,0))),"")</f>
        <v>492228</v>
      </c>
      <c r="P1569" s="2" t="str">
        <f t="shared" si="72"/>
        <v>國貞　俊広 (4)</v>
      </c>
      <c r="Q1569" s="2" t="str">
        <f t="shared" si="73"/>
        <v>ｸﾆｻﾀﾞ ﾄｼﾋﾛ</v>
      </c>
      <c r="R1569" s="2" t="str">
        <f t="shared" si="74"/>
        <v>KUNISADA Toshihiro (02)</v>
      </c>
      <c r="S1569" s="2" t="str">
        <f>IFERROR(IF($F1569="","",INDEX(リスト!$C:$C,MATCH($F1569,リスト!$B:$B,0))),"")</f>
        <v>27</v>
      </c>
      <c r="T1569" s="2" t="str">
        <f>IFERROR(IF($K1569="","",INDEX(リスト!$F:$F,MATCH($K1569,リスト!$E:$E,0))),"")</f>
        <v>JPN</v>
      </c>
      <c r="U1569" s="2" t="str">
        <f>IF($B1569="","",RIGHT($G1569*1000+100+COUNTIF($G$2:$G1569,$G1569),9))</f>
        <v>020621102</v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>汎愛・大　阪</v>
      </c>
    </row>
    <row r="1570" spans="1:22" x14ac:dyDescent="0.4">
      <c r="A1570" t="s">
        <v>11807</v>
      </c>
      <c r="B1570">
        <v>1570</v>
      </c>
      <c r="C1570" t="s">
        <v>7452</v>
      </c>
      <c r="D1570" t="s">
        <v>7453</v>
      </c>
      <c r="E1570">
        <v>4</v>
      </c>
      <c r="F1570" t="s">
        <v>93</v>
      </c>
      <c r="G1570">
        <v>20020110</v>
      </c>
      <c r="H1570" t="s">
        <v>7454</v>
      </c>
      <c r="I1570" t="s">
        <v>7455</v>
      </c>
      <c r="J1570" t="s">
        <v>3655</v>
      </c>
      <c r="K1570" t="s">
        <v>141</v>
      </c>
      <c r="L1570" t="s">
        <v>93</v>
      </c>
      <c r="M1570" t="s">
        <v>7456</v>
      </c>
      <c r="O1570" s="2">
        <f>IFERROR(IF($B1570="","",INDEX(所属情報!$E:$E,MATCH($A1570,所属情報!$A:$A,0))),"")</f>
        <v>492228</v>
      </c>
      <c r="P1570" s="2" t="str">
        <f t="shared" si="72"/>
        <v>丸谷　翔真 (4)</v>
      </c>
      <c r="Q1570" s="2" t="str">
        <f t="shared" si="73"/>
        <v>ﾏﾙﾀﾆ ｼｮｳﾏ</v>
      </c>
      <c r="R1570" s="2" t="str">
        <f t="shared" si="74"/>
        <v>MARUTANI Shoma (02)</v>
      </c>
      <c r="S1570" s="2" t="str">
        <f>IFERROR(IF($F1570="","",INDEX(リスト!$C:$C,MATCH($F1570,リスト!$B:$B,0))),"")</f>
        <v>27</v>
      </c>
      <c r="T1570" s="2" t="str">
        <f>IFERROR(IF($K1570="","",INDEX(リスト!$F:$F,MATCH($K1570,リスト!$E:$E,0))),"")</f>
        <v>JPN</v>
      </c>
      <c r="U1570" s="2" t="str">
        <f>IF($B1570="","",RIGHT($G1570*1000+100+COUNTIF($G$2:$G1570,$G1570),9))</f>
        <v>020110102</v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>和泉総合・大　阪</v>
      </c>
    </row>
    <row r="1571" spans="1:22" x14ac:dyDescent="0.4">
      <c r="A1571" t="s">
        <v>11807</v>
      </c>
      <c r="B1571">
        <v>1571</v>
      </c>
      <c r="C1571" t="s">
        <v>7457</v>
      </c>
      <c r="D1571" t="s">
        <v>7458</v>
      </c>
      <c r="E1571">
        <v>3</v>
      </c>
      <c r="F1571" t="s">
        <v>93</v>
      </c>
      <c r="G1571">
        <v>20031015</v>
      </c>
      <c r="H1571" t="s">
        <v>7459</v>
      </c>
      <c r="I1571" t="s">
        <v>807</v>
      </c>
      <c r="J1571" t="s">
        <v>6564</v>
      </c>
      <c r="K1571" t="s">
        <v>141</v>
      </c>
      <c r="L1571" t="s">
        <v>93</v>
      </c>
      <c r="M1571" t="s">
        <v>1234</v>
      </c>
      <c r="O1571" s="2">
        <f>IFERROR(IF($B1571="","",INDEX(所属情報!$E:$E,MATCH($A1571,所属情報!$A:$A,0))),"")</f>
        <v>492228</v>
      </c>
      <c r="P1571" s="2" t="str">
        <f t="shared" si="72"/>
        <v>濱田　雅人 (3)</v>
      </c>
      <c r="Q1571" s="2" t="str">
        <f t="shared" si="73"/>
        <v>ﾊﾏﾀﾞ ﾏｻﾄ</v>
      </c>
      <c r="R1571" s="2" t="str">
        <f t="shared" si="74"/>
        <v>HAMADA Masato (03)</v>
      </c>
      <c r="S1571" s="2" t="str">
        <f>IFERROR(IF($F1571="","",INDEX(リスト!$C:$C,MATCH($F1571,リスト!$B:$B,0))),"")</f>
        <v>27</v>
      </c>
      <c r="T1571" s="2" t="str">
        <f>IFERROR(IF($K1571="","",INDEX(リスト!$F:$F,MATCH($K1571,リスト!$E:$E,0))),"")</f>
        <v>JPN</v>
      </c>
      <c r="U1571" s="2" t="str">
        <f>IF($B1571="","",RIGHT($G1571*1000+100+COUNTIF($G$2:$G1571,$G1571),9))</f>
        <v>031015103</v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>初芝立命館・大　阪</v>
      </c>
    </row>
    <row r="1572" spans="1:22" x14ac:dyDescent="0.4">
      <c r="A1572" t="s">
        <v>11807</v>
      </c>
      <c r="B1572">
        <v>1572</v>
      </c>
      <c r="C1572" t="s">
        <v>7460</v>
      </c>
      <c r="D1572" t="s">
        <v>7461</v>
      </c>
      <c r="E1572">
        <v>3</v>
      </c>
      <c r="F1572" t="s">
        <v>93</v>
      </c>
      <c r="G1572">
        <v>20030827</v>
      </c>
      <c r="H1572" t="s">
        <v>7462</v>
      </c>
      <c r="I1572" t="s">
        <v>783</v>
      </c>
      <c r="J1572" t="s">
        <v>1064</v>
      </c>
      <c r="K1572" t="s">
        <v>141</v>
      </c>
      <c r="L1572" t="s">
        <v>93</v>
      </c>
      <c r="M1572" t="s">
        <v>851</v>
      </c>
      <c r="O1572" s="2">
        <f>IFERROR(IF($B1572="","",INDEX(所属情報!$E:$E,MATCH($A1572,所属情報!$A:$A,0))),"")</f>
        <v>492228</v>
      </c>
      <c r="P1572" s="2" t="str">
        <f t="shared" si="72"/>
        <v>山元　悠也 (3)</v>
      </c>
      <c r="Q1572" s="2" t="str">
        <f t="shared" si="73"/>
        <v>ﾔﾏﾓﾄ ﾕｳﾔ</v>
      </c>
      <c r="R1572" s="2" t="str">
        <f t="shared" si="74"/>
        <v>YAMAMOTO Yuya (03)</v>
      </c>
      <c r="S1572" s="2" t="str">
        <f>IFERROR(IF($F1572="","",INDEX(リスト!$C:$C,MATCH($F1572,リスト!$B:$B,0))),"")</f>
        <v>27</v>
      </c>
      <c r="T1572" s="2" t="str">
        <f>IFERROR(IF($K1572="","",INDEX(リスト!$F:$F,MATCH($K1572,リスト!$E:$E,0))),"")</f>
        <v>JPN</v>
      </c>
      <c r="U1572" s="2" t="str">
        <f>IF($B1572="","",RIGHT($G1572*1000+100+COUNTIF($G$2:$G1572,$G1572),9))</f>
        <v>030827102</v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>桜宮・大　阪</v>
      </c>
    </row>
    <row r="1573" spans="1:22" x14ac:dyDescent="0.4">
      <c r="A1573" t="s">
        <v>11807</v>
      </c>
      <c r="B1573">
        <v>1573</v>
      </c>
      <c r="C1573" t="s">
        <v>7463</v>
      </c>
      <c r="D1573" t="s">
        <v>7464</v>
      </c>
      <c r="E1573">
        <v>3</v>
      </c>
      <c r="F1573" t="s">
        <v>93</v>
      </c>
      <c r="G1573">
        <v>20030730</v>
      </c>
      <c r="H1573" t="s">
        <v>7465</v>
      </c>
      <c r="I1573" t="s">
        <v>2944</v>
      </c>
      <c r="J1573" t="s">
        <v>1303</v>
      </c>
      <c r="K1573" t="s">
        <v>141</v>
      </c>
      <c r="L1573" t="s">
        <v>93</v>
      </c>
      <c r="M1573" t="s">
        <v>7466</v>
      </c>
      <c r="O1573" s="2">
        <f>IFERROR(IF($B1573="","",INDEX(所属情報!$E:$E,MATCH($A1573,所属情報!$A:$A,0))),"")</f>
        <v>492228</v>
      </c>
      <c r="P1573" s="2" t="str">
        <f t="shared" si="72"/>
        <v>赤井　優斗 (3)</v>
      </c>
      <c r="Q1573" s="2" t="str">
        <f t="shared" si="73"/>
        <v>ｱｶｲ ﾕｳﾄ</v>
      </c>
      <c r="R1573" s="2" t="str">
        <f t="shared" si="74"/>
        <v>AKAI Yuto (03)</v>
      </c>
      <c r="S1573" s="2" t="str">
        <f>IFERROR(IF($F1573="","",INDEX(リスト!$C:$C,MATCH($F1573,リスト!$B:$B,0))),"")</f>
        <v>27</v>
      </c>
      <c r="T1573" s="2" t="str">
        <f>IFERROR(IF($K1573="","",INDEX(リスト!$F:$F,MATCH($K1573,リスト!$E:$E,0))),"")</f>
        <v>JPN</v>
      </c>
      <c r="U1573" s="2" t="str">
        <f>IF($B1573="","",RIGHT($G1573*1000+100+COUNTIF($G$2:$G1573,$G1573),9))</f>
        <v>030730103</v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>堺・大　阪</v>
      </c>
    </row>
    <row r="1574" spans="1:22" x14ac:dyDescent="0.4">
      <c r="A1574" t="s">
        <v>11807</v>
      </c>
      <c r="B1574">
        <v>1574</v>
      </c>
      <c r="C1574" t="s">
        <v>7467</v>
      </c>
      <c r="D1574" t="s">
        <v>7468</v>
      </c>
      <c r="E1574">
        <v>3</v>
      </c>
      <c r="F1574" t="s">
        <v>93</v>
      </c>
      <c r="G1574">
        <v>20030827</v>
      </c>
      <c r="H1574" t="s">
        <v>7469</v>
      </c>
      <c r="I1574" t="s">
        <v>4907</v>
      </c>
      <c r="J1574" t="s">
        <v>1064</v>
      </c>
      <c r="K1574" t="s">
        <v>141</v>
      </c>
      <c r="L1574" t="s">
        <v>93</v>
      </c>
      <c r="M1574" t="s">
        <v>7470</v>
      </c>
      <c r="O1574" s="2">
        <f>IFERROR(IF($B1574="","",INDEX(所属情報!$E:$E,MATCH($A1574,所属情報!$A:$A,0))),"")</f>
        <v>492228</v>
      </c>
      <c r="P1574" s="2" t="str">
        <f t="shared" si="72"/>
        <v>中西　優弥 (3)</v>
      </c>
      <c r="Q1574" s="2" t="str">
        <f t="shared" si="73"/>
        <v>ﾅｶﾆｼ ﾕｳﾔ</v>
      </c>
      <c r="R1574" s="2" t="str">
        <f t="shared" si="74"/>
        <v>NAKANISHI Yuya (03)</v>
      </c>
      <c r="S1574" s="2" t="str">
        <f>IFERROR(IF($F1574="","",INDEX(リスト!$C:$C,MATCH($F1574,リスト!$B:$B,0))),"")</f>
        <v>27</v>
      </c>
      <c r="T1574" s="2" t="str">
        <f>IFERROR(IF($K1574="","",INDEX(リスト!$F:$F,MATCH($K1574,リスト!$E:$E,0))),"")</f>
        <v>JPN</v>
      </c>
      <c r="U1574" s="2" t="str">
        <f>IF($B1574="","",RIGHT($G1574*1000+100+COUNTIF($G$2:$G1574,$G1574),9))</f>
        <v>030827103</v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>浪速・大　阪</v>
      </c>
    </row>
    <row r="1575" spans="1:22" x14ac:dyDescent="0.4">
      <c r="A1575" t="s">
        <v>11807</v>
      </c>
      <c r="B1575">
        <v>1575</v>
      </c>
      <c r="C1575" t="s">
        <v>7471</v>
      </c>
      <c r="D1575" t="s">
        <v>7472</v>
      </c>
      <c r="E1575">
        <v>3</v>
      </c>
      <c r="F1575" t="s">
        <v>93</v>
      </c>
      <c r="G1575">
        <v>20031219</v>
      </c>
      <c r="H1575" t="s">
        <v>7473</v>
      </c>
      <c r="I1575" t="s">
        <v>7474</v>
      </c>
      <c r="J1575" t="s">
        <v>1244</v>
      </c>
      <c r="K1575" t="s">
        <v>141</v>
      </c>
      <c r="L1575" t="s">
        <v>93</v>
      </c>
      <c r="M1575" t="s">
        <v>7475</v>
      </c>
      <c r="O1575" s="2">
        <f>IFERROR(IF($B1575="","",INDEX(所属情報!$E:$E,MATCH($A1575,所属情報!$A:$A,0))),"")</f>
        <v>492228</v>
      </c>
      <c r="P1575" s="2" t="str">
        <f t="shared" si="72"/>
        <v>河部　祐真 (3)</v>
      </c>
      <c r="Q1575" s="2" t="str">
        <f t="shared" si="73"/>
        <v>ｶﾜﾍﾞ ﾕｳﾏ</v>
      </c>
      <c r="R1575" s="2" t="str">
        <f t="shared" si="74"/>
        <v>KAWABE Yuma (03)</v>
      </c>
      <c r="S1575" s="2" t="str">
        <f>IFERROR(IF($F1575="","",INDEX(リスト!$C:$C,MATCH($F1575,リスト!$B:$B,0))),"")</f>
        <v>27</v>
      </c>
      <c r="T1575" s="2" t="str">
        <f>IFERROR(IF($K1575="","",INDEX(リスト!$F:$F,MATCH($K1575,リスト!$E:$E,0))),"")</f>
        <v>JPN</v>
      </c>
      <c r="U1575" s="2" t="str">
        <f>IF($B1575="","",RIGHT($G1575*1000+100+COUNTIF($G$2:$G1575,$G1575),9))</f>
        <v>031219103</v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>天王寺学館・大　阪</v>
      </c>
    </row>
    <row r="1576" spans="1:22" x14ac:dyDescent="0.4">
      <c r="A1576" t="s">
        <v>11807</v>
      </c>
      <c r="B1576">
        <v>1576</v>
      </c>
      <c r="C1576" t="s">
        <v>7476</v>
      </c>
      <c r="D1576" t="s">
        <v>7477</v>
      </c>
      <c r="E1576">
        <v>2</v>
      </c>
      <c r="F1576" t="s">
        <v>93</v>
      </c>
      <c r="G1576">
        <v>20040410</v>
      </c>
      <c r="H1576" t="s">
        <v>7478</v>
      </c>
      <c r="I1576" t="s">
        <v>1130</v>
      </c>
      <c r="J1576" t="s">
        <v>1031</v>
      </c>
      <c r="K1576" t="s">
        <v>141</v>
      </c>
      <c r="L1576" t="s">
        <v>93</v>
      </c>
      <c r="M1576" t="s">
        <v>7479</v>
      </c>
      <c r="O1576" s="2">
        <f>IFERROR(IF($B1576="","",INDEX(所属情報!$E:$E,MATCH($A1576,所属情報!$A:$A,0))),"")</f>
        <v>492228</v>
      </c>
      <c r="P1576" s="2" t="str">
        <f t="shared" si="72"/>
        <v>川股　哲瑠 (2)</v>
      </c>
      <c r="Q1576" s="2" t="str">
        <f t="shared" si="73"/>
        <v>ｶﾜﾏﾀ ｻﾄﾙ</v>
      </c>
      <c r="R1576" s="2" t="str">
        <f t="shared" si="74"/>
        <v>KAWAMATA Satoru (04)</v>
      </c>
      <c r="S1576" s="2" t="str">
        <f>IFERROR(IF($F1576="","",INDEX(リスト!$C:$C,MATCH($F1576,リスト!$B:$B,0))),"")</f>
        <v>27</v>
      </c>
      <c r="T1576" s="2" t="str">
        <f>IFERROR(IF($K1576="","",INDEX(リスト!$F:$F,MATCH($K1576,リスト!$E:$E,0))),"")</f>
        <v>JPN</v>
      </c>
      <c r="U1576" s="2" t="str">
        <f>IF($B1576="","",RIGHT($G1576*1000+100+COUNTIF($G$2:$G1576,$G1576),9))</f>
        <v>040410102</v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>四條畷学園・大　阪</v>
      </c>
    </row>
    <row r="1577" spans="1:22" x14ac:dyDescent="0.4">
      <c r="A1577" t="s">
        <v>11807</v>
      </c>
      <c r="B1577">
        <v>1577</v>
      </c>
      <c r="C1577" t="s">
        <v>7480</v>
      </c>
      <c r="D1577" t="s">
        <v>7481</v>
      </c>
      <c r="E1577">
        <v>2</v>
      </c>
      <c r="F1577" t="s">
        <v>93</v>
      </c>
      <c r="G1577">
        <v>20041231</v>
      </c>
      <c r="H1577" t="s">
        <v>7482</v>
      </c>
      <c r="I1577" t="s">
        <v>6539</v>
      </c>
      <c r="J1577" t="s">
        <v>1776</v>
      </c>
      <c r="K1577" t="s">
        <v>141</v>
      </c>
      <c r="L1577" t="s">
        <v>93</v>
      </c>
      <c r="M1577" t="s">
        <v>2008</v>
      </c>
      <c r="O1577" s="2">
        <f>IFERROR(IF($B1577="","",INDEX(所属情報!$E:$E,MATCH($A1577,所属情報!$A:$A,0))),"")</f>
        <v>492228</v>
      </c>
      <c r="P1577" s="2" t="str">
        <f t="shared" si="72"/>
        <v>在津　壮真 (2)</v>
      </c>
      <c r="Q1577" s="2" t="str">
        <f t="shared" si="73"/>
        <v>ｻﾞｲﾂ ｿｳﾏ</v>
      </c>
      <c r="R1577" s="2" t="str">
        <f t="shared" si="74"/>
        <v>ZAITSU Soma (04)</v>
      </c>
      <c r="S1577" s="2" t="str">
        <f>IFERROR(IF($F1577="","",INDEX(リスト!$C:$C,MATCH($F1577,リスト!$B:$B,0))),"")</f>
        <v>27</v>
      </c>
      <c r="T1577" s="2" t="str">
        <f>IFERROR(IF($K1577="","",INDEX(リスト!$F:$F,MATCH($K1577,リスト!$E:$E,0))),"")</f>
        <v>JPN</v>
      </c>
      <c r="U1577" s="2" t="str">
        <f>IF($B1577="","",RIGHT($G1577*1000+100+COUNTIF($G$2:$G1577,$G1577),9))</f>
        <v>041231101</v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>大阪桐蔭・大　阪</v>
      </c>
    </row>
    <row r="1578" spans="1:22" x14ac:dyDescent="0.4">
      <c r="A1578" t="s">
        <v>11807</v>
      </c>
      <c r="B1578">
        <v>1578</v>
      </c>
      <c r="C1578" t="s">
        <v>7483</v>
      </c>
      <c r="D1578" t="s">
        <v>7484</v>
      </c>
      <c r="E1578">
        <v>2</v>
      </c>
      <c r="F1578" t="s">
        <v>93</v>
      </c>
      <c r="G1578">
        <v>20041203</v>
      </c>
      <c r="H1578" t="s">
        <v>7485</v>
      </c>
      <c r="I1578" t="s">
        <v>2225</v>
      </c>
      <c r="J1578" t="s">
        <v>1182</v>
      </c>
      <c r="K1578" t="s">
        <v>141</v>
      </c>
      <c r="L1578" t="s">
        <v>93</v>
      </c>
      <c r="M1578" t="s">
        <v>2008</v>
      </c>
      <c r="O1578" s="2">
        <f>IFERROR(IF($B1578="","",INDEX(所属情報!$E:$E,MATCH($A1578,所属情報!$A:$A,0))),"")</f>
        <v>492228</v>
      </c>
      <c r="P1578" s="2" t="str">
        <f t="shared" si="72"/>
        <v>中島　陸斗 (2)</v>
      </c>
      <c r="Q1578" s="2" t="str">
        <f t="shared" si="73"/>
        <v>ﾅｶｼﾞﾏ ﾘｸﾄ</v>
      </c>
      <c r="R1578" s="2" t="str">
        <f t="shared" si="74"/>
        <v>NAKAJIMA Rikuto (04)</v>
      </c>
      <c r="S1578" s="2" t="str">
        <f>IFERROR(IF($F1578="","",INDEX(リスト!$C:$C,MATCH($F1578,リスト!$B:$B,0))),"")</f>
        <v>27</v>
      </c>
      <c r="T1578" s="2" t="str">
        <f>IFERROR(IF($K1578="","",INDEX(リスト!$F:$F,MATCH($K1578,リスト!$E:$E,0))),"")</f>
        <v>JPN</v>
      </c>
      <c r="U1578" s="2" t="str">
        <f>IF($B1578="","",RIGHT($G1578*1000+100+COUNTIF($G$2:$G1578,$G1578),9))</f>
        <v>041203102</v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>大阪桐蔭・大　阪</v>
      </c>
    </row>
    <row r="1579" spans="1:22" x14ac:dyDescent="0.4">
      <c r="A1579" t="s">
        <v>11807</v>
      </c>
      <c r="B1579">
        <v>1579</v>
      </c>
      <c r="C1579" t="s">
        <v>7486</v>
      </c>
      <c r="D1579" t="s">
        <v>7487</v>
      </c>
      <c r="E1579">
        <v>2</v>
      </c>
      <c r="F1579" t="s">
        <v>93</v>
      </c>
      <c r="G1579">
        <v>20040910</v>
      </c>
      <c r="H1579" t="s">
        <v>7488</v>
      </c>
      <c r="I1579" t="s">
        <v>1140</v>
      </c>
      <c r="J1579" t="s">
        <v>1273</v>
      </c>
      <c r="K1579" t="s">
        <v>141</v>
      </c>
      <c r="L1579" t="s">
        <v>93</v>
      </c>
      <c r="M1579" t="s">
        <v>869</v>
      </c>
      <c r="O1579" s="2">
        <f>IFERROR(IF($B1579="","",INDEX(所属情報!$E:$E,MATCH($A1579,所属情報!$A:$A,0))),"")</f>
        <v>492228</v>
      </c>
      <c r="P1579" s="2" t="str">
        <f t="shared" si="72"/>
        <v>吉田　凛汰郎 (2)</v>
      </c>
      <c r="Q1579" s="2" t="str">
        <f t="shared" si="73"/>
        <v>ﾖｼﾀﾞ ﾘﾝﾀﾛｳ</v>
      </c>
      <c r="R1579" s="2" t="str">
        <f t="shared" si="74"/>
        <v>YOSHIDA Rintaro (04)</v>
      </c>
      <c r="S1579" s="2" t="str">
        <f>IFERROR(IF($F1579="","",INDEX(リスト!$C:$C,MATCH($F1579,リスト!$B:$B,0))),"")</f>
        <v>27</v>
      </c>
      <c r="T1579" s="2" t="str">
        <f>IFERROR(IF($K1579="","",INDEX(リスト!$F:$F,MATCH($K1579,リスト!$E:$E,0))),"")</f>
        <v>JPN</v>
      </c>
      <c r="U1579" s="2" t="str">
        <f>IF($B1579="","",RIGHT($G1579*1000+100+COUNTIF($G$2:$G1579,$G1579),9))</f>
        <v>040910102</v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>大阪体育大浪商・大　阪</v>
      </c>
    </row>
    <row r="1580" spans="1:22" x14ac:dyDescent="0.4">
      <c r="A1580" t="s">
        <v>11807</v>
      </c>
      <c r="B1580">
        <v>1580</v>
      </c>
      <c r="C1580" t="s">
        <v>7489</v>
      </c>
      <c r="D1580" t="s">
        <v>7490</v>
      </c>
      <c r="E1580">
        <v>2</v>
      </c>
      <c r="F1580" t="s">
        <v>93</v>
      </c>
      <c r="G1580">
        <v>20050303</v>
      </c>
      <c r="H1580" t="s">
        <v>7491</v>
      </c>
      <c r="I1580" t="s">
        <v>7492</v>
      </c>
      <c r="J1580" t="s">
        <v>1776</v>
      </c>
      <c r="K1580" t="s">
        <v>141</v>
      </c>
      <c r="L1580" t="s">
        <v>93</v>
      </c>
      <c r="M1580" t="s">
        <v>1234</v>
      </c>
      <c r="O1580" s="2">
        <f>IFERROR(IF($B1580="","",INDEX(所属情報!$E:$E,MATCH($A1580,所属情報!$A:$A,0))),"")</f>
        <v>492228</v>
      </c>
      <c r="P1580" s="2" t="str">
        <f t="shared" si="72"/>
        <v>松下　惺真 (2)</v>
      </c>
      <c r="Q1580" s="2" t="str">
        <f t="shared" si="73"/>
        <v>ﾏﾂｼﾀ ｿｳﾏ</v>
      </c>
      <c r="R1580" s="2" t="str">
        <f t="shared" si="74"/>
        <v>MATSUSHITA Soma (05)</v>
      </c>
      <c r="S1580" s="2" t="str">
        <f>IFERROR(IF($F1580="","",INDEX(リスト!$C:$C,MATCH($F1580,リスト!$B:$B,0))),"")</f>
        <v>27</v>
      </c>
      <c r="T1580" s="2" t="str">
        <f>IFERROR(IF($K1580="","",INDEX(リスト!$F:$F,MATCH($K1580,リスト!$E:$E,0))),"")</f>
        <v>JPN</v>
      </c>
      <c r="U1580" s="2" t="str">
        <f>IF($B1580="","",RIGHT($G1580*1000+100+COUNTIF($G$2:$G1580,$G1580),9))</f>
        <v>050303102</v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>初芝立命館・大　阪</v>
      </c>
    </row>
    <row r="1581" spans="1:22" x14ac:dyDescent="0.4">
      <c r="A1581" t="s">
        <v>11807</v>
      </c>
      <c r="B1581">
        <v>1581</v>
      </c>
      <c r="C1581" t="s">
        <v>7493</v>
      </c>
      <c r="D1581" t="s">
        <v>7494</v>
      </c>
      <c r="E1581">
        <v>2</v>
      </c>
      <c r="F1581" t="s">
        <v>93</v>
      </c>
      <c r="G1581">
        <v>20040830</v>
      </c>
      <c r="H1581" t="s">
        <v>7495</v>
      </c>
      <c r="I1581" t="s">
        <v>3735</v>
      </c>
      <c r="J1581" t="s">
        <v>1047</v>
      </c>
      <c r="K1581" t="s">
        <v>141</v>
      </c>
      <c r="L1581" t="s">
        <v>93</v>
      </c>
      <c r="M1581" t="s">
        <v>7496</v>
      </c>
      <c r="O1581" s="2">
        <f>IFERROR(IF($B1581="","",INDEX(所属情報!$E:$E,MATCH($A1581,所属情報!$A:$A,0))),"")</f>
        <v>492228</v>
      </c>
      <c r="P1581" s="2" t="str">
        <f t="shared" si="72"/>
        <v>長谷川　椋大 (2)</v>
      </c>
      <c r="Q1581" s="2" t="str">
        <f t="shared" si="73"/>
        <v>ﾊｾｶﾞﾜ ﾘｮｳﾀ</v>
      </c>
      <c r="R1581" s="2" t="str">
        <f t="shared" si="74"/>
        <v>HASEGAWA Ryota (04)</v>
      </c>
      <c r="S1581" s="2" t="str">
        <f>IFERROR(IF($F1581="","",INDEX(リスト!$C:$C,MATCH($F1581,リスト!$B:$B,0))),"")</f>
        <v>27</v>
      </c>
      <c r="T1581" s="2" t="str">
        <f>IFERROR(IF($K1581="","",INDEX(リスト!$F:$F,MATCH($K1581,リスト!$E:$E,0))),"")</f>
        <v>JPN</v>
      </c>
      <c r="U1581" s="2" t="str">
        <f>IF($B1581="","",RIGHT($G1581*1000+100+COUNTIF($G$2:$G1581,$G1581),9))</f>
        <v>040830101</v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>大阪ビジネスフロンティア・大　阪</v>
      </c>
    </row>
    <row r="1582" spans="1:22" x14ac:dyDescent="0.4">
      <c r="A1582" t="s">
        <v>11808</v>
      </c>
      <c r="B1582">
        <v>1582</v>
      </c>
      <c r="C1582" t="s">
        <v>7497</v>
      </c>
      <c r="D1582" t="s">
        <v>7498</v>
      </c>
      <c r="E1582">
        <v>5</v>
      </c>
      <c r="F1582" t="s">
        <v>93</v>
      </c>
      <c r="G1582">
        <v>19930910</v>
      </c>
      <c r="H1582" t="s">
        <v>7499</v>
      </c>
      <c r="I1582" t="s">
        <v>1078</v>
      </c>
      <c r="J1582" t="s">
        <v>2248</v>
      </c>
      <c r="K1582" t="s">
        <v>141</v>
      </c>
      <c r="L1582" t="s">
        <v>93</v>
      </c>
      <c r="M1582" t="s">
        <v>4744</v>
      </c>
      <c r="O1582" s="2">
        <f>IFERROR(IF($B1582="","",INDEX(所属情報!$E:$E,MATCH($A1582,所属情報!$A:$A,0))),"")</f>
        <v>400991</v>
      </c>
      <c r="P1582" s="2" t="str">
        <f t="shared" si="72"/>
        <v>村上　将悟 (5)</v>
      </c>
      <c r="Q1582" s="2" t="str">
        <f t="shared" si="73"/>
        <v>ﾑﾗｶﾐ ｼｮｳｺﾞ</v>
      </c>
      <c r="R1582" s="2" t="str">
        <f t="shared" si="74"/>
        <v>MURAKAMI Shogo (93)</v>
      </c>
      <c r="S1582" s="2" t="str">
        <f>IFERROR(IF($F1582="","",INDEX(リスト!$C:$C,MATCH($F1582,リスト!$B:$B,0))),"")</f>
        <v>27</v>
      </c>
      <c r="T1582" s="2" t="str">
        <f>IFERROR(IF($K1582="","",INDEX(リスト!$F:$F,MATCH($K1582,リスト!$E:$E,0))),"")</f>
        <v>JPN</v>
      </c>
      <c r="U1582" s="2" t="str">
        <f>IF($B1582="","",RIGHT($G1582*1000+100+COUNTIF($G$2:$G1582,$G1582),9))</f>
        <v>930910101</v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>泉陽・大　阪</v>
      </c>
    </row>
    <row r="1583" spans="1:22" x14ac:dyDescent="0.4">
      <c r="A1583" t="s">
        <v>11808</v>
      </c>
      <c r="B1583">
        <v>1583</v>
      </c>
      <c r="C1583" t="s">
        <v>7500</v>
      </c>
      <c r="D1583" t="s">
        <v>7501</v>
      </c>
      <c r="E1583">
        <v>5</v>
      </c>
      <c r="F1583" t="s">
        <v>95</v>
      </c>
      <c r="G1583">
        <v>19930914</v>
      </c>
      <c r="H1583" t="s">
        <v>7502</v>
      </c>
      <c r="I1583" t="s">
        <v>4495</v>
      </c>
      <c r="J1583" t="s">
        <v>7503</v>
      </c>
      <c r="K1583" t="s">
        <v>141</v>
      </c>
      <c r="L1583" t="s">
        <v>95</v>
      </c>
      <c r="M1583" t="s">
        <v>3967</v>
      </c>
      <c r="O1583" s="2">
        <f>IFERROR(IF($B1583="","",INDEX(所属情報!$E:$E,MATCH($A1583,所属情報!$A:$A,0))),"")</f>
        <v>400991</v>
      </c>
      <c r="P1583" s="2" t="str">
        <f t="shared" si="72"/>
        <v>阿賀　康生 (5)</v>
      </c>
      <c r="Q1583" s="2" t="str">
        <f t="shared" si="73"/>
        <v>ｱｶﾞ ﾔｽｵ</v>
      </c>
      <c r="R1583" s="2" t="str">
        <f t="shared" si="74"/>
        <v>AGA Yasuo (93)</v>
      </c>
      <c r="S1583" s="2" t="str">
        <f>IFERROR(IF($F1583="","",INDEX(リスト!$C:$C,MATCH($F1583,リスト!$B:$B,0))),"")</f>
        <v>28</v>
      </c>
      <c r="T1583" s="2" t="str">
        <f>IFERROR(IF($K1583="","",INDEX(リスト!$F:$F,MATCH($K1583,リスト!$E:$E,0))),"")</f>
        <v>JPN</v>
      </c>
      <c r="U1583" s="2" t="str">
        <f>IF($B1583="","",RIGHT($G1583*1000+100+COUNTIF($G$2:$G1583,$G1583),9))</f>
        <v>930914101</v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>加古川東・兵　庫</v>
      </c>
    </row>
    <row r="1584" spans="1:22" x14ac:dyDescent="0.4">
      <c r="A1584" t="s">
        <v>11808</v>
      </c>
      <c r="B1584">
        <v>1584</v>
      </c>
      <c r="C1584" t="s">
        <v>7504</v>
      </c>
      <c r="D1584" t="s">
        <v>7505</v>
      </c>
      <c r="E1584">
        <v>5</v>
      </c>
      <c r="F1584" t="s">
        <v>93</v>
      </c>
      <c r="G1584">
        <v>19930215</v>
      </c>
      <c r="H1584" t="s">
        <v>7506</v>
      </c>
      <c r="I1584" t="s">
        <v>7507</v>
      </c>
      <c r="J1584" t="s">
        <v>7508</v>
      </c>
      <c r="K1584" t="s">
        <v>141</v>
      </c>
      <c r="L1584" t="s">
        <v>93</v>
      </c>
      <c r="M1584" t="s">
        <v>1870</v>
      </c>
      <c r="O1584" s="2">
        <f>IFERROR(IF($B1584="","",INDEX(所属情報!$E:$E,MATCH($A1584,所属情報!$A:$A,0))),"")</f>
        <v>400991</v>
      </c>
      <c r="P1584" s="2" t="str">
        <f t="shared" si="72"/>
        <v>粟田　貴明 (5)</v>
      </c>
      <c r="Q1584" s="2" t="str">
        <f t="shared" si="73"/>
        <v>ｱﾜﾀ ﾀｶｱｷ</v>
      </c>
      <c r="R1584" s="2" t="str">
        <f t="shared" si="74"/>
        <v>AWATA Takaaki (93)</v>
      </c>
      <c r="S1584" s="2" t="str">
        <f>IFERROR(IF($F1584="","",INDEX(リスト!$C:$C,MATCH($F1584,リスト!$B:$B,0))),"")</f>
        <v>27</v>
      </c>
      <c r="T1584" s="2" t="str">
        <f>IFERROR(IF($K1584="","",INDEX(リスト!$F:$F,MATCH($K1584,リスト!$E:$E,0))),"")</f>
        <v>JPN</v>
      </c>
      <c r="U1584" s="2" t="str">
        <f>IF($B1584="","",RIGHT($G1584*1000+100+COUNTIF($G$2:$G1584,$G1584),9))</f>
        <v>930215101</v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>清風・大　阪</v>
      </c>
    </row>
    <row r="1585" spans="1:22" x14ac:dyDescent="0.4">
      <c r="A1585" t="s">
        <v>11808</v>
      </c>
      <c r="B1585">
        <v>1585</v>
      </c>
      <c r="C1585" t="s">
        <v>7509</v>
      </c>
      <c r="D1585" t="s">
        <v>7510</v>
      </c>
      <c r="E1585">
        <v>4</v>
      </c>
      <c r="F1585" t="s">
        <v>93</v>
      </c>
      <c r="G1585">
        <v>19960129</v>
      </c>
      <c r="H1585" t="s">
        <v>7511</v>
      </c>
      <c r="I1585" t="s">
        <v>7512</v>
      </c>
      <c r="J1585" t="s">
        <v>1205</v>
      </c>
      <c r="K1585" t="s">
        <v>141</v>
      </c>
      <c r="L1585" t="s">
        <v>93</v>
      </c>
      <c r="M1585" t="s">
        <v>5647</v>
      </c>
      <c r="O1585" s="2">
        <f>IFERROR(IF($B1585="","",INDEX(所属情報!$E:$E,MATCH($A1585,所属情報!$A:$A,0))),"")</f>
        <v>400991</v>
      </c>
      <c r="P1585" s="2" t="str">
        <f t="shared" si="72"/>
        <v>駒井　智己 (4)</v>
      </c>
      <c r="Q1585" s="2" t="str">
        <f t="shared" si="73"/>
        <v>ｺﾏｲ ﾄﾓｷ</v>
      </c>
      <c r="R1585" s="2" t="str">
        <f t="shared" si="74"/>
        <v>KOMAI Tomoki (96)</v>
      </c>
      <c r="S1585" s="2" t="str">
        <f>IFERROR(IF($F1585="","",INDEX(リスト!$C:$C,MATCH($F1585,リスト!$B:$B,0))),"")</f>
        <v>27</v>
      </c>
      <c r="T1585" s="2" t="str">
        <f>IFERROR(IF($K1585="","",INDEX(リスト!$F:$F,MATCH($K1585,リスト!$E:$E,0))),"")</f>
        <v>JPN</v>
      </c>
      <c r="U1585" s="2" t="str">
        <f>IF($B1585="","",RIGHT($G1585*1000+100+COUNTIF($G$2:$G1585,$G1585),9))</f>
        <v>960129101</v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>和泉・大　阪</v>
      </c>
    </row>
    <row r="1586" spans="1:22" x14ac:dyDescent="0.4">
      <c r="A1586" t="s">
        <v>11808</v>
      </c>
      <c r="B1586">
        <v>1586</v>
      </c>
      <c r="C1586" t="s">
        <v>7513</v>
      </c>
      <c r="D1586" t="s">
        <v>7514</v>
      </c>
      <c r="E1586">
        <v>3</v>
      </c>
      <c r="F1586" t="s">
        <v>93</v>
      </c>
      <c r="G1586">
        <v>19930428</v>
      </c>
      <c r="H1586" t="s">
        <v>7515</v>
      </c>
      <c r="I1586" t="s">
        <v>7516</v>
      </c>
      <c r="J1586" t="s">
        <v>7517</v>
      </c>
      <c r="K1586" t="s">
        <v>141</v>
      </c>
      <c r="L1586" t="s">
        <v>93</v>
      </c>
      <c r="M1586" t="s">
        <v>6822</v>
      </c>
      <c r="O1586" s="2">
        <f>IFERROR(IF($B1586="","",INDEX(所属情報!$E:$E,MATCH($A1586,所属情報!$A:$A,0))),"")</f>
        <v>400991</v>
      </c>
      <c r="P1586" s="2" t="str">
        <f t="shared" si="72"/>
        <v>秦　純一 (3)</v>
      </c>
      <c r="Q1586" s="2" t="str">
        <f t="shared" si="73"/>
        <v>ﾊﾀ ｼﾞｭﾝｲﾁ</v>
      </c>
      <c r="R1586" s="2" t="str">
        <f t="shared" si="74"/>
        <v>HATA Junichi (93)</v>
      </c>
      <c r="S1586" s="2" t="str">
        <f>IFERROR(IF($F1586="","",INDEX(リスト!$C:$C,MATCH($F1586,リスト!$B:$B,0))),"")</f>
        <v>27</v>
      </c>
      <c r="T1586" s="2" t="str">
        <f>IFERROR(IF($K1586="","",INDEX(リスト!$F:$F,MATCH($K1586,リスト!$E:$E,0))),"")</f>
        <v>JPN</v>
      </c>
      <c r="U1586" s="2" t="str">
        <f>IF($B1586="","",RIGHT($G1586*1000+100+COUNTIF($G$2:$G1586,$G1586),9))</f>
        <v>930428101</v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>布施・大　阪</v>
      </c>
    </row>
    <row r="1587" spans="1:22" x14ac:dyDescent="0.4">
      <c r="A1587" t="s">
        <v>11808</v>
      </c>
      <c r="B1587">
        <v>1587</v>
      </c>
      <c r="C1587" t="s">
        <v>7518</v>
      </c>
      <c r="D1587" t="s">
        <v>7519</v>
      </c>
      <c r="E1587">
        <v>3</v>
      </c>
      <c r="F1587" t="s">
        <v>93</v>
      </c>
      <c r="G1587">
        <v>19951216</v>
      </c>
      <c r="H1587" t="s">
        <v>7520</v>
      </c>
      <c r="I1587" t="s">
        <v>7521</v>
      </c>
      <c r="J1587" t="s">
        <v>1435</v>
      </c>
      <c r="K1587" t="s">
        <v>141</v>
      </c>
      <c r="L1587" t="s">
        <v>93</v>
      </c>
      <c r="M1587" t="s">
        <v>4703</v>
      </c>
      <c r="O1587" s="2">
        <f>IFERROR(IF($B1587="","",INDEX(所属情報!$E:$E,MATCH($A1587,所属情報!$A:$A,0))),"")</f>
        <v>400991</v>
      </c>
      <c r="P1587" s="2" t="str">
        <f t="shared" si="72"/>
        <v>久冨　優太 (3)</v>
      </c>
      <c r="Q1587" s="2" t="str">
        <f t="shared" si="73"/>
        <v>ﾋｻﾄﾐ ﾕｳﾀ</v>
      </c>
      <c r="R1587" s="2" t="str">
        <f t="shared" si="74"/>
        <v>HISATOMI Yuta (95)</v>
      </c>
      <c r="S1587" s="2" t="str">
        <f>IFERROR(IF($F1587="","",INDEX(リスト!$C:$C,MATCH($F1587,リスト!$B:$B,0))),"")</f>
        <v>27</v>
      </c>
      <c r="T1587" s="2" t="str">
        <f>IFERROR(IF($K1587="","",INDEX(リスト!$F:$F,MATCH($K1587,リスト!$E:$E,0))),"")</f>
        <v>JPN</v>
      </c>
      <c r="U1587" s="2" t="str">
        <f>IF($B1587="","",RIGHT($G1587*1000+100+COUNTIF($G$2:$G1587,$G1587),9))</f>
        <v>951216101</v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>大阪教育大附属(池田校舎)・大　阪</v>
      </c>
    </row>
    <row r="1588" spans="1:22" x14ac:dyDescent="0.4">
      <c r="A1588" t="s">
        <v>11808</v>
      </c>
      <c r="B1588">
        <v>1588</v>
      </c>
      <c r="C1588" t="s">
        <v>7522</v>
      </c>
      <c r="D1588" t="s">
        <v>7523</v>
      </c>
      <c r="E1588">
        <v>2</v>
      </c>
      <c r="F1588" t="s">
        <v>93</v>
      </c>
      <c r="G1588">
        <v>19890404</v>
      </c>
      <c r="H1588" t="s">
        <v>7524</v>
      </c>
      <c r="I1588" t="s">
        <v>6495</v>
      </c>
      <c r="J1588" t="s">
        <v>1721</v>
      </c>
      <c r="K1588" t="s">
        <v>141</v>
      </c>
      <c r="L1588" t="s">
        <v>93</v>
      </c>
      <c r="M1588" t="s">
        <v>951</v>
      </c>
      <c r="O1588" s="2">
        <f>IFERROR(IF($B1588="","",INDEX(所属情報!$E:$E,MATCH($A1588,所属情報!$A:$A,0))),"")</f>
        <v>400991</v>
      </c>
      <c r="P1588" s="2" t="str">
        <f t="shared" si="72"/>
        <v>岩田　一希 (2)</v>
      </c>
      <c r="Q1588" s="2" t="str">
        <f t="shared" si="73"/>
        <v>ｲﾜﾀ ｶｽﾞｷ</v>
      </c>
      <c r="R1588" s="2" t="str">
        <f t="shared" si="74"/>
        <v>IWATA Kazuki (89)</v>
      </c>
      <c r="S1588" s="2" t="str">
        <f>IFERROR(IF($F1588="","",INDEX(リスト!$C:$C,MATCH($F1588,リスト!$B:$B,0))),"")</f>
        <v>27</v>
      </c>
      <c r="T1588" s="2" t="str">
        <f>IFERROR(IF($K1588="","",INDEX(リスト!$F:$F,MATCH($K1588,リスト!$E:$E,0))),"")</f>
        <v>JPN</v>
      </c>
      <c r="U1588" s="2" t="str">
        <f>IF($B1588="","",RIGHT($G1588*1000+100+COUNTIF($G$2:$G1588,$G1588),9))</f>
        <v>890404101</v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>大阪・大　阪</v>
      </c>
    </row>
    <row r="1589" spans="1:22" x14ac:dyDescent="0.4">
      <c r="A1589" t="s">
        <v>11808</v>
      </c>
      <c r="B1589">
        <v>1589</v>
      </c>
      <c r="C1589" t="s">
        <v>7525</v>
      </c>
      <c r="D1589" t="s">
        <v>7526</v>
      </c>
      <c r="E1589">
        <v>2</v>
      </c>
      <c r="F1589" t="s">
        <v>95</v>
      </c>
      <c r="G1589">
        <v>19980516</v>
      </c>
      <c r="H1589" t="s">
        <v>7527</v>
      </c>
      <c r="I1589" t="s">
        <v>7528</v>
      </c>
      <c r="J1589" t="s">
        <v>1327</v>
      </c>
      <c r="K1589" t="s">
        <v>141</v>
      </c>
      <c r="L1589" t="s">
        <v>95</v>
      </c>
      <c r="M1589" t="s">
        <v>2003</v>
      </c>
      <c r="O1589" s="2">
        <f>IFERROR(IF($B1589="","",INDEX(所属情報!$E:$E,MATCH($A1589,所属情報!$A:$A,0))),"")</f>
        <v>400991</v>
      </c>
      <c r="P1589" s="2" t="str">
        <f t="shared" si="72"/>
        <v>日野　裕貴 (2)</v>
      </c>
      <c r="Q1589" s="2" t="str">
        <f t="shared" si="73"/>
        <v>ﾋﾉ ﾕｳｷ</v>
      </c>
      <c r="R1589" s="2" t="str">
        <f t="shared" si="74"/>
        <v>HINO Yuki (98)</v>
      </c>
      <c r="S1589" s="2" t="str">
        <f>IFERROR(IF($F1589="","",INDEX(リスト!$C:$C,MATCH($F1589,リスト!$B:$B,0))),"")</f>
        <v>28</v>
      </c>
      <c r="T1589" s="2" t="str">
        <f>IFERROR(IF($K1589="","",INDEX(リスト!$F:$F,MATCH($K1589,リスト!$E:$E,0))),"")</f>
        <v>JPN</v>
      </c>
      <c r="U1589" s="2" t="str">
        <f>IF($B1589="","",RIGHT($G1589*1000+100+COUNTIF($G$2:$G1589,$G1589),9))</f>
        <v>980516101</v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>県立西宮・兵　庫</v>
      </c>
    </row>
    <row r="1590" spans="1:22" x14ac:dyDescent="0.4">
      <c r="A1590" t="s">
        <v>11808</v>
      </c>
      <c r="B1590">
        <v>1590</v>
      </c>
      <c r="C1590" t="s">
        <v>7529</v>
      </c>
      <c r="D1590" t="s">
        <v>7530</v>
      </c>
      <c r="E1590">
        <v>2</v>
      </c>
      <c r="F1590" t="s">
        <v>93</v>
      </c>
      <c r="G1590">
        <v>19930307</v>
      </c>
      <c r="H1590" t="s">
        <v>7531</v>
      </c>
      <c r="I1590" t="s">
        <v>6818</v>
      </c>
      <c r="J1590" t="s">
        <v>1350</v>
      </c>
      <c r="K1590" t="s">
        <v>141</v>
      </c>
      <c r="L1590" t="s">
        <v>93</v>
      </c>
      <c r="M1590" t="s">
        <v>3196</v>
      </c>
      <c r="O1590" s="2">
        <f>IFERROR(IF($B1590="","",INDEX(所属情報!$E:$E,MATCH($A1590,所属情報!$A:$A,0))),"")</f>
        <v>400991</v>
      </c>
      <c r="P1590" s="2" t="str">
        <f t="shared" si="72"/>
        <v>麻生　慎太郎 (2)</v>
      </c>
      <c r="Q1590" s="2" t="str">
        <f t="shared" si="73"/>
        <v>ｱｿｳ ｼﾝﾀﾛｳ</v>
      </c>
      <c r="R1590" s="2" t="str">
        <f t="shared" si="74"/>
        <v>ASO Shintaro (93)</v>
      </c>
      <c r="S1590" s="2" t="str">
        <f>IFERROR(IF($F1590="","",INDEX(リスト!$C:$C,MATCH($F1590,リスト!$B:$B,0))),"")</f>
        <v>27</v>
      </c>
      <c r="T1590" s="2" t="str">
        <f>IFERROR(IF($K1590="","",INDEX(リスト!$F:$F,MATCH($K1590,リスト!$E:$E,0))),"")</f>
        <v>JPN</v>
      </c>
      <c r="U1590" s="2" t="str">
        <f>IF($B1590="","",RIGHT($G1590*1000+100+COUNTIF($G$2:$G1590,$G1590),9))</f>
        <v>930307101</v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>四條畷・大　阪</v>
      </c>
    </row>
    <row r="1591" spans="1:22" x14ac:dyDescent="0.4">
      <c r="A1591" t="s">
        <v>11808</v>
      </c>
      <c r="B1591">
        <v>1591</v>
      </c>
      <c r="C1591" t="s">
        <v>7532</v>
      </c>
      <c r="D1591" t="s">
        <v>7533</v>
      </c>
      <c r="E1591">
        <v>2</v>
      </c>
      <c r="F1591" t="s">
        <v>93</v>
      </c>
      <c r="G1591">
        <v>19961015</v>
      </c>
      <c r="H1591" t="s">
        <v>7534</v>
      </c>
      <c r="I1591" t="s">
        <v>7535</v>
      </c>
      <c r="J1591" t="s">
        <v>7536</v>
      </c>
      <c r="K1591" t="s">
        <v>141</v>
      </c>
      <c r="L1591" t="s">
        <v>95</v>
      </c>
      <c r="M1591" t="s">
        <v>7537</v>
      </c>
      <c r="O1591" s="2">
        <f>IFERROR(IF($B1591="","",INDEX(所属情報!$E:$E,MATCH($A1591,所属情報!$A:$A,0))),"")</f>
        <v>400991</v>
      </c>
      <c r="P1591" s="2" t="str">
        <f t="shared" si="72"/>
        <v>伏本　カ―ディン (2)</v>
      </c>
      <c r="Q1591" s="2" t="str">
        <f t="shared" si="73"/>
        <v>ﾌｼﾓﾄ ｶｰﾃﾞｨﾝ</v>
      </c>
      <c r="R1591" s="2" t="str">
        <f t="shared" si="74"/>
        <v>FUSHIMOTO Cardin (96)</v>
      </c>
      <c r="S1591" s="2" t="str">
        <f>IFERROR(IF($F1591="","",INDEX(リスト!$C:$C,MATCH($F1591,リスト!$B:$B,0))),"")</f>
        <v>27</v>
      </c>
      <c r="T1591" s="2" t="str">
        <f>IFERROR(IF($K1591="","",INDEX(リスト!$F:$F,MATCH($K1591,リスト!$E:$E,0))),"")</f>
        <v>JPN</v>
      </c>
      <c r="U1591" s="2" t="str">
        <f>IF($B1591="","",RIGHT($G1591*1000+100+COUNTIF($G$2:$G1591,$G1591),9))</f>
        <v>961015101</v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>六甲学院・兵　庫</v>
      </c>
    </row>
    <row r="1592" spans="1:22" x14ac:dyDescent="0.4">
      <c r="A1592" t="s">
        <v>11808</v>
      </c>
      <c r="B1592">
        <v>1592</v>
      </c>
      <c r="C1592" t="s">
        <v>7538</v>
      </c>
      <c r="D1592" t="s">
        <v>7539</v>
      </c>
      <c r="E1592">
        <v>2</v>
      </c>
      <c r="F1592" t="s">
        <v>95</v>
      </c>
      <c r="G1592">
        <v>19990719</v>
      </c>
      <c r="H1592" t="s">
        <v>7540</v>
      </c>
      <c r="I1592" t="s">
        <v>5585</v>
      </c>
      <c r="J1592" t="s">
        <v>1228</v>
      </c>
      <c r="K1592" t="s">
        <v>141</v>
      </c>
      <c r="L1592" t="s">
        <v>95</v>
      </c>
      <c r="M1592" t="s">
        <v>1667</v>
      </c>
      <c r="O1592" s="2">
        <f>IFERROR(IF($B1592="","",INDEX(所属情報!$E:$E,MATCH($A1592,所属情報!$A:$A,0))),"")</f>
        <v>400991</v>
      </c>
      <c r="P1592" s="2" t="str">
        <f t="shared" si="72"/>
        <v>佐野　良典 (2)</v>
      </c>
      <c r="Q1592" s="2" t="str">
        <f t="shared" si="73"/>
        <v>ｻﾉ ﾘｮｳｽｹ</v>
      </c>
      <c r="R1592" s="2" t="str">
        <f t="shared" si="74"/>
        <v>SANO Ryosuke (99)</v>
      </c>
      <c r="S1592" s="2" t="str">
        <f>IFERROR(IF($F1592="","",INDEX(リスト!$C:$C,MATCH($F1592,リスト!$B:$B,0))),"")</f>
        <v>28</v>
      </c>
      <c r="T1592" s="2" t="str">
        <f>IFERROR(IF($K1592="","",INDEX(リスト!$F:$F,MATCH($K1592,リスト!$E:$E,0))),"")</f>
        <v>JPN</v>
      </c>
      <c r="U1592" s="2" t="str">
        <f>IF($B1592="","",RIGHT($G1592*1000+100+COUNTIF($G$2:$G1592,$G1592),9))</f>
        <v>990719101</v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>姫路商業・兵　庫</v>
      </c>
    </row>
    <row r="1593" spans="1:22" x14ac:dyDescent="0.4">
      <c r="A1593" t="s">
        <v>11808</v>
      </c>
      <c r="B1593">
        <v>1593</v>
      </c>
      <c r="C1593" t="s">
        <v>7541</v>
      </c>
      <c r="D1593" t="s">
        <v>7542</v>
      </c>
      <c r="E1593">
        <v>2</v>
      </c>
      <c r="F1593" t="s">
        <v>93</v>
      </c>
      <c r="G1593">
        <v>19920717</v>
      </c>
      <c r="H1593" t="s">
        <v>7543</v>
      </c>
      <c r="I1593" t="s">
        <v>7544</v>
      </c>
      <c r="J1593" t="s">
        <v>2890</v>
      </c>
      <c r="K1593" t="s">
        <v>141</v>
      </c>
      <c r="L1593" t="s">
        <v>67</v>
      </c>
      <c r="M1593" t="s">
        <v>7545</v>
      </c>
      <c r="O1593" s="2">
        <f>IFERROR(IF($B1593="","",INDEX(所属情報!$E:$E,MATCH($A1593,所属情報!$A:$A,0))),"")</f>
        <v>400991</v>
      </c>
      <c r="P1593" s="2" t="str">
        <f t="shared" si="72"/>
        <v>衣斐　俊彦 (2)</v>
      </c>
      <c r="Q1593" s="2" t="str">
        <f t="shared" si="73"/>
        <v>ｴﾋﾞ ﾄｼﾋｺ</v>
      </c>
      <c r="R1593" s="2" t="str">
        <f t="shared" si="74"/>
        <v>EBI Toshihiko (92)</v>
      </c>
      <c r="S1593" s="2" t="str">
        <f>IFERROR(IF($F1593="","",INDEX(リスト!$C:$C,MATCH($F1593,リスト!$B:$B,0))),"")</f>
        <v>27</v>
      </c>
      <c r="T1593" s="2" t="str">
        <f>IFERROR(IF($K1593="","",INDEX(リスト!$F:$F,MATCH($K1593,リスト!$E:$E,0))),"")</f>
        <v>JPN</v>
      </c>
      <c r="U1593" s="2" t="str">
        <f>IF($B1593="","",RIGHT($G1593*1000+100+COUNTIF($G$2:$G1593,$G1593),9))</f>
        <v>920717101</v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>横浜緑ケ丘・神奈川</v>
      </c>
    </row>
    <row r="1594" spans="1:22" x14ac:dyDescent="0.4">
      <c r="A1594" t="s">
        <v>728</v>
      </c>
      <c r="B1594">
        <v>1594</v>
      </c>
      <c r="C1594" t="s">
        <v>7546</v>
      </c>
      <c r="D1594" t="s">
        <v>7547</v>
      </c>
      <c r="E1594">
        <v>4</v>
      </c>
      <c r="F1594" t="s">
        <v>95</v>
      </c>
      <c r="G1594">
        <v>20021208</v>
      </c>
      <c r="H1594" t="s">
        <v>7548</v>
      </c>
      <c r="I1594" t="s">
        <v>1248</v>
      </c>
      <c r="J1594" t="s">
        <v>1721</v>
      </c>
      <c r="K1594" t="s">
        <v>141</v>
      </c>
      <c r="L1594" t="s">
        <v>95</v>
      </c>
      <c r="M1594" t="s">
        <v>1667</v>
      </c>
      <c r="O1594" s="2">
        <f>IFERROR(IF($B1594="","",INDEX(所属情報!$E:$E,MATCH($A1594,所属情報!$A:$A,0))),"")</f>
        <v>492237</v>
      </c>
      <c r="P1594" s="2" t="str">
        <f t="shared" si="72"/>
        <v>澤田　和希 (4)</v>
      </c>
      <c r="Q1594" s="2" t="str">
        <f t="shared" si="73"/>
        <v>ｻﾜﾀﾞ ｶｽﾞｷ</v>
      </c>
      <c r="R1594" s="2" t="str">
        <f t="shared" si="74"/>
        <v>SAWADA Kazuki (02)</v>
      </c>
      <c r="S1594" s="2" t="str">
        <f>IFERROR(IF($F1594="","",INDEX(リスト!$C:$C,MATCH($F1594,リスト!$B:$B,0))),"")</f>
        <v>28</v>
      </c>
      <c r="T1594" s="2" t="str">
        <f>IFERROR(IF($K1594="","",INDEX(リスト!$F:$F,MATCH($K1594,リスト!$E:$E,0))),"")</f>
        <v>JPN</v>
      </c>
      <c r="U1594" s="2" t="str">
        <f>IF($B1594="","",RIGHT($G1594*1000+100+COUNTIF($G$2:$G1594,$G1594),9))</f>
        <v>021208101</v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>姫路商業・兵　庫</v>
      </c>
    </row>
    <row r="1595" spans="1:22" x14ac:dyDescent="0.4">
      <c r="A1595" t="s">
        <v>728</v>
      </c>
      <c r="B1595">
        <v>1595</v>
      </c>
      <c r="C1595" t="s">
        <v>7549</v>
      </c>
      <c r="D1595" t="s">
        <v>7550</v>
      </c>
      <c r="E1595">
        <v>4</v>
      </c>
      <c r="F1595" t="s">
        <v>95</v>
      </c>
      <c r="G1595">
        <v>20020603</v>
      </c>
      <c r="H1595" t="s">
        <v>7551</v>
      </c>
      <c r="I1595" t="s">
        <v>7552</v>
      </c>
      <c r="J1595" t="s">
        <v>2248</v>
      </c>
      <c r="K1595" t="s">
        <v>141</v>
      </c>
      <c r="L1595" t="s">
        <v>95</v>
      </c>
      <c r="M1595" t="s">
        <v>6659</v>
      </c>
      <c r="O1595" s="2">
        <f>IFERROR(IF($B1595="","",INDEX(所属情報!$E:$E,MATCH($A1595,所属情報!$A:$A,0))),"")</f>
        <v>492237</v>
      </c>
      <c r="P1595" s="2" t="str">
        <f t="shared" si="72"/>
        <v>神戸　翔伍 (4)</v>
      </c>
      <c r="Q1595" s="2" t="str">
        <f t="shared" si="73"/>
        <v>ｶﾝﾍﾞ ｼｮｳｺﾞ</v>
      </c>
      <c r="R1595" s="2" t="str">
        <f t="shared" si="74"/>
        <v>KAMBE Shogo (02)</v>
      </c>
      <c r="S1595" s="2" t="str">
        <f>IFERROR(IF($F1595="","",INDEX(リスト!$C:$C,MATCH($F1595,リスト!$B:$B,0))),"")</f>
        <v>28</v>
      </c>
      <c r="T1595" s="2" t="str">
        <f>IFERROR(IF($K1595="","",INDEX(リスト!$F:$F,MATCH($K1595,リスト!$E:$E,0))),"")</f>
        <v>JPN</v>
      </c>
      <c r="U1595" s="2" t="str">
        <f>IF($B1595="","",RIGHT($G1595*1000+100+COUNTIF($G$2:$G1595,$G1595),9))</f>
        <v>020603101</v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>神港学園・兵　庫</v>
      </c>
    </row>
    <row r="1596" spans="1:22" x14ac:dyDescent="0.4">
      <c r="A1596" t="s">
        <v>728</v>
      </c>
      <c r="B1596">
        <v>1598</v>
      </c>
      <c r="C1596" t="s">
        <v>7553</v>
      </c>
      <c r="D1596" t="s">
        <v>7554</v>
      </c>
      <c r="E1596">
        <v>4</v>
      </c>
      <c r="F1596" t="s">
        <v>95</v>
      </c>
      <c r="G1596">
        <v>20020925</v>
      </c>
      <c r="H1596" t="s">
        <v>7555</v>
      </c>
      <c r="I1596" t="s">
        <v>7556</v>
      </c>
      <c r="J1596" t="s">
        <v>1200</v>
      </c>
      <c r="K1596" t="s">
        <v>141</v>
      </c>
      <c r="L1596" t="s">
        <v>113</v>
      </c>
      <c r="M1596" t="s">
        <v>2291</v>
      </c>
      <c r="O1596" s="2">
        <f>IFERROR(IF($B1596="","",INDEX(所属情報!$E:$E,MATCH($A1596,所属情報!$A:$A,0))),"")</f>
        <v>492237</v>
      </c>
      <c r="P1596" s="2" t="str">
        <f t="shared" si="72"/>
        <v>島本　駿 (4)</v>
      </c>
      <c r="Q1596" s="2" t="str">
        <f t="shared" si="73"/>
        <v>ｼﾏﾓﾄ ﾊﾔﾄ</v>
      </c>
      <c r="R1596" s="2" t="str">
        <f t="shared" si="74"/>
        <v>SHIMAMOTO Hayato (02)</v>
      </c>
      <c r="S1596" s="2" t="str">
        <f>IFERROR(IF($F1596="","",INDEX(リスト!$C:$C,MATCH($F1596,リスト!$B:$B,0))),"")</f>
        <v>28</v>
      </c>
      <c r="T1596" s="2" t="str">
        <f>IFERROR(IF($K1596="","",INDEX(リスト!$F:$F,MATCH($K1596,リスト!$E:$E,0))),"")</f>
        <v>JPN</v>
      </c>
      <c r="U1596" s="2" t="str">
        <f>IF($B1596="","",RIGHT($G1596*1000+100+COUNTIF($G$2:$G1596,$G1596),9))</f>
        <v>020925102</v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>高松北・香　川</v>
      </c>
    </row>
    <row r="1597" spans="1:22" x14ac:dyDescent="0.4">
      <c r="A1597" t="s">
        <v>728</v>
      </c>
      <c r="B1597">
        <v>1602</v>
      </c>
      <c r="C1597" t="s">
        <v>7557</v>
      </c>
      <c r="D1597" t="s">
        <v>7558</v>
      </c>
      <c r="E1597">
        <v>4</v>
      </c>
      <c r="F1597" t="s">
        <v>7559</v>
      </c>
      <c r="G1597">
        <v>20020722</v>
      </c>
      <c r="H1597" t="s">
        <v>7560</v>
      </c>
      <c r="I1597" t="s">
        <v>7561</v>
      </c>
      <c r="J1597" t="s">
        <v>1228</v>
      </c>
      <c r="K1597" t="s">
        <v>141</v>
      </c>
      <c r="L1597" t="s">
        <v>103</v>
      </c>
      <c r="M1597" t="s">
        <v>7562</v>
      </c>
      <c r="O1597" s="2">
        <f>IFERROR(IF($B1597="","",INDEX(所属情報!$E:$E,MATCH($A1597,所属情報!$A:$A,0))),"")</f>
        <v>492237</v>
      </c>
      <c r="P1597" s="2" t="str">
        <f t="shared" si="72"/>
        <v>豊田　亮介 (4)</v>
      </c>
      <c r="Q1597" s="2" t="str">
        <f t="shared" si="73"/>
        <v>ﾄﾖﾀ ﾘｮｳｽｹ</v>
      </c>
      <c r="R1597" s="2" t="str">
        <f t="shared" si="74"/>
        <v>TOYOTA Ryosuke (02)</v>
      </c>
      <c r="S1597" s="2" t="str">
        <f>IFERROR(IF($F1597="","",INDEX(リスト!$C:$C,MATCH($F1597,リスト!$B:$B,0))),"")</f>
        <v>32</v>
      </c>
      <c r="T1597" s="2" t="str">
        <f>IFERROR(IF($K1597="","",INDEX(リスト!$F:$F,MATCH($K1597,リスト!$E:$E,0))),"")</f>
        <v>JPN</v>
      </c>
      <c r="U1597" s="2" t="str">
        <f>IF($B1597="","",RIGHT($G1597*1000+100+COUNTIF($G$2:$G1597,$G1597),9))</f>
        <v>020722103</v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>明誠・島　根</v>
      </c>
    </row>
    <row r="1598" spans="1:22" x14ac:dyDescent="0.4">
      <c r="A1598" t="s">
        <v>728</v>
      </c>
      <c r="B1598">
        <v>1604</v>
      </c>
      <c r="C1598" t="s">
        <v>7563</v>
      </c>
      <c r="D1598" t="s">
        <v>7564</v>
      </c>
      <c r="E1598">
        <v>4</v>
      </c>
      <c r="F1598" t="s">
        <v>95</v>
      </c>
      <c r="G1598">
        <v>20020810</v>
      </c>
      <c r="H1598" t="s">
        <v>7565</v>
      </c>
      <c r="I1598" t="s">
        <v>1942</v>
      </c>
      <c r="J1598" t="s">
        <v>1651</v>
      </c>
      <c r="K1598" t="s">
        <v>141</v>
      </c>
      <c r="L1598" t="s">
        <v>95</v>
      </c>
      <c r="M1598" t="s">
        <v>1021</v>
      </c>
      <c r="O1598" s="2">
        <f>IFERROR(IF($B1598="","",INDEX(所属情報!$E:$E,MATCH($A1598,所属情報!$A:$A,0))),"")</f>
        <v>492237</v>
      </c>
      <c r="P1598" s="2" t="str">
        <f t="shared" si="72"/>
        <v>佐藤　隼 (4)</v>
      </c>
      <c r="Q1598" s="2" t="str">
        <f t="shared" si="73"/>
        <v>ｻﾄｳ ｼﾞｭﾝ</v>
      </c>
      <c r="R1598" s="2" t="str">
        <f t="shared" si="74"/>
        <v>SATO Jun (02)</v>
      </c>
      <c r="S1598" s="2" t="str">
        <f>IFERROR(IF($F1598="","",INDEX(リスト!$C:$C,MATCH($F1598,リスト!$B:$B,0))),"")</f>
        <v>28</v>
      </c>
      <c r="T1598" s="2" t="str">
        <f>IFERROR(IF($K1598="","",INDEX(リスト!$F:$F,MATCH($K1598,リスト!$E:$E,0))),"")</f>
        <v>JPN</v>
      </c>
      <c r="U1598" s="2" t="str">
        <f>IF($B1598="","",RIGHT($G1598*1000+100+COUNTIF($G$2:$G1598,$G1598),9))</f>
        <v>020810103</v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>滝川第二・兵　庫</v>
      </c>
    </row>
    <row r="1599" spans="1:22" x14ac:dyDescent="0.4">
      <c r="A1599" t="s">
        <v>728</v>
      </c>
      <c r="B1599">
        <v>1605</v>
      </c>
      <c r="C1599" t="s">
        <v>7566</v>
      </c>
      <c r="D1599" t="s">
        <v>7567</v>
      </c>
      <c r="E1599">
        <v>4</v>
      </c>
      <c r="F1599" t="s">
        <v>95</v>
      </c>
      <c r="G1599">
        <v>20021203</v>
      </c>
      <c r="H1599" t="s">
        <v>7568</v>
      </c>
      <c r="I1599" t="s">
        <v>7569</v>
      </c>
      <c r="J1599" t="s">
        <v>1107</v>
      </c>
      <c r="K1599" t="s">
        <v>141</v>
      </c>
      <c r="L1599" t="s">
        <v>95</v>
      </c>
      <c r="M1599" t="s">
        <v>791</v>
      </c>
      <c r="O1599" s="2">
        <f>IFERROR(IF($B1599="","",INDEX(所属情報!$E:$E,MATCH($A1599,所属情報!$A:$A,0))),"")</f>
        <v>492237</v>
      </c>
      <c r="P1599" s="2" t="str">
        <f t="shared" si="72"/>
        <v>辻井　冬和 (4)</v>
      </c>
      <c r="Q1599" s="2" t="str">
        <f t="shared" si="73"/>
        <v>ﾂｼﾞｲ ﾄﾜ</v>
      </c>
      <c r="R1599" s="2" t="str">
        <f t="shared" si="74"/>
        <v>TSUJII Towa (02)</v>
      </c>
      <c r="S1599" s="2" t="str">
        <f>IFERROR(IF($F1599="","",INDEX(リスト!$C:$C,MATCH($F1599,リスト!$B:$B,0))),"")</f>
        <v>28</v>
      </c>
      <c r="T1599" s="2" t="str">
        <f>IFERROR(IF($K1599="","",INDEX(リスト!$F:$F,MATCH($K1599,リスト!$E:$E,0))),"")</f>
        <v>JPN</v>
      </c>
      <c r="U1599" s="2" t="str">
        <f>IF($B1599="","",RIGHT($G1599*1000+100+COUNTIF($G$2:$G1599,$G1599),9))</f>
        <v>021203103</v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>報徳学園・兵　庫</v>
      </c>
    </row>
    <row r="1600" spans="1:22" x14ac:dyDescent="0.4">
      <c r="A1600" t="s">
        <v>728</v>
      </c>
      <c r="B1600">
        <v>1606</v>
      </c>
      <c r="C1600" t="s">
        <v>7570</v>
      </c>
      <c r="D1600" t="s">
        <v>7571</v>
      </c>
      <c r="E1600">
        <v>4</v>
      </c>
      <c r="F1600" t="s">
        <v>95</v>
      </c>
      <c r="G1600">
        <v>20020918</v>
      </c>
      <c r="H1600" t="s">
        <v>7572</v>
      </c>
      <c r="I1600" t="s">
        <v>1140</v>
      </c>
      <c r="J1600" t="s">
        <v>4149</v>
      </c>
      <c r="K1600" t="s">
        <v>141</v>
      </c>
      <c r="O1600" s="2">
        <f>IFERROR(IF($B1600="","",INDEX(所属情報!$E:$E,MATCH($A1600,所属情報!$A:$A,0))),"")</f>
        <v>492237</v>
      </c>
      <c r="P1600" s="2" t="str">
        <f t="shared" si="72"/>
        <v>吉田　開 (4)</v>
      </c>
      <c r="Q1600" s="2" t="str">
        <f t="shared" si="73"/>
        <v>ﾖｼﾀﾞ ｶｲ</v>
      </c>
      <c r="R1600" s="2" t="str">
        <f t="shared" si="74"/>
        <v>YOSHIDA Kai (02)</v>
      </c>
      <c r="S1600" s="2" t="str">
        <f>IFERROR(IF($F1600="","",INDEX(リスト!$C:$C,MATCH($F1600,リスト!$B:$B,0))),"")</f>
        <v>28</v>
      </c>
      <c r="T1600" s="2" t="str">
        <f>IFERROR(IF($K1600="","",INDEX(リスト!$F:$F,MATCH($K1600,リスト!$E:$E,0))),"")</f>
        <v>JPN</v>
      </c>
      <c r="U1600" s="2" t="str">
        <f>IF($B1600="","",RIGHT($G1600*1000+100+COUNTIF($G$2:$G1600,$G1600),9))</f>
        <v>020918101</v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>　－　</v>
      </c>
    </row>
    <row r="1601" spans="1:22" x14ac:dyDescent="0.4">
      <c r="A1601" t="s">
        <v>728</v>
      </c>
      <c r="B1601">
        <v>1607</v>
      </c>
      <c r="C1601" t="s">
        <v>7573</v>
      </c>
      <c r="D1601" t="s">
        <v>7574</v>
      </c>
      <c r="E1601">
        <v>4</v>
      </c>
      <c r="F1601" t="s">
        <v>95</v>
      </c>
      <c r="G1601">
        <v>20030131</v>
      </c>
      <c r="H1601" t="s">
        <v>7575</v>
      </c>
      <c r="I1601" t="s">
        <v>7576</v>
      </c>
      <c r="J1601" t="s">
        <v>1136</v>
      </c>
      <c r="K1601" t="s">
        <v>141</v>
      </c>
      <c r="L1601" t="s">
        <v>95</v>
      </c>
      <c r="M1601" t="s">
        <v>791</v>
      </c>
      <c r="O1601" s="2">
        <f>IFERROR(IF($B1601="","",INDEX(所属情報!$E:$E,MATCH($A1601,所属情報!$A:$A,0))),"")</f>
        <v>492237</v>
      </c>
      <c r="P1601" s="2" t="str">
        <f t="shared" si="72"/>
        <v>嵯峨山　楓汰 (4)</v>
      </c>
      <c r="Q1601" s="2" t="str">
        <f t="shared" si="73"/>
        <v>ｻｶﾞﾔﾏ ﾌｳﾀ</v>
      </c>
      <c r="R1601" s="2" t="str">
        <f t="shared" si="74"/>
        <v>SAGAYAMA Futa (03)</v>
      </c>
      <c r="S1601" s="2" t="str">
        <f>IFERROR(IF($F1601="","",INDEX(リスト!$C:$C,MATCH($F1601,リスト!$B:$B,0))),"")</f>
        <v>28</v>
      </c>
      <c r="T1601" s="2" t="str">
        <f>IFERROR(IF($K1601="","",INDEX(リスト!$F:$F,MATCH($K1601,リスト!$E:$E,0))),"")</f>
        <v>JPN</v>
      </c>
      <c r="U1601" s="2" t="str">
        <f>IF($B1601="","",RIGHT($G1601*1000+100+COUNTIF($G$2:$G1601,$G1601),9))</f>
        <v>030131101</v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>報徳学園・兵　庫</v>
      </c>
    </row>
    <row r="1602" spans="1:22" x14ac:dyDescent="0.4">
      <c r="A1602" t="s">
        <v>728</v>
      </c>
      <c r="B1602">
        <v>1608</v>
      </c>
      <c r="C1602" t="s">
        <v>7577</v>
      </c>
      <c r="D1602" t="s">
        <v>7578</v>
      </c>
      <c r="E1602">
        <v>3</v>
      </c>
      <c r="F1602" t="s">
        <v>95</v>
      </c>
      <c r="G1602">
        <v>20030425</v>
      </c>
      <c r="H1602" t="s">
        <v>7579</v>
      </c>
      <c r="I1602" t="s">
        <v>7580</v>
      </c>
      <c r="J1602" t="s">
        <v>1277</v>
      </c>
      <c r="K1602" t="s">
        <v>141</v>
      </c>
      <c r="L1602" t="s">
        <v>95</v>
      </c>
      <c r="M1602" t="s">
        <v>1617</v>
      </c>
      <c r="O1602" s="2">
        <f>IFERROR(IF($B1602="","",INDEX(所属情報!$E:$E,MATCH($A1602,所属情報!$A:$A,0))),"")</f>
        <v>492237</v>
      </c>
      <c r="P1602" s="2" t="str">
        <f t="shared" ref="P1602:P1665" si="75">IF($C1602="","",IF($E1602="",$C1602,$C1602&amp;" ("&amp;$E1602&amp;")"))</f>
        <v>木挽　幹太 (3)</v>
      </c>
      <c r="Q1602" s="2" t="str">
        <f t="shared" ref="Q1602:Q1665" si="76">IF($D1602="","",ASC($D1602))</f>
        <v>ｺﾋﾞｷ ｶﾝﾀ</v>
      </c>
      <c r="R1602" s="2" t="str">
        <f t="shared" ref="R1602:R1665" si="77">IF($I1602="","",UPPER($I1602)&amp;" "&amp;UPPER(LEFT($J1602,1))&amp;LOWER(RIGHT($J1602,LEN($J1602)-1))&amp;" ("&amp;MID($G1602,3,2)&amp;")")</f>
        <v>KOBIKI Kanta (03)</v>
      </c>
      <c r="S1602" s="2" t="str">
        <f>IFERROR(IF($F1602="","",INDEX(リスト!$C:$C,MATCH($F1602,リスト!$B:$B,0))),"")</f>
        <v>28</v>
      </c>
      <c r="T1602" s="2" t="str">
        <f>IFERROR(IF($K1602="","",INDEX(リスト!$F:$F,MATCH($K1602,リスト!$E:$E,0))),"")</f>
        <v>JPN</v>
      </c>
      <c r="U1602" s="2" t="str">
        <f>IF($B1602="","",RIGHT($G1602*1000+100+COUNTIF($G$2:$G1602,$G1602),9))</f>
        <v>030425101</v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>宝塚・兵　庫</v>
      </c>
    </row>
    <row r="1603" spans="1:22" x14ac:dyDescent="0.4">
      <c r="A1603" t="s">
        <v>728</v>
      </c>
      <c r="B1603">
        <v>1609</v>
      </c>
      <c r="C1603" t="s">
        <v>7581</v>
      </c>
      <c r="D1603" t="s">
        <v>7582</v>
      </c>
      <c r="E1603">
        <v>3</v>
      </c>
      <c r="F1603" t="s">
        <v>95</v>
      </c>
      <c r="G1603">
        <v>20040120</v>
      </c>
      <c r="I1603" t="s">
        <v>7583</v>
      </c>
      <c r="J1603" t="s">
        <v>7584</v>
      </c>
      <c r="K1603" t="s">
        <v>141</v>
      </c>
      <c r="L1603" t="s">
        <v>95</v>
      </c>
      <c r="M1603" t="s">
        <v>791</v>
      </c>
      <c r="O1603" s="2">
        <f>IFERROR(IF($B1603="","",INDEX(所属情報!$E:$E,MATCH($A1603,所属情報!$A:$A,0))),"")</f>
        <v>492237</v>
      </c>
      <c r="P1603" s="2" t="str">
        <f t="shared" si="75"/>
        <v>並川　颯晟 (3)</v>
      </c>
      <c r="Q1603" s="2" t="str">
        <f t="shared" si="76"/>
        <v>ﾅﾐｶﾜ ﾊﾔｾ</v>
      </c>
      <c r="R1603" s="2" t="str">
        <f t="shared" si="77"/>
        <v>NAMIKAWA Hayase (04)</v>
      </c>
      <c r="S1603" s="2" t="str">
        <f>IFERROR(IF($F1603="","",INDEX(リスト!$C:$C,MATCH($F1603,リスト!$B:$B,0))),"")</f>
        <v>28</v>
      </c>
      <c r="T1603" s="2" t="str">
        <f>IFERROR(IF($K1603="","",INDEX(リスト!$F:$F,MATCH($K1603,リスト!$E:$E,0))),"")</f>
        <v>JPN</v>
      </c>
      <c r="U1603" s="2" t="str">
        <f>IF($B1603="","",RIGHT($G1603*1000+100+COUNTIF($G$2:$G1603,$G1603),9))</f>
        <v>040120102</v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>報徳学園・兵　庫</v>
      </c>
    </row>
    <row r="1604" spans="1:22" x14ac:dyDescent="0.4">
      <c r="A1604" t="s">
        <v>728</v>
      </c>
      <c r="B1604">
        <v>1610</v>
      </c>
      <c r="C1604" t="s">
        <v>7585</v>
      </c>
      <c r="D1604" t="s">
        <v>7586</v>
      </c>
      <c r="E1604">
        <v>3</v>
      </c>
      <c r="F1604" t="s">
        <v>95</v>
      </c>
      <c r="G1604">
        <v>20040331</v>
      </c>
      <c r="H1604" t="s">
        <v>7587</v>
      </c>
      <c r="I1604" t="s">
        <v>1671</v>
      </c>
      <c r="J1604" t="s">
        <v>7588</v>
      </c>
      <c r="K1604" t="s">
        <v>141</v>
      </c>
      <c r="L1604" t="s">
        <v>95</v>
      </c>
      <c r="M1604" t="s">
        <v>791</v>
      </c>
      <c r="O1604" s="2">
        <f>IFERROR(IF($B1604="","",INDEX(所属情報!$E:$E,MATCH($A1604,所属情報!$A:$A,0))),"")</f>
        <v>492237</v>
      </c>
      <c r="P1604" s="2" t="str">
        <f t="shared" si="75"/>
        <v>堀　匠舞 (3)</v>
      </c>
      <c r="Q1604" s="2" t="str">
        <f t="shared" si="76"/>
        <v>ﾎﾘ ｼｮｳﾌﾞ</v>
      </c>
      <c r="R1604" s="2" t="str">
        <f t="shared" si="77"/>
        <v>HORI Shobu (04)</v>
      </c>
      <c r="S1604" s="2" t="str">
        <f>IFERROR(IF($F1604="","",INDEX(リスト!$C:$C,MATCH($F1604,リスト!$B:$B,0))),"")</f>
        <v>28</v>
      </c>
      <c r="T1604" s="2" t="str">
        <f>IFERROR(IF($K1604="","",INDEX(リスト!$F:$F,MATCH($K1604,リスト!$E:$E,0))),"")</f>
        <v>JPN</v>
      </c>
      <c r="U1604" s="2" t="str">
        <f>IF($B1604="","",RIGHT($G1604*1000+100+COUNTIF($G$2:$G1604,$G1604),9))</f>
        <v>040331101</v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>報徳学園・兵　庫</v>
      </c>
    </row>
    <row r="1605" spans="1:22" x14ac:dyDescent="0.4">
      <c r="A1605" t="s">
        <v>728</v>
      </c>
      <c r="B1605">
        <v>1611</v>
      </c>
      <c r="C1605" t="s">
        <v>7589</v>
      </c>
      <c r="D1605" t="s">
        <v>7590</v>
      </c>
      <c r="E1605">
        <v>3</v>
      </c>
      <c r="F1605" t="s">
        <v>95</v>
      </c>
      <c r="G1605">
        <v>20030908</v>
      </c>
      <c r="H1605" t="s">
        <v>7591</v>
      </c>
      <c r="I1605" t="s">
        <v>7592</v>
      </c>
      <c r="J1605" t="s">
        <v>1303</v>
      </c>
      <c r="K1605" t="s">
        <v>141</v>
      </c>
      <c r="O1605" s="2">
        <f>IFERROR(IF($B1605="","",INDEX(所属情報!$E:$E,MATCH($A1605,所属情報!$A:$A,0))),"")</f>
        <v>492237</v>
      </c>
      <c r="P1605" s="2" t="str">
        <f t="shared" si="75"/>
        <v>段塚　夢叶 (3)</v>
      </c>
      <c r="Q1605" s="2" t="str">
        <f t="shared" si="76"/>
        <v>ﾀﾞﾝﾂｶ ﾕｳﾄ</v>
      </c>
      <c r="R1605" s="2" t="str">
        <f t="shared" si="77"/>
        <v>DANTSUKA Yuto (03)</v>
      </c>
      <c r="S1605" s="2" t="str">
        <f>IFERROR(IF($F1605="","",INDEX(リスト!$C:$C,MATCH($F1605,リスト!$B:$B,0))),"")</f>
        <v>28</v>
      </c>
      <c r="T1605" s="2" t="str">
        <f>IFERROR(IF($K1605="","",INDEX(リスト!$F:$F,MATCH($K1605,リスト!$E:$E,0))),"")</f>
        <v>JPN</v>
      </c>
      <c r="U1605" s="2" t="str">
        <f>IF($B1605="","",RIGHT($G1605*1000+100+COUNTIF($G$2:$G1605,$G1605),9))</f>
        <v>030908103</v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>　－　</v>
      </c>
    </row>
    <row r="1606" spans="1:22" x14ac:dyDescent="0.4">
      <c r="A1606" t="s">
        <v>728</v>
      </c>
      <c r="B1606">
        <v>1612</v>
      </c>
      <c r="C1606" t="s">
        <v>7593</v>
      </c>
      <c r="D1606" t="s">
        <v>7594</v>
      </c>
      <c r="E1606">
        <v>3</v>
      </c>
      <c r="F1606" t="s">
        <v>95</v>
      </c>
      <c r="G1606">
        <v>20030715</v>
      </c>
      <c r="H1606" t="s">
        <v>7595</v>
      </c>
      <c r="I1606" t="s">
        <v>1833</v>
      </c>
      <c r="J1606" t="s">
        <v>1277</v>
      </c>
      <c r="K1606" t="s">
        <v>141</v>
      </c>
      <c r="L1606" t="s">
        <v>95</v>
      </c>
      <c r="M1606" t="s">
        <v>5096</v>
      </c>
      <c r="O1606" s="2">
        <f>IFERROR(IF($B1606="","",INDEX(所属情報!$E:$E,MATCH($A1606,所属情報!$A:$A,0))),"")</f>
        <v>492237</v>
      </c>
      <c r="P1606" s="2" t="str">
        <f t="shared" si="75"/>
        <v>小西　勘太 (3)</v>
      </c>
      <c r="Q1606" s="2" t="str">
        <f t="shared" si="76"/>
        <v>ｺﾆｼ ｶﾝﾀ</v>
      </c>
      <c r="R1606" s="2" t="str">
        <f t="shared" si="77"/>
        <v>KONISHI Kanta (03)</v>
      </c>
      <c r="S1606" s="2" t="str">
        <f>IFERROR(IF($F1606="","",INDEX(リスト!$C:$C,MATCH($F1606,リスト!$B:$B,0))),"")</f>
        <v>28</v>
      </c>
      <c r="T1606" s="2" t="str">
        <f>IFERROR(IF($K1606="","",INDEX(リスト!$F:$F,MATCH($K1606,リスト!$E:$E,0))),"")</f>
        <v>JPN</v>
      </c>
      <c r="U1606" s="2" t="str">
        <f>IF($B1606="","",RIGHT($G1606*1000+100+COUNTIF($G$2:$G1606,$G1606),9))</f>
        <v>030715102</v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>明石北・兵　庫</v>
      </c>
    </row>
    <row r="1607" spans="1:22" x14ac:dyDescent="0.4">
      <c r="A1607" t="s">
        <v>728</v>
      </c>
      <c r="B1607">
        <v>1613</v>
      </c>
      <c r="C1607" t="s">
        <v>7596</v>
      </c>
      <c r="D1607" t="s">
        <v>7597</v>
      </c>
      <c r="E1607">
        <v>3</v>
      </c>
      <c r="F1607" t="s">
        <v>95</v>
      </c>
      <c r="G1607">
        <v>20030425</v>
      </c>
      <c r="H1607" t="s">
        <v>7598</v>
      </c>
      <c r="I1607" t="s">
        <v>7599</v>
      </c>
      <c r="J1607" t="s">
        <v>1327</v>
      </c>
      <c r="K1607" t="s">
        <v>141</v>
      </c>
      <c r="L1607" t="s">
        <v>93</v>
      </c>
      <c r="M1607" t="s">
        <v>2360</v>
      </c>
      <c r="O1607" s="2">
        <f>IFERROR(IF($B1607="","",INDEX(所属情報!$E:$E,MATCH($A1607,所属情報!$A:$A,0))),"")</f>
        <v>492237</v>
      </c>
      <c r="P1607" s="2" t="str">
        <f t="shared" si="75"/>
        <v>北浦　佑季 (3)</v>
      </c>
      <c r="Q1607" s="2" t="str">
        <f t="shared" si="76"/>
        <v>ｷﾀｳﾗ ﾕｳｷ</v>
      </c>
      <c r="R1607" s="2" t="str">
        <f t="shared" si="77"/>
        <v>KITAURA Yuki (03)</v>
      </c>
      <c r="S1607" s="2" t="str">
        <f>IFERROR(IF($F1607="","",INDEX(リスト!$C:$C,MATCH($F1607,リスト!$B:$B,0))),"")</f>
        <v>28</v>
      </c>
      <c r="T1607" s="2" t="str">
        <f>IFERROR(IF($K1607="","",INDEX(リスト!$F:$F,MATCH($K1607,リスト!$E:$E,0))),"")</f>
        <v>JPN</v>
      </c>
      <c r="U1607" s="2" t="str">
        <f>IF($B1607="","",RIGHT($G1607*1000+100+COUNTIF($G$2:$G1607,$G1607),9))</f>
        <v>030425102</v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>箕面自由学園・大　阪</v>
      </c>
    </row>
    <row r="1608" spans="1:22" x14ac:dyDescent="0.4">
      <c r="A1608" t="s">
        <v>728</v>
      </c>
      <c r="B1608">
        <v>1614</v>
      </c>
      <c r="C1608" t="s">
        <v>7600</v>
      </c>
      <c r="D1608" t="s">
        <v>7601</v>
      </c>
      <c r="E1608">
        <v>3</v>
      </c>
      <c r="F1608" t="s">
        <v>95</v>
      </c>
      <c r="G1608">
        <v>20030428</v>
      </c>
      <c r="I1608" t="s">
        <v>3107</v>
      </c>
      <c r="J1608" t="s">
        <v>4431</v>
      </c>
      <c r="K1608" t="s">
        <v>141</v>
      </c>
      <c r="L1608" t="s">
        <v>95</v>
      </c>
      <c r="M1608" t="s">
        <v>2296</v>
      </c>
      <c r="O1608" s="2">
        <f>IFERROR(IF($B1608="","",INDEX(所属情報!$E:$E,MATCH($A1608,所属情報!$A:$A,0))),"")</f>
        <v>492237</v>
      </c>
      <c r="P1608" s="2" t="str">
        <f t="shared" si="75"/>
        <v>北村　拓斗 (3)</v>
      </c>
      <c r="Q1608" s="2" t="str">
        <f t="shared" si="76"/>
        <v>ｷﾀﾑﾗ ﾀｸﾄ</v>
      </c>
      <c r="R1608" s="2" t="str">
        <f t="shared" si="77"/>
        <v>KITAMURA Takuto (03)</v>
      </c>
      <c r="S1608" s="2" t="str">
        <f>IFERROR(IF($F1608="","",INDEX(リスト!$C:$C,MATCH($F1608,リスト!$B:$B,0))),"")</f>
        <v>28</v>
      </c>
      <c r="T1608" s="2" t="str">
        <f>IFERROR(IF($K1608="","",INDEX(リスト!$F:$F,MATCH($K1608,リスト!$E:$E,0))),"")</f>
        <v>JPN</v>
      </c>
      <c r="U1608" s="2" t="str">
        <f>IF($B1608="","",RIGHT($G1608*1000+100+COUNTIF($G$2:$G1608,$G1608),9))</f>
        <v>030428104</v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>三木・兵　庫</v>
      </c>
    </row>
    <row r="1609" spans="1:22" x14ac:dyDescent="0.4">
      <c r="A1609" s="75" t="s">
        <v>728</v>
      </c>
      <c r="B1609" s="75">
        <v>1615</v>
      </c>
      <c r="C1609" s="75" t="s">
        <v>7602</v>
      </c>
      <c r="D1609" s="75" t="s">
        <v>7603</v>
      </c>
      <c r="E1609" s="75"/>
      <c r="F1609" s="75" t="s">
        <v>95</v>
      </c>
      <c r="G1609" s="75">
        <v>19990403</v>
      </c>
      <c r="H1609" t="s">
        <v>7604</v>
      </c>
      <c r="I1609" s="75" t="s">
        <v>7605</v>
      </c>
      <c r="J1609" s="75" t="s">
        <v>1064</v>
      </c>
      <c r="K1609" s="75" t="s">
        <v>141</v>
      </c>
      <c r="L1609" s="75" t="s">
        <v>95</v>
      </c>
      <c r="M1609" s="75" t="s">
        <v>7606</v>
      </c>
      <c r="O1609" s="2">
        <f>IFERROR(IF($B1609="","",INDEX(所属情報!$E:$E,MATCH($A1609,所属情報!$A:$A,0))),"")</f>
        <v>492237</v>
      </c>
      <c r="P1609" s="2" t="str">
        <f t="shared" si="75"/>
        <v>谷西　祐哉</v>
      </c>
      <c r="Q1609" s="2" t="str">
        <f t="shared" si="76"/>
        <v>ﾀﾆﾆｼ ﾕｳﾔ</v>
      </c>
      <c r="R1609" s="2" t="str">
        <f t="shared" si="77"/>
        <v>TANINISHI Yuya (99)</v>
      </c>
      <c r="S1609" s="2" t="str">
        <f>IFERROR(IF($F1609="","",INDEX(リスト!$C:$C,MATCH($F1609,リスト!$B:$B,0))),"")</f>
        <v>28</v>
      </c>
      <c r="T1609" s="2" t="str">
        <f>IFERROR(IF($K1609="","",INDEX(リスト!$F:$F,MATCH($K1609,リスト!$E:$E,0))),"")</f>
        <v>JPN</v>
      </c>
      <c r="U1609" s="2" t="str">
        <f>IF($B1609="","",RIGHT($G1609*1000+100+COUNTIF($G$2:$G1609,$G1609),9))</f>
        <v>990403101</v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>須磨友が丘・兵　庫</v>
      </c>
    </row>
    <row r="1610" spans="1:22" x14ac:dyDescent="0.4">
      <c r="A1610" s="75" t="s">
        <v>728</v>
      </c>
      <c r="B1610" s="75">
        <v>1616</v>
      </c>
      <c r="C1610" s="75" t="s">
        <v>7607</v>
      </c>
      <c r="D1610" s="75" t="s">
        <v>7608</v>
      </c>
      <c r="E1610" s="75">
        <v>3</v>
      </c>
      <c r="F1610" s="75" t="s">
        <v>95</v>
      </c>
      <c r="G1610" s="75">
        <v>20020909</v>
      </c>
      <c r="I1610" s="75" t="s">
        <v>7609</v>
      </c>
      <c r="J1610" s="75" t="s">
        <v>2550</v>
      </c>
      <c r="K1610" s="75" t="s">
        <v>141</v>
      </c>
      <c r="L1610" s="75"/>
      <c r="M1610" s="75"/>
      <c r="O1610" s="2">
        <f>IFERROR(IF($B1610="","",INDEX(所属情報!$E:$E,MATCH($A1610,所属情報!$A:$A,0))),"")</f>
        <v>492237</v>
      </c>
      <c r="P1610" s="2" t="str">
        <f t="shared" si="75"/>
        <v>濱上　剣 (3)</v>
      </c>
      <c r="Q1610" s="2" t="str">
        <f t="shared" si="76"/>
        <v>ﾊﾏｶﾞﾐ ｹﾝ</v>
      </c>
      <c r="R1610" s="2" t="str">
        <f t="shared" si="77"/>
        <v>HAMAGAMI Ken (02)</v>
      </c>
      <c r="S1610" s="2" t="str">
        <f>IFERROR(IF($F1610="","",INDEX(リスト!$C:$C,MATCH($F1610,リスト!$B:$B,0))),"")</f>
        <v>28</v>
      </c>
      <c r="T1610" s="2" t="str">
        <f>IFERROR(IF($K1610="","",INDEX(リスト!$F:$F,MATCH($K1610,リスト!$E:$E,0))),"")</f>
        <v>JPN</v>
      </c>
      <c r="U1610" s="2" t="str">
        <f>IF($B1610="","",RIGHT($G1610*1000+100+COUNTIF($G$2:$G1610,$G1610),9))</f>
        <v>020909103</v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>　－　</v>
      </c>
    </row>
    <row r="1611" spans="1:22" x14ac:dyDescent="0.4">
      <c r="A1611" t="s">
        <v>728</v>
      </c>
      <c r="B1611">
        <v>1617</v>
      </c>
      <c r="C1611" t="s">
        <v>7610</v>
      </c>
      <c r="D1611" t="s">
        <v>7611</v>
      </c>
      <c r="E1611">
        <v>3</v>
      </c>
      <c r="F1611" t="s">
        <v>95</v>
      </c>
      <c r="G1611">
        <v>20040126</v>
      </c>
      <c r="H1611" t="s">
        <v>7612</v>
      </c>
      <c r="I1611" t="s">
        <v>1359</v>
      </c>
      <c r="J1611" t="s">
        <v>4245</v>
      </c>
      <c r="K1611" t="s">
        <v>141</v>
      </c>
      <c r="L1611" t="s">
        <v>95</v>
      </c>
      <c r="M1611" t="s">
        <v>6659</v>
      </c>
      <c r="O1611" s="2">
        <f>IFERROR(IF($B1611="","",INDEX(所属情報!$E:$E,MATCH($A1611,所属情報!$A:$A,0))),"")</f>
        <v>492237</v>
      </c>
      <c r="P1611" s="2" t="str">
        <f t="shared" si="75"/>
        <v>山崎　龍摩 (3)</v>
      </c>
      <c r="Q1611" s="2" t="str">
        <f t="shared" si="76"/>
        <v>ﾔﾏｻｷ ﾘｮｳﾏ</v>
      </c>
      <c r="R1611" s="2" t="str">
        <f t="shared" si="77"/>
        <v>YAMASAKI Ryoma (04)</v>
      </c>
      <c r="S1611" s="2" t="str">
        <f>IFERROR(IF($F1611="","",INDEX(リスト!$C:$C,MATCH($F1611,リスト!$B:$B,0))),"")</f>
        <v>28</v>
      </c>
      <c r="T1611" s="2" t="str">
        <f>IFERROR(IF($K1611="","",INDEX(リスト!$F:$F,MATCH($K1611,リスト!$E:$E,0))),"")</f>
        <v>JPN</v>
      </c>
      <c r="U1611" s="2" t="str">
        <f>IF($B1611="","",RIGHT($G1611*1000+100+COUNTIF($G$2:$G1611,$G1611),9))</f>
        <v>040126102</v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>神港学園・兵　庫</v>
      </c>
    </row>
    <row r="1612" spans="1:22" x14ac:dyDescent="0.4">
      <c r="A1612" t="s">
        <v>728</v>
      </c>
      <c r="B1612">
        <v>1618</v>
      </c>
      <c r="C1612" t="s">
        <v>7613</v>
      </c>
      <c r="D1612" t="s">
        <v>7614</v>
      </c>
      <c r="E1612">
        <v>4</v>
      </c>
      <c r="F1612" t="s">
        <v>95</v>
      </c>
      <c r="G1612">
        <v>20030205</v>
      </c>
      <c r="H1612" t="s">
        <v>7615</v>
      </c>
      <c r="I1612" t="s">
        <v>441</v>
      </c>
      <c r="J1612" t="s">
        <v>1844</v>
      </c>
      <c r="K1612" t="s">
        <v>141</v>
      </c>
      <c r="O1612" s="2">
        <f>IFERROR(IF($B1612="","",INDEX(所属情報!$E:$E,MATCH($A1612,所属情報!$A:$A,0))),"")</f>
        <v>492237</v>
      </c>
      <c r="P1612" s="2" t="str">
        <f t="shared" si="75"/>
        <v>伴　直輝 (4)</v>
      </c>
      <c r="Q1612" s="2" t="str">
        <f t="shared" si="76"/>
        <v>ﾊﾞﾝ ﾅｵｷ</v>
      </c>
      <c r="R1612" s="2" t="str">
        <f t="shared" si="77"/>
        <v>BAN Naoki (03)</v>
      </c>
      <c r="S1612" s="2" t="str">
        <f>IFERROR(IF($F1612="","",INDEX(リスト!$C:$C,MATCH($F1612,リスト!$B:$B,0))),"")</f>
        <v>28</v>
      </c>
      <c r="T1612" s="2" t="str">
        <f>IFERROR(IF($K1612="","",INDEX(リスト!$F:$F,MATCH($K1612,リスト!$E:$E,0))),"")</f>
        <v>JPN</v>
      </c>
      <c r="U1612" s="2" t="str">
        <f>IF($B1612="","",RIGHT($G1612*1000+100+COUNTIF($G$2:$G1612,$G1612),9))</f>
        <v>030205101</v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>　－　</v>
      </c>
    </row>
    <row r="1613" spans="1:22" x14ac:dyDescent="0.4">
      <c r="A1613" t="s">
        <v>728</v>
      </c>
      <c r="B1613">
        <v>1619</v>
      </c>
      <c r="C1613" t="s">
        <v>7616</v>
      </c>
      <c r="D1613" t="s">
        <v>7617</v>
      </c>
      <c r="E1613">
        <v>4</v>
      </c>
      <c r="F1613" t="s">
        <v>95</v>
      </c>
      <c r="G1613">
        <v>20020528</v>
      </c>
      <c r="H1613" t="s">
        <v>7618</v>
      </c>
      <c r="I1613" t="s">
        <v>7619</v>
      </c>
      <c r="J1613" t="s">
        <v>7620</v>
      </c>
      <c r="K1613" t="s">
        <v>141</v>
      </c>
      <c r="L1613" t="s">
        <v>95</v>
      </c>
      <c r="M1613" t="s">
        <v>7621</v>
      </c>
      <c r="O1613" s="2">
        <f>IFERROR(IF($B1613="","",INDEX(所属情報!$E:$E,MATCH($A1613,所属情報!$A:$A,0))),"")</f>
        <v>492237</v>
      </c>
      <c r="P1613" s="2" t="str">
        <f t="shared" si="75"/>
        <v>三桝　環 (4)</v>
      </c>
      <c r="Q1613" s="2" t="str">
        <f t="shared" si="76"/>
        <v>ﾐﾏｽ ﾀﾏｷ</v>
      </c>
      <c r="R1613" s="2" t="str">
        <f t="shared" si="77"/>
        <v>MIMASU Tamaki (02)</v>
      </c>
      <c r="S1613" s="2" t="str">
        <f>IFERROR(IF($F1613="","",INDEX(リスト!$C:$C,MATCH($F1613,リスト!$B:$B,0))),"")</f>
        <v>28</v>
      </c>
      <c r="T1613" s="2" t="str">
        <f>IFERROR(IF($K1613="","",INDEX(リスト!$F:$F,MATCH($K1613,リスト!$E:$E,0))),"")</f>
        <v>JPN</v>
      </c>
      <c r="U1613" s="2" t="str">
        <f>IF($B1613="","",RIGHT($G1613*1000+100+COUNTIF($G$2:$G1613,$G1613),9))</f>
        <v>020528102</v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>西宮今津・兵　庫</v>
      </c>
    </row>
    <row r="1614" spans="1:22" x14ac:dyDescent="0.4">
      <c r="A1614" s="76" t="s">
        <v>728</v>
      </c>
      <c r="B1614" s="76">
        <v>1620</v>
      </c>
      <c r="C1614" s="76" t="s">
        <v>7622</v>
      </c>
      <c r="D1614" s="76" t="s">
        <v>7623</v>
      </c>
      <c r="E1614" s="76">
        <v>3</v>
      </c>
      <c r="F1614" s="76" t="s">
        <v>95</v>
      </c>
      <c r="G1614" s="76">
        <v>20040109</v>
      </c>
      <c r="H1614" t="s">
        <v>7624</v>
      </c>
      <c r="I1614" s="76" t="s">
        <v>7625</v>
      </c>
      <c r="J1614" s="76" t="s">
        <v>7626</v>
      </c>
      <c r="K1614" s="76" t="s">
        <v>141</v>
      </c>
      <c r="L1614" s="76" t="s">
        <v>95</v>
      </c>
      <c r="M1614" s="76" t="s">
        <v>1722</v>
      </c>
      <c r="O1614" s="2">
        <f>IFERROR(IF($B1614="","",INDEX(所属情報!$E:$E,MATCH($A1614,所属情報!$A:$A,0))),"")</f>
        <v>492237</v>
      </c>
      <c r="P1614" s="2" t="str">
        <f t="shared" si="75"/>
        <v>嶋　航暢 (3)</v>
      </c>
      <c r="Q1614" s="2" t="str">
        <f t="shared" si="76"/>
        <v>ｼﾏ ｶｽﾞﾏｻ</v>
      </c>
      <c r="R1614" s="2" t="str">
        <f t="shared" si="77"/>
        <v>SHIMA Kazumasa (04)</v>
      </c>
      <c r="S1614" s="2" t="str">
        <f>IFERROR(IF($F1614="","",INDEX(リスト!$C:$C,MATCH($F1614,リスト!$B:$B,0))),"")</f>
        <v>28</v>
      </c>
      <c r="T1614" s="2" t="str">
        <f>IFERROR(IF($K1614="","",INDEX(リスト!$F:$F,MATCH($K1614,リスト!$E:$E,0))),"")</f>
        <v>JPN</v>
      </c>
      <c r="U1614" s="2" t="str">
        <f>IF($B1614="","",RIGHT($G1614*1000+100+COUNTIF($G$2:$G1614,$G1614),9))</f>
        <v>040109101</v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>神戸商業・兵　庫</v>
      </c>
    </row>
    <row r="1615" spans="1:22" x14ac:dyDescent="0.4">
      <c r="A1615" s="75" t="s">
        <v>728</v>
      </c>
      <c r="B1615" s="75">
        <v>1621</v>
      </c>
      <c r="C1615" s="75" t="s">
        <v>7627</v>
      </c>
      <c r="D1615" s="75" t="s">
        <v>7628</v>
      </c>
      <c r="E1615" s="75"/>
      <c r="F1615" s="75" t="s">
        <v>95</v>
      </c>
      <c r="G1615" s="75">
        <v>20000710</v>
      </c>
      <c r="H1615" t="s">
        <v>7629</v>
      </c>
      <c r="I1615" s="75" t="s">
        <v>2411</v>
      </c>
      <c r="J1615" s="75" t="s">
        <v>1327</v>
      </c>
      <c r="K1615" s="75" t="s">
        <v>141</v>
      </c>
      <c r="L1615" s="75"/>
      <c r="M1615" s="75"/>
      <c r="O1615" s="2">
        <f>IFERROR(IF($B1615="","",INDEX(所属情報!$E:$E,MATCH($A1615,所属情報!$A:$A,0))),"")</f>
        <v>492237</v>
      </c>
      <c r="P1615" s="2" t="str">
        <f t="shared" si="75"/>
        <v>平井　佑樹</v>
      </c>
      <c r="Q1615" s="2" t="str">
        <f t="shared" si="76"/>
        <v>ﾋﾗｲ ﾕｳｷ</v>
      </c>
      <c r="R1615" s="2" t="str">
        <f t="shared" si="77"/>
        <v>HIRAI Yuki (00)</v>
      </c>
      <c r="S1615" s="2" t="str">
        <f>IFERROR(IF($F1615="","",INDEX(リスト!$C:$C,MATCH($F1615,リスト!$B:$B,0))),"")</f>
        <v>28</v>
      </c>
      <c r="T1615" s="2" t="str">
        <f>IFERROR(IF($K1615="","",INDEX(リスト!$F:$F,MATCH($K1615,リスト!$E:$E,0))),"")</f>
        <v>JPN</v>
      </c>
      <c r="U1615" s="2" t="str">
        <f>IF($B1615="","",RIGHT($G1615*1000+100+COUNTIF($G$2:$G1615,$G1615),9))</f>
        <v>000710101</v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>　－　</v>
      </c>
    </row>
    <row r="1616" spans="1:22" x14ac:dyDescent="0.4">
      <c r="A1616" t="s">
        <v>728</v>
      </c>
      <c r="B1616">
        <v>1622</v>
      </c>
      <c r="C1616" t="s">
        <v>7630</v>
      </c>
      <c r="D1616" t="s">
        <v>7631</v>
      </c>
      <c r="E1616">
        <v>3</v>
      </c>
      <c r="F1616" t="s">
        <v>95</v>
      </c>
      <c r="G1616">
        <v>20030716</v>
      </c>
      <c r="H1616" t="s">
        <v>7632</v>
      </c>
      <c r="I1616" t="s">
        <v>7633</v>
      </c>
      <c r="J1616" t="s">
        <v>4149</v>
      </c>
      <c r="K1616" t="s">
        <v>141</v>
      </c>
      <c r="L1616" t="s">
        <v>95</v>
      </c>
      <c r="M1616" t="s">
        <v>3127</v>
      </c>
      <c r="O1616" s="2">
        <f>IFERROR(IF($B1616="","",INDEX(所属情報!$E:$E,MATCH($A1616,所属情報!$A:$A,0))),"")</f>
        <v>492237</v>
      </c>
      <c r="P1616" s="2" t="str">
        <f t="shared" si="75"/>
        <v>桝谷　佳生 (3)</v>
      </c>
      <c r="Q1616" s="2" t="str">
        <f t="shared" si="76"/>
        <v>ﾏｽﾀﾆ ｶｲ</v>
      </c>
      <c r="R1616" s="2" t="str">
        <f t="shared" si="77"/>
        <v>MASUTANI Kai (03)</v>
      </c>
      <c r="S1616" s="2" t="str">
        <f>IFERROR(IF($F1616="","",INDEX(リスト!$C:$C,MATCH($F1616,リスト!$B:$B,0))),"")</f>
        <v>28</v>
      </c>
      <c r="T1616" s="2" t="str">
        <f>IFERROR(IF($K1616="","",INDEX(リスト!$F:$F,MATCH($K1616,リスト!$E:$E,0))),"")</f>
        <v>JPN</v>
      </c>
      <c r="U1616" s="2" t="str">
        <f>IF($B1616="","",RIGHT($G1616*1000+100+COUNTIF($G$2:$G1616,$G1616),9))</f>
        <v>030716102</v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>尼崎西・兵　庫</v>
      </c>
    </row>
    <row r="1617" spans="1:22" x14ac:dyDescent="0.4">
      <c r="A1617" t="s">
        <v>728</v>
      </c>
      <c r="B1617">
        <v>1623</v>
      </c>
      <c r="C1617" t="s">
        <v>7634</v>
      </c>
      <c r="D1617" t="s">
        <v>7635</v>
      </c>
      <c r="E1617">
        <v>3</v>
      </c>
      <c r="F1617" t="s">
        <v>1281</v>
      </c>
      <c r="G1617">
        <v>20030504</v>
      </c>
      <c r="H1617" t="s">
        <v>7636</v>
      </c>
      <c r="I1617" t="s">
        <v>7637</v>
      </c>
      <c r="J1617" t="s">
        <v>1737</v>
      </c>
      <c r="K1617" t="s">
        <v>141</v>
      </c>
      <c r="L1617" t="s">
        <v>111</v>
      </c>
      <c r="M1617" t="s">
        <v>7317</v>
      </c>
      <c r="O1617" s="2">
        <f>IFERROR(IF($B1617="","",INDEX(所属情報!$E:$E,MATCH($A1617,所属情報!$A:$A,0))),"")</f>
        <v>492237</v>
      </c>
      <c r="P1617" s="2" t="str">
        <f t="shared" si="75"/>
        <v>楠木　太陽 (3)</v>
      </c>
      <c r="Q1617" s="2" t="str">
        <f t="shared" si="76"/>
        <v>ｸｽﾉｷ ﾀｲﾖｳ</v>
      </c>
      <c r="R1617" s="2" t="str">
        <f t="shared" si="77"/>
        <v>KUSUNOKI Taiyo (03)</v>
      </c>
      <c r="S1617" s="2" t="str">
        <f>IFERROR(IF($F1617="","",INDEX(リスト!$C:$C,MATCH($F1617,リスト!$B:$B,0))),"")</f>
        <v>49</v>
      </c>
      <c r="T1617" s="2" t="str">
        <f>IFERROR(IF($K1617="","",INDEX(リスト!$F:$F,MATCH($K1617,リスト!$E:$E,0))),"")</f>
        <v>JPN</v>
      </c>
      <c r="U1617" s="2" t="str">
        <f>IF($B1617="","",RIGHT($G1617*1000+100+COUNTIF($G$2:$G1617,$G1617),9))</f>
        <v>030504103</v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>鳴門・徳　島</v>
      </c>
    </row>
    <row r="1618" spans="1:22" x14ac:dyDescent="0.4">
      <c r="A1618" t="s">
        <v>728</v>
      </c>
      <c r="B1618">
        <v>1624</v>
      </c>
      <c r="C1618" t="s">
        <v>7638</v>
      </c>
      <c r="D1618" t="s">
        <v>7639</v>
      </c>
      <c r="E1618">
        <v>2</v>
      </c>
      <c r="F1618" t="s">
        <v>1281</v>
      </c>
      <c r="G1618">
        <v>20040730</v>
      </c>
      <c r="H1618" t="s">
        <v>7640</v>
      </c>
      <c r="I1618" t="s">
        <v>7641</v>
      </c>
      <c r="J1618" t="s">
        <v>7642</v>
      </c>
      <c r="K1618" t="s">
        <v>141</v>
      </c>
      <c r="L1618" t="s">
        <v>95</v>
      </c>
      <c r="M1618" t="s">
        <v>1152</v>
      </c>
      <c r="O1618" s="2">
        <f>IFERROR(IF($B1618="","",INDEX(所属情報!$E:$E,MATCH($A1618,所属情報!$A:$A,0))),"")</f>
        <v>492237</v>
      </c>
      <c r="P1618" s="2" t="str">
        <f t="shared" si="75"/>
        <v>青木　陽良 (2)</v>
      </c>
      <c r="Q1618" s="2" t="str">
        <f t="shared" si="76"/>
        <v>ｱｵｷ ﾀｶﾗ</v>
      </c>
      <c r="R1618" s="2" t="str">
        <f t="shared" si="77"/>
        <v>AOKI Takara (04)</v>
      </c>
      <c r="S1618" s="2" t="str">
        <f>IFERROR(IF($F1618="","",INDEX(リスト!$C:$C,MATCH($F1618,リスト!$B:$B,0))),"")</f>
        <v>49</v>
      </c>
      <c r="T1618" s="2" t="str">
        <f>IFERROR(IF($K1618="","",INDEX(リスト!$F:$F,MATCH($K1618,リスト!$E:$E,0))),"")</f>
        <v>JPN</v>
      </c>
      <c r="U1618" s="2" t="str">
        <f>IF($B1618="","",RIGHT($G1618*1000+100+COUNTIF($G$2:$G1618,$G1618),9))</f>
        <v>040730103</v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>東播磨・兵　庫</v>
      </c>
    </row>
    <row r="1619" spans="1:22" x14ac:dyDescent="0.4">
      <c r="A1619" t="s">
        <v>728</v>
      </c>
      <c r="B1619">
        <v>1625</v>
      </c>
      <c r="C1619" t="s">
        <v>7643</v>
      </c>
      <c r="D1619" t="s">
        <v>7644</v>
      </c>
      <c r="E1619">
        <v>2</v>
      </c>
      <c r="F1619" t="s">
        <v>115</v>
      </c>
      <c r="G1619">
        <v>20050117</v>
      </c>
      <c r="H1619" t="s">
        <v>7645</v>
      </c>
      <c r="I1619" t="s">
        <v>7646</v>
      </c>
      <c r="J1619" t="s">
        <v>1635</v>
      </c>
      <c r="K1619" t="s">
        <v>141</v>
      </c>
      <c r="L1619" t="s">
        <v>115</v>
      </c>
      <c r="M1619" t="s">
        <v>3027</v>
      </c>
      <c r="O1619" s="2">
        <f>IFERROR(IF($B1619="","",INDEX(所属情報!$E:$E,MATCH($A1619,所属情報!$A:$A,0))),"")</f>
        <v>492237</v>
      </c>
      <c r="P1619" s="2" t="str">
        <f t="shared" si="75"/>
        <v>相原　海斗 (2)</v>
      </c>
      <c r="Q1619" s="2" t="str">
        <f t="shared" si="76"/>
        <v>ｱｲﾊﾞﾗ ｶｲﾄ</v>
      </c>
      <c r="R1619" s="2" t="str">
        <f t="shared" si="77"/>
        <v>AIBARA Kaito (05)</v>
      </c>
      <c r="S1619" s="2" t="str">
        <f>IFERROR(IF($F1619="","",INDEX(リスト!$C:$C,MATCH($F1619,リスト!$B:$B,0))),"")</f>
        <v>38</v>
      </c>
      <c r="T1619" s="2" t="str">
        <f>IFERROR(IF($K1619="","",INDEX(リスト!$F:$F,MATCH($K1619,リスト!$E:$E,0))),"")</f>
        <v>JPN</v>
      </c>
      <c r="U1619" s="2" t="str">
        <f>IF($B1619="","",RIGHT($G1619*1000+100+COUNTIF($G$2:$G1619,$G1619),9))</f>
        <v>050117102</v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>済美・愛　媛</v>
      </c>
    </row>
    <row r="1620" spans="1:22" x14ac:dyDescent="0.4">
      <c r="A1620" t="s">
        <v>728</v>
      </c>
      <c r="B1620">
        <v>1626</v>
      </c>
      <c r="C1620" t="s">
        <v>7647</v>
      </c>
      <c r="D1620" t="s">
        <v>2494</v>
      </c>
      <c r="E1620">
        <v>2</v>
      </c>
      <c r="F1620" t="s">
        <v>1281</v>
      </c>
      <c r="G1620">
        <v>20040923</v>
      </c>
      <c r="H1620" t="s">
        <v>7648</v>
      </c>
      <c r="I1620" t="s">
        <v>1418</v>
      </c>
      <c r="J1620" t="s">
        <v>1194</v>
      </c>
      <c r="K1620" t="s">
        <v>141</v>
      </c>
      <c r="L1620" t="s">
        <v>95</v>
      </c>
      <c r="M1620" t="s">
        <v>3568</v>
      </c>
      <c r="O1620" s="2">
        <f>IFERROR(IF($B1620="","",INDEX(所属情報!$E:$E,MATCH($A1620,所属情報!$A:$A,0))),"")</f>
        <v>492237</v>
      </c>
      <c r="P1620" s="2" t="str">
        <f t="shared" si="75"/>
        <v>中村　公紀 (2)</v>
      </c>
      <c r="Q1620" s="2" t="str">
        <f t="shared" si="76"/>
        <v>ﾅｶﾑﾗ ｺｳｷ</v>
      </c>
      <c r="R1620" s="2" t="str">
        <f t="shared" si="77"/>
        <v>NAKAMURA Koki (04)</v>
      </c>
      <c r="S1620" s="2" t="str">
        <f>IFERROR(IF($F1620="","",INDEX(リスト!$C:$C,MATCH($F1620,リスト!$B:$B,0))),"")</f>
        <v>49</v>
      </c>
      <c r="T1620" s="2" t="str">
        <f>IFERROR(IF($K1620="","",INDEX(リスト!$F:$F,MATCH($K1620,リスト!$E:$E,0))),"")</f>
        <v>JPN</v>
      </c>
      <c r="U1620" s="2" t="str">
        <f>IF($B1620="","",RIGHT($G1620*1000+100+COUNTIF($G$2:$G1620,$G1620),9))</f>
        <v>040923101</v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>加古川北・兵　庫</v>
      </c>
    </row>
    <row r="1621" spans="1:22" x14ac:dyDescent="0.4">
      <c r="A1621" t="s">
        <v>728</v>
      </c>
      <c r="B1621">
        <v>1627</v>
      </c>
      <c r="C1621" t="s">
        <v>7649</v>
      </c>
      <c r="D1621" t="s">
        <v>7650</v>
      </c>
      <c r="E1621">
        <v>2</v>
      </c>
      <c r="F1621" t="s">
        <v>1281</v>
      </c>
      <c r="G1621">
        <v>20040702</v>
      </c>
      <c r="H1621" t="s">
        <v>7651</v>
      </c>
      <c r="I1621" t="s">
        <v>1263</v>
      </c>
      <c r="J1621" t="s">
        <v>1031</v>
      </c>
      <c r="K1621" t="s">
        <v>141</v>
      </c>
      <c r="L1621" t="s">
        <v>95</v>
      </c>
      <c r="M1621" t="s">
        <v>1021</v>
      </c>
      <c r="O1621" s="2">
        <f>IFERROR(IF($B1621="","",INDEX(所属情報!$E:$E,MATCH($A1621,所属情報!$A:$A,0))),"")</f>
        <v>492237</v>
      </c>
      <c r="P1621" s="2" t="str">
        <f t="shared" si="75"/>
        <v>山口　悟 (2)</v>
      </c>
      <c r="Q1621" s="2" t="str">
        <f t="shared" si="76"/>
        <v>ﾔﾏｸﾞﾁ ｻﾄﾙ</v>
      </c>
      <c r="R1621" s="2" t="str">
        <f t="shared" si="77"/>
        <v>YAMAGUCHI Satoru (04)</v>
      </c>
      <c r="S1621" s="2" t="str">
        <f>IFERROR(IF($F1621="","",INDEX(リスト!$C:$C,MATCH($F1621,リスト!$B:$B,0))),"")</f>
        <v>49</v>
      </c>
      <c r="T1621" s="2" t="str">
        <f>IFERROR(IF($K1621="","",INDEX(リスト!$F:$F,MATCH($K1621,リスト!$E:$E,0))),"")</f>
        <v>JPN</v>
      </c>
      <c r="U1621" s="2" t="str">
        <f>IF($B1621="","",RIGHT($G1621*1000+100+COUNTIF($G$2:$G1621,$G1621),9))</f>
        <v>040702106</v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>滝川第二・兵　庫</v>
      </c>
    </row>
    <row r="1622" spans="1:22" x14ac:dyDescent="0.4">
      <c r="A1622" t="s">
        <v>728</v>
      </c>
      <c r="B1622">
        <v>1628</v>
      </c>
      <c r="C1622" t="s">
        <v>7652</v>
      </c>
      <c r="D1622" t="s">
        <v>7653</v>
      </c>
      <c r="E1622">
        <v>2</v>
      </c>
      <c r="F1622" t="s">
        <v>1281</v>
      </c>
      <c r="G1622">
        <v>20030520</v>
      </c>
      <c r="H1622" t="s">
        <v>7654</v>
      </c>
      <c r="I1622" t="s">
        <v>5168</v>
      </c>
      <c r="J1622" t="s">
        <v>2431</v>
      </c>
      <c r="K1622" t="s">
        <v>141</v>
      </c>
      <c r="L1622" t="s">
        <v>95</v>
      </c>
      <c r="M1622" t="s">
        <v>1189</v>
      </c>
      <c r="O1622" s="2">
        <f>IFERROR(IF($B1622="","",INDEX(所属情報!$E:$E,MATCH($A1622,所属情報!$A:$A,0))),"")</f>
        <v>492237</v>
      </c>
      <c r="P1622" s="2" t="str">
        <f t="shared" si="75"/>
        <v>藤川　大地 (2)</v>
      </c>
      <c r="Q1622" s="2" t="str">
        <f t="shared" si="76"/>
        <v>ﾌｼﾞｶﾜ ﾀﾞｲﾁ</v>
      </c>
      <c r="R1622" s="2" t="str">
        <f t="shared" si="77"/>
        <v>FUJIKAWA Daichi (03)</v>
      </c>
      <c r="S1622" s="2" t="str">
        <f>IFERROR(IF($F1622="","",INDEX(リスト!$C:$C,MATCH($F1622,リスト!$B:$B,0))),"")</f>
        <v>49</v>
      </c>
      <c r="T1622" s="2" t="str">
        <f>IFERROR(IF($K1622="","",INDEX(リスト!$F:$F,MATCH($K1622,リスト!$E:$E,0))),"")</f>
        <v>JPN</v>
      </c>
      <c r="U1622" s="2" t="str">
        <f>IF($B1622="","",RIGHT($G1622*1000+100+COUNTIF($G$2:$G1622,$G1622),9))</f>
        <v>030520105</v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>須磨学園・兵　庫</v>
      </c>
    </row>
    <row r="1623" spans="1:22" x14ac:dyDescent="0.4">
      <c r="A1623" t="s">
        <v>728</v>
      </c>
      <c r="B1623">
        <v>1629</v>
      </c>
      <c r="C1623" t="s">
        <v>7655</v>
      </c>
      <c r="D1623" t="s">
        <v>7656</v>
      </c>
      <c r="E1623">
        <v>2</v>
      </c>
      <c r="F1623" t="s">
        <v>1281</v>
      </c>
      <c r="G1623">
        <v>20041112</v>
      </c>
      <c r="H1623" t="s">
        <v>7657</v>
      </c>
      <c r="I1623" t="s">
        <v>7658</v>
      </c>
      <c r="J1623" t="s">
        <v>1194</v>
      </c>
      <c r="K1623" t="s">
        <v>141</v>
      </c>
      <c r="L1623" t="s">
        <v>95</v>
      </c>
      <c r="M1623" t="s">
        <v>5898</v>
      </c>
      <c r="O1623" s="2">
        <f>IFERROR(IF($B1623="","",INDEX(所属情報!$E:$E,MATCH($A1623,所属情報!$A:$A,0))),"")</f>
        <v>492237</v>
      </c>
      <c r="P1623" s="2" t="str">
        <f t="shared" si="75"/>
        <v>野上　煌輝 (2)</v>
      </c>
      <c r="Q1623" s="2" t="str">
        <f t="shared" si="76"/>
        <v>ﾉｶﾞﾐ ｺｳｷ</v>
      </c>
      <c r="R1623" s="2" t="str">
        <f t="shared" si="77"/>
        <v>NOGAMI Koki (04)</v>
      </c>
      <c r="S1623" s="2" t="str">
        <f>IFERROR(IF($F1623="","",INDEX(リスト!$C:$C,MATCH($F1623,リスト!$B:$B,0))),"")</f>
        <v>49</v>
      </c>
      <c r="T1623" s="2" t="str">
        <f>IFERROR(IF($K1623="","",INDEX(リスト!$F:$F,MATCH($K1623,リスト!$E:$E,0))),"")</f>
        <v>JPN</v>
      </c>
      <c r="U1623" s="2" t="str">
        <f>IF($B1623="","",RIGHT($G1623*1000+100+COUNTIF($G$2:$G1623,$G1623),9))</f>
        <v>041112102</v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>育英・兵　庫</v>
      </c>
    </row>
    <row r="1624" spans="1:22" x14ac:dyDescent="0.4">
      <c r="A1624" t="s">
        <v>728</v>
      </c>
      <c r="B1624">
        <v>1630</v>
      </c>
      <c r="C1624" t="s">
        <v>7659</v>
      </c>
      <c r="D1624" t="s">
        <v>7660</v>
      </c>
      <c r="E1624">
        <v>2</v>
      </c>
      <c r="F1624" t="s">
        <v>1281</v>
      </c>
      <c r="G1624">
        <v>20040427</v>
      </c>
      <c r="H1624" t="s">
        <v>7661</v>
      </c>
      <c r="I1624" t="s">
        <v>7662</v>
      </c>
      <c r="J1624" t="s">
        <v>980</v>
      </c>
      <c r="K1624" t="s">
        <v>141</v>
      </c>
      <c r="L1624" t="s">
        <v>95</v>
      </c>
      <c r="M1624" t="s">
        <v>7141</v>
      </c>
      <c r="O1624" s="2">
        <f>IFERROR(IF($B1624="","",INDEX(所属情報!$E:$E,MATCH($A1624,所属情報!$A:$A,0))),"")</f>
        <v>492237</v>
      </c>
      <c r="P1624" s="2" t="str">
        <f t="shared" si="75"/>
        <v>江金　翔太 (2)</v>
      </c>
      <c r="Q1624" s="2" t="str">
        <f t="shared" si="76"/>
        <v>ｴｶﾞﾈ ｼｮｳﾀ</v>
      </c>
      <c r="R1624" s="2" t="str">
        <f t="shared" si="77"/>
        <v>EGANE Shota (04)</v>
      </c>
      <c r="S1624" s="2" t="str">
        <f>IFERROR(IF($F1624="","",INDEX(リスト!$C:$C,MATCH($F1624,リスト!$B:$B,0))),"")</f>
        <v>49</v>
      </c>
      <c r="T1624" s="2" t="str">
        <f>IFERROR(IF($K1624="","",INDEX(リスト!$F:$F,MATCH($K1624,リスト!$E:$E,0))),"")</f>
        <v>JPN</v>
      </c>
      <c r="U1624" s="2" t="str">
        <f>IF($B1624="","",RIGHT($G1624*1000+100+COUNTIF($G$2:$G1624,$G1624),9))</f>
        <v>040427102</v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>明石清水・兵　庫</v>
      </c>
    </row>
    <row r="1625" spans="1:22" x14ac:dyDescent="0.4">
      <c r="A1625" t="s">
        <v>728</v>
      </c>
      <c r="B1625">
        <v>1631</v>
      </c>
      <c r="C1625" t="s">
        <v>7663</v>
      </c>
      <c r="D1625" t="s">
        <v>5361</v>
      </c>
      <c r="E1625">
        <v>2</v>
      </c>
      <c r="F1625" t="s">
        <v>1281</v>
      </c>
      <c r="G1625">
        <v>20041227</v>
      </c>
      <c r="I1625" t="s">
        <v>1630</v>
      </c>
      <c r="J1625" t="s">
        <v>944</v>
      </c>
      <c r="K1625" t="s">
        <v>141</v>
      </c>
      <c r="L1625" t="s">
        <v>93</v>
      </c>
      <c r="M1625" t="s">
        <v>1102</v>
      </c>
      <c r="O1625" s="2">
        <f>IFERROR(IF($B1625="","",INDEX(所属情報!$E:$E,MATCH($A1625,所属情報!$A:$A,0))),"")</f>
        <v>492237</v>
      </c>
      <c r="P1625" s="2" t="str">
        <f t="shared" si="75"/>
        <v>増田　良暉 (2)</v>
      </c>
      <c r="Q1625" s="2" t="str">
        <f t="shared" si="76"/>
        <v>ﾏｽﾀﾞ ﾖｼｷ</v>
      </c>
      <c r="R1625" s="2" t="str">
        <f t="shared" si="77"/>
        <v>MASUDA Yoshiki (04)</v>
      </c>
      <c r="S1625" s="2" t="str">
        <f>IFERROR(IF($F1625="","",INDEX(リスト!$C:$C,MATCH($F1625,リスト!$B:$B,0))),"")</f>
        <v>49</v>
      </c>
      <c r="T1625" s="2" t="str">
        <f>IFERROR(IF($K1625="","",INDEX(リスト!$F:$F,MATCH($K1625,リスト!$E:$E,0))),"")</f>
        <v>JPN</v>
      </c>
      <c r="U1625" s="2" t="str">
        <f>IF($B1625="","",RIGHT($G1625*1000+100+COUNTIF($G$2:$G1625,$G1625),9))</f>
        <v>041227104</v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>履正社・大　阪</v>
      </c>
    </row>
    <row r="1626" spans="1:22" x14ac:dyDescent="0.4">
      <c r="A1626" t="s">
        <v>728</v>
      </c>
      <c r="B1626">
        <v>1632</v>
      </c>
      <c r="C1626" t="s">
        <v>7664</v>
      </c>
      <c r="D1626" t="s">
        <v>7665</v>
      </c>
      <c r="E1626">
        <v>3</v>
      </c>
      <c r="F1626" t="s">
        <v>95</v>
      </c>
      <c r="G1626">
        <v>20040120</v>
      </c>
      <c r="H1626" t="s">
        <v>7666</v>
      </c>
      <c r="I1626" t="s">
        <v>4436</v>
      </c>
      <c r="J1626" t="s">
        <v>929</v>
      </c>
      <c r="K1626" t="s">
        <v>141</v>
      </c>
      <c r="L1626" t="s">
        <v>95</v>
      </c>
      <c r="M1626" t="s">
        <v>7667</v>
      </c>
      <c r="O1626" s="2">
        <f>IFERROR(IF($B1626="","",INDEX(所属情報!$E:$E,MATCH($A1626,所属情報!$A:$A,0))),"")</f>
        <v>492237</v>
      </c>
      <c r="P1626" s="2" t="str">
        <f t="shared" si="75"/>
        <v>樋口　拓実 (3)</v>
      </c>
      <c r="Q1626" s="2" t="str">
        <f t="shared" si="76"/>
        <v>ﾋｸﾞﾁ ﾀｸﾐ</v>
      </c>
      <c r="R1626" s="2" t="str">
        <f t="shared" si="77"/>
        <v>HIGUCHI Takumi (04)</v>
      </c>
      <c r="S1626" s="2" t="str">
        <f>IFERROR(IF($F1626="","",INDEX(リスト!$C:$C,MATCH($F1626,リスト!$B:$B,0))),"")</f>
        <v>28</v>
      </c>
      <c r="T1626" s="2" t="str">
        <f>IFERROR(IF($K1626="","",INDEX(リスト!$F:$F,MATCH($K1626,リスト!$E:$E,0))),"")</f>
        <v>JPN</v>
      </c>
      <c r="U1626" s="2" t="str">
        <f>IF($B1626="","",RIGHT($G1626*1000+100+COUNTIF($G$2:$G1626,$G1626),9))</f>
        <v>040120103</v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>科学技術・兵　庫</v>
      </c>
    </row>
    <row r="1627" spans="1:22" x14ac:dyDescent="0.4">
      <c r="A1627" t="s">
        <v>728</v>
      </c>
      <c r="B1627">
        <v>1633</v>
      </c>
      <c r="C1627" t="s">
        <v>7668</v>
      </c>
      <c r="D1627" t="s">
        <v>7669</v>
      </c>
      <c r="E1627">
        <v>2</v>
      </c>
      <c r="F1627" t="s">
        <v>1281</v>
      </c>
      <c r="G1627">
        <v>20040428</v>
      </c>
      <c r="H1627" t="s">
        <v>7670</v>
      </c>
      <c r="I1627" t="s">
        <v>7671</v>
      </c>
      <c r="J1627" t="s">
        <v>1829</v>
      </c>
      <c r="K1627" t="s">
        <v>141</v>
      </c>
      <c r="L1627" t="s">
        <v>95</v>
      </c>
      <c r="M1627" t="s">
        <v>7672</v>
      </c>
      <c r="O1627" s="2">
        <f>IFERROR(IF($B1627="","",INDEX(所属情報!$E:$E,MATCH($A1627,所属情報!$A:$A,0))),"")</f>
        <v>492237</v>
      </c>
      <c r="P1627" s="2" t="str">
        <f t="shared" si="75"/>
        <v>玉井　成樹 (2)</v>
      </c>
      <c r="Q1627" s="2" t="str">
        <f t="shared" si="76"/>
        <v>ﾀﾏｲ ﾅﾙｷ</v>
      </c>
      <c r="R1627" s="2" t="str">
        <f t="shared" si="77"/>
        <v>TAMAI Naruki (04)</v>
      </c>
      <c r="S1627" s="2" t="str">
        <f>IFERROR(IF($F1627="","",INDEX(リスト!$C:$C,MATCH($F1627,リスト!$B:$B,0))),"")</f>
        <v>49</v>
      </c>
      <c r="T1627" s="2" t="str">
        <f>IFERROR(IF($K1627="","",INDEX(リスト!$F:$F,MATCH($K1627,リスト!$E:$E,0))),"")</f>
        <v>JPN</v>
      </c>
      <c r="U1627" s="2" t="str">
        <f>IF($B1627="","",RIGHT($G1627*1000+100+COUNTIF($G$2:$G1627,$G1627),9))</f>
        <v>040428101</v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>明石・兵　庫</v>
      </c>
    </row>
    <row r="1628" spans="1:22" x14ac:dyDescent="0.4">
      <c r="A1628" t="s">
        <v>728</v>
      </c>
      <c r="B1628">
        <v>1634</v>
      </c>
      <c r="C1628" t="s">
        <v>7673</v>
      </c>
      <c r="D1628" t="s">
        <v>7674</v>
      </c>
      <c r="E1628">
        <v>2</v>
      </c>
      <c r="F1628" t="s">
        <v>95</v>
      </c>
      <c r="G1628">
        <v>20041123</v>
      </c>
      <c r="H1628" t="s">
        <v>7657</v>
      </c>
      <c r="I1628" t="s">
        <v>7675</v>
      </c>
      <c r="J1628" t="s">
        <v>7676</v>
      </c>
      <c r="K1628" t="s">
        <v>141</v>
      </c>
      <c r="L1628" t="s">
        <v>97</v>
      </c>
      <c r="M1628" t="s">
        <v>7677</v>
      </c>
      <c r="O1628" s="2">
        <f>IFERROR(IF($B1628="","",INDEX(所属情報!$E:$E,MATCH($A1628,所属情報!$A:$A,0))),"")</f>
        <v>492237</v>
      </c>
      <c r="P1628" s="2" t="str">
        <f t="shared" si="75"/>
        <v>矢田　一徳 (2)</v>
      </c>
      <c r="Q1628" s="2" t="str">
        <f t="shared" si="76"/>
        <v>ﾔﾀ ｲｯﾄｸ</v>
      </c>
      <c r="R1628" s="2" t="str">
        <f t="shared" si="77"/>
        <v>YATA Ittoku (04)</v>
      </c>
      <c r="S1628" s="2" t="str">
        <f>IFERROR(IF($F1628="","",INDEX(リスト!$C:$C,MATCH($F1628,リスト!$B:$B,0))),"")</f>
        <v>28</v>
      </c>
      <c r="T1628" s="2" t="str">
        <f>IFERROR(IF($K1628="","",INDEX(リスト!$F:$F,MATCH($K1628,リスト!$E:$E,0))),"")</f>
        <v>JPN</v>
      </c>
      <c r="U1628" s="2" t="str">
        <f>IF($B1628="","",RIGHT($G1628*1000+100+COUNTIF($G$2:$G1628,$G1628),9))</f>
        <v>041123101</v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>天理・奈　良</v>
      </c>
    </row>
    <row r="1629" spans="1:22" x14ac:dyDescent="0.4">
      <c r="A1629" t="s">
        <v>728</v>
      </c>
      <c r="B1629">
        <v>1635</v>
      </c>
      <c r="C1629" t="s">
        <v>7678</v>
      </c>
      <c r="D1629" t="s">
        <v>7679</v>
      </c>
      <c r="E1629">
        <v>2</v>
      </c>
      <c r="F1629" t="s">
        <v>95</v>
      </c>
      <c r="G1629">
        <v>20050326</v>
      </c>
      <c r="H1629" t="s">
        <v>7661</v>
      </c>
      <c r="I1629" t="s">
        <v>7680</v>
      </c>
      <c r="J1629" t="s">
        <v>1721</v>
      </c>
      <c r="K1629" t="s">
        <v>141</v>
      </c>
      <c r="L1629" t="s">
        <v>95</v>
      </c>
      <c r="M1629" t="s">
        <v>1152</v>
      </c>
      <c r="O1629" s="2">
        <f>IFERROR(IF($B1629="","",INDEX(所属情報!$E:$E,MATCH($A1629,所属情報!$A:$A,0))),"")</f>
        <v>492237</v>
      </c>
      <c r="P1629" s="2" t="str">
        <f t="shared" si="75"/>
        <v>横手　一輝 (2)</v>
      </c>
      <c r="Q1629" s="2" t="str">
        <f t="shared" si="76"/>
        <v>ﾖｺﾃ ｶｽﾞｷ</v>
      </c>
      <c r="R1629" s="2" t="str">
        <f t="shared" si="77"/>
        <v>YOKOTE Kazuki (05)</v>
      </c>
      <c r="S1629" s="2" t="str">
        <f>IFERROR(IF($F1629="","",INDEX(リスト!$C:$C,MATCH($F1629,リスト!$B:$B,0))),"")</f>
        <v>28</v>
      </c>
      <c r="T1629" s="2" t="str">
        <f>IFERROR(IF($K1629="","",INDEX(リスト!$F:$F,MATCH($K1629,リスト!$E:$E,0))),"")</f>
        <v>JPN</v>
      </c>
      <c r="U1629" s="2" t="str">
        <f>IF($B1629="","",RIGHT($G1629*1000+100+COUNTIF($G$2:$G1629,$G1629),9))</f>
        <v>050326101</v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>東播磨・兵　庫</v>
      </c>
    </row>
    <row r="1630" spans="1:22" x14ac:dyDescent="0.4">
      <c r="A1630" t="s">
        <v>728</v>
      </c>
      <c r="B1630">
        <v>1636</v>
      </c>
      <c r="C1630" t="s">
        <v>7681</v>
      </c>
      <c r="D1630" t="s">
        <v>7682</v>
      </c>
      <c r="E1630" t="s">
        <v>1307</v>
      </c>
      <c r="F1630" t="s">
        <v>95</v>
      </c>
      <c r="G1630">
        <v>20010404</v>
      </c>
      <c r="I1630" t="s">
        <v>7683</v>
      </c>
      <c r="J1630" t="s">
        <v>11809</v>
      </c>
      <c r="K1630" t="s">
        <v>141</v>
      </c>
      <c r="L1630" t="s">
        <v>95</v>
      </c>
      <c r="M1630" t="s">
        <v>3568</v>
      </c>
      <c r="O1630" s="2">
        <f>IFERROR(IF($B1630="","",INDEX(所属情報!$E:$E,MATCH($A1630,所属情報!$A:$A,0))),"")</f>
        <v>492237</v>
      </c>
      <c r="P1630" s="2" t="str">
        <f t="shared" si="75"/>
        <v>速水　修史 (M1)</v>
      </c>
      <c r="Q1630" s="2" t="str">
        <f t="shared" si="76"/>
        <v>ﾊﾔﾐｽﾞ ｼｭｳｼﾞ</v>
      </c>
      <c r="R1630" s="2" t="str">
        <f t="shared" si="77"/>
        <v>HAYAMIZU Shuji (01)</v>
      </c>
      <c r="S1630" s="2" t="str">
        <f>IFERROR(IF($F1630="","",INDEX(リスト!$C:$C,MATCH($F1630,リスト!$B:$B,0))),"")</f>
        <v>28</v>
      </c>
      <c r="T1630" s="2" t="str">
        <f>IFERROR(IF($K1630="","",INDEX(リスト!$F:$F,MATCH($K1630,リスト!$E:$E,0))),"")</f>
        <v>JPN</v>
      </c>
      <c r="U1630" s="2" t="str">
        <f>IF($B1630="","",RIGHT($G1630*1000+100+COUNTIF($G$2:$G1630,$G1630),9))</f>
        <v>010404101</v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>加古川北・兵　庫</v>
      </c>
    </row>
    <row r="1631" spans="1:22" x14ac:dyDescent="0.4">
      <c r="A1631" t="s">
        <v>728</v>
      </c>
      <c r="B1631">
        <v>1637</v>
      </c>
      <c r="C1631" t="s">
        <v>7684</v>
      </c>
      <c r="D1631" t="s">
        <v>7685</v>
      </c>
      <c r="E1631">
        <v>4</v>
      </c>
      <c r="F1631" t="s">
        <v>95</v>
      </c>
      <c r="G1631">
        <v>20021208</v>
      </c>
      <c r="H1631" t="s">
        <v>7666</v>
      </c>
      <c r="I1631" t="s">
        <v>2929</v>
      </c>
      <c r="J1631" t="s">
        <v>7686</v>
      </c>
      <c r="K1631" t="s">
        <v>141</v>
      </c>
      <c r="L1631" t="s">
        <v>95</v>
      </c>
      <c r="M1631" t="s">
        <v>1617</v>
      </c>
      <c r="O1631" s="2">
        <f>IFERROR(IF($B1631="","",INDEX(所属情報!$E:$E,MATCH($A1631,所属情報!$A:$A,0))),"")</f>
        <v>492237</v>
      </c>
      <c r="P1631" s="2" t="str">
        <f t="shared" si="75"/>
        <v>三戸　真美 (4)</v>
      </c>
      <c r="Q1631" s="2" t="str">
        <f t="shared" si="76"/>
        <v>ﾐﾄ ﾏﾐ</v>
      </c>
      <c r="R1631" s="2" t="str">
        <f t="shared" si="77"/>
        <v>MITO Mami (02)</v>
      </c>
      <c r="S1631" s="2" t="str">
        <f>IFERROR(IF($F1631="","",INDEX(リスト!$C:$C,MATCH($F1631,リスト!$B:$B,0))),"")</f>
        <v>28</v>
      </c>
      <c r="T1631" s="2" t="str">
        <f>IFERROR(IF($K1631="","",INDEX(リスト!$F:$F,MATCH($K1631,リスト!$E:$E,0))),"")</f>
        <v>JPN</v>
      </c>
      <c r="U1631" s="2" t="str">
        <f>IF($B1631="","",RIGHT($G1631*1000+100+COUNTIF($G$2:$G1631,$G1631),9))</f>
        <v>021208102</v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>宝塚・兵　庫</v>
      </c>
    </row>
    <row r="1632" spans="1:22" x14ac:dyDescent="0.4">
      <c r="A1632" t="s">
        <v>728</v>
      </c>
      <c r="B1632">
        <v>1638</v>
      </c>
      <c r="C1632" t="s">
        <v>7687</v>
      </c>
      <c r="D1632" t="s">
        <v>7688</v>
      </c>
      <c r="E1632">
        <v>4</v>
      </c>
      <c r="F1632" t="s">
        <v>95</v>
      </c>
      <c r="G1632">
        <v>20020524</v>
      </c>
      <c r="H1632" t="s">
        <v>7670</v>
      </c>
      <c r="I1632" t="s">
        <v>7689</v>
      </c>
      <c r="J1632" t="s">
        <v>7690</v>
      </c>
      <c r="K1632" t="s">
        <v>141</v>
      </c>
      <c r="L1632" t="s">
        <v>95</v>
      </c>
      <c r="M1632" t="s">
        <v>1152</v>
      </c>
      <c r="O1632" s="2">
        <f>IFERROR(IF($B1632="","",INDEX(所属情報!$E:$E,MATCH($A1632,所属情報!$A:$A,0))),"")</f>
        <v>492237</v>
      </c>
      <c r="P1632" s="2" t="str">
        <f t="shared" si="75"/>
        <v>神吉　優海 (4)</v>
      </c>
      <c r="Q1632" s="2" t="str">
        <f t="shared" si="76"/>
        <v>ｶﾝｷ ﾕｳﾐ</v>
      </c>
      <c r="R1632" s="2" t="str">
        <f t="shared" si="77"/>
        <v>KANKI Yumi (02)</v>
      </c>
      <c r="S1632" s="2" t="str">
        <f>IFERROR(IF($F1632="","",INDEX(リスト!$C:$C,MATCH($F1632,リスト!$B:$B,0))),"")</f>
        <v>28</v>
      </c>
      <c r="T1632" s="2" t="str">
        <f>IFERROR(IF($K1632="","",INDEX(リスト!$F:$F,MATCH($K1632,リスト!$E:$E,0))),"")</f>
        <v>JPN</v>
      </c>
      <c r="U1632" s="2" t="str">
        <f>IF($B1632="","",RIGHT($G1632*1000+100+COUNTIF($G$2:$G1632,$G1632),9))</f>
        <v>020524103</v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>東播磨・兵　庫</v>
      </c>
    </row>
    <row r="1633" spans="1:22" x14ac:dyDescent="0.4">
      <c r="A1633" t="s">
        <v>11810</v>
      </c>
      <c r="B1633">
        <v>1639</v>
      </c>
      <c r="C1633" t="s">
        <v>7691</v>
      </c>
      <c r="D1633" t="s">
        <v>7692</v>
      </c>
      <c r="E1633">
        <v>4</v>
      </c>
      <c r="F1633" t="s">
        <v>93</v>
      </c>
      <c r="G1633">
        <v>20021002</v>
      </c>
      <c r="H1633" t="s">
        <v>7693</v>
      </c>
      <c r="I1633" t="s">
        <v>7694</v>
      </c>
      <c r="J1633" t="s">
        <v>1741</v>
      </c>
      <c r="K1633" t="s">
        <v>141</v>
      </c>
      <c r="L1633" t="s">
        <v>93</v>
      </c>
      <c r="M1633" t="s">
        <v>6367</v>
      </c>
      <c r="O1633" s="2">
        <f>IFERROR(IF($B1633="","",INDEX(所属情報!$E:$E,MATCH($A1633,所属情報!$A:$A,0))),"")</f>
        <v>492204</v>
      </c>
      <c r="P1633" s="2" t="str">
        <f t="shared" si="75"/>
        <v>北田　颯 (4)</v>
      </c>
      <c r="Q1633" s="2" t="str">
        <f t="shared" si="76"/>
        <v>ｷﾀﾀﾞ ｿｳ</v>
      </c>
      <c r="R1633" s="2" t="str">
        <f t="shared" si="77"/>
        <v>KITADA So (02)</v>
      </c>
      <c r="S1633" s="2" t="str">
        <f>IFERROR(IF($F1633="","",INDEX(リスト!$C:$C,MATCH($F1633,リスト!$B:$B,0))),"")</f>
        <v>27</v>
      </c>
      <c r="T1633" s="2" t="str">
        <f>IFERROR(IF($K1633="","",INDEX(リスト!$F:$F,MATCH($K1633,リスト!$E:$E,0))),"")</f>
        <v>JPN</v>
      </c>
      <c r="U1633" s="2" t="str">
        <f>IF($B1633="","",RIGHT($G1633*1000+100+COUNTIF($G$2:$G1633,$G1633),9))</f>
        <v>021002103</v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>枚方津田・大　阪</v>
      </c>
    </row>
    <row r="1634" spans="1:22" x14ac:dyDescent="0.4">
      <c r="A1634" t="s">
        <v>11810</v>
      </c>
      <c r="B1634">
        <v>1640</v>
      </c>
      <c r="C1634" t="s">
        <v>7695</v>
      </c>
      <c r="D1634" t="s">
        <v>7696</v>
      </c>
      <c r="E1634">
        <v>4</v>
      </c>
      <c r="F1634" t="s">
        <v>93</v>
      </c>
      <c r="G1634">
        <v>20021206</v>
      </c>
      <c r="H1634" t="s">
        <v>7697</v>
      </c>
      <c r="I1634" t="s">
        <v>795</v>
      </c>
      <c r="J1634" t="s">
        <v>2056</v>
      </c>
      <c r="K1634" t="s">
        <v>141</v>
      </c>
      <c r="L1634" t="s">
        <v>93</v>
      </c>
      <c r="M1634" t="s">
        <v>6583</v>
      </c>
      <c r="O1634" s="2">
        <f>IFERROR(IF($B1634="","",INDEX(所属情報!$E:$E,MATCH($A1634,所属情報!$A:$A,0))),"")</f>
        <v>492204</v>
      </c>
      <c r="P1634" s="2" t="str">
        <f t="shared" si="75"/>
        <v>坂本　元喜 (4)</v>
      </c>
      <c r="Q1634" s="2" t="str">
        <f t="shared" si="76"/>
        <v>ｻｶﾓﾄ ｹﾞﾝｷ</v>
      </c>
      <c r="R1634" s="2" t="str">
        <f t="shared" si="77"/>
        <v>SAKAMOTO Genki (02)</v>
      </c>
      <c r="S1634" s="2" t="str">
        <f>IFERROR(IF($F1634="","",INDEX(リスト!$C:$C,MATCH($F1634,リスト!$B:$B,0))),"")</f>
        <v>27</v>
      </c>
      <c r="T1634" s="2" t="str">
        <f>IFERROR(IF($K1634="","",INDEX(リスト!$F:$F,MATCH($K1634,リスト!$E:$E,0))),"")</f>
        <v>JPN</v>
      </c>
      <c r="U1634" s="2" t="str">
        <f>IF($B1634="","",RIGHT($G1634*1000+100+COUNTIF($G$2:$G1634,$G1634),9))</f>
        <v>021206101</v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>大阪学院大・大　阪</v>
      </c>
    </row>
    <row r="1635" spans="1:22" x14ac:dyDescent="0.4">
      <c r="A1635" t="s">
        <v>11810</v>
      </c>
      <c r="B1635">
        <v>1641</v>
      </c>
      <c r="C1635" t="s">
        <v>7698</v>
      </c>
      <c r="D1635" t="s">
        <v>7699</v>
      </c>
      <c r="E1635">
        <v>4</v>
      </c>
      <c r="F1635" t="s">
        <v>95</v>
      </c>
      <c r="G1635">
        <v>20021218</v>
      </c>
      <c r="H1635" t="s">
        <v>7700</v>
      </c>
      <c r="I1635" t="s">
        <v>7701</v>
      </c>
      <c r="J1635" t="s">
        <v>2134</v>
      </c>
      <c r="K1635" t="s">
        <v>141</v>
      </c>
      <c r="L1635" t="s">
        <v>95</v>
      </c>
      <c r="M1635" t="s">
        <v>7702</v>
      </c>
      <c r="O1635" s="2">
        <f>IFERROR(IF($B1635="","",INDEX(所属情報!$E:$E,MATCH($A1635,所属情報!$A:$A,0))),"")</f>
        <v>492204</v>
      </c>
      <c r="P1635" s="2" t="str">
        <f t="shared" si="75"/>
        <v>下妻　樹生 (4)</v>
      </c>
      <c r="Q1635" s="2" t="str">
        <f t="shared" si="76"/>
        <v>ｼﾓﾂﾞﾏ ﾀﾂｷ</v>
      </c>
      <c r="R1635" s="2" t="str">
        <f t="shared" si="77"/>
        <v>SHIMOZUMA Tatsuki (02)</v>
      </c>
      <c r="S1635" s="2" t="str">
        <f>IFERROR(IF($F1635="","",INDEX(リスト!$C:$C,MATCH($F1635,リスト!$B:$B,0))),"")</f>
        <v>28</v>
      </c>
      <c r="T1635" s="2" t="str">
        <f>IFERROR(IF($K1635="","",INDEX(リスト!$F:$F,MATCH($K1635,リスト!$E:$E,0))),"")</f>
        <v>JPN</v>
      </c>
      <c r="U1635" s="2" t="str">
        <f>IF($B1635="","",RIGHT($G1635*1000+100+COUNTIF($G$2:$G1635,$G1635),9))</f>
        <v>021218103</v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>川西明峰・兵　庫</v>
      </c>
    </row>
    <row r="1636" spans="1:22" x14ac:dyDescent="0.4">
      <c r="A1636" t="s">
        <v>11810</v>
      </c>
      <c r="B1636">
        <v>1642</v>
      </c>
      <c r="C1636" t="s">
        <v>7703</v>
      </c>
      <c r="D1636" t="s">
        <v>7704</v>
      </c>
      <c r="E1636">
        <v>4</v>
      </c>
      <c r="F1636" t="s">
        <v>93</v>
      </c>
      <c r="G1636">
        <v>20021231</v>
      </c>
      <c r="H1636" t="s">
        <v>7705</v>
      </c>
      <c r="I1636" t="s">
        <v>7706</v>
      </c>
      <c r="J1636" t="s">
        <v>4204</v>
      </c>
      <c r="K1636" t="s">
        <v>141</v>
      </c>
      <c r="L1636" t="s">
        <v>93</v>
      </c>
      <c r="M1636" t="s">
        <v>6367</v>
      </c>
      <c r="O1636" s="2">
        <f>IFERROR(IF($B1636="","",INDEX(所属情報!$E:$E,MATCH($A1636,所属情報!$A:$A,0))),"")</f>
        <v>492204</v>
      </c>
      <c r="P1636" s="2" t="str">
        <f t="shared" si="75"/>
        <v>武本　佳明 (4)</v>
      </c>
      <c r="Q1636" s="2" t="str">
        <f t="shared" si="76"/>
        <v>ﾀｹﾓﾄ ﾖｼｱｷ</v>
      </c>
      <c r="R1636" s="2" t="str">
        <f t="shared" si="77"/>
        <v>TAKEMOTO Yoshiaki (02)</v>
      </c>
      <c r="S1636" s="2" t="str">
        <f>IFERROR(IF($F1636="","",INDEX(リスト!$C:$C,MATCH($F1636,リスト!$B:$B,0))),"")</f>
        <v>27</v>
      </c>
      <c r="T1636" s="2" t="str">
        <f>IFERROR(IF($K1636="","",INDEX(リスト!$F:$F,MATCH($K1636,リスト!$E:$E,0))),"")</f>
        <v>JPN</v>
      </c>
      <c r="U1636" s="2" t="str">
        <f>IF($B1636="","",RIGHT($G1636*1000+100+COUNTIF($G$2:$G1636,$G1636),9))</f>
        <v>021231102</v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>枚方津田・大　阪</v>
      </c>
    </row>
    <row r="1637" spans="1:22" x14ac:dyDescent="0.4">
      <c r="A1637" t="s">
        <v>11810</v>
      </c>
      <c r="B1637">
        <v>1643</v>
      </c>
      <c r="C1637" t="s">
        <v>7707</v>
      </c>
      <c r="D1637" t="s">
        <v>7708</v>
      </c>
      <c r="E1637">
        <v>4</v>
      </c>
      <c r="F1637" t="s">
        <v>91</v>
      </c>
      <c r="G1637">
        <v>20030128</v>
      </c>
      <c r="H1637" t="s">
        <v>7709</v>
      </c>
      <c r="I1637" t="s">
        <v>7710</v>
      </c>
      <c r="J1637" t="s">
        <v>1635</v>
      </c>
      <c r="K1637" t="s">
        <v>141</v>
      </c>
      <c r="L1637" t="s">
        <v>91</v>
      </c>
      <c r="M1637" t="s">
        <v>1195</v>
      </c>
      <c r="O1637" s="2">
        <f>IFERROR(IF($B1637="","",INDEX(所属情報!$E:$E,MATCH($A1637,所属情報!$A:$A,0))),"")</f>
        <v>492204</v>
      </c>
      <c r="P1637" s="2" t="str">
        <f t="shared" si="75"/>
        <v>波多野　快斗 (4)</v>
      </c>
      <c r="Q1637" s="2" t="str">
        <f t="shared" si="76"/>
        <v>ﾊﾀﾉ ｶｲﾄ</v>
      </c>
      <c r="R1637" s="2" t="str">
        <f t="shared" si="77"/>
        <v>HATANO Kaito (03)</v>
      </c>
      <c r="S1637" s="2" t="str">
        <f>IFERROR(IF($F1637="","",INDEX(リスト!$C:$C,MATCH($F1637,リスト!$B:$B,0))),"")</f>
        <v>26</v>
      </c>
      <c r="T1637" s="2" t="str">
        <f>IFERROR(IF($K1637="","",INDEX(リスト!$F:$F,MATCH($K1637,リスト!$E:$E,0))),"")</f>
        <v>JPN</v>
      </c>
      <c r="U1637" s="2" t="str">
        <f>IF($B1637="","",RIGHT($G1637*1000+100+COUNTIF($G$2:$G1637,$G1637),9))</f>
        <v>030128101</v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>綾部・京　都</v>
      </c>
    </row>
    <row r="1638" spans="1:22" x14ac:dyDescent="0.4">
      <c r="A1638" t="s">
        <v>11810</v>
      </c>
      <c r="B1638">
        <v>1644</v>
      </c>
      <c r="C1638" t="s">
        <v>7711</v>
      </c>
      <c r="D1638" t="s">
        <v>7712</v>
      </c>
      <c r="E1638">
        <v>3</v>
      </c>
      <c r="F1638" t="s">
        <v>105</v>
      </c>
      <c r="G1638">
        <v>20040118</v>
      </c>
      <c r="H1638" t="s">
        <v>7713</v>
      </c>
      <c r="I1638" t="s">
        <v>7714</v>
      </c>
      <c r="J1638" t="s">
        <v>1683</v>
      </c>
      <c r="K1638" t="s">
        <v>141</v>
      </c>
      <c r="L1638" t="s">
        <v>105</v>
      </c>
      <c r="M1638" t="s">
        <v>7715</v>
      </c>
      <c r="O1638" s="2">
        <f>IFERROR(IF($B1638="","",INDEX(所属情報!$E:$E,MATCH($A1638,所属情報!$A:$A,0))),"")</f>
        <v>492204</v>
      </c>
      <c r="P1638" s="2" t="str">
        <f t="shared" si="75"/>
        <v>安福　柊汰 (3)</v>
      </c>
      <c r="Q1638" s="2" t="str">
        <f t="shared" si="76"/>
        <v>ｱﾌﾞｸ ｼｭｳﾀ</v>
      </c>
      <c r="R1638" s="2" t="str">
        <f t="shared" si="77"/>
        <v>ABUKU Shuta (04)</v>
      </c>
      <c r="S1638" s="2" t="str">
        <f>IFERROR(IF($F1638="","",INDEX(リスト!$C:$C,MATCH($F1638,リスト!$B:$B,0))),"")</f>
        <v>33</v>
      </c>
      <c r="T1638" s="2" t="str">
        <f>IFERROR(IF($K1638="","",INDEX(リスト!$F:$F,MATCH($K1638,リスト!$E:$E,0))),"")</f>
        <v>JPN</v>
      </c>
      <c r="U1638" s="2" t="str">
        <f>IF($B1638="","",RIGHT($G1638*1000+100+COUNTIF($G$2:$G1638,$G1638),9))</f>
        <v>040118102</v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>金光学園・岡　山</v>
      </c>
    </row>
    <row r="1639" spans="1:22" x14ac:dyDescent="0.4">
      <c r="A1639" t="s">
        <v>11810</v>
      </c>
      <c r="B1639">
        <v>1645</v>
      </c>
      <c r="C1639" t="s">
        <v>7716</v>
      </c>
      <c r="D1639" t="s">
        <v>7717</v>
      </c>
      <c r="E1639">
        <v>3</v>
      </c>
      <c r="F1639" t="s">
        <v>93</v>
      </c>
      <c r="G1639">
        <v>20031016</v>
      </c>
      <c r="H1639" t="s">
        <v>7718</v>
      </c>
      <c r="I1639" t="s">
        <v>1731</v>
      </c>
      <c r="J1639" t="s">
        <v>2900</v>
      </c>
      <c r="K1639" t="s">
        <v>141</v>
      </c>
      <c r="L1639" t="s">
        <v>93</v>
      </c>
      <c r="M1639" t="s">
        <v>4572</v>
      </c>
      <c r="O1639" s="2">
        <f>IFERROR(IF($B1639="","",INDEX(所属情報!$E:$E,MATCH($A1639,所属情報!$A:$A,0))),"")</f>
        <v>492204</v>
      </c>
      <c r="P1639" s="2" t="str">
        <f t="shared" si="75"/>
        <v>今井　智也 (3)</v>
      </c>
      <c r="Q1639" s="2" t="str">
        <f t="shared" si="76"/>
        <v>ｲﾏｲ ﾄﾓﾔ</v>
      </c>
      <c r="R1639" s="2" t="str">
        <f t="shared" si="77"/>
        <v>IMAI Tomoya (03)</v>
      </c>
      <c r="S1639" s="2" t="str">
        <f>IFERROR(IF($F1639="","",INDEX(リスト!$C:$C,MATCH($F1639,リスト!$B:$B,0))),"")</f>
        <v>27</v>
      </c>
      <c r="T1639" s="2" t="str">
        <f>IFERROR(IF($K1639="","",INDEX(リスト!$F:$F,MATCH($K1639,リスト!$E:$E,0))),"")</f>
        <v>JPN</v>
      </c>
      <c r="U1639" s="2" t="str">
        <f>IF($B1639="","",RIGHT($G1639*1000+100+COUNTIF($G$2:$G1639,$G1639),9))</f>
        <v>031016101</v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>興國・大　阪</v>
      </c>
    </row>
    <row r="1640" spans="1:22" x14ac:dyDescent="0.4">
      <c r="A1640" t="s">
        <v>11810</v>
      </c>
      <c r="B1640">
        <v>1646</v>
      </c>
      <c r="C1640" t="s">
        <v>7719</v>
      </c>
      <c r="D1640" t="s">
        <v>7720</v>
      </c>
      <c r="E1640">
        <v>3</v>
      </c>
      <c r="F1640" t="s">
        <v>89</v>
      </c>
      <c r="G1640">
        <v>20030701</v>
      </c>
      <c r="H1640" t="s">
        <v>7721</v>
      </c>
      <c r="I1640" t="s">
        <v>7722</v>
      </c>
      <c r="J1640" t="s">
        <v>1200</v>
      </c>
      <c r="K1640" t="s">
        <v>141</v>
      </c>
      <c r="L1640" t="s">
        <v>89</v>
      </c>
      <c r="M1640" t="s">
        <v>6736</v>
      </c>
      <c r="O1640" s="2">
        <f>IFERROR(IF($B1640="","",INDEX(所属情報!$E:$E,MATCH($A1640,所属情報!$A:$A,0))),"")</f>
        <v>492204</v>
      </c>
      <c r="P1640" s="2" t="str">
        <f t="shared" si="75"/>
        <v>菊河　隼人 (3)</v>
      </c>
      <c r="Q1640" s="2" t="str">
        <f t="shared" si="76"/>
        <v>ｷｸｶﾜ ﾊﾔﾄ</v>
      </c>
      <c r="R1640" s="2" t="str">
        <f t="shared" si="77"/>
        <v>KIKUKAWA Hayato (03)</v>
      </c>
      <c r="S1640" s="2" t="str">
        <f>IFERROR(IF($F1640="","",INDEX(リスト!$C:$C,MATCH($F1640,リスト!$B:$B,0))),"")</f>
        <v>25</v>
      </c>
      <c r="T1640" s="2" t="str">
        <f>IFERROR(IF($K1640="","",INDEX(リスト!$F:$F,MATCH($K1640,リスト!$E:$E,0))),"")</f>
        <v>JPN</v>
      </c>
      <c r="U1640" s="2" t="str">
        <f>IF($B1640="","",RIGHT($G1640*1000+100+COUNTIF($G$2:$G1640,$G1640),9))</f>
        <v>030701102</v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>近江・滋　賀</v>
      </c>
    </row>
    <row r="1641" spans="1:22" x14ac:dyDescent="0.4">
      <c r="A1641" t="s">
        <v>11810</v>
      </c>
      <c r="B1641">
        <v>1647</v>
      </c>
      <c r="C1641" t="s">
        <v>7723</v>
      </c>
      <c r="D1641" t="s">
        <v>7724</v>
      </c>
      <c r="E1641">
        <v>3</v>
      </c>
      <c r="F1641" t="s">
        <v>93</v>
      </c>
      <c r="G1641">
        <v>20030902</v>
      </c>
      <c r="H1641" t="s">
        <v>7725</v>
      </c>
      <c r="I1641" t="s">
        <v>1687</v>
      </c>
      <c r="J1641" t="s">
        <v>2431</v>
      </c>
      <c r="K1641" t="s">
        <v>141</v>
      </c>
      <c r="L1641" t="s">
        <v>93</v>
      </c>
      <c r="M1641" t="s">
        <v>6583</v>
      </c>
      <c r="O1641" s="2">
        <f>IFERROR(IF($B1641="","",INDEX(所属情報!$E:$E,MATCH($A1641,所属情報!$A:$A,0))),"")</f>
        <v>492204</v>
      </c>
      <c r="P1641" s="2" t="str">
        <f t="shared" si="75"/>
        <v>高木　大地 (3)</v>
      </c>
      <c r="Q1641" s="2" t="str">
        <f t="shared" si="76"/>
        <v>ﾀｶｷﾞ ﾀﾞｲﾁ</v>
      </c>
      <c r="R1641" s="2" t="str">
        <f t="shared" si="77"/>
        <v>TAKAGI Daichi (03)</v>
      </c>
      <c r="S1641" s="2" t="str">
        <f>IFERROR(IF($F1641="","",INDEX(リスト!$C:$C,MATCH($F1641,リスト!$B:$B,0))),"")</f>
        <v>27</v>
      </c>
      <c r="T1641" s="2" t="str">
        <f>IFERROR(IF($K1641="","",INDEX(リスト!$F:$F,MATCH($K1641,リスト!$E:$E,0))),"")</f>
        <v>JPN</v>
      </c>
      <c r="U1641" s="2" t="str">
        <f>IF($B1641="","",RIGHT($G1641*1000+100+COUNTIF($G$2:$G1641,$G1641),9))</f>
        <v>030902101</v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>大阪学院大・大　阪</v>
      </c>
    </row>
    <row r="1642" spans="1:22" x14ac:dyDescent="0.4">
      <c r="A1642" t="s">
        <v>11810</v>
      </c>
      <c r="B1642">
        <v>1648</v>
      </c>
      <c r="C1642" t="s">
        <v>7726</v>
      </c>
      <c r="D1642" t="s">
        <v>7727</v>
      </c>
      <c r="E1642">
        <v>3</v>
      </c>
      <c r="F1642" t="s">
        <v>93</v>
      </c>
      <c r="G1642">
        <v>20040219</v>
      </c>
      <c r="H1642" t="s">
        <v>7728</v>
      </c>
      <c r="I1642" t="s">
        <v>7729</v>
      </c>
      <c r="J1642" t="s">
        <v>1721</v>
      </c>
      <c r="K1642" t="s">
        <v>141</v>
      </c>
      <c r="L1642" t="s">
        <v>93</v>
      </c>
      <c r="M1642" t="s">
        <v>7730</v>
      </c>
      <c r="O1642" s="2">
        <f>IFERROR(IF($B1642="","",INDEX(所属情報!$E:$E,MATCH($A1642,所属情報!$A:$A,0))),"")</f>
        <v>492204</v>
      </c>
      <c r="P1642" s="2" t="str">
        <f t="shared" si="75"/>
        <v>塚元　一輝 (3)</v>
      </c>
      <c r="Q1642" s="2" t="str">
        <f t="shared" si="76"/>
        <v>ﾂｶﾓﾄ ｶｽﾞｷ</v>
      </c>
      <c r="R1642" s="2" t="str">
        <f t="shared" si="77"/>
        <v>TSUKAMOTO Kazuki (04)</v>
      </c>
      <c r="S1642" s="2" t="str">
        <f>IFERROR(IF($F1642="","",INDEX(リスト!$C:$C,MATCH($F1642,リスト!$B:$B,0))),"")</f>
        <v>27</v>
      </c>
      <c r="T1642" s="2" t="str">
        <f>IFERROR(IF($K1642="","",INDEX(リスト!$F:$F,MATCH($K1642,リスト!$E:$E,0))),"")</f>
        <v>JPN</v>
      </c>
      <c r="U1642" s="2" t="str">
        <f>IF($B1642="","",RIGHT($G1642*1000+100+COUNTIF($G$2:$G1642,$G1642),9))</f>
        <v>040219101</v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>日新・大　阪</v>
      </c>
    </row>
    <row r="1643" spans="1:22" x14ac:dyDescent="0.4">
      <c r="A1643" t="s">
        <v>11810</v>
      </c>
      <c r="B1643">
        <v>1649</v>
      </c>
      <c r="C1643" t="s">
        <v>7731</v>
      </c>
      <c r="D1643" t="s">
        <v>7732</v>
      </c>
      <c r="E1643">
        <v>3</v>
      </c>
      <c r="F1643" t="s">
        <v>93</v>
      </c>
      <c r="G1643">
        <v>20030711</v>
      </c>
      <c r="H1643" t="s">
        <v>7733</v>
      </c>
      <c r="I1643" t="s">
        <v>2258</v>
      </c>
      <c r="J1643" t="s">
        <v>1004</v>
      </c>
      <c r="K1643" t="s">
        <v>141</v>
      </c>
      <c r="L1643" t="s">
        <v>93</v>
      </c>
      <c r="M1643" t="s">
        <v>957</v>
      </c>
      <c r="O1643" s="2">
        <f>IFERROR(IF($B1643="","",INDEX(所属情報!$E:$E,MATCH($A1643,所属情報!$A:$A,0))),"")</f>
        <v>492204</v>
      </c>
      <c r="P1643" s="2" t="str">
        <f t="shared" si="75"/>
        <v>土井　陽向 (3)</v>
      </c>
      <c r="Q1643" s="2" t="str">
        <f t="shared" si="76"/>
        <v>ﾄﾞｲ ﾋﾅﾀ</v>
      </c>
      <c r="R1643" s="2" t="str">
        <f t="shared" si="77"/>
        <v>DOI Hinata (03)</v>
      </c>
      <c r="S1643" s="2" t="str">
        <f>IFERROR(IF($F1643="","",INDEX(リスト!$C:$C,MATCH($F1643,リスト!$B:$B,0))),"")</f>
        <v>27</v>
      </c>
      <c r="T1643" s="2" t="str">
        <f>IFERROR(IF($K1643="","",INDEX(リスト!$F:$F,MATCH($K1643,リスト!$E:$E,0))),"")</f>
        <v>JPN</v>
      </c>
      <c r="U1643" s="2" t="str">
        <f>IF($B1643="","",RIGHT($G1643*1000+100+COUNTIF($G$2:$G1643,$G1643),9))</f>
        <v>030711103</v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>摂津・大　阪</v>
      </c>
    </row>
    <row r="1644" spans="1:22" x14ac:dyDescent="0.4">
      <c r="A1644" t="s">
        <v>11810</v>
      </c>
      <c r="B1644">
        <v>1650</v>
      </c>
      <c r="C1644" t="s">
        <v>7734</v>
      </c>
      <c r="D1644" t="s">
        <v>7735</v>
      </c>
      <c r="E1644">
        <v>3</v>
      </c>
      <c r="F1644" t="s">
        <v>95</v>
      </c>
      <c r="G1644">
        <v>20031123</v>
      </c>
      <c r="H1644" t="s">
        <v>7736</v>
      </c>
      <c r="I1644" t="s">
        <v>5350</v>
      </c>
      <c r="J1644" t="s">
        <v>7737</v>
      </c>
      <c r="K1644" t="s">
        <v>141</v>
      </c>
      <c r="L1644" t="s">
        <v>95</v>
      </c>
      <c r="M1644" t="s">
        <v>827</v>
      </c>
      <c r="O1644" s="2">
        <f>IFERROR(IF($B1644="","",INDEX(所属情報!$E:$E,MATCH($A1644,所属情報!$A:$A,0))),"")</f>
        <v>492204</v>
      </c>
      <c r="P1644" s="2" t="str">
        <f t="shared" si="75"/>
        <v>藤本　真生 (3)</v>
      </c>
      <c r="Q1644" s="2" t="str">
        <f t="shared" si="76"/>
        <v>ﾌｼﾞﾓﾄ ﾏﾅｾ</v>
      </c>
      <c r="R1644" s="2" t="str">
        <f t="shared" si="77"/>
        <v>FUJIMOTO Manase (03)</v>
      </c>
      <c r="S1644" s="2" t="str">
        <f>IFERROR(IF($F1644="","",INDEX(リスト!$C:$C,MATCH($F1644,リスト!$B:$B,0))),"")</f>
        <v>28</v>
      </c>
      <c r="T1644" s="2" t="str">
        <f>IFERROR(IF($K1644="","",INDEX(リスト!$F:$F,MATCH($K1644,リスト!$E:$E,0))),"")</f>
        <v>JPN</v>
      </c>
      <c r="U1644" s="2" t="str">
        <f>IF($B1644="","",RIGHT($G1644*1000+100+COUNTIF($G$2:$G1644,$G1644),9))</f>
        <v>031123105</v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>社・兵　庫</v>
      </c>
    </row>
    <row r="1645" spans="1:22" x14ac:dyDescent="0.4">
      <c r="A1645" t="s">
        <v>11810</v>
      </c>
      <c r="B1645">
        <v>1651</v>
      </c>
      <c r="C1645" t="s">
        <v>7738</v>
      </c>
      <c r="D1645" t="s">
        <v>7739</v>
      </c>
      <c r="E1645">
        <v>3</v>
      </c>
      <c r="F1645" t="s">
        <v>111</v>
      </c>
      <c r="G1645">
        <v>20031016</v>
      </c>
      <c r="H1645" t="s">
        <v>7740</v>
      </c>
      <c r="I1645" t="s">
        <v>7741</v>
      </c>
      <c r="J1645" t="s">
        <v>2466</v>
      </c>
      <c r="K1645" t="s">
        <v>141</v>
      </c>
      <c r="L1645" t="s">
        <v>111</v>
      </c>
      <c r="M1645" t="s">
        <v>7742</v>
      </c>
      <c r="O1645" s="2">
        <f>IFERROR(IF($B1645="","",INDEX(所属情報!$E:$E,MATCH($A1645,所属情報!$A:$A,0))),"")</f>
        <v>492204</v>
      </c>
      <c r="P1645" s="2" t="str">
        <f t="shared" si="75"/>
        <v>三原　和磨 (3)</v>
      </c>
      <c r="Q1645" s="2" t="str">
        <f t="shared" si="76"/>
        <v>ﾐﾊﾗ ｶｽﾞﾏ</v>
      </c>
      <c r="R1645" s="2" t="str">
        <f t="shared" si="77"/>
        <v>MIHARA Kazuma (03)</v>
      </c>
      <c r="S1645" s="2" t="str">
        <f>IFERROR(IF($F1645="","",INDEX(リスト!$C:$C,MATCH($F1645,リスト!$B:$B,0))),"")</f>
        <v>36</v>
      </c>
      <c r="T1645" s="2" t="str">
        <f>IFERROR(IF($K1645="","",INDEX(リスト!$F:$F,MATCH($K1645,リスト!$E:$E,0))),"")</f>
        <v>JPN</v>
      </c>
      <c r="U1645" s="2" t="str">
        <f>IF($B1645="","",RIGHT($G1645*1000+100+COUNTIF($G$2:$G1645,$G1645),9))</f>
        <v>031016102</v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>小松島西・徳　島</v>
      </c>
    </row>
    <row r="1646" spans="1:22" x14ac:dyDescent="0.4">
      <c r="A1646" t="s">
        <v>11810</v>
      </c>
      <c r="B1646">
        <v>1652</v>
      </c>
      <c r="C1646" t="s">
        <v>7743</v>
      </c>
      <c r="D1646" t="s">
        <v>7744</v>
      </c>
      <c r="E1646">
        <v>3</v>
      </c>
      <c r="F1646" t="s">
        <v>95</v>
      </c>
      <c r="G1646">
        <v>20030410</v>
      </c>
      <c r="H1646" t="s">
        <v>7745</v>
      </c>
      <c r="I1646" t="s">
        <v>7746</v>
      </c>
      <c r="J1646" t="s">
        <v>1303</v>
      </c>
      <c r="K1646" t="s">
        <v>141</v>
      </c>
      <c r="L1646" t="s">
        <v>95</v>
      </c>
      <c r="M1646" t="s">
        <v>827</v>
      </c>
      <c r="O1646" s="2">
        <f>IFERROR(IF($B1646="","",INDEX(所属情報!$E:$E,MATCH($A1646,所属情報!$A:$A,0))),"")</f>
        <v>492204</v>
      </c>
      <c r="P1646" s="2" t="str">
        <f t="shared" si="75"/>
        <v>森永　悠斗 (3)</v>
      </c>
      <c r="Q1646" s="2" t="str">
        <f t="shared" si="76"/>
        <v>ﾓﾘﾅｶﾞ ﾕｳﾄ</v>
      </c>
      <c r="R1646" s="2" t="str">
        <f t="shared" si="77"/>
        <v>MORINAGA Yuto (03)</v>
      </c>
      <c r="S1646" s="2" t="str">
        <f>IFERROR(IF($F1646="","",INDEX(リスト!$C:$C,MATCH($F1646,リスト!$B:$B,0))),"")</f>
        <v>28</v>
      </c>
      <c r="T1646" s="2" t="str">
        <f>IFERROR(IF($K1646="","",INDEX(リスト!$F:$F,MATCH($K1646,リスト!$E:$E,0))),"")</f>
        <v>JPN</v>
      </c>
      <c r="U1646" s="2" t="str">
        <f>IF($B1646="","",RIGHT($G1646*1000+100+COUNTIF($G$2:$G1646,$G1646),9))</f>
        <v>030410104</v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>社・兵　庫</v>
      </c>
    </row>
    <row r="1647" spans="1:22" x14ac:dyDescent="0.4">
      <c r="A1647" t="s">
        <v>11810</v>
      </c>
      <c r="B1647">
        <v>1653</v>
      </c>
      <c r="C1647" t="s">
        <v>7747</v>
      </c>
      <c r="D1647" t="s">
        <v>7748</v>
      </c>
      <c r="E1647">
        <v>2</v>
      </c>
      <c r="F1647" t="s">
        <v>93</v>
      </c>
      <c r="G1647">
        <v>20040602</v>
      </c>
      <c r="H1647" t="s">
        <v>7749</v>
      </c>
      <c r="I1647" t="s">
        <v>4367</v>
      </c>
      <c r="J1647" t="s">
        <v>4431</v>
      </c>
      <c r="K1647" t="s">
        <v>141</v>
      </c>
      <c r="L1647" t="s">
        <v>93</v>
      </c>
      <c r="M1647" t="s">
        <v>951</v>
      </c>
      <c r="O1647" s="2">
        <f>IFERROR(IF($B1647="","",INDEX(所属情報!$E:$E,MATCH($A1647,所属情報!$A:$A,0))),"")</f>
        <v>492204</v>
      </c>
      <c r="P1647" s="2" t="str">
        <f t="shared" si="75"/>
        <v>阿部　拓斗 (2)</v>
      </c>
      <c r="Q1647" s="2" t="str">
        <f t="shared" si="76"/>
        <v>ｱﾍﾞ ﾀｸﾄ</v>
      </c>
      <c r="R1647" s="2" t="str">
        <f t="shared" si="77"/>
        <v>ABE Takuto (04)</v>
      </c>
      <c r="S1647" s="2" t="str">
        <f>IFERROR(IF($F1647="","",INDEX(リスト!$C:$C,MATCH($F1647,リスト!$B:$B,0))),"")</f>
        <v>27</v>
      </c>
      <c r="T1647" s="2" t="str">
        <f>IFERROR(IF($K1647="","",INDEX(リスト!$F:$F,MATCH($K1647,リスト!$E:$E,0))),"")</f>
        <v>JPN</v>
      </c>
      <c r="U1647" s="2" t="str">
        <f>IF($B1647="","",RIGHT($G1647*1000+100+COUNTIF($G$2:$G1647,$G1647),9))</f>
        <v>040602102</v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>大阪・大　阪</v>
      </c>
    </row>
    <row r="1648" spans="1:22" x14ac:dyDescent="0.4">
      <c r="A1648" t="s">
        <v>11810</v>
      </c>
      <c r="B1648">
        <v>1654</v>
      </c>
      <c r="C1648" t="s">
        <v>7750</v>
      </c>
      <c r="D1648" t="s">
        <v>7751</v>
      </c>
      <c r="E1648">
        <v>2</v>
      </c>
      <c r="F1648" t="s">
        <v>93</v>
      </c>
      <c r="G1648">
        <v>20041201</v>
      </c>
      <c r="H1648" t="s">
        <v>7752</v>
      </c>
      <c r="I1648" t="s">
        <v>7753</v>
      </c>
      <c r="J1648" t="s">
        <v>1360</v>
      </c>
      <c r="K1648" t="s">
        <v>141</v>
      </c>
      <c r="L1648" t="s">
        <v>93</v>
      </c>
      <c r="M1648" t="s">
        <v>951</v>
      </c>
      <c r="O1648" s="2">
        <f>IFERROR(IF($B1648="","",INDEX(所属情報!$E:$E,MATCH($A1648,所属情報!$A:$A,0))),"")</f>
        <v>492204</v>
      </c>
      <c r="P1648" s="2" t="str">
        <f t="shared" si="75"/>
        <v>猪狩　宏太 (2)</v>
      </c>
      <c r="Q1648" s="2" t="str">
        <f t="shared" si="76"/>
        <v>ｲｶﾞﾘ ｺｳﾀ</v>
      </c>
      <c r="R1648" s="2" t="str">
        <f t="shared" si="77"/>
        <v>IGARI Kota (04)</v>
      </c>
      <c r="S1648" s="2" t="str">
        <f>IFERROR(IF($F1648="","",INDEX(リスト!$C:$C,MATCH($F1648,リスト!$B:$B,0))),"")</f>
        <v>27</v>
      </c>
      <c r="T1648" s="2" t="str">
        <f>IFERROR(IF($K1648="","",INDEX(リスト!$F:$F,MATCH($K1648,リスト!$E:$E,0))),"")</f>
        <v>JPN</v>
      </c>
      <c r="U1648" s="2" t="str">
        <f>IF($B1648="","",RIGHT($G1648*1000+100+COUNTIF($G$2:$G1648,$G1648),9))</f>
        <v>041201102</v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>大阪・大　阪</v>
      </c>
    </row>
    <row r="1649" spans="1:22" x14ac:dyDescent="0.4">
      <c r="A1649" t="s">
        <v>11810</v>
      </c>
      <c r="B1649">
        <v>1655</v>
      </c>
      <c r="C1649" t="s">
        <v>7754</v>
      </c>
      <c r="D1649" t="s">
        <v>7755</v>
      </c>
      <c r="E1649">
        <v>2</v>
      </c>
      <c r="F1649" t="s">
        <v>93</v>
      </c>
      <c r="G1649">
        <v>20040406</v>
      </c>
      <c r="H1649" t="s">
        <v>7756</v>
      </c>
      <c r="I1649" t="s">
        <v>7757</v>
      </c>
      <c r="J1649" t="s">
        <v>1064</v>
      </c>
      <c r="K1649" t="s">
        <v>141</v>
      </c>
      <c r="L1649" t="s">
        <v>93</v>
      </c>
      <c r="M1649" t="s">
        <v>7758</v>
      </c>
      <c r="O1649" s="2">
        <f>IFERROR(IF($B1649="","",INDEX(所属情報!$E:$E,MATCH($A1649,所属情報!$A:$A,0))),"")</f>
        <v>492204</v>
      </c>
      <c r="P1649" s="2" t="str">
        <f t="shared" si="75"/>
        <v>笹原　裕也 (2)</v>
      </c>
      <c r="Q1649" s="2" t="str">
        <f t="shared" si="76"/>
        <v>ｻｻﾊﾗ ﾕｳﾔ</v>
      </c>
      <c r="R1649" s="2" t="str">
        <f t="shared" si="77"/>
        <v>SASAHARA Yuya (04)</v>
      </c>
      <c r="S1649" s="2" t="str">
        <f>IFERROR(IF($F1649="","",INDEX(リスト!$C:$C,MATCH($F1649,リスト!$B:$B,0))),"")</f>
        <v>27</v>
      </c>
      <c r="T1649" s="2" t="str">
        <f>IFERROR(IF($K1649="","",INDEX(リスト!$F:$F,MATCH($K1649,リスト!$E:$E,0))),"")</f>
        <v>JPN</v>
      </c>
      <c r="U1649" s="2" t="str">
        <f>IF($B1649="","",RIGHT($G1649*1000+100+COUNTIF($G$2:$G1649,$G1649),9))</f>
        <v>040406105</v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>大冠・大　阪</v>
      </c>
    </row>
    <row r="1650" spans="1:22" x14ac:dyDescent="0.4">
      <c r="A1650" t="s">
        <v>11810</v>
      </c>
      <c r="B1650">
        <v>1656</v>
      </c>
      <c r="C1650" t="s">
        <v>7759</v>
      </c>
      <c r="D1650" t="s">
        <v>7760</v>
      </c>
      <c r="E1650">
        <v>2</v>
      </c>
      <c r="F1650" t="s">
        <v>95</v>
      </c>
      <c r="G1650">
        <v>20040413</v>
      </c>
      <c r="H1650" t="s">
        <v>7761</v>
      </c>
      <c r="I1650" t="s">
        <v>1682</v>
      </c>
      <c r="J1650" t="s">
        <v>1651</v>
      </c>
      <c r="K1650" t="s">
        <v>141</v>
      </c>
      <c r="L1650" t="s">
        <v>95</v>
      </c>
      <c r="M1650" t="s">
        <v>5898</v>
      </c>
      <c r="O1650" s="2">
        <f>IFERROR(IF($B1650="","",INDEX(所属情報!$E:$E,MATCH($A1650,所属情報!$A:$A,0))),"")</f>
        <v>492204</v>
      </c>
      <c r="P1650" s="2" t="str">
        <f t="shared" si="75"/>
        <v>中山　純 (2)</v>
      </c>
      <c r="Q1650" s="2" t="str">
        <f t="shared" si="76"/>
        <v>ﾅｶﾔﾏ ｼﾞｭﾝ</v>
      </c>
      <c r="R1650" s="2" t="str">
        <f t="shared" si="77"/>
        <v>NAKAYAMA Jun (04)</v>
      </c>
      <c r="S1650" s="2" t="str">
        <f>IFERROR(IF($F1650="","",INDEX(リスト!$C:$C,MATCH($F1650,リスト!$B:$B,0))),"")</f>
        <v>28</v>
      </c>
      <c r="T1650" s="2" t="str">
        <f>IFERROR(IF($K1650="","",INDEX(リスト!$F:$F,MATCH($K1650,リスト!$E:$E,0))),"")</f>
        <v>JPN</v>
      </c>
      <c r="U1650" s="2" t="str">
        <f>IF($B1650="","",RIGHT($G1650*1000+100+COUNTIF($G$2:$G1650,$G1650),9))</f>
        <v>040413102</v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>育英・兵　庫</v>
      </c>
    </row>
    <row r="1651" spans="1:22" x14ac:dyDescent="0.4">
      <c r="A1651" t="s">
        <v>11810</v>
      </c>
      <c r="B1651">
        <v>1657</v>
      </c>
      <c r="C1651" t="s">
        <v>7762</v>
      </c>
      <c r="D1651" t="s">
        <v>7763</v>
      </c>
      <c r="E1651">
        <v>2</v>
      </c>
      <c r="F1651" t="s">
        <v>93</v>
      </c>
      <c r="G1651">
        <v>20050301</v>
      </c>
      <c r="H1651" t="s">
        <v>7764</v>
      </c>
      <c r="I1651" t="s">
        <v>3735</v>
      </c>
      <c r="J1651" t="s">
        <v>1244</v>
      </c>
      <c r="K1651" t="s">
        <v>141</v>
      </c>
      <c r="L1651" t="s">
        <v>93</v>
      </c>
      <c r="M1651" t="s">
        <v>4572</v>
      </c>
      <c r="O1651" s="2">
        <f>IFERROR(IF($B1651="","",INDEX(所属情報!$E:$E,MATCH($A1651,所属情報!$A:$A,0))),"")</f>
        <v>492204</v>
      </c>
      <c r="P1651" s="2" t="str">
        <f t="shared" si="75"/>
        <v>長谷川　優馬 (2)</v>
      </c>
      <c r="Q1651" s="2" t="str">
        <f t="shared" si="76"/>
        <v>ﾊｾｶﾞﾜ ﾕｳﾏ</v>
      </c>
      <c r="R1651" s="2" t="str">
        <f t="shared" si="77"/>
        <v>HASEGAWA Yuma (05)</v>
      </c>
      <c r="S1651" s="2" t="str">
        <f>IFERROR(IF($F1651="","",INDEX(リスト!$C:$C,MATCH($F1651,リスト!$B:$B,0))),"")</f>
        <v>27</v>
      </c>
      <c r="T1651" s="2" t="str">
        <f>IFERROR(IF($K1651="","",INDEX(リスト!$F:$F,MATCH($K1651,リスト!$E:$E,0))),"")</f>
        <v>JPN</v>
      </c>
      <c r="U1651" s="2" t="str">
        <f>IF($B1651="","",RIGHT($G1651*1000+100+COUNTIF($G$2:$G1651,$G1651),9))</f>
        <v>050301102</v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>興國・大　阪</v>
      </c>
    </row>
    <row r="1652" spans="1:22" x14ac:dyDescent="0.4">
      <c r="A1652" t="s">
        <v>11810</v>
      </c>
      <c r="B1652">
        <v>1658</v>
      </c>
      <c r="C1652" t="s">
        <v>7765</v>
      </c>
      <c r="D1652" t="s">
        <v>7766</v>
      </c>
      <c r="E1652">
        <v>2</v>
      </c>
      <c r="F1652" t="s">
        <v>93</v>
      </c>
      <c r="G1652">
        <v>20040521</v>
      </c>
      <c r="H1652" t="s">
        <v>7767</v>
      </c>
      <c r="I1652" t="s">
        <v>7768</v>
      </c>
      <c r="J1652" t="s">
        <v>1435</v>
      </c>
      <c r="K1652" t="s">
        <v>141</v>
      </c>
      <c r="L1652" t="s">
        <v>93</v>
      </c>
      <c r="M1652" t="s">
        <v>5949</v>
      </c>
      <c r="O1652" s="2">
        <f>IFERROR(IF($B1652="","",INDEX(所属情報!$E:$E,MATCH($A1652,所属情報!$A:$A,0))),"")</f>
        <v>492204</v>
      </c>
      <c r="P1652" s="2" t="str">
        <f t="shared" si="75"/>
        <v>浜崎　佑太 (2)</v>
      </c>
      <c r="Q1652" s="2" t="str">
        <f t="shared" si="76"/>
        <v>ﾊﾏｻﾞｷ ﾕｳﾀ</v>
      </c>
      <c r="R1652" s="2" t="str">
        <f t="shared" si="77"/>
        <v>HAMAZAKI Yuta (04)</v>
      </c>
      <c r="S1652" s="2" t="str">
        <f>IFERROR(IF($F1652="","",INDEX(リスト!$C:$C,MATCH($F1652,リスト!$B:$B,0))),"")</f>
        <v>27</v>
      </c>
      <c r="T1652" s="2" t="str">
        <f>IFERROR(IF($K1652="","",INDEX(リスト!$F:$F,MATCH($K1652,リスト!$E:$E,0))),"")</f>
        <v>JPN</v>
      </c>
      <c r="U1652" s="2" t="str">
        <f>IF($B1652="","",RIGHT($G1652*1000+100+COUNTIF($G$2:$G1652,$G1652),9))</f>
        <v>040521103</v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>太成学院大・大　阪</v>
      </c>
    </row>
    <row r="1653" spans="1:22" x14ac:dyDescent="0.4">
      <c r="A1653" t="s">
        <v>11811</v>
      </c>
      <c r="B1653">
        <v>1659</v>
      </c>
      <c r="C1653" t="s">
        <v>7769</v>
      </c>
      <c r="D1653" t="s">
        <v>7770</v>
      </c>
      <c r="E1653">
        <v>4</v>
      </c>
      <c r="F1653" t="s">
        <v>93</v>
      </c>
      <c r="G1653">
        <v>20020605</v>
      </c>
      <c r="H1653" t="s">
        <v>7771</v>
      </c>
      <c r="I1653" t="s">
        <v>7772</v>
      </c>
      <c r="J1653" t="s">
        <v>2978</v>
      </c>
      <c r="K1653" t="s">
        <v>141</v>
      </c>
      <c r="L1653" t="s">
        <v>93</v>
      </c>
      <c r="M1653" t="s">
        <v>7758</v>
      </c>
      <c r="O1653" s="2">
        <f>IFERROR(IF($B1653="","",INDEX(所属情報!$E:$E,MATCH($A1653,所属情報!$A:$A,0))),"")</f>
        <v>492523</v>
      </c>
      <c r="P1653" s="2" t="str">
        <f t="shared" si="75"/>
        <v>船越　涼雅 (4)</v>
      </c>
      <c r="Q1653" s="2" t="str">
        <f t="shared" si="76"/>
        <v>ﾌﾅｺｼ ﾘｮｳｶﾞ</v>
      </c>
      <c r="R1653" s="2" t="str">
        <f t="shared" si="77"/>
        <v>FUNAKOSHI Ryoga (02)</v>
      </c>
      <c r="S1653" s="2" t="str">
        <f>IFERROR(IF($F1653="","",INDEX(リスト!$C:$C,MATCH($F1653,リスト!$B:$B,0))),"")</f>
        <v>27</v>
      </c>
      <c r="T1653" s="2" t="str">
        <f>IFERROR(IF($K1653="","",INDEX(リスト!$F:$F,MATCH($K1653,リスト!$E:$E,0))),"")</f>
        <v>JPN</v>
      </c>
      <c r="U1653" s="2" t="str">
        <f>IF($B1653="","",RIGHT($G1653*1000+100+COUNTIF($G$2:$G1653,$G1653),9))</f>
        <v>020605104</v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>大冠・大　阪</v>
      </c>
    </row>
    <row r="1654" spans="1:22" x14ac:dyDescent="0.4">
      <c r="A1654" t="s">
        <v>11811</v>
      </c>
      <c r="B1654">
        <v>1660</v>
      </c>
      <c r="C1654" t="s">
        <v>7773</v>
      </c>
      <c r="D1654" t="s">
        <v>7774</v>
      </c>
      <c r="E1654">
        <v>4</v>
      </c>
      <c r="F1654" t="s">
        <v>93</v>
      </c>
      <c r="G1654">
        <v>20020819</v>
      </c>
      <c r="H1654" t="s">
        <v>7775</v>
      </c>
      <c r="I1654" t="s">
        <v>1359</v>
      </c>
      <c r="J1654" t="s">
        <v>2326</v>
      </c>
      <c r="K1654" t="s">
        <v>141</v>
      </c>
      <c r="L1654" t="s">
        <v>93</v>
      </c>
      <c r="M1654" t="s">
        <v>851</v>
      </c>
      <c r="O1654" s="2">
        <f>IFERROR(IF($B1654="","",INDEX(所属情報!$E:$E,MATCH($A1654,所属情報!$A:$A,0))),"")</f>
        <v>492523</v>
      </c>
      <c r="P1654" s="2" t="str">
        <f t="shared" si="75"/>
        <v>山崎　奨 (4)</v>
      </c>
      <c r="Q1654" s="2" t="str">
        <f t="shared" si="76"/>
        <v>ﾔﾏｻｷ ﾀｽｸ</v>
      </c>
      <c r="R1654" s="2" t="str">
        <f t="shared" si="77"/>
        <v>YAMASAKI Tasuku (02)</v>
      </c>
      <c r="S1654" s="2" t="str">
        <f>IFERROR(IF($F1654="","",INDEX(リスト!$C:$C,MATCH($F1654,リスト!$B:$B,0))),"")</f>
        <v>27</v>
      </c>
      <c r="T1654" s="2" t="str">
        <f>IFERROR(IF($K1654="","",INDEX(リスト!$F:$F,MATCH($K1654,リスト!$E:$E,0))),"")</f>
        <v>JPN</v>
      </c>
      <c r="U1654" s="2" t="str">
        <f>IF($B1654="","",RIGHT($G1654*1000+100+COUNTIF($G$2:$G1654,$G1654),9))</f>
        <v>020819102</v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>桜宮・大　阪</v>
      </c>
    </row>
    <row r="1655" spans="1:22" x14ac:dyDescent="0.4">
      <c r="A1655" t="s">
        <v>11811</v>
      </c>
      <c r="B1655">
        <v>1661</v>
      </c>
      <c r="C1655" t="s">
        <v>7776</v>
      </c>
      <c r="D1655" t="s">
        <v>7777</v>
      </c>
      <c r="E1655">
        <v>4</v>
      </c>
      <c r="F1655" t="s">
        <v>91</v>
      </c>
      <c r="G1655">
        <v>20020919</v>
      </c>
      <c r="H1655" t="s">
        <v>7778</v>
      </c>
      <c r="I1655" t="s">
        <v>4969</v>
      </c>
      <c r="J1655" t="s">
        <v>1477</v>
      </c>
      <c r="K1655" t="s">
        <v>141</v>
      </c>
      <c r="L1655" t="s">
        <v>91</v>
      </c>
      <c r="M1655" t="s">
        <v>1195</v>
      </c>
      <c r="O1655" s="2">
        <f>IFERROR(IF($B1655="","",INDEX(所属情報!$E:$E,MATCH($A1655,所属情報!$A:$A,0))),"")</f>
        <v>492523</v>
      </c>
      <c r="P1655" s="2" t="str">
        <f t="shared" si="75"/>
        <v>谷口　哲也 (4)</v>
      </c>
      <c r="Q1655" s="2" t="str">
        <f t="shared" si="76"/>
        <v>ﾀﾆｸﾞﾁ ﾃﾂﾔ</v>
      </c>
      <c r="R1655" s="2" t="str">
        <f t="shared" si="77"/>
        <v>TANIGUCHI Tetsuya (02)</v>
      </c>
      <c r="S1655" s="2" t="str">
        <f>IFERROR(IF($F1655="","",INDEX(リスト!$C:$C,MATCH($F1655,リスト!$B:$B,0))),"")</f>
        <v>26</v>
      </c>
      <c r="T1655" s="2" t="str">
        <f>IFERROR(IF($K1655="","",INDEX(リスト!$F:$F,MATCH($K1655,リスト!$E:$E,0))),"")</f>
        <v>JPN</v>
      </c>
      <c r="U1655" s="2" t="str">
        <f>IF($B1655="","",RIGHT($G1655*1000+100+COUNTIF($G$2:$G1655,$G1655),9))</f>
        <v>020919103</v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>綾部・京　都</v>
      </c>
    </row>
    <row r="1656" spans="1:22" x14ac:dyDescent="0.4">
      <c r="A1656" t="s">
        <v>11811</v>
      </c>
      <c r="B1656">
        <v>1662</v>
      </c>
      <c r="C1656" t="s">
        <v>7779</v>
      </c>
      <c r="D1656" t="s">
        <v>7780</v>
      </c>
      <c r="E1656">
        <v>4</v>
      </c>
      <c r="F1656" t="s">
        <v>93</v>
      </c>
      <c r="G1656">
        <v>20030320</v>
      </c>
      <c r="H1656" t="s">
        <v>7781</v>
      </c>
      <c r="I1656" t="s">
        <v>3422</v>
      </c>
      <c r="J1656" t="s">
        <v>980</v>
      </c>
      <c r="K1656" t="s">
        <v>141</v>
      </c>
      <c r="L1656" t="s">
        <v>93</v>
      </c>
      <c r="M1656" t="s">
        <v>5542</v>
      </c>
      <c r="O1656" s="2">
        <f>IFERROR(IF($B1656="","",INDEX(所属情報!$E:$E,MATCH($A1656,所属情報!$A:$A,0))),"")</f>
        <v>492523</v>
      </c>
      <c r="P1656" s="2" t="str">
        <f t="shared" si="75"/>
        <v>中川　祥太 (4)</v>
      </c>
      <c r="Q1656" s="2" t="str">
        <f t="shared" si="76"/>
        <v>ﾅｶｶﾞﾜ ｼｮｳﾀ</v>
      </c>
      <c r="R1656" s="2" t="str">
        <f t="shared" si="77"/>
        <v>NAKAGAWA Shota (03)</v>
      </c>
      <c r="S1656" s="2" t="str">
        <f>IFERROR(IF($F1656="","",INDEX(リスト!$C:$C,MATCH($F1656,リスト!$B:$B,0))),"")</f>
        <v>27</v>
      </c>
      <c r="T1656" s="2" t="str">
        <f>IFERROR(IF($K1656="","",INDEX(リスト!$F:$F,MATCH($K1656,リスト!$E:$E,0))),"")</f>
        <v>JPN</v>
      </c>
      <c r="U1656" s="2" t="str">
        <f>IF($B1656="","",RIGHT($G1656*1000+100+COUNTIF($G$2:$G1656,$G1656),9))</f>
        <v>030320103</v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>大阪産業大附属・大　阪</v>
      </c>
    </row>
    <row r="1657" spans="1:22" x14ac:dyDescent="0.4">
      <c r="A1657" t="s">
        <v>11811</v>
      </c>
      <c r="B1657">
        <v>1663</v>
      </c>
      <c r="C1657" t="s">
        <v>7782</v>
      </c>
      <c r="D1657" t="s">
        <v>7783</v>
      </c>
      <c r="E1657">
        <v>4</v>
      </c>
      <c r="F1657" t="s">
        <v>93</v>
      </c>
      <c r="G1657">
        <v>20030217</v>
      </c>
      <c r="H1657" t="s">
        <v>7784</v>
      </c>
      <c r="I1657" t="s">
        <v>2221</v>
      </c>
      <c r="J1657" t="s">
        <v>4195</v>
      </c>
      <c r="K1657" t="s">
        <v>141</v>
      </c>
      <c r="L1657" t="s">
        <v>93</v>
      </c>
      <c r="M1657" t="s">
        <v>957</v>
      </c>
      <c r="O1657" s="2">
        <f>IFERROR(IF($B1657="","",INDEX(所属情報!$E:$E,MATCH($A1657,所属情報!$A:$A,0))),"")</f>
        <v>492523</v>
      </c>
      <c r="P1657" s="2" t="str">
        <f t="shared" si="75"/>
        <v>長島　聖 (4)</v>
      </c>
      <c r="Q1657" s="2" t="str">
        <f t="shared" si="76"/>
        <v>ﾅｶﾞｼﾏ ﾋｼﾞﾘ</v>
      </c>
      <c r="R1657" s="2" t="str">
        <f t="shared" si="77"/>
        <v>NAGASHIMA Hijiri (03)</v>
      </c>
      <c r="S1657" s="2" t="str">
        <f>IFERROR(IF($F1657="","",INDEX(リスト!$C:$C,MATCH($F1657,リスト!$B:$B,0))),"")</f>
        <v>27</v>
      </c>
      <c r="T1657" s="2" t="str">
        <f>IFERROR(IF($K1657="","",INDEX(リスト!$F:$F,MATCH($K1657,リスト!$E:$E,0))),"")</f>
        <v>JPN</v>
      </c>
      <c r="U1657" s="2" t="str">
        <f>IF($B1657="","",RIGHT($G1657*1000+100+COUNTIF($G$2:$G1657,$G1657),9))</f>
        <v>030217101</v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>摂津・大　阪</v>
      </c>
    </row>
    <row r="1658" spans="1:22" x14ac:dyDescent="0.4">
      <c r="A1658" t="s">
        <v>11811</v>
      </c>
      <c r="B1658">
        <v>1664</v>
      </c>
      <c r="C1658" t="s">
        <v>7785</v>
      </c>
      <c r="D1658" t="s">
        <v>7786</v>
      </c>
      <c r="E1658">
        <v>3</v>
      </c>
      <c r="F1658" t="s">
        <v>93</v>
      </c>
      <c r="G1658">
        <v>20030726</v>
      </c>
      <c r="H1658" t="s">
        <v>7787</v>
      </c>
      <c r="I1658" t="s">
        <v>4013</v>
      </c>
      <c r="J1658" t="s">
        <v>1244</v>
      </c>
      <c r="K1658" t="s">
        <v>141</v>
      </c>
      <c r="L1658" t="s">
        <v>93</v>
      </c>
      <c r="M1658" t="s">
        <v>5988</v>
      </c>
      <c r="O1658" s="2">
        <f>IFERROR(IF($B1658="","",INDEX(所属情報!$E:$E,MATCH($A1658,所属情報!$A:$A,0))),"")</f>
        <v>492523</v>
      </c>
      <c r="P1658" s="2" t="str">
        <f t="shared" si="75"/>
        <v>河崎　侑真 (3)</v>
      </c>
      <c r="Q1658" s="2" t="str">
        <f t="shared" si="76"/>
        <v>ｶﾜｻｷ ﾕｳﾏ</v>
      </c>
      <c r="R1658" s="2" t="str">
        <f t="shared" si="77"/>
        <v>KAWASAKI Yuma (03)</v>
      </c>
      <c r="S1658" s="2" t="str">
        <f>IFERROR(IF($F1658="","",INDEX(リスト!$C:$C,MATCH($F1658,リスト!$B:$B,0))),"")</f>
        <v>27</v>
      </c>
      <c r="T1658" s="2" t="str">
        <f>IFERROR(IF($K1658="","",INDEX(リスト!$F:$F,MATCH($K1658,リスト!$E:$E,0))),"")</f>
        <v>JPN</v>
      </c>
      <c r="U1658" s="2" t="str">
        <f>IF($B1658="","",RIGHT($G1658*1000+100+COUNTIF($G$2:$G1658,$G1658),9))</f>
        <v>030726103</v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>大阪商業大・大　阪</v>
      </c>
    </row>
    <row r="1659" spans="1:22" x14ac:dyDescent="0.4">
      <c r="A1659" t="s">
        <v>11811</v>
      </c>
      <c r="B1659">
        <v>1665</v>
      </c>
      <c r="C1659" t="s">
        <v>7788</v>
      </c>
      <c r="D1659" t="s">
        <v>7789</v>
      </c>
      <c r="E1659">
        <v>3</v>
      </c>
      <c r="F1659" t="s">
        <v>93</v>
      </c>
      <c r="G1659">
        <v>20040117</v>
      </c>
      <c r="H1659" t="s">
        <v>7790</v>
      </c>
      <c r="I1659" t="s">
        <v>7791</v>
      </c>
      <c r="J1659" t="s">
        <v>2173</v>
      </c>
      <c r="K1659" t="s">
        <v>141</v>
      </c>
      <c r="L1659" t="s">
        <v>93</v>
      </c>
      <c r="M1659" t="s">
        <v>7792</v>
      </c>
      <c r="O1659" s="2">
        <f>IFERROR(IF($B1659="","",INDEX(所属情報!$E:$E,MATCH($A1659,所属情報!$A:$A,0))),"")</f>
        <v>492523</v>
      </c>
      <c r="P1659" s="2" t="str">
        <f t="shared" si="75"/>
        <v>前口　将志 (3)</v>
      </c>
      <c r="Q1659" s="2" t="str">
        <f t="shared" si="76"/>
        <v>ﾏｴｸﾞﾁ ﾏｻｼ</v>
      </c>
      <c r="R1659" s="2" t="str">
        <f t="shared" si="77"/>
        <v>MAEGUCHI Masashi (04)</v>
      </c>
      <c r="S1659" s="2" t="str">
        <f>IFERROR(IF($F1659="","",INDEX(リスト!$C:$C,MATCH($F1659,リスト!$B:$B,0))),"")</f>
        <v>27</v>
      </c>
      <c r="T1659" s="2" t="str">
        <f>IFERROR(IF($K1659="","",INDEX(リスト!$F:$F,MATCH($K1659,リスト!$E:$E,0))),"")</f>
        <v>JPN</v>
      </c>
      <c r="U1659" s="2" t="str">
        <f>IF($B1659="","",RIGHT($G1659*1000+100+COUNTIF($G$2:$G1659,$G1659),9))</f>
        <v>040117102</v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>茨木西・大　阪</v>
      </c>
    </row>
    <row r="1660" spans="1:22" x14ac:dyDescent="0.4">
      <c r="A1660" t="s">
        <v>11811</v>
      </c>
      <c r="B1660">
        <v>1666</v>
      </c>
      <c r="C1660" t="s">
        <v>7793</v>
      </c>
      <c r="D1660" t="s">
        <v>7794</v>
      </c>
      <c r="E1660">
        <v>3</v>
      </c>
      <c r="F1660" t="s">
        <v>93</v>
      </c>
      <c r="G1660">
        <v>20031022</v>
      </c>
      <c r="H1660" t="s">
        <v>7795</v>
      </c>
      <c r="I1660" t="s">
        <v>4367</v>
      </c>
      <c r="J1660" t="s">
        <v>944</v>
      </c>
      <c r="K1660" t="s">
        <v>141</v>
      </c>
      <c r="L1660" t="s">
        <v>111</v>
      </c>
      <c r="M1660" t="s">
        <v>7796</v>
      </c>
      <c r="O1660" s="2">
        <f>IFERROR(IF($B1660="","",INDEX(所属情報!$E:$E,MATCH($A1660,所属情報!$A:$A,0))),"")</f>
        <v>492523</v>
      </c>
      <c r="P1660" s="2" t="str">
        <f t="shared" si="75"/>
        <v>阿部　慶己 (3)</v>
      </c>
      <c r="Q1660" s="2" t="str">
        <f t="shared" si="76"/>
        <v>ｱﾍﾞ ﾖｼｷ</v>
      </c>
      <c r="R1660" s="2" t="str">
        <f t="shared" si="77"/>
        <v>ABE Yoshiki (03)</v>
      </c>
      <c r="S1660" s="2" t="str">
        <f>IFERROR(IF($F1660="","",INDEX(リスト!$C:$C,MATCH($F1660,リスト!$B:$B,0))),"")</f>
        <v>27</v>
      </c>
      <c r="T1660" s="2" t="str">
        <f>IFERROR(IF($K1660="","",INDEX(リスト!$F:$F,MATCH($K1660,リスト!$E:$E,0))),"")</f>
        <v>JPN</v>
      </c>
      <c r="U1660" s="2" t="str">
        <f>IF($B1660="","",RIGHT($G1660*1000+100+COUNTIF($G$2:$G1660,$G1660),9))</f>
        <v>031022101</v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>阿波・徳　島</v>
      </c>
    </row>
    <row r="1661" spans="1:22" x14ac:dyDescent="0.4">
      <c r="A1661" t="s">
        <v>11811</v>
      </c>
      <c r="B1661">
        <v>1667</v>
      </c>
      <c r="C1661" t="s">
        <v>7797</v>
      </c>
      <c r="D1661" t="s">
        <v>7798</v>
      </c>
      <c r="E1661">
        <v>2</v>
      </c>
      <c r="F1661" t="s">
        <v>95</v>
      </c>
      <c r="G1661">
        <v>20040520</v>
      </c>
      <c r="H1661" t="s">
        <v>7799</v>
      </c>
      <c r="I1661" t="s">
        <v>4495</v>
      </c>
      <c r="J1661" t="s">
        <v>7222</v>
      </c>
      <c r="K1661" t="s">
        <v>141</v>
      </c>
      <c r="L1661" t="s">
        <v>95</v>
      </c>
      <c r="M1661" t="s">
        <v>7800</v>
      </c>
      <c r="O1661" s="2">
        <f>IFERROR(IF($B1661="","",INDEX(所属情報!$E:$E,MATCH($A1661,所属情報!$A:$A,0))),"")</f>
        <v>492523</v>
      </c>
      <c r="P1661" s="2" t="str">
        <f t="shared" si="75"/>
        <v>阿嘉　克浩 (2)</v>
      </c>
      <c r="Q1661" s="2" t="str">
        <f t="shared" si="76"/>
        <v>ｱｶﾞ ｶﾂﾋﾛ</v>
      </c>
      <c r="R1661" s="2" t="str">
        <f t="shared" si="77"/>
        <v>AGA Katsuhiro (04)</v>
      </c>
      <c r="S1661" s="2" t="str">
        <f>IFERROR(IF($F1661="","",INDEX(リスト!$C:$C,MATCH($F1661,リスト!$B:$B,0))),"")</f>
        <v>28</v>
      </c>
      <c r="T1661" s="2" t="str">
        <f>IFERROR(IF($K1661="","",INDEX(リスト!$F:$F,MATCH($K1661,リスト!$E:$E,0))),"")</f>
        <v>JPN</v>
      </c>
      <c r="U1661" s="2" t="str">
        <f>IF($B1661="","",RIGHT($G1661*1000+100+COUNTIF($G$2:$G1661,$G1661),9))</f>
        <v>040520103</v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>県立尼崎・兵　庫</v>
      </c>
    </row>
    <row r="1662" spans="1:22" x14ac:dyDescent="0.4">
      <c r="A1662" t="s">
        <v>11811</v>
      </c>
      <c r="B1662">
        <v>1668</v>
      </c>
      <c r="C1662" t="s">
        <v>7801</v>
      </c>
      <c r="D1662" t="s">
        <v>7802</v>
      </c>
      <c r="E1662">
        <v>2</v>
      </c>
      <c r="F1662" t="s">
        <v>91</v>
      </c>
      <c r="G1662">
        <v>20050218</v>
      </c>
      <c r="H1662" t="s">
        <v>7803</v>
      </c>
      <c r="I1662" t="s">
        <v>1805</v>
      </c>
      <c r="J1662" t="s">
        <v>2800</v>
      </c>
      <c r="K1662" t="s">
        <v>141</v>
      </c>
      <c r="L1662" t="s">
        <v>91</v>
      </c>
      <c r="M1662" t="s">
        <v>863</v>
      </c>
      <c r="O1662" s="2">
        <f>IFERROR(IF($B1662="","",INDEX(所属情報!$E:$E,MATCH($A1662,所属情報!$A:$A,0))),"")</f>
        <v>492523</v>
      </c>
      <c r="P1662" s="2" t="str">
        <f t="shared" si="75"/>
        <v>田中　琉喜 (2)</v>
      </c>
      <c r="Q1662" s="2" t="str">
        <f t="shared" si="76"/>
        <v>ﾀﾅｶ ﾘｭｳｷ</v>
      </c>
      <c r="R1662" s="2" t="str">
        <f t="shared" si="77"/>
        <v>TANAKA Ryuki (05)</v>
      </c>
      <c r="S1662" s="2" t="str">
        <f>IFERROR(IF($F1662="","",INDEX(リスト!$C:$C,MATCH($F1662,リスト!$B:$B,0))),"")</f>
        <v>26</v>
      </c>
      <c r="T1662" s="2" t="str">
        <f>IFERROR(IF($K1662="","",INDEX(リスト!$F:$F,MATCH($K1662,リスト!$E:$E,0))),"")</f>
        <v>JPN</v>
      </c>
      <c r="U1662" s="2" t="str">
        <f>IF($B1662="","",RIGHT($G1662*1000+100+COUNTIF($G$2:$G1662,$G1662),9))</f>
        <v>050218101</v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>鳥羽・京　都</v>
      </c>
    </row>
    <row r="1663" spans="1:22" x14ac:dyDescent="0.4">
      <c r="A1663" t="s">
        <v>11811</v>
      </c>
      <c r="B1663">
        <v>1669</v>
      </c>
      <c r="C1663" t="s">
        <v>7804</v>
      </c>
      <c r="D1663" t="s">
        <v>7805</v>
      </c>
      <c r="E1663">
        <v>2</v>
      </c>
      <c r="F1663" t="s">
        <v>93</v>
      </c>
      <c r="G1663">
        <v>20040917</v>
      </c>
      <c r="H1663" t="s">
        <v>7806</v>
      </c>
      <c r="I1663" t="s">
        <v>2095</v>
      </c>
      <c r="J1663" t="s">
        <v>1657</v>
      </c>
      <c r="K1663" t="s">
        <v>141</v>
      </c>
      <c r="L1663" t="s">
        <v>93</v>
      </c>
      <c r="M1663" t="s">
        <v>785</v>
      </c>
      <c r="O1663" s="2">
        <f>IFERROR(IF($B1663="","",INDEX(所属情報!$E:$E,MATCH($A1663,所属情報!$A:$A,0))),"")</f>
        <v>492523</v>
      </c>
      <c r="P1663" s="2" t="str">
        <f t="shared" si="75"/>
        <v>太田　遙人 (2)</v>
      </c>
      <c r="Q1663" s="2" t="str">
        <f t="shared" si="76"/>
        <v>ｵｵﾀ ﾊﾙﾄ</v>
      </c>
      <c r="R1663" s="2" t="str">
        <f t="shared" si="77"/>
        <v>OTA Haruto (04)</v>
      </c>
      <c r="S1663" s="2" t="str">
        <f>IFERROR(IF($F1663="","",INDEX(リスト!$C:$C,MATCH($F1663,リスト!$B:$B,0))),"")</f>
        <v>27</v>
      </c>
      <c r="T1663" s="2" t="str">
        <f>IFERROR(IF($K1663="","",INDEX(リスト!$F:$F,MATCH($K1663,リスト!$E:$E,0))),"")</f>
        <v>JPN</v>
      </c>
      <c r="U1663" s="2" t="str">
        <f>IF($B1663="","",RIGHT($G1663*1000+100+COUNTIF($G$2:$G1663,$G1663),9))</f>
        <v>040917101</v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>東海大大阪仰星・大　阪</v>
      </c>
    </row>
    <row r="1664" spans="1:22" x14ac:dyDescent="0.4">
      <c r="A1664" t="s">
        <v>11811</v>
      </c>
      <c r="B1664">
        <v>1670</v>
      </c>
      <c r="C1664" t="s">
        <v>7807</v>
      </c>
      <c r="D1664" t="s">
        <v>7808</v>
      </c>
      <c r="E1664">
        <v>2</v>
      </c>
      <c r="F1664" t="s">
        <v>95</v>
      </c>
      <c r="G1664">
        <v>20040916</v>
      </c>
      <c r="H1664" t="s">
        <v>7809</v>
      </c>
      <c r="I1664" t="s">
        <v>1292</v>
      </c>
      <c r="J1664" t="s">
        <v>7188</v>
      </c>
      <c r="K1664" t="s">
        <v>141</v>
      </c>
      <c r="L1664" t="s">
        <v>95</v>
      </c>
      <c r="M1664" t="s">
        <v>7800</v>
      </c>
      <c r="O1664" s="2">
        <f>IFERROR(IF($B1664="","",INDEX(所属情報!$E:$E,MATCH($A1664,所属情報!$A:$A,0))),"")</f>
        <v>492523</v>
      </c>
      <c r="P1664" s="2" t="str">
        <f t="shared" si="75"/>
        <v>小林　純也 (2)</v>
      </c>
      <c r="Q1664" s="2" t="str">
        <f t="shared" si="76"/>
        <v>ｺﾊﾞﾔｼ ｼﾞｭﾝﾔ</v>
      </c>
      <c r="R1664" s="2" t="str">
        <f t="shared" si="77"/>
        <v>KOBAYASHI Junya (04)</v>
      </c>
      <c r="S1664" s="2" t="str">
        <f>IFERROR(IF($F1664="","",INDEX(リスト!$C:$C,MATCH($F1664,リスト!$B:$B,0))),"")</f>
        <v>28</v>
      </c>
      <c r="T1664" s="2" t="str">
        <f>IFERROR(IF($K1664="","",INDEX(リスト!$F:$F,MATCH($K1664,リスト!$E:$E,0))),"")</f>
        <v>JPN</v>
      </c>
      <c r="U1664" s="2" t="str">
        <f>IF($B1664="","",RIGHT($G1664*1000+100+COUNTIF($G$2:$G1664,$G1664),9))</f>
        <v>040916101</v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>県立尼崎・兵　庫</v>
      </c>
    </row>
    <row r="1665" spans="1:22" x14ac:dyDescent="0.4">
      <c r="A1665" t="s">
        <v>11811</v>
      </c>
      <c r="B1665">
        <v>1671</v>
      </c>
      <c r="C1665" t="s">
        <v>7810</v>
      </c>
      <c r="D1665" t="s">
        <v>1443</v>
      </c>
      <c r="E1665">
        <v>2</v>
      </c>
      <c r="F1665" t="s">
        <v>95</v>
      </c>
      <c r="G1665">
        <v>20041113</v>
      </c>
      <c r="H1665" t="s">
        <v>7811</v>
      </c>
      <c r="I1665" t="s">
        <v>1445</v>
      </c>
      <c r="J1665" t="s">
        <v>1223</v>
      </c>
      <c r="K1665" t="s">
        <v>141</v>
      </c>
      <c r="L1665" t="s">
        <v>95</v>
      </c>
      <c r="M1665" t="s">
        <v>7812</v>
      </c>
      <c r="O1665" s="2">
        <f>IFERROR(IF($B1665="","",INDEX(所属情報!$E:$E,MATCH($A1665,所属情報!$A:$A,0))),"")</f>
        <v>492523</v>
      </c>
      <c r="P1665" s="2" t="str">
        <f t="shared" si="75"/>
        <v>栗本　悠生 (2)</v>
      </c>
      <c r="Q1665" s="2" t="str">
        <f t="shared" si="76"/>
        <v>ｸﾘﾓﾄ ﾊﾙｷ</v>
      </c>
      <c r="R1665" s="2" t="str">
        <f t="shared" si="77"/>
        <v>KURIMOTO Haruki (04)</v>
      </c>
      <c r="S1665" s="2" t="str">
        <f>IFERROR(IF($F1665="","",INDEX(リスト!$C:$C,MATCH($F1665,リスト!$B:$B,0))),"")</f>
        <v>28</v>
      </c>
      <c r="T1665" s="2" t="str">
        <f>IFERROR(IF($K1665="","",INDEX(リスト!$F:$F,MATCH($K1665,リスト!$E:$E,0))),"")</f>
        <v>JPN</v>
      </c>
      <c r="U1665" s="2" t="str">
        <f>IF($B1665="","",RIGHT($G1665*1000+100+COUNTIF($G$2:$G1665,$G1665),9))</f>
        <v>041113102</v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>東灘・兵　庫</v>
      </c>
    </row>
    <row r="1666" spans="1:22" x14ac:dyDescent="0.4">
      <c r="A1666" t="s">
        <v>11812</v>
      </c>
      <c r="B1666">
        <v>1672</v>
      </c>
      <c r="C1666" t="s">
        <v>7813</v>
      </c>
      <c r="D1666" t="s">
        <v>7814</v>
      </c>
      <c r="E1666" t="s">
        <v>1307</v>
      </c>
      <c r="F1666" t="s">
        <v>91</v>
      </c>
      <c r="G1666">
        <v>20000506</v>
      </c>
      <c r="H1666" t="s">
        <v>7815</v>
      </c>
      <c r="I1666" t="s">
        <v>7816</v>
      </c>
      <c r="J1666" t="s">
        <v>2179</v>
      </c>
      <c r="K1666" t="s">
        <v>141</v>
      </c>
      <c r="L1666" t="s">
        <v>91</v>
      </c>
      <c r="M1666" t="s">
        <v>7817</v>
      </c>
      <c r="O1666" s="2">
        <f>IFERROR(IF($B1666="","",INDEX(所属情報!$E:$E,MATCH($A1666,所属情報!$A:$A,0))),"")</f>
        <v>490050</v>
      </c>
      <c r="P1666" s="2" t="str">
        <f t="shared" ref="P1666:P1729" si="78">IF($C1666="","",IF($E1666="",$C1666,$C1666&amp;" ("&amp;$E1666&amp;")"))</f>
        <v>栗山　玲温 (M1)</v>
      </c>
      <c r="Q1666" s="2" t="str">
        <f t="shared" ref="Q1666:Q1729" si="79">IF($D1666="","",ASC($D1666))</f>
        <v>ｸﾘﾔﾏ ﾚｵﾝ</v>
      </c>
      <c r="R1666" s="2" t="str">
        <f t="shared" ref="R1666:R1729" si="80">IF($I1666="","",UPPER($I1666)&amp;" "&amp;UPPER(LEFT($J1666,1))&amp;LOWER(RIGHT($J1666,LEN($J1666)-1))&amp;" ("&amp;MID($G1666,3,2)&amp;")")</f>
        <v>KURIYAMA Reon (00)</v>
      </c>
      <c r="S1666" s="2" t="str">
        <f>IFERROR(IF($F1666="","",INDEX(リスト!$C:$C,MATCH($F1666,リスト!$B:$B,0))),"")</f>
        <v>26</v>
      </c>
      <c r="T1666" s="2" t="str">
        <f>IFERROR(IF($K1666="","",INDEX(リスト!$F:$F,MATCH($K1666,リスト!$E:$E,0))),"")</f>
        <v>JPN</v>
      </c>
      <c r="U1666" s="2" t="str">
        <f>IF($B1666="","",RIGHT($G1666*1000+100+COUNTIF($G$2:$G1666,$G1666),9))</f>
        <v>000506101</v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>京都教育大附属・京　都</v>
      </c>
    </row>
    <row r="1667" spans="1:22" x14ac:dyDescent="0.4">
      <c r="A1667" t="s">
        <v>11812</v>
      </c>
      <c r="B1667">
        <v>1673</v>
      </c>
      <c r="C1667" t="s">
        <v>7818</v>
      </c>
      <c r="D1667" t="s">
        <v>7819</v>
      </c>
      <c r="E1667" t="s">
        <v>1307</v>
      </c>
      <c r="F1667" t="s">
        <v>91</v>
      </c>
      <c r="G1667">
        <v>20010405</v>
      </c>
      <c r="H1667" t="s">
        <v>7820</v>
      </c>
      <c r="I1667" t="s">
        <v>5717</v>
      </c>
      <c r="J1667" t="s">
        <v>2393</v>
      </c>
      <c r="K1667" t="s">
        <v>141</v>
      </c>
      <c r="L1667" t="s">
        <v>91</v>
      </c>
      <c r="M1667" t="s">
        <v>4339</v>
      </c>
      <c r="O1667" s="2">
        <f>IFERROR(IF($B1667="","",INDEX(所属情報!$E:$E,MATCH($A1667,所属情報!$A:$A,0))),"")</f>
        <v>490050</v>
      </c>
      <c r="P1667" s="2" t="str">
        <f t="shared" si="78"/>
        <v>臼井　健悟 (M1)</v>
      </c>
      <c r="Q1667" s="2" t="str">
        <f t="shared" si="79"/>
        <v>ｳｽｲ ｹﾝｺﾞ</v>
      </c>
      <c r="R1667" s="2" t="str">
        <f t="shared" si="80"/>
        <v>USUI Kengo (01)</v>
      </c>
      <c r="S1667" s="2" t="str">
        <f>IFERROR(IF($F1667="","",INDEX(リスト!$C:$C,MATCH($F1667,リスト!$B:$B,0))),"")</f>
        <v>26</v>
      </c>
      <c r="T1667" s="2" t="str">
        <f>IFERROR(IF($K1667="","",INDEX(リスト!$F:$F,MATCH($K1667,リスト!$E:$E,0))),"")</f>
        <v>JPN</v>
      </c>
      <c r="U1667" s="2" t="str">
        <f>IF($B1667="","",RIGHT($G1667*1000+100+COUNTIF($G$2:$G1667,$G1667),9))</f>
        <v>010405101</v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>洛星・京　都</v>
      </c>
    </row>
    <row r="1668" spans="1:22" x14ac:dyDescent="0.4">
      <c r="A1668" t="s">
        <v>11812</v>
      </c>
      <c r="B1668">
        <v>1674</v>
      </c>
      <c r="C1668" t="s">
        <v>7821</v>
      </c>
      <c r="D1668" t="s">
        <v>7822</v>
      </c>
      <c r="E1668" t="s">
        <v>1307</v>
      </c>
      <c r="F1668" t="s">
        <v>95</v>
      </c>
      <c r="G1668">
        <v>20011130</v>
      </c>
      <c r="H1668" t="s">
        <v>7823</v>
      </c>
      <c r="I1668" t="s">
        <v>7824</v>
      </c>
      <c r="J1668" t="s">
        <v>1360</v>
      </c>
      <c r="K1668" t="s">
        <v>141</v>
      </c>
      <c r="L1668" t="s">
        <v>95</v>
      </c>
      <c r="M1668" t="s">
        <v>875</v>
      </c>
      <c r="O1668" s="2">
        <f>IFERROR(IF($B1668="","",INDEX(所属情報!$E:$E,MATCH($A1668,所属情報!$A:$A,0))),"")</f>
        <v>490050</v>
      </c>
      <c r="P1668" s="2" t="str">
        <f t="shared" si="78"/>
        <v>白矢　昂汰 (M1)</v>
      </c>
      <c r="Q1668" s="2" t="str">
        <f t="shared" si="79"/>
        <v>ｼﾗﾔ ｺｳﾀ</v>
      </c>
      <c r="R1668" s="2" t="str">
        <f t="shared" si="80"/>
        <v>SHIRAYA Kota (01)</v>
      </c>
      <c r="S1668" s="2" t="str">
        <f>IFERROR(IF($F1668="","",INDEX(リスト!$C:$C,MATCH($F1668,リスト!$B:$B,0))),"")</f>
        <v>28</v>
      </c>
      <c r="T1668" s="2" t="str">
        <f>IFERROR(IF($K1668="","",INDEX(リスト!$F:$F,MATCH($K1668,リスト!$E:$E,0))),"")</f>
        <v>JPN</v>
      </c>
      <c r="U1668" s="2" t="str">
        <f>IF($B1668="","",RIGHT($G1668*1000+100+COUNTIF($G$2:$G1668,$G1668),9))</f>
        <v>011130101</v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>姫路南・兵　庫</v>
      </c>
    </row>
    <row r="1669" spans="1:22" x14ac:dyDescent="0.4">
      <c r="A1669" t="s">
        <v>11812</v>
      </c>
      <c r="B1669">
        <v>1675</v>
      </c>
      <c r="C1669" t="s">
        <v>7825</v>
      </c>
      <c r="D1669" t="s">
        <v>7826</v>
      </c>
      <c r="E1669">
        <v>4</v>
      </c>
      <c r="F1669" t="s">
        <v>91</v>
      </c>
      <c r="G1669">
        <v>19990719</v>
      </c>
      <c r="H1669" t="s">
        <v>7827</v>
      </c>
      <c r="I1669" t="s">
        <v>2708</v>
      </c>
      <c r="J1669" t="s">
        <v>974</v>
      </c>
      <c r="K1669" t="s">
        <v>141</v>
      </c>
      <c r="L1669" t="s">
        <v>91</v>
      </c>
      <c r="M1669" t="s">
        <v>4339</v>
      </c>
      <c r="O1669" s="2">
        <f>IFERROR(IF($B1669="","",INDEX(所属情報!$E:$E,MATCH($A1669,所属情報!$A:$A,0))),"")</f>
        <v>490050</v>
      </c>
      <c r="P1669" s="2" t="str">
        <f t="shared" si="78"/>
        <v>松永　宗大 (4)</v>
      </c>
      <c r="Q1669" s="2" t="str">
        <f t="shared" si="79"/>
        <v>ﾏﾂﾅｶﾞ ｿｳﾀ</v>
      </c>
      <c r="R1669" s="2" t="str">
        <f t="shared" si="80"/>
        <v>MATSUNAGA Sota (99)</v>
      </c>
      <c r="S1669" s="2" t="str">
        <f>IFERROR(IF($F1669="","",INDEX(リスト!$C:$C,MATCH($F1669,リスト!$B:$B,0))),"")</f>
        <v>26</v>
      </c>
      <c r="T1669" s="2" t="str">
        <f>IFERROR(IF($K1669="","",INDEX(リスト!$F:$F,MATCH($K1669,リスト!$E:$E,0))),"")</f>
        <v>JPN</v>
      </c>
      <c r="U1669" s="2" t="str">
        <f>IF($B1669="","",RIGHT($G1669*1000+100+COUNTIF($G$2:$G1669,$G1669),9))</f>
        <v>990719102</v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>洛星・京　都</v>
      </c>
    </row>
    <row r="1670" spans="1:22" x14ac:dyDescent="0.4">
      <c r="A1670" t="s">
        <v>11812</v>
      </c>
      <c r="B1670">
        <v>1676</v>
      </c>
      <c r="C1670" t="s">
        <v>7828</v>
      </c>
      <c r="D1670" t="s">
        <v>7829</v>
      </c>
      <c r="E1670">
        <v>4</v>
      </c>
      <c r="F1670" t="s">
        <v>91</v>
      </c>
      <c r="G1670">
        <v>20020720</v>
      </c>
      <c r="H1670" t="s">
        <v>7830</v>
      </c>
      <c r="I1670" t="s">
        <v>5075</v>
      </c>
      <c r="J1670" s="75" t="s">
        <v>7831</v>
      </c>
      <c r="K1670" t="s">
        <v>141</v>
      </c>
      <c r="L1670" t="s">
        <v>91</v>
      </c>
      <c r="M1670" t="s">
        <v>7832</v>
      </c>
      <c r="O1670" s="2">
        <f>IFERROR(IF($B1670="","",INDEX(所属情報!$E:$E,MATCH($A1670,所属情報!$A:$A,0))),"")</f>
        <v>490050</v>
      </c>
      <c r="P1670" s="2" t="str">
        <f t="shared" si="78"/>
        <v>安井　涼音 (4)</v>
      </c>
      <c r="Q1670" s="2" t="str">
        <f t="shared" si="79"/>
        <v>ﾔｽｲ ﾘｮｵ</v>
      </c>
      <c r="R1670" s="2" t="str">
        <f t="shared" si="80"/>
        <v>YASUI Ryoo (02)</v>
      </c>
      <c r="S1670" s="2" t="str">
        <f>IFERROR(IF($F1670="","",INDEX(リスト!$C:$C,MATCH($F1670,リスト!$B:$B,0))),"")</f>
        <v>26</v>
      </c>
      <c r="T1670" s="2" t="str">
        <f>IFERROR(IF($K1670="","",INDEX(リスト!$F:$F,MATCH($K1670,リスト!$E:$E,0))),"")</f>
        <v>JPN</v>
      </c>
      <c r="U1670" s="2" t="str">
        <f>IF($B1670="","",RIGHT($G1670*1000+100+COUNTIF($G$2:$G1670,$G1670),9))</f>
        <v>020720102</v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>南陽・京　都</v>
      </c>
    </row>
    <row r="1671" spans="1:22" x14ac:dyDescent="0.4">
      <c r="A1671" t="s">
        <v>11812</v>
      </c>
      <c r="B1671">
        <v>1677</v>
      </c>
      <c r="C1671" t="s">
        <v>7833</v>
      </c>
      <c r="D1671" t="s">
        <v>7834</v>
      </c>
      <c r="E1671">
        <v>3</v>
      </c>
      <c r="F1671" t="s">
        <v>91</v>
      </c>
      <c r="G1671">
        <v>20030918</v>
      </c>
      <c r="H1671" t="s">
        <v>7835</v>
      </c>
      <c r="I1671" t="s">
        <v>3107</v>
      </c>
      <c r="J1671" t="s">
        <v>1188</v>
      </c>
      <c r="K1671" t="s">
        <v>141</v>
      </c>
      <c r="L1671" t="s">
        <v>91</v>
      </c>
      <c r="M1671" t="s">
        <v>2432</v>
      </c>
      <c r="O1671" s="2">
        <f>IFERROR(IF($B1671="","",INDEX(所属情報!$E:$E,MATCH($A1671,所属情報!$A:$A,0))),"")</f>
        <v>490050</v>
      </c>
      <c r="P1671" s="2" t="str">
        <f t="shared" si="78"/>
        <v>北村　駿 (3)</v>
      </c>
      <c r="Q1671" s="2" t="str">
        <f t="shared" si="79"/>
        <v>ｷﾀﾑﾗ ｼｭﾝ</v>
      </c>
      <c r="R1671" s="2" t="str">
        <f t="shared" si="80"/>
        <v>KITAMURA Shun (03)</v>
      </c>
      <c r="S1671" s="2" t="str">
        <f>IFERROR(IF($F1671="","",INDEX(リスト!$C:$C,MATCH($F1671,リスト!$B:$B,0))),"")</f>
        <v>26</v>
      </c>
      <c r="T1671" s="2" t="str">
        <f>IFERROR(IF($K1671="","",INDEX(リスト!$F:$F,MATCH($K1671,リスト!$E:$E,0))),"")</f>
        <v>JPN</v>
      </c>
      <c r="U1671" s="2" t="str">
        <f>IF($B1671="","",RIGHT($G1671*1000+100+COUNTIF($G$2:$G1671,$G1671),9))</f>
        <v>030918102</v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>紫野・京　都</v>
      </c>
    </row>
    <row r="1672" spans="1:22" x14ac:dyDescent="0.4">
      <c r="A1672" t="s">
        <v>11812</v>
      </c>
      <c r="B1672">
        <v>1678</v>
      </c>
      <c r="C1672" t="s">
        <v>7836</v>
      </c>
      <c r="D1672" t="s">
        <v>7837</v>
      </c>
      <c r="E1672">
        <v>3</v>
      </c>
      <c r="F1672" t="s">
        <v>91</v>
      </c>
      <c r="G1672">
        <v>20031122</v>
      </c>
      <c r="H1672" t="s">
        <v>7838</v>
      </c>
      <c r="I1672" t="s">
        <v>2615</v>
      </c>
      <c r="J1672" t="s">
        <v>796</v>
      </c>
      <c r="K1672" t="s">
        <v>141</v>
      </c>
      <c r="L1672" t="s">
        <v>91</v>
      </c>
      <c r="M1672" t="s">
        <v>1414</v>
      </c>
      <c r="O1672" s="2">
        <f>IFERROR(IF($B1672="","",INDEX(所属情報!$E:$E,MATCH($A1672,所属情報!$A:$A,0))),"")</f>
        <v>490050</v>
      </c>
      <c r="P1672" s="2" t="str">
        <f t="shared" si="78"/>
        <v>東　洸生 (3)</v>
      </c>
      <c r="Q1672" s="2" t="str">
        <f t="shared" si="79"/>
        <v>ｱｽﾞﾏ ｺｳｾｲ</v>
      </c>
      <c r="R1672" s="2" t="str">
        <f t="shared" si="80"/>
        <v>AZUMA Kosei (03)</v>
      </c>
      <c r="S1672" s="2" t="str">
        <f>IFERROR(IF($F1672="","",INDEX(リスト!$C:$C,MATCH($F1672,リスト!$B:$B,0))),"")</f>
        <v>26</v>
      </c>
      <c r="T1672" s="2" t="str">
        <f>IFERROR(IF($K1672="","",INDEX(リスト!$F:$F,MATCH($K1672,リスト!$E:$E,0))),"")</f>
        <v>JPN</v>
      </c>
      <c r="U1672" s="2" t="str">
        <f>IF($B1672="","",RIGHT($G1672*1000+100+COUNTIF($G$2:$G1672,$G1672),9))</f>
        <v>031122103</v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>嵯峨野・京　都</v>
      </c>
    </row>
    <row r="1673" spans="1:22" x14ac:dyDescent="0.4">
      <c r="A1673" t="s">
        <v>11812</v>
      </c>
      <c r="B1673">
        <v>1679</v>
      </c>
      <c r="C1673" t="s">
        <v>7839</v>
      </c>
      <c r="D1673" t="s">
        <v>7840</v>
      </c>
      <c r="E1673">
        <v>2</v>
      </c>
      <c r="F1673" t="s">
        <v>1281</v>
      </c>
      <c r="G1673">
        <v>20030404</v>
      </c>
      <c r="H1673" t="s">
        <v>7841</v>
      </c>
      <c r="I1673" t="s">
        <v>1025</v>
      </c>
      <c r="J1673" t="s">
        <v>814</v>
      </c>
      <c r="K1673" t="s">
        <v>141</v>
      </c>
      <c r="L1673" t="s">
        <v>91</v>
      </c>
      <c r="M1673" t="s">
        <v>4307</v>
      </c>
      <c r="O1673" s="2">
        <f>IFERROR(IF($B1673="","",INDEX(所属情報!$E:$E,MATCH($A1673,所属情報!$A:$A,0))),"")</f>
        <v>490050</v>
      </c>
      <c r="P1673" s="2" t="str">
        <f t="shared" si="78"/>
        <v>伊藤　健人 (2)</v>
      </c>
      <c r="Q1673" s="2" t="str">
        <f t="shared" si="79"/>
        <v>ｲﾄｳ ｹﾝﾄ</v>
      </c>
      <c r="R1673" s="2" t="str">
        <f t="shared" si="80"/>
        <v>ITO Kento (03)</v>
      </c>
      <c r="S1673" s="2" t="str">
        <f>IFERROR(IF($F1673="","",INDEX(リスト!$C:$C,MATCH($F1673,リスト!$B:$B,0))),"")</f>
        <v>49</v>
      </c>
      <c r="T1673" s="2" t="str">
        <f>IFERROR(IF($K1673="","",INDEX(リスト!$F:$F,MATCH($K1673,リスト!$E:$E,0))),"")</f>
        <v>JPN</v>
      </c>
      <c r="U1673" s="2" t="str">
        <f>IF($B1673="","",RIGHT($G1673*1000+100+COUNTIF($G$2:$G1673,$G1673),9))</f>
        <v>030404102</v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>堀川・京　都</v>
      </c>
    </row>
    <row r="1674" spans="1:22" x14ac:dyDescent="0.4">
      <c r="A1674" t="s">
        <v>732</v>
      </c>
      <c r="B1674">
        <v>1680</v>
      </c>
      <c r="C1674" t="s">
        <v>7842</v>
      </c>
      <c r="D1674" t="s">
        <v>7843</v>
      </c>
      <c r="E1674">
        <v>4</v>
      </c>
      <c r="F1674" t="s">
        <v>105</v>
      </c>
      <c r="G1674">
        <v>20021002</v>
      </c>
      <c r="H1674" t="s">
        <v>7844</v>
      </c>
      <c r="I1674" t="s">
        <v>1292</v>
      </c>
      <c r="J1674" t="s">
        <v>2267</v>
      </c>
      <c r="K1674" t="s">
        <v>141</v>
      </c>
      <c r="L1674" t="s">
        <v>105</v>
      </c>
      <c r="M1674" t="s">
        <v>7845</v>
      </c>
      <c r="O1674" s="2">
        <f>IFERROR(IF($B1674="","",INDEX(所属情報!$E:$E,MATCH($A1674,所属情報!$A:$A,0))),"")</f>
        <v>492209</v>
      </c>
      <c r="P1674" s="2" t="str">
        <f t="shared" si="78"/>
        <v>小林　那緒 (4)</v>
      </c>
      <c r="Q1674" s="2" t="str">
        <f t="shared" si="79"/>
        <v>ｺﾊﾞﾔｼ ﾅｵ</v>
      </c>
      <c r="R1674" s="2" t="str">
        <f t="shared" si="80"/>
        <v>KOBAYASHI Nao (02)</v>
      </c>
      <c r="S1674" s="2" t="str">
        <f>IFERROR(IF($F1674="","",INDEX(リスト!$C:$C,MATCH($F1674,リスト!$B:$B,0))),"")</f>
        <v>33</v>
      </c>
      <c r="T1674" s="2" t="str">
        <f>IFERROR(IF($K1674="","",INDEX(リスト!$F:$F,MATCH($K1674,リスト!$E:$E,0))),"")</f>
        <v>JPN</v>
      </c>
      <c r="U1674" s="2" t="str">
        <f>IF($B1674="","",RIGHT($G1674*1000+100+COUNTIF($G$2:$G1674,$G1674),9))</f>
        <v>021002104</v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>岡山工業・岡　山</v>
      </c>
    </row>
    <row r="1675" spans="1:22" x14ac:dyDescent="0.4">
      <c r="A1675" t="s">
        <v>732</v>
      </c>
      <c r="B1675">
        <v>1681</v>
      </c>
      <c r="C1675" t="s">
        <v>7846</v>
      </c>
      <c r="D1675" t="s">
        <v>7847</v>
      </c>
      <c r="E1675">
        <v>4</v>
      </c>
      <c r="F1675" t="s">
        <v>95</v>
      </c>
      <c r="G1675">
        <v>20020927</v>
      </c>
      <c r="H1675" t="s">
        <v>7848</v>
      </c>
      <c r="I1675" t="s">
        <v>819</v>
      </c>
      <c r="J1675" t="s">
        <v>3414</v>
      </c>
      <c r="K1675" t="s">
        <v>141</v>
      </c>
      <c r="L1675" t="s">
        <v>95</v>
      </c>
      <c r="M1675" t="s">
        <v>7849</v>
      </c>
      <c r="O1675" s="2">
        <f>IFERROR(IF($B1675="","",INDEX(所属情報!$E:$E,MATCH($A1675,所属情報!$A:$A,0))),"")</f>
        <v>492209</v>
      </c>
      <c r="P1675" s="2" t="str">
        <f t="shared" si="78"/>
        <v>岡田　聖大 (4)</v>
      </c>
      <c r="Q1675" s="2" t="str">
        <f t="shared" si="79"/>
        <v>ｵｶﾀﾞ ﾏﾅﾄ</v>
      </c>
      <c r="R1675" s="2" t="str">
        <f t="shared" si="80"/>
        <v>OKADA Manato (02)</v>
      </c>
      <c r="S1675" s="2" t="str">
        <f>IFERROR(IF($F1675="","",INDEX(リスト!$C:$C,MATCH($F1675,リスト!$B:$B,0))),"")</f>
        <v>28</v>
      </c>
      <c r="T1675" s="2" t="str">
        <f>IFERROR(IF($K1675="","",INDEX(リスト!$F:$F,MATCH($K1675,リスト!$E:$E,0))),"")</f>
        <v>JPN</v>
      </c>
      <c r="U1675" s="2" t="str">
        <f>IF($B1675="","",RIGHT($G1675*1000+100+COUNTIF($G$2:$G1675,$G1675),9))</f>
        <v>020927104</v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>上郡・兵　庫</v>
      </c>
    </row>
    <row r="1676" spans="1:22" x14ac:dyDescent="0.4">
      <c r="A1676" t="s">
        <v>732</v>
      </c>
      <c r="B1676">
        <v>1682</v>
      </c>
      <c r="C1676" t="s">
        <v>7850</v>
      </c>
      <c r="D1676" t="s">
        <v>7851</v>
      </c>
      <c r="E1676">
        <v>4</v>
      </c>
      <c r="F1676" t="s">
        <v>95</v>
      </c>
      <c r="G1676">
        <v>20020722</v>
      </c>
      <c r="H1676" t="s">
        <v>7852</v>
      </c>
      <c r="I1676" t="s">
        <v>7853</v>
      </c>
      <c r="J1676" t="s">
        <v>2120</v>
      </c>
      <c r="K1676" t="s">
        <v>141</v>
      </c>
      <c r="L1676" t="s">
        <v>95</v>
      </c>
      <c r="M1676" t="s">
        <v>3354</v>
      </c>
      <c r="O1676" s="2">
        <f>IFERROR(IF($B1676="","",INDEX(所属情報!$E:$E,MATCH($A1676,所属情報!$A:$A,0))),"")</f>
        <v>492209</v>
      </c>
      <c r="P1676" s="2" t="str">
        <f t="shared" si="78"/>
        <v>篠崎　空 (4)</v>
      </c>
      <c r="Q1676" s="2" t="str">
        <f t="shared" si="79"/>
        <v>ｼﾉｻﾞｷ ｿﾗ</v>
      </c>
      <c r="R1676" s="2" t="str">
        <f t="shared" si="80"/>
        <v>SHINOZAKI Sora (02)</v>
      </c>
      <c r="S1676" s="2" t="str">
        <f>IFERROR(IF($F1676="","",INDEX(リスト!$C:$C,MATCH($F1676,リスト!$B:$B,0))),"")</f>
        <v>28</v>
      </c>
      <c r="T1676" s="2" t="str">
        <f>IFERROR(IF($K1676="","",INDEX(リスト!$F:$F,MATCH($K1676,リスト!$E:$E,0))),"")</f>
        <v>JPN</v>
      </c>
      <c r="U1676" s="2" t="str">
        <f>IF($B1676="","",RIGHT($G1676*1000+100+COUNTIF($G$2:$G1676,$G1676),9))</f>
        <v>020722104</v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>西宮南・兵　庫</v>
      </c>
    </row>
    <row r="1677" spans="1:22" x14ac:dyDescent="0.4">
      <c r="A1677" t="s">
        <v>732</v>
      </c>
      <c r="B1677">
        <v>1683</v>
      </c>
      <c r="C1677" t="s">
        <v>7854</v>
      </c>
      <c r="D1677" t="s">
        <v>7855</v>
      </c>
      <c r="E1677">
        <v>4</v>
      </c>
      <c r="F1677" t="s">
        <v>93</v>
      </c>
      <c r="G1677">
        <v>20020802</v>
      </c>
      <c r="H1677" t="s">
        <v>7856</v>
      </c>
      <c r="I1677" t="s">
        <v>7857</v>
      </c>
      <c r="J1677" t="s">
        <v>6564</v>
      </c>
      <c r="K1677" t="s">
        <v>141</v>
      </c>
      <c r="L1677" t="s">
        <v>111</v>
      </c>
      <c r="M1677" t="s">
        <v>1834</v>
      </c>
      <c r="O1677" s="2">
        <f>IFERROR(IF($B1677="","",INDEX(所属情報!$E:$E,MATCH($A1677,所属情報!$A:$A,0))),"")</f>
        <v>492209</v>
      </c>
      <c r="P1677" s="2" t="str">
        <f t="shared" si="78"/>
        <v>溝内　将人 (4)</v>
      </c>
      <c r="Q1677" s="2" t="str">
        <f t="shared" si="79"/>
        <v>ﾐｿﾞｳﾁ ﾏｻﾄ</v>
      </c>
      <c r="R1677" s="2" t="str">
        <f t="shared" si="80"/>
        <v>MIZOUCHI Masato (02)</v>
      </c>
      <c r="S1677" s="2" t="str">
        <f>IFERROR(IF($F1677="","",INDEX(リスト!$C:$C,MATCH($F1677,リスト!$B:$B,0))),"")</f>
        <v>27</v>
      </c>
      <c r="T1677" s="2" t="str">
        <f>IFERROR(IF($K1677="","",INDEX(リスト!$F:$F,MATCH($K1677,リスト!$E:$E,0))),"")</f>
        <v>JPN</v>
      </c>
      <c r="U1677" s="2" t="str">
        <f>IF($B1677="","",RIGHT($G1677*1000+100+COUNTIF($G$2:$G1677,$G1677),9))</f>
        <v>020802101</v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>富岡東・徳　島</v>
      </c>
    </row>
    <row r="1678" spans="1:22" x14ac:dyDescent="0.4">
      <c r="A1678" t="s">
        <v>732</v>
      </c>
      <c r="B1678">
        <v>1684</v>
      </c>
      <c r="C1678" t="s">
        <v>7858</v>
      </c>
      <c r="D1678" t="s">
        <v>7859</v>
      </c>
      <c r="E1678">
        <v>3</v>
      </c>
      <c r="F1678" t="s">
        <v>93</v>
      </c>
      <c r="G1678">
        <v>20030812</v>
      </c>
      <c r="H1678" t="s">
        <v>7860</v>
      </c>
      <c r="I1678" t="s">
        <v>1796</v>
      </c>
      <c r="J1678" t="s">
        <v>962</v>
      </c>
      <c r="K1678" t="s">
        <v>141</v>
      </c>
      <c r="L1678" t="s">
        <v>93</v>
      </c>
      <c r="M1678" t="s">
        <v>5542</v>
      </c>
      <c r="O1678" s="2">
        <f>IFERROR(IF($B1678="","",INDEX(所属情報!$E:$E,MATCH($A1678,所属情報!$A:$A,0))),"")</f>
        <v>492209</v>
      </c>
      <c r="P1678" s="2" t="str">
        <f t="shared" si="78"/>
        <v>齋藤　圭人 (3)</v>
      </c>
      <c r="Q1678" s="2" t="str">
        <f t="shared" si="79"/>
        <v>ｻｲﾄｳ ｹｲﾄ</v>
      </c>
      <c r="R1678" s="2" t="str">
        <f t="shared" si="80"/>
        <v>SAITO Keito (03)</v>
      </c>
      <c r="S1678" s="2" t="str">
        <f>IFERROR(IF($F1678="","",INDEX(リスト!$C:$C,MATCH($F1678,リスト!$B:$B,0))),"")</f>
        <v>27</v>
      </c>
      <c r="T1678" s="2" t="str">
        <f>IFERROR(IF($K1678="","",INDEX(リスト!$F:$F,MATCH($K1678,リスト!$E:$E,0))),"")</f>
        <v>JPN</v>
      </c>
      <c r="U1678" s="2" t="str">
        <f>IF($B1678="","",RIGHT($G1678*1000+100+COUNTIF($G$2:$G1678,$G1678),9))</f>
        <v>030812101</v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>大阪産業大附属・大　阪</v>
      </c>
    </row>
    <row r="1679" spans="1:22" x14ac:dyDescent="0.4">
      <c r="A1679" t="s">
        <v>732</v>
      </c>
      <c r="B1679">
        <v>1685</v>
      </c>
      <c r="C1679" t="s">
        <v>7861</v>
      </c>
      <c r="D1679" t="s">
        <v>7862</v>
      </c>
      <c r="E1679">
        <v>3</v>
      </c>
      <c r="F1679" t="s">
        <v>93</v>
      </c>
      <c r="G1679">
        <v>20030413</v>
      </c>
      <c r="H1679" t="s">
        <v>7863</v>
      </c>
      <c r="I1679" t="s">
        <v>7864</v>
      </c>
      <c r="J1679" t="s">
        <v>6564</v>
      </c>
      <c r="K1679" t="s">
        <v>141</v>
      </c>
      <c r="L1679" t="s">
        <v>93</v>
      </c>
      <c r="M1679" t="s">
        <v>5542</v>
      </c>
      <c r="O1679" s="2">
        <f>IFERROR(IF($B1679="","",INDEX(所属情報!$E:$E,MATCH($A1679,所属情報!$A:$A,0))),"")</f>
        <v>492209</v>
      </c>
      <c r="P1679" s="2" t="str">
        <f t="shared" si="78"/>
        <v>緒方　将人 (3)</v>
      </c>
      <c r="Q1679" s="2" t="str">
        <f t="shared" si="79"/>
        <v>ｵｶﾞﾀ ﾏｻﾄ</v>
      </c>
      <c r="R1679" s="2" t="str">
        <f t="shared" si="80"/>
        <v>OGATA Masato (03)</v>
      </c>
      <c r="S1679" s="2" t="str">
        <f>IFERROR(IF($F1679="","",INDEX(リスト!$C:$C,MATCH($F1679,リスト!$B:$B,0))),"")</f>
        <v>27</v>
      </c>
      <c r="T1679" s="2" t="str">
        <f>IFERROR(IF($K1679="","",INDEX(リスト!$F:$F,MATCH($K1679,リスト!$E:$E,0))),"")</f>
        <v>JPN</v>
      </c>
      <c r="U1679" s="2" t="str">
        <f>IF($B1679="","",RIGHT($G1679*1000+100+COUNTIF($G$2:$G1679,$G1679),9))</f>
        <v>030413101</v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>大阪産業大附属・大　阪</v>
      </c>
    </row>
    <row r="1680" spans="1:22" x14ac:dyDescent="0.4">
      <c r="A1680" t="s">
        <v>732</v>
      </c>
      <c r="B1680">
        <v>1686</v>
      </c>
      <c r="C1680" t="s">
        <v>7865</v>
      </c>
      <c r="D1680" t="s">
        <v>7866</v>
      </c>
      <c r="E1680">
        <v>3</v>
      </c>
      <c r="F1680" t="s">
        <v>93</v>
      </c>
      <c r="G1680">
        <v>20030918</v>
      </c>
      <c r="H1680" t="s">
        <v>7867</v>
      </c>
      <c r="I1680" t="s">
        <v>879</v>
      </c>
      <c r="J1680" t="s">
        <v>2120</v>
      </c>
      <c r="K1680" t="s">
        <v>141</v>
      </c>
      <c r="L1680" t="s">
        <v>93</v>
      </c>
      <c r="M1680" t="s">
        <v>2901</v>
      </c>
      <c r="O1680" s="2">
        <f>IFERROR(IF($B1680="","",INDEX(所属情報!$E:$E,MATCH($A1680,所属情報!$A:$A,0))),"")</f>
        <v>492209</v>
      </c>
      <c r="P1680" s="2" t="str">
        <f t="shared" si="78"/>
        <v>後藤　蒼空 (3)</v>
      </c>
      <c r="Q1680" s="2" t="str">
        <f t="shared" si="79"/>
        <v>ｺﾞﾄｳ ｿﾗ</v>
      </c>
      <c r="R1680" s="2" t="str">
        <f t="shared" si="80"/>
        <v>GOTO Sora (03)</v>
      </c>
      <c r="S1680" s="2" t="str">
        <f>IFERROR(IF($F1680="","",INDEX(リスト!$C:$C,MATCH($F1680,リスト!$B:$B,0))),"")</f>
        <v>27</v>
      </c>
      <c r="T1680" s="2" t="str">
        <f>IFERROR(IF($K1680="","",INDEX(リスト!$F:$F,MATCH($K1680,リスト!$E:$E,0))),"")</f>
        <v>JPN</v>
      </c>
      <c r="U1680" s="2" t="str">
        <f>IF($B1680="","",RIGHT($G1680*1000+100+COUNTIF($G$2:$G1680,$G1680),9))</f>
        <v>030918103</v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>東大阪大柏原・大　阪</v>
      </c>
    </row>
    <row r="1681" spans="1:22" x14ac:dyDescent="0.4">
      <c r="A1681" t="s">
        <v>732</v>
      </c>
      <c r="B1681">
        <v>1687</v>
      </c>
      <c r="C1681" t="s">
        <v>7868</v>
      </c>
      <c r="D1681" t="s">
        <v>7869</v>
      </c>
      <c r="E1681">
        <v>3</v>
      </c>
      <c r="F1681" t="s">
        <v>97</v>
      </c>
      <c r="G1681">
        <v>20031105</v>
      </c>
      <c r="H1681" t="s">
        <v>7870</v>
      </c>
      <c r="I1681" t="s">
        <v>1805</v>
      </c>
      <c r="J1681" t="s">
        <v>7871</v>
      </c>
      <c r="K1681" t="s">
        <v>141</v>
      </c>
      <c r="L1681" t="s">
        <v>97</v>
      </c>
      <c r="M1681" t="s">
        <v>7872</v>
      </c>
      <c r="O1681" s="2">
        <f>IFERROR(IF($B1681="","",INDEX(所属情報!$E:$E,MATCH($A1681,所属情報!$A:$A,0))),"")</f>
        <v>492209</v>
      </c>
      <c r="P1681" s="2" t="str">
        <f t="shared" si="78"/>
        <v>田中　昇一 (3)</v>
      </c>
      <c r="Q1681" s="2" t="str">
        <f t="shared" si="79"/>
        <v>ﾀﾅｶ ｼｮｳｲﾁ</v>
      </c>
      <c r="R1681" s="2" t="str">
        <f t="shared" si="80"/>
        <v>TANAKA Shoichi (03)</v>
      </c>
      <c r="S1681" s="2" t="str">
        <f>IFERROR(IF($F1681="","",INDEX(リスト!$C:$C,MATCH($F1681,リスト!$B:$B,0))),"")</f>
        <v>29</v>
      </c>
      <c r="T1681" s="2" t="str">
        <f>IFERROR(IF($K1681="","",INDEX(リスト!$F:$F,MATCH($K1681,リスト!$E:$E,0))),"")</f>
        <v>JPN</v>
      </c>
      <c r="U1681" s="2" t="str">
        <f>IF($B1681="","",RIGHT($G1681*1000+100+COUNTIF($G$2:$G1681,$G1681),9))</f>
        <v>031105104</v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>榛生昇陽・奈　良</v>
      </c>
    </row>
    <row r="1682" spans="1:22" x14ac:dyDescent="0.4">
      <c r="A1682" t="s">
        <v>732</v>
      </c>
      <c r="B1682">
        <v>1688</v>
      </c>
      <c r="C1682" t="s">
        <v>7873</v>
      </c>
      <c r="D1682" t="s">
        <v>7874</v>
      </c>
      <c r="E1682">
        <v>2</v>
      </c>
      <c r="F1682" t="s">
        <v>95</v>
      </c>
      <c r="G1682">
        <v>20041121</v>
      </c>
      <c r="H1682" t="s">
        <v>7875</v>
      </c>
      <c r="I1682" t="s">
        <v>3174</v>
      </c>
      <c r="J1682" t="s">
        <v>1741</v>
      </c>
      <c r="K1682" t="s">
        <v>141</v>
      </c>
      <c r="L1682" t="s">
        <v>95</v>
      </c>
      <c r="M1682" t="s">
        <v>2048</v>
      </c>
      <c r="O1682" s="2">
        <f>IFERROR(IF($B1682="","",INDEX(所属情報!$E:$E,MATCH($A1682,所属情報!$A:$A,0))),"")</f>
        <v>492209</v>
      </c>
      <c r="P1682" s="2" t="str">
        <f t="shared" si="78"/>
        <v>林　奏 (2)</v>
      </c>
      <c r="Q1682" s="2" t="str">
        <f t="shared" si="79"/>
        <v>ﾊﾔｼ ｿｳ</v>
      </c>
      <c r="R1682" s="2" t="str">
        <f t="shared" si="80"/>
        <v>HAYASHI So (04)</v>
      </c>
      <c r="S1682" s="2" t="str">
        <f>IFERROR(IF($F1682="","",INDEX(リスト!$C:$C,MATCH($F1682,リスト!$B:$B,0))),"")</f>
        <v>28</v>
      </c>
      <c r="T1682" s="2" t="str">
        <f>IFERROR(IF($K1682="","",INDEX(リスト!$F:$F,MATCH($K1682,リスト!$E:$E,0))),"")</f>
        <v>JPN</v>
      </c>
      <c r="U1682" s="2" t="str">
        <f>IF($B1682="","",RIGHT($G1682*1000+100+COUNTIF($G$2:$G1682,$G1682),9))</f>
        <v>041121102</v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>三田松聖・兵　庫</v>
      </c>
    </row>
    <row r="1683" spans="1:22" x14ac:dyDescent="0.4">
      <c r="A1683" t="s">
        <v>732</v>
      </c>
      <c r="B1683">
        <v>1689</v>
      </c>
      <c r="C1683" t="s">
        <v>7876</v>
      </c>
      <c r="D1683" t="s">
        <v>7877</v>
      </c>
      <c r="E1683">
        <v>2</v>
      </c>
      <c r="F1683" t="s">
        <v>89</v>
      </c>
      <c r="G1683">
        <v>20040919</v>
      </c>
      <c r="H1683" t="s">
        <v>7878</v>
      </c>
      <c r="I1683" t="s">
        <v>7879</v>
      </c>
      <c r="J1683" t="s">
        <v>1303</v>
      </c>
      <c r="K1683" t="s">
        <v>141</v>
      </c>
      <c r="L1683" t="s">
        <v>89</v>
      </c>
      <c r="M1683" t="s">
        <v>3007</v>
      </c>
      <c r="O1683" s="2">
        <f>IFERROR(IF($B1683="","",INDEX(所属情報!$E:$E,MATCH($A1683,所属情報!$A:$A,0))),"")</f>
        <v>492209</v>
      </c>
      <c r="P1683" s="2" t="str">
        <f t="shared" si="78"/>
        <v>三塩　雄斗 (2)</v>
      </c>
      <c r="Q1683" s="2" t="str">
        <f t="shared" si="79"/>
        <v>ﾐｼｵ ﾕｳﾄ</v>
      </c>
      <c r="R1683" s="2" t="str">
        <f t="shared" si="80"/>
        <v>MISHIO Yuto (04)</v>
      </c>
      <c r="S1683" s="2" t="str">
        <f>IFERROR(IF($F1683="","",INDEX(リスト!$C:$C,MATCH($F1683,リスト!$B:$B,0))),"")</f>
        <v>25</v>
      </c>
      <c r="T1683" s="2" t="str">
        <f>IFERROR(IF($K1683="","",INDEX(リスト!$F:$F,MATCH($K1683,リスト!$E:$E,0))),"")</f>
        <v>JPN</v>
      </c>
      <c r="U1683" s="2" t="str">
        <f>IF($B1683="","",RIGHT($G1683*1000+100+COUNTIF($G$2:$G1683,$G1683),9))</f>
        <v>040919102</v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>大津商業・滋　賀</v>
      </c>
    </row>
    <row r="1684" spans="1:22" x14ac:dyDescent="0.4">
      <c r="A1684" t="s">
        <v>732</v>
      </c>
      <c r="B1684">
        <v>1690</v>
      </c>
      <c r="C1684" t="s">
        <v>7880</v>
      </c>
      <c r="D1684" t="s">
        <v>7881</v>
      </c>
      <c r="E1684">
        <v>2</v>
      </c>
      <c r="F1684" t="s">
        <v>95</v>
      </c>
      <c r="G1684">
        <v>20040406</v>
      </c>
      <c r="H1684" t="s">
        <v>7882</v>
      </c>
      <c r="I1684" t="s">
        <v>1645</v>
      </c>
      <c r="J1684" t="s">
        <v>3750</v>
      </c>
      <c r="K1684" t="s">
        <v>141</v>
      </c>
      <c r="L1684" t="s">
        <v>95</v>
      </c>
      <c r="M1684" t="s">
        <v>7883</v>
      </c>
      <c r="O1684" s="2">
        <f>IFERROR(IF($B1684="","",INDEX(所属情報!$E:$E,MATCH($A1684,所属情報!$A:$A,0))),"")</f>
        <v>492209</v>
      </c>
      <c r="P1684" s="2" t="str">
        <f t="shared" si="78"/>
        <v>福井　蓮 (2)</v>
      </c>
      <c r="Q1684" s="2" t="str">
        <f t="shared" si="79"/>
        <v>ﾌｸｲ ﾚﾝ</v>
      </c>
      <c r="R1684" s="2" t="str">
        <f t="shared" si="80"/>
        <v>FUKUI Ren (04)</v>
      </c>
      <c r="S1684" s="2" t="str">
        <f>IFERROR(IF($F1684="","",INDEX(リスト!$C:$C,MATCH($F1684,リスト!$B:$B,0))),"")</f>
        <v>28</v>
      </c>
      <c r="T1684" s="2" t="str">
        <f>IFERROR(IF($K1684="","",INDEX(リスト!$F:$F,MATCH($K1684,リスト!$E:$E,0))),"")</f>
        <v>JPN</v>
      </c>
      <c r="U1684" s="2" t="str">
        <f>IF($B1684="","",RIGHT($G1684*1000+100+COUNTIF($G$2:$G1684,$G1684),9))</f>
        <v>040406106</v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>西宮甲山・兵　庫</v>
      </c>
    </row>
    <row r="1685" spans="1:22" x14ac:dyDescent="0.4">
      <c r="A1685" t="s">
        <v>732</v>
      </c>
      <c r="B1685">
        <v>1691</v>
      </c>
      <c r="C1685" t="s">
        <v>7884</v>
      </c>
      <c r="D1685" t="s">
        <v>7885</v>
      </c>
      <c r="E1685">
        <v>2</v>
      </c>
      <c r="F1685" t="s">
        <v>99</v>
      </c>
      <c r="G1685">
        <v>20050203</v>
      </c>
      <c r="H1685" t="s">
        <v>7886</v>
      </c>
      <c r="I1685" t="s">
        <v>11813</v>
      </c>
      <c r="J1685" t="s">
        <v>1397</v>
      </c>
      <c r="K1685" t="s">
        <v>141</v>
      </c>
      <c r="L1685" t="s">
        <v>99</v>
      </c>
      <c r="M1685" t="s">
        <v>7446</v>
      </c>
      <c r="O1685" s="2">
        <f>IFERROR(IF($B1685="","",INDEX(所属情報!$E:$E,MATCH($A1685,所属情報!$A:$A,0))),"")</f>
        <v>492209</v>
      </c>
      <c r="P1685" s="2" t="str">
        <f t="shared" si="78"/>
        <v>堂野前　玲乙 (2)</v>
      </c>
      <c r="Q1685" s="2" t="str">
        <f t="shared" si="79"/>
        <v>ﾄﾞｳﾉﾏｴ ﾚｵ</v>
      </c>
      <c r="R1685" s="2" t="str">
        <f t="shared" si="80"/>
        <v>DONOMAE Reo (05)</v>
      </c>
      <c r="S1685" s="2" t="str">
        <f>IFERROR(IF($F1685="","",INDEX(リスト!$C:$C,MATCH($F1685,リスト!$B:$B,0))),"")</f>
        <v>30</v>
      </c>
      <c r="T1685" s="2" t="str">
        <f>IFERROR(IF($K1685="","",INDEX(リスト!$F:$F,MATCH($K1685,リスト!$E:$E,0))),"")</f>
        <v>JPN</v>
      </c>
      <c r="U1685" s="2" t="str">
        <f>IF($B1685="","",RIGHT($G1685*1000+100+COUNTIF($G$2:$G1685,$G1685),9))</f>
        <v>050203102</v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>和歌山工業・和歌山</v>
      </c>
    </row>
    <row r="1686" spans="1:22" x14ac:dyDescent="0.4">
      <c r="A1686" t="s">
        <v>732</v>
      </c>
      <c r="B1686">
        <v>1692</v>
      </c>
      <c r="C1686" t="s">
        <v>7887</v>
      </c>
      <c r="D1686" t="s">
        <v>7888</v>
      </c>
      <c r="E1686">
        <v>2</v>
      </c>
      <c r="F1686" t="s">
        <v>91</v>
      </c>
      <c r="G1686">
        <v>20041010</v>
      </c>
      <c r="H1686" t="s">
        <v>7889</v>
      </c>
      <c r="I1686" t="s">
        <v>1025</v>
      </c>
      <c r="J1686" t="s">
        <v>7890</v>
      </c>
      <c r="K1686" t="s">
        <v>141</v>
      </c>
      <c r="L1686" t="s">
        <v>91</v>
      </c>
      <c r="M1686" t="s">
        <v>2772</v>
      </c>
      <c r="O1686" s="2">
        <f>IFERROR(IF($B1686="","",INDEX(所属情報!$E:$E,MATCH($A1686,所属情報!$A:$A,0))),"")</f>
        <v>492209</v>
      </c>
      <c r="P1686" s="2" t="str">
        <f t="shared" si="78"/>
        <v>伊藤　輝崇 (2)</v>
      </c>
      <c r="Q1686" s="2" t="str">
        <f t="shared" si="79"/>
        <v>ｲﾄｳ ﾃﾙﾀｶ</v>
      </c>
      <c r="R1686" s="2" t="str">
        <f t="shared" si="80"/>
        <v>ITO Terutaka (04)</v>
      </c>
      <c r="S1686" s="2" t="str">
        <f>IFERROR(IF($F1686="","",INDEX(リスト!$C:$C,MATCH($F1686,リスト!$B:$B,0))),"")</f>
        <v>26</v>
      </c>
      <c r="T1686" s="2" t="str">
        <f>IFERROR(IF($K1686="","",INDEX(リスト!$F:$F,MATCH($K1686,リスト!$E:$E,0))),"")</f>
        <v>JPN</v>
      </c>
      <c r="U1686" s="2" t="str">
        <f>IF($B1686="","",RIGHT($G1686*1000+100+COUNTIF($G$2:$G1686,$G1686),9))</f>
        <v>041010101</v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>北嵯峨・京　都</v>
      </c>
    </row>
    <row r="1687" spans="1:22" x14ac:dyDescent="0.4">
      <c r="A1687" t="s">
        <v>732</v>
      </c>
      <c r="B1687">
        <v>1693</v>
      </c>
      <c r="C1687" t="s">
        <v>7891</v>
      </c>
      <c r="D1687" t="s">
        <v>7892</v>
      </c>
      <c r="E1687">
        <v>2</v>
      </c>
      <c r="F1687" t="s">
        <v>93</v>
      </c>
      <c r="G1687">
        <v>20041129</v>
      </c>
      <c r="H1687" t="s">
        <v>7893</v>
      </c>
      <c r="I1687" t="s">
        <v>1555</v>
      </c>
      <c r="J1687" t="s">
        <v>3151</v>
      </c>
      <c r="K1687" t="s">
        <v>141</v>
      </c>
      <c r="L1687" t="s">
        <v>93</v>
      </c>
      <c r="M1687" t="s">
        <v>2008</v>
      </c>
      <c r="O1687" s="2">
        <f>IFERROR(IF($B1687="","",INDEX(所属情報!$E:$E,MATCH($A1687,所属情報!$A:$A,0))),"")</f>
        <v>492209</v>
      </c>
      <c r="P1687" s="2" t="str">
        <f t="shared" si="78"/>
        <v>山下　航海 (2)</v>
      </c>
      <c r="Q1687" s="2" t="str">
        <f t="shared" si="79"/>
        <v>ﾔﾏｼﾀ ﾜﾀﾙ</v>
      </c>
      <c r="R1687" s="2" t="str">
        <f t="shared" si="80"/>
        <v>YAMASHITA Wataru (04)</v>
      </c>
      <c r="S1687" s="2" t="str">
        <f>IFERROR(IF($F1687="","",INDEX(リスト!$C:$C,MATCH($F1687,リスト!$B:$B,0))),"")</f>
        <v>27</v>
      </c>
      <c r="T1687" s="2" t="str">
        <f>IFERROR(IF($K1687="","",INDEX(リスト!$F:$F,MATCH($K1687,リスト!$E:$E,0))),"")</f>
        <v>JPN</v>
      </c>
      <c r="U1687" s="2" t="str">
        <f>IF($B1687="","",RIGHT($G1687*1000+100+COUNTIF($G$2:$G1687,$G1687),9))</f>
        <v>041129103</v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>大阪桐蔭・大　阪</v>
      </c>
    </row>
    <row r="1688" spans="1:22" x14ac:dyDescent="0.4">
      <c r="A1688" t="s">
        <v>732</v>
      </c>
      <c r="B1688">
        <v>1694</v>
      </c>
      <c r="C1688" t="s">
        <v>7894</v>
      </c>
      <c r="D1688" t="s">
        <v>7895</v>
      </c>
      <c r="E1688">
        <v>2</v>
      </c>
      <c r="F1688" t="s">
        <v>95</v>
      </c>
      <c r="G1688">
        <v>20040707</v>
      </c>
      <c r="H1688" t="s">
        <v>7896</v>
      </c>
      <c r="I1688" t="s">
        <v>5350</v>
      </c>
      <c r="J1688" t="s">
        <v>3501</v>
      </c>
      <c r="K1688" t="s">
        <v>141</v>
      </c>
      <c r="L1688" t="s">
        <v>95</v>
      </c>
      <c r="M1688" t="s">
        <v>7800</v>
      </c>
      <c r="O1688" s="2">
        <f>IFERROR(IF($B1688="","",INDEX(所属情報!$E:$E,MATCH($A1688,所属情報!$A:$A,0))),"")</f>
        <v>492209</v>
      </c>
      <c r="P1688" s="2" t="str">
        <f t="shared" si="78"/>
        <v>藤本　琉世 (2)</v>
      </c>
      <c r="Q1688" s="2" t="str">
        <f t="shared" si="79"/>
        <v>ﾌｼﾞﾓﾄ ﾘｭｳｾｲ</v>
      </c>
      <c r="R1688" s="2" t="str">
        <f t="shared" si="80"/>
        <v>FUJIMOTO Ryusei (04)</v>
      </c>
      <c r="S1688" s="2" t="str">
        <f>IFERROR(IF($F1688="","",INDEX(リスト!$C:$C,MATCH($F1688,リスト!$B:$B,0))),"")</f>
        <v>28</v>
      </c>
      <c r="T1688" s="2" t="str">
        <f>IFERROR(IF($K1688="","",INDEX(リスト!$F:$F,MATCH($K1688,リスト!$E:$E,0))),"")</f>
        <v>JPN</v>
      </c>
      <c r="U1688" s="2" t="str">
        <f>IF($B1688="","",RIGHT($G1688*1000+100+COUNTIF($G$2:$G1688,$G1688),9))</f>
        <v>040707101</v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>県立尼崎・兵　庫</v>
      </c>
    </row>
    <row r="1689" spans="1:22" x14ac:dyDescent="0.4">
      <c r="A1689" t="s">
        <v>732</v>
      </c>
      <c r="B1689">
        <v>1695</v>
      </c>
      <c r="C1689" t="s">
        <v>7897</v>
      </c>
      <c r="D1689" t="s">
        <v>7898</v>
      </c>
      <c r="E1689">
        <v>2</v>
      </c>
      <c r="F1689" t="s">
        <v>93</v>
      </c>
      <c r="G1689">
        <v>20050117</v>
      </c>
      <c r="H1689" t="s">
        <v>7899</v>
      </c>
      <c r="I1689" t="s">
        <v>7641</v>
      </c>
      <c r="J1689" t="s">
        <v>1344</v>
      </c>
      <c r="K1689" t="s">
        <v>141</v>
      </c>
      <c r="L1689" t="s">
        <v>93</v>
      </c>
      <c r="M1689" t="s">
        <v>881</v>
      </c>
      <c r="O1689" s="2">
        <f>IFERROR(IF($B1689="","",INDEX(所属情報!$E:$E,MATCH($A1689,所属情報!$A:$A,0))),"")</f>
        <v>492209</v>
      </c>
      <c r="P1689" s="2" t="str">
        <f t="shared" si="78"/>
        <v>青木　誠太朗 (2)</v>
      </c>
      <c r="Q1689" s="2" t="str">
        <f t="shared" si="79"/>
        <v>ｱｵｷ ｾｲﾀﾛｳ</v>
      </c>
      <c r="R1689" s="2" t="str">
        <f t="shared" si="80"/>
        <v>AOKI Seitaro (05)</v>
      </c>
      <c r="S1689" s="2" t="str">
        <f>IFERROR(IF($F1689="","",INDEX(リスト!$C:$C,MATCH($F1689,リスト!$B:$B,0))),"")</f>
        <v>27</v>
      </c>
      <c r="T1689" s="2" t="str">
        <f>IFERROR(IF($K1689="","",INDEX(リスト!$F:$F,MATCH($K1689,リスト!$E:$E,0))),"")</f>
        <v>JPN</v>
      </c>
      <c r="U1689" s="2" t="str">
        <f>IF($B1689="","",RIGHT($G1689*1000+100+COUNTIF($G$2:$G1689,$G1689),9))</f>
        <v>050117103</v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>金光八尾・大　阪</v>
      </c>
    </row>
    <row r="1690" spans="1:22" x14ac:dyDescent="0.4">
      <c r="A1690" t="s">
        <v>732</v>
      </c>
      <c r="B1690">
        <v>1696</v>
      </c>
      <c r="C1690" t="s">
        <v>7900</v>
      </c>
      <c r="D1690" t="s">
        <v>7901</v>
      </c>
      <c r="E1690">
        <v>2</v>
      </c>
      <c r="F1690" t="s">
        <v>93</v>
      </c>
      <c r="G1690">
        <v>20041115</v>
      </c>
      <c r="H1690" t="s">
        <v>7902</v>
      </c>
      <c r="I1690" t="s">
        <v>1019</v>
      </c>
      <c r="J1690" t="s">
        <v>7903</v>
      </c>
      <c r="K1690" t="s">
        <v>141</v>
      </c>
      <c r="L1690" t="s">
        <v>105</v>
      </c>
      <c r="M1690" t="s">
        <v>7904</v>
      </c>
      <c r="O1690" s="2">
        <f>IFERROR(IF($B1690="","",INDEX(所属情報!$E:$E,MATCH($A1690,所属情報!$A:$A,0))),"")</f>
        <v>492209</v>
      </c>
      <c r="P1690" s="2" t="str">
        <f t="shared" si="78"/>
        <v>鈴木　仁 (2)</v>
      </c>
      <c r="Q1690" s="2" t="str">
        <f t="shared" si="79"/>
        <v>ｽｽﾞｷ ｼﾞﾝ</v>
      </c>
      <c r="R1690" s="2" t="str">
        <f t="shared" si="80"/>
        <v>SUZUKI Jin (04)</v>
      </c>
      <c r="S1690" s="2" t="str">
        <f>IFERROR(IF($F1690="","",INDEX(リスト!$C:$C,MATCH($F1690,リスト!$B:$B,0))),"")</f>
        <v>27</v>
      </c>
      <c r="T1690" s="2" t="str">
        <f>IFERROR(IF($K1690="","",INDEX(リスト!$F:$F,MATCH($K1690,リスト!$E:$E,0))),"")</f>
        <v>JPN</v>
      </c>
      <c r="U1690" s="2" t="str">
        <f>IF($B1690="","",RIGHT($G1690*1000+100+COUNTIF($G$2:$G1690,$G1690),9))</f>
        <v>041115101</v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>倉敷翠松・岡　山</v>
      </c>
    </row>
    <row r="1691" spans="1:22" x14ac:dyDescent="0.4">
      <c r="A1691" t="s">
        <v>732</v>
      </c>
      <c r="B1691">
        <v>1697</v>
      </c>
      <c r="C1691" t="s">
        <v>7905</v>
      </c>
      <c r="D1691" t="s">
        <v>7906</v>
      </c>
      <c r="E1691">
        <v>2</v>
      </c>
      <c r="F1691" t="s">
        <v>93</v>
      </c>
      <c r="G1691">
        <v>20050301</v>
      </c>
      <c r="H1691" t="s">
        <v>7907</v>
      </c>
      <c r="I1691" t="s">
        <v>7908</v>
      </c>
      <c r="J1691" t="s">
        <v>1303</v>
      </c>
      <c r="K1691" t="s">
        <v>141</v>
      </c>
      <c r="L1691" t="s">
        <v>93</v>
      </c>
      <c r="M1691" t="s">
        <v>5542</v>
      </c>
      <c r="O1691" s="2">
        <f>IFERROR(IF($B1691="","",INDEX(所属情報!$E:$E,MATCH($A1691,所属情報!$A:$A,0))),"")</f>
        <v>492209</v>
      </c>
      <c r="P1691" s="2" t="str">
        <f t="shared" si="78"/>
        <v>東道　佑人 (2)</v>
      </c>
      <c r="Q1691" s="2" t="str">
        <f t="shared" si="79"/>
        <v>ﾋｶﾞｼﾐﾁ ﾕｳﾄ</v>
      </c>
      <c r="R1691" s="2" t="str">
        <f t="shared" si="80"/>
        <v>HIGASHIMICHI Yuto (05)</v>
      </c>
      <c r="S1691" s="2" t="str">
        <f>IFERROR(IF($F1691="","",INDEX(リスト!$C:$C,MATCH($F1691,リスト!$B:$B,0))),"")</f>
        <v>27</v>
      </c>
      <c r="T1691" s="2" t="str">
        <f>IFERROR(IF($K1691="","",INDEX(リスト!$F:$F,MATCH($K1691,リスト!$E:$E,0))),"")</f>
        <v>JPN</v>
      </c>
      <c r="U1691" s="2" t="str">
        <f>IF($B1691="","",RIGHT($G1691*1000+100+COUNTIF($G$2:$G1691,$G1691),9))</f>
        <v>050301103</v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>大阪産業大附属・大　阪</v>
      </c>
    </row>
    <row r="1692" spans="1:22" x14ac:dyDescent="0.4">
      <c r="A1692" t="s">
        <v>732</v>
      </c>
      <c r="B1692">
        <v>1698</v>
      </c>
      <c r="C1692" t="s">
        <v>7909</v>
      </c>
      <c r="D1692" t="s">
        <v>7910</v>
      </c>
      <c r="E1692">
        <v>2</v>
      </c>
      <c r="F1692" t="s">
        <v>93</v>
      </c>
      <c r="G1692">
        <v>20050318</v>
      </c>
      <c r="H1692" t="s">
        <v>7911</v>
      </c>
      <c r="I1692" t="s">
        <v>7912</v>
      </c>
      <c r="J1692" t="s">
        <v>7913</v>
      </c>
      <c r="K1692" t="s">
        <v>141</v>
      </c>
      <c r="L1692" t="s">
        <v>91</v>
      </c>
      <c r="M1692" t="s">
        <v>1195</v>
      </c>
      <c r="O1692" s="2">
        <f>IFERROR(IF($B1692="","",INDEX(所属情報!$E:$E,MATCH($A1692,所属情報!$A:$A,0))),"")</f>
        <v>492209</v>
      </c>
      <c r="P1692" s="2" t="str">
        <f t="shared" si="78"/>
        <v>千葉　敬純 (2)</v>
      </c>
      <c r="Q1692" s="2" t="str">
        <f t="shared" si="79"/>
        <v>ﾁﾊﾞ ﾀｶｽﾐ</v>
      </c>
      <c r="R1692" s="2" t="str">
        <f t="shared" si="80"/>
        <v>CHIBA Takasumi (05)</v>
      </c>
      <c r="S1692" s="2" t="str">
        <f>IFERROR(IF($F1692="","",INDEX(リスト!$C:$C,MATCH($F1692,リスト!$B:$B,0))),"")</f>
        <v>27</v>
      </c>
      <c r="T1692" s="2" t="str">
        <f>IFERROR(IF($K1692="","",INDEX(リスト!$F:$F,MATCH($K1692,リスト!$E:$E,0))),"")</f>
        <v>JPN</v>
      </c>
      <c r="U1692" s="2" t="str">
        <f>IF($B1692="","",RIGHT($G1692*1000+100+COUNTIF($G$2:$G1692,$G1692),9))</f>
        <v>050318101</v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>綾部・京　都</v>
      </c>
    </row>
    <row r="1693" spans="1:22" x14ac:dyDescent="0.4">
      <c r="A1693" t="s">
        <v>732</v>
      </c>
      <c r="B1693">
        <v>1699</v>
      </c>
      <c r="C1693" t="s">
        <v>7914</v>
      </c>
      <c r="D1693" t="s">
        <v>7915</v>
      </c>
      <c r="E1693">
        <v>2</v>
      </c>
      <c r="F1693" t="s">
        <v>93</v>
      </c>
      <c r="G1693">
        <v>20040511</v>
      </c>
      <c r="H1693" t="s">
        <v>7916</v>
      </c>
      <c r="I1693" t="s">
        <v>2509</v>
      </c>
      <c r="J1693" t="s">
        <v>3842</v>
      </c>
      <c r="K1693" t="s">
        <v>141</v>
      </c>
      <c r="L1693" t="s">
        <v>93</v>
      </c>
      <c r="M1693" t="s">
        <v>7917</v>
      </c>
      <c r="O1693" s="2">
        <f>IFERROR(IF($B1693="","",INDEX(所属情報!$E:$E,MATCH($A1693,所属情報!$A:$A,0))),"")</f>
        <v>492209</v>
      </c>
      <c r="P1693" s="2" t="str">
        <f t="shared" si="78"/>
        <v>杉本　麗也 (2)</v>
      </c>
      <c r="Q1693" s="2" t="str">
        <f t="shared" si="79"/>
        <v>ｽｷﾞﾓﾄ ﾚｲﾔ</v>
      </c>
      <c r="R1693" s="2" t="str">
        <f t="shared" si="80"/>
        <v>SUGIMOTO Reiya (04)</v>
      </c>
      <c r="S1693" s="2" t="str">
        <f>IFERROR(IF($F1693="","",INDEX(リスト!$C:$C,MATCH($F1693,リスト!$B:$B,0))),"")</f>
        <v>27</v>
      </c>
      <c r="T1693" s="2" t="str">
        <f>IFERROR(IF($K1693="","",INDEX(リスト!$F:$F,MATCH($K1693,リスト!$E:$E,0))),"")</f>
        <v>JPN</v>
      </c>
      <c r="U1693" s="2" t="str">
        <f>IF($B1693="","",RIGHT($G1693*1000+100+COUNTIF($G$2:$G1693,$G1693),9))</f>
        <v>040511102</v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>渋谷・大　阪</v>
      </c>
    </row>
    <row r="1694" spans="1:22" x14ac:dyDescent="0.4">
      <c r="A1694" t="s">
        <v>732</v>
      </c>
      <c r="B1694">
        <v>1700</v>
      </c>
      <c r="C1694" t="s">
        <v>7918</v>
      </c>
      <c r="D1694" t="s">
        <v>7919</v>
      </c>
      <c r="E1694">
        <v>2</v>
      </c>
      <c r="F1694" t="s">
        <v>95</v>
      </c>
      <c r="G1694">
        <v>20040617</v>
      </c>
      <c r="H1694" t="s">
        <v>7920</v>
      </c>
      <c r="I1694" t="s">
        <v>1470</v>
      </c>
      <c r="J1694" t="s">
        <v>1327</v>
      </c>
      <c r="K1694" t="s">
        <v>141</v>
      </c>
      <c r="L1694" t="s">
        <v>95</v>
      </c>
      <c r="M1694" t="s">
        <v>7921</v>
      </c>
      <c r="O1694" s="2">
        <f>IFERROR(IF($B1694="","",INDEX(所属情報!$E:$E,MATCH($A1694,所属情報!$A:$A,0))),"")</f>
        <v>492209</v>
      </c>
      <c r="P1694" s="2" t="str">
        <f t="shared" si="78"/>
        <v>井上　裕貴 (2)</v>
      </c>
      <c r="Q1694" s="2" t="str">
        <f t="shared" si="79"/>
        <v>ｲﾉｳｴ ﾕｳｷ</v>
      </c>
      <c r="R1694" s="2" t="str">
        <f t="shared" si="80"/>
        <v>INOUE Yuki (04)</v>
      </c>
      <c r="S1694" s="2" t="str">
        <f>IFERROR(IF($F1694="","",INDEX(リスト!$C:$C,MATCH($F1694,リスト!$B:$B,0))),"")</f>
        <v>28</v>
      </c>
      <c r="T1694" s="2" t="str">
        <f>IFERROR(IF($K1694="","",INDEX(リスト!$F:$F,MATCH($K1694,リスト!$E:$E,0))),"")</f>
        <v>JPN</v>
      </c>
      <c r="U1694" s="2" t="str">
        <f>IF($B1694="","",RIGHT($G1694*1000+100+COUNTIF($G$2:$G1694,$G1694),9))</f>
        <v>040617106</v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>彩星工科・兵　庫</v>
      </c>
    </row>
    <row r="1695" spans="1:22" x14ac:dyDescent="0.4">
      <c r="A1695" t="s">
        <v>732</v>
      </c>
      <c r="B1695">
        <v>1701</v>
      </c>
      <c r="C1695" t="s">
        <v>7922</v>
      </c>
      <c r="D1695" t="s">
        <v>7923</v>
      </c>
      <c r="E1695">
        <v>1</v>
      </c>
      <c r="F1695" t="s">
        <v>115</v>
      </c>
      <c r="G1695">
        <v>20050502</v>
      </c>
      <c r="H1695" t="s">
        <v>7924</v>
      </c>
      <c r="I1695" t="s">
        <v>11814</v>
      </c>
      <c r="J1695" t="s">
        <v>5793</v>
      </c>
      <c r="K1695" t="s">
        <v>141</v>
      </c>
      <c r="L1695" t="s">
        <v>115</v>
      </c>
      <c r="M1695" t="s">
        <v>3027</v>
      </c>
      <c r="O1695" s="2">
        <f>IFERROR(IF($B1695="","",INDEX(所属情報!$E:$E,MATCH($A1695,所属情報!$A:$A,0))),"")</f>
        <v>492209</v>
      </c>
      <c r="P1695" s="2" t="str">
        <f t="shared" si="78"/>
        <v>藤井　一晴 (1)</v>
      </c>
      <c r="Q1695" s="2" t="str">
        <f t="shared" si="79"/>
        <v>ﾌｼﾞｲ ｲｯｾｲ</v>
      </c>
      <c r="R1695" s="2" t="str">
        <f t="shared" si="80"/>
        <v>FUJII Issei (05)</v>
      </c>
      <c r="S1695" s="2" t="str">
        <f>IFERROR(IF($F1695="","",INDEX(リスト!$C:$C,MATCH($F1695,リスト!$B:$B,0))),"")</f>
        <v>38</v>
      </c>
      <c r="T1695" s="2" t="str">
        <f>IFERROR(IF($K1695="","",INDEX(リスト!$F:$F,MATCH($K1695,リスト!$E:$E,0))),"")</f>
        <v>JPN</v>
      </c>
      <c r="U1695" s="2" t="str">
        <f>IF($B1695="","",RIGHT($G1695*1000+100+COUNTIF($G$2:$G1695,$G1695),9))</f>
        <v>050502101</v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>済美・愛　媛</v>
      </c>
    </row>
    <row r="1696" spans="1:22" x14ac:dyDescent="0.4">
      <c r="A1696" t="s">
        <v>732</v>
      </c>
      <c r="B1696">
        <v>1702</v>
      </c>
      <c r="C1696" t="s">
        <v>7925</v>
      </c>
      <c r="D1696" t="s">
        <v>7926</v>
      </c>
      <c r="E1696">
        <v>1</v>
      </c>
      <c r="F1696" t="s">
        <v>111</v>
      </c>
      <c r="G1696">
        <v>20050828</v>
      </c>
      <c r="H1696" t="s">
        <v>7927</v>
      </c>
      <c r="I1696" t="s">
        <v>3651</v>
      </c>
      <c r="J1696" t="s">
        <v>11815</v>
      </c>
      <c r="K1696" t="s">
        <v>141</v>
      </c>
      <c r="L1696" t="s">
        <v>111</v>
      </c>
      <c r="M1696" t="s">
        <v>3455</v>
      </c>
      <c r="O1696" s="2">
        <f>IFERROR(IF($B1696="","",INDEX(所属情報!$E:$E,MATCH($A1696,所属情報!$A:$A,0))),"")</f>
        <v>492209</v>
      </c>
      <c r="P1696" s="2" t="str">
        <f t="shared" si="78"/>
        <v>前田　真一郎 (1)</v>
      </c>
      <c r="Q1696" s="2" t="str">
        <f t="shared" si="79"/>
        <v>ﾏｴﾀﾞ ｼﾝｲﾁﾛｳ</v>
      </c>
      <c r="R1696" s="2" t="str">
        <f t="shared" si="80"/>
        <v>MAEDA Shinichiro (05)</v>
      </c>
      <c r="S1696" s="2" t="str">
        <f>IFERROR(IF($F1696="","",INDEX(リスト!$C:$C,MATCH($F1696,リスト!$B:$B,0))),"")</f>
        <v>36</v>
      </c>
      <c r="T1696" s="2" t="str">
        <f>IFERROR(IF($K1696="","",INDEX(リスト!$F:$F,MATCH($K1696,リスト!$E:$E,0))),"")</f>
        <v>JPN</v>
      </c>
      <c r="U1696" s="2" t="str">
        <f>IF($B1696="","",RIGHT($G1696*1000+100+COUNTIF($G$2:$G1696,$G1696),9))</f>
        <v>050828101</v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>徳島科学技術・徳　島</v>
      </c>
    </row>
    <row r="1697" spans="1:22" x14ac:dyDescent="0.4">
      <c r="A1697" t="s">
        <v>732</v>
      </c>
      <c r="B1697">
        <v>1703</v>
      </c>
      <c r="C1697" t="s">
        <v>7928</v>
      </c>
      <c r="D1697" t="s">
        <v>7929</v>
      </c>
      <c r="E1697">
        <v>1</v>
      </c>
      <c r="F1697" t="s">
        <v>95</v>
      </c>
      <c r="G1697">
        <v>20050608</v>
      </c>
      <c r="H1697" t="s">
        <v>7930</v>
      </c>
      <c r="I1697" t="s">
        <v>7931</v>
      </c>
      <c r="J1697" t="s">
        <v>7932</v>
      </c>
      <c r="K1697" t="s">
        <v>141</v>
      </c>
      <c r="L1697" t="s">
        <v>95</v>
      </c>
      <c r="M1697" t="s">
        <v>6837</v>
      </c>
      <c r="O1697" s="2">
        <f>IFERROR(IF($B1697="","",INDEX(所属情報!$E:$E,MATCH($A1697,所属情報!$A:$A,0))),"")</f>
        <v>492209</v>
      </c>
      <c r="P1697" s="2" t="str">
        <f t="shared" si="78"/>
        <v>三枝　睦哉 (1)</v>
      </c>
      <c r="Q1697" s="2" t="str">
        <f t="shared" si="79"/>
        <v>ｻｲｸｻ ﾁｶﾔ</v>
      </c>
      <c r="R1697" s="2" t="str">
        <f t="shared" si="80"/>
        <v>SAIKUSA Chikaya (05)</v>
      </c>
      <c r="S1697" s="2" t="str">
        <f>IFERROR(IF($F1697="","",INDEX(リスト!$C:$C,MATCH($F1697,リスト!$B:$B,0))),"")</f>
        <v>28</v>
      </c>
      <c r="T1697" s="2" t="str">
        <f>IFERROR(IF($K1697="","",INDEX(リスト!$F:$F,MATCH($K1697,リスト!$E:$E,0))),"")</f>
        <v>JPN</v>
      </c>
      <c r="U1697" s="2" t="str">
        <f>IF($B1697="","",RIGHT($G1697*1000+100+COUNTIF($G$2:$G1697,$G1697),9))</f>
        <v>050608101</v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>武庫荘総合・兵　庫</v>
      </c>
    </row>
    <row r="1698" spans="1:22" x14ac:dyDescent="0.4">
      <c r="A1698" t="s">
        <v>732</v>
      </c>
      <c r="B1698">
        <v>1704</v>
      </c>
      <c r="C1698" t="s">
        <v>7933</v>
      </c>
      <c r="D1698" t="s">
        <v>7934</v>
      </c>
      <c r="E1698">
        <v>1</v>
      </c>
      <c r="F1698" t="s">
        <v>93</v>
      </c>
      <c r="G1698">
        <v>20051113</v>
      </c>
      <c r="H1698" t="s">
        <v>7935</v>
      </c>
      <c r="I1698" t="s">
        <v>7936</v>
      </c>
      <c r="J1698" t="s">
        <v>1986</v>
      </c>
      <c r="K1698" t="s">
        <v>141</v>
      </c>
      <c r="L1698" t="s">
        <v>95</v>
      </c>
      <c r="M1698" t="s">
        <v>1617</v>
      </c>
      <c r="O1698" s="2">
        <f>IFERROR(IF($B1698="","",INDEX(所属情報!$E:$E,MATCH($A1698,所属情報!$A:$A,0))),"")</f>
        <v>492209</v>
      </c>
      <c r="P1698" s="2" t="str">
        <f t="shared" si="78"/>
        <v>古野　太一 (1)</v>
      </c>
      <c r="Q1698" s="2" t="str">
        <f t="shared" si="79"/>
        <v>ﾌﾙﾉ ﾀｲﾁ</v>
      </c>
      <c r="R1698" s="2" t="str">
        <f t="shared" si="80"/>
        <v>FURUNO Taichi (05)</v>
      </c>
      <c r="S1698" s="2" t="str">
        <f>IFERROR(IF($F1698="","",INDEX(リスト!$C:$C,MATCH($F1698,リスト!$B:$B,0))),"")</f>
        <v>27</v>
      </c>
      <c r="T1698" s="2" t="str">
        <f>IFERROR(IF($K1698="","",INDEX(リスト!$F:$F,MATCH($K1698,リスト!$E:$E,0))),"")</f>
        <v>JPN</v>
      </c>
      <c r="U1698" s="2" t="str">
        <f>IF($B1698="","",RIGHT($G1698*1000+100+COUNTIF($G$2:$G1698,$G1698),9))</f>
        <v>051113101</v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>宝塚・兵　庫</v>
      </c>
    </row>
    <row r="1699" spans="1:22" x14ac:dyDescent="0.4">
      <c r="A1699" t="s">
        <v>732</v>
      </c>
      <c r="B1699">
        <v>1705</v>
      </c>
      <c r="C1699" t="s">
        <v>7937</v>
      </c>
      <c r="D1699" t="s">
        <v>7938</v>
      </c>
      <c r="E1699">
        <v>1</v>
      </c>
      <c r="F1699" t="s">
        <v>95</v>
      </c>
      <c r="G1699">
        <v>20060204</v>
      </c>
      <c r="H1699" t="s">
        <v>7939</v>
      </c>
      <c r="I1699" t="s">
        <v>4222</v>
      </c>
      <c r="J1699" t="s">
        <v>5941</v>
      </c>
      <c r="K1699" t="s">
        <v>141</v>
      </c>
      <c r="L1699" t="s">
        <v>95</v>
      </c>
      <c r="M1699" t="s">
        <v>3595</v>
      </c>
      <c r="O1699" s="2">
        <f>IFERROR(IF($B1699="","",INDEX(所属情報!$E:$E,MATCH($A1699,所属情報!$A:$A,0))),"")</f>
        <v>492209</v>
      </c>
      <c r="P1699" s="2" t="str">
        <f t="shared" si="78"/>
        <v>高山　烈 (1)</v>
      </c>
      <c r="Q1699" s="2" t="str">
        <f t="shared" si="79"/>
        <v>ﾀｶﾔﾏ ﾚﾂ</v>
      </c>
      <c r="R1699" s="2" t="str">
        <f t="shared" si="80"/>
        <v>TAKAYAMA Retsu (06)</v>
      </c>
      <c r="S1699" s="2" t="str">
        <f>IFERROR(IF($F1699="","",INDEX(リスト!$C:$C,MATCH($F1699,リスト!$B:$B,0))),"")</f>
        <v>28</v>
      </c>
      <c r="T1699" s="2" t="str">
        <f>IFERROR(IF($K1699="","",INDEX(リスト!$F:$F,MATCH($K1699,リスト!$E:$E,0))),"")</f>
        <v>JPN</v>
      </c>
      <c r="U1699" s="2" t="str">
        <f>IF($B1699="","",RIGHT($G1699*1000+100+COUNTIF($G$2:$G1699,$G1699),9))</f>
        <v>060204101</v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>明石商業・兵　庫</v>
      </c>
    </row>
    <row r="1700" spans="1:22" x14ac:dyDescent="0.4">
      <c r="A1700" t="s">
        <v>732</v>
      </c>
      <c r="B1700">
        <v>1706</v>
      </c>
      <c r="C1700" t="s">
        <v>7940</v>
      </c>
      <c r="D1700" t="s">
        <v>7941</v>
      </c>
      <c r="E1700">
        <v>1</v>
      </c>
      <c r="F1700" t="s">
        <v>93</v>
      </c>
      <c r="G1700">
        <v>20051230</v>
      </c>
      <c r="H1700" t="s">
        <v>7942</v>
      </c>
      <c r="I1700" t="s">
        <v>7943</v>
      </c>
      <c r="J1700" t="s">
        <v>7188</v>
      </c>
      <c r="K1700" t="s">
        <v>141</v>
      </c>
      <c r="L1700" t="s">
        <v>93</v>
      </c>
      <c r="M1700" t="s">
        <v>5542</v>
      </c>
      <c r="O1700" s="2">
        <f>IFERROR(IF($B1700="","",INDEX(所属情報!$E:$E,MATCH($A1700,所属情報!$A:$A,0))),"")</f>
        <v>492209</v>
      </c>
      <c r="P1700" s="2" t="str">
        <f t="shared" si="78"/>
        <v>竹之内　順也 (1)</v>
      </c>
      <c r="Q1700" s="2" t="str">
        <f t="shared" si="79"/>
        <v>ﾀｹﾉｳﾁ ｼﾞｭﾝﾔ</v>
      </c>
      <c r="R1700" s="2" t="str">
        <f t="shared" si="80"/>
        <v>TAKENOUCHI Junya (05)</v>
      </c>
      <c r="S1700" s="2" t="str">
        <f>IFERROR(IF($F1700="","",INDEX(リスト!$C:$C,MATCH($F1700,リスト!$B:$B,0))),"")</f>
        <v>27</v>
      </c>
      <c r="T1700" s="2" t="str">
        <f>IFERROR(IF($K1700="","",INDEX(リスト!$F:$F,MATCH($K1700,リスト!$E:$E,0))),"")</f>
        <v>JPN</v>
      </c>
      <c r="U1700" s="2" t="str">
        <f>IF($B1700="","",RIGHT($G1700*1000+100+COUNTIF($G$2:$G1700,$G1700),9))</f>
        <v>051230102</v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>大阪産業大附属・大　阪</v>
      </c>
    </row>
    <row r="1701" spans="1:22" x14ac:dyDescent="0.4">
      <c r="A1701" t="s">
        <v>11816</v>
      </c>
      <c r="B1701">
        <v>1707</v>
      </c>
      <c r="C1701" t="s">
        <v>7944</v>
      </c>
      <c r="D1701" t="s">
        <v>7945</v>
      </c>
      <c r="E1701" t="s">
        <v>775</v>
      </c>
      <c r="F1701" t="s">
        <v>95</v>
      </c>
      <c r="G1701">
        <v>20001029</v>
      </c>
      <c r="H1701" t="s">
        <v>7946</v>
      </c>
      <c r="I1701" t="s">
        <v>7947</v>
      </c>
      <c r="J1701" t="s">
        <v>7948</v>
      </c>
      <c r="K1701" t="s">
        <v>141</v>
      </c>
      <c r="L1701" t="s">
        <v>93</v>
      </c>
      <c r="M1701" t="s">
        <v>1647</v>
      </c>
      <c r="O1701" s="2">
        <f>IFERROR(IF($B1701="","",INDEX(所属情報!$E:$E,MATCH($A1701,所属情報!$A:$A,0))),"")</f>
        <v>491082</v>
      </c>
      <c r="P1701" s="2" t="str">
        <f t="shared" si="78"/>
        <v>備　未来貴 (M2)</v>
      </c>
      <c r="Q1701" s="2" t="str">
        <f t="shared" si="79"/>
        <v>ｿﾅｴ ﾐﾗｷ</v>
      </c>
      <c r="R1701" s="2" t="str">
        <f t="shared" si="80"/>
        <v>SONAE Miraki (00)</v>
      </c>
      <c r="S1701" s="2" t="str">
        <f>IFERROR(IF($F1701="","",INDEX(リスト!$C:$C,MATCH($F1701,リスト!$B:$B,0))),"")</f>
        <v>28</v>
      </c>
      <c r="T1701" s="2" t="str">
        <f>IFERROR(IF($K1701="","",INDEX(リスト!$F:$F,MATCH($K1701,リスト!$E:$E,0))),"")</f>
        <v>JPN</v>
      </c>
      <c r="U1701" s="2" t="str">
        <f>IF($B1701="","",RIGHT($G1701*1000+100+COUNTIF($G$2:$G1701,$G1701),9))</f>
        <v>001029101</v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>登美丘・大　阪</v>
      </c>
    </row>
    <row r="1702" spans="1:22" x14ac:dyDescent="0.4">
      <c r="A1702" t="s">
        <v>11816</v>
      </c>
      <c r="B1702">
        <v>1708</v>
      </c>
      <c r="C1702" t="s">
        <v>7949</v>
      </c>
      <c r="D1702" t="s">
        <v>7950</v>
      </c>
      <c r="E1702">
        <v>4</v>
      </c>
      <c r="F1702" t="s">
        <v>95</v>
      </c>
      <c r="G1702">
        <v>20020727</v>
      </c>
      <c r="H1702" t="s">
        <v>7951</v>
      </c>
      <c r="I1702" t="s">
        <v>7095</v>
      </c>
      <c r="J1702" t="s">
        <v>2471</v>
      </c>
      <c r="K1702" t="s">
        <v>141</v>
      </c>
      <c r="L1702" t="s">
        <v>95</v>
      </c>
      <c r="M1702" t="s">
        <v>2138</v>
      </c>
      <c r="O1702" s="2">
        <f>IFERROR(IF($B1702="","",INDEX(所属情報!$E:$E,MATCH($A1702,所属情報!$A:$A,0))),"")</f>
        <v>491082</v>
      </c>
      <c r="P1702" s="2" t="str">
        <f t="shared" si="78"/>
        <v>池本　陽介 (4)</v>
      </c>
      <c r="Q1702" s="2" t="str">
        <f t="shared" si="79"/>
        <v>ｲｹﾓﾄ ﾖｳｽｹ</v>
      </c>
      <c r="R1702" s="2" t="str">
        <f t="shared" si="80"/>
        <v>IKEMOTO Yosuke (02)</v>
      </c>
      <c r="S1702" s="2" t="str">
        <f>IFERROR(IF($F1702="","",INDEX(リスト!$C:$C,MATCH($F1702,リスト!$B:$B,0))),"")</f>
        <v>28</v>
      </c>
      <c r="T1702" s="2" t="str">
        <f>IFERROR(IF($K1702="","",INDEX(リスト!$F:$F,MATCH($K1702,リスト!$E:$E,0))),"")</f>
        <v>JPN</v>
      </c>
      <c r="U1702" s="2" t="str">
        <f>IF($B1702="","",RIGHT($G1702*1000+100+COUNTIF($G$2:$G1702,$G1702),9))</f>
        <v>020727102</v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>北摂三田・兵　庫</v>
      </c>
    </row>
    <row r="1703" spans="1:22" x14ac:dyDescent="0.4">
      <c r="A1703" t="s">
        <v>11816</v>
      </c>
      <c r="B1703">
        <v>1709</v>
      </c>
      <c r="C1703" t="s">
        <v>7952</v>
      </c>
      <c r="D1703" t="s">
        <v>7953</v>
      </c>
      <c r="E1703">
        <v>4</v>
      </c>
      <c r="F1703" t="s">
        <v>95</v>
      </c>
      <c r="G1703">
        <v>20020727</v>
      </c>
      <c r="H1703" t="s">
        <v>7954</v>
      </c>
      <c r="I1703" t="s">
        <v>7955</v>
      </c>
      <c r="J1703" t="s">
        <v>1435</v>
      </c>
      <c r="K1703" t="s">
        <v>141</v>
      </c>
      <c r="L1703" t="s">
        <v>95</v>
      </c>
      <c r="M1703" t="s">
        <v>1328</v>
      </c>
      <c r="O1703" s="2">
        <f>IFERROR(IF($B1703="","",INDEX(所属情報!$E:$E,MATCH($A1703,所属情報!$A:$A,0))),"")</f>
        <v>491082</v>
      </c>
      <c r="P1703" s="2" t="str">
        <f t="shared" si="78"/>
        <v>磯野　佑太 (4)</v>
      </c>
      <c r="Q1703" s="2" t="str">
        <f t="shared" si="79"/>
        <v>ｲｿﾉ ﾕｳﾀ</v>
      </c>
      <c r="R1703" s="2" t="str">
        <f t="shared" si="80"/>
        <v>ISONO Yuta (02)</v>
      </c>
      <c r="S1703" s="2" t="str">
        <f>IFERROR(IF($F1703="","",INDEX(リスト!$C:$C,MATCH($F1703,リスト!$B:$B,0))),"")</f>
        <v>28</v>
      </c>
      <c r="T1703" s="2" t="str">
        <f>IFERROR(IF($K1703="","",INDEX(リスト!$F:$F,MATCH($K1703,リスト!$E:$E,0))),"")</f>
        <v>JPN</v>
      </c>
      <c r="U1703" s="2" t="str">
        <f>IF($B1703="","",RIGHT($G1703*1000+100+COUNTIF($G$2:$G1703,$G1703),9))</f>
        <v>020727103</v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>星陵・兵　庫</v>
      </c>
    </row>
    <row r="1704" spans="1:22" x14ac:dyDescent="0.4">
      <c r="A1704" t="s">
        <v>11816</v>
      </c>
      <c r="B1704">
        <v>1710</v>
      </c>
      <c r="C1704" t="s">
        <v>7956</v>
      </c>
      <c r="D1704" t="s">
        <v>7957</v>
      </c>
      <c r="E1704">
        <v>4</v>
      </c>
      <c r="F1704" t="s">
        <v>95</v>
      </c>
      <c r="G1704">
        <v>20020530</v>
      </c>
      <c r="H1704" t="s">
        <v>7958</v>
      </c>
      <c r="I1704" t="s">
        <v>4452</v>
      </c>
      <c r="J1704" t="s">
        <v>5727</v>
      </c>
      <c r="K1704" t="s">
        <v>141</v>
      </c>
      <c r="L1704" t="s">
        <v>95</v>
      </c>
      <c r="M1704" t="s">
        <v>1038</v>
      </c>
      <c r="O1704" s="2">
        <f>IFERROR(IF($B1704="","",INDEX(所属情報!$E:$E,MATCH($A1704,所属情報!$A:$A,0))),"")</f>
        <v>491082</v>
      </c>
      <c r="P1704" s="2" t="str">
        <f t="shared" si="78"/>
        <v>西尾　咲人 (4)</v>
      </c>
      <c r="Q1704" s="2" t="str">
        <f t="shared" si="79"/>
        <v>ﾆｼｵ ｻｸﾄ</v>
      </c>
      <c r="R1704" s="2" t="str">
        <f t="shared" si="80"/>
        <v>NISHIO Sakuto (02)</v>
      </c>
      <c r="S1704" s="2" t="str">
        <f>IFERROR(IF($F1704="","",INDEX(リスト!$C:$C,MATCH($F1704,リスト!$B:$B,0))),"")</f>
        <v>28</v>
      </c>
      <c r="T1704" s="2" t="str">
        <f>IFERROR(IF($K1704="","",INDEX(リスト!$F:$F,MATCH($K1704,リスト!$E:$E,0))),"")</f>
        <v>JPN</v>
      </c>
      <c r="U1704" s="2" t="str">
        <f>IF($B1704="","",RIGHT($G1704*1000+100+COUNTIF($G$2:$G1704,$G1704),9))</f>
        <v>020530102</v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>明石南・兵　庫</v>
      </c>
    </row>
    <row r="1705" spans="1:22" x14ac:dyDescent="0.4">
      <c r="A1705" t="s">
        <v>11816</v>
      </c>
      <c r="B1705">
        <v>1711</v>
      </c>
      <c r="C1705" t="s">
        <v>7959</v>
      </c>
      <c r="D1705" t="s">
        <v>7960</v>
      </c>
      <c r="E1705">
        <v>4</v>
      </c>
      <c r="F1705" t="s">
        <v>95</v>
      </c>
      <c r="G1705">
        <v>20021202</v>
      </c>
      <c r="H1705" t="s">
        <v>7961</v>
      </c>
      <c r="I1705" t="s">
        <v>4168</v>
      </c>
      <c r="J1705" t="s">
        <v>3590</v>
      </c>
      <c r="K1705" t="s">
        <v>141</v>
      </c>
      <c r="L1705" t="s">
        <v>95</v>
      </c>
      <c r="M1705" t="s">
        <v>875</v>
      </c>
      <c r="O1705" s="2">
        <f>IFERROR(IF($B1705="","",INDEX(所属情報!$E:$E,MATCH($A1705,所属情報!$A:$A,0))),"")</f>
        <v>491082</v>
      </c>
      <c r="P1705" s="2" t="str">
        <f t="shared" si="78"/>
        <v>原　麻嘉 (4)</v>
      </c>
      <c r="Q1705" s="2" t="str">
        <f t="shared" si="79"/>
        <v>ﾊﾗ ﾏﾋﾛ</v>
      </c>
      <c r="R1705" s="2" t="str">
        <f t="shared" si="80"/>
        <v>HARA Mahiro (02)</v>
      </c>
      <c r="S1705" s="2" t="str">
        <f>IFERROR(IF($F1705="","",INDEX(リスト!$C:$C,MATCH($F1705,リスト!$B:$B,0))),"")</f>
        <v>28</v>
      </c>
      <c r="T1705" s="2" t="str">
        <f>IFERROR(IF($K1705="","",INDEX(リスト!$F:$F,MATCH($K1705,リスト!$E:$E,0))),"")</f>
        <v>JPN</v>
      </c>
      <c r="U1705" s="2" t="str">
        <f>IF($B1705="","",RIGHT($G1705*1000+100+COUNTIF($G$2:$G1705,$G1705),9))</f>
        <v>021202102</v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>姫路南・兵　庫</v>
      </c>
    </row>
    <row r="1706" spans="1:22" x14ac:dyDescent="0.4">
      <c r="A1706" t="s">
        <v>11816</v>
      </c>
      <c r="B1706">
        <v>1712</v>
      </c>
      <c r="C1706" t="s">
        <v>7962</v>
      </c>
      <c r="D1706" t="s">
        <v>7963</v>
      </c>
      <c r="E1706">
        <v>4</v>
      </c>
      <c r="F1706" t="s">
        <v>95</v>
      </c>
      <c r="G1706">
        <v>20020706</v>
      </c>
      <c r="H1706" t="s">
        <v>7964</v>
      </c>
      <c r="I1706" t="s">
        <v>6247</v>
      </c>
      <c r="J1706" t="s">
        <v>1403</v>
      </c>
      <c r="K1706" t="s">
        <v>141</v>
      </c>
      <c r="L1706" t="s">
        <v>89</v>
      </c>
      <c r="M1706" t="s">
        <v>7965</v>
      </c>
      <c r="O1706" s="2">
        <f>IFERROR(IF($B1706="","",INDEX(所属情報!$E:$E,MATCH($A1706,所属情報!$A:$A,0))),"")</f>
        <v>491082</v>
      </c>
      <c r="P1706" s="2" t="str">
        <f t="shared" si="78"/>
        <v>廣畑　敬太 (4)</v>
      </c>
      <c r="Q1706" s="2" t="str">
        <f t="shared" si="79"/>
        <v>ﾋﾛﾊﾀ ｹｲﾀ</v>
      </c>
      <c r="R1706" s="2" t="str">
        <f t="shared" si="80"/>
        <v>HIROHATA Keita (02)</v>
      </c>
      <c r="S1706" s="2" t="str">
        <f>IFERROR(IF($F1706="","",INDEX(リスト!$C:$C,MATCH($F1706,リスト!$B:$B,0))),"")</f>
        <v>28</v>
      </c>
      <c r="T1706" s="2" t="str">
        <f>IFERROR(IF($K1706="","",INDEX(リスト!$F:$F,MATCH($K1706,リスト!$E:$E,0))),"")</f>
        <v>JPN</v>
      </c>
      <c r="U1706" s="2" t="str">
        <f>IF($B1706="","",RIGHT($G1706*1000+100+COUNTIF($G$2:$G1706,$G1706),9))</f>
        <v>020706101</v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>虎姫・滋　賀</v>
      </c>
    </row>
    <row r="1707" spans="1:22" x14ac:dyDescent="0.4">
      <c r="A1707" t="s">
        <v>11816</v>
      </c>
      <c r="B1707">
        <v>1713</v>
      </c>
      <c r="C1707" t="s">
        <v>7966</v>
      </c>
      <c r="D1707" t="s">
        <v>7967</v>
      </c>
      <c r="E1707">
        <v>4</v>
      </c>
      <c r="F1707" t="s">
        <v>95</v>
      </c>
      <c r="G1707">
        <v>20020627</v>
      </c>
      <c r="H1707" t="s">
        <v>7968</v>
      </c>
      <c r="I1707" t="s">
        <v>897</v>
      </c>
      <c r="J1707" t="s">
        <v>1797</v>
      </c>
      <c r="K1707" t="s">
        <v>141</v>
      </c>
      <c r="L1707" t="s">
        <v>95</v>
      </c>
      <c r="M1707" t="s">
        <v>7969</v>
      </c>
      <c r="O1707" s="2">
        <f>IFERROR(IF($B1707="","",INDEX(所属情報!$E:$E,MATCH($A1707,所属情報!$A:$A,0))),"")</f>
        <v>491082</v>
      </c>
      <c r="P1707" s="2" t="str">
        <f t="shared" si="78"/>
        <v>吉岡　樹永 (4)</v>
      </c>
      <c r="Q1707" s="2" t="str">
        <f t="shared" si="79"/>
        <v>ﾖｼｵｶ ﾐｷﾄ</v>
      </c>
      <c r="R1707" s="2" t="str">
        <f t="shared" si="80"/>
        <v>YOSHIOKA Mikito (02)</v>
      </c>
      <c r="S1707" s="2" t="str">
        <f>IFERROR(IF($F1707="","",INDEX(リスト!$C:$C,MATCH($F1707,リスト!$B:$B,0))),"")</f>
        <v>28</v>
      </c>
      <c r="T1707" s="2" t="str">
        <f>IFERROR(IF($K1707="","",INDEX(リスト!$F:$F,MATCH($K1707,リスト!$E:$E,0))),"")</f>
        <v>JPN</v>
      </c>
      <c r="U1707" s="2" t="str">
        <f>IF($B1707="","",RIGHT($G1707*1000+100+COUNTIF($G$2:$G1707,$G1707),9))</f>
        <v>020627105</v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>夢野台・兵　庫</v>
      </c>
    </row>
    <row r="1708" spans="1:22" x14ac:dyDescent="0.4">
      <c r="A1708" t="s">
        <v>11816</v>
      </c>
      <c r="B1708">
        <v>1714</v>
      </c>
      <c r="C1708" t="s">
        <v>7970</v>
      </c>
      <c r="D1708" t="s">
        <v>7971</v>
      </c>
      <c r="E1708">
        <v>4</v>
      </c>
      <c r="F1708" t="s">
        <v>95</v>
      </c>
      <c r="G1708">
        <v>20030328</v>
      </c>
      <c r="H1708" t="s">
        <v>7972</v>
      </c>
      <c r="I1708" t="s">
        <v>7973</v>
      </c>
      <c r="J1708" t="s">
        <v>1560</v>
      </c>
      <c r="K1708" t="s">
        <v>141</v>
      </c>
      <c r="L1708" t="s">
        <v>95</v>
      </c>
      <c r="M1708" t="s">
        <v>2138</v>
      </c>
      <c r="O1708" s="2">
        <f>IFERROR(IF($B1708="","",INDEX(所属情報!$E:$E,MATCH($A1708,所属情報!$A:$A,0))),"")</f>
        <v>491082</v>
      </c>
      <c r="P1708" s="2" t="str">
        <f t="shared" si="78"/>
        <v>石津　琢磨 (4)</v>
      </c>
      <c r="Q1708" s="2" t="str">
        <f t="shared" si="79"/>
        <v>ｲｼﾂﾞ ﾀｸﾏ</v>
      </c>
      <c r="R1708" s="2" t="str">
        <f t="shared" si="80"/>
        <v>ISHIZU Takuma (03)</v>
      </c>
      <c r="S1708" s="2" t="str">
        <f>IFERROR(IF($F1708="","",INDEX(リスト!$C:$C,MATCH($F1708,リスト!$B:$B,0))),"")</f>
        <v>28</v>
      </c>
      <c r="T1708" s="2" t="str">
        <f>IFERROR(IF($K1708="","",INDEX(リスト!$F:$F,MATCH($K1708,リスト!$E:$E,0))),"")</f>
        <v>JPN</v>
      </c>
      <c r="U1708" s="2" t="str">
        <f>IF($B1708="","",RIGHT($G1708*1000+100+COUNTIF($G$2:$G1708,$G1708),9))</f>
        <v>030328103</v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>北摂三田・兵　庫</v>
      </c>
    </row>
    <row r="1709" spans="1:22" x14ac:dyDescent="0.4">
      <c r="A1709" t="s">
        <v>11816</v>
      </c>
      <c r="B1709">
        <v>1715</v>
      </c>
      <c r="C1709" t="s">
        <v>7974</v>
      </c>
      <c r="D1709" t="s">
        <v>7975</v>
      </c>
      <c r="E1709">
        <v>3</v>
      </c>
      <c r="F1709" t="s">
        <v>95</v>
      </c>
      <c r="G1709">
        <v>20040103</v>
      </c>
      <c r="H1709" t="s">
        <v>7976</v>
      </c>
      <c r="I1709" t="s">
        <v>7977</v>
      </c>
      <c r="J1709" t="s">
        <v>4865</v>
      </c>
      <c r="K1709" t="s">
        <v>141</v>
      </c>
      <c r="L1709" t="s">
        <v>95</v>
      </c>
      <c r="M1709" t="s">
        <v>7978</v>
      </c>
      <c r="O1709" s="2">
        <f>IFERROR(IF($B1709="","",INDEX(所属情報!$E:$E,MATCH($A1709,所属情報!$A:$A,0))),"")</f>
        <v>491082</v>
      </c>
      <c r="P1709" s="2" t="str">
        <f t="shared" si="78"/>
        <v>葛西　央明 (3)</v>
      </c>
      <c r="Q1709" s="2" t="str">
        <f t="shared" si="79"/>
        <v>ｶｻｲ ﾋﾛｱｷ</v>
      </c>
      <c r="R1709" s="2" t="str">
        <f t="shared" si="80"/>
        <v>KASAI Hiroaki (04)</v>
      </c>
      <c r="S1709" s="2" t="str">
        <f>IFERROR(IF($F1709="","",INDEX(リスト!$C:$C,MATCH($F1709,リスト!$B:$B,0))),"")</f>
        <v>28</v>
      </c>
      <c r="T1709" s="2" t="str">
        <f>IFERROR(IF($K1709="","",INDEX(リスト!$F:$F,MATCH($K1709,リスト!$E:$E,0))),"")</f>
        <v>JPN</v>
      </c>
      <c r="U1709" s="2" t="str">
        <f>IF($B1709="","",RIGHT($G1709*1000+100+COUNTIF($G$2:$G1709,$G1709),9))</f>
        <v>040103103</v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>兵庫県立大附属・兵　庫</v>
      </c>
    </row>
    <row r="1710" spans="1:22" x14ac:dyDescent="0.4">
      <c r="A1710" t="s">
        <v>11816</v>
      </c>
      <c r="B1710">
        <v>1716</v>
      </c>
      <c r="C1710" t="s">
        <v>7979</v>
      </c>
      <c r="D1710" t="s">
        <v>7980</v>
      </c>
      <c r="E1710">
        <v>3</v>
      </c>
      <c r="F1710" t="s">
        <v>95</v>
      </c>
      <c r="G1710">
        <v>20040121</v>
      </c>
      <c r="H1710" t="s">
        <v>7981</v>
      </c>
      <c r="I1710" t="s">
        <v>7982</v>
      </c>
      <c r="J1710" t="s">
        <v>929</v>
      </c>
      <c r="K1710" t="s">
        <v>141</v>
      </c>
      <c r="L1710" t="s">
        <v>95</v>
      </c>
      <c r="M1710" t="s">
        <v>4009</v>
      </c>
      <c r="O1710" s="2">
        <f>IFERROR(IF($B1710="","",INDEX(所属情報!$E:$E,MATCH($A1710,所属情報!$A:$A,0))),"")</f>
        <v>491082</v>
      </c>
      <c r="P1710" s="2" t="str">
        <f t="shared" si="78"/>
        <v>北垣　拓己 (3)</v>
      </c>
      <c r="Q1710" s="2" t="str">
        <f t="shared" si="79"/>
        <v>ｷﾀｶﾞｷ ﾀｸﾐ</v>
      </c>
      <c r="R1710" s="2" t="str">
        <f t="shared" si="80"/>
        <v>KITAGAKI Takumi (04)</v>
      </c>
      <c r="S1710" s="2" t="str">
        <f>IFERROR(IF($F1710="","",INDEX(リスト!$C:$C,MATCH($F1710,リスト!$B:$B,0))),"")</f>
        <v>28</v>
      </c>
      <c r="T1710" s="2" t="str">
        <f>IFERROR(IF($K1710="","",INDEX(リスト!$F:$F,MATCH($K1710,リスト!$E:$E,0))),"")</f>
        <v>JPN</v>
      </c>
      <c r="U1710" s="2" t="str">
        <f>IF($B1710="","",RIGHT($G1710*1000+100+COUNTIF($G$2:$G1710,$G1710),9))</f>
        <v>040121104</v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>明石城西・兵　庫</v>
      </c>
    </row>
    <row r="1711" spans="1:22" x14ac:dyDescent="0.4">
      <c r="A1711" t="s">
        <v>11816</v>
      </c>
      <c r="B1711">
        <v>1717</v>
      </c>
      <c r="C1711" t="s">
        <v>7983</v>
      </c>
      <c r="D1711" t="s">
        <v>7984</v>
      </c>
      <c r="E1711">
        <v>3</v>
      </c>
      <c r="F1711" t="s">
        <v>95</v>
      </c>
      <c r="G1711">
        <v>20021008</v>
      </c>
      <c r="H1711" t="s">
        <v>7985</v>
      </c>
      <c r="I1711" t="s">
        <v>1595</v>
      </c>
      <c r="J1711" t="s">
        <v>1560</v>
      </c>
      <c r="K1711" t="s">
        <v>141</v>
      </c>
      <c r="L1711" t="s">
        <v>95</v>
      </c>
      <c r="M1711" t="s">
        <v>2003</v>
      </c>
      <c r="O1711" s="2">
        <f>IFERROR(IF($B1711="","",INDEX(所属情報!$E:$E,MATCH($A1711,所属情報!$A:$A,0))),"")</f>
        <v>491082</v>
      </c>
      <c r="P1711" s="2" t="str">
        <f t="shared" si="78"/>
        <v>黒瀬　拓真 (3)</v>
      </c>
      <c r="Q1711" s="2" t="str">
        <f t="shared" si="79"/>
        <v>ｸﾛｾ ﾀｸﾏ</v>
      </c>
      <c r="R1711" s="2" t="str">
        <f t="shared" si="80"/>
        <v>KUROSE Takuma (02)</v>
      </c>
      <c r="S1711" s="2" t="str">
        <f>IFERROR(IF($F1711="","",INDEX(リスト!$C:$C,MATCH($F1711,リスト!$B:$B,0))),"")</f>
        <v>28</v>
      </c>
      <c r="T1711" s="2" t="str">
        <f>IFERROR(IF($K1711="","",INDEX(リスト!$F:$F,MATCH($K1711,リスト!$E:$E,0))),"")</f>
        <v>JPN</v>
      </c>
      <c r="U1711" s="2" t="str">
        <f>IF($B1711="","",RIGHT($G1711*1000+100+COUNTIF($G$2:$G1711,$G1711),9))</f>
        <v>021008102</v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>県立西宮・兵　庫</v>
      </c>
    </row>
    <row r="1712" spans="1:22" x14ac:dyDescent="0.4">
      <c r="A1712" t="s">
        <v>11816</v>
      </c>
      <c r="B1712">
        <v>1718</v>
      </c>
      <c r="C1712" t="s">
        <v>7986</v>
      </c>
      <c r="D1712" t="s">
        <v>7987</v>
      </c>
      <c r="E1712">
        <v>3</v>
      </c>
      <c r="F1712" t="s">
        <v>95</v>
      </c>
      <c r="G1712">
        <v>20031112</v>
      </c>
      <c r="H1712" t="s">
        <v>7988</v>
      </c>
      <c r="I1712" t="s">
        <v>5579</v>
      </c>
      <c r="J1712" t="s">
        <v>1403</v>
      </c>
      <c r="K1712" t="s">
        <v>141</v>
      </c>
      <c r="L1712" t="s">
        <v>93</v>
      </c>
      <c r="M1712" t="s">
        <v>981</v>
      </c>
      <c r="O1712" s="2">
        <f>IFERROR(IF($B1712="","",INDEX(所属情報!$E:$E,MATCH($A1712,所属情報!$A:$A,0))),"")</f>
        <v>491082</v>
      </c>
      <c r="P1712" s="2" t="str">
        <f t="shared" si="78"/>
        <v>近藤　啓太 (3)</v>
      </c>
      <c r="Q1712" s="2" t="str">
        <f t="shared" si="79"/>
        <v>ｺﾝﾄﾞｳ ｹｲﾀ</v>
      </c>
      <c r="R1712" s="2" t="str">
        <f t="shared" si="80"/>
        <v>KONDO Keita (03)</v>
      </c>
      <c r="S1712" s="2" t="str">
        <f>IFERROR(IF($F1712="","",INDEX(リスト!$C:$C,MATCH($F1712,リスト!$B:$B,0))),"")</f>
        <v>28</v>
      </c>
      <c r="T1712" s="2" t="str">
        <f>IFERROR(IF($K1712="","",INDEX(リスト!$F:$F,MATCH($K1712,リスト!$E:$E,0))),"")</f>
        <v>JPN</v>
      </c>
      <c r="U1712" s="2" t="str">
        <f>IF($B1712="","",RIGHT($G1712*1000+100+COUNTIF($G$2:$G1712,$G1712),9))</f>
        <v>031112102</v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>大阪青凌・大　阪</v>
      </c>
    </row>
    <row r="1713" spans="1:22" x14ac:dyDescent="0.4">
      <c r="A1713" t="s">
        <v>11816</v>
      </c>
      <c r="B1713">
        <v>1719</v>
      </c>
      <c r="C1713" t="s">
        <v>7989</v>
      </c>
      <c r="D1713" t="s">
        <v>7990</v>
      </c>
      <c r="E1713">
        <v>3</v>
      </c>
      <c r="F1713" t="s">
        <v>95</v>
      </c>
      <c r="G1713">
        <v>20031121</v>
      </c>
      <c r="H1713" t="s">
        <v>7991</v>
      </c>
      <c r="I1713" t="s">
        <v>5529</v>
      </c>
      <c r="J1713" t="s">
        <v>1497</v>
      </c>
      <c r="K1713" t="s">
        <v>141</v>
      </c>
      <c r="L1713" t="s">
        <v>95</v>
      </c>
      <c r="M1713" t="s">
        <v>2312</v>
      </c>
      <c r="O1713" s="2">
        <f>IFERROR(IF($B1713="","",INDEX(所属情報!$E:$E,MATCH($A1713,所属情報!$A:$A,0))),"")</f>
        <v>491082</v>
      </c>
      <c r="P1713" s="2" t="str">
        <f t="shared" si="78"/>
        <v>森田　慧 (3)</v>
      </c>
      <c r="Q1713" s="2" t="str">
        <f t="shared" si="79"/>
        <v>ﾓﾘﾀ ｹｲ</v>
      </c>
      <c r="R1713" s="2" t="str">
        <f t="shared" si="80"/>
        <v>MORITA Kei (03)</v>
      </c>
      <c r="S1713" s="2" t="str">
        <f>IFERROR(IF($F1713="","",INDEX(リスト!$C:$C,MATCH($F1713,リスト!$B:$B,0))),"")</f>
        <v>28</v>
      </c>
      <c r="T1713" s="2" t="str">
        <f>IFERROR(IF($K1713="","",INDEX(リスト!$F:$F,MATCH($K1713,リスト!$E:$E,0))),"")</f>
        <v>JPN</v>
      </c>
      <c r="U1713" s="2" t="str">
        <f>IF($B1713="","",RIGHT($G1713*1000+100+COUNTIF($G$2:$G1713,$G1713),9))</f>
        <v>031121102</v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>神戸・兵　庫</v>
      </c>
    </row>
    <row r="1714" spans="1:22" x14ac:dyDescent="0.4">
      <c r="A1714" t="s">
        <v>11816</v>
      </c>
      <c r="B1714">
        <v>1720</v>
      </c>
      <c r="C1714" t="s">
        <v>7992</v>
      </c>
      <c r="D1714" t="s">
        <v>7993</v>
      </c>
      <c r="E1714">
        <v>3</v>
      </c>
      <c r="F1714" t="s">
        <v>95</v>
      </c>
      <c r="G1714">
        <v>20031209</v>
      </c>
      <c r="H1714" t="s">
        <v>7994</v>
      </c>
      <c r="I1714" t="s">
        <v>1450</v>
      </c>
      <c r="J1714" t="s">
        <v>7995</v>
      </c>
      <c r="K1714" t="s">
        <v>141</v>
      </c>
      <c r="L1714" t="s">
        <v>95</v>
      </c>
      <c r="M1714" t="s">
        <v>2312</v>
      </c>
      <c r="O1714" s="2">
        <f>IFERROR(IF($B1714="","",INDEX(所属情報!$E:$E,MATCH($A1714,所属情報!$A:$A,0))),"")</f>
        <v>491082</v>
      </c>
      <c r="P1714" s="2" t="str">
        <f t="shared" si="78"/>
        <v>渡辺　直意 (3)</v>
      </c>
      <c r="Q1714" s="2" t="str">
        <f t="shared" si="79"/>
        <v>ﾜﾀﾅﾍﾞ ﾅｵｲ</v>
      </c>
      <c r="R1714" s="2" t="str">
        <f t="shared" si="80"/>
        <v>WATANABE Naoi (03)</v>
      </c>
      <c r="S1714" s="2" t="str">
        <f>IFERROR(IF($F1714="","",INDEX(リスト!$C:$C,MATCH($F1714,リスト!$B:$B,0))),"")</f>
        <v>28</v>
      </c>
      <c r="T1714" s="2" t="str">
        <f>IFERROR(IF($K1714="","",INDEX(リスト!$F:$F,MATCH($K1714,リスト!$E:$E,0))),"")</f>
        <v>JPN</v>
      </c>
      <c r="U1714" s="2" t="str">
        <f>IF($B1714="","",RIGHT($G1714*1000+100+COUNTIF($G$2:$G1714,$G1714),9))</f>
        <v>031209101</v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>神戸・兵　庫</v>
      </c>
    </row>
    <row r="1715" spans="1:22" x14ac:dyDescent="0.4">
      <c r="A1715" t="s">
        <v>11816</v>
      </c>
      <c r="B1715">
        <v>1721</v>
      </c>
      <c r="C1715" t="s">
        <v>7996</v>
      </c>
      <c r="D1715" t="s">
        <v>7997</v>
      </c>
      <c r="E1715">
        <v>3</v>
      </c>
      <c r="F1715" t="s">
        <v>95</v>
      </c>
      <c r="G1715">
        <v>20030620</v>
      </c>
      <c r="H1715" t="s">
        <v>7998</v>
      </c>
      <c r="I1715" t="s">
        <v>1805</v>
      </c>
      <c r="J1715" t="s">
        <v>5638</v>
      </c>
      <c r="K1715" t="s">
        <v>141</v>
      </c>
      <c r="L1715" t="s">
        <v>95</v>
      </c>
      <c r="M1715" t="s">
        <v>2312</v>
      </c>
      <c r="O1715" s="2">
        <f>IFERROR(IF($B1715="","",INDEX(所属情報!$E:$E,MATCH($A1715,所属情報!$A:$A,0))),"")</f>
        <v>491082</v>
      </c>
      <c r="P1715" s="2" t="str">
        <f t="shared" si="78"/>
        <v>田中　修平 (3)</v>
      </c>
      <c r="Q1715" s="2" t="str">
        <f t="shared" si="79"/>
        <v>ﾀﾅｶ ｼｭｳﾍｲ</v>
      </c>
      <c r="R1715" s="2" t="str">
        <f t="shared" si="80"/>
        <v>TANAKA Shuhei (03)</v>
      </c>
      <c r="S1715" s="2" t="str">
        <f>IFERROR(IF($F1715="","",INDEX(リスト!$C:$C,MATCH($F1715,リスト!$B:$B,0))),"")</f>
        <v>28</v>
      </c>
      <c r="T1715" s="2" t="str">
        <f>IFERROR(IF($K1715="","",INDEX(リスト!$F:$F,MATCH($K1715,リスト!$E:$E,0))),"")</f>
        <v>JPN</v>
      </c>
      <c r="U1715" s="2" t="str">
        <f>IF($B1715="","",RIGHT($G1715*1000+100+COUNTIF($G$2:$G1715,$G1715),9))</f>
        <v>030620102</v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>神戸・兵　庫</v>
      </c>
    </row>
    <row r="1716" spans="1:22" x14ac:dyDescent="0.4">
      <c r="A1716" t="s">
        <v>11816</v>
      </c>
      <c r="B1716">
        <v>1722</v>
      </c>
      <c r="C1716" t="s">
        <v>7999</v>
      </c>
      <c r="D1716" t="s">
        <v>8000</v>
      </c>
      <c r="E1716">
        <v>3</v>
      </c>
      <c r="F1716" t="s">
        <v>95</v>
      </c>
      <c r="G1716">
        <v>20030329</v>
      </c>
      <c r="H1716" t="s">
        <v>8001</v>
      </c>
      <c r="I1716" t="s">
        <v>1693</v>
      </c>
      <c r="J1716" t="s">
        <v>3394</v>
      </c>
      <c r="K1716" t="s">
        <v>141</v>
      </c>
      <c r="L1716" t="s">
        <v>93</v>
      </c>
      <c r="M1716" t="s">
        <v>4772</v>
      </c>
      <c r="O1716" s="2">
        <f>IFERROR(IF($B1716="","",INDEX(所属情報!$E:$E,MATCH($A1716,所属情報!$A:$A,0))),"")</f>
        <v>491082</v>
      </c>
      <c r="P1716" s="2" t="str">
        <f t="shared" si="78"/>
        <v>中井　琉人 (3)</v>
      </c>
      <c r="Q1716" s="2" t="str">
        <f t="shared" si="79"/>
        <v>ﾅｶｲ ﾘｭｳﾄ</v>
      </c>
      <c r="R1716" s="2" t="str">
        <f t="shared" si="80"/>
        <v>NAKAI Ryuto (03)</v>
      </c>
      <c r="S1716" s="2" t="str">
        <f>IFERROR(IF($F1716="","",INDEX(リスト!$C:$C,MATCH($F1716,リスト!$B:$B,0))),"")</f>
        <v>28</v>
      </c>
      <c r="T1716" s="2" t="str">
        <f>IFERROR(IF($K1716="","",INDEX(リスト!$F:$F,MATCH($K1716,リスト!$E:$E,0))),"")</f>
        <v>JPN</v>
      </c>
      <c r="U1716" s="2" t="str">
        <f>IF($B1716="","",RIGHT($G1716*1000+100+COUNTIF($G$2:$G1716,$G1716),9))</f>
        <v>030329101</v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>茨木・大　阪</v>
      </c>
    </row>
    <row r="1717" spans="1:22" x14ac:dyDescent="0.4">
      <c r="A1717" t="s">
        <v>11816</v>
      </c>
      <c r="B1717">
        <v>1723</v>
      </c>
      <c r="C1717" t="s">
        <v>8002</v>
      </c>
      <c r="D1717" t="s">
        <v>8003</v>
      </c>
      <c r="E1717">
        <v>3</v>
      </c>
      <c r="F1717" t="s">
        <v>95</v>
      </c>
      <c r="G1717">
        <v>20031220</v>
      </c>
      <c r="H1717" t="s">
        <v>8004</v>
      </c>
      <c r="I1717" t="s">
        <v>7516</v>
      </c>
      <c r="J1717" t="s">
        <v>1096</v>
      </c>
      <c r="K1717" t="s">
        <v>141</v>
      </c>
      <c r="L1717" t="s">
        <v>95</v>
      </c>
      <c r="M1717" t="s">
        <v>3470</v>
      </c>
      <c r="O1717" s="2">
        <f>IFERROR(IF($B1717="","",INDEX(所属情報!$E:$E,MATCH($A1717,所属情報!$A:$A,0))),"")</f>
        <v>491082</v>
      </c>
      <c r="P1717" s="2" t="str">
        <f t="shared" si="78"/>
        <v>畑　諒太郎 (3)</v>
      </c>
      <c r="Q1717" s="2" t="str">
        <f t="shared" si="79"/>
        <v>ﾊﾀ ﾘｮｳﾀﾛｳ</v>
      </c>
      <c r="R1717" s="2" t="str">
        <f t="shared" si="80"/>
        <v>HATA Ryotaro (03)</v>
      </c>
      <c r="S1717" s="2" t="str">
        <f>IFERROR(IF($F1717="","",INDEX(リスト!$C:$C,MATCH($F1717,リスト!$B:$B,0))),"")</f>
        <v>28</v>
      </c>
      <c r="T1717" s="2" t="str">
        <f>IFERROR(IF($K1717="","",INDEX(リスト!$F:$F,MATCH($K1717,リスト!$E:$E,0))),"")</f>
        <v>JPN</v>
      </c>
      <c r="U1717" s="2" t="str">
        <f>IF($B1717="","",RIGHT($G1717*1000+100+COUNTIF($G$2:$G1717,$G1717),9))</f>
        <v>031220102</v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>柏原・兵　庫</v>
      </c>
    </row>
    <row r="1718" spans="1:22" x14ac:dyDescent="0.4">
      <c r="A1718" t="s">
        <v>11816</v>
      </c>
      <c r="B1718">
        <v>1724</v>
      </c>
      <c r="C1718" t="s">
        <v>8005</v>
      </c>
      <c r="D1718" t="s">
        <v>8006</v>
      </c>
      <c r="E1718">
        <v>2</v>
      </c>
      <c r="F1718" t="s">
        <v>95</v>
      </c>
      <c r="G1718">
        <v>20041117</v>
      </c>
      <c r="H1718" t="s">
        <v>8007</v>
      </c>
      <c r="I1718" t="s">
        <v>8008</v>
      </c>
      <c r="J1718" t="s">
        <v>796</v>
      </c>
      <c r="K1718" t="s">
        <v>141</v>
      </c>
      <c r="L1718" t="s">
        <v>95</v>
      </c>
      <c r="M1718" t="s">
        <v>4882</v>
      </c>
      <c r="O1718" s="2">
        <f>IFERROR(IF($B1718="","",INDEX(所属情報!$E:$E,MATCH($A1718,所属情報!$A:$A,0))),"")</f>
        <v>491082</v>
      </c>
      <c r="P1718" s="2" t="str">
        <f t="shared" si="78"/>
        <v>沖中　康生 (2)</v>
      </c>
      <c r="Q1718" s="2" t="str">
        <f t="shared" si="79"/>
        <v>ｵｷﾅｶ ｺｳｾｲ</v>
      </c>
      <c r="R1718" s="2" t="str">
        <f t="shared" si="80"/>
        <v>OKINAKA Kosei (04)</v>
      </c>
      <c r="S1718" s="2" t="str">
        <f>IFERROR(IF($F1718="","",INDEX(リスト!$C:$C,MATCH($F1718,リスト!$B:$B,0))),"")</f>
        <v>28</v>
      </c>
      <c r="T1718" s="2" t="str">
        <f>IFERROR(IF($K1718="","",INDEX(リスト!$F:$F,MATCH($K1718,リスト!$E:$E,0))),"")</f>
        <v>JPN</v>
      </c>
      <c r="U1718" s="2" t="str">
        <f>IF($B1718="","",RIGHT($G1718*1000+100+COUNTIF($G$2:$G1718,$G1718),9))</f>
        <v>041117101</v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>龍野・兵　庫</v>
      </c>
    </row>
    <row r="1719" spans="1:22" x14ac:dyDescent="0.4">
      <c r="A1719" t="s">
        <v>11816</v>
      </c>
      <c r="B1719">
        <v>1725</v>
      </c>
      <c r="C1719" t="s">
        <v>8009</v>
      </c>
      <c r="D1719" t="s">
        <v>8010</v>
      </c>
      <c r="E1719">
        <v>2</v>
      </c>
      <c r="F1719" t="s">
        <v>93</v>
      </c>
      <c r="G1719">
        <v>20041001</v>
      </c>
      <c r="H1719" t="s">
        <v>8011</v>
      </c>
      <c r="I1719" t="s">
        <v>8012</v>
      </c>
      <c r="J1719" t="s">
        <v>1177</v>
      </c>
      <c r="K1719" t="s">
        <v>141</v>
      </c>
      <c r="L1719" t="s">
        <v>93</v>
      </c>
      <c r="M1719" t="s">
        <v>951</v>
      </c>
      <c r="O1719" s="2">
        <f>IFERROR(IF($B1719="","",INDEX(所属情報!$E:$E,MATCH($A1719,所属情報!$A:$A,0))),"")</f>
        <v>491082</v>
      </c>
      <c r="P1719" s="2" t="str">
        <f t="shared" si="78"/>
        <v>光隨　隼弥 (2)</v>
      </c>
      <c r="Q1719" s="2" t="str">
        <f t="shared" si="79"/>
        <v>ｺｳｽﾞｲ ｼｭﾝﾔ</v>
      </c>
      <c r="R1719" s="2" t="str">
        <f t="shared" si="80"/>
        <v>KOZUI Shunya (04)</v>
      </c>
      <c r="S1719" s="2" t="str">
        <f>IFERROR(IF($F1719="","",INDEX(リスト!$C:$C,MATCH($F1719,リスト!$B:$B,0))),"")</f>
        <v>27</v>
      </c>
      <c r="T1719" s="2" t="str">
        <f>IFERROR(IF($K1719="","",INDEX(リスト!$F:$F,MATCH($K1719,リスト!$E:$E,0))),"")</f>
        <v>JPN</v>
      </c>
      <c r="U1719" s="2" t="str">
        <f>IF($B1719="","",RIGHT($G1719*1000+100+COUNTIF($G$2:$G1719,$G1719),9))</f>
        <v>041001101</v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>大阪・大　阪</v>
      </c>
    </row>
    <row r="1720" spans="1:22" x14ac:dyDescent="0.4">
      <c r="A1720" t="s">
        <v>11816</v>
      </c>
      <c r="B1720">
        <v>1726</v>
      </c>
      <c r="C1720" t="s">
        <v>8013</v>
      </c>
      <c r="D1720" t="s">
        <v>8014</v>
      </c>
      <c r="E1720">
        <v>2</v>
      </c>
      <c r="F1720" t="s">
        <v>95</v>
      </c>
      <c r="G1720">
        <v>20040312</v>
      </c>
      <c r="H1720" t="s">
        <v>8015</v>
      </c>
      <c r="I1720" t="s">
        <v>1297</v>
      </c>
      <c r="J1720" t="s">
        <v>1657</v>
      </c>
      <c r="K1720" t="s">
        <v>141</v>
      </c>
      <c r="L1720" t="s">
        <v>95</v>
      </c>
      <c r="M1720" t="s">
        <v>1328</v>
      </c>
      <c r="O1720" s="2">
        <f>IFERROR(IF($B1720="","",INDEX(所属情報!$E:$E,MATCH($A1720,所属情報!$A:$A,0))),"")</f>
        <v>491082</v>
      </c>
      <c r="P1720" s="2" t="str">
        <f t="shared" si="78"/>
        <v>髙田　陽人 (2)</v>
      </c>
      <c r="Q1720" s="2" t="str">
        <f t="shared" si="79"/>
        <v>ﾀｶﾀﾞ ﾊﾙﾄ</v>
      </c>
      <c r="R1720" s="2" t="str">
        <f t="shared" si="80"/>
        <v>TAKADA Haruto (04)</v>
      </c>
      <c r="S1720" s="2" t="str">
        <f>IFERROR(IF($F1720="","",INDEX(リスト!$C:$C,MATCH($F1720,リスト!$B:$B,0))),"")</f>
        <v>28</v>
      </c>
      <c r="T1720" s="2" t="str">
        <f>IFERROR(IF($K1720="","",INDEX(リスト!$F:$F,MATCH($K1720,リスト!$E:$E,0))),"")</f>
        <v>JPN</v>
      </c>
      <c r="U1720" s="2" t="str">
        <f>IF($B1720="","",RIGHT($G1720*1000+100+COUNTIF($G$2:$G1720,$G1720),9))</f>
        <v>040312101</v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>星陵・兵　庫</v>
      </c>
    </row>
    <row r="1721" spans="1:22" x14ac:dyDescent="0.4">
      <c r="A1721" t="s">
        <v>11816</v>
      </c>
      <c r="B1721">
        <v>1727</v>
      </c>
      <c r="C1721" t="s">
        <v>8016</v>
      </c>
      <c r="D1721" t="s">
        <v>8017</v>
      </c>
      <c r="E1721">
        <v>2</v>
      </c>
      <c r="F1721" t="s">
        <v>95</v>
      </c>
      <c r="G1721">
        <v>20040823</v>
      </c>
      <c r="H1721" t="s">
        <v>8018</v>
      </c>
      <c r="I1721" t="s">
        <v>1259</v>
      </c>
      <c r="J1721" t="s">
        <v>4865</v>
      </c>
      <c r="K1721" t="s">
        <v>141</v>
      </c>
      <c r="L1721" t="s">
        <v>95</v>
      </c>
      <c r="M1721" t="s">
        <v>1328</v>
      </c>
      <c r="O1721" s="2">
        <f>IFERROR(IF($B1721="","",INDEX(所属情報!$E:$E,MATCH($A1721,所属情報!$A:$A,0))),"")</f>
        <v>491082</v>
      </c>
      <c r="P1721" s="2" t="str">
        <f t="shared" si="78"/>
        <v>細川　裕明 (2)</v>
      </c>
      <c r="Q1721" s="2" t="str">
        <f t="shared" si="79"/>
        <v>ﾎｿｶﾜ ﾋﾛｱｷ</v>
      </c>
      <c r="R1721" s="2" t="str">
        <f t="shared" si="80"/>
        <v>HOSOKAWA Hiroaki (04)</v>
      </c>
      <c r="S1721" s="2" t="str">
        <f>IFERROR(IF($F1721="","",INDEX(リスト!$C:$C,MATCH($F1721,リスト!$B:$B,0))),"")</f>
        <v>28</v>
      </c>
      <c r="T1721" s="2" t="str">
        <f>IFERROR(IF($K1721="","",INDEX(リスト!$F:$F,MATCH($K1721,リスト!$E:$E,0))),"")</f>
        <v>JPN</v>
      </c>
      <c r="U1721" s="2" t="str">
        <f>IF($B1721="","",RIGHT($G1721*1000+100+COUNTIF($G$2:$G1721,$G1721),9))</f>
        <v>040823101</v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>星陵・兵　庫</v>
      </c>
    </row>
    <row r="1722" spans="1:22" x14ac:dyDescent="0.4">
      <c r="A1722" t="s">
        <v>11816</v>
      </c>
      <c r="B1722">
        <v>1728</v>
      </c>
      <c r="C1722" t="s">
        <v>8019</v>
      </c>
      <c r="D1722" t="s">
        <v>8020</v>
      </c>
      <c r="E1722">
        <v>2</v>
      </c>
      <c r="F1722" t="s">
        <v>93</v>
      </c>
      <c r="G1722">
        <v>20030827</v>
      </c>
      <c r="H1722" t="s">
        <v>8021</v>
      </c>
      <c r="I1722" t="s">
        <v>8022</v>
      </c>
      <c r="J1722" t="s">
        <v>8023</v>
      </c>
      <c r="K1722" t="s">
        <v>141</v>
      </c>
      <c r="L1722" t="s">
        <v>93</v>
      </c>
      <c r="M1722" t="s">
        <v>8024</v>
      </c>
      <c r="O1722" s="2">
        <f>IFERROR(IF($B1722="","",INDEX(所属情報!$E:$E,MATCH($A1722,所属情報!$A:$A,0))),"")</f>
        <v>491082</v>
      </c>
      <c r="P1722" s="2" t="str">
        <f t="shared" si="78"/>
        <v>鎌田　理郎 (2)</v>
      </c>
      <c r="Q1722" s="2" t="str">
        <f t="shared" si="79"/>
        <v>ｶﾏﾀﾞ ﾐﾁﾛｳ</v>
      </c>
      <c r="R1722" s="2" t="str">
        <f t="shared" si="80"/>
        <v>KAMADA Michiro (03)</v>
      </c>
      <c r="S1722" s="2" t="str">
        <f>IFERROR(IF($F1722="","",INDEX(リスト!$C:$C,MATCH($F1722,リスト!$B:$B,0))),"")</f>
        <v>27</v>
      </c>
      <c r="T1722" s="2" t="str">
        <f>IFERROR(IF($K1722="","",INDEX(リスト!$F:$F,MATCH($K1722,リスト!$E:$E,0))),"")</f>
        <v>JPN</v>
      </c>
      <c r="U1722" s="2" t="str">
        <f>IF($B1722="","",RIGHT($G1722*1000+100+COUNTIF($G$2:$G1722,$G1722),9))</f>
        <v>030827104</v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>明星・大　阪</v>
      </c>
    </row>
    <row r="1723" spans="1:22" x14ac:dyDescent="0.4">
      <c r="A1723" t="s">
        <v>11816</v>
      </c>
      <c r="B1723">
        <v>1729</v>
      </c>
      <c r="C1723" t="s">
        <v>8025</v>
      </c>
      <c r="D1723" t="s">
        <v>8026</v>
      </c>
      <c r="E1723">
        <v>2</v>
      </c>
      <c r="F1723" t="s">
        <v>95</v>
      </c>
      <c r="G1723">
        <v>20040416</v>
      </c>
      <c r="H1723" t="s">
        <v>8027</v>
      </c>
      <c r="I1723" t="s">
        <v>4052</v>
      </c>
      <c r="J1723" t="s">
        <v>1451</v>
      </c>
      <c r="K1723" t="s">
        <v>141</v>
      </c>
      <c r="L1723" t="s">
        <v>95</v>
      </c>
      <c r="M1723" t="s">
        <v>1218</v>
      </c>
      <c r="O1723" s="2">
        <f>IFERROR(IF($B1723="","",INDEX(所属情報!$E:$E,MATCH($A1723,所属情報!$A:$A,0))),"")</f>
        <v>491082</v>
      </c>
      <c r="P1723" s="2" t="str">
        <f t="shared" si="78"/>
        <v>原田　大輝 (2)</v>
      </c>
      <c r="Q1723" s="2" t="str">
        <f t="shared" si="79"/>
        <v>ﾊﾗﾀﾞ ﾀｲｷ</v>
      </c>
      <c r="R1723" s="2" t="str">
        <f t="shared" si="80"/>
        <v>HARADA Taiki (04)</v>
      </c>
      <c r="S1723" s="2" t="str">
        <f>IFERROR(IF($F1723="","",INDEX(リスト!$C:$C,MATCH($F1723,リスト!$B:$B,0))),"")</f>
        <v>28</v>
      </c>
      <c r="T1723" s="2" t="str">
        <f>IFERROR(IF($K1723="","",INDEX(リスト!$F:$F,MATCH($K1723,リスト!$E:$E,0))),"")</f>
        <v>JPN</v>
      </c>
      <c r="U1723" s="2" t="str">
        <f>IF($B1723="","",RIGHT($G1723*1000+100+COUNTIF($G$2:$G1723,$G1723),9))</f>
        <v>040416106</v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>八鹿・兵　庫</v>
      </c>
    </row>
    <row r="1724" spans="1:22" x14ac:dyDescent="0.4">
      <c r="A1724" t="s">
        <v>11816</v>
      </c>
      <c r="B1724">
        <v>1730</v>
      </c>
      <c r="C1724" t="s">
        <v>8028</v>
      </c>
      <c r="D1724" t="s">
        <v>8029</v>
      </c>
      <c r="E1724">
        <v>2</v>
      </c>
      <c r="F1724" t="s">
        <v>95</v>
      </c>
      <c r="G1724">
        <v>20040606</v>
      </c>
      <c r="H1724" t="s">
        <v>8030</v>
      </c>
      <c r="I1724" t="s">
        <v>1525</v>
      </c>
      <c r="J1724" t="s">
        <v>5638</v>
      </c>
      <c r="K1724" t="s">
        <v>141</v>
      </c>
      <c r="L1724" t="s">
        <v>95</v>
      </c>
      <c r="M1724" t="s">
        <v>1328</v>
      </c>
      <c r="O1724" s="2">
        <f>IFERROR(IF($B1724="","",INDEX(所属情報!$E:$E,MATCH($A1724,所属情報!$A:$A,0))),"")</f>
        <v>491082</v>
      </c>
      <c r="P1724" s="2" t="str">
        <f t="shared" si="78"/>
        <v>木下　秀平 (2)</v>
      </c>
      <c r="Q1724" s="2" t="str">
        <f t="shared" si="79"/>
        <v>ｷﾉｼﾀ ｼｭｳﾍｲ</v>
      </c>
      <c r="R1724" s="2" t="str">
        <f t="shared" si="80"/>
        <v>KINOSHITA Shuhei (04)</v>
      </c>
      <c r="S1724" s="2" t="str">
        <f>IFERROR(IF($F1724="","",INDEX(リスト!$C:$C,MATCH($F1724,リスト!$B:$B,0))),"")</f>
        <v>28</v>
      </c>
      <c r="T1724" s="2" t="str">
        <f>IFERROR(IF($K1724="","",INDEX(リスト!$F:$F,MATCH($K1724,リスト!$E:$E,0))),"")</f>
        <v>JPN</v>
      </c>
      <c r="U1724" s="2" t="str">
        <f>IF($B1724="","",RIGHT($G1724*1000+100+COUNTIF($G$2:$G1724,$G1724),9))</f>
        <v>040606101</v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>星陵・兵　庫</v>
      </c>
    </row>
    <row r="1725" spans="1:22" x14ac:dyDescent="0.4">
      <c r="A1725" t="s">
        <v>11816</v>
      </c>
      <c r="B1725">
        <v>1731</v>
      </c>
      <c r="C1725" t="s">
        <v>8031</v>
      </c>
      <c r="D1725" t="s">
        <v>8032</v>
      </c>
      <c r="E1725">
        <v>2</v>
      </c>
      <c r="F1725" t="s">
        <v>95</v>
      </c>
      <c r="G1725">
        <v>20050121</v>
      </c>
      <c r="H1725" t="s">
        <v>8033</v>
      </c>
      <c r="I1725" t="s">
        <v>1942</v>
      </c>
      <c r="J1725" t="s">
        <v>5063</v>
      </c>
      <c r="K1725" t="s">
        <v>141</v>
      </c>
      <c r="L1725" t="s">
        <v>93</v>
      </c>
      <c r="M1725" t="s">
        <v>2174</v>
      </c>
      <c r="O1725" s="2">
        <f>IFERROR(IF($B1725="","",INDEX(所属情報!$E:$E,MATCH($A1725,所属情報!$A:$A,0))),"")</f>
        <v>491082</v>
      </c>
      <c r="P1725" s="2" t="str">
        <f t="shared" si="78"/>
        <v>佐藤　秀磨 (2)</v>
      </c>
      <c r="Q1725" s="2" t="str">
        <f t="shared" si="79"/>
        <v>ｻﾄｳ ｼｭｳﾏ</v>
      </c>
      <c r="R1725" s="2" t="str">
        <f t="shared" si="80"/>
        <v>SATO Shuma (05)</v>
      </c>
      <c r="S1725" s="2" t="str">
        <f>IFERROR(IF($F1725="","",INDEX(リスト!$C:$C,MATCH($F1725,リスト!$B:$B,0))),"")</f>
        <v>28</v>
      </c>
      <c r="T1725" s="2" t="str">
        <f>IFERROR(IF($K1725="","",INDEX(リスト!$F:$F,MATCH($K1725,リスト!$E:$E,0))),"")</f>
        <v>JPN</v>
      </c>
      <c r="U1725" s="2" t="str">
        <f>IF($B1725="","",RIGHT($G1725*1000+100+COUNTIF($G$2:$G1725,$G1725),9))</f>
        <v>050121104</v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>関西大倉・大　阪</v>
      </c>
    </row>
    <row r="1726" spans="1:22" x14ac:dyDescent="0.4">
      <c r="A1726" t="s">
        <v>11816</v>
      </c>
      <c r="B1726">
        <v>1732</v>
      </c>
      <c r="C1726" t="s">
        <v>8034</v>
      </c>
      <c r="D1726" t="s">
        <v>8035</v>
      </c>
      <c r="E1726">
        <v>2</v>
      </c>
      <c r="F1726" t="s">
        <v>95</v>
      </c>
      <c r="G1726">
        <v>20041101</v>
      </c>
      <c r="H1726" t="s">
        <v>8036</v>
      </c>
      <c r="I1726" t="s">
        <v>8037</v>
      </c>
      <c r="J1726" t="s">
        <v>3089</v>
      </c>
      <c r="K1726" t="s">
        <v>141</v>
      </c>
      <c r="L1726" t="s">
        <v>95</v>
      </c>
      <c r="M1726" t="s">
        <v>1426</v>
      </c>
      <c r="O1726" s="2">
        <f>IFERROR(IF($B1726="","",INDEX(所属情報!$E:$E,MATCH($A1726,所属情報!$A:$A,0))),"")</f>
        <v>491082</v>
      </c>
      <c r="P1726" s="2" t="str">
        <f t="shared" si="78"/>
        <v>新井　和彬 (2)</v>
      </c>
      <c r="Q1726" s="2" t="str">
        <f t="shared" si="79"/>
        <v>ｱﾗｲ ｶｽﾞｱｷ</v>
      </c>
      <c r="R1726" s="2" t="str">
        <f t="shared" si="80"/>
        <v>ARAI Kazuaki (04)</v>
      </c>
      <c r="S1726" s="2" t="str">
        <f>IFERROR(IF($F1726="","",INDEX(リスト!$C:$C,MATCH($F1726,リスト!$B:$B,0))),"")</f>
        <v>28</v>
      </c>
      <c r="T1726" s="2" t="str">
        <f>IFERROR(IF($K1726="","",INDEX(リスト!$F:$F,MATCH($K1726,リスト!$E:$E,0))),"")</f>
        <v>JPN</v>
      </c>
      <c r="U1726" s="2" t="str">
        <f>IF($B1726="","",RIGHT($G1726*1000+100+COUNTIF($G$2:$G1726,$G1726),9))</f>
        <v>041101102</v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>須磨東・兵　庫</v>
      </c>
    </row>
    <row r="1727" spans="1:22" x14ac:dyDescent="0.4">
      <c r="A1727" t="s">
        <v>11816</v>
      </c>
      <c r="B1727">
        <v>1733</v>
      </c>
      <c r="C1727" t="s">
        <v>8038</v>
      </c>
      <c r="D1727" t="s">
        <v>8039</v>
      </c>
      <c r="E1727">
        <v>2</v>
      </c>
      <c r="F1727" t="s">
        <v>95</v>
      </c>
      <c r="G1727">
        <v>20040730</v>
      </c>
      <c r="H1727" t="s">
        <v>8040</v>
      </c>
      <c r="I1727" t="s">
        <v>1140</v>
      </c>
      <c r="J1727" t="s">
        <v>862</v>
      </c>
      <c r="K1727" t="s">
        <v>141</v>
      </c>
      <c r="L1727" t="s">
        <v>95</v>
      </c>
      <c r="M1727" t="s">
        <v>4882</v>
      </c>
      <c r="O1727" s="2">
        <f>IFERROR(IF($B1727="","",INDEX(所属情報!$E:$E,MATCH($A1727,所属情報!$A:$A,0))),"")</f>
        <v>491082</v>
      </c>
      <c r="P1727" s="2" t="str">
        <f t="shared" si="78"/>
        <v>吉田　達哉 (2)</v>
      </c>
      <c r="Q1727" s="2" t="str">
        <f t="shared" si="79"/>
        <v>ﾖｼﾀﾞ ﾀﾂﾔ</v>
      </c>
      <c r="R1727" s="2" t="str">
        <f t="shared" si="80"/>
        <v>YOSHIDA Tatsuya (04)</v>
      </c>
      <c r="S1727" s="2" t="str">
        <f>IFERROR(IF($F1727="","",INDEX(リスト!$C:$C,MATCH($F1727,リスト!$B:$B,0))),"")</f>
        <v>28</v>
      </c>
      <c r="T1727" s="2" t="str">
        <f>IFERROR(IF($K1727="","",INDEX(リスト!$F:$F,MATCH($K1727,リスト!$E:$E,0))),"")</f>
        <v>JPN</v>
      </c>
      <c r="U1727" s="2" t="str">
        <f>IF($B1727="","",RIGHT($G1727*1000+100+COUNTIF($G$2:$G1727,$G1727),9))</f>
        <v>040730104</v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>龍野・兵　庫</v>
      </c>
    </row>
    <row r="1728" spans="1:22" x14ac:dyDescent="0.4">
      <c r="A1728" t="s">
        <v>11816</v>
      </c>
      <c r="B1728">
        <v>1734</v>
      </c>
      <c r="C1728" t="s">
        <v>8041</v>
      </c>
      <c r="D1728" t="s">
        <v>8042</v>
      </c>
      <c r="E1728" t="s">
        <v>775</v>
      </c>
      <c r="F1728" t="s">
        <v>95</v>
      </c>
      <c r="G1728">
        <v>19990707</v>
      </c>
      <c r="H1728" t="s">
        <v>8043</v>
      </c>
      <c r="I1728" t="s">
        <v>1600</v>
      </c>
      <c r="J1728" t="s">
        <v>1194</v>
      </c>
      <c r="K1728" t="s">
        <v>141</v>
      </c>
      <c r="L1728" t="s">
        <v>93</v>
      </c>
      <c r="M1728" t="s">
        <v>4186</v>
      </c>
      <c r="O1728" s="2">
        <f>IFERROR(IF($B1728="","",INDEX(所属情報!$E:$E,MATCH($A1728,所属情報!$A:$A,0))),"")</f>
        <v>491082</v>
      </c>
      <c r="P1728" s="2" t="str">
        <f t="shared" si="78"/>
        <v>中野　光喜 (M2)</v>
      </c>
      <c r="Q1728" s="2" t="str">
        <f t="shared" si="79"/>
        <v>ﾅｶﾉ ｺｳｷ</v>
      </c>
      <c r="R1728" s="2" t="str">
        <f t="shared" si="80"/>
        <v>NAKANO Koki (99)</v>
      </c>
      <c r="S1728" s="2" t="str">
        <f>IFERROR(IF($F1728="","",INDEX(リスト!$C:$C,MATCH($F1728,リスト!$B:$B,0))),"")</f>
        <v>28</v>
      </c>
      <c r="T1728" s="2" t="str">
        <f>IFERROR(IF($K1728="","",INDEX(リスト!$F:$F,MATCH($K1728,リスト!$E:$E,0))),"")</f>
        <v>JPN</v>
      </c>
      <c r="U1728" s="2" t="str">
        <f>IF($B1728="","",RIGHT($G1728*1000+100+COUNTIF($G$2:$G1728,$G1728),9))</f>
        <v>990707101</v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>三国丘・大　阪</v>
      </c>
    </row>
    <row r="1729" spans="1:22" x14ac:dyDescent="0.4">
      <c r="A1729" t="s">
        <v>11816</v>
      </c>
      <c r="B1729">
        <v>1735</v>
      </c>
      <c r="C1729" t="s">
        <v>8044</v>
      </c>
      <c r="D1729" t="s">
        <v>8045</v>
      </c>
      <c r="E1729">
        <v>2</v>
      </c>
      <c r="F1729" t="s">
        <v>95</v>
      </c>
      <c r="G1729">
        <v>20040923</v>
      </c>
      <c r="H1729" t="s">
        <v>8046</v>
      </c>
      <c r="I1729" t="s">
        <v>1176</v>
      </c>
      <c r="J1729" t="s">
        <v>8047</v>
      </c>
      <c r="K1729" t="s">
        <v>141</v>
      </c>
      <c r="L1729" t="s">
        <v>91</v>
      </c>
      <c r="M1729" t="s">
        <v>1414</v>
      </c>
      <c r="O1729" s="2">
        <f>IFERROR(IF($B1729="","",INDEX(所属情報!$E:$E,MATCH($A1729,所属情報!$A:$A,0))),"")</f>
        <v>491082</v>
      </c>
      <c r="P1729" s="2" t="str">
        <f t="shared" si="78"/>
        <v>小池　一功 (2)</v>
      </c>
      <c r="Q1729" s="2" t="str">
        <f t="shared" si="79"/>
        <v>ｺｲｹ ｶｽﾞﾅﾘ</v>
      </c>
      <c r="R1729" s="2" t="str">
        <f t="shared" si="80"/>
        <v>KOIKE Kazunari (04)</v>
      </c>
      <c r="S1729" s="2" t="str">
        <f>IFERROR(IF($F1729="","",INDEX(リスト!$C:$C,MATCH($F1729,リスト!$B:$B,0))),"")</f>
        <v>28</v>
      </c>
      <c r="T1729" s="2" t="str">
        <f>IFERROR(IF($K1729="","",INDEX(リスト!$F:$F,MATCH($K1729,リスト!$E:$E,0))),"")</f>
        <v>JPN</v>
      </c>
      <c r="U1729" s="2" t="str">
        <f>IF($B1729="","",RIGHT($G1729*1000+100+COUNTIF($G$2:$G1729,$G1729),9))</f>
        <v>040923102</v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>嵯峨野・京　都</v>
      </c>
    </row>
    <row r="1730" spans="1:22" x14ac:dyDescent="0.4">
      <c r="A1730" t="s">
        <v>11817</v>
      </c>
      <c r="B1730">
        <v>1736</v>
      </c>
      <c r="C1730" t="s">
        <v>8048</v>
      </c>
      <c r="D1730" t="s">
        <v>8049</v>
      </c>
      <c r="E1730" t="s">
        <v>1307</v>
      </c>
      <c r="F1730" t="s">
        <v>1281</v>
      </c>
      <c r="G1730">
        <v>20020325</v>
      </c>
      <c r="H1730" t="s">
        <v>8050</v>
      </c>
      <c r="I1730" t="s">
        <v>3277</v>
      </c>
      <c r="J1730" t="s">
        <v>862</v>
      </c>
      <c r="K1730" t="s">
        <v>141</v>
      </c>
      <c r="L1730" t="s">
        <v>91</v>
      </c>
      <c r="M1730" t="s">
        <v>1404</v>
      </c>
      <c r="O1730" s="2">
        <f>IFERROR(IF($B1730="","",INDEX(所属情報!$E:$E,MATCH($A1730,所属情報!$A:$A,0))),"")</f>
        <v>491015</v>
      </c>
      <c r="P1730" s="2" t="str">
        <f t="shared" ref="P1730:P1793" si="81">IF($C1730="","",IF($E1730="",$C1730,$C1730&amp;" ("&amp;$E1730&amp;")"))</f>
        <v>髙野　龍也 (M1)</v>
      </c>
      <c r="Q1730" s="2" t="str">
        <f t="shared" ref="Q1730:Q1793" si="82">IF($D1730="","",ASC($D1730))</f>
        <v>ﾀｶﾉ ﾀﾂﾔ</v>
      </c>
      <c r="R1730" s="2" t="str">
        <f t="shared" ref="R1730:R1793" si="83">IF($I1730="","",UPPER($I1730)&amp;" "&amp;UPPER(LEFT($J1730,1))&amp;LOWER(RIGHT($J1730,LEN($J1730)-1))&amp;" ("&amp;MID($G1730,3,2)&amp;")")</f>
        <v>TAKANO Tatsuya (02)</v>
      </c>
      <c r="S1730" s="2" t="str">
        <f>IFERROR(IF($F1730="","",INDEX(リスト!$C:$C,MATCH($F1730,リスト!$B:$B,0))),"")</f>
        <v>49</v>
      </c>
      <c r="T1730" s="2" t="str">
        <f>IFERROR(IF($K1730="","",INDEX(リスト!$F:$F,MATCH($K1730,リスト!$E:$E,0))),"")</f>
        <v>JPN</v>
      </c>
      <c r="U1730" s="2" t="str">
        <f>IF($B1730="","",RIGHT($G1730*1000+100+COUNTIF($G$2:$G1730,$G1730),9))</f>
        <v>020325101</v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>桃山・京　都</v>
      </c>
    </row>
    <row r="1731" spans="1:22" x14ac:dyDescent="0.4">
      <c r="A1731" t="s">
        <v>11817</v>
      </c>
      <c r="B1731">
        <v>1737</v>
      </c>
      <c r="C1731" t="s">
        <v>8051</v>
      </c>
      <c r="D1731" t="s">
        <v>8052</v>
      </c>
      <c r="E1731">
        <v>3</v>
      </c>
      <c r="F1731" t="s">
        <v>91</v>
      </c>
      <c r="G1731">
        <v>20030503</v>
      </c>
      <c r="H1731" t="s">
        <v>8053</v>
      </c>
      <c r="I1731" t="s">
        <v>8054</v>
      </c>
      <c r="J1731" t="s">
        <v>8055</v>
      </c>
      <c r="K1731" t="s">
        <v>141</v>
      </c>
      <c r="L1731" t="s">
        <v>111</v>
      </c>
      <c r="M1731" t="s">
        <v>4955</v>
      </c>
      <c r="O1731" s="2">
        <f>IFERROR(IF($B1731="","",INDEX(所属情報!$E:$E,MATCH($A1731,所属情報!$A:$A,0))),"")</f>
        <v>491015</v>
      </c>
      <c r="P1731" s="2" t="str">
        <f t="shared" si="81"/>
        <v>田岡　信一 (3)</v>
      </c>
      <c r="Q1731" s="2" t="str">
        <f t="shared" si="82"/>
        <v>ﾀｵｶ ｼﾝｲﾁ</v>
      </c>
      <c r="R1731" s="2" t="str">
        <f t="shared" si="83"/>
        <v>TAOKA Shinichi (03)</v>
      </c>
      <c r="S1731" s="2" t="str">
        <f>IFERROR(IF($F1731="","",INDEX(リスト!$C:$C,MATCH($F1731,リスト!$B:$B,0))),"")</f>
        <v>26</v>
      </c>
      <c r="T1731" s="2" t="str">
        <f>IFERROR(IF($K1731="","",INDEX(リスト!$F:$F,MATCH($K1731,リスト!$E:$E,0))),"")</f>
        <v>JPN</v>
      </c>
      <c r="U1731" s="2" t="str">
        <f>IF($B1731="","",RIGHT($G1731*1000+100+COUNTIF($G$2:$G1731,$G1731),9))</f>
        <v>030503101</v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>脇町・徳　島</v>
      </c>
    </row>
    <row r="1732" spans="1:22" x14ac:dyDescent="0.4">
      <c r="A1732" t="s">
        <v>11817</v>
      </c>
      <c r="B1732">
        <v>1738</v>
      </c>
      <c r="C1732" t="s">
        <v>8056</v>
      </c>
      <c r="D1732" t="s">
        <v>8057</v>
      </c>
      <c r="E1732">
        <v>3</v>
      </c>
      <c r="F1732" t="s">
        <v>91</v>
      </c>
      <c r="G1732">
        <v>20030814</v>
      </c>
      <c r="H1732" t="s">
        <v>8058</v>
      </c>
      <c r="I1732" t="s">
        <v>3070</v>
      </c>
      <c r="J1732" t="s">
        <v>778</v>
      </c>
      <c r="K1732" t="s">
        <v>141</v>
      </c>
      <c r="L1732" t="s">
        <v>91</v>
      </c>
      <c r="M1732" t="s">
        <v>2254</v>
      </c>
      <c r="O1732" s="2">
        <f>IFERROR(IF($B1732="","",INDEX(所属情報!$E:$E,MATCH($A1732,所属情報!$A:$A,0))),"")</f>
        <v>491015</v>
      </c>
      <c r="P1732" s="2" t="str">
        <f t="shared" si="81"/>
        <v>宮崎　遼 (3)</v>
      </c>
      <c r="Q1732" s="2" t="str">
        <f t="shared" si="82"/>
        <v>ﾐﾔｻﾞｷ ﾘｮｳ</v>
      </c>
      <c r="R1732" s="2" t="str">
        <f t="shared" si="83"/>
        <v>MIYAZAKI Ryo (03)</v>
      </c>
      <c r="S1732" s="2" t="str">
        <f>IFERROR(IF($F1732="","",INDEX(リスト!$C:$C,MATCH($F1732,リスト!$B:$B,0))),"")</f>
        <v>26</v>
      </c>
      <c r="T1732" s="2" t="str">
        <f>IFERROR(IF($K1732="","",INDEX(リスト!$F:$F,MATCH($K1732,リスト!$E:$E,0))),"")</f>
        <v>JPN</v>
      </c>
      <c r="U1732" s="2" t="str">
        <f>IF($B1732="","",RIGHT($G1732*1000+100+COUNTIF($G$2:$G1732,$G1732),9))</f>
        <v>030814102</v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>西城陽・京　都</v>
      </c>
    </row>
    <row r="1733" spans="1:22" x14ac:dyDescent="0.4">
      <c r="A1733" t="s">
        <v>11817</v>
      </c>
      <c r="B1733">
        <v>1739</v>
      </c>
      <c r="C1733" t="s">
        <v>8059</v>
      </c>
      <c r="D1733" t="s">
        <v>8060</v>
      </c>
      <c r="E1733">
        <v>2</v>
      </c>
      <c r="F1733" t="s">
        <v>1281</v>
      </c>
      <c r="G1733">
        <v>20040915</v>
      </c>
      <c r="H1733" t="s">
        <v>8061</v>
      </c>
      <c r="I1733" t="s">
        <v>2147</v>
      </c>
      <c r="J1733" t="s">
        <v>2381</v>
      </c>
      <c r="K1733" t="s">
        <v>141</v>
      </c>
      <c r="L1733" t="s">
        <v>55</v>
      </c>
      <c r="M1733" t="s">
        <v>4866</v>
      </c>
      <c r="O1733" s="2">
        <f>IFERROR(IF($B1733="","",INDEX(所属情報!$E:$E,MATCH($A1733,所属情報!$A:$A,0))),"")</f>
        <v>491015</v>
      </c>
      <c r="P1733" s="2" t="str">
        <f t="shared" si="81"/>
        <v>竹内　大輝 (2)</v>
      </c>
      <c r="Q1733" s="2" t="str">
        <f t="shared" si="82"/>
        <v>ﾀｹｳﾁ ﾋﾛｷ</v>
      </c>
      <c r="R1733" s="2" t="str">
        <f t="shared" si="83"/>
        <v>TAKEUCHI Hiroki (04)</v>
      </c>
      <c r="S1733" s="2" t="str">
        <f>IFERROR(IF($F1733="","",INDEX(リスト!$C:$C,MATCH($F1733,リスト!$B:$B,0))),"")</f>
        <v>49</v>
      </c>
      <c r="T1733" s="2" t="str">
        <f>IFERROR(IF($K1733="","",INDEX(リスト!$F:$F,MATCH($K1733,リスト!$E:$E,0))),"")</f>
        <v>JPN</v>
      </c>
      <c r="U1733" s="2" t="str">
        <f>IF($B1733="","",RIGHT($G1733*1000+100+COUNTIF($G$2:$G1733,$G1733),9))</f>
        <v>040915103</v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>竹園・茨　城</v>
      </c>
    </row>
    <row r="1734" spans="1:22" x14ac:dyDescent="0.4">
      <c r="A1734" t="s">
        <v>11818</v>
      </c>
      <c r="B1734">
        <v>1740</v>
      </c>
      <c r="C1734" t="s">
        <v>8062</v>
      </c>
      <c r="D1734" t="s">
        <v>8063</v>
      </c>
      <c r="E1734" t="s">
        <v>775</v>
      </c>
      <c r="F1734" t="s">
        <v>89</v>
      </c>
      <c r="G1734">
        <v>20000820</v>
      </c>
      <c r="H1734" t="s">
        <v>8064</v>
      </c>
      <c r="I1734" t="s">
        <v>8065</v>
      </c>
      <c r="J1734" t="s">
        <v>1721</v>
      </c>
      <c r="K1734" t="s">
        <v>141</v>
      </c>
      <c r="L1734" t="s">
        <v>85</v>
      </c>
      <c r="M1734" t="s">
        <v>8066</v>
      </c>
      <c r="O1734" s="2">
        <f>IFERROR(IF($B1734="","",INDEX(所属情報!$E:$E,MATCH($A1734,所属情報!$A:$A,0))),"")</f>
        <v>491054</v>
      </c>
      <c r="P1734" s="2" t="str">
        <f t="shared" si="81"/>
        <v>井下　和輝 (M2)</v>
      </c>
      <c r="Q1734" s="2" t="str">
        <f t="shared" si="82"/>
        <v>ｲｼﾀ ｶｽﾞｷ</v>
      </c>
      <c r="R1734" s="2" t="str">
        <f t="shared" si="83"/>
        <v>ISHITA Kazuki (00)</v>
      </c>
      <c r="S1734" s="2" t="str">
        <f>IFERROR(IF($F1734="","",INDEX(リスト!$C:$C,MATCH($F1734,リスト!$B:$B,0))),"")</f>
        <v>25</v>
      </c>
      <c r="T1734" s="2" t="str">
        <f>IFERROR(IF($K1734="","",INDEX(リスト!$F:$F,MATCH($K1734,リスト!$E:$E,0))),"")</f>
        <v>JPN</v>
      </c>
      <c r="U1734" s="2" t="str">
        <f>IF($B1734="","",RIGHT($G1734*1000+100+COUNTIF($G$2:$G1734,$G1734),9))</f>
        <v>000820101</v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>国府・愛　知</v>
      </c>
    </row>
    <row r="1735" spans="1:22" x14ac:dyDescent="0.4">
      <c r="A1735" t="s">
        <v>11818</v>
      </c>
      <c r="B1735">
        <v>1741</v>
      </c>
      <c r="C1735" t="s">
        <v>8067</v>
      </c>
      <c r="D1735" t="s">
        <v>8068</v>
      </c>
      <c r="E1735" t="s">
        <v>775</v>
      </c>
      <c r="F1735" t="s">
        <v>89</v>
      </c>
      <c r="G1735">
        <v>20000819</v>
      </c>
      <c r="H1735" t="s">
        <v>8069</v>
      </c>
      <c r="I1735" t="s">
        <v>1025</v>
      </c>
      <c r="J1735" t="s">
        <v>1435</v>
      </c>
      <c r="K1735" t="s">
        <v>141</v>
      </c>
      <c r="L1735" t="s">
        <v>89</v>
      </c>
      <c r="M1735" t="s">
        <v>8070</v>
      </c>
      <c r="O1735" s="2">
        <f>IFERROR(IF($B1735="","",INDEX(所属情報!$E:$E,MATCH($A1735,所属情報!$A:$A,0))),"")</f>
        <v>491054</v>
      </c>
      <c r="P1735" s="2" t="str">
        <f t="shared" si="81"/>
        <v>伊藤　悠太 (M2)</v>
      </c>
      <c r="Q1735" s="2" t="str">
        <f t="shared" si="82"/>
        <v>ｲﾄｳ ﾕｳﾀ</v>
      </c>
      <c r="R1735" s="2" t="str">
        <f t="shared" si="83"/>
        <v>ITO Yuta (00)</v>
      </c>
      <c r="S1735" s="2" t="str">
        <f>IFERROR(IF($F1735="","",INDEX(リスト!$C:$C,MATCH($F1735,リスト!$B:$B,0))),"")</f>
        <v>25</v>
      </c>
      <c r="T1735" s="2" t="str">
        <f>IFERROR(IF($K1735="","",INDEX(リスト!$F:$F,MATCH($K1735,リスト!$E:$E,0))),"")</f>
        <v>JPN</v>
      </c>
      <c r="U1735" s="2" t="str">
        <f>IF($B1735="","",RIGHT($G1735*1000+100+COUNTIF($G$2:$G1735,$G1735),9))</f>
        <v>000819102</v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>八幡・滋　賀</v>
      </c>
    </row>
    <row r="1736" spans="1:22" x14ac:dyDescent="0.4">
      <c r="A1736" t="s">
        <v>11818</v>
      </c>
      <c r="B1736">
        <v>1742</v>
      </c>
      <c r="C1736" t="s">
        <v>8071</v>
      </c>
      <c r="D1736" t="s">
        <v>8072</v>
      </c>
      <c r="E1736" t="s">
        <v>1307</v>
      </c>
      <c r="F1736" t="s">
        <v>89</v>
      </c>
      <c r="G1736">
        <v>20010615</v>
      </c>
      <c r="H1736" t="s">
        <v>8073</v>
      </c>
      <c r="I1736" t="s">
        <v>6982</v>
      </c>
      <c r="J1736" t="s">
        <v>8074</v>
      </c>
      <c r="K1736" t="s">
        <v>141</v>
      </c>
      <c r="L1736" t="s">
        <v>93</v>
      </c>
      <c r="M1736" t="s">
        <v>8075</v>
      </c>
      <c r="O1736" s="2">
        <f>IFERROR(IF($B1736="","",INDEX(所属情報!$E:$E,MATCH($A1736,所属情報!$A:$A,0))),"")</f>
        <v>491054</v>
      </c>
      <c r="P1736" s="2" t="str">
        <f t="shared" si="81"/>
        <v>藤木　悠理 (M1)</v>
      </c>
      <c r="Q1736" s="2" t="str">
        <f t="shared" si="82"/>
        <v>ﾌｼﾞｷ ﾕｳﾘ</v>
      </c>
      <c r="R1736" s="2" t="str">
        <f t="shared" si="83"/>
        <v>FUJIKI Yuri (01)</v>
      </c>
      <c r="S1736" s="2" t="str">
        <f>IFERROR(IF($F1736="","",INDEX(リスト!$C:$C,MATCH($F1736,リスト!$B:$B,0))),"")</f>
        <v>25</v>
      </c>
      <c r="T1736" s="2" t="str">
        <f>IFERROR(IF($K1736="","",INDEX(リスト!$F:$F,MATCH($K1736,リスト!$E:$E,0))),"")</f>
        <v>JPN</v>
      </c>
      <c r="U1736" s="2" t="str">
        <f>IF($B1736="","",RIGHT($G1736*1000+100+COUNTIF($G$2:$G1736,$G1736),9))</f>
        <v>010615102</v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>追手門学院・大　阪</v>
      </c>
    </row>
    <row r="1737" spans="1:22" x14ac:dyDescent="0.4">
      <c r="A1737" t="s">
        <v>11818</v>
      </c>
      <c r="B1737">
        <v>1743</v>
      </c>
      <c r="C1737" t="s">
        <v>8076</v>
      </c>
      <c r="D1737" t="s">
        <v>8077</v>
      </c>
      <c r="E1737">
        <v>4</v>
      </c>
      <c r="F1737" t="s">
        <v>89</v>
      </c>
      <c r="G1737">
        <v>20010531</v>
      </c>
      <c r="H1737" t="s">
        <v>8078</v>
      </c>
      <c r="I1737" t="s">
        <v>3314</v>
      </c>
      <c r="J1737" t="s">
        <v>2087</v>
      </c>
      <c r="K1737" t="s">
        <v>141</v>
      </c>
      <c r="L1737" t="s">
        <v>89</v>
      </c>
      <c r="M1737" t="s">
        <v>3760</v>
      </c>
      <c r="O1737" s="2">
        <f>IFERROR(IF($B1737="","",INDEX(所属情報!$E:$E,MATCH($A1737,所属情報!$A:$A,0))),"")</f>
        <v>491054</v>
      </c>
      <c r="P1737" s="2" t="str">
        <f t="shared" si="81"/>
        <v>三木　諭 (4)</v>
      </c>
      <c r="Q1737" s="2" t="str">
        <f t="shared" si="82"/>
        <v>ﾐｷ ｻﾄｼ</v>
      </c>
      <c r="R1737" s="2" t="str">
        <f t="shared" si="83"/>
        <v>MIKI Satoshi (01)</v>
      </c>
      <c r="S1737" s="2" t="str">
        <f>IFERROR(IF($F1737="","",INDEX(リスト!$C:$C,MATCH($F1737,リスト!$B:$B,0))),"")</f>
        <v>25</v>
      </c>
      <c r="T1737" s="2" t="str">
        <f>IFERROR(IF($K1737="","",INDEX(リスト!$F:$F,MATCH($K1737,リスト!$E:$E,0))),"")</f>
        <v>JPN</v>
      </c>
      <c r="U1737" s="2" t="str">
        <f>IF($B1737="","",RIGHT($G1737*1000+100+COUNTIF($G$2:$G1737,$G1737),9))</f>
        <v>010531102</v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>石山・滋　賀</v>
      </c>
    </row>
    <row r="1738" spans="1:22" x14ac:dyDescent="0.4">
      <c r="A1738" t="s">
        <v>11818</v>
      </c>
      <c r="B1738">
        <v>1744</v>
      </c>
      <c r="C1738" t="s">
        <v>8079</v>
      </c>
      <c r="D1738" t="s">
        <v>8080</v>
      </c>
      <c r="E1738">
        <v>4</v>
      </c>
      <c r="F1738" t="s">
        <v>89</v>
      </c>
      <c r="G1738">
        <v>20021224</v>
      </c>
      <c r="H1738" t="s">
        <v>8081</v>
      </c>
      <c r="I1738" t="s">
        <v>897</v>
      </c>
      <c r="J1738" t="s">
        <v>2238</v>
      </c>
      <c r="K1738" t="s">
        <v>141</v>
      </c>
      <c r="L1738" t="s">
        <v>95</v>
      </c>
      <c r="M1738" t="s">
        <v>1328</v>
      </c>
      <c r="O1738" s="2">
        <f>IFERROR(IF($B1738="","",INDEX(所属情報!$E:$E,MATCH($A1738,所属情報!$A:$A,0))),"")</f>
        <v>491054</v>
      </c>
      <c r="P1738" s="2" t="str">
        <f t="shared" si="81"/>
        <v>吉岡　流空 (4)</v>
      </c>
      <c r="Q1738" s="2" t="str">
        <f t="shared" si="82"/>
        <v>ﾖｼｵｶ ﾘｸ</v>
      </c>
      <c r="R1738" s="2" t="str">
        <f t="shared" si="83"/>
        <v>YOSHIOKA Riku (02)</v>
      </c>
      <c r="S1738" s="2" t="str">
        <f>IFERROR(IF($F1738="","",INDEX(リスト!$C:$C,MATCH($F1738,リスト!$B:$B,0))),"")</f>
        <v>25</v>
      </c>
      <c r="T1738" s="2" t="str">
        <f>IFERROR(IF($K1738="","",INDEX(リスト!$F:$F,MATCH($K1738,リスト!$E:$E,0))),"")</f>
        <v>JPN</v>
      </c>
      <c r="U1738" s="2" t="str">
        <f>IF($B1738="","",RIGHT($G1738*1000+100+COUNTIF($G$2:$G1738,$G1738),9))</f>
        <v>021224103</v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>星陵・兵　庫</v>
      </c>
    </row>
    <row r="1739" spans="1:22" x14ac:dyDescent="0.4">
      <c r="A1739" t="s">
        <v>11818</v>
      </c>
      <c r="B1739">
        <v>1746</v>
      </c>
      <c r="C1739" t="s">
        <v>8082</v>
      </c>
      <c r="D1739" t="s">
        <v>8083</v>
      </c>
      <c r="E1739">
        <v>4</v>
      </c>
      <c r="F1739" t="s">
        <v>89</v>
      </c>
      <c r="G1739">
        <v>20020522</v>
      </c>
      <c r="H1739" t="s">
        <v>8084</v>
      </c>
      <c r="I1739" t="s">
        <v>8085</v>
      </c>
      <c r="J1739" t="s">
        <v>3600</v>
      </c>
      <c r="K1739" t="s">
        <v>141</v>
      </c>
      <c r="L1739" t="s">
        <v>93</v>
      </c>
      <c r="M1739" t="s">
        <v>4025</v>
      </c>
      <c r="O1739" s="2">
        <f>IFERROR(IF($B1739="","",INDEX(所属情報!$E:$E,MATCH($A1739,所属情報!$A:$A,0))),"")</f>
        <v>491054</v>
      </c>
      <c r="P1739" s="2" t="str">
        <f t="shared" si="81"/>
        <v>河島　光佑 (4)</v>
      </c>
      <c r="Q1739" s="2" t="str">
        <f t="shared" si="82"/>
        <v>ｶﾜｼﾏ ｺｳｽｹ</v>
      </c>
      <c r="R1739" s="2" t="str">
        <f t="shared" si="83"/>
        <v>KAWASHIMA Kosuke (02)</v>
      </c>
      <c r="S1739" s="2" t="str">
        <f>IFERROR(IF($F1739="","",INDEX(リスト!$C:$C,MATCH($F1739,リスト!$B:$B,0))),"")</f>
        <v>25</v>
      </c>
      <c r="T1739" s="2" t="str">
        <f>IFERROR(IF($K1739="","",INDEX(リスト!$F:$F,MATCH($K1739,リスト!$E:$E,0))),"")</f>
        <v>JPN</v>
      </c>
      <c r="U1739" s="2" t="str">
        <f>IF($B1739="","",RIGHT($G1739*1000+100+COUNTIF($G$2:$G1739,$G1739),9))</f>
        <v>020522101</v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>桃山学院・大　阪</v>
      </c>
    </row>
    <row r="1740" spans="1:22" x14ac:dyDescent="0.4">
      <c r="A1740" t="s">
        <v>11818</v>
      </c>
      <c r="B1740">
        <v>1747</v>
      </c>
      <c r="C1740" t="s">
        <v>8086</v>
      </c>
      <c r="D1740" t="s">
        <v>8087</v>
      </c>
      <c r="E1740">
        <v>3</v>
      </c>
      <c r="F1740" t="s">
        <v>89</v>
      </c>
      <c r="G1740">
        <v>20030922</v>
      </c>
      <c r="H1740" t="s">
        <v>8088</v>
      </c>
      <c r="I1740" t="s">
        <v>8089</v>
      </c>
      <c r="J1740" t="s">
        <v>1277</v>
      </c>
      <c r="K1740" t="s">
        <v>141</v>
      </c>
      <c r="L1740" t="s">
        <v>93</v>
      </c>
      <c r="M1740" t="s">
        <v>809</v>
      </c>
      <c r="O1740" s="2">
        <f>IFERROR(IF($B1740="","",INDEX(所属情報!$E:$E,MATCH($A1740,所属情報!$A:$A,0))),"")</f>
        <v>491054</v>
      </c>
      <c r="P1740" s="2" t="str">
        <f t="shared" si="81"/>
        <v>竹上　寛建 (3)</v>
      </c>
      <c r="Q1740" s="2" t="str">
        <f t="shared" si="82"/>
        <v>ﾀｹｶﾞﾐ ｶﾝﾀ</v>
      </c>
      <c r="R1740" s="2" t="str">
        <f t="shared" si="83"/>
        <v>TAKEGAMI Kanta (03)</v>
      </c>
      <c r="S1740" s="2" t="str">
        <f>IFERROR(IF($F1740="","",INDEX(リスト!$C:$C,MATCH($F1740,リスト!$B:$B,0))),"")</f>
        <v>25</v>
      </c>
      <c r="T1740" s="2" t="str">
        <f>IFERROR(IF($K1740="","",INDEX(リスト!$F:$F,MATCH($K1740,リスト!$E:$E,0))),"")</f>
        <v>JPN</v>
      </c>
      <c r="U1740" s="2" t="str">
        <f>IF($B1740="","",RIGHT($G1740*1000+100+COUNTIF($G$2:$G1740,$G1740),9))</f>
        <v>030922102</v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>枚方・大　阪</v>
      </c>
    </row>
    <row r="1741" spans="1:22" x14ac:dyDescent="0.4">
      <c r="A1741" t="s">
        <v>11818</v>
      </c>
      <c r="B1741">
        <v>1748</v>
      </c>
      <c r="C1741" t="s">
        <v>8090</v>
      </c>
      <c r="D1741" t="s">
        <v>8091</v>
      </c>
      <c r="E1741">
        <v>3</v>
      </c>
      <c r="F1741" t="s">
        <v>89</v>
      </c>
      <c r="G1741">
        <v>20030606</v>
      </c>
      <c r="H1741" t="s">
        <v>8092</v>
      </c>
      <c r="I1741" t="s">
        <v>8093</v>
      </c>
      <c r="J1741" t="s">
        <v>909</v>
      </c>
      <c r="K1741" t="s">
        <v>141</v>
      </c>
      <c r="L1741" t="s">
        <v>89</v>
      </c>
      <c r="M1741" t="s">
        <v>6736</v>
      </c>
      <c r="O1741" s="2">
        <f>IFERROR(IF($B1741="","",INDEX(所属情報!$E:$E,MATCH($A1741,所属情報!$A:$A,0))),"")</f>
        <v>491054</v>
      </c>
      <c r="P1741" s="2" t="str">
        <f t="shared" si="81"/>
        <v>浅沼　紀貴 (3)</v>
      </c>
      <c r="Q1741" s="2" t="str">
        <f t="shared" si="82"/>
        <v>ｱｻﾇﾏ ﾄｼｷ</v>
      </c>
      <c r="R1741" s="2" t="str">
        <f t="shared" si="83"/>
        <v>ASANUMA Toshiki (03)</v>
      </c>
      <c r="S1741" s="2" t="str">
        <f>IFERROR(IF($F1741="","",INDEX(リスト!$C:$C,MATCH($F1741,リスト!$B:$B,0))),"")</f>
        <v>25</v>
      </c>
      <c r="T1741" s="2" t="str">
        <f>IFERROR(IF($K1741="","",INDEX(リスト!$F:$F,MATCH($K1741,リスト!$E:$E,0))),"")</f>
        <v>JPN</v>
      </c>
      <c r="U1741" s="2" t="str">
        <f>IF($B1741="","",RIGHT($G1741*1000+100+COUNTIF($G$2:$G1741,$G1741),9))</f>
        <v>030606102</v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>近江・滋　賀</v>
      </c>
    </row>
    <row r="1742" spans="1:22" x14ac:dyDescent="0.4">
      <c r="A1742" t="s">
        <v>11818</v>
      </c>
      <c r="B1742">
        <v>1749</v>
      </c>
      <c r="C1742" t="s">
        <v>8094</v>
      </c>
      <c r="D1742" t="s">
        <v>8095</v>
      </c>
      <c r="E1742">
        <v>3</v>
      </c>
      <c r="F1742" t="s">
        <v>89</v>
      </c>
      <c r="G1742">
        <v>20030708</v>
      </c>
      <c r="H1742" t="s">
        <v>8096</v>
      </c>
      <c r="I1742" t="s">
        <v>8097</v>
      </c>
      <c r="J1742" t="s">
        <v>2163</v>
      </c>
      <c r="K1742" t="s">
        <v>141</v>
      </c>
      <c r="L1742" t="s">
        <v>89</v>
      </c>
      <c r="M1742" t="s">
        <v>5122</v>
      </c>
      <c r="O1742" s="2">
        <f>IFERROR(IF($B1742="","",INDEX(所属情報!$E:$E,MATCH($A1742,所属情報!$A:$A,0))),"")</f>
        <v>491054</v>
      </c>
      <c r="P1742" s="2" t="str">
        <f t="shared" si="81"/>
        <v>八若　航平 (3)</v>
      </c>
      <c r="Q1742" s="2" t="str">
        <f t="shared" si="82"/>
        <v>ﾔﾜｶ ｺｳﾍｲ</v>
      </c>
      <c r="R1742" s="2" t="str">
        <f t="shared" si="83"/>
        <v>YAWAKA Kohei (03)</v>
      </c>
      <c r="S1742" s="2" t="str">
        <f>IFERROR(IF($F1742="","",INDEX(リスト!$C:$C,MATCH($F1742,リスト!$B:$B,0))),"")</f>
        <v>25</v>
      </c>
      <c r="T1742" s="2" t="str">
        <f>IFERROR(IF($K1742="","",INDEX(リスト!$F:$F,MATCH($K1742,リスト!$E:$E,0))),"")</f>
        <v>JPN</v>
      </c>
      <c r="U1742" s="2" t="str">
        <f>IF($B1742="","",RIGHT($G1742*1000+100+COUNTIF($G$2:$G1742,$G1742),9))</f>
        <v>030708103</v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>米原・滋　賀</v>
      </c>
    </row>
    <row r="1743" spans="1:22" x14ac:dyDescent="0.4">
      <c r="A1743" t="s">
        <v>11818</v>
      </c>
      <c r="B1743">
        <v>1750</v>
      </c>
      <c r="C1743" t="s">
        <v>8098</v>
      </c>
      <c r="D1743" t="s">
        <v>8099</v>
      </c>
      <c r="E1743">
        <v>3</v>
      </c>
      <c r="F1743" t="s">
        <v>89</v>
      </c>
      <c r="G1743">
        <v>20030627</v>
      </c>
      <c r="H1743" t="s">
        <v>8100</v>
      </c>
      <c r="I1743" t="s">
        <v>1095</v>
      </c>
      <c r="J1743" t="s">
        <v>1200</v>
      </c>
      <c r="K1743" t="s">
        <v>141</v>
      </c>
      <c r="L1743" t="s">
        <v>93</v>
      </c>
      <c r="M1743" t="s">
        <v>4812</v>
      </c>
      <c r="O1743" s="2">
        <f>IFERROR(IF($B1743="","",INDEX(所属情報!$E:$E,MATCH($A1743,所属情報!$A:$A,0))),"")</f>
        <v>491054</v>
      </c>
      <c r="P1743" s="2" t="str">
        <f t="shared" si="81"/>
        <v>森　颯人 (3)</v>
      </c>
      <c r="Q1743" s="2" t="str">
        <f t="shared" si="82"/>
        <v>ﾓﾘ ﾊﾔﾄ</v>
      </c>
      <c r="R1743" s="2" t="str">
        <f t="shared" si="83"/>
        <v>MORI Hayato (03)</v>
      </c>
      <c r="S1743" s="2" t="str">
        <f>IFERROR(IF($F1743="","",INDEX(リスト!$C:$C,MATCH($F1743,リスト!$B:$B,0))),"")</f>
        <v>25</v>
      </c>
      <c r="T1743" s="2" t="str">
        <f>IFERROR(IF($K1743="","",INDEX(リスト!$F:$F,MATCH($K1743,リスト!$E:$E,0))),"")</f>
        <v>JPN</v>
      </c>
      <c r="U1743" s="2" t="str">
        <f>IF($B1743="","",RIGHT($G1743*1000+100+COUNTIF($G$2:$G1743,$G1743),9))</f>
        <v>030627102</v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>千里・大　阪</v>
      </c>
    </row>
    <row r="1744" spans="1:22" x14ac:dyDescent="0.4">
      <c r="A1744" t="s">
        <v>11818</v>
      </c>
      <c r="B1744">
        <v>1751</v>
      </c>
      <c r="C1744" t="s">
        <v>8101</v>
      </c>
      <c r="D1744" t="s">
        <v>8102</v>
      </c>
      <c r="E1744">
        <v>3</v>
      </c>
      <c r="F1744" t="s">
        <v>89</v>
      </c>
      <c r="G1744">
        <v>20031210</v>
      </c>
      <c r="H1744" t="s">
        <v>8103</v>
      </c>
      <c r="I1744" t="s">
        <v>4436</v>
      </c>
      <c r="J1744" t="s">
        <v>2466</v>
      </c>
      <c r="K1744" t="s">
        <v>141</v>
      </c>
      <c r="L1744" t="s">
        <v>93</v>
      </c>
      <c r="M1744" t="s">
        <v>881</v>
      </c>
      <c r="O1744" s="2">
        <f>IFERROR(IF($B1744="","",INDEX(所属情報!$E:$E,MATCH($A1744,所属情報!$A:$A,0))),"")</f>
        <v>491054</v>
      </c>
      <c r="P1744" s="2" t="str">
        <f t="shared" si="81"/>
        <v>樋口　和真 (3)</v>
      </c>
      <c r="Q1744" s="2" t="str">
        <f t="shared" si="82"/>
        <v>ﾋｸﾞﾁ ｶｽﾞﾏ</v>
      </c>
      <c r="R1744" s="2" t="str">
        <f t="shared" si="83"/>
        <v>HIGUCHI Kazuma (03)</v>
      </c>
      <c r="S1744" s="2" t="str">
        <f>IFERROR(IF($F1744="","",INDEX(リスト!$C:$C,MATCH($F1744,リスト!$B:$B,0))),"")</f>
        <v>25</v>
      </c>
      <c r="T1744" s="2" t="str">
        <f>IFERROR(IF($K1744="","",INDEX(リスト!$F:$F,MATCH($K1744,リスト!$E:$E,0))),"")</f>
        <v>JPN</v>
      </c>
      <c r="U1744" s="2" t="str">
        <f>IF($B1744="","",RIGHT($G1744*1000+100+COUNTIF($G$2:$G1744,$G1744),9))</f>
        <v>031210101</v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>金光八尾・大　阪</v>
      </c>
    </row>
    <row r="1745" spans="1:22" x14ac:dyDescent="0.4">
      <c r="A1745" t="s">
        <v>11818</v>
      </c>
      <c r="B1745">
        <v>1752</v>
      </c>
      <c r="C1745" t="s">
        <v>8104</v>
      </c>
      <c r="D1745" t="s">
        <v>8105</v>
      </c>
      <c r="E1745">
        <v>2</v>
      </c>
      <c r="F1745" t="s">
        <v>89</v>
      </c>
      <c r="G1745">
        <v>20050105</v>
      </c>
      <c r="H1745" t="s">
        <v>8106</v>
      </c>
      <c r="I1745" t="s">
        <v>783</v>
      </c>
      <c r="J1745" t="s">
        <v>934</v>
      </c>
      <c r="K1745" t="s">
        <v>141</v>
      </c>
      <c r="L1745" t="s">
        <v>89</v>
      </c>
      <c r="M1745" t="s">
        <v>1322</v>
      </c>
      <c r="O1745" s="2">
        <f>IFERROR(IF($B1745="","",INDEX(所属情報!$E:$E,MATCH($A1745,所属情報!$A:$A,0))),"")</f>
        <v>491054</v>
      </c>
      <c r="P1745" s="2" t="str">
        <f t="shared" si="81"/>
        <v>山本　侑生 (2)</v>
      </c>
      <c r="Q1745" s="2" t="str">
        <f t="shared" si="82"/>
        <v>ﾔﾏﾓﾄ ﾕｳｾｲ</v>
      </c>
      <c r="R1745" s="2" t="str">
        <f t="shared" si="83"/>
        <v>YAMAMOTO Yusei (05)</v>
      </c>
      <c r="S1745" s="2" t="str">
        <f>IFERROR(IF($F1745="","",INDEX(リスト!$C:$C,MATCH($F1745,リスト!$B:$B,0))),"")</f>
        <v>25</v>
      </c>
      <c r="T1745" s="2" t="str">
        <f>IFERROR(IF($K1745="","",INDEX(リスト!$F:$F,MATCH($K1745,リスト!$E:$E,0))),"")</f>
        <v>JPN</v>
      </c>
      <c r="U1745" s="2" t="str">
        <f>IF($B1745="","",RIGHT($G1745*1000+100+COUNTIF($G$2:$G1745,$G1745),9))</f>
        <v>050105102</v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>水口東・滋　賀</v>
      </c>
    </row>
    <row r="1746" spans="1:22" x14ac:dyDescent="0.4">
      <c r="A1746" t="s">
        <v>11818</v>
      </c>
      <c r="B1746">
        <v>1753</v>
      </c>
      <c r="C1746" t="s">
        <v>8107</v>
      </c>
      <c r="D1746" t="s">
        <v>8108</v>
      </c>
      <c r="E1746">
        <v>2</v>
      </c>
      <c r="F1746" t="s">
        <v>89</v>
      </c>
      <c r="G1746">
        <v>20040604</v>
      </c>
      <c r="H1746" t="s">
        <v>8109</v>
      </c>
      <c r="I1746" t="s">
        <v>1354</v>
      </c>
      <c r="J1746" t="s">
        <v>1776</v>
      </c>
      <c r="K1746" t="s">
        <v>141</v>
      </c>
      <c r="L1746" t="s">
        <v>97</v>
      </c>
      <c r="M1746" t="s">
        <v>8110</v>
      </c>
      <c r="O1746" s="2">
        <f>IFERROR(IF($B1746="","",INDEX(所属情報!$E:$E,MATCH($A1746,所属情報!$A:$A,0))),"")</f>
        <v>491054</v>
      </c>
      <c r="P1746" s="2" t="str">
        <f t="shared" si="81"/>
        <v>大森　颯馬 (2)</v>
      </c>
      <c r="Q1746" s="2" t="str">
        <f t="shared" si="82"/>
        <v>ｵｵﾓﾘ ｿｳﾏ</v>
      </c>
      <c r="R1746" s="2" t="str">
        <f t="shared" si="83"/>
        <v>OMORI Soma (04)</v>
      </c>
      <c r="S1746" s="2" t="str">
        <f>IFERROR(IF($F1746="","",INDEX(リスト!$C:$C,MATCH($F1746,リスト!$B:$B,0))),"")</f>
        <v>25</v>
      </c>
      <c r="T1746" s="2" t="str">
        <f>IFERROR(IF($K1746="","",INDEX(リスト!$F:$F,MATCH($K1746,リスト!$E:$E,0))),"")</f>
        <v>JPN</v>
      </c>
      <c r="U1746" s="2" t="str">
        <f>IF($B1746="","",RIGHT($G1746*1000+100+COUNTIF($G$2:$G1746,$G1746),9))</f>
        <v>040604102</v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>智辯学園・奈　良</v>
      </c>
    </row>
    <row r="1747" spans="1:22" x14ac:dyDescent="0.4">
      <c r="A1747" t="s">
        <v>11818</v>
      </c>
      <c r="B1747">
        <v>1754</v>
      </c>
      <c r="C1747" t="s">
        <v>8111</v>
      </c>
      <c r="D1747" t="s">
        <v>8112</v>
      </c>
      <c r="E1747">
        <v>2</v>
      </c>
      <c r="F1747" t="s">
        <v>89</v>
      </c>
      <c r="G1747">
        <v>20041105</v>
      </c>
      <c r="H1747" t="s">
        <v>8113</v>
      </c>
      <c r="I1747" t="s">
        <v>1896</v>
      </c>
      <c r="J1747" t="s">
        <v>1844</v>
      </c>
      <c r="K1747" t="s">
        <v>141</v>
      </c>
      <c r="L1747" t="s">
        <v>89</v>
      </c>
      <c r="M1747" t="s">
        <v>3760</v>
      </c>
      <c r="O1747" s="2">
        <f>IFERROR(IF($B1747="","",INDEX(所属情報!$E:$E,MATCH($A1747,所属情報!$A:$A,0))),"")</f>
        <v>491054</v>
      </c>
      <c r="P1747" s="2" t="str">
        <f t="shared" si="81"/>
        <v>石川　直樹 (2)</v>
      </c>
      <c r="Q1747" s="2" t="str">
        <f t="shared" si="82"/>
        <v>ｲｼｶﾜ ﾅｵｷ</v>
      </c>
      <c r="R1747" s="2" t="str">
        <f t="shared" si="83"/>
        <v>ISHIKAWA Naoki (04)</v>
      </c>
      <c r="S1747" s="2" t="str">
        <f>IFERROR(IF($F1747="","",INDEX(リスト!$C:$C,MATCH($F1747,リスト!$B:$B,0))),"")</f>
        <v>25</v>
      </c>
      <c r="T1747" s="2" t="str">
        <f>IFERROR(IF($K1747="","",INDEX(リスト!$F:$F,MATCH($K1747,リスト!$E:$E,0))),"")</f>
        <v>JPN</v>
      </c>
      <c r="U1747" s="2" t="str">
        <f>IF($B1747="","",RIGHT($G1747*1000+100+COUNTIF($G$2:$G1747,$G1747),9))</f>
        <v>041105104</v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>石山・滋　賀</v>
      </c>
    </row>
    <row r="1748" spans="1:22" x14ac:dyDescent="0.4">
      <c r="A1748" t="s">
        <v>11818</v>
      </c>
      <c r="B1748">
        <v>1755</v>
      </c>
      <c r="C1748" t="s">
        <v>8114</v>
      </c>
      <c r="D1748" t="s">
        <v>8115</v>
      </c>
      <c r="E1748">
        <v>2</v>
      </c>
      <c r="F1748" t="s">
        <v>89</v>
      </c>
      <c r="G1748">
        <v>20041103</v>
      </c>
      <c r="H1748" t="s">
        <v>8116</v>
      </c>
      <c r="I1748" t="s">
        <v>8117</v>
      </c>
      <c r="J1748" t="s">
        <v>8118</v>
      </c>
      <c r="K1748" t="s">
        <v>141</v>
      </c>
      <c r="L1748" t="s">
        <v>93</v>
      </c>
      <c r="M1748" t="s">
        <v>1032</v>
      </c>
      <c r="O1748" s="2">
        <f>IFERROR(IF($B1748="","",INDEX(所属情報!$E:$E,MATCH($A1748,所属情報!$A:$A,0))),"")</f>
        <v>491054</v>
      </c>
      <c r="P1748" s="2" t="str">
        <f t="shared" si="81"/>
        <v>清家　岬 (2)</v>
      </c>
      <c r="Q1748" s="2" t="str">
        <f t="shared" si="82"/>
        <v>ｾｲｹ ﾐｻｷ</v>
      </c>
      <c r="R1748" s="2" t="str">
        <f t="shared" si="83"/>
        <v>SEIKE Misaki (04)</v>
      </c>
      <c r="S1748" s="2" t="str">
        <f>IFERROR(IF($F1748="","",INDEX(リスト!$C:$C,MATCH($F1748,リスト!$B:$B,0))),"")</f>
        <v>25</v>
      </c>
      <c r="T1748" s="2" t="str">
        <f>IFERROR(IF($K1748="","",INDEX(リスト!$F:$F,MATCH($K1748,リスト!$E:$E,0))),"")</f>
        <v>JPN</v>
      </c>
      <c r="U1748" s="2" t="str">
        <f>IF($B1748="","",RIGHT($G1748*1000+100+COUNTIF($G$2:$G1748,$G1748),9))</f>
        <v>041103102</v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>三島・大　阪</v>
      </c>
    </row>
    <row r="1749" spans="1:22" x14ac:dyDescent="0.4">
      <c r="A1749" t="s">
        <v>11818</v>
      </c>
      <c r="B1749">
        <v>1756</v>
      </c>
      <c r="C1749" t="s">
        <v>8119</v>
      </c>
      <c r="D1749" t="s">
        <v>8120</v>
      </c>
      <c r="E1749">
        <v>2</v>
      </c>
      <c r="F1749" t="s">
        <v>89</v>
      </c>
      <c r="G1749">
        <v>20040611</v>
      </c>
      <c r="H1749" t="s">
        <v>8121</v>
      </c>
      <c r="I1749" t="s">
        <v>1084</v>
      </c>
      <c r="J1749" t="s">
        <v>4149</v>
      </c>
      <c r="K1749" t="s">
        <v>141</v>
      </c>
      <c r="L1749" t="s">
        <v>89</v>
      </c>
      <c r="M1749" t="s">
        <v>5122</v>
      </c>
      <c r="O1749" s="2">
        <f>IFERROR(IF($B1749="","",INDEX(所属情報!$E:$E,MATCH($A1749,所属情報!$A:$A,0))),"")</f>
        <v>491054</v>
      </c>
      <c r="P1749" s="2" t="str">
        <f t="shared" si="81"/>
        <v>木村　快 (2)</v>
      </c>
      <c r="Q1749" s="2" t="str">
        <f t="shared" si="82"/>
        <v>ｷﾑﾗ ｶｲ</v>
      </c>
      <c r="R1749" s="2" t="str">
        <f t="shared" si="83"/>
        <v>KIMURA Kai (04)</v>
      </c>
      <c r="S1749" s="2" t="str">
        <f>IFERROR(IF($F1749="","",INDEX(リスト!$C:$C,MATCH($F1749,リスト!$B:$B,0))),"")</f>
        <v>25</v>
      </c>
      <c r="T1749" s="2" t="str">
        <f>IFERROR(IF($K1749="","",INDEX(リスト!$F:$F,MATCH($K1749,リスト!$E:$E,0))),"")</f>
        <v>JPN</v>
      </c>
      <c r="U1749" s="2" t="str">
        <f>IF($B1749="","",RIGHT($G1749*1000+100+COUNTIF($G$2:$G1749,$G1749),9))</f>
        <v>040611103</v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>米原・滋　賀</v>
      </c>
    </row>
    <row r="1750" spans="1:22" x14ac:dyDescent="0.4">
      <c r="A1750" t="s">
        <v>11819</v>
      </c>
      <c r="B1750">
        <v>1757</v>
      </c>
      <c r="C1750" t="s">
        <v>8122</v>
      </c>
      <c r="D1750" t="s">
        <v>8123</v>
      </c>
      <c r="E1750">
        <v>4</v>
      </c>
      <c r="F1750" t="s">
        <v>93</v>
      </c>
      <c r="G1750">
        <v>20030207</v>
      </c>
      <c r="H1750" t="s">
        <v>8124</v>
      </c>
      <c r="I1750" t="s">
        <v>7492</v>
      </c>
      <c r="J1750" t="s">
        <v>8125</v>
      </c>
      <c r="K1750" t="s">
        <v>141</v>
      </c>
      <c r="L1750" t="s">
        <v>93</v>
      </c>
      <c r="M1750" t="s">
        <v>957</v>
      </c>
      <c r="O1750" s="2">
        <f>IFERROR(IF($B1750="","",INDEX(所属情報!$E:$E,MATCH($A1750,所属情報!$A:$A,0))),"")</f>
        <v>492220</v>
      </c>
      <c r="P1750" s="2" t="str">
        <f t="shared" si="81"/>
        <v>松下　貴則 (4)</v>
      </c>
      <c r="Q1750" s="2" t="str">
        <f t="shared" si="82"/>
        <v>ﾏﾂｼﾀ ﾀｶﾉﾘ</v>
      </c>
      <c r="R1750" s="2" t="str">
        <f t="shared" si="83"/>
        <v>MATSUSHITA Takanori (03)</v>
      </c>
      <c r="S1750" s="2" t="str">
        <f>IFERROR(IF($F1750="","",INDEX(リスト!$C:$C,MATCH($F1750,リスト!$B:$B,0))),"")</f>
        <v>27</v>
      </c>
      <c r="T1750" s="2" t="str">
        <f>IFERROR(IF($K1750="","",INDEX(リスト!$F:$F,MATCH($K1750,リスト!$E:$E,0))),"")</f>
        <v>JPN</v>
      </c>
      <c r="U1750" s="2" t="str">
        <f>IF($B1750="","",RIGHT($G1750*1000+100+COUNTIF($G$2:$G1750,$G1750),9))</f>
        <v>030207101</v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>摂津・大　阪</v>
      </c>
    </row>
    <row r="1751" spans="1:22" x14ac:dyDescent="0.4">
      <c r="A1751" t="s">
        <v>11819</v>
      </c>
      <c r="B1751">
        <v>1758</v>
      </c>
      <c r="C1751" t="s">
        <v>8126</v>
      </c>
      <c r="D1751" t="s">
        <v>8127</v>
      </c>
      <c r="E1751">
        <v>4</v>
      </c>
      <c r="F1751" t="s">
        <v>91</v>
      </c>
      <c r="G1751">
        <v>20030222</v>
      </c>
      <c r="H1751" t="s">
        <v>8128</v>
      </c>
      <c r="I1751" t="s">
        <v>949</v>
      </c>
      <c r="J1751" t="s">
        <v>980</v>
      </c>
      <c r="K1751" t="s">
        <v>141</v>
      </c>
      <c r="L1751" t="s">
        <v>91</v>
      </c>
      <c r="M1751" t="s">
        <v>3141</v>
      </c>
      <c r="O1751" s="2">
        <f>IFERROR(IF($B1751="","",INDEX(所属情報!$E:$E,MATCH($A1751,所属情報!$A:$A,0))),"")</f>
        <v>492220</v>
      </c>
      <c r="P1751" s="2" t="str">
        <f t="shared" si="81"/>
        <v>山田　祥汰 (4)</v>
      </c>
      <c r="Q1751" s="2" t="str">
        <f t="shared" si="82"/>
        <v>ﾔﾏﾀﾞ ｼｮｳﾀ</v>
      </c>
      <c r="R1751" s="2" t="str">
        <f t="shared" si="83"/>
        <v>YAMADA Shota (03)</v>
      </c>
      <c r="S1751" s="2" t="str">
        <f>IFERROR(IF($F1751="","",INDEX(リスト!$C:$C,MATCH($F1751,リスト!$B:$B,0))),"")</f>
        <v>26</v>
      </c>
      <c r="T1751" s="2" t="str">
        <f>IFERROR(IF($K1751="","",INDEX(リスト!$F:$F,MATCH($K1751,リスト!$E:$E,0))),"")</f>
        <v>JPN</v>
      </c>
      <c r="U1751" s="2" t="str">
        <f>IF($B1751="","",RIGHT($G1751*1000+100+COUNTIF($G$2:$G1751,$G1751),9))</f>
        <v>030222103</v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>大谷・京　都</v>
      </c>
    </row>
    <row r="1752" spans="1:22" x14ac:dyDescent="0.4">
      <c r="A1752" t="s">
        <v>11819</v>
      </c>
      <c r="B1752">
        <v>1759</v>
      </c>
      <c r="C1752" t="s">
        <v>8129</v>
      </c>
      <c r="D1752" t="s">
        <v>8130</v>
      </c>
      <c r="E1752">
        <v>4</v>
      </c>
      <c r="F1752" t="s">
        <v>93</v>
      </c>
      <c r="G1752">
        <v>20021213</v>
      </c>
      <c r="H1752" t="s">
        <v>8131</v>
      </c>
      <c r="I1752" t="s">
        <v>1150</v>
      </c>
      <c r="J1752" t="s">
        <v>8132</v>
      </c>
      <c r="K1752" t="s">
        <v>141</v>
      </c>
      <c r="L1752" t="s">
        <v>93</v>
      </c>
      <c r="M1752" t="s">
        <v>999</v>
      </c>
      <c r="O1752" s="2">
        <f>IFERROR(IF($B1752="","",INDEX(所属情報!$E:$E,MATCH($A1752,所属情報!$A:$A,0))),"")</f>
        <v>492220</v>
      </c>
      <c r="P1752" s="2" t="str">
        <f t="shared" si="81"/>
        <v>岡村　拓明 (4)</v>
      </c>
      <c r="Q1752" s="2" t="str">
        <f t="shared" si="82"/>
        <v>ｵｶﾑﾗ ﾀｸｱｷ</v>
      </c>
      <c r="R1752" s="2" t="str">
        <f t="shared" si="83"/>
        <v>OKAMURA Takuaki (02)</v>
      </c>
      <c r="S1752" s="2" t="str">
        <f>IFERROR(IF($F1752="","",INDEX(リスト!$C:$C,MATCH($F1752,リスト!$B:$B,0))),"")</f>
        <v>27</v>
      </c>
      <c r="T1752" s="2" t="str">
        <f>IFERROR(IF($K1752="","",INDEX(リスト!$F:$F,MATCH($K1752,リスト!$E:$E,0))),"")</f>
        <v>JPN</v>
      </c>
      <c r="U1752" s="2" t="str">
        <f>IF($B1752="","",RIGHT($G1752*1000+100+COUNTIF($G$2:$G1752,$G1752),9))</f>
        <v>021213101</v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>泉北・大　阪</v>
      </c>
    </row>
    <row r="1753" spans="1:22" x14ac:dyDescent="0.4">
      <c r="A1753" t="s">
        <v>11819</v>
      </c>
      <c r="B1753">
        <v>1760</v>
      </c>
      <c r="C1753" t="s">
        <v>8133</v>
      </c>
      <c r="D1753" t="s">
        <v>8134</v>
      </c>
      <c r="E1753">
        <v>3</v>
      </c>
      <c r="F1753" t="s">
        <v>93</v>
      </c>
      <c r="G1753">
        <v>20030919</v>
      </c>
      <c r="H1753" t="s">
        <v>8135</v>
      </c>
      <c r="I1753" t="s">
        <v>8136</v>
      </c>
      <c r="J1753" t="s">
        <v>1172</v>
      </c>
      <c r="K1753" t="s">
        <v>141</v>
      </c>
      <c r="L1753" t="s">
        <v>123</v>
      </c>
      <c r="M1753" t="s">
        <v>8137</v>
      </c>
      <c r="O1753" s="2">
        <f>IFERROR(IF($B1753="","",INDEX(所属情報!$E:$E,MATCH($A1753,所属情報!$A:$A,0))),"")</f>
        <v>492220</v>
      </c>
      <c r="P1753" s="2" t="str">
        <f t="shared" si="81"/>
        <v>宮口　絹道 (3)</v>
      </c>
      <c r="Q1753" s="2" t="str">
        <f t="shared" si="82"/>
        <v>ﾐﾔｸﾞﾁ ﾏｻﾐﾁ</v>
      </c>
      <c r="R1753" s="2" t="str">
        <f t="shared" si="83"/>
        <v>MIYAGUCHI Masamichi (03)</v>
      </c>
      <c r="S1753" s="2" t="str">
        <f>IFERROR(IF($F1753="","",INDEX(リスト!$C:$C,MATCH($F1753,リスト!$B:$B,0))),"")</f>
        <v>27</v>
      </c>
      <c r="T1753" s="2" t="str">
        <f>IFERROR(IF($K1753="","",INDEX(リスト!$F:$F,MATCH($K1753,リスト!$E:$E,0))),"")</f>
        <v>JPN</v>
      </c>
      <c r="U1753" s="2" t="str">
        <f>IF($B1753="","",RIGHT($G1753*1000+100+COUNTIF($G$2:$G1753,$G1753),9))</f>
        <v>030919104</v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>長崎東・長　崎</v>
      </c>
    </row>
    <row r="1754" spans="1:22" x14ac:dyDescent="0.4">
      <c r="A1754" t="s">
        <v>11819</v>
      </c>
      <c r="B1754">
        <v>1761</v>
      </c>
      <c r="C1754" t="s">
        <v>8138</v>
      </c>
      <c r="D1754" t="s">
        <v>8139</v>
      </c>
      <c r="E1754">
        <v>3</v>
      </c>
      <c r="F1754" t="s">
        <v>93</v>
      </c>
      <c r="G1754">
        <v>20030408</v>
      </c>
      <c r="H1754" t="s">
        <v>8140</v>
      </c>
      <c r="I1754" t="s">
        <v>1259</v>
      </c>
      <c r="J1754" t="s">
        <v>1397</v>
      </c>
      <c r="K1754" t="s">
        <v>141</v>
      </c>
      <c r="L1754" t="s">
        <v>115</v>
      </c>
      <c r="M1754" t="s">
        <v>3278</v>
      </c>
      <c r="O1754" s="2">
        <f>IFERROR(IF($B1754="","",INDEX(所属情報!$E:$E,MATCH($A1754,所属情報!$A:$A,0))),"")</f>
        <v>492220</v>
      </c>
      <c r="P1754" s="2" t="str">
        <f t="shared" si="81"/>
        <v>細川　怜央 (3)</v>
      </c>
      <c r="Q1754" s="2" t="str">
        <f t="shared" si="82"/>
        <v>ﾎｿｶﾜ ﾚｵ</v>
      </c>
      <c r="R1754" s="2" t="str">
        <f t="shared" si="83"/>
        <v>HOSOKAWA Reo (03)</v>
      </c>
      <c r="S1754" s="2" t="str">
        <f>IFERROR(IF($F1754="","",INDEX(リスト!$C:$C,MATCH($F1754,リスト!$B:$B,0))),"")</f>
        <v>27</v>
      </c>
      <c r="T1754" s="2" t="str">
        <f>IFERROR(IF($K1754="","",INDEX(リスト!$F:$F,MATCH($K1754,リスト!$E:$E,0))),"")</f>
        <v>JPN</v>
      </c>
      <c r="U1754" s="2" t="str">
        <f>IF($B1754="","",RIGHT($G1754*1000+100+COUNTIF($G$2:$G1754,$G1754),9))</f>
        <v>030408102</v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>新居浜東・愛　媛</v>
      </c>
    </row>
    <row r="1755" spans="1:22" x14ac:dyDescent="0.4">
      <c r="A1755" t="s">
        <v>11819</v>
      </c>
      <c r="B1755">
        <v>1762</v>
      </c>
      <c r="C1755" t="s">
        <v>8141</v>
      </c>
      <c r="D1755" t="s">
        <v>8142</v>
      </c>
      <c r="E1755">
        <v>3</v>
      </c>
      <c r="F1755" t="s">
        <v>93</v>
      </c>
      <c r="G1755">
        <v>20030903</v>
      </c>
      <c r="H1755" t="s">
        <v>8143</v>
      </c>
      <c r="I1755" t="s">
        <v>8144</v>
      </c>
      <c r="J1755" t="s">
        <v>929</v>
      </c>
      <c r="K1755" t="s">
        <v>141</v>
      </c>
      <c r="L1755" t="s">
        <v>93</v>
      </c>
      <c r="M1755" t="s">
        <v>8145</v>
      </c>
      <c r="O1755" s="2">
        <f>IFERROR(IF($B1755="","",INDEX(所属情報!$E:$E,MATCH($A1755,所属情報!$A:$A,0))),"")</f>
        <v>492220</v>
      </c>
      <c r="P1755" s="2" t="str">
        <f t="shared" si="81"/>
        <v>白川　拓実 (3)</v>
      </c>
      <c r="Q1755" s="2" t="str">
        <f t="shared" si="82"/>
        <v>ｼﾗｶﾜ ﾀｸﾐ</v>
      </c>
      <c r="R1755" s="2" t="str">
        <f t="shared" si="83"/>
        <v>SHIRAKAWA Takumi (03)</v>
      </c>
      <c r="S1755" s="2" t="str">
        <f>IFERROR(IF($F1755="","",INDEX(リスト!$C:$C,MATCH($F1755,リスト!$B:$B,0))),"")</f>
        <v>27</v>
      </c>
      <c r="T1755" s="2" t="str">
        <f>IFERROR(IF($K1755="","",INDEX(リスト!$F:$F,MATCH($K1755,リスト!$E:$E,0))),"")</f>
        <v>JPN</v>
      </c>
      <c r="U1755" s="2" t="str">
        <f>IF($B1755="","",RIGHT($G1755*1000+100+COUNTIF($G$2:$G1755,$G1755),9))</f>
        <v>030903101</v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>香里丘・大　阪</v>
      </c>
    </row>
    <row r="1756" spans="1:22" x14ac:dyDescent="0.4">
      <c r="A1756" t="s">
        <v>11819</v>
      </c>
      <c r="B1756">
        <v>1763</v>
      </c>
      <c r="C1756" t="s">
        <v>8146</v>
      </c>
      <c r="D1756" t="s">
        <v>8147</v>
      </c>
      <c r="E1756">
        <v>3</v>
      </c>
      <c r="F1756" t="s">
        <v>113</v>
      </c>
      <c r="G1756">
        <v>20040111</v>
      </c>
      <c r="H1756" t="s">
        <v>8148</v>
      </c>
      <c r="I1756" t="s">
        <v>8149</v>
      </c>
      <c r="J1756" t="s">
        <v>974</v>
      </c>
      <c r="K1756" t="s">
        <v>141</v>
      </c>
      <c r="L1756" t="s">
        <v>113</v>
      </c>
      <c r="M1756" t="s">
        <v>2376</v>
      </c>
      <c r="O1756" s="2">
        <f>IFERROR(IF($B1756="","",INDEX(所属情報!$E:$E,MATCH($A1756,所属情報!$A:$A,0))),"")</f>
        <v>492220</v>
      </c>
      <c r="P1756" s="2" t="str">
        <f t="shared" si="81"/>
        <v>難波　颯太 (3)</v>
      </c>
      <c r="Q1756" s="2" t="str">
        <f t="shared" si="82"/>
        <v>ﾅﾝﾊﾞ ｿｳﾀ</v>
      </c>
      <c r="R1756" s="2" t="str">
        <f t="shared" si="83"/>
        <v>NAMBA Sota (04)</v>
      </c>
      <c r="S1756" s="2" t="str">
        <f>IFERROR(IF($F1756="","",INDEX(リスト!$C:$C,MATCH($F1756,リスト!$B:$B,0))),"")</f>
        <v>37</v>
      </c>
      <c r="T1756" s="2" t="str">
        <f>IFERROR(IF($K1756="","",INDEX(リスト!$F:$F,MATCH($K1756,リスト!$E:$E,0))),"")</f>
        <v>JPN</v>
      </c>
      <c r="U1756" s="2" t="str">
        <f>IF($B1756="","",RIGHT($G1756*1000+100+COUNTIF($G$2:$G1756,$G1756),9))</f>
        <v>040111101</v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>四国学院大香川西・香　川</v>
      </c>
    </row>
    <row r="1757" spans="1:22" x14ac:dyDescent="0.4">
      <c r="A1757" t="s">
        <v>11819</v>
      </c>
      <c r="B1757">
        <v>1764</v>
      </c>
      <c r="C1757" t="s">
        <v>8150</v>
      </c>
      <c r="D1757" t="s">
        <v>8151</v>
      </c>
      <c r="E1757">
        <v>3</v>
      </c>
      <c r="F1757" t="s">
        <v>91</v>
      </c>
      <c r="G1757">
        <v>20030811</v>
      </c>
      <c r="H1757" t="s">
        <v>8152</v>
      </c>
      <c r="I1757" t="s">
        <v>8153</v>
      </c>
      <c r="J1757" t="s">
        <v>956</v>
      </c>
      <c r="K1757" t="s">
        <v>141</v>
      </c>
      <c r="L1757" t="s">
        <v>91</v>
      </c>
      <c r="M1757" t="s">
        <v>3053</v>
      </c>
      <c r="O1757" s="2">
        <f>IFERROR(IF($B1757="","",INDEX(所属情報!$E:$E,MATCH($A1757,所属情報!$A:$A,0))),"")</f>
        <v>492220</v>
      </c>
      <c r="P1757" s="2" t="str">
        <f t="shared" si="81"/>
        <v>髙田　虎雅 (3)</v>
      </c>
      <c r="Q1757" s="2" t="str">
        <f t="shared" si="82"/>
        <v>ﾀｶﾀ ﾀｲｶﾞ</v>
      </c>
      <c r="R1757" s="2" t="str">
        <f t="shared" si="83"/>
        <v>TAKATA Taiga (03)</v>
      </c>
      <c r="S1757" s="2" t="str">
        <f>IFERROR(IF($F1757="","",INDEX(リスト!$C:$C,MATCH($F1757,リスト!$B:$B,0))),"")</f>
        <v>26</v>
      </c>
      <c r="T1757" s="2" t="str">
        <f>IFERROR(IF($K1757="","",INDEX(リスト!$F:$F,MATCH($K1757,リスト!$E:$E,0))),"")</f>
        <v>JPN</v>
      </c>
      <c r="U1757" s="2" t="str">
        <f>IF($B1757="","",RIGHT($G1757*1000+100+COUNTIF($G$2:$G1757,$G1757),9))</f>
        <v>030811102</v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>東稜・京　都</v>
      </c>
    </row>
    <row r="1758" spans="1:22" x14ac:dyDescent="0.4">
      <c r="A1758" t="s">
        <v>11819</v>
      </c>
      <c r="B1758">
        <v>1765</v>
      </c>
      <c r="C1758" t="s">
        <v>8154</v>
      </c>
      <c r="D1758" t="s">
        <v>8155</v>
      </c>
      <c r="E1758">
        <v>2</v>
      </c>
      <c r="F1758" t="s">
        <v>93</v>
      </c>
      <c r="G1758">
        <v>20040525</v>
      </c>
      <c r="H1758" t="s">
        <v>8156</v>
      </c>
      <c r="I1758" t="s">
        <v>8157</v>
      </c>
      <c r="J1758" t="s">
        <v>8158</v>
      </c>
      <c r="K1758" t="s">
        <v>141</v>
      </c>
      <c r="L1758" t="s">
        <v>93</v>
      </c>
      <c r="M1758" t="s">
        <v>8159</v>
      </c>
      <c r="O1758" s="2">
        <f>IFERROR(IF($B1758="","",INDEX(所属情報!$E:$E,MATCH($A1758,所属情報!$A:$A,0))),"")</f>
        <v>492220</v>
      </c>
      <c r="P1758" s="2" t="str">
        <f t="shared" si="81"/>
        <v>川東　世汰 (2)</v>
      </c>
      <c r="Q1758" s="2" t="str">
        <f t="shared" si="82"/>
        <v>ｶﾜﾋｶﾞｼ ｾｲﾀ</v>
      </c>
      <c r="R1758" s="2" t="str">
        <f t="shared" si="83"/>
        <v>KAWAHIGASHI Seita (04)</v>
      </c>
      <c r="S1758" s="2" t="str">
        <f>IFERROR(IF($F1758="","",INDEX(リスト!$C:$C,MATCH($F1758,リスト!$B:$B,0))),"")</f>
        <v>27</v>
      </c>
      <c r="T1758" s="2" t="str">
        <f>IFERROR(IF($K1758="","",INDEX(リスト!$F:$F,MATCH($K1758,リスト!$E:$E,0))),"")</f>
        <v>JPN</v>
      </c>
      <c r="U1758" s="2" t="str">
        <f>IF($B1758="","",RIGHT($G1758*1000+100+COUNTIF($G$2:$G1758,$G1758),9))</f>
        <v>040525102</v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>山本・大　阪</v>
      </c>
    </row>
    <row r="1759" spans="1:22" x14ac:dyDescent="0.4">
      <c r="A1759" t="s">
        <v>11819</v>
      </c>
      <c r="B1759">
        <v>1766</v>
      </c>
      <c r="C1759" t="s">
        <v>8160</v>
      </c>
      <c r="D1759" t="s">
        <v>8161</v>
      </c>
      <c r="E1759">
        <v>2</v>
      </c>
      <c r="F1759" t="s">
        <v>119</v>
      </c>
      <c r="G1759">
        <v>20030428</v>
      </c>
      <c r="H1759" t="s">
        <v>8162</v>
      </c>
      <c r="I1759" t="s">
        <v>8163</v>
      </c>
      <c r="J1759" t="s">
        <v>1360</v>
      </c>
      <c r="K1759" t="s">
        <v>141</v>
      </c>
      <c r="L1759" t="s">
        <v>119</v>
      </c>
      <c r="M1759" t="s">
        <v>8164</v>
      </c>
      <c r="O1759" s="2">
        <f>IFERROR(IF($B1759="","",INDEX(所属情報!$E:$E,MATCH($A1759,所属情報!$A:$A,0))),"")</f>
        <v>492220</v>
      </c>
      <c r="P1759" s="2" t="str">
        <f t="shared" si="81"/>
        <v>白濱　紘太 (2)</v>
      </c>
      <c r="Q1759" s="2" t="str">
        <f t="shared" si="82"/>
        <v>ｼﾗﾊﾏ ｺｳﾀ</v>
      </c>
      <c r="R1759" s="2" t="str">
        <f t="shared" si="83"/>
        <v>SHIRAHAMA Kota (03)</v>
      </c>
      <c r="S1759" s="2" t="str">
        <f>IFERROR(IF($F1759="","",INDEX(リスト!$C:$C,MATCH($F1759,リスト!$B:$B,0))),"")</f>
        <v>40</v>
      </c>
      <c r="T1759" s="2" t="str">
        <f>IFERROR(IF($K1759="","",INDEX(リスト!$F:$F,MATCH($K1759,リスト!$E:$E,0))),"")</f>
        <v>JPN</v>
      </c>
      <c r="U1759" s="2" t="str">
        <f>IF($B1759="","",RIGHT($G1759*1000+100+COUNTIF($G$2:$G1759,$G1759),9))</f>
        <v>030428105</v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>修猷館・福　岡</v>
      </c>
    </row>
    <row r="1760" spans="1:22" x14ac:dyDescent="0.4">
      <c r="A1760" t="s">
        <v>11819</v>
      </c>
      <c r="B1760">
        <v>1767</v>
      </c>
      <c r="C1760" t="s">
        <v>8165</v>
      </c>
      <c r="D1760" t="s">
        <v>8166</v>
      </c>
      <c r="E1760">
        <v>2</v>
      </c>
      <c r="F1760" t="s">
        <v>1281</v>
      </c>
      <c r="G1760">
        <v>20041203</v>
      </c>
      <c r="H1760" t="s">
        <v>8167</v>
      </c>
      <c r="I1760" t="s">
        <v>1078</v>
      </c>
      <c r="J1760" t="s">
        <v>8168</v>
      </c>
      <c r="K1760" t="s">
        <v>141</v>
      </c>
      <c r="L1760" t="s">
        <v>45</v>
      </c>
      <c r="M1760" t="s">
        <v>8169</v>
      </c>
      <c r="O1760" s="2">
        <f>IFERROR(IF($B1760="","",INDEX(所属情報!$E:$E,MATCH($A1760,所属情報!$A:$A,0))),"")</f>
        <v>492220</v>
      </c>
      <c r="P1760" s="2" t="str">
        <f t="shared" si="81"/>
        <v>村上　陽太郎 (2)</v>
      </c>
      <c r="Q1760" s="2" t="str">
        <f t="shared" si="82"/>
        <v>ﾑﾗｶﾐ ﾖｳﾀﾛｳ</v>
      </c>
      <c r="R1760" s="2" t="str">
        <f t="shared" si="83"/>
        <v>MURAKAMI Yotaro (04)</v>
      </c>
      <c r="S1760" s="2" t="str">
        <f>IFERROR(IF($F1760="","",INDEX(リスト!$C:$C,MATCH($F1760,リスト!$B:$B,0))),"")</f>
        <v>49</v>
      </c>
      <c r="T1760" s="2" t="str">
        <f>IFERROR(IF($K1760="","",INDEX(リスト!$F:$F,MATCH($K1760,リスト!$E:$E,0))),"")</f>
        <v>JPN</v>
      </c>
      <c r="U1760" s="2" t="str">
        <f>IF($B1760="","",RIGHT($G1760*1000+100+COUNTIF($G$2:$G1760,$G1760),9))</f>
        <v>041203103</v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>不来方・岩　手</v>
      </c>
    </row>
    <row r="1761" spans="1:22" x14ac:dyDescent="0.4">
      <c r="A1761" t="s">
        <v>737</v>
      </c>
      <c r="B1761">
        <v>1768</v>
      </c>
      <c r="C1761" t="s">
        <v>8170</v>
      </c>
      <c r="D1761" t="s">
        <v>8171</v>
      </c>
      <c r="E1761">
        <v>4</v>
      </c>
      <c r="F1761" t="s">
        <v>95</v>
      </c>
      <c r="G1761">
        <v>20021212</v>
      </c>
      <c r="H1761" t="s">
        <v>8172</v>
      </c>
      <c r="I1761" t="s">
        <v>8173</v>
      </c>
      <c r="J1761" t="s">
        <v>8174</v>
      </c>
      <c r="K1761" t="s">
        <v>141</v>
      </c>
      <c r="L1761" t="s">
        <v>95</v>
      </c>
      <c r="M1761" t="s">
        <v>6358</v>
      </c>
      <c r="O1761" s="2">
        <f>IFERROR(IF($B1761="","",INDEX(所属情報!$E:$E,MATCH($A1761,所属情報!$A:$A,0))),"")</f>
        <v>492356</v>
      </c>
      <c r="P1761" s="2" t="str">
        <f t="shared" si="81"/>
        <v>下里　淳司 (4)</v>
      </c>
      <c r="Q1761" s="2" t="str">
        <f t="shared" si="82"/>
        <v>ｼﾓｻﾞﾄ ｼﾞｭﾝｼﾞ</v>
      </c>
      <c r="R1761" s="2" t="str">
        <f t="shared" si="83"/>
        <v>SHIMOZATO Junji (02)</v>
      </c>
      <c r="S1761" s="2" t="str">
        <f>IFERROR(IF($F1761="","",INDEX(リスト!$C:$C,MATCH($F1761,リスト!$B:$B,0))),"")</f>
        <v>28</v>
      </c>
      <c r="T1761" s="2" t="str">
        <f>IFERROR(IF($K1761="","",INDEX(リスト!$F:$F,MATCH($K1761,リスト!$E:$E,0))),"")</f>
        <v>JPN</v>
      </c>
      <c r="U1761" s="2" t="str">
        <f>IF($B1761="","",RIGHT($G1761*1000+100+COUNTIF($G$2:$G1761,$G1761),9))</f>
        <v>021212101</v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>神戸第一・兵　庫</v>
      </c>
    </row>
    <row r="1762" spans="1:22" x14ac:dyDescent="0.4">
      <c r="A1762" t="s">
        <v>737</v>
      </c>
      <c r="B1762">
        <v>1769</v>
      </c>
      <c r="C1762" t="s">
        <v>8175</v>
      </c>
      <c r="D1762" t="s">
        <v>8176</v>
      </c>
      <c r="E1762">
        <v>4</v>
      </c>
      <c r="F1762" t="s">
        <v>95</v>
      </c>
      <c r="G1762">
        <v>20020709</v>
      </c>
      <c r="H1762" t="s">
        <v>8177</v>
      </c>
      <c r="I1762" t="s">
        <v>4855</v>
      </c>
      <c r="J1762" t="s">
        <v>5082</v>
      </c>
      <c r="K1762" t="s">
        <v>141</v>
      </c>
      <c r="L1762" t="s">
        <v>95</v>
      </c>
      <c r="M1762" t="s">
        <v>6358</v>
      </c>
      <c r="O1762" s="2">
        <f>IFERROR(IF($B1762="","",INDEX(所属情報!$E:$E,MATCH($A1762,所属情報!$A:$A,0))),"")</f>
        <v>492356</v>
      </c>
      <c r="P1762" s="2" t="str">
        <f t="shared" si="81"/>
        <v>川本　源一郎 (4)</v>
      </c>
      <c r="Q1762" s="2" t="str">
        <f t="shared" si="82"/>
        <v>ｶﾜﾓﾄ ｹﾞﾝｲﾁﾛｳ</v>
      </c>
      <c r="R1762" s="2" t="str">
        <f t="shared" si="83"/>
        <v>KAWAMOTO Genichiro (02)</v>
      </c>
      <c r="S1762" s="2" t="str">
        <f>IFERROR(IF($F1762="","",INDEX(リスト!$C:$C,MATCH($F1762,リスト!$B:$B,0))),"")</f>
        <v>28</v>
      </c>
      <c r="T1762" s="2" t="str">
        <f>IFERROR(IF($K1762="","",INDEX(リスト!$F:$F,MATCH($K1762,リスト!$E:$E,0))),"")</f>
        <v>JPN</v>
      </c>
      <c r="U1762" s="2" t="str">
        <f>IF($B1762="","",RIGHT($G1762*1000+100+COUNTIF($G$2:$G1762,$G1762),9))</f>
        <v>020709104</v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>神戸第一・兵　庫</v>
      </c>
    </row>
    <row r="1763" spans="1:22" x14ac:dyDescent="0.4">
      <c r="A1763" t="s">
        <v>737</v>
      </c>
      <c r="B1763">
        <v>1770</v>
      </c>
      <c r="C1763" t="s">
        <v>8178</v>
      </c>
      <c r="D1763" t="s">
        <v>8179</v>
      </c>
      <c r="E1763">
        <v>4</v>
      </c>
      <c r="F1763" t="s">
        <v>95</v>
      </c>
      <c r="G1763">
        <v>20020425</v>
      </c>
      <c r="H1763" t="s">
        <v>8180</v>
      </c>
      <c r="I1763" t="s">
        <v>8181</v>
      </c>
      <c r="J1763" t="s">
        <v>8182</v>
      </c>
      <c r="K1763" t="s">
        <v>141</v>
      </c>
      <c r="L1763" t="s">
        <v>95</v>
      </c>
      <c r="M1763" t="s">
        <v>3254</v>
      </c>
      <c r="O1763" s="2">
        <f>IFERROR(IF($B1763="","",INDEX(所属情報!$E:$E,MATCH($A1763,所属情報!$A:$A,0))),"")</f>
        <v>492356</v>
      </c>
      <c r="P1763" s="2" t="str">
        <f t="shared" si="81"/>
        <v>春田　展幸 (4)</v>
      </c>
      <c r="Q1763" s="2" t="str">
        <f t="shared" si="82"/>
        <v>ﾊﾙﾀ ﾉﾌﾞﾕｷ</v>
      </c>
      <c r="R1763" s="2" t="str">
        <f t="shared" si="83"/>
        <v>HARUTA Nobuyuki (02)</v>
      </c>
      <c r="S1763" s="2" t="str">
        <f>IFERROR(IF($F1763="","",INDEX(リスト!$C:$C,MATCH($F1763,リスト!$B:$B,0))),"")</f>
        <v>28</v>
      </c>
      <c r="T1763" s="2" t="str">
        <f>IFERROR(IF($K1763="","",INDEX(リスト!$F:$F,MATCH($K1763,リスト!$E:$E,0))),"")</f>
        <v>JPN</v>
      </c>
      <c r="U1763" s="2" t="str">
        <f>IF($B1763="","",RIGHT($G1763*1000+100+COUNTIF($G$2:$G1763,$G1763),9))</f>
        <v>020425103</v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>兵庫工業・兵　庫</v>
      </c>
    </row>
    <row r="1764" spans="1:22" x14ac:dyDescent="0.4">
      <c r="A1764" t="s">
        <v>737</v>
      </c>
      <c r="B1764">
        <v>1771</v>
      </c>
      <c r="C1764" t="s">
        <v>8183</v>
      </c>
      <c r="D1764" t="s">
        <v>8184</v>
      </c>
      <c r="E1764">
        <v>4</v>
      </c>
      <c r="F1764" t="s">
        <v>95</v>
      </c>
      <c r="G1764">
        <v>20020413</v>
      </c>
      <c r="H1764" t="s">
        <v>8185</v>
      </c>
      <c r="I1764" t="s">
        <v>1146</v>
      </c>
      <c r="J1764" t="s">
        <v>2896</v>
      </c>
      <c r="K1764" t="s">
        <v>141</v>
      </c>
      <c r="L1764" t="s">
        <v>95</v>
      </c>
      <c r="M1764" t="s">
        <v>1021</v>
      </c>
      <c r="O1764" s="2">
        <f>IFERROR(IF($B1764="","",INDEX(所属情報!$E:$E,MATCH($A1764,所属情報!$A:$A,0))),"")</f>
        <v>492356</v>
      </c>
      <c r="P1764" s="2" t="str">
        <f t="shared" si="81"/>
        <v>平野　渚生 (4)</v>
      </c>
      <c r="Q1764" s="2" t="str">
        <f t="shared" si="82"/>
        <v>ﾋﾗﾉ ｼｮｳ</v>
      </c>
      <c r="R1764" s="2" t="str">
        <f t="shared" si="83"/>
        <v>HIRANO Sho (02)</v>
      </c>
      <c r="S1764" s="2" t="str">
        <f>IFERROR(IF($F1764="","",INDEX(リスト!$C:$C,MATCH($F1764,リスト!$B:$B,0))),"")</f>
        <v>28</v>
      </c>
      <c r="T1764" s="2" t="str">
        <f>IFERROR(IF($K1764="","",INDEX(リスト!$F:$F,MATCH($K1764,リスト!$E:$E,0))),"")</f>
        <v>JPN</v>
      </c>
      <c r="U1764" s="2" t="str">
        <f>IF($B1764="","",RIGHT($G1764*1000+100+COUNTIF($G$2:$G1764,$G1764),9))</f>
        <v>020413101</v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>滝川第二・兵　庫</v>
      </c>
    </row>
    <row r="1765" spans="1:22" x14ac:dyDescent="0.4">
      <c r="A1765" t="s">
        <v>737</v>
      </c>
      <c r="B1765">
        <v>1772</v>
      </c>
      <c r="C1765" t="s">
        <v>8186</v>
      </c>
      <c r="D1765" t="s">
        <v>8187</v>
      </c>
      <c r="E1765">
        <v>3</v>
      </c>
      <c r="F1765" t="s">
        <v>95</v>
      </c>
      <c r="G1765">
        <v>20040305</v>
      </c>
      <c r="H1765" t="s">
        <v>8188</v>
      </c>
      <c r="I1765" t="s">
        <v>8189</v>
      </c>
      <c r="J1765" t="s">
        <v>8190</v>
      </c>
      <c r="K1765" t="s">
        <v>141</v>
      </c>
      <c r="L1765" t="s">
        <v>95</v>
      </c>
      <c r="M1765" t="s">
        <v>3254</v>
      </c>
      <c r="O1765" s="2">
        <f>IFERROR(IF($B1765="","",INDEX(所属情報!$E:$E,MATCH($A1765,所属情報!$A:$A,0))),"")</f>
        <v>492356</v>
      </c>
      <c r="P1765" s="2" t="str">
        <f t="shared" si="81"/>
        <v>福村　仁紀 (3)</v>
      </c>
      <c r="Q1765" s="2" t="str">
        <f t="shared" si="82"/>
        <v>ﾌｸﾑﾗ ﾋﾄｷ</v>
      </c>
      <c r="R1765" s="2" t="str">
        <f t="shared" si="83"/>
        <v>FUKUMURA Hitoki (04)</v>
      </c>
      <c r="S1765" s="2" t="str">
        <f>IFERROR(IF($F1765="","",INDEX(リスト!$C:$C,MATCH($F1765,リスト!$B:$B,0))),"")</f>
        <v>28</v>
      </c>
      <c r="T1765" s="2" t="str">
        <f>IFERROR(IF($K1765="","",INDEX(リスト!$F:$F,MATCH($K1765,リスト!$E:$E,0))),"")</f>
        <v>JPN</v>
      </c>
      <c r="U1765" s="2" t="str">
        <f>IF($B1765="","",RIGHT($G1765*1000+100+COUNTIF($G$2:$G1765,$G1765),9))</f>
        <v>040305101</v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>兵庫工業・兵　庫</v>
      </c>
    </row>
    <row r="1766" spans="1:22" x14ac:dyDescent="0.4">
      <c r="A1766" t="s">
        <v>737</v>
      </c>
      <c r="B1766">
        <v>1773</v>
      </c>
      <c r="C1766" t="s">
        <v>8191</v>
      </c>
      <c r="D1766" t="s">
        <v>8192</v>
      </c>
      <c r="E1766">
        <v>3</v>
      </c>
      <c r="F1766" t="s">
        <v>95</v>
      </c>
      <c r="G1766">
        <v>20030605</v>
      </c>
      <c r="H1766" t="s">
        <v>8193</v>
      </c>
      <c r="I1766" t="s">
        <v>8194</v>
      </c>
      <c r="J1766" t="s">
        <v>1910</v>
      </c>
      <c r="K1766" t="s">
        <v>141</v>
      </c>
      <c r="L1766" t="s">
        <v>95</v>
      </c>
      <c r="M1766" t="s">
        <v>6358</v>
      </c>
      <c r="O1766" s="2">
        <f>IFERROR(IF($B1766="","",INDEX(所属情報!$E:$E,MATCH($A1766,所属情報!$A:$A,0))),"")</f>
        <v>492356</v>
      </c>
      <c r="P1766" s="2" t="str">
        <f t="shared" si="81"/>
        <v>関口　智輝 (3)</v>
      </c>
      <c r="Q1766" s="2" t="str">
        <f t="shared" si="82"/>
        <v>ｾｷｸﾞﾁ ｻﾄｷ</v>
      </c>
      <c r="R1766" s="2" t="str">
        <f t="shared" si="83"/>
        <v>SEKIGUCHI Satoki (03)</v>
      </c>
      <c r="S1766" s="2" t="str">
        <f>IFERROR(IF($F1766="","",INDEX(リスト!$C:$C,MATCH($F1766,リスト!$B:$B,0))),"")</f>
        <v>28</v>
      </c>
      <c r="T1766" s="2" t="str">
        <f>IFERROR(IF($K1766="","",INDEX(リスト!$F:$F,MATCH($K1766,リスト!$E:$E,0))),"")</f>
        <v>JPN</v>
      </c>
      <c r="U1766" s="2" t="str">
        <f>IF($B1766="","",RIGHT($G1766*1000+100+COUNTIF($G$2:$G1766,$G1766),9))</f>
        <v>030605102</v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>神戸第一・兵　庫</v>
      </c>
    </row>
    <row r="1767" spans="1:22" x14ac:dyDescent="0.4">
      <c r="A1767" t="s">
        <v>737</v>
      </c>
      <c r="B1767">
        <v>1774</v>
      </c>
      <c r="C1767" t="s">
        <v>8195</v>
      </c>
      <c r="D1767" t="s">
        <v>8196</v>
      </c>
      <c r="E1767">
        <v>3</v>
      </c>
      <c r="F1767" t="s">
        <v>95</v>
      </c>
      <c r="G1767">
        <v>20030905</v>
      </c>
      <c r="H1767" t="s">
        <v>8197</v>
      </c>
      <c r="I1767" t="s">
        <v>4154</v>
      </c>
      <c r="J1767" t="s">
        <v>2732</v>
      </c>
      <c r="K1767" t="s">
        <v>141</v>
      </c>
      <c r="L1767" t="s">
        <v>95</v>
      </c>
      <c r="M1767" t="s">
        <v>8198</v>
      </c>
      <c r="O1767" s="2">
        <f>IFERROR(IF($B1767="","",INDEX(所属情報!$E:$E,MATCH($A1767,所属情報!$A:$A,0))),"")</f>
        <v>492356</v>
      </c>
      <c r="P1767" s="2" t="str">
        <f t="shared" si="81"/>
        <v>宮園　晃人 (3)</v>
      </c>
      <c r="Q1767" s="2" t="str">
        <f t="shared" si="82"/>
        <v>ﾐﾔｿﾞﾉ ｱｷﾄ</v>
      </c>
      <c r="R1767" s="2" t="str">
        <f t="shared" si="83"/>
        <v>MIYAZONO Akito (03)</v>
      </c>
      <c r="S1767" s="2" t="str">
        <f>IFERROR(IF($F1767="","",INDEX(リスト!$C:$C,MATCH($F1767,リスト!$B:$B,0))),"")</f>
        <v>28</v>
      </c>
      <c r="T1767" s="2" t="str">
        <f>IFERROR(IF($K1767="","",INDEX(リスト!$F:$F,MATCH($K1767,リスト!$E:$E,0))),"")</f>
        <v>JPN</v>
      </c>
      <c r="U1767" s="2" t="str">
        <f>IF($B1767="","",RIGHT($G1767*1000+100+COUNTIF($G$2:$G1767,$G1767),9))</f>
        <v>030905102</v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>神戸北・兵　庫</v>
      </c>
    </row>
    <row r="1768" spans="1:22" x14ac:dyDescent="0.4">
      <c r="A1768" t="s">
        <v>737</v>
      </c>
      <c r="B1768">
        <v>1775</v>
      </c>
      <c r="C1768" t="s">
        <v>8199</v>
      </c>
      <c r="D1768" t="s">
        <v>8200</v>
      </c>
      <c r="E1768">
        <v>3</v>
      </c>
      <c r="F1768" t="s">
        <v>95</v>
      </c>
      <c r="G1768">
        <v>20030723</v>
      </c>
      <c r="H1768" t="s">
        <v>8201</v>
      </c>
      <c r="I1768" t="s">
        <v>8202</v>
      </c>
      <c r="J1768" t="s">
        <v>980</v>
      </c>
      <c r="K1768" t="s">
        <v>141</v>
      </c>
      <c r="L1768" t="s">
        <v>95</v>
      </c>
      <c r="M1768" t="s">
        <v>7141</v>
      </c>
      <c r="O1768" s="2">
        <f>IFERROR(IF($B1768="","",INDEX(所属情報!$E:$E,MATCH($A1768,所属情報!$A:$A,0))),"")</f>
        <v>492356</v>
      </c>
      <c r="P1768" s="2" t="str">
        <f t="shared" si="81"/>
        <v>杉谷　将太 (3)</v>
      </c>
      <c r="Q1768" s="2" t="str">
        <f t="shared" si="82"/>
        <v>ｽｷﾞﾀﾆ ｼｮｳﾀ</v>
      </c>
      <c r="R1768" s="2" t="str">
        <f t="shared" si="83"/>
        <v>SUGITANI Shota (03)</v>
      </c>
      <c r="S1768" s="2" t="str">
        <f>IFERROR(IF($F1768="","",INDEX(リスト!$C:$C,MATCH($F1768,リスト!$B:$B,0))),"")</f>
        <v>28</v>
      </c>
      <c r="T1768" s="2" t="str">
        <f>IFERROR(IF($K1768="","",INDEX(リスト!$F:$F,MATCH($K1768,リスト!$E:$E,0))),"")</f>
        <v>JPN</v>
      </c>
      <c r="U1768" s="2" t="str">
        <f>IF($B1768="","",RIGHT($G1768*1000+100+COUNTIF($G$2:$G1768,$G1768),9))</f>
        <v>030723101</v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>明石清水・兵　庫</v>
      </c>
    </row>
    <row r="1769" spans="1:22" x14ac:dyDescent="0.4">
      <c r="A1769" t="s">
        <v>737</v>
      </c>
      <c r="B1769">
        <v>1776</v>
      </c>
      <c r="C1769" t="s">
        <v>8203</v>
      </c>
      <c r="D1769" t="s">
        <v>8204</v>
      </c>
      <c r="E1769">
        <v>2</v>
      </c>
      <c r="F1769" t="s">
        <v>95</v>
      </c>
      <c r="G1769">
        <v>20040404</v>
      </c>
      <c r="H1769" t="s">
        <v>8205</v>
      </c>
      <c r="I1769" t="s">
        <v>1450</v>
      </c>
      <c r="J1769" t="s">
        <v>1360</v>
      </c>
      <c r="K1769" t="s">
        <v>141</v>
      </c>
      <c r="L1769" t="s">
        <v>95</v>
      </c>
      <c r="M1769" t="s">
        <v>8206</v>
      </c>
      <c r="O1769" s="2">
        <f>IFERROR(IF($B1769="","",INDEX(所属情報!$E:$E,MATCH($A1769,所属情報!$A:$A,0))),"")</f>
        <v>492356</v>
      </c>
      <c r="P1769" s="2" t="str">
        <f t="shared" si="81"/>
        <v>渡邊　航多 (2)</v>
      </c>
      <c r="Q1769" s="2" t="str">
        <f t="shared" si="82"/>
        <v>ﾜﾀﾅﾍﾞ ｺｳﾀ</v>
      </c>
      <c r="R1769" s="2" t="str">
        <f t="shared" si="83"/>
        <v>WATANABE Kota (04)</v>
      </c>
      <c r="S1769" s="2" t="str">
        <f>IFERROR(IF($F1769="","",INDEX(リスト!$C:$C,MATCH($F1769,リスト!$B:$B,0))),"")</f>
        <v>28</v>
      </c>
      <c r="T1769" s="2" t="str">
        <f>IFERROR(IF($K1769="","",INDEX(リスト!$F:$F,MATCH($K1769,リスト!$E:$E,0))),"")</f>
        <v>JPN</v>
      </c>
      <c r="U1769" s="2" t="str">
        <f>IF($B1769="","",RIGHT($G1769*1000+100+COUNTIF($G$2:$G1769,$G1769),9))</f>
        <v>040404104</v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>伊丹西・兵　庫</v>
      </c>
    </row>
    <row r="1770" spans="1:22" x14ac:dyDescent="0.4">
      <c r="A1770" t="s">
        <v>737</v>
      </c>
      <c r="B1770">
        <v>1777</v>
      </c>
      <c r="C1770" t="s">
        <v>8207</v>
      </c>
      <c r="D1770" t="s">
        <v>8208</v>
      </c>
      <c r="E1770">
        <v>2</v>
      </c>
      <c r="F1770" t="s">
        <v>95</v>
      </c>
      <c r="G1770">
        <v>20041027</v>
      </c>
      <c r="H1770" t="s">
        <v>8209</v>
      </c>
      <c r="I1770" t="s">
        <v>8210</v>
      </c>
      <c r="J1770" t="s">
        <v>974</v>
      </c>
      <c r="K1770" t="s">
        <v>141</v>
      </c>
      <c r="L1770" t="s">
        <v>95</v>
      </c>
      <c r="M1770" t="s">
        <v>8211</v>
      </c>
      <c r="O1770" s="2">
        <f>IFERROR(IF($B1770="","",INDEX(所属情報!$E:$E,MATCH($A1770,所属情報!$A:$A,0))),"")</f>
        <v>492356</v>
      </c>
      <c r="P1770" s="2" t="str">
        <f t="shared" si="81"/>
        <v>松谷　颯汰 (2)</v>
      </c>
      <c r="Q1770" s="2" t="str">
        <f t="shared" si="82"/>
        <v>ﾏﾂﾀﾆ ｿｳﾀ</v>
      </c>
      <c r="R1770" s="2" t="str">
        <f t="shared" si="83"/>
        <v>MATSUTANI Sota (04)</v>
      </c>
      <c r="S1770" s="2" t="str">
        <f>IFERROR(IF($F1770="","",INDEX(リスト!$C:$C,MATCH($F1770,リスト!$B:$B,0))),"")</f>
        <v>28</v>
      </c>
      <c r="T1770" s="2" t="str">
        <f>IFERROR(IF($K1770="","",INDEX(リスト!$F:$F,MATCH($K1770,リスト!$E:$E,0))),"")</f>
        <v>JPN</v>
      </c>
      <c r="U1770" s="2" t="str">
        <f>IF($B1770="","",RIGHT($G1770*1000+100+COUNTIF($G$2:$G1770,$G1770),9))</f>
        <v>041027102</v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>伊川谷・兵　庫</v>
      </c>
    </row>
    <row r="1771" spans="1:22" x14ac:dyDescent="0.4">
      <c r="A1771" t="s">
        <v>737</v>
      </c>
      <c r="B1771">
        <v>1778</v>
      </c>
      <c r="C1771" t="s">
        <v>8212</v>
      </c>
      <c r="D1771" t="s">
        <v>8213</v>
      </c>
      <c r="E1771">
        <v>2</v>
      </c>
      <c r="F1771" t="s">
        <v>95</v>
      </c>
      <c r="G1771">
        <v>20040805</v>
      </c>
      <c r="H1771" t="s">
        <v>8214</v>
      </c>
      <c r="I1771" t="s">
        <v>8215</v>
      </c>
      <c r="J1771" t="s">
        <v>3600</v>
      </c>
      <c r="K1771" t="s">
        <v>141</v>
      </c>
      <c r="L1771" t="s">
        <v>95</v>
      </c>
      <c r="M1771" t="s">
        <v>791</v>
      </c>
      <c r="O1771" s="2">
        <f>IFERROR(IF($B1771="","",INDEX(所属情報!$E:$E,MATCH($A1771,所属情報!$A:$A,0))),"")</f>
        <v>492356</v>
      </c>
      <c r="P1771" s="2" t="str">
        <f t="shared" si="81"/>
        <v>能津　昴輔 (2)</v>
      </c>
      <c r="Q1771" s="2" t="str">
        <f t="shared" si="82"/>
        <v>ﾉｳﾂﾞ ｺｳｽｹ</v>
      </c>
      <c r="R1771" s="2" t="str">
        <f t="shared" si="83"/>
        <v>NOZU Kosuke (04)</v>
      </c>
      <c r="S1771" s="2" t="str">
        <f>IFERROR(IF($F1771="","",INDEX(リスト!$C:$C,MATCH($F1771,リスト!$B:$B,0))),"")</f>
        <v>28</v>
      </c>
      <c r="T1771" s="2" t="str">
        <f>IFERROR(IF($K1771="","",INDEX(リスト!$F:$F,MATCH($K1771,リスト!$E:$E,0))),"")</f>
        <v>JPN</v>
      </c>
      <c r="U1771" s="2" t="str">
        <f>IF($B1771="","",RIGHT($G1771*1000+100+COUNTIF($G$2:$G1771,$G1771),9))</f>
        <v>040805102</v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>報徳学園・兵　庫</v>
      </c>
    </row>
    <row r="1772" spans="1:22" x14ac:dyDescent="0.4">
      <c r="A1772" t="s">
        <v>737</v>
      </c>
      <c r="B1772">
        <v>1779</v>
      </c>
      <c r="C1772" t="s">
        <v>8216</v>
      </c>
      <c r="D1772" t="s">
        <v>8217</v>
      </c>
      <c r="E1772">
        <v>1</v>
      </c>
      <c r="F1772" t="s">
        <v>11762</v>
      </c>
      <c r="G1772">
        <v>20050408</v>
      </c>
      <c r="H1772" t="s">
        <v>8218</v>
      </c>
      <c r="I1772" t="s">
        <v>8219</v>
      </c>
      <c r="J1772" t="s">
        <v>1721</v>
      </c>
      <c r="K1772" t="s">
        <v>141</v>
      </c>
      <c r="L1772" t="s">
        <v>95</v>
      </c>
      <c r="M1772" t="s">
        <v>1021</v>
      </c>
      <c r="O1772" s="2">
        <f>IFERROR(IF($B1772="","",INDEX(所属情報!$E:$E,MATCH($A1772,所属情報!$A:$A,0))),"")</f>
        <v>492356</v>
      </c>
      <c r="P1772" s="2" t="str">
        <f t="shared" si="81"/>
        <v>谷　一輝 (1)</v>
      </c>
      <c r="Q1772" s="2" t="str">
        <f t="shared" si="82"/>
        <v>ﾀﾆ ｶｽﾞｷ</v>
      </c>
      <c r="R1772" s="2" t="str">
        <f t="shared" si="83"/>
        <v>TANI Kazuki (05)</v>
      </c>
      <c r="S1772" s="2" t="str">
        <f>IFERROR(IF($F1772="","",INDEX(リスト!$C:$C,MATCH($F1772,リスト!$B:$B,0))),"")</f>
        <v>28</v>
      </c>
      <c r="T1772" s="2" t="str">
        <f>IFERROR(IF($K1772="","",INDEX(リスト!$F:$F,MATCH($K1772,リスト!$E:$E,0))),"")</f>
        <v>JPN</v>
      </c>
      <c r="U1772" s="2" t="str">
        <f>IF($B1772="","",RIGHT($G1772*1000+100+COUNTIF($G$2:$G1772,$G1772),9))</f>
        <v>050408102</v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>滝川第二・兵　庫</v>
      </c>
    </row>
    <row r="1773" spans="1:22" x14ac:dyDescent="0.4">
      <c r="A1773" t="s">
        <v>11820</v>
      </c>
      <c r="B1773">
        <v>1780</v>
      </c>
      <c r="C1773" t="s">
        <v>8220</v>
      </c>
      <c r="D1773" t="s">
        <v>8221</v>
      </c>
      <c r="E1773">
        <v>6</v>
      </c>
      <c r="F1773" t="s">
        <v>93</v>
      </c>
      <c r="G1773">
        <v>19970619</v>
      </c>
      <c r="H1773" t="s">
        <v>8222</v>
      </c>
      <c r="I1773" t="s">
        <v>4651</v>
      </c>
      <c r="J1773" t="s">
        <v>1284</v>
      </c>
      <c r="K1773" t="s">
        <v>141</v>
      </c>
      <c r="L1773" t="s">
        <v>87</v>
      </c>
      <c r="M1773" t="s">
        <v>1380</v>
      </c>
      <c r="O1773" s="2">
        <f>IFERROR(IF($B1773="","",INDEX(所属情報!$E:$E,MATCH($A1773,所属情報!$A:$A,0))),"")</f>
        <v>492219</v>
      </c>
      <c r="P1773" s="2" t="str">
        <f t="shared" si="81"/>
        <v>前川　佑介 (6)</v>
      </c>
      <c r="Q1773" s="2" t="str">
        <f t="shared" si="82"/>
        <v>ﾏｴｶﾞﾜ ﾕｳｽｹ</v>
      </c>
      <c r="R1773" s="2" t="str">
        <f t="shared" si="83"/>
        <v>MAEGAWA Yusuke (97)</v>
      </c>
      <c r="S1773" s="2" t="str">
        <f>IFERROR(IF($F1773="","",INDEX(リスト!$C:$C,MATCH($F1773,リスト!$B:$B,0))),"")</f>
        <v>27</v>
      </c>
      <c r="T1773" s="2" t="str">
        <f>IFERROR(IF($K1773="","",INDEX(リスト!$F:$F,MATCH($K1773,リスト!$E:$E,0))),"")</f>
        <v>JPN</v>
      </c>
      <c r="U1773" s="2" t="str">
        <f>IF($B1773="","",RIGHT($G1773*1000+100+COUNTIF($G$2:$G1773,$G1773),9))</f>
        <v>970619101</v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>高田・三　重</v>
      </c>
    </row>
    <row r="1774" spans="1:22" x14ac:dyDescent="0.4">
      <c r="A1774" t="s">
        <v>11820</v>
      </c>
      <c r="B1774">
        <v>1781</v>
      </c>
      <c r="C1774" t="s">
        <v>8223</v>
      </c>
      <c r="D1774" t="s">
        <v>8224</v>
      </c>
      <c r="E1774">
        <v>6</v>
      </c>
      <c r="F1774" t="s">
        <v>93</v>
      </c>
      <c r="G1774">
        <v>19980411</v>
      </c>
      <c r="H1774" t="s">
        <v>8225</v>
      </c>
      <c r="I1774" t="s">
        <v>8226</v>
      </c>
      <c r="J1774" t="s">
        <v>8227</v>
      </c>
      <c r="K1774" t="s">
        <v>141</v>
      </c>
      <c r="L1774" t="s">
        <v>93</v>
      </c>
      <c r="M1774" t="s">
        <v>1870</v>
      </c>
      <c r="O1774" s="2">
        <f>IFERROR(IF($B1774="","",INDEX(所属情報!$E:$E,MATCH($A1774,所属情報!$A:$A,0))),"")</f>
        <v>492219</v>
      </c>
      <c r="P1774" s="2" t="str">
        <f t="shared" si="81"/>
        <v>奥川　暁矢 (6)</v>
      </c>
      <c r="Q1774" s="2" t="str">
        <f t="shared" si="82"/>
        <v>ｵｸｶﾞﾜ ｱｷﾔ</v>
      </c>
      <c r="R1774" s="2" t="str">
        <f t="shared" si="83"/>
        <v>OKUGAWA Akiya (98)</v>
      </c>
      <c r="S1774" s="2" t="str">
        <f>IFERROR(IF($F1774="","",INDEX(リスト!$C:$C,MATCH($F1774,リスト!$B:$B,0))),"")</f>
        <v>27</v>
      </c>
      <c r="T1774" s="2" t="str">
        <f>IFERROR(IF($K1774="","",INDEX(リスト!$F:$F,MATCH($K1774,リスト!$E:$E,0))),"")</f>
        <v>JPN</v>
      </c>
      <c r="U1774" s="2" t="str">
        <f>IF($B1774="","",RIGHT($G1774*1000+100+COUNTIF($G$2:$G1774,$G1774),9))</f>
        <v>980411101</v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>清風・大　阪</v>
      </c>
    </row>
    <row r="1775" spans="1:22" x14ac:dyDescent="0.4">
      <c r="A1775" t="s">
        <v>11820</v>
      </c>
      <c r="B1775">
        <v>1782</v>
      </c>
      <c r="C1775" t="s">
        <v>8228</v>
      </c>
      <c r="D1775" t="s">
        <v>8229</v>
      </c>
      <c r="E1775">
        <v>6</v>
      </c>
      <c r="F1775" t="s">
        <v>93</v>
      </c>
      <c r="G1775">
        <v>19961021</v>
      </c>
      <c r="H1775" t="s">
        <v>8230</v>
      </c>
      <c r="I1775" t="s">
        <v>928</v>
      </c>
      <c r="J1775" t="s">
        <v>8231</v>
      </c>
      <c r="K1775" t="s">
        <v>141</v>
      </c>
      <c r="L1775" t="s">
        <v>75</v>
      </c>
      <c r="M1775" t="s">
        <v>910</v>
      </c>
      <c r="O1775" s="2">
        <f>IFERROR(IF($B1775="","",INDEX(所属情報!$E:$E,MATCH($A1775,所属情報!$A:$A,0))),"")</f>
        <v>492219</v>
      </c>
      <c r="P1775" s="2" t="str">
        <f t="shared" si="81"/>
        <v>嶋田　鉄男 (6)</v>
      </c>
      <c r="Q1775" s="2" t="str">
        <f t="shared" si="82"/>
        <v>ｼﾏﾀﾞ ﾃﾂｵ</v>
      </c>
      <c r="R1775" s="2" t="str">
        <f t="shared" si="83"/>
        <v>SHIMADA Tetsuo (96)</v>
      </c>
      <c r="S1775" s="2" t="str">
        <f>IFERROR(IF($F1775="","",INDEX(リスト!$C:$C,MATCH($F1775,リスト!$B:$B,0))),"")</f>
        <v>27</v>
      </c>
      <c r="T1775" s="2" t="str">
        <f>IFERROR(IF($K1775="","",INDEX(リスト!$F:$F,MATCH($K1775,リスト!$E:$E,0))),"")</f>
        <v>JPN</v>
      </c>
      <c r="U1775" s="2" t="str">
        <f>IF($B1775="","",RIGHT($G1775*1000+100+COUNTIF($G$2:$G1775,$G1775),9))</f>
        <v>961021101</v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>北陸・福　井</v>
      </c>
    </row>
    <row r="1776" spans="1:22" x14ac:dyDescent="0.4">
      <c r="A1776" t="s">
        <v>11820</v>
      </c>
      <c r="B1776">
        <v>1783</v>
      </c>
      <c r="C1776" t="s">
        <v>8232</v>
      </c>
      <c r="D1776" t="s">
        <v>8233</v>
      </c>
      <c r="E1776">
        <v>6</v>
      </c>
      <c r="F1776" t="s">
        <v>91</v>
      </c>
      <c r="G1776">
        <v>20000119</v>
      </c>
      <c r="H1776" t="s">
        <v>8234</v>
      </c>
      <c r="I1776" t="s">
        <v>3088</v>
      </c>
      <c r="J1776" t="s">
        <v>1277</v>
      </c>
      <c r="K1776" t="s">
        <v>141</v>
      </c>
      <c r="L1776" t="s">
        <v>91</v>
      </c>
      <c r="M1776" t="s">
        <v>1575</v>
      </c>
      <c r="O1776" s="2">
        <f>IFERROR(IF($B1776="","",INDEX(所属情報!$E:$E,MATCH($A1776,所属情報!$A:$A,0))),"")</f>
        <v>492219</v>
      </c>
      <c r="P1776" s="2" t="str">
        <f t="shared" si="81"/>
        <v>和田　寛大 (6)</v>
      </c>
      <c r="Q1776" s="2" t="str">
        <f t="shared" si="82"/>
        <v>ﾜﾀﾞ ｶﾝﾀ</v>
      </c>
      <c r="R1776" s="2" t="str">
        <f t="shared" si="83"/>
        <v>WADA Kanta (00)</v>
      </c>
      <c r="S1776" s="2" t="str">
        <f>IFERROR(IF($F1776="","",INDEX(リスト!$C:$C,MATCH($F1776,リスト!$B:$B,0))),"")</f>
        <v>26</v>
      </c>
      <c r="T1776" s="2" t="str">
        <f>IFERROR(IF($K1776="","",INDEX(リスト!$F:$F,MATCH($K1776,リスト!$E:$E,0))),"")</f>
        <v>JPN</v>
      </c>
      <c r="U1776" s="2" t="str">
        <f>IF($B1776="","",RIGHT($G1776*1000+100+COUNTIF($G$2:$G1776,$G1776),9))</f>
        <v>000119101</v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>西京・京　都</v>
      </c>
    </row>
    <row r="1777" spans="1:22" x14ac:dyDescent="0.4">
      <c r="A1777" t="s">
        <v>11820</v>
      </c>
      <c r="B1777">
        <v>1784</v>
      </c>
      <c r="C1777" t="s">
        <v>8235</v>
      </c>
      <c r="D1777" t="s">
        <v>8236</v>
      </c>
      <c r="E1777">
        <v>4</v>
      </c>
      <c r="F1777" t="s">
        <v>93</v>
      </c>
      <c r="G1777">
        <v>19980405</v>
      </c>
      <c r="H1777" t="s">
        <v>8237</v>
      </c>
      <c r="I1777" t="s">
        <v>3308</v>
      </c>
      <c r="J1777" t="s">
        <v>1403</v>
      </c>
      <c r="K1777" t="s">
        <v>141</v>
      </c>
      <c r="L1777" t="s">
        <v>63</v>
      </c>
      <c r="M1777" t="s">
        <v>8238</v>
      </c>
      <c r="O1777" s="2">
        <f>IFERROR(IF($B1777="","",INDEX(所属情報!$E:$E,MATCH($A1777,所属情報!$A:$A,0))),"")</f>
        <v>492219</v>
      </c>
      <c r="P1777" s="2" t="str">
        <f t="shared" si="81"/>
        <v>飯田　啓太 (4)</v>
      </c>
      <c r="Q1777" s="2" t="str">
        <f t="shared" si="82"/>
        <v>ｲｲﾀﾞ ｹｲﾀ</v>
      </c>
      <c r="R1777" s="2" t="str">
        <f t="shared" si="83"/>
        <v>IIDA Keita (98)</v>
      </c>
      <c r="S1777" s="2" t="str">
        <f>IFERROR(IF($F1777="","",INDEX(リスト!$C:$C,MATCH($F1777,リスト!$B:$B,0))),"")</f>
        <v>27</v>
      </c>
      <c r="T1777" s="2" t="str">
        <f>IFERROR(IF($K1777="","",INDEX(リスト!$F:$F,MATCH($K1777,リスト!$E:$E,0))),"")</f>
        <v>JPN</v>
      </c>
      <c r="U1777" s="2" t="str">
        <f>IF($B1777="","",RIGHT($G1777*1000+100+COUNTIF($G$2:$G1777,$G1777),9))</f>
        <v>980405101</v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>長生・千　葉</v>
      </c>
    </row>
    <row r="1778" spans="1:22" x14ac:dyDescent="0.4">
      <c r="A1778" t="s">
        <v>11820</v>
      </c>
      <c r="B1778">
        <v>1785</v>
      </c>
      <c r="C1778" t="s">
        <v>8239</v>
      </c>
      <c r="D1778" t="s">
        <v>8240</v>
      </c>
      <c r="E1778">
        <v>4</v>
      </c>
      <c r="F1778" t="s">
        <v>93</v>
      </c>
      <c r="G1778">
        <v>20000725</v>
      </c>
      <c r="H1778" t="s">
        <v>8241</v>
      </c>
      <c r="I1778" t="s">
        <v>3899</v>
      </c>
      <c r="J1778" t="s">
        <v>1497</v>
      </c>
      <c r="K1778" t="s">
        <v>141</v>
      </c>
      <c r="L1778" t="s">
        <v>99</v>
      </c>
      <c r="M1778" t="s">
        <v>1120</v>
      </c>
      <c r="O1778" s="2">
        <f>IFERROR(IF($B1778="","",INDEX(所属情報!$E:$E,MATCH($A1778,所属情報!$A:$A,0))),"")</f>
        <v>492219</v>
      </c>
      <c r="P1778" s="2" t="str">
        <f t="shared" si="81"/>
        <v>大西　慶 (4)</v>
      </c>
      <c r="Q1778" s="2" t="str">
        <f t="shared" si="82"/>
        <v>ｵｵﾆｼ ｹｲ</v>
      </c>
      <c r="R1778" s="2" t="str">
        <f t="shared" si="83"/>
        <v>ONISHI Kei (00)</v>
      </c>
      <c r="S1778" s="2" t="str">
        <f>IFERROR(IF($F1778="","",INDEX(リスト!$C:$C,MATCH($F1778,リスト!$B:$B,0))),"")</f>
        <v>27</v>
      </c>
      <c r="T1778" s="2" t="str">
        <f>IFERROR(IF($K1778="","",INDEX(リスト!$F:$F,MATCH($K1778,リスト!$E:$E,0))),"")</f>
        <v>JPN</v>
      </c>
      <c r="U1778" s="2" t="str">
        <f>IF($B1778="","",RIGHT($G1778*1000+100+COUNTIF($G$2:$G1778,$G1778),9))</f>
        <v>000725101</v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>智辯学園和歌山・和歌山</v>
      </c>
    </row>
    <row r="1779" spans="1:22" x14ac:dyDescent="0.4">
      <c r="A1779" t="s">
        <v>11820</v>
      </c>
      <c r="B1779">
        <v>1786</v>
      </c>
      <c r="C1779" t="s">
        <v>8242</v>
      </c>
      <c r="D1779" t="s">
        <v>8243</v>
      </c>
      <c r="E1779">
        <v>4</v>
      </c>
      <c r="F1779" t="s">
        <v>93</v>
      </c>
      <c r="G1779">
        <v>20020814</v>
      </c>
      <c r="H1779" t="s">
        <v>8244</v>
      </c>
      <c r="I1779" t="s">
        <v>8245</v>
      </c>
      <c r="J1779" t="s">
        <v>1663</v>
      </c>
      <c r="K1779" t="s">
        <v>141</v>
      </c>
      <c r="L1779" t="s">
        <v>93</v>
      </c>
      <c r="M1779" t="s">
        <v>1870</v>
      </c>
      <c r="O1779" s="2">
        <f>IFERROR(IF($B1779="","",INDEX(所属情報!$E:$E,MATCH($A1779,所属情報!$A:$A,0))),"")</f>
        <v>492219</v>
      </c>
      <c r="P1779" s="2" t="str">
        <f t="shared" si="81"/>
        <v>重村　幸鷹 (4)</v>
      </c>
      <c r="Q1779" s="2" t="str">
        <f t="shared" si="82"/>
        <v>ｼｹﾞﾑﾗ ｺｳﾖｳ</v>
      </c>
      <c r="R1779" s="2" t="str">
        <f t="shared" si="83"/>
        <v>SHIGEMURA Koyo (02)</v>
      </c>
      <c r="S1779" s="2" t="str">
        <f>IFERROR(IF($F1779="","",INDEX(リスト!$C:$C,MATCH($F1779,リスト!$B:$B,0))),"")</f>
        <v>27</v>
      </c>
      <c r="T1779" s="2" t="str">
        <f>IFERROR(IF($K1779="","",INDEX(リスト!$F:$F,MATCH($K1779,リスト!$E:$E,0))),"")</f>
        <v>JPN</v>
      </c>
      <c r="U1779" s="2" t="str">
        <f>IF($B1779="","",RIGHT($G1779*1000+100+COUNTIF($G$2:$G1779,$G1779),9))</f>
        <v>020814103</v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>清風・大　阪</v>
      </c>
    </row>
    <row r="1780" spans="1:22" x14ac:dyDescent="0.4">
      <c r="A1780" t="s">
        <v>11820</v>
      </c>
      <c r="B1780">
        <v>1787</v>
      </c>
      <c r="C1780" t="s">
        <v>8246</v>
      </c>
      <c r="D1780" t="s">
        <v>8247</v>
      </c>
      <c r="E1780">
        <v>4</v>
      </c>
      <c r="F1780" t="s">
        <v>93</v>
      </c>
      <c r="G1780">
        <v>20020727</v>
      </c>
      <c r="H1780" t="s">
        <v>8248</v>
      </c>
      <c r="I1780" t="s">
        <v>8249</v>
      </c>
      <c r="J1780" t="s">
        <v>1037</v>
      </c>
      <c r="K1780" t="s">
        <v>141</v>
      </c>
      <c r="L1780" t="s">
        <v>93</v>
      </c>
      <c r="M1780" t="s">
        <v>3196</v>
      </c>
      <c r="O1780" s="2">
        <f>IFERROR(IF($B1780="","",INDEX(所属情報!$E:$E,MATCH($A1780,所属情報!$A:$A,0))),"")</f>
        <v>492219</v>
      </c>
      <c r="P1780" s="2" t="str">
        <f t="shared" si="81"/>
        <v>赤堀　大樹 (4)</v>
      </c>
      <c r="Q1780" s="2" t="str">
        <f t="shared" si="82"/>
        <v>ｱｶﾎﾘ ﾀﾞｲｷ</v>
      </c>
      <c r="R1780" s="2" t="str">
        <f t="shared" si="83"/>
        <v>AKAHORI Daiki (02)</v>
      </c>
      <c r="S1780" s="2" t="str">
        <f>IFERROR(IF($F1780="","",INDEX(リスト!$C:$C,MATCH($F1780,リスト!$B:$B,0))),"")</f>
        <v>27</v>
      </c>
      <c r="T1780" s="2" t="str">
        <f>IFERROR(IF($K1780="","",INDEX(リスト!$F:$F,MATCH($K1780,リスト!$E:$E,0))),"")</f>
        <v>JPN</v>
      </c>
      <c r="U1780" s="2" t="str">
        <f>IF($B1780="","",RIGHT($G1780*1000+100+COUNTIF($G$2:$G1780,$G1780),9))</f>
        <v>020727104</v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>四條畷・大　阪</v>
      </c>
    </row>
    <row r="1781" spans="1:22" x14ac:dyDescent="0.4">
      <c r="A1781" t="s">
        <v>11820</v>
      </c>
      <c r="B1781">
        <v>1788</v>
      </c>
      <c r="C1781" t="s">
        <v>8250</v>
      </c>
      <c r="D1781" t="s">
        <v>8251</v>
      </c>
      <c r="E1781">
        <v>3</v>
      </c>
      <c r="F1781" t="s">
        <v>93</v>
      </c>
      <c r="G1781">
        <v>20020508</v>
      </c>
      <c r="H1781" t="s">
        <v>8252</v>
      </c>
      <c r="I1781" t="s">
        <v>6143</v>
      </c>
      <c r="J1781" t="s">
        <v>992</v>
      </c>
      <c r="K1781" t="s">
        <v>141</v>
      </c>
      <c r="L1781" t="s">
        <v>93</v>
      </c>
      <c r="M1781" t="s">
        <v>8024</v>
      </c>
      <c r="O1781" s="2">
        <f>IFERROR(IF($B1781="","",INDEX(所属情報!$E:$E,MATCH($A1781,所属情報!$A:$A,0))),"")</f>
        <v>492219</v>
      </c>
      <c r="P1781" s="2" t="str">
        <f t="shared" si="81"/>
        <v>前川　駿佑 (3)</v>
      </c>
      <c r="Q1781" s="2" t="str">
        <f t="shared" si="82"/>
        <v>ﾏｴｶﾜ ｼｭﾝｽｹ</v>
      </c>
      <c r="R1781" s="2" t="str">
        <f t="shared" si="83"/>
        <v>MAEKAWA Shunsuke (02)</v>
      </c>
      <c r="S1781" s="2" t="str">
        <f>IFERROR(IF($F1781="","",INDEX(リスト!$C:$C,MATCH($F1781,リスト!$B:$B,0))),"")</f>
        <v>27</v>
      </c>
      <c r="T1781" s="2" t="str">
        <f>IFERROR(IF($K1781="","",INDEX(リスト!$F:$F,MATCH($K1781,リスト!$E:$E,0))),"")</f>
        <v>JPN</v>
      </c>
      <c r="U1781" s="2" t="str">
        <f>IF($B1781="","",RIGHT($G1781*1000+100+COUNTIF($G$2:$G1781,$G1781),9))</f>
        <v>020508101</v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>明星・大　阪</v>
      </c>
    </row>
    <row r="1782" spans="1:22" x14ac:dyDescent="0.4">
      <c r="A1782" t="s">
        <v>11820</v>
      </c>
      <c r="B1782">
        <v>1789</v>
      </c>
      <c r="C1782" t="s">
        <v>8253</v>
      </c>
      <c r="D1782" t="s">
        <v>8254</v>
      </c>
      <c r="E1782">
        <v>3</v>
      </c>
      <c r="F1782" t="s">
        <v>93</v>
      </c>
      <c r="G1782">
        <v>20020529</v>
      </c>
      <c r="H1782" t="s">
        <v>8255</v>
      </c>
      <c r="I1782" t="s">
        <v>2142</v>
      </c>
      <c r="J1782" t="s">
        <v>8256</v>
      </c>
      <c r="K1782" t="s">
        <v>141</v>
      </c>
      <c r="L1782" t="s">
        <v>95</v>
      </c>
      <c r="M1782" t="s">
        <v>4343</v>
      </c>
      <c r="O1782" s="2">
        <f>IFERROR(IF($B1782="","",INDEX(所属情報!$E:$E,MATCH($A1782,所属情報!$A:$A,0))),"")</f>
        <v>492219</v>
      </c>
      <c r="P1782" s="2" t="str">
        <f t="shared" si="81"/>
        <v>松村　安晃 (3)</v>
      </c>
      <c r="Q1782" s="2" t="str">
        <f t="shared" si="82"/>
        <v>ﾏﾂﾑﾗ ﾔｽｱｷ</v>
      </c>
      <c r="R1782" s="2" t="str">
        <f t="shared" si="83"/>
        <v>MATSUMURA Yasuaki (02)</v>
      </c>
      <c r="S1782" s="2" t="str">
        <f>IFERROR(IF($F1782="","",INDEX(リスト!$C:$C,MATCH($F1782,リスト!$B:$B,0))),"")</f>
        <v>27</v>
      </c>
      <c r="T1782" s="2" t="str">
        <f>IFERROR(IF($K1782="","",INDEX(リスト!$F:$F,MATCH($K1782,リスト!$E:$E,0))),"")</f>
        <v>JPN</v>
      </c>
      <c r="U1782" s="2" t="str">
        <f>IF($B1782="","",RIGHT($G1782*1000+100+COUNTIF($G$2:$G1782,$G1782),9))</f>
        <v>020529101</v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>甲陽学院・兵　庫</v>
      </c>
    </row>
    <row r="1783" spans="1:22" x14ac:dyDescent="0.4">
      <c r="A1783" t="s">
        <v>11820</v>
      </c>
      <c r="B1783">
        <v>1790</v>
      </c>
      <c r="C1783" t="s">
        <v>8257</v>
      </c>
      <c r="D1783" t="s">
        <v>8258</v>
      </c>
      <c r="E1783">
        <v>3</v>
      </c>
      <c r="F1783" t="s">
        <v>93</v>
      </c>
      <c r="G1783">
        <v>20040401</v>
      </c>
      <c r="H1783" t="s">
        <v>8259</v>
      </c>
      <c r="I1783" t="s">
        <v>2969</v>
      </c>
      <c r="J1783" t="s">
        <v>8260</v>
      </c>
      <c r="K1783" t="s">
        <v>141</v>
      </c>
      <c r="L1783" t="s">
        <v>93</v>
      </c>
      <c r="M1783" t="s">
        <v>3442</v>
      </c>
      <c r="O1783" s="2">
        <f>IFERROR(IF($B1783="","",INDEX(所属情報!$E:$E,MATCH($A1783,所属情報!$A:$A,0))),"")</f>
        <v>492219</v>
      </c>
      <c r="P1783" s="2" t="str">
        <f t="shared" si="81"/>
        <v>加納　哲杜 (3)</v>
      </c>
      <c r="Q1783" s="2" t="str">
        <f t="shared" si="82"/>
        <v>ｶﾉｳ ﾃﾂﾄ</v>
      </c>
      <c r="R1783" s="2" t="str">
        <f t="shared" si="83"/>
        <v>KANO Tetsuto (04)</v>
      </c>
      <c r="S1783" s="2" t="str">
        <f>IFERROR(IF($F1783="","",INDEX(リスト!$C:$C,MATCH($F1783,リスト!$B:$B,0))),"")</f>
        <v>27</v>
      </c>
      <c r="T1783" s="2" t="str">
        <f>IFERROR(IF($K1783="","",INDEX(リスト!$F:$F,MATCH($K1783,リスト!$E:$E,0))),"")</f>
        <v>JPN</v>
      </c>
      <c r="U1783" s="2" t="str">
        <f>IF($B1783="","",RIGHT($G1783*1000+100+COUNTIF($G$2:$G1783,$G1783),9))</f>
        <v>040401102</v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>久米田・大　阪</v>
      </c>
    </row>
    <row r="1784" spans="1:22" x14ac:dyDescent="0.4">
      <c r="A1784" t="s">
        <v>11820</v>
      </c>
      <c r="B1784">
        <v>1791</v>
      </c>
      <c r="C1784" t="s">
        <v>8261</v>
      </c>
      <c r="D1784" t="s">
        <v>8262</v>
      </c>
      <c r="E1784">
        <v>3</v>
      </c>
      <c r="F1784" t="s">
        <v>93</v>
      </c>
      <c r="G1784">
        <v>20030719</v>
      </c>
      <c r="H1784" t="s">
        <v>8263</v>
      </c>
      <c r="I1784" t="s">
        <v>1796</v>
      </c>
      <c r="J1784" t="s">
        <v>1303</v>
      </c>
      <c r="K1784" t="s">
        <v>141</v>
      </c>
      <c r="L1784" t="s">
        <v>93</v>
      </c>
      <c r="M1784" t="s">
        <v>3720</v>
      </c>
      <c r="O1784" s="2">
        <f>IFERROR(IF($B1784="","",INDEX(所属情報!$E:$E,MATCH($A1784,所属情報!$A:$A,0))),"")</f>
        <v>492219</v>
      </c>
      <c r="P1784" s="2" t="str">
        <f t="shared" si="81"/>
        <v>齊藤　優斗 (3)</v>
      </c>
      <c r="Q1784" s="2" t="str">
        <f t="shared" si="82"/>
        <v>ｻｲﾄｳ ﾕｳﾄ</v>
      </c>
      <c r="R1784" s="2" t="str">
        <f t="shared" si="83"/>
        <v>SAITO Yuto (03)</v>
      </c>
      <c r="S1784" s="2" t="str">
        <f>IFERROR(IF($F1784="","",INDEX(リスト!$C:$C,MATCH($F1784,リスト!$B:$B,0))),"")</f>
        <v>27</v>
      </c>
      <c r="T1784" s="2" t="str">
        <f>IFERROR(IF($K1784="","",INDEX(リスト!$F:$F,MATCH($K1784,リスト!$E:$E,0))),"")</f>
        <v>JPN</v>
      </c>
      <c r="U1784" s="2" t="str">
        <f>IF($B1784="","",RIGHT($G1784*1000+100+COUNTIF($G$2:$G1784,$G1784),9))</f>
        <v>030719102</v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>高石・大　阪</v>
      </c>
    </row>
    <row r="1785" spans="1:22" x14ac:dyDescent="0.4">
      <c r="A1785" t="s">
        <v>11820</v>
      </c>
      <c r="B1785">
        <v>1792</v>
      </c>
      <c r="C1785" t="s">
        <v>8264</v>
      </c>
      <c r="D1785" t="s">
        <v>8265</v>
      </c>
      <c r="E1785">
        <v>3</v>
      </c>
      <c r="F1785" t="s">
        <v>93</v>
      </c>
      <c r="G1785">
        <v>20030925</v>
      </c>
      <c r="H1785" t="s">
        <v>8266</v>
      </c>
      <c r="I1785" t="s">
        <v>8153</v>
      </c>
      <c r="J1785" t="s">
        <v>2114</v>
      </c>
      <c r="K1785" t="s">
        <v>141</v>
      </c>
      <c r="L1785" t="s">
        <v>95</v>
      </c>
      <c r="M1785" t="s">
        <v>8267</v>
      </c>
      <c r="O1785" s="2">
        <f>IFERROR(IF($B1785="","",INDEX(所属情報!$E:$E,MATCH($A1785,所属情報!$A:$A,0))),"")</f>
        <v>492219</v>
      </c>
      <c r="P1785" s="2" t="str">
        <f t="shared" si="81"/>
        <v>高田　大也 (3)</v>
      </c>
      <c r="Q1785" s="2" t="str">
        <f t="shared" si="82"/>
        <v>ﾀｶﾀ ﾏｻﾔ</v>
      </c>
      <c r="R1785" s="2" t="str">
        <f t="shared" si="83"/>
        <v>TAKATA Masaya (03)</v>
      </c>
      <c r="S1785" s="2" t="str">
        <f>IFERROR(IF($F1785="","",INDEX(リスト!$C:$C,MATCH($F1785,リスト!$B:$B,0))),"")</f>
        <v>27</v>
      </c>
      <c r="T1785" s="2" t="str">
        <f>IFERROR(IF($K1785="","",INDEX(リスト!$F:$F,MATCH($K1785,リスト!$E:$E,0))),"")</f>
        <v>JPN</v>
      </c>
      <c r="U1785" s="2" t="str">
        <f>IF($B1785="","",RIGHT($G1785*1000+100+COUNTIF($G$2:$G1785,$G1785),9))</f>
        <v>030925103</v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>飾磨・兵　庫</v>
      </c>
    </row>
    <row r="1786" spans="1:22" x14ac:dyDescent="0.4">
      <c r="A1786" t="s">
        <v>11820</v>
      </c>
      <c r="B1786">
        <v>1793</v>
      </c>
      <c r="C1786" t="s">
        <v>8268</v>
      </c>
      <c r="D1786" t="s">
        <v>8269</v>
      </c>
      <c r="E1786">
        <v>2</v>
      </c>
      <c r="F1786" t="s">
        <v>93</v>
      </c>
      <c r="G1786">
        <v>20030422</v>
      </c>
      <c r="H1786" t="s">
        <v>8270</v>
      </c>
      <c r="I1786" t="s">
        <v>8271</v>
      </c>
      <c r="J1786" t="s">
        <v>1366</v>
      </c>
      <c r="K1786" t="s">
        <v>141</v>
      </c>
      <c r="L1786" t="s">
        <v>67</v>
      </c>
      <c r="M1786" t="s">
        <v>8272</v>
      </c>
      <c r="O1786" s="2">
        <f>IFERROR(IF($B1786="","",INDEX(所属情報!$E:$E,MATCH($A1786,所属情報!$A:$A,0))),"")</f>
        <v>492219</v>
      </c>
      <c r="P1786" s="2" t="str">
        <f t="shared" si="81"/>
        <v>伊部　龍之介 (2)</v>
      </c>
      <c r="Q1786" s="2" t="str">
        <f t="shared" si="82"/>
        <v>ｲﾍﾞ ﾘｭｳﾉｽｹ</v>
      </c>
      <c r="R1786" s="2" t="str">
        <f t="shared" si="83"/>
        <v>IBE Ryunosuke (03)</v>
      </c>
      <c r="S1786" s="2" t="str">
        <f>IFERROR(IF($F1786="","",INDEX(リスト!$C:$C,MATCH($F1786,リスト!$B:$B,0))),"")</f>
        <v>27</v>
      </c>
      <c r="T1786" s="2" t="str">
        <f>IFERROR(IF($K1786="","",INDEX(リスト!$F:$F,MATCH($K1786,リスト!$E:$E,0))),"")</f>
        <v>JPN</v>
      </c>
      <c r="U1786" s="2" t="str">
        <f>IF($B1786="","",RIGHT($G1786*1000+100+COUNTIF($G$2:$G1786,$G1786),9))</f>
        <v>030422105</v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>横浜翠嵐・神奈川</v>
      </c>
    </row>
    <row r="1787" spans="1:22" x14ac:dyDescent="0.4">
      <c r="A1787" t="s">
        <v>11820</v>
      </c>
      <c r="B1787">
        <v>1794</v>
      </c>
      <c r="C1787" t="s">
        <v>8273</v>
      </c>
      <c r="D1787" t="s">
        <v>8274</v>
      </c>
      <c r="E1787">
        <v>2</v>
      </c>
      <c r="F1787" t="s">
        <v>93</v>
      </c>
      <c r="G1787">
        <v>20030808</v>
      </c>
      <c r="H1787" t="s">
        <v>8275</v>
      </c>
      <c r="I1787" t="s">
        <v>2623</v>
      </c>
      <c r="J1787" t="s">
        <v>8276</v>
      </c>
      <c r="K1787" t="s">
        <v>141</v>
      </c>
      <c r="L1787" t="s">
        <v>95</v>
      </c>
      <c r="M1787" t="s">
        <v>4343</v>
      </c>
      <c r="O1787" s="2">
        <f>IFERROR(IF($B1787="","",INDEX(所属情報!$E:$E,MATCH($A1787,所属情報!$A:$A,0))),"")</f>
        <v>492219</v>
      </c>
      <c r="P1787" s="2" t="str">
        <f t="shared" si="81"/>
        <v>岩城　光伸 (2)</v>
      </c>
      <c r="Q1787" s="2" t="str">
        <f t="shared" si="82"/>
        <v>ｲﾜｷ ﾃﾙﾉﾌﾞ</v>
      </c>
      <c r="R1787" s="2" t="str">
        <f t="shared" si="83"/>
        <v>IWAKI Terunobu (03)</v>
      </c>
      <c r="S1787" s="2" t="str">
        <f>IFERROR(IF($F1787="","",INDEX(リスト!$C:$C,MATCH($F1787,リスト!$B:$B,0))),"")</f>
        <v>27</v>
      </c>
      <c r="T1787" s="2" t="str">
        <f>IFERROR(IF($K1787="","",INDEX(リスト!$F:$F,MATCH($K1787,リスト!$E:$E,0))),"")</f>
        <v>JPN</v>
      </c>
      <c r="U1787" s="2" t="str">
        <f>IF($B1787="","",RIGHT($G1787*1000+100+COUNTIF($G$2:$G1787,$G1787),9))</f>
        <v>030808103</v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>甲陽学院・兵　庫</v>
      </c>
    </row>
    <row r="1788" spans="1:22" x14ac:dyDescent="0.4">
      <c r="A1788" t="s">
        <v>11821</v>
      </c>
      <c r="B1788">
        <v>1795</v>
      </c>
      <c r="C1788" t="s">
        <v>8277</v>
      </c>
      <c r="D1788" t="s">
        <v>8278</v>
      </c>
      <c r="E1788">
        <v>3</v>
      </c>
      <c r="F1788" t="s">
        <v>91</v>
      </c>
      <c r="G1788">
        <v>20030718</v>
      </c>
      <c r="H1788" t="s">
        <v>8279</v>
      </c>
      <c r="I1788" t="s">
        <v>2861</v>
      </c>
      <c r="J1788" t="s">
        <v>8280</v>
      </c>
      <c r="K1788" t="s">
        <v>141</v>
      </c>
      <c r="L1788" t="s">
        <v>119</v>
      </c>
      <c r="M1788" t="s">
        <v>8281</v>
      </c>
      <c r="O1788" s="2">
        <f>IFERROR(IF($B1788="","",INDEX(所属情報!$E:$E,MATCH($A1788,所属情報!$A:$A,0))),"")</f>
        <v>492187</v>
      </c>
      <c r="P1788" s="2" t="str">
        <f t="shared" si="81"/>
        <v>黒木　俊吾 (3)</v>
      </c>
      <c r="Q1788" s="2" t="str">
        <f t="shared" si="82"/>
        <v>ｸﾛｷ ｼｭﾝｺﾞ</v>
      </c>
      <c r="R1788" s="2" t="str">
        <f t="shared" si="83"/>
        <v>KUROKI Shungo (03)</v>
      </c>
      <c r="S1788" s="2" t="str">
        <f>IFERROR(IF($F1788="","",INDEX(リスト!$C:$C,MATCH($F1788,リスト!$B:$B,0))),"")</f>
        <v>26</v>
      </c>
      <c r="T1788" s="2" t="str">
        <f>IFERROR(IF($K1788="","",INDEX(リスト!$F:$F,MATCH($K1788,リスト!$E:$E,0))),"")</f>
        <v>JPN</v>
      </c>
      <c r="U1788" s="2" t="str">
        <f>IF($B1788="","",RIGHT($G1788*1000+100+COUNTIF($G$2:$G1788,$G1788),9))</f>
        <v>030718104</v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>上智福岡・福　岡</v>
      </c>
    </row>
    <row r="1789" spans="1:22" x14ac:dyDescent="0.4">
      <c r="A1789" t="s">
        <v>11821</v>
      </c>
      <c r="B1789">
        <v>1796</v>
      </c>
      <c r="C1789" t="s">
        <v>8282</v>
      </c>
      <c r="D1789" t="s">
        <v>8283</v>
      </c>
      <c r="E1789">
        <v>3</v>
      </c>
      <c r="F1789" t="s">
        <v>91</v>
      </c>
      <c r="G1789">
        <v>20040222</v>
      </c>
      <c r="H1789" t="s">
        <v>8284</v>
      </c>
      <c r="I1789" t="s">
        <v>7625</v>
      </c>
      <c r="J1789" t="s">
        <v>1004</v>
      </c>
      <c r="K1789" t="s">
        <v>141</v>
      </c>
      <c r="L1789" t="s">
        <v>97</v>
      </c>
      <c r="M1789" t="s">
        <v>3624</v>
      </c>
      <c r="O1789" s="2">
        <f>IFERROR(IF($B1789="","",INDEX(所属情報!$E:$E,MATCH($A1789,所属情報!$A:$A,0))),"")</f>
        <v>492187</v>
      </c>
      <c r="P1789" s="2" t="str">
        <f t="shared" si="81"/>
        <v>島　向陽 (3)</v>
      </c>
      <c r="Q1789" s="2" t="str">
        <f t="shared" si="82"/>
        <v>ｼﾏ ﾋﾅﾀ</v>
      </c>
      <c r="R1789" s="2" t="str">
        <f t="shared" si="83"/>
        <v>SHIMA Hinata (04)</v>
      </c>
      <c r="S1789" s="2" t="str">
        <f>IFERROR(IF($F1789="","",INDEX(リスト!$C:$C,MATCH($F1789,リスト!$B:$B,0))),"")</f>
        <v>26</v>
      </c>
      <c r="T1789" s="2" t="str">
        <f>IFERROR(IF($K1789="","",INDEX(リスト!$F:$F,MATCH($K1789,リスト!$E:$E,0))),"")</f>
        <v>JPN</v>
      </c>
      <c r="U1789" s="2" t="str">
        <f>IF($B1789="","",RIGHT($G1789*1000+100+COUNTIF($G$2:$G1789,$G1789),9))</f>
        <v>040222101</v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>奈良朱雀・奈　良</v>
      </c>
    </row>
    <row r="1790" spans="1:22" x14ac:dyDescent="0.4">
      <c r="A1790" t="s">
        <v>11821</v>
      </c>
      <c r="B1790">
        <v>1797</v>
      </c>
      <c r="C1790" t="s">
        <v>8285</v>
      </c>
      <c r="D1790" t="s">
        <v>8286</v>
      </c>
      <c r="E1790">
        <v>2</v>
      </c>
      <c r="F1790" t="s">
        <v>1281</v>
      </c>
      <c r="G1790">
        <v>20040408</v>
      </c>
      <c r="H1790" t="s">
        <v>8287</v>
      </c>
      <c r="I1790" t="s">
        <v>8288</v>
      </c>
      <c r="J1790" t="s">
        <v>1327</v>
      </c>
      <c r="K1790" t="s">
        <v>141</v>
      </c>
      <c r="L1790" t="s">
        <v>93</v>
      </c>
      <c r="M1790" t="s">
        <v>5949</v>
      </c>
      <c r="O1790" s="2">
        <f>IFERROR(IF($B1790="","",INDEX(所属情報!$E:$E,MATCH($A1790,所属情報!$A:$A,0))),"")</f>
        <v>492187</v>
      </c>
      <c r="P1790" s="2" t="str">
        <f t="shared" si="81"/>
        <v>小森　優輝 (2)</v>
      </c>
      <c r="Q1790" s="2" t="str">
        <f t="shared" si="82"/>
        <v>ｺﾓﾘ ﾕｳｷ</v>
      </c>
      <c r="R1790" s="2" t="str">
        <f t="shared" si="83"/>
        <v>KOMORI Yuki (04)</v>
      </c>
      <c r="S1790" s="2" t="str">
        <f>IFERROR(IF($F1790="","",INDEX(リスト!$C:$C,MATCH($F1790,リスト!$B:$B,0))),"")</f>
        <v>49</v>
      </c>
      <c r="T1790" s="2" t="str">
        <f>IFERROR(IF($K1790="","",INDEX(リスト!$F:$F,MATCH($K1790,リスト!$E:$E,0))),"")</f>
        <v>JPN</v>
      </c>
      <c r="U1790" s="2" t="str">
        <f>IF($B1790="","",RIGHT($G1790*1000+100+COUNTIF($G$2:$G1790,$G1790),9))</f>
        <v>040408103</v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>太成学院大・大　阪</v>
      </c>
    </row>
    <row r="1791" spans="1:22" x14ac:dyDescent="0.4">
      <c r="A1791" t="s">
        <v>11821</v>
      </c>
      <c r="B1791">
        <v>1798</v>
      </c>
      <c r="C1791" t="s">
        <v>8289</v>
      </c>
      <c r="D1791" t="s">
        <v>8290</v>
      </c>
      <c r="E1791">
        <v>2</v>
      </c>
      <c r="F1791" t="s">
        <v>1281</v>
      </c>
      <c r="G1791">
        <v>20041204</v>
      </c>
      <c r="H1791" t="s">
        <v>8291</v>
      </c>
      <c r="I1791" t="s">
        <v>8292</v>
      </c>
      <c r="J1791" t="s">
        <v>8293</v>
      </c>
      <c r="K1791" t="s">
        <v>141</v>
      </c>
      <c r="L1791" t="s">
        <v>55</v>
      </c>
      <c r="M1791" t="s">
        <v>8294</v>
      </c>
      <c r="O1791" s="2">
        <f>IFERROR(IF($B1791="","",INDEX(所属情報!$E:$E,MATCH($A1791,所属情報!$A:$A,0))),"")</f>
        <v>492187</v>
      </c>
      <c r="P1791" s="2" t="str">
        <f t="shared" si="81"/>
        <v>花尾　宏仁 (2)</v>
      </c>
      <c r="Q1791" s="2" t="str">
        <f t="shared" si="82"/>
        <v>ﾊﾅｵ ﾋﾛﾏｻ</v>
      </c>
      <c r="R1791" s="2" t="str">
        <f t="shared" si="83"/>
        <v>HANAO Hiromasa (04)</v>
      </c>
      <c r="S1791" s="2" t="str">
        <f>IFERROR(IF($F1791="","",INDEX(リスト!$C:$C,MATCH($F1791,リスト!$B:$B,0))),"")</f>
        <v>49</v>
      </c>
      <c r="T1791" s="2" t="str">
        <f>IFERROR(IF($K1791="","",INDEX(リスト!$F:$F,MATCH($K1791,リスト!$E:$E,0))),"")</f>
        <v>JPN</v>
      </c>
      <c r="U1791" s="2" t="str">
        <f>IF($B1791="","",RIGHT($G1791*1000+100+COUNTIF($G$2:$G1791,$G1791),9))</f>
        <v>041204102</v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>鹿島学園・茨　城</v>
      </c>
    </row>
    <row r="1792" spans="1:22" x14ac:dyDescent="0.4">
      <c r="A1792" t="s">
        <v>11822</v>
      </c>
      <c r="B1792">
        <v>1799</v>
      </c>
      <c r="C1792" t="s">
        <v>8295</v>
      </c>
      <c r="D1792" t="s">
        <v>3245</v>
      </c>
      <c r="E1792">
        <v>4</v>
      </c>
      <c r="F1792" t="s">
        <v>91</v>
      </c>
      <c r="G1792">
        <v>20020731</v>
      </c>
      <c r="H1792" t="s">
        <v>8296</v>
      </c>
      <c r="I1792" t="s">
        <v>3247</v>
      </c>
      <c r="J1792" t="s">
        <v>3248</v>
      </c>
      <c r="K1792" t="s">
        <v>141</v>
      </c>
      <c r="L1792" t="s">
        <v>75</v>
      </c>
      <c r="M1792" t="s">
        <v>8297</v>
      </c>
      <c r="O1792" s="2">
        <f>IFERROR(IF($B1792="","",INDEX(所属情報!$E:$E,MATCH($A1792,所属情報!$A:$A,0))),"")</f>
        <v>492194</v>
      </c>
      <c r="P1792" s="2" t="str">
        <f t="shared" si="81"/>
        <v>黒田　翔生 (4)</v>
      </c>
      <c r="Q1792" s="2" t="str">
        <f t="shared" si="82"/>
        <v>ｸﾛﾀﾞ ｼｮｳｷ</v>
      </c>
      <c r="R1792" s="2" t="str">
        <f t="shared" si="83"/>
        <v>KURODA Shoki (02)</v>
      </c>
      <c r="S1792" s="2" t="str">
        <f>IFERROR(IF($F1792="","",INDEX(リスト!$C:$C,MATCH($F1792,リスト!$B:$B,0))),"")</f>
        <v>26</v>
      </c>
      <c r="T1792" s="2" t="str">
        <f>IFERROR(IF($K1792="","",INDEX(リスト!$F:$F,MATCH($K1792,リスト!$E:$E,0))),"")</f>
        <v>JPN</v>
      </c>
      <c r="U1792" s="2" t="str">
        <f>IF($B1792="","",RIGHT($G1792*1000+100+COUNTIF($G$2:$G1792,$G1792),9))</f>
        <v>020731104</v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>武生東・福　井</v>
      </c>
    </row>
    <row r="1793" spans="1:22" x14ac:dyDescent="0.4">
      <c r="A1793" t="s">
        <v>11822</v>
      </c>
      <c r="B1793">
        <v>1800</v>
      </c>
      <c r="C1793" t="s">
        <v>8298</v>
      </c>
      <c r="D1793" t="s">
        <v>8299</v>
      </c>
      <c r="E1793">
        <v>4</v>
      </c>
      <c r="F1793" t="s">
        <v>93</v>
      </c>
      <c r="G1793">
        <v>20020926</v>
      </c>
      <c r="H1793" t="s">
        <v>8300</v>
      </c>
      <c r="I1793" t="s">
        <v>1314</v>
      </c>
      <c r="J1793" t="s">
        <v>1844</v>
      </c>
      <c r="K1793" t="s">
        <v>141</v>
      </c>
      <c r="L1793" t="s">
        <v>93</v>
      </c>
      <c r="M1793" t="s">
        <v>981</v>
      </c>
      <c r="O1793" s="2">
        <f>IFERROR(IF($B1793="","",INDEX(所属情報!$E:$E,MATCH($A1793,所属情報!$A:$A,0))),"")</f>
        <v>492194</v>
      </c>
      <c r="P1793" s="2" t="str">
        <f t="shared" si="81"/>
        <v>山崎　直輝 (4)</v>
      </c>
      <c r="Q1793" s="2" t="str">
        <f t="shared" si="82"/>
        <v>ﾔﾏｻﾞｷ ﾅｵｷ</v>
      </c>
      <c r="R1793" s="2" t="str">
        <f t="shared" si="83"/>
        <v>YAMAZAKI Naoki (02)</v>
      </c>
      <c r="S1793" s="2" t="str">
        <f>IFERROR(IF($F1793="","",INDEX(リスト!$C:$C,MATCH($F1793,リスト!$B:$B,0))),"")</f>
        <v>27</v>
      </c>
      <c r="T1793" s="2" t="str">
        <f>IFERROR(IF($K1793="","",INDEX(リスト!$F:$F,MATCH($K1793,リスト!$E:$E,0))),"")</f>
        <v>JPN</v>
      </c>
      <c r="U1793" s="2" t="str">
        <f>IF($B1793="","",RIGHT($G1793*1000+100+COUNTIF($G$2:$G1793,$G1793),9))</f>
        <v>020926103</v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>大阪青凌・大　阪</v>
      </c>
    </row>
    <row r="1794" spans="1:22" x14ac:dyDescent="0.4">
      <c r="A1794" t="s">
        <v>11822</v>
      </c>
      <c r="B1794">
        <v>1801</v>
      </c>
      <c r="C1794" t="s">
        <v>8301</v>
      </c>
      <c r="D1794" t="s">
        <v>8302</v>
      </c>
      <c r="E1794">
        <v>4</v>
      </c>
      <c r="F1794" t="s">
        <v>91</v>
      </c>
      <c r="G1794">
        <v>20030305</v>
      </c>
      <c r="H1794" t="s">
        <v>8303</v>
      </c>
      <c r="I1794" t="s">
        <v>1470</v>
      </c>
      <c r="J1794" t="s">
        <v>1200</v>
      </c>
      <c r="K1794" t="s">
        <v>141</v>
      </c>
      <c r="L1794" t="s">
        <v>75</v>
      </c>
      <c r="M1794" t="s">
        <v>910</v>
      </c>
      <c r="O1794" s="2">
        <f>IFERROR(IF($B1794="","",INDEX(所属情報!$E:$E,MATCH($A1794,所属情報!$A:$A,0))),"")</f>
        <v>492194</v>
      </c>
      <c r="P1794" s="2" t="str">
        <f t="shared" ref="P1794:P1857" si="84">IF($C1794="","",IF($E1794="",$C1794,$C1794&amp;" ("&amp;$E1794&amp;")"))</f>
        <v>井上　勇人 (4)</v>
      </c>
      <c r="Q1794" s="2" t="str">
        <f t="shared" ref="Q1794:Q1857" si="85">IF($D1794="","",ASC($D1794))</f>
        <v>ｲﾉｳｴ ﾊﾔﾄ</v>
      </c>
      <c r="R1794" s="2" t="str">
        <f t="shared" ref="R1794:R1857" si="86">IF($I1794="","",UPPER($I1794)&amp;" "&amp;UPPER(LEFT($J1794,1))&amp;LOWER(RIGHT($J1794,LEN($J1794)-1))&amp;" ("&amp;MID($G1794,3,2)&amp;")")</f>
        <v>INOUE Hayato (03)</v>
      </c>
      <c r="S1794" s="2" t="str">
        <f>IFERROR(IF($F1794="","",INDEX(リスト!$C:$C,MATCH($F1794,リスト!$B:$B,0))),"")</f>
        <v>26</v>
      </c>
      <c r="T1794" s="2" t="str">
        <f>IFERROR(IF($K1794="","",INDEX(リスト!$F:$F,MATCH($K1794,リスト!$E:$E,0))),"")</f>
        <v>JPN</v>
      </c>
      <c r="U1794" s="2" t="str">
        <f>IF($B1794="","",RIGHT($G1794*1000+100+COUNTIF($G$2:$G1794,$G1794),9))</f>
        <v>030305105</v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>北陸・福　井</v>
      </c>
    </row>
    <row r="1795" spans="1:22" x14ac:dyDescent="0.4">
      <c r="A1795" t="s">
        <v>11822</v>
      </c>
      <c r="B1795">
        <v>1802</v>
      </c>
      <c r="C1795" t="s">
        <v>8304</v>
      </c>
      <c r="D1795" t="s">
        <v>8305</v>
      </c>
      <c r="E1795">
        <v>3</v>
      </c>
      <c r="F1795" t="s">
        <v>91</v>
      </c>
      <c r="G1795">
        <v>20040317</v>
      </c>
      <c r="I1795" t="s">
        <v>2746</v>
      </c>
      <c r="J1795" t="s">
        <v>4259</v>
      </c>
      <c r="K1795" t="s">
        <v>141</v>
      </c>
      <c r="L1795" t="s">
        <v>91</v>
      </c>
      <c r="M1795" t="s">
        <v>1732</v>
      </c>
      <c r="O1795" s="2">
        <f>IFERROR(IF($B1795="","",INDEX(所属情報!$E:$E,MATCH($A1795,所属情報!$A:$A,0))),"")</f>
        <v>492194</v>
      </c>
      <c r="P1795" s="2" t="str">
        <f t="shared" si="84"/>
        <v>松原　慎之介 (3)</v>
      </c>
      <c r="Q1795" s="2" t="str">
        <f t="shared" si="85"/>
        <v>ﾏﾂﾊﾞﾗ ｼﾝﾉｽｹ</v>
      </c>
      <c r="R1795" s="2" t="str">
        <f t="shared" si="86"/>
        <v>MATSUBARA Shinnosuke (04)</v>
      </c>
      <c r="S1795" s="2" t="str">
        <f>IFERROR(IF($F1795="","",INDEX(リスト!$C:$C,MATCH($F1795,リスト!$B:$B,0))),"")</f>
        <v>26</v>
      </c>
      <c r="T1795" s="2" t="str">
        <f>IFERROR(IF($K1795="","",INDEX(リスト!$F:$F,MATCH($K1795,リスト!$E:$E,0))),"")</f>
        <v>JPN</v>
      </c>
      <c r="U1795" s="2" t="str">
        <f>IF($B1795="","",RIGHT($G1795*1000+100+COUNTIF($G$2:$G1795,$G1795),9))</f>
        <v>040317102</v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>乙訓・京　都</v>
      </c>
    </row>
    <row r="1796" spans="1:22" x14ac:dyDescent="0.4">
      <c r="A1796" t="s">
        <v>11822</v>
      </c>
      <c r="B1796">
        <v>1803</v>
      </c>
      <c r="C1796" t="s">
        <v>8306</v>
      </c>
      <c r="D1796" t="s">
        <v>8307</v>
      </c>
      <c r="E1796">
        <v>3</v>
      </c>
      <c r="F1796" t="s">
        <v>91</v>
      </c>
      <c r="G1796">
        <v>20040107</v>
      </c>
      <c r="I1796" t="s">
        <v>8308</v>
      </c>
      <c r="J1796" t="s">
        <v>980</v>
      </c>
      <c r="K1796" t="s">
        <v>141</v>
      </c>
      <c r="L1796" t="s">
        <v>83</v>
      </c>
      <c r="M1796" t="s">
        <v>8309</v>
      </c>
      <c r="O1796" s="2">
        <f>IFERROR(IF($B1796="","",INDEX(所属情報!$E:$E,MATCH($A1796,所属情報!$A:$A,0))),"")</f>
        <v>492194</v>
      </c>
      <c r="P1796" s="2" t="str">
        <f t="shared" si="84"/>
        <v>蛭田　翔太 (3)</v>
      </c>
      <c r="Q1796" s="2" t="str">
        <f t="shared" si="85"/>
        <v>ﾋﾙﾀ ｼｮｳﾀ</v>
      </c>
      <c r="R1796" s="2" t="str">
        <f t="shared" si="86"/>
        <v>HIRUTA Shota (04)</v>
      </c>
      <c r="S1796" s="2" t="str">
        <f>IFERROR(IF($F1796="","",INDEX(リスト!$C:$C,MATCH($F1796,リスト!$B:$B,0))),"")</f>
        <v>26</v>
      </c>
      <c r="T1796" s="2" t="str">
        <f>IFERROR(IF($K1796="","",INDEX(リスト!$F:$F,MATCH($K1796,リスト!$E:$E,0))),"")</f>
        <v>JPN</v>
      </c>
      <c r="U1796" s="2" t="str">
        <f>IF($B1796="","",RIGHT($G1796*1000+100+COUNTIF($G$2:$G1796,$G1796),9))</f>
        <v>040107103</v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>吉原工業・静　岡</v>
      </c>
    </row>
    <row r="1797" spans="1:22" x14ac:dyDescent="0.4">
      <c r="A1797" t="s">
        <v>11822</v>
      </c>
      <c r="B1797">
        <v>1804</v>
      </c>
      <c r="C1797" t="s">
        <v>8310</v>
      </c>
      <c r="D1797" t="s">
        <v>8311</v>
      </c>
      <c r="E1797">
        <v>3</v>
      </c>
      <c r="F1797" t="s">
        <v>91</v>
      </c>
      <c r="G1797">
        <v>20030625</v>
      </c>
      <c r="I1797" t="s">
        <v>1009</v>
      </c>
      <c r="J1797" t="s">
        <v>6473</v>
      </c>
      <c r="K1797" t="s">
        <v>141</v>
      </c>
      <c r="L1797" t="s">
        <v>91</v>
      </c>
      <c r="M1797" t="s">
        <v>8312</v>
      </c>
      <c r="O1797" s="2">
        <f>IFERROR(IF($B1797="","",INDEX(所属情報!$E:$E,MATCH($A1797,所属情報!$A:$A,0))),"")</f>
        <v>492194</v>
      </c>
      <c r="P1797" s="2" t="str">
        <f t="shared" si="84"/>
        <v>池田　悠司 (3)</v>
      </c>
      <c r="Q1797" s="2" t="str">
        <f t="shared" si="85"/>
        <v>ｲｹﾀﾞ ﾕｳｼﾞ</v>
      </c>
      <c r="R1797" s="2" t="str">
        <f t="shared" si="86"/>
        <v>IKEDA Yuji (03)</v>
      </c>
      <c r="S1797" s="2" t="str">
        <f>IFERROR(IF($F1797="","",INDEX(リスト!$C:$C,MATCH($F1797,リスト!$B:$B,0))),"")</f>
        <v>26</v>
      </c>
      <c r="T1797" s="2" t="str">
        <f>IFERROR(IF($K1797="","",INDEX(リスト!$F:$F,MATCH($K1797,リスト!$E:$E,0))),"")</f>
        <v>JPN</v>
      </c>
      <c r="U1797" s="2" t="str">
        <f>IF($B1797="","",RIGHT($G1797*1000+100+COUNTIF($G$2:$G1797,$G1797),9))</f>
        <v>030625103</v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>鴨沂・京　都</v>
      </c>
    </row>
    <row r="1798" spans="1:22" x14ac:dyDescent="0.4">
      <c r="A1798" t="s">
        <v>11822</v>
      </c>
      <c r="B1798">
        <v>1805</v>
      </c>
      <c r="C1798" t="s">
        <v>8313</v>
      </c>
      <c r="D1798" t="s">
        <v>1275</v>
      </c>
      <c r="E1798">
        <v>2</v>
      </c>
      <c r="F1798" t="s">
        <v>1281</v>
      </c>
      <c r="G1798">
        <v>20040620</v>
      </c>
      <c r="H1798" t="s">
        <v>8314</v>
      </c>
      <c r="I1798" t="s">
        <v>783</v>
      </c>
      <c r="J1798" t="s">
        <v>1277</v>
      </c>
      <c r="K1798" t="s">
        <v>141</v>
      </c>
      <c r="L1798" t="s">
        <v>91</v>
      </c>
      <c r="M1798" t="s">
        <v>1732</v>
      </c>
      <c r="O1798" s="2">
        <f>IFERROR(IF($B1798="","",INDEX(所属情報!$E:$E,MATCH($A1798,所属情報!$A:$A,0))),"")</f>
        <v>492194</v>
      </c>
      <c r="P1798" s="2" t="str">
        <f t="shared" si="84"/>
        <v>山本　幹太 (2)</v>
      </c>
      <c r="Q1798" s="2" t="str">
        <f t="shared" si="85"/>
        <v>ﾔﾏﾓﾄ ｶﾝﾀ</v>
      </c>
      <c r="R1798" s="2" t="str">
        <f t="shared" si="86"/>
        <v>YAMAMOTO Kanta (04)</v>
      </c>
      <c r="S1798" s="2" t="str">
        <f>IFERROR(IF($F1798="","",INDEX(リスト!$C:$C,MATCH($F1798,リスト!$B:$B,0))),"")</f>
        <v>49</v>
      </c>
      <c r="T1798" s="2" t="str">
        <f>IFERROR(IF($K1798="","",INDEX(リスト!$F:$F,MATCH($K1798,リスト!$E:$E,0))),"")</f>
        <v>JPN</v>
      </c>
      <c r="U1798" s="2" t="str">
        <f>IF($B1798="","",RIGHT($G1798*1000+100+COUNTIF($G$2:$G1798,$G1798),9))</f>
        <v>040620101</v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>乙訓・京　都</v>
      </c>
    </row>
    <row r="1799" spans="1:22" x14ac:dyDescent="0.4">
      <c r="A1799" t="s">
        <v>11822</v>
      </c>
      <c r="B1799">
        <v>1806</v>
      </c>
      <c r="C1799" t="s">
        <v>8315</v>
      </c>
      <c r="D1799" t="s">
        <v>8316</v>
      </c>
      <c r="E1799">
        <v>2</v>
      </c>
      <c r="F1799" t="s">
        <v>1281</v>
      </c>
      <c r="G1799">
        <v>20040426</v>
      </c>
      <c r="H1799" t="s">
        <v>8317</v>
      </c>
      <c r="I1799" t="s">
        <v>5625</v>
      </c>
      <c r="J1799" t="s">
        <v>1303</v>
      </c>
      <c r="K1799" t="s">
        <v>141</v>
      </c>
      <c r="L1799" t="s">
        <v>91</v>
      </c>
      <c r="M1799" t="s">
        <v>5552</v>
      </c>
      <c r="O1799" s="2">
        <f>IFERROR(IF($B1799="","",INDEX(所属情報!$E:$E,MATCH($A1799,所属情報!$A:$A,0))),"")</f>
        <v>492194</v>
      </c>
      <c r="P1799" s="2" t="str">
        <f t="shared" si="84"/>
        <v>福田　悠翔 (2)</v>
      </c>
      <c r="Q1799" s="2" t="str">
        <f t="shared" si="85"/>
        <v>ﾌｸﾀﾞ ﾕｳﾄ</v>
      </c>
      <c r="R1799" s="2" t="str">
        <f t="shared" si="86"/>
        <v>FUKUDA Yuto (04)</v>
      </c>
      <c r="S1799" s="2" t="str">
        <f>IFERROR(IF($F1799="","",INDEX(リスト!$C:$C,MATCH($F1799,リスト!$B:$B,0))),"")</f>
        <v>49</v>
      </c>
      <c r="T1799" s="2" t="str">
        <f>IFERROR(IF($K1799="","",INDEX(リスト!$F:$F,MATCH($K1799,リスト!$E:$E,0))),"")</f>
        <v>JPN</v>
      </c>
      <c r="U1799" s="2" t="str">
        <f>IF($B1799="","",RIGHT($G1799*1000+100+COUNTIF($G$2:$G1799,$G1799),9))</f>
        <v>040426105</v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>京都橘・京　都</v>
      </c>
    </row>
    <row r="1800" spans="1:22" x14ac:dyDescent="0.4">
      <c r="A1800" t="s">
        <v>11822</v>
      </c>
      <c r="B1800">
        <v>1807</v>
      </c>
      <c r="C1800" t="s">
        <v>8318</v>
      </c>
      <c r="D1800" t="s">
        <v>8319</v>
      </c>
      <c r="E1800">
        <v>2</v>
      </c>
      <c r="F1800" t="s">
        <v>1281</v>
      </c>
      <c r="G1800">
        <v>20040818</v>
      </c>
      <c r="H1800" t="s">
        <v>8320</v>
      </c>
      <c r="I1800" t="s">
        <v>1966</v>
      </c>
      <c r="J1800" t="s">
        <v>1293</v>
      </c>
      <c r="K1800" t="s">
        <v>141</v>
      </c>
      <c r="L1800" t="s">
        <v>89</v>
      </c>
      <c r="M1800" t="s">
        <v>1652</v>
      </c>
      <c r="O1800" s="2">
        <f>IFERROR(IF($B1800="","",INDEX(所属情報!$E:$E,MATCH($A1800,所属情報!$A:$A,0))),"")</f>
        <v>492194</v>
      </c>
      <c r="P1800" s="2" t="str">
        <f t="shared" si="84"/>
        <v>中尾　帆孝 (2)</v>
      </c>
      <c r="Q1800" s="2" t="str">
        <f t="shared" si="85"/>
        <v>ﾅｶｵ ﾎﾀﾞｶ</v>
      </c>
      <c r="R1800" s="2" t="str">
        <f t="shared" si="86"/>
        <v>NAKAO Hodaka (04)</v>
      </c>
      <c r="S1800" s="2" t="str">
        <f>IFERROR(IF($F1800="","",INDEX(リスト!$C:$C,MATCH($F1800,リスト!$B:$B,0))),"")</f>
        <v>49</v>
      </c>
      <c r="T1800" s="2" t="str">
        <f>IFERROR(IF($K1800="","",INDEX(リスト!$F:$F,MATCH($K1800,リスト!$E:$E,0))),"")</f>
        <v>JPN</v>
      </c>
      <c r="U1800" s="2" t="str">
        <f>IF($B1800="","",RIGHT($G1800*1000+100+COUNTIF($G$2:$G1800,$G1800),9))</f>
        <v>040818104</v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>比叡山・滋　賀</v>
      </c>
    </row>
    <row r="1801" spans="1:22" x14ac:dyDescent="0.4">
      <c r="A1801" t="s">
        <v>11822</v>
      </c>
      <c r="B1801">
        <v>1808</v>
      </c>
      <c r="C1801" t="s">
        <v>8321</v>
      </c>
      <c r="D1801" t="s">
        <v>8322</v>
      </c>
      <c r="E1801">
        <v>2</v>
      </c>
      <c r="F1801" t="s">
        <v>1281</v>
      </c>
      <c r="G1801">
        <v>20040612</v>
      </c>
      <c r="H1801" t="s">
        <v>8323</v>
      </c>
      <c r="I1801" t="s">
        <v>8324</v>
      </c>
      <c r="J1801" t="s">
        <v>2896</v>
      </c>
      <c r="K1801" t="s">
        <v>141</v>
      </c>
      <c r="L1801" t="s">
        <v>91</v>
      </c>
      <c r="M1801" t="s">
        <v>1732</v>
      </c>
      <c r="O1801" s="2">
        <f>IFERROR(IF($B1801="","",INDEX(所属情報!$E:$E,MATCH($A1801,所属情報!$A:$A,0))),"")</f>
        <v>492194</v>
      </c>
      <c r="P1801" s="2" t="str">
        <f t="shared" si="84"/>
        <v>多井　翔 (2)</v>
      </c>
      <c r="Q1801" s="2" t="str">
        <f t="shared" si="85"/>
        <v>ﾀｲ ｼｮｳ</v>
      </c>
      <c r="R1801" s="2" t="str">
        <f t="shared" si="86"/>
        <v>TAI Sho (04)</v>
      </c>
      <c r="S1801" s="2" t="str">
        <f>IFERROR(IF($F1801="","",INDEX(リスト!$C:$C,MATCH($F1801,リスト!$B:$B,0))),"")</f>
        <v>49</v>
      </c>
      <c r="T1801" s="2" t="str">
        <f>IFERROR(IF($K1801="","",INDEX(リスト!$F:$F,MATCH($K1801,リスト!$E:$E,0))),"")</f>
        <v>JPN</v>
      </c>
      <c r="U1801" s="2" t="str">
        <f>IF($B1801="","",RIGHT($G1801*1000+100+COUNTIF($G$2:$G1801,$G1801),9))</f>
        <v>040612103</v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>乙訓・京　都</v>
      </c>
    </row>
    <row r="1802" spans="1:22" x14ac:dyDescent="0.4">
      <c r="A1802" t="s">
        <v>11822</v>
      </c>
      <c r="B1802">
        <v>1809</v>
      </c>
      <c r="C1802" t="s">
        <v>8325</v>
      </c>
      <c r="D1802" t="s">
        <v>8326</v>
      </c>
      <c r="E1802">
        <v>2</v>
      </c>
      <c r="F1802" t="s">
        <v>1281</v>
      </c>
      <c r="G1802">
        <v>20040506</v>
      </c>
      <c r="H1802" t="s">
        <v>8327</v>
      </c>
      <c r="I1802" t="s">
        <v>1555</v>
      </c>
      <c r="J1802" t="s">
        <v>814</v>
      </c>
      <c r="K1802" t="s">
        <v>141</v>
      </c>
      <c r="L1802" t="s">
        <v>113</v>
      </c>
      <c r="M1802" t="s">
        <v>4939</v>
      </c>
      <c r="O1802" s="2">
        <f>IFERROR(IF($B1802="","",INDEX(所属情報!$E:$E,MATCH($A1802,所属情報!$A:$A,0))),"")</f>
        <v>492194</v>
      </c>
      <c r="P1802" s="2" t="str">
        <f t="shared" si="84"/>
        <v>山下　堅大 (2)</v>
      </c>
      <c r="Q1802" s="2" t="str">
        <f t="shared" si="85"/>
        <v>ﾔﾏｼﾀ ｹﾝﾄ</v>
      </c>
      <c r="R1802" s="2" t="str">
        <f t="shared" si="86"/>
        <v>YAMASHITA Kento (04)</v>
      </c>
      <c r="S1802" s="2" t="str">
        <f>IFERROR(IF($F1802="","",INDEX(リスト!$C:$C,MATCH($F1802,リスト!$B:$B,0))),"")</f>
        <v>49</v>
      </c>
      <c r="T1802" s="2" t="str">
        <f>IFERROR(IF($K1802="","",INDEX(リスト!$F:$F,MATCH($K1802,リスト!$E:$E,0))),"")</f>
        <v>JPN</v>
      </c>
      <c r="U1802" s="2" t="str">
        <f>IF($B1802="","",RIGHT($G1802*1000+100+COUNTIF($G$2:$G1802,$G1802),9))</f>
        <v>040506104</v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>大手前高松・香　川</v>
      </c>
    </row>
    <row r="1803" spans="1:22" x14ac:dyDescent="0.4">
      <c r="A1803" t="s">
        <v>11822</v>
      </c>
      <c r="B1803">
        <v>1810</v>
      </c>
      <c r="C1803" t="s">
        <v>8328</v>
      </c>
      <c r="D1803" t="s">
        <v>8329</v>
      </c>
      <c r="E1803">
        <v>2</v>
      </c>
      <c r="F1803" t="s">
        <v>1281</v>
      </c>
      <c r="G1803">
        <v>20040220</v>
      </c>
      <c r="H1803" t="s">
        <v>8330</v>
      </c>
      <c r="I1803" t="s">
        <v>3422</v>
      </c>
      <c r="J1803" t="s">
        <v>1064</v>
      </c>
      <c r="K1803" t="s">
        <v>141</v>
      </c>
      <c r="L1803" t="s">
        <v>89</v>
      </c>
      <c r="M1803" t="s">
        <v>2767</v>
      </c>
      <c r="O1803" s="2">
        <f>IFERROR(IF($B1803="","",INDEX(所属情報!$E:$E,MATCH($A1803,所属情報!$A:$A,0))),"")</f>
        <v>492194</v>
      </c>
      <c r="P1803" s="2" t="str">
        <f t="shared" si="84"/>
        <v>中川　祐矢 (2)</v>
      </c>
      <c r="Q1803" s="2" t="str">
        <f t="shared" si="85"/>
        <v>ﾅｶｶﾞﾜ ﾕｳﾔ</v>
      </c>
      <c r="R1803" s="2" t="str">
        <f t="shared" si="86"/>
        <v>NAKAGAWA Yuya (04)</v>
      </c>
      <c r="S1803" s="2" t="str">
        <f>IFERROR(IF($F1803="","",INDEX(リスト!$C:$C,MATCH($F1803,リスト!$B:$B,0))),"")</f>
        <v>49</v>
      </c>
      <c r="T1803" s="2" t="str">
        <f>IFERROR(IF($K1803="","",INDEX(リスト!$F:$F,MATCH($K1803,リスト!$E:$E,0))),"")</f>
        <v>JPN</v>
      </c>
      <c r="U1803" s="2" t="str">
        <f>IF($B1803="","",RIGHT($G1803*1000+100+COUNTIF($G$2:$G1803,$G1803),9))</f>
        <v>040220102</v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>長浜北星・滋　賀</v>
      </c>
    </row>
    <row r="1804" spans="1:22" x14ac:dyDescent="0.4">
      <c r="A1804" t="s">
        <v>11822</v>
      </c>
      <c r="B1804">
        <v>1811</v>
      </c>
      <c r="C1804" t="s">
        <v>8331</v>
      </c>
      <c r="D1804" t="s">
        <v>8332</v>
      </c>
      <c r="E1804">
        <v>2</v>
      </c>
      <c r="F1804" t="s">
        <v>1281</v>
      </c>
      <c r="G1804">
        <v>20040810</v>
      </c>
      <c r="H1804" t="s">
        <v>8333</v>
      </c>
      <c r="I1804" t="s">
        <v>8334</v>
      </c>
      <c r="J1804" t="s">
        <v>2163</v>
      </c>
      <c r="K1804" t="s">
        <v>141</v>
      </c>
      <c r="L1804" t="s">
        <v>89</v>
      </c>
      <c r="M1804" t="s">
        <v>8335</v>
      </c>
      <c r="O1804" s="2">
        <f>IFERROR(IF($B1804="","",INDEX(所属情報!$E:$E,MATCH($A1804,所属情報!$A:$A,0))),"")</f>
        <v>492194</v>
      </c>
      <c r="P1804" s="2" t="str">
        <f t="shared" si="84"/>
        <v>岩戸　康平 (2)</v>
      </c>
      <c r="Q1804" s="2" t="str">
        <f t="shared" si="85"/>
        <v>ｲﾜﾄ ｺｳﾍｲ</v>
      </c>
      <c r="R1804" s="2" t="str">
        <f t="shared" si="86"/>
        <v>IWATO Kohei (04)</v>
      </c>
      <c r="S1804" s="2" t="str">
        <f>IFERROR(IF($F1804="","",INDEX(リスト!$C:$C,MATCH($F1804,リスト!$B:$B,0))),"")</f>
        <v>49</v>
      </c>
      <c r="T1804" s="2" t="str">
        <f>IFERROR(IF($K1804="","",INDEX(リスト!$F:$F,MATCH($K1804,リスト!$E:$E,0))),"")</f>
        <v>JPN</v>
      </c>
      <c r="U1804" s="2" t="str">
        <f>IF($B1804="","",RIGHT($G1804*1000+100+COUNTIF($G$2:$G1804,$G1804),9))</f>
        <v>040810102</v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>水口・滋　賀</v>
      </c>
    </row>
    <row r="1805" spans="1:22" x14ac:dyDescent="0.4">
      <c r="A1805" t="s">
        <v>11822</v>
      </c>
      <c r="B1805">
        <v>1812</v>
      </c>
      <c r="C1805" t="s">
        <v>8336</v>
      </c>
      <c r="D1805" t="s">
        <v>8337</v>
      </c>
      <c r="E1805">
        <v>2</v>
      </c>
      <c r="F1805" t="s">
        <v>1281</v>
      </c>
      <c r="G1805">
        <v>20050331</v>
      </c>
      <c r="H1805" t="s">
        <v>8338</v>
      </c>
      <c r="I1805" t="s">
        <v>1095</v>
      </c>
      <c r="J1805" t="s">
        <v>1560</v>
      </c>
      <c r="K1805" t="s">
        <v>141</v>
      </c>
      <c r="L1805" t="s">
        <v>93</v>
      </c>
      <c r="M1805" t="s">
        <v>8339</v>
      </c>
      <c r="O1805" s="2">
        <f>IFERROR(IF($B1805="","",INDEX(所属情報!$E:$E,MATCH($A1805,所属情報!$A:$A,0))),"")</f>
        <v>492194</v>
      </c>
      <c r="P1805" s="2" t="str">
        <f t="shared" si="84"/>
        <v>毛利　拓真 (2)</v>
      </c>
      <c r="Q1805" s="2" t="str">
        <f t="shared" si="85"/>
        <v>ﾓｳﾘ ﾀｸﾏ</v>
      </c>
      <c r="R1805" s="2" t="str">
        <f t="shared" si="86"/>
        <v>MORI Takuma (05)</v>
      </c>
      <c r="S1805" s="2" t="str">
        <f>IFERROR(IF($F1805="","",INDEX(リスト!$C:$C,MATCH($F1805,リスト!$B:$B,0))),"")</f>
        <v>49</v>
      </c>
      <c r="T1805" s="2" t="str">
        <f>IFERROR(IF($K1805="","",INDEX(リスト!$F:$F,MATCH($K1805,リスト!$E:$E,0))),"")</f>
        <v>JPN</v>
      </c>
      <c r="U1805" s="2" t="str">
        <f>IF($B1805="","",RIGHT($G1805*1000+100+COUNTIF($G$2:$G1805,$G1805),9))</f>
        <v>050331101</v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>芥川・大　阪</v>
      </c>
    </row>
    <row r="1806" spans="1:22" x14ac:dyDescent="0.4">
      <c r="A1806" t="s">
        <v>11823</v>
      </c>
      <c r="B1806">
        <v>1813</v>
      </c>
      <c r="C1806" t="s">
        <v>8340</v>
      </c>
      <c r="D1806" t="s">
        <v>8341</v>
      </c>
      <c r="E1806">
        <v>6</v>
      </c>
      <c r="F1806" t="s">
        <v>1281</v>
      </c>
      <c r="G1806">
        <v>19990823</v>
      </c>
      <c r="H1806" t="s">
        <v>8342</v>
      </c>
      <c r="I1806" t="s">
        <v>938</v>
      </c>
      <c r="J1806" t="s">
        <v>2359</v>
      </c>
      <c r="K1806" t="s">
        <v>141</v>
      </c>
      <c r="L1806" t="s">
        <v>71</v>
      </c>
      <c r="M1806" t="s">
        <v>4160</v>
      </c>
      <c r="O1806" s="2">
        <f>IFERROR(IF($B1806="","",INDEX(所属情報!$E:$E,MATCH($A1806,所属情報!$A:$A,0))),"")</f>
        <v>491016</v>
      </c>
      <c r="P1806" s="2" t="str">
        <f t="shared" si="84"/>
        <v>藤井　大夢 (6)</v>
      </c>
      <c r="Q1806" s="2" t="str">
        <f t="shared" si="85"/>
        <v>ﾌｼﾞｲ ﾋﾛﾑ</v>
      </c>
      <c r="R1806" s="2" t="str">
        <f t="shared" si="86"/>
        <v>FUJII Hiromu (99)</v>
      </c>
      <c r="S1806" s="2" t="str">
        <f>IFERROR(IF($F1806="","",INDEX(リスト!$C:$C,MATCH($F1806,リスト!$B:$B,0))),"")</f>
        <v>49</v>
      </c>
      <c r="T1806" s="2" t="str">
        <f>IFERROR(IF($K1806="","",INDEX(リスト!$F:$F,MATCH($K1806,リスト!$E:$E,0))),"")</f>
        <v>JPN</v>
      </c>
      <c r="U1806" s="2" t="str">
        <f>IF($B1806="","",RIGHT($G1806*1000+100+COUNTIF($G$2:$G1806,$G1806),9))</f>
        <v>990823101</v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>富山中部・富　山</v>
      </c>
    </row>
    <row r="1807" spans="1:22" x14ac:dyDescent="0.4">
      <c r="A1807" t="s">
        <v>11823</v>
      </c>
      <c r="B1807">
        <v>1814</v>
      </c>
      <c r="C1807" t="s">
        <v>8343</v>
      </c>
      <c r="D1807" t="s">
        <v>8344</v>
      </c>
      <c r="E1807">
        <v>6</v>
      </c>
      <c r="F1807" t="s">
        <v>1281</v>
      </c>
      <c r="G1807">
        <v>20000504</v>
      </c>
      <c r="H1807" t="s">
        <v>8345</v>
      </c>
      <c r="I1807" t="s">
        <v>1630</v>
      </c>
      <c r="J1807" t="s">
        <v>1716</v>
      </c>
      <c r="K1807" t="s">
        <v>141</v>
      </c>
      <c r="L1807" t="s">
        <v>91</v>
      </c>
      <c r="M1807" t="s">
        <v>4339</v>
      </c>
      <c r="O1807" s="2">
        <f>IFERROR(IF($B1807="","",INDEX(所属情報!$E:$E,MATCH($A1807,所属情報!$A:$A,0))),"")</f>
        <v>491016</v>
      </c>
      <c r="P1807" s="2" t="str">
        <f t="shared" si="84"/>
        <v>増田　大誠 (6)</v>
      </c>
      <c r="Q1807" s="2" t="str">
        <f t="shared" si="85"/>
        <v>ﾏｽﾀﾞ ﾀｲｾｲ</v>
      </c>
      <c r="R1807" s="2" t="str">
        <f t="shared" si="86"/>
        <v>MASUDA Taisei (00)</v>
      </c>
      <c r="S1807" s="2" t="str">
        <f>IFERROR(IF($F1807="","",INDEX(リスト!$C:$C,MATCH($F1807,リスト!$B:$B,0))),"")</f>
        <v>49</v>
      </c>
      <c r="T1807" s="2" t="str">
        <f>IFERROR(IF($K1807="","",INDEX(リスト!$F:$F,MATCH($K1807,リスト!$E:$E,0))),"")</f>
        <v>JPN</v>
      </c>
      <c r="U1807" s="2" t="str">
        <f>IF($B1807="","",RIGHT($G1807*1000+100+COUNTIF($G$2:$G1807,$G1807),9))</f>
        <v>000504101</v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>洛星・京　都</v>
      </c>
    </row>
    <row r="1808" spans="1:22" x14ac:dyDescent="0.4">
      <c r="A1808" t="s">
        <v>11823</v>
      </c>
      <c r="B1808">
        <v>1815</v>
      </c>
      <c r="C1808" t="s">
        <v>8346</v>
      </c>
      <c r="D1808" t="s">
        <v>8347</v>
      </c>
      <c r="E1808">
        <v>6</v>
      </c>
      <c r="F1808" t="s">
        <v>1281</v>
      </c>
      <c r="G1808">
        <v>19990708</v>
      </c>
      <c r="H1808" t="s">
        <v>8348</v>
      </c>
      <c r="I1808" t="s">
        <v>1697</v>
      </c>
      <c r="J1808" t="s">
        <v>909</v>
      </c>
      <c r="K1808" t="s">
        <v>141</v>
      </c>
      <c r="L1808" t="s">
        <v>97</v>
      </c>
      <c r="M1808" t="s">
        <v>4139</v>
      </c>
      <c r="O1808" s="2">
        <f>IFERROR(IF($B1808="","",INDEX(所属情報!$E:$E,MATCH($A1808,所属情報!$A:$A,0))),"")</f>
        <v>491016</v>
      </c>
      <c r="P1808" s="2" t="str">
        <f t="shared" si="84"/>
        <v>村田　俊貴 (6)</v>
      </c>
      <c r="Q1808" s="2" t="str">
        <f t="shared" si="85"/>
        <v>ﾑﾗﾀ ﾄｼｷ</v>
      </c>
      <c r="R1808" s="2" t="str">
        <f t="shared" si="86"/>
        <v>MURATA Toshiki (99)</v>
      </c>
      <c r="S1808" s="2" t="str">
        <f>IFERROR(IF($F1808="","",INDEX(リスト!$C:$C,MATCH($F1808,リスト!$B:$B,0))),"")</f>
        <v>49</v>
      </c>
      <c r="T1808" s="2" t="str">
        <f>IFERROR(IF($K1808="","",INDEX(リスト!$F:$F,MATCH($K1808,リスト!$E:$E,0))),"")</f>
        <v>JPN</v>
      </c>
      <c r="U1808" s="2" t="str">
        <f>IF($B1808="","",RIGHT($G1808*1000+100+COUNTIF($G$2:$G1808,$G1808),9))</f>
        <v>990708101</v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>東大寺学園・奈　良</v>
      </c>
    </row>
    <row r="1809" spans="1:22" x14ac:dyDescent="0.4">
      <c r="A1809" t="s">
        <v>11823</v>
      </c>
      <c r="B1809">
        <v>1816</v>
      </c>
      <c r="C1809" t="s">
        <v>8349</v>
      </c>
      <c r="D1809" t="s">
        <v>8350</v>
      </c>
      <c r="E1809">
        <v>5</v>
      </c>
      <c r="F1809" t="s">
        <v>91</v>
      </c>
      <c r="G1809">
        <v>20020131</v>
      </c>
      <c r="H1809" t="s">
        <v>8351</v>
      </c>
      <c r="I1809" t="s">
        <v>6201</v>
      </c>
      <c r="J1809" t="s">
        <v>8352</v>
      </c>
      <c r="K1809" t="s">
        <v>141</v>
      </c>
      <c r="L1809" t="s">
        <v>91</v>
      </c>
      <c r="M1809" t="s">
        <v>4339</v>
      </c>
      <c r="O1809" s="2">
        <f>IFERROR(IF($B1809="","",INDEX(所属情報!$E:$E,MATCH($A1809,所属情報!$A:$A,0))),"")</f>
        <v>491016</v>
      </c>
      <c r="P1809" s="2" t="str">
        <f t="shared" si="84"/>
        <v>辰巳　開陸 (5)</v>
      </c>
      <c r="Q1809" s="2" t="str">
        <f t="shared" si="85"/>
        <v>ﾀﾂﾐ ｶｲﾘ</v>
      </c>
      <c r="R1809" s="2" t="str">
        <f t="shared" si="86"/>
        <v>TATSUMI Kairi (02)</v>
      </c>
      <c r="S1809" s="2" t="str">
        <f>IFERROR(IF($F1809="","",INDEX(リスト!$C:$C,MATCH($F1809,リスト!$B:$B,0))),"")</f>
        <v>26</v>
      </c>
      <c r="T1809" s="2" t="str">
        <f>IFERROR(IF($K1809="","",INDEX(リスト!$F:$F,MATCH($K1809,リスト!$E:$E,0))),"")</f>
        <v>JPN</v>
      </c>
      <c r="U1809" s="2" t="str">
        <f>IF($B1809="","",RIGHT($G1809*1000+100+COUNTIF($G$2:$G1809,$G1809),9))</f>
        <v>020131101</v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>洛星・京　都</v>
      </c>
    </row>
    <row r="1810" spans="1:22" x14ac:dyDescent="0.4">
      <c r="A1810" t="s">
        <v>11823</v>
      </c>
      <c r="B1810">
        <v>1817</v>
      </c>
      <c r="C1810" t="s">
        <v>8353</v>
      </c>
      <c r="D1810" t="s">
        <v>8354</v>
      </c>
      <c r="E1810">
        <v>5</v>
      </c>
      <c r="F1810" t="s">
        <v>1281</v>
      </c>
      <c r="G1810">
        <v>20010706</v>
      </c>
      <c r="H1810" t="s">
        <v>8355</v>
      </c>
      <c r="I1810" t="s">
        <v>8356</v>
      </c>
      <c r="J1810" t="s">
        <v>8357</v>
      </c>
      <c r="K1810" t="s">
        <v>141</v>
      </c>
      <c r="L1810" t="s">
        <v>91</v>
      </c>
      <c r="M1810" t="s">
        <v>1575</v>
      </c>
      <c r="O1810" s="2">
        <f>IFERROR(IF($B1810="","",INDEX(所属情報!$E:$E,MATCH($A1810,所属情報!$A:$A,0))),"")</f>
        <v>491016</v>
      </c>
      <c r="P1810" s="2" t="str">
        <f t="shared" si="84"/>
        <v>南山　大於起 (5)</v>
      </c>
      <c r="Q1810" s="2" t="str">
        <f t="shared" si="85"/>
        <v>ﾐﾅﾐﾔﾏ ﾋﾛｵｷ</v>
      </c>
      <c r="R1810" s="2" t="str">
        <f t="shared" si="86"/>
        <v>MINAMIYAMA Hirooki (01)</v>
      </c>
      <c r="S1810" s="2" t="str">
        <f>IFERROR(IF($F1810="","",INDEX(リスト!$C:$C,MATCH($F1810,リスト!$B:$B,0))),"")</f>
        <v>49</v>
      </c>
      <c r="T1810" s="2" t="str">
        <f>IFERROR(IF($K1810="","",INDEX(リスト!$F:$F,MATCH($K1810,リスト!$E:$E,0))),"")</f>
        <v>JPN</v>
      </c>
      <c r="U1810" s="2" t="str">
        <f>IF($B1810="","",RIGHT($G1810*1000+100+COUNTIF($G$2:$G1810,$G1810),9))</f>
        <v>010706102</v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>西京・京　都</v>
      </c>
    </row>
    <row r="1811" spans="1:22" x14ac:dyDescent="0.4">
      <c r="A1811" t="s">
        <v>11823</v>
      </c>
      <c r="B1811">
        <v>1818</v>
      </c>
      <c r="C1811" t="s">
        <v>8358</v>
      </c>
      <c r="D1811" t="s">
        <v>8359</v>
      </c>
      <c r="E1811">
        <v>4</v>
      </c>
      <c r="F1811" t="s">
        <v>1281</v>
      </c>
      <c r="G1811">
        <v>20020426</v>
      </c>
      <c r="H1811" t="s">
        <v>8360</v>
      </c>
      <c r="I1811" t="s">
        <v>7641</v>
      </c>
      <c r="J1811" t="s">
        <v>2238</v>
      </c>
      <c r="K1811" t="s">
        <v>141</v>
      </c>
      <c r="L1811" t="s">
        <v>91</v>
      </c>
      <c r="M1811" t="s">
        <v>1361</v>
      </c>
      <c r="O1811" s="2">
        <f>IFERROR(IF($B1811="","",INDEX(所属情報!$E:$E,MATCH($A1811,所属情報!$A:$A,0))),"")</f>
        <v>491016</v>
      </c>
      <c r="P1811" s="2" t="str">
        <f t="shared" si="84"/>
        <v>青木　陸 (4)</v>
      </c>
      <c r="Q1811" s="2" t="str">
        <f t="shared" si="85"/>
        <v>ｱｵｷ ﾘｸ</v>
      </c>
      <c r="R1811" s="2" t="str">
        <f t="shared" si="86"/>
        <v>AOKI Riku (02)</v>
      </c>
      <c r="S1811" s="2" t="str">
        <f>IFERROR(IF($F1811="","",INDEX(リスト!$C:$C,MATCH($F1811,リスト!$B:$B,0))),"")</f>
        <v>49</v>
      </c>
      <c r="T1811" s="2" t="str">
        <f>IFERROR(IF($K1811="","",INDEX(リスト!$F:$F,MATCH($K1811,リスト!$E:$E,0))),"")</f>
        <v>JPN</v>
      </c>
      <c r="U1811" s="2" t="str">
        <f>IF($B1811="","",RIGHT($G1811*1000+100+COUNTIF($G$2:$G1811,$G1811),9))</f>
        <v>020426103</v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>洛南・京　都</v>
      </c>
    </row>
    <row r="1812" spans="1:22" x14ac:dyDescent="0.4">
      <c r="A1812" t="s">
        <v>11823</v>
      </c>
      <c r="B1812">
        <v>1819</v>
      </c>
      <c r="C1812" t="s">
        <v>8361</v>
      </c>
      <c r="D1812" t="s">
        <v>8362</v>
      </c>
      <c r="E1812">
        <v>4</v>
      </c>
      <c r="F1812" t="s">
        <v>85</v>
      </c>
      <c r="G1812">
        <v>20001130</v>
      </c>
      <c r="H1812" t="s">
        <v>8363</v>
      </c>
      <c r="I1812" t="s">
        <v>1302</v>
      </c>
      <c r="J1812" t="s">
        <v>6242</v>
      </c>
      <c r="K1812" t="s">
        <v>141</v>
      </c>
      <c r="L1812" t="s">
        <v>85</v>
      </c>
      <c r="M1812" t="s">
        <v>2032</v>
      </c>
      <c r="O1812" s="2">
        <f>IFERROR(IF($B1812="","",INDEX(所属情報!$E:$E,MATCH($A1812,所属情報!$A:$A,0))),"")</f>
        <v>491016</v>
      </c>
      <c r="P1812" s="2" t="str">
        <f t="shared" si="84"/>
        <v>小島　和矩 (4)</v>
      </c>
      <c r="Q1812" s="2" t="str">
        <f t="shared" si="85"/>
        <v>ｺｼﾞﾏ ｶｽﾞﾉﾘ</v>
      </c>
      <c r="R1812" s="2" t="str">
        <f t="shared" si="86"/>
        <v>KOJIMA Kazunori (00)</v>
      </c>
      <c r="S1812" s="2" t="str">
        <f>IFERROR(IF($F1812="","",INDEX(リスト!$C:$C,MATCH($F1812,リスト!$B:$B,0))),"")</f>
        <v>23</v>
      </c>
      <c r="T1812" s="2" t="str">
        <f>IFERROR(IF($K1812="","",INDEX(リスト!$F:$F,MATCH($K1812,リスト!$E:$E,0))),"")</f>
        <v>JPN</v>
      </c>
      <c r="U1812" s="2" t="str">
        <f>IF($B1812="","",RIGHT($G1812*1000+100+COUNTIF($G$2:$G1812,$G1812),9))</f>
        <v>001130101</v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>名古屋・愛　知</v>
      </c>
    </row>
    <row r="1813" spans="1:22" x14ac:dyDescent="0.4">
      <c r="A1813" t="s">
        <v>11823</v>
      </c>
      <c r="B1813">
        <v>1820</v>
      </c>
      <c r="C1813" t="s">
        <v>8364</v>
      </c>
      <c r="D1813" t="s">
        <v>8365</v>
      </c>
      <c r="E1813">
        <v>4</v>
      </c>
      <c r="F1813" t="s">
        <v>101</v>
      </c>
      <c r="G1813">
        <v>20021119</v>
      </c>
      <c r="H1813" t="s">
        <v>8366</v>
      </c>
      <c r="I1813" t="s">
        <v>4452</v>
      </c>
      <c r="J1813" t="s">
        <v>3151</v>
      </c>
      <c r="K1813" t="s">
        <v>141</v>
      </c>
      <c r="L1813" t="s">
        <v>101</v>
      </c>
      <c r="M1813" t="s">
        <v>8367</v>
      </c>
      <c r="O1813" s="2">
        <f>IFERROR(IF($B1813="","",INDEX(所属情報!$E:$E,MATCH($A1813,所属情報!$A:$A,0))),"")</f>
        <v>491016</v>
      </c>
      <c r="P1813" s="2" t="str">
        <f t="shared" si="84"/>
        <v>西尾　亘 (4)</v>
      </c>
      <c r="Q1813" s="2" t="str">
        <f t="shared" si="85"/>
        <v>ﾆｼｵ ﾜﾀﾙ</v>
      </c>
      <c r="R1813" s="2" t="str">
        <f t="shared" si="86"/>
        <v>NISHIO Wataru (02)</v>
      </c>
      <c r="S1813" s="2" t="str">
        <f>IFERROR(IF($F1813="","",INDEX(リスト!$C:$C,MATCH($F1813,リスト!$B:$B,0))),"")</f>
        <v>31</v>
      </c>
      <c r="T1813" s="2" t="str">
        <f>IFERROR(IF($K1813="","",INDEX(リスト!$F:$F,MATCH($K1813,リスト!$E:$E,0))),"")</f>
        <v>JPN</v>
      </c>
      <c r="U1813" s="2" t="str">
        <f>IF($B1813="","",RIGHT($G1813*1000+100+COUNTIF($G$2:$G1813,$G1813),9))</f>
        <v>021119101</v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>鳥取西・鳥　取</v>
      </c>
    </row>
    <row r="1814" spans="1:22" x14ac:dyDescent="0.4">
      <c r="A1814" t="s">
        <v>11823</v>
      </c>
      <c r="B1814">
        <v>1821</v>
      </c>
      <c r="C1814" t="s">
        <v>8368</v>
      </c>
      <c r="D1814" t="s">
        <v>8369</v>
      </c>
      <c r="E1814">
        <v>4</v>
      </c>
      <c r="F1814" t="s">
        <v>1281</v>
      </c>
      <c r="G1814">
        <v>20020711</v>
      </c>
      <c r="H1814" t="s">
        <v>8370</v>
      </c>
      <c r="I1814" t="s">
        <v>4452</v>
      </c>
      <c r="J1814" t="s">
        <v>1741</v>
      </c>
      <c r="K1814" t="s">
        <v>141</v>
      </c>
      <c r="L1814" t="s">
        <v>91</v>
      </c>
      <c r="M1814" t="s">
        <v>1361</v>
      </c>
      <c r="O1814" s="2">
        <f>IFERROR(IF($B1814="","",INDEX(所属情報!$E:$E,MATCH($A1814,所属情報!$A:$A,0))),"")</f>
        <v>491016</v>
      </c>
      <c r="P1814" s="2" t="str">
        <f t="shared" si="84"/>
        <v>西尾　爽 (4)</v>
      </c>
      <c r="Q1814" s="2" t="str">
        <f t="shared" si="85"/>
        <v>ﾆｼｵ ｿｳ</v>
      </c>
      <c r="R1814" s="2" t="str">
        <f t="shared" si="86"/>
        <v>NISHIO So (02)</v>
      </c>
      <c r="S1814" s="2" t="str">
        <f>IFERROR(IF($F1814="","",INDEX(リスト!$C:$C,MATCH($F1814,リスト!$B:$B,0))),"")</f>
        <v>49</v>
      </c>
      <c r="T1814" s="2" t="str">
        <f>IFERROR(IF($K1814="","",INDEX(リスト!$F:$F,MATCH($K1814,リスト!$E:$E,0))),"")</f>
        <v>JPN</v>
      </c>
      <c r="U1814" s="2" t="str">
        <f>IF($B1814="","",RIGHT($G1814*1000+100+COUNTIF($G$2:$G1814,$G1814),9))</f>
        <v>020711103</v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>洛南・京　都</v>
      </c>
    </row>
    <row r="1815" spans="1:22" x14ac:dyDescent="0.4">
      <c r="A1815" t="s">
        <v>11823</v>
      </c>
      <c r="B1815">
        <v>1822</v>
      </c>
      <c r="C1815" t="s">
        <v>8371</v>
      </c>
      <c r="D1815" t="s">
        <v>8372</v>
      </c>
      <c r="E1815">
        <v>4</v>
      </c>
      <c r="F1815" t="s">
        <v>1281</v>
      </c>
      <c r="G1815">
        <v>20030225</v>
      </c>
      <c r="H1815" t="s">
        <v>8373</v>
      </c>
      <c r="I1815" t="s">
        <v>8374</v>
      </c>
      <c r="J1815" t="s">
        <v>1020</v>
      </c>
      <c r="K1815" t="s">
        <v>141</v>
      </c>
      <c r="L1815" t="s">
        <v>91</v>
      </c>
      <c r="M1815" t="s">
        <v>4339</v>
      </c>
      <c r="O1815" s="2">
        <f>IFERROR(IF($B1815="","",INDEX(所属情報!$E:$E,MATCH($A1815,所属情報!$A:$A,0))),"")</f>
        <v>491016</v>
      </c>
      <c r="P1815" s="2" t="str">
        <f t="shared" si="84"/>
        <v>沢井　歩 (4)</v>
      </c>
      <c r="Q1815" s="2" t="str">
        <f t="shared" si="85"/>
        <v>ｻﾜｲ ｱﾕﾑ</v>
      </c>
      <c r="R1815" s="2" t="str">
        <f t="shared" si="86"/>
        <v>SAWAI Ayumu (03)</v>
      </c>
      <c r="S1815" s="2" t="str">
        <f>IFERROR(IF($F1815="","",INDEX(リスト!$C:$C,MATCH($F1815,リスト!$B:$B,0))),"")</f>
        <v>49</v>
      </c>
      <c r="T1815" s="2" t="str">
        <f>IFERROR(IF($K1815="","",INDEX(リスト!$F:$F,MATCH($K1815,リスト!$E:$E,0))),"")</f>
        <v>JPN</v>
      </c>
      <c r="U1815" s="2" t="str">
        <f>IF($B1815="","",RIGHT($G1815*1000+100+COUNTIF($G$2:$G1815,$G1815),9))</f>
        <v>030225102</v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>洛星・京　都</v>
      </c>
    </row>
    <row r="1816" spans="1:22" x14ac:dyDescent="0.4">
      <c r="A1816" t="s">
        <v>11823</v>
      </c>
      <c r="B1816">
        <v>1823</v>
      </c>
      <c r="C1816" t="s">
        <v>8375</v>
      </c>
      <c r="D1816" t="s">
        <v>8376</v>
      </c>
      <c r="E1816">
        <v>2</v>
      </c>
      <c r="F1816" t="s">
        <v>1281</v>
      </c>
      <c r="G1816">
        <v>20031018</v>
      </c>
      <c r="H1816" t="s">
        <v>8377</v>
      </c>
      <c r="I1816" t="s">
        <v>2845</v>
      </c>
      <c r="J1816" t="s">
        <v>1704</v>
      </c>
      <c r="K1816" t="s">
        <v>141</v>
      </c>
      <c r="L1816" t="s">
        <v>91</v>
      </c>
      <c r="M1816" t="s">
        <v>1361</v>
      </c>
      <c r="O1816" s="2">
        <f>IFERROR(IF($B1816="","",INDEX(所属情報!$E:$E,MATCH($A1816,所属情報!$A:$A,0))),"")</f>
        <v>491016</v>
      </c>
      <c r="P1816" s="2" t="str">
        <f t="shared" si="84"/>
        <v>金澤　冴治郎 (2)</v>
      </c>
      <c r="Q1816" s="2" t="str">
        <f t="shared" si="85"/>
        <v>ｶﾅｻﾞﾜ ｺｼﾞﾛｳ</v>
      </c>
      <c r="R1816" s="2" t="str">
        <f t="shared" si="86"/>
        <v>KANAZAWA Kojiro (03)</v>
      </c>
      <c r="S1816" s="2" t="str">
        <f>IFERROR(IF($F1816="","",INDEX(リスト!$C:$C,MATCH($F1816,リスト!$B:$B,0))),"")</f>
        <v>49</v>
      </c>
      <c r="T1816" s="2" t="str">
        <f>IFERROR(IF($K1816="","",INDEX(リスト!$F:$F,MATCH($K1816,リスト!$E:$E,0))),"")</f>
        <v>JPN</v>
      </c>
      <c r="U1816" s="2" t="str">
        <f>IF($B1816="","",RIGHT($G1816*1000+100+COUNTIF($G$2:$G1816,$G1816),9))</f>
        <v>031018102</v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>洛南・京　都</v>
      </c>
    </row>
    <row r="1817" spans="1:22" x14ac:dyDescent="0.4">
      <c r="A1817" t="s">
        <v>742</v>
      </c>
      <c r="B1817">
        <v>1824</v>
      </c>
      <c r="C1817" t="s">
        <v>8378</v>
      </c>
      <c r="D1817" t="s">
        <v>8379</v>
      </c>
      <c r="E1817">
        <v>6</v>
      </c>
      <c r="F1817" t="s">
        <v>89</v>
      </c>
      <c r="G1817">
        <v>19960921</v>
      </c>
      <c r="H1817" t="s">
        <v>8380</v>
      </c>
      <c r="I1817" t="s">
        <v>2343</v>
      </c>
      <c r="J1817" t="s">
        <v>4143</v>
      </c>
      <c r="K1817" t="s">
        <v>141</v>
      </c>
      <c r="L1817" t="s">
        <v>89</v>
      </c>
      <c r="M1817" t="s">
        <v>4155</v>
      </c>
      <c r="O1817" s="2">
        <f>IFERROR(IF($B1817="","",INDEX(所属情報!$E:$E,MATCH($A1817,所属情報!$A:$A,0))),"")</f>
        <v>492191</v>
      </c>
      <c r="P1817" s="2" t="str">
        <f t="shared" si="84"/>
        <v>古賀　貴裕 (6)</v>
      </c>
      <c r="Q1817" s="2" t="str">
        <f t="shared" si="85"/>
        <v>ｺｶﾞ ﾀｶﾋﾛ</v>
      </c>
      <c r="R1817" s="2" t="str">
        <f t="shared" si="86"/>
        <v>KOGA Takahiro (96)</v>
      </c>
      <c r="S1817" s="2" t="str">
        <f>IFERROR(IF($F1817="","",INDEX(リスト!$C:$C,MATCH($F1817,リスト!$B:$B,0))),"")</f>
        <v>25</v>
      </c>
      <c r="T1817" s="2" t="str">
        <f>IFERROR(IF($K1817="","",INDEX(リスト!$F:$F,MATCH($K1817,リスト!$E:$E,0))),"")</f>
        <v>JPN</v>
      </c>
      <c r="U1817" s="2" t="str">
        <f>IF($B1817="","",RIGHT($G1817*1000+100+COUNTIF($G$2:$G1817,$G1817),9))</f>
        <v>960921101</v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>膳所・滋　賀</v>
      </c>
    </row>
    <row r="1818" spans="1:22" x14ac:dyDescent="0.4">
      <c r="A1818" t="s">
        <v>742</v>
      </c>
      <c r="B1818">
        <v>1825</v>
      </c>
      <c r="C1818" t="s">
        <v>8381</v>
      </c>
      <c r="D1818" t="s">
        <v>8382</v>
      </c>
      <c r="E1818">
        <v>3</v>
      </c>
      <c r="F1818" t="s">
        <v>91</v>
      </c>
      <c r="G1818">
        <v>20040305</v>
      </c>
      <c r="H1818" t="s">
        <v>8383</v>
      </c>
      <c r="I1818" t="s">
        <v>1715</v>
      </c>
      <c r="J1818" t="s">
        <v>2479</v>
      </c>
      <c r="K1818" t="s">
        <v>141</v>
      </c>
      <c r="L1818" t="s">
        <v>83</v>
      </c>
      <c r="M1818" t="s">
        <v>8384</v>
      </c>
      <c r="O1818" s="2">
        <f>IFERROR(IF($B1818="","",INDEX(所属情報!$E:$E,MATCH($A1818,所属情報!$A:$A,0))),"")</f>
        <v>492191</v>
      </c>
      <c r="P1818" s="2" t="str">
        <f t="shared" si="84"/>
        <v>望月　輝良 (3)</v>
      </c>
      <c r="Q1818" s="2" t="str">
        <f t="shared" si="85"/>
        <v>ﾓﾁﾂﾞｷ ｱｷﾗ</v>
      </c>
      <c r="R1818" s="2" t="str">
        <f t="shared" si="86"/>
        <v>MOCHIZUKI Akira (04)</v>
      </c>
      <c r="S1818" s="2" t="str">
        <f>IFERROR(IF($F1818="","",INDEX(リスト!$C:$C,MATCH($F1818,リスト!$B:$B,0))),"")</f>
        <v>26</v>
      </c>
      <c r="T1818" s="2" t="str">
        <f>IFERROR(IF($K1818="","",INDEX(リスト!$F:$F,MATCH($K1818,リスト!$E:$E,0))),"")</f>
        <v>JPN</v>
      </c>
      <c r="U1818" s="2" t="str">
        <f>IF($B1818="","",RIGHT($G1818*1000+100+COUNTIF($G$2:$G1818,$G1818),9))</f>
        <v>040305102</v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>藤枝東・静　岡</v>
      </c>
    </row>
    <row r="1819" spans="1:22" x14ac:dyDescent="0.4">
      <c r="A1819" t="s">
        <v>742</v>
      </c>
      <c r="B1819">
        <v>1826</v>
      </c>
      <c r="C1819" t="s">
        <v>8385</v>
      </c>
      <c r="D1819" t="s">
        <v>8386</v>
      </c>
      <c r="E1819">
        <v>3</v>
      </c>
      <c r="F1819" t="s">
        <v>91</v>
      </c>
      <c r="G1819">
        <v>20020424</v>
      </c>
      <c r="H1819" t="s">
        <v>8387</v>
      </c>
      <c r="I1819" t="s">
        <v>8388</v>
      </c>
      <c r="J1819" t="s">
        <v>1188</v>
      </c>
      <c r="K1819" t="s">
        <v>141</v>
      </c>
      <c r="L1819" t="s">
        <v>91</v>
      </c>
      <c r="M1819" t="s">
        <v>8389</v>
      </c>
      <c r="O1819" s="2">
        <f>IFERROR(IF($B1819="","",INDEX(所属情報!$E:$E,MATCH($A1819,所属情報!$A:$A,0))),"")</f>
        <v>492191</v>
      </c>
      <c r="P1819" s="2" t="str">
        <f t="shared" si="84"/>
        <v>無藤　駿 (3)</v>
      </c>
      <c r="Q1819" s="2" t="str">
        <f t="shared" si="85"/>
        <v>ﾑﾄｳ ｼｭﾝ</v>
      </c>
      <c r="R1819" s="2" t="str">
        <f t="shared" si="86"/>
        <v>MUTO Shun (02)</v>
      </c>
      <c r="S1819" s="2" t="str">
        <f>IFERROR(IF($F1819="","",INDEX(リスト!$C:$C,MATCH($F1819,リスト!$B:$B,0))),"")</f>
        <v>26</v>
      </c>
      <c r="T1819" s="2" t="str">
        <f>IFERROR(IF($K1819="","",INDEX(リスト!$F:$F,MATCH($K1819,リスト!$E:$E,0))),"")</f>
        <v>JPN</v>
      </c>
      <c r="U1819" s="2" t="str">
        <f>IF($B1819="","",RIGHT($G1819*1000+100+COUNTIF($G$2:$G1819,$G1819),9))</f>
        <v>020424104</v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>東山・京　都</v>
      </c>
    </row>
    <row r="1820" spans="1:22" x14ac:dyDescent="0.4">
      <c r="A1820" t="s">
        <v>742</v>
      </c>
      <c r="B1820">
        <v>1827</v>
      </c>
      <c r="C1820" t="s">
        <v>8390</v>
      </c>
      <c r="D1820" t="s">
        <v>8391</v>
      </c>
      <c r="E1820">
        <v>2</v>
      </c>
      <c r="F1820" t="s">
        <v>91</v>
      </c>
      <c r="G1820">
        <v>20010111</v>
      </c>
      <c r="H1820" t="s">
        <v>8392</v>
      </c>
      <c r="I1820" t="s">
        <v>1525</v>
      </c>
      <c r="J1820" t="s">
        <v>1384</v>
      </c>
      <c r="K1820" t="s">
        <v>141</v>
      </c>
      <c r="L1820" t="s">
        <v>93</v>
      </c>
      <c r="M1820" t="s">
        <v>8024</v>
      </c>
      <c r="O1820" s="2">
        <f>IFERROR(IF($B1820="","",INDEX(所属情報!$E:$E,MATCH($A1820,所属情報!$A:$A,0))),"")</f>
        <v>492191</v>
      </c>
      <c r="P1820" s="2" t="str">
        <f t="shared" si="84"/>
        <v>木下　智弘 (2)</v>
      </c>
      <c r="Q1820" s="2" t="str">
        <f t="shared" si="85"/>
        <v>ｷﾉｼﾀ ﾄﾓﾋﾛ</v>
      </c>
      <c r="R1820" s="2" t="str">
        <f t="shared" si="86"/>
        <v>KINOSHITA Tomohiro (01)</v>
      </c>
      <c r="S1820" s="2" t="str">
        <f>IFERROR(IF($F1820="","",INDEX(リスト!$C:$C,MATCH($F1820,リスト!$B:$B,0))),"")</f>
        <v>26</v>
      </c>
      <c r="T1820" s="2" t="str">
        <f>IFERROR(IF($K1820="","",INDEX(リスト!$F:$F,MATCH($K1820,リスト!$E:$E,0))),"")</f>
        <v>JPN</v>
      </c>
      <c r="U1820" s="2" t="str">
        <f>IF($B1820="","",RIGHT($G1820*1000+100+COUNTIF($G$2:$G1820,$G1820),9))</f>
        <v>010111101</v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>明星・大　阪</v>
      </c>
    </row>
    <row r="1821" spans="1:22" x14ac:dyDescent="0.4">
      <c r="A1821" t="s">
        <v>742</v>
      </c>
      <c r="B1821">
        <v>1828</v>
      </c>
      <c r="C1821" t="s">
        <v>8393</v>
      </c>
      <c r="D1821" t="s">
        <v>8394</v>
      </c>
      <c r="E1821">
        <v>2</v>
      </c>
      <c r="F1821" t="s">
        <v>91</v>
      </c>
      <c r="G1821">
        <v>20020124</v>
      </c>
      <c r="H1821" t="s">
        <v>8395</v>
      </c>
      <c r="I1821" t="s">
        <v>5268</v>
      </c>
      <c r="J1821" t="s">
        <v>3479</v>
      </c>
      <c r="K1821" t="s">
        <v>141</v>
      </c>
      <c r="L1821" t="s">
        <v>105</v>
      </c>
      <c r="M1821" t="s">
        <v>8396</v>
      </c>
      <c r="O1821" s="2">
        <f>IFERROR(IF($B1821="","",INDEX(所属情報!$E:$E,MATCH($A1821,所属情報!$A:$A,0))),"")</f>
        <v>492191</v>
      </c>
      <c r="P1821" s="2" t="str">
        <f t="shared" si="84"/>
        <v>上田　龍英 (2)</v>
      </c>
      <c r="Q1821" s="2" t="str">
        <f t="shared" si="85"/>
        <v>ｳｴﾀﾞ ﾘｭｳｴｲ</v>
      </c>
      <c r="R1821" s="2" t="str">
        <f t="shared" si="86"/>
        <v>UEDA Ryuei (02)</v>
      </c>
      <c r="S1821" s="2" t="str">
        <f>IFERROR(IF($F1821="","",INDEX(リスト!$C:$C,MATCH($F1821,リスト!$B:$B,0))),"")</f>
        <v>26</v>
      </c>
      <c r="T1821" s="2" t="str">
        <f>IFERROR(IF($K1821="","",INDEX(リスト!$F:$F,MATCH($K1821,リスト!$E:$E,0))),"")</f>
        <v>JPN</v>
      </c>
      <c r="U1821" s="2" t="str">
        <f>IF($B1821="","",RIGHT($G1821*1000+100+COUNTIF($G$2:$G1821,$G1821),9))</f>
        <v>020124101</v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>鹿島朝日・岡　山</v>
      </c>
    </row>
    <row r="1822" spans="1:22" x14ac:dyDescent="0.4">
      <c r="A1822" t="s">
        <v>742</v>
      </c>
      <c r="B1822">
        <v>1829</v>
      </c>
      <c r="C1822" t="s">
        <v>8397</v>
      </c>
      <c r="D1822" t="s">
        <v>8398</v>
      </c>
      <c r="E1822">
        <v>2</v>
      </c>
      <c r="F1822" t="s">
        <v>91</v>
      </c>
      <c r="G1822">
        <v>20050118</v>
      </c>
      <c r="H1822" t="s">
        <v>8399</v>
      </c>
      <c r="I1822" t="s">
        <v>8400</v>
      </c>
      <c r="J1822" t="s">
        <v>992</v>
      </c>
      <c r="K1822" t="s">
        <v>141</v>
      </c>
      <c r="L1822" t="s">
        <v>79</v>
      </c>
      <c r="M1822" t="s">
        <v>8401</v>
      </c>
      <c r="O1822" s="2">
        <f>IFERROR(IF($B1822="","",INDEX(所属情報!$E:$E,MATCH($A1822,所属情報!$A:$A,0))),"")</f>
        <v>492191</v>
      </c>
      <c r="P1822" s="2" t="str">
        <f t="shared" si="84"/>
        <v>市瀬　俊介 (2)</v>
      </c>
      <c r="Q1822" s="2" t="str">
        <f t="shared" si="85"/>
        <v>ｲﾁﾉｾ ｼｭﾝｽｹ</v>
      </c>
      <c r="R1822" s="2" t="str">
        <f t="shared" si="86"/>
        <v>ICHINOSE Shunsuke (05)</v>
      </c>
      <c r="S1822" s="2" t="str">
        <f>IFERROR(IF($F1822="","",INDEX(リスト!$C:$C,MATCH($F1822,リスト!$B:$B,0))),"")</f>
        <v>26</v>
      </c>
      <c r="T1822" s="2" t="str">
        <f>IFERROR(IF($K1822="","",INDEX(リスト!$F:$F,MATCH($K1822,リスト!$E:$E,0))),"")</f>
        <v>JPN</v>
      </c>
      <c r="U1822" s="2" t="str">
        <f>IF($B1822="","",RIGHT($G1822*1000+100+COUNTIF($G$2:$G1822,$G1822),9))</f>
        <v>050118101</v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>飯田・長　野</v>
      </c>
    </row>
    <row r="1823" spans="1:22" x14ac:dyDescent="0.4">
      <c r="A1823" t="s">
        <v>742</v>
      </c>
      <c r="B1823">
        <v>1830</v>
      </c>
      <c r="C1823" t="s">
        <v>8402</v>
      </c>
      <c r="D1823" t="s">
        <v>8403</v>
      </c>
      <c r="E1823">
        <v>2</v>
      </c>
      <c r="F1823" t="s">
        <v>91</v>
      </c>
      <c r="G1823">
        <v>20041229</v>
      </c>
      <c r="H1823" t="s">
        <v>8404</v>
      </c>
      <c r="I1823" t="s">
        <v>8405</v>
      </c>
      <c r="J1823" t="s">
        <v>2238</v>
      </c>
      <c r="K1823" t="s">
        <v>141</v>
      </c>
      <c r="L1823" t="s">
        <v>119</v>
      </c>
      <c r="M1823" t="s">
        <v>8406</v>
      </c>
      <c r="O1823" s="2">
        <f>IFERROR(IF($B1823="","",INDEX(所属情報!$E:$E,MATCH($A1823,所属情報!$A:$A,0))),"")</f>
        <v>492191</v>
      </c>
      <c r="P1823" s="2" t="str">
        <f t="shared" si="84"/>
        <v>岡﨑　陸 (2)</v>
      </c>
      <c r="Q1823" s="2" t="str">
        <f t="shared" si="85"/>
        <v>ｵｶｻﾞｷ ﾘｸ</v>
      </c>
      <c r="R1823" s="2" t="str">
        <f t="shared" si="86"/>
        <v>OKAZAKI Riku (04)</v>
      </c>
      <c r="S1823" s="2" t="str">
        <f>IFERROR(IF($F1823="","",INDEX(リスト!$C:$C,MATCH($F1823,リスト!$B:$B,0))),"")</f>
        <v>26</v>
      </c>
      <c r="T1823" s="2" t="str">
        <f>IFERROR(IF($K1823="","",INDEX(リスト!$F:$F,MATCH($K1823,リスト!$E:$E,0))),"")</f>
        <v>JPN</v>
      </c>
      <c r="U1823" s="2" t="str">
        <f>IF($B1823="","",RIGHT($G1823*1000+100+COUNTIF($G$2:$G1823,$G1823),9))</f>
        <v>041229104</v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>西南学院・福　岡</v>
      </c>
    </row>
    <row r="1824" spans="1:22" x14ac:dyDescent="0.4">
      <c r="A1824" t="s">
        <v>742</v>
      </c>
      <c r="B1824">
        <v>1831</v>
      </c>
      <c r="C1824" t="s">
        <v>8407</v>
      </c>
      <c r="D1824" t="s">
        <v>8408</v>
      </c>
      <c r="E1824">
        <v>2</v>
      </c>
      <c r="F1824" t="s">
        <v>91</v>
      </c>
      <c r="G1824">
        <v>20031006</v>
      </c>
      <c r="H1824" t="s">
        <v>8409</v>
      </c>
      <c r="I1824" t="s">
        <v>8410</v>
      </c>
      <c r="J1824" t="s">
        <v>2381</v>
      </c>
      <c r="K1824" t="s">
        <v>141</v>
      </c>
      <c r="L1824" t="s">
        <v>81</v>
      </c>
      <c r="M1824" t="s">
        <v>8411</v>
      </c>
      <c r="O1824" s="2">
        <f>IFERROR(IF($B1824="","",INDEX(所属情報!$E:$E,MATCH($A1824,所属情報!$A:$A,0))),"")</f>
        <v>492191</v>
      </c>
      <c r="P1824" s="2" t="str">
        <f t="shared" si="84"/>
        <v>手鹿　宏輝 (2)</v>
      </c>
      <c r="Q1824" s="2" t="str">
        <f t="shared" si="85"/>
        <v>ﾃｶﾞ ﾋﾛｷ</v>
      </c>
      <c r="R1824" s="2" t="str">
        <f t="shared" si="86"/>
        <v>TEGA Hiroki (03)</v>
      </c>
      <c r="S1824" s="2" t="str">
        <f>IFERROR(IF($F1824="","",INDEX(リスト!$C:$C,MATCH($F1824,リスト!$B:$B,0))),"")</f>
        <v>26</v>
      </c>
      <c r="T1824" s="2" t="str">
        <f>IFERROR(IF($K1824="","",INDEX(リスト!$F:$F,MATCH($K1824,リスト!$E:$E,0))),"")</f>
        <v>JPN</v>
      </c>
      <c r="U1824" s="2" t="str">
        <f>IF($B1824="","",RIGHT($G1824*1000+100+COUNTIF($G$2:$G1824,$G1824),9))</f>
        <v>031006103</v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>恵那・岐　阜</v>
      </c>
    </row>
    <row r="1825" spans="1:22" x14ac:dyDescent="0.4">
      <c r="A1825" t="s">
        <v>742</v>
      </c>
      <c r="B1825">
        <v>1832</v>
      </c>
      <c r="C1825" t="s">
        <v>8412</v>
      </c>
      <c r="D1825" t="s">
        <v>8413</v>
      </c>
      <c r="E1825">
        <v>2</v>
      </c>
      <c r="F1825" t="s">
        <v>91</v>
      </c>
      <c r="G1825">
        <v>20030604</v>
      </c>
      <c r="H1825" t="s">
        <v>8414</v>
      </c>
      <c r="I1825" t="s">
        <v>4507</v>
      </c>
      <c r="J1825" t="s">
        <v>8415</v>
      </c>
      <c r="K1825" t="s">
        <v>141</v>
      </c>
      <c r="L1825" t="s">
        <v>93</v>
      </c>
      <c r="M1825" t="s">
        <v>2339</v>
      </c>
      <c r="O1825" s="2">
        <f>IFERROR(IF($B1825="","",INDEX(所属情報!$E:$E,MATCH($A1825,所属情報!$A:$A,0))),"")</f>
        <v>492191</v>
      </c>
      <c r="P1825" s="2" t="str">
        <f t="shared" si="84"/>
        <v>梅本　直明 (2)</v>
      </c>
      <c r="Q1825" s="2" t="str">
        <f t="shared" si="85"/>
        <v>ｳﾒﾓﾄ ﾅｵｱｷ</v>
      </c>
      <c r="R1825" s="2" t="str">
        <f t="shared" si="86"/>
        <v>UMEMOTO Naoaki (03)</v>
      </c>
      <c r="S1825" s="2" t="str">
        <f>IFERROR(IF($F1825="","",INDEX(リスト!$C:$C,MATCH($F1825,リスト!$B:$B,0))),"")</f>
        <v>26</v>
      </c>
      <c r="T1825" s="2" t="str">
        <f>IFERROR(IF($K1825="","",INDEX(リスト!$F:$F,MATCH($K1825,リスト!$E:$E,0))),"")</f>
        <v>JPN</v>
      </c>
      <c r="U1825" s="2" t="str">
        <f>IF($B1825="","",RIGHT($G1825*1000+100+COUNTIF($G$2:$G1825,$G1825),9))</f>
        <v>030604103</v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>豊中・大　阪</v>
      </c>
    </row>
    <row r="1826" spans="1:22" x14ac:dyDescent="0.4">
      <c r="A1826" t="s">
        <v>742</v>
      </c>
      <c r="B1826">
        <v>1833</v>
      </c>
      <c r="C1826" t="s">
        <v>8416</v>
      </c>
      <c r="D1826" t="s">
        <v>8417</v>
      </c>
      <c r="E1826">
        <v>2</v>
      </c>
      <c r="F1826" t="s">
        <v>91</v>
      </c>
      <c r="G1826">
        <v>20040811</v>
      </c>
      <c r="H1826" t="s">
        <v>8418</v>
      </c>
      <c r="I1826" t="s">
        <v>1343</v>
      </c>
      <c r="J1826" t="s">
        <v>8419</v>
      </c>
      <c r="K1826" t="s">
        <v>141</v>
      </c>
      <c r="L1826" t="s">
        <v>89</v>
      </c>
      <c r="M1826" t="s">
        <v>3760</v>
      </c>
      <c r="O1826" s="2">
        <f>IFERROR(IF($B1826="","",INDEX(所属情報!$E:$E,MATCH($A1826,所属情報!$A:$A,0))),"")</f>
        <v>492191</v>
      </c>
      <c r="P1826" s="2" t="str">
        <f t="shared" si="84"/>
        <v>西村　典晃 (2)</v>
      </c>
      <c r="Q1826" s="2" t="str">
        <f t="shared" si="85"/>
        <v>ﾆｼﾑﾗ ﾉﾘｱｷ</v>
      </c>
      <c r="R1826" s="2" t="str">
        <f t="shared" si="86"/>
        <v>NISHIMURA Noriaki (04)</v>
      </c>
      <c r="S1826" s="2" t="str">
        <f>IFERROR(IF($F1826="","",INDEX(リスト!$C:$C,MATCH($F1826,リスト!$B:$B,0))),"")</f>
        <v>26</v>
      </c>
      <c r="T1826" s="2" t="str">
        <f>IFERROR(IF($K1826="","",INDEX(リスト!$F:$F,MATCH($K1826,リスト!$E:$E,0))),"")</f>
        <v>JPN</v>
      </c>
      <c r="U1826" s="2" t="str">
        <f>IF($B1826="","",RIGHT($G1826*1000+100+COUNTIF($G$2:$G1826,$G1826),9))</f>
        <v>040811103</v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>石山・滋　賀</v>
      </c>
    </row>
    <row r="1827" spans="1:22" x14ac:dyDescent="0.4">
      <c r="A1827" t="s">
        <v>742</v>
      </c>
      <c r="B1827">
        <v>1834</v>
      </c>
      <c r="C1827" t="s">
        <v>8420</v>
      </c>
      <c r="D1827" t="s">
        <v>8421</v>
      </c>
      <c r="E1827">
        <v>2</v>
      </c>
      <c r="F1827" t="s">
        <v>91</v>
      </c>
      <c r="G1827">
        <v>20050113</v>
      </c>
      <c r="H1827" t="s">
        <v>8422</v>
      </c>
      <c r="I1827" t="s">
        <v>1470</v>
      </c>
      <c r="J1827" t="s">
        <v>4637</v>
      </c>
      <c r="K1827" t="s">
        <v>141</v>
      </c>
      <c r="L1827" t="s">
        <v>89</v>
      </c>
      <c r="M1827" t="s">
        <v>3760</v>
      </c>
      <c r="O1827" s="2">
        <f>IFERROR(IF($B1827="","",INDEX(所属情報!$E:$E,MATCH($A1827,所属情報!$A:$A,0))),"")</f>
        <v>492191</v>
      </c>
      <c r="P1827" s="2" t="str">
        <f t="shared" si="84"/>
        <v>井上　唯都 (2)</v>
      </c>
      <c r="Q1827" s="2" t="str">
        <f t="shared" si="85"/>
        <v>ｲﾉｳｴ ﾕｲﾄ</v>
      </c>
      <c r="R1827" s="2" t="str">
        <f t="shared" si="86"/>
        <v>INOUE Yuito (05)</v>
      </c>
      <c r="S1827" s="2" t="str">
        <f>IFERROR(IF($F1827="","",INDEX(リスト!$C:$C,MATCH($F1827,リスト!$B:$B,0))),"")</f>
        <v>26</v>
      </c>
      <c r="T1827" s="2" t="str">
        <f>IFERROR(IF($K1827="","",INDEX(リスト!$F:$F,MATCH($K1827,リスト!$E:$E,0))),"")</f>
        <v>JPN</v>
      </c>
      <c r="U1827" s="2" t="str">
        <f>IF($B1827="","",RIGHT($G1827*1000+100+COUNTIF($G$2:$G1827,$G1827),9))</f>
        <v>050113103</v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>石山・滋　賀</v>
      </c>
    </row>
    <row r="1828" spans="1:22" x14ac:dyDescent="0.4">
      <c r="A1828" t="s">
        <v>742</v>
      </c>
      <c r="B1828">
        <v>1835</v>
      </c>
      <c r="C1828" t="s">
        <v>8423</v>
      </c>
      <c r="D1828" t="s">
        <v>8424</v>
      </c>
      <c r="E1828">
        <v>2</v>
      </c>
      <c r="F1828" t="s">
        <v>91</v>
      </c>
      <c r="G1828">
        <v>20040509</v>
      </c>
      <c r="I1828" t="s">
        <v>8425</v>
      </c>
      <c r="J1828" t="s">
        <v>4508</v>
      </c>
      <c r="K1828" t="s">
        <v>141</v>
      </c>
      <c r="L1828" t="s">
        <v>93</v>
      </c>
      <c r="M1828" t="s">
        <v>8426</v>
      </c>
      <c r="O1828" s="2">
        <f>IFERROR(IF($B1828="","",INDEX(所属情報!$E:$E,MATCH($A1828,所属情報!$A:$A,0))),"")</f>
        <v>492191</v>
      </c>
      <c r="P1828" s="2" t="str">
        <f t="shared" si="84"/>
        <v>萬野　喜洸 (2)</v>
      </c>
      <c r="Q1828" s="2" t="str">
        <f t="shared" si="85"/>
        <v>ﾏﾝﾉ ﾖｼﾋﾛ</v>
      </c>
      <c r="R1828" s="2" t="str">
        <f t="shared" si="86"/>
        <v>MANNO Yoshihiro (04)</v>
      </c>
      <c r="S1828" s="2" t="str">
        <f>IFERROR(IF($F1828="","",INDEX(リスト!$C:$C,MATCH($F1828,リスト!$B:$B,0))),"")</f>
        <v>26</v>
      </c>
      <c r="T1828" s="2" t="str">
        <f>IFERROR(IF($K1828="","",INDEX(リスト!$F:$F,MATCH($K1828,リスト!$E:$E,0))),"")</f>
        <v>JPN</v>
      </c>
      <c r="U1828" s="2" t="str">
        <f>IF($B1828="","",RIGHT($G1828*1000+100+COUNTIF($G$2:$G1828,$G1828),9))</f>
        <v>040509102</v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>開明・大　阪</v>
      </c>
    </row>
    <row r="1829" spans="1:22" x14ac:dyDescent="0.4">
      <c r="A1829" t="s">
        <v>11824</v>
      </c>
      <c r="B1829">
        <v>1836</v>
      </c>
      <c r="C1829" t="s">
        <v>8427</v>
      </c>
      <c r="D1829" t="s">
        <v>8428</v>
      </c>
      <c r="E1829">
        <v>4</v>
      </c>
      <c r="F1829" t="s">
        <v>89</v>
      </c>
      <c r="G1829">
        <v>19961001</v>
      </c>
      <c r="H1829" t="s">
        <v>8429</v>
      </c>
      <c r="I1829" t="s">
        <v>3735</v>
      </c>
      <c r="J1829" t="s">
        <v>2431</v>
      </c>
      <c r="K1829" t="s">
        <v>141</v>
      </c>
      <c r="L1829" t="s">
        <v>97</v>
      </c>
      <c r="M1829" t="s">
        <v>4139</v>
      </c>
      <c r="O1829" s="2">
        <f>IFERROR(IF($B1829="","",INDEX(所属情報!$E:$E,MATCH($A1829,所属情報!$A:$A,0))),"")</f>
        <v>490080</v>
      </c>
      <c r="P1829" s="2" t="str">
        <f t="shared" si="84"/>
        <v>長谷川　大智 (4)</v>
      </c>
      <c r="Q1829" s="2" t="str">
        <f t="shared" si="85"/>
        <v>ﾊｾｶﾞﾜ ﾀﾞｲﾁ</v>
      </c>
      <c r="R1829" s="2" t="str">
        <f t="shared" si="86"/>
        <v>HASEGAWA Daichi (96)</v>
      </c>
      <c r="S1829" s="2" t="str">
        <f>IFERROR(IF($F1829="","",INDEX(リスト!$C:$C,MATCH($F1829,リスト!$B:$B,0))),"")</f>
        <v>25</v>
      </c>
      <c r="T1829" s="2" t="str">
        <f>IFERROR(IF($K1829="","",INDEX(リスト!$F:$F,MATCH($K1829,リスト!$E:$E,0))),"")</f>
        <v>JPN</v>
      </c>
      <c r="U1829" s="2" t="str">
        <f>IF($B1829="","",RIGHT($G1829*1000+100+COUNTIF($G$2:$G1829,$G1829),9))</f>
        <v>961001101</v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>東大寺学園・奈　良</v>
      </c>
    </row>
    <row r="1830" spans="1:22" x14ac:dyDescent="0.4">
      <c r="A1830" t="s">
        <v>11825</v>
      </c>
      <c r="B1830">
        <v>1837</v>
      </c>
      <c r="C1830" t="s">
        <v>8430</v>
      </c>
      <c r="D1830" t="s">
        <v>8431</v>
      </c>
      <c r="E1830">
        <v>4</v>
      </c>
      <c r="F1830" t="s">
        <v>89</v>
      </c>
      <c r="G1830">
        <v>20010503</v>
      </c>
      <c r="H1830" t="s">
        <v>8432</v>
      </c>
      <c r="I1830" t="s">
        <v>2799</v>
      </c>
      <c r="J1830" t="s">
        <v>1584</v>
      </c>
      <c r="K1830" t="s">
        <v>141</v>
      </c>
      <c r="L1830" t="s">
        <v>89</v>
      </c>
      <c r="M1830" t="s">
        <v>3760</v>
      </c>
      <c r="O1830" s="2">
        <f>IFERROR(IF($B1830="","",INDEX(所属情報!$E:$E,MATCH($A1830,所属情報!$A:$A,0))),"")</f>
        <v>490047</v>
      </c>
      <c r="P1830" s="2" t="str">
        <f t="shared" si="84"/>
        <v>足立　琢 (4)</v>
      </c>
      <c r="Q1830" s="2" t="str">
        <f t="shared" si="85"/>
        <v>ｱﾀﾞﾁ ﾀｸ</v>
      </c>
      <c r="R1830" s="2" t="str">
        <f t="shared" si="86"/>
        <v>ADACHI Taku (01)</v>
      </c>
      <c r="S1830" s="2" t="str">
        <f>IFERROR(IF($F1830="","",INDEX(リスト!$C:$C,MATCH($F1830,リスト!$B:$B,0))),"")</f>
        <v>25</v>
      </c>
      <c r="T1830" s="2" t="str">
        <f>IFERROR(IF($K1830="","",INDEX(リスト!$F:$F,MATCH($K1830,リスト!$E:$E,0))),"")</f>
        <v>JPN</v>
      </c>
      <c r="U1830" s="2" t="str">
        <f>IF($B1830="","",RIGHT($G1830*1000+100+COUNTIF($G$2:$G1830,$G1830),9))</f>
        <v>010503101</v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>石山・滋　賀</v>
      </c>
    </row>
    <row r="1831" spans="1:22" x14ac:dyDescent="0.4">
      <c r="A1831" t="s">
        <v>11825</v>
      </c>
      <c r="B1831">
        <v>1838</v>
      </c>
      <c r="C1831" t="s">
        <v>8433</v>
      </c>
      <c r="D1831" t="s">
        <v>8434</v>
      </c>
      <c r="E1831">
        <v>4</v>
      </c>
      <c r="F1831" t="s">
        <v>89</v>
      </c>
      <c r="G1831">
        <v>20021008</v>
      </c>
      <c r="H1831" t="s">
        <v>8435</v>
      </c>
      <c r="I1831" t="s">
        <v>8436</v>
      </c>
      <c r="J1831" t="s">
        <v>1037</v>
      </c>
      <c r="K1831" t="s">
        <v>141</v>
      </c>
      <c r="L1831" t="s">
        <v>91</v>
      </c>
      <c r="M1831" t="s">
        <v>2755</v>
      </c>
      <c r="O1831" s="2">
        <f>IFERROR(IF($B1831="","",INDEX(所属情報!$E:$E,MATCH($A1831,所属情報!$A:$A,0))),"")</f>
        <v>490047</v>
      </c>
      <c r="P1831" s="2" t="str">
        <f t="shared" si="84"/>
        <v>橋田　大輝 (4)</v>
      </c>
      <c r="Q1831" s="2" t="str">
        <f t="shared" si="85"/>
        <v>ﾊｼﾀﾞ ﾀﾞｲｷ</v>
      </c>
      <c r="R1831" s="2" t="str">
        <f t="shared" si="86"/>
        <v>HASHIDA Daiki (02)</v>
      </c>
      <c r="S1831" s="2" t="str">
        <f>IFERROR(IF($F1831="","",INDEX(リスト!$C:$C,MATCH($F1831,リスト!$B:$B,0))),"")</f>
        <v>25</v>
      </c>
      <c r="T1831" s="2" t="str">
        <f>IFERROR(IF($K1831="","",INDEX(リスト!$F:$F,MATCH($K1831,リスト!$E:$E,0))),"")</f>
        <v>JPN</v>
      </c>
      <c r="U1831" s="2" t="str">
        <f>IF($B1831="","",RIGHT($G1831*1000+100+COUNTIF($G$2:$G1831,$G1831),9))</f>
        <v>021008103</v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>京都産業大附属・京　都</v>
      </c>
    </row>
    <row r="1832" spans="1:22" x14ac:dyDescent="0.4">
      <c r="A1832" t="s">
        <v>11825</v>
      </c>
      <c r="B1832">
        <v>1839</v>
      </c>
      <c r="C1832" t="s">
        <v>8437</v>
      </c>
      <c r="D1832" t="s">
        <v>8438</v>
      </c>
      <c r="E1832">
        <v>4</v>
      </c>
      <c r="F1832" t="s">
        <v>89</v>
      </c>
      <c r="G1832">
        <v>20030218</v>
      </c>
      <c r="H1832" t="s">
        <v>8439</v>
      </c>
      <c r="I1832" t="s">
        <v>8440</v>
      </c>
      <c r="J1832" t="s">
        <v>3750</v>
      </c>
      <c r="K1832" t="s">
        <v>141</v>
      </c>
      <c r="L1832" t="s">
        <v>85</v>
      </c>
      <c r="M1832" t="s">
        <v>5031</v>
      </c>
      <c r="O1832" s="2">
        <f>IFERROR(IF($B1832="","",INDEX(所属情報!$E:$E,MATCH($A1832,所属情報!$A:$A,0))),"")</f>
        <v>490047</v>
      </c>
      <c r="P1832" s="2" t="str">
        <f t="shared" si="84"/>
        <v>中出　蓮 (4)</v>
      </c>
      <c r="Q1832" s="2" t="str">
        <f t="shared" si="85"/>
        <v>ﾅｶﾃﾞ ﾚﾝ</v>
      </c>
      <c r="R1832" s="2" t="str">
        <f t="shared" si="86"/>
        <v>NAKADE Ren (03)</v>
      </c>
      <c r="S1832" s="2" t="str">
        <f>IFERROR(IF($F1832="","",INDEX(リスト!$C:$C,MATCH($F1832,リスト!$B:$B,0))),"")</f>
        <v>25</v>
      </c>
      <c r="T1832" s="2" t="str">
        <f>IFERROR(IF($K1832="","",INDEX(リスト!$F:$F,MATCH($K1832,リスト!$E:$E,0))),"")</f>
        <v>JPN</v>
      </c>
      <c r="U1832" s="2" t="str">
        <f>IF($B1832="","",RIGHT($G1832*1000+100+COUNTIF($G$2:$G1832,$G1832),9))</f>
        <v>030218101</v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>西尾・愛　知</v>
      </c>
    </row>
    <row r="1833" spans="1:22" x14ac:dyDescent="0.4">
      <c r="A1833" t="s">
        <v>11825</v>
      </c>
      <c r="B1833">
        <v>1840</v>
      </c>
      <c r="C1833" t="s">
        <v>8441</v>
      </c>
      <c r="D1833" t="s">
        <v>8442</v>
      </c>
      <c r="E1833">
        <v>4</v>
      </c>
      <c r="F1833" t="s">
        <v>89</v>
      </c>
      <c r="G1833">
        <v>20020618</v>
      </c>
      <c r="H1833" t="s">
        <v>8443</v>
      </c>
      <c r="I1833" t="s">
        <v>4969</v>
      </c>
      <c r="J1833" t="s">
        <v>826</v>
      </c>
      <c r="K1833" t="s">
        <v>141</v>
      </c>
      <c r="L1833" t="s">
        <v>95</v>
      </c>
      <c r="M1833" t="s">
        <v>1218</v>
      </c>
      <c r="O1833" s="2">
        <f>IFERROR(IF($B1833="","",INDEX(所属情報!$E:$E,MATCH($A1833,所属情報!$A:$A,0))),"")</f>
        <v>490047</v>
      </c>
      <c r="P1833" s="2" t="str">
        <f t="shared" si="84"/>
        <v>谷口　真貴 (4)</v>
      </c>
      <c r="Q1833" s="2" t="str">
        <f t="shared" si="85"/>
        <v>ﾀﾆｸﾞﾁ ﾏｻｷ</v>
      </c>
      <c r="R1833" s="2" t="str">
        <f t="shared" si="86"/>
        <v>TANIGUCHI Masaki (02)</v>
      </c>
      <c r="S1833" s="2" t="str">
        <f>IFERROR(IF($F1833="","",INDEX(リスト!$C:$C,MATCH($F1833,リスト!$B:$B,0))),"")</f>
        <v>25</v>
      </c>
      <c r="T1833" s="2" t="str">
        <f>IFERROR(IF($K1833="","",INDEX(リスト!$F:$F,MATCH($K1833,リスト!$E:$E,0))),"")</f>
        <v>JPN</v>
      </c>
      <c r="U1833" s="2" t="str">
        <f>IF($B1833="","",RIGHT($G1833*1000+100+COUNTIF($G$2:$G1833,$G1833),9))</f>
        <v>020618103</v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>八鹿・兵　庫</v>
      </c>
    </row>
    <row r="1834" spans="1:22" x14ac:dyDescent="0.4">
      <c r="A1834" t="s">
        <v>11825</v>
      </c>
      <c r="B1834">
        <v>1841</v>
      </c>
      <c r="C1834" t="s">
        <v>8444</v>
      </c>
      <c r="D1834" t="s">
        <v>8445</v>
      </c>
      <c r="E1834" t="s">
        <v>775</v>
      </c>
      <c r="F1834" t="s">
        <v>89</v>
      </c>
      <c r="G1834">
        <v>20010308</v>
      </c>
      <c r="H1834" t="s">
        <v>8446</v>
      </c>
      <c r="I1834" t="s">
        <v>3521</v>
      </c>
      <c r="J1834" t="s">
        <v>980</v>
      </c>
      <c r="K1834" t="s">
        <v>141</v>
      </c>
      <c r="L1834" t="s">
        <v>89</v>
      </c>
      <c r="M1834" t="s">
        <v>2681</v>
      </c>
      <c r="O1834" s="2">
        <f>IFERROR(IF($B1834="","",INDEX(所属情報!$E:$E,MATCH($A1834,所属情報!$A:$A,0))),"")</f>
        <v>490047</v>
      </c>
      <c r="P1834" s="2" t="str">
        <f t="shared" si="84"/>
        <v>吉原　翔大 (M2)</v>
      </c>
      <c r="Q1834" s="2" t="str">
        <f t="shared" si="85"/>
        <v>ﾖｼﾊﾗ ｼｮｳﾀ</v>
      </c>
      <c r="R1834" s="2" t="str">
        <f t="shared" si="86"/>
        <v>YOSHIHARA Shota (01)</v>
      </c>
      <c r="S1834" s="2" t="str">
        <f>IFERROR(IF($F1834="","",INDEX(リスト!$C:$C,MATCH($F1834,リスト!$B:$B,0))),"")</f>
        <v>25</v>
      </c>
      <c r="T1834" s="2" t="str">
        <f>IFERROR(IF($K1834="","",INDEX(リスト!$F:$F,MATCH($K1834,リスト!$E:$E,0))),"")</f>
        <v>JPN</v>
      </c>
      <c r="U1834" s="2" t="str">
        <f>IF($B1834="","",RIGHT($G1834*1000+100+COUNTIF($G$2:$G1834,$G1834),9))</f>
        <v>010308101</v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>高島・滋　賀</v>
      </c>
    </row>
    <row r="1835" spans="1:22" x14ac:dyDescent="0.4">
      <c r="A1835" t="s">
        <v>11825</v>
      </c>
      <c r="B1835">
        <v>1842</v>
      </c>
      <c r="C1835" t="s">
        <v>8447</v>
      </c>
      <c r="D1835" t="s">
        <v>8448</v>
      </c>
      <c r="E1835">
        <v>4</v>
      </c>
      <c r="F1835" t="s">
        <v>89</v>
      </c>
      <c r="G1835">
        <v>20030219</v>
      </c>
      <c r="H1835" t="s">
        <v>8449</v>
      </c>
      <c r="I1835" t="s">
        <v>8450</v>
      </c>
      <c r="J1835" t="s">
        <v>3151</v>
      </c>
      <c r="K1835" t="s">
        <v>141</v>
      </c>
      <c r="L1835" t="s">
        <v>91</v>
      </c>
      <c r="M1835" t="s">
        <v>3404</v>
      </c>
      <c r="O1835" s="2">
        <f>IFERROR(IF($B1835="","",INDEX(所属情報!$E:$E,MATCH($A1835,所属情報!$A:$A,0))),"")</f>
        <v>490047</v>
      </c>
      <c r="P1835" s="2" t="str">
        <f t="shared" si="84"/>
        <v>大井　渉 (4)</v>
      </c>
      <c r="Q1835" s="2" t="str">
        <f t="shared" si="85"/>
        <v>ｵｵｲ ﾜﾀﾙ</v>
      </c>
      <c r="R1835" s="2" t="str">
        <f t="shared" si="86"/>
        <v>OI Wataru (03)</v>
      </c>
      <c r="S1835" s="2" t="str">
        <f>IFERROR(IF($F1835="","",INDEX(リスト!$C:$C,MATCH($F1835,リスト!$B:$B,0))),"")</f>
        <v>25</v>
      </c>
      <c r="T1835" s="2" t="str">
        <f>IFERROR(IF($K1835="","",INDEX(リスト!$F:$F,MATCH($K1835,リスト!$E:$E,0))),"")</f>
        <v>JPN</v>
      </c>
      <c r="U1835" s="2" t="str">
        <f>IF($B1835="","",RIGHT($G1835*1000+100+COUNTIF($G$2:$G1835,$G1835),9))</f>
        <v>030219102</v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>西舞鶴・京　都</v>
      </c>
    </row>
    <row r="1836" spans="1:22" x14ac:dyDescent="0.4">
      <c r="A1836" t="s">
        <v>11825</v>
      </c>
      <c r="B1836">
        <v>1843</v>
      </c>
      <c r="C1836" t="s">
        <v>8451</v>
      </c>
      <c r="D1836" t="s">
        <v>8452</v>
      </c>
      <c r="E1836">
        <v>3</v>
      </c>
      <c r="F1836" t="s">
        <v>89</v>
      </c>
      <c r="G1836">
        <v>20030509</v>
      </c>
      <c r="H1836" t="s">
        <v>8453</v>
      </c>
      <c r="I1836" t="s">
        <v>8454</v>
      </c>
      <c r="J1836" t="s">
        <v>8455</v>
      </c>
      <c r="K1836" t="s">
        <v>141</v>
      </c>
      <c r="L1836" t="s">
        <v>89</v>
      </c>
      <c r="M1836" t="s">
        <v>2422</v>
      </c>
      <c r="O1836" s="2">
        <f>IFERROR(IF($B1836="","",INDEX(所属情報!$E:$E,MATCH($A1836,所属情報!$A:$A,0))),"")</f>
        <v>490047</v>
      </c>
      <c r="P1836" s="2" t="str">
        <f t="shared" si="84"/>
        <v>幸田　稔也 (3)</v>
      </c>
      <c r="Q1836" s="2" t="str">
        <f t="shared" si="85"/>
        <v>ｺｳﾀﾞ ﾄｼﾔ</v>
      </c>
      <c r="R1836" s="2" t="str">
        <f t="shared" si="86"/>
        <v>KODA Toshiya (03)</v>
      </c>
      <c r="S1836" s="2" t="str">
        <f>IFERROR(IF($F1836="","",INDEX(リスト!$C:$C,MATCH($F1836,リスト!$B:$B,0))),"")</f>
        <v>25</v>
      </c>
      <c r="T1836" s="2" t="str">
        <f>IFERROR(IF($K1836="","",INDEX(リスト!$F:$F,MATCH($K1836,リスト!$E:$E,0))),"")</f>
        <v>JPN</v>
      </c>
      <c r="U1836" s="2" t="str">
        <f>IF($B1836="","",RIGHT($G1836*1000+100+COUNTIF($G$2:$G1836,$G1836),9))</f>
        <v>030509104</v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>石部・滋　賀</v>
      </c>
    </row>
    <row r="1837" spans="1:22" x14ac:dyDescent="0.4">
      <c r="A1837" t="s">
        <v>11825</v>
      </c>
      <c r="B1837">
        <v>1844</v>
      </c>
      <c r="C1837" t="s">
        <v>8456</v>
      </c>
      <c r="D1837" t="s">
        <v>8457</v>
      </c>
      <c r="E1837">
        <v>3</v>
      </c>
      <c r="F1837" t="s">
        <v>89</v>
      </c>
      <c r="G1837">
        <v>20040117</v>
      </c>
      <c r="H1837" t="s">
        <v>8458</v>
      </c>
      <c r="I1837" t="s">
        <v>8459</v>
      </c>
      <c r="J1837" t="s">
        <v>1194</v>
      </c>
      <c r="K1837" t="s">
        <v>141</v>
      </c>
      <c r="L1837" t="s">
        <v>95</v>
      </c>
      <c r="M1837" t="s">
        <v>1218</v>
      </c>
      <c r="O1837" s="2">
        <f>IFERROR(IF($B1837="","",INDEX(所属情報!$E:$E,MATCH($A1837,所属情報!$A:$A,0))),"")</f>
        <v>490047</v>
      </c>
      <c r="P1837" s="2" t="str">
        <f t="shared" si="84"/>
        <v>出雲　滉己 (3)</v>
      </c>
      <c r="Q1837" s="2" t="str">
        <f t="shared" si="85"/>
        <v>ｲｽﾞﾓ ｺｳｷ</v>
      </c>
      <c r="R1837" s="2" t="str">
        <f t="shared" si="86"/>
        <v>IZUMO Koki (04)</v>
      </c>
      <c r="S1837" s="2" t="str">
        <f>IFERROR(IF($F1837="","",INDEX(リスト!$C:$C,MATCH($F1837,リスト!$B:$B,0))),"")</f>
        <v>25</v>
      </c>
      <c r="T1837" s="2" t="str">
        <f>IFERROR(IF($K1837="","",INDEX(リスト!$F:$F,MATCH($K1837,リスト!$E:$E,0))),"")</f>
        <v>JPN</v>
      </c>
      <c r="U1837" s="2" t="str">
        <f>IF($B1837="","",RIGHT($G1837*1000+100+COUNTIF($G$2:$G1837,$G1837),9))</f>
        <v>040117103</v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>八鹿・兵　庫</v>
      </c>
    </row>
    <row r="1838" spans="1:22" x14ac:dyDescent="0.4">
      <c r="A1838" t="s">
        <v>11825</v>
      </c>
      <c r="B1838">
        <v>1845</v>
      </c>
      <c r="C1838" t="s">
        <v>8460</v>
      </c>
      <c r="D1838" t="s">
        <v>8461</v>
      </c>
      <c r="E1838">
        <v>3</v>
      </c>
      <c r="F1838" t="s">
        <v>89</v>
      </c>
      <c r="G1838">
        <v>20030818</v>
      </c>
      <c r="H1838" t="s">
        <v>8462</v>
      </c>
      <c r="I1838" t="s">
        <v>8463</v>
      </c>
      <c r="J1838" t="s">
        <v>5793</v>
      </c>
      <c r="K1838" t="s">
        <v>141</v>
      </c>
      <c r="L1838" t="s">
        <v>97</v>
      </c>
      <c r="M1838" t="s">
        <v>1380</v>
      </c>
      <c r="O1838" s="2">
        <f>IFERROR(IF($B1838="","",INDEX(所属情報!$E:$E,MATCH($A1838,所属情報!$A:$A,0))),"")</f>
        <v>490047</v>
      </c>
      <c r="P1838" s="2" t="str">
        <f t="shared" si="84"/>
        <v>小室　一生 (3)</v>
      </c>
      <c r="Q1838" s="2" t="str">
        <f t="shared" si="85"/>
        <v>ｺﾑﾛ ｲｯｾｲ</v>
      </c>
      <c r="R1838" s="2" t="str">
        <f t="shared" si="86"/>
        <v>KOMURO Issei (03)</v>
      </c>
      <c r="S1838" s="2" t="str">
        <f>IFERROR(IF($F1838="","",INDEX(リスト!$C:$C,MATCH($F1838,リスト!$B:$B,0))),"")</f>
        <v>25</v>
      </c>
      <c r="T1838" s="2" t="str">
        <f>IFERROR(IF($K1838="","",INDEX(リスト!$F:$F,MATCH($K1838,リスト!$E:$E,0))),"")</f>
        <v>JPN</v>
      </c>
      <c r="U1838" s="2" t="str">
        <f>IF($B1838="","",RIGHT($G1838*1000+100+COUNTIF($G$2:$G1838,$G1838),9))</f>
        <v>030818103</v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>高田・奈　良</v>
      </c>
    </row>
    <row r="1839" spans="1:22" x14ac:dyDescent="0.4">
      <c r="A1839" t="s">
        <v>11825</v>
      </c>
      <c r="B1839">
        <v>1846</v>
      </c>
      <c r="C1839" t="s">
        <v>8464</v>
      </c>
      <c r="D1839" t="s">
        <v>8465</v>
      </c>
      <c r="E1839">
        <v>3</v>
      </c>
      <c r="F1839" t="s">
        <v>89</v>
      </c>
      <c r="G1839">
        <v>20031021</v>
      </c>
      <c r="H1839" t="s">
        <v>8466</v>
      </c>
      <c r="I1839" t="s">
        <v>1343</v>
      </c>
      <c r="J1839" t="s">
        <v>1303</v>
      </c>
      <c r="K1839" t="s">
        <v>141</v>
      </c>
      <c r="L1839" t="s">
        <v>91</v>
      </c>
      <c r="M1839" t="s">
        <v>1575</v>
      </c>
      <c r="O1839" s="2">
        <f>IFERROR(IF($B1839="","",INDEX(所属情報!$E:$E,MATCH($A1839,所属情報!$A:$A,0))),"")</f>
        <v>490047</v>
      </c>
      <c r="P1839" s="2" t="str">
        <f t="shared" si="84"/>
        <v>西村　悠和 (3)</v>
      </c>
      <c r="Q1839" s="2" t="str">
        <f t="shared" si="85"/>
        <v>ﾆｼﾑﾗ ﾕｳﾄ</v>
      </c>
      <c r="R1839" s="2" t="str">
        <f t="shared" si="86"/>
        <v>NISHIMURA Yuto (03)</v>
      </c>
      <c r="S1839" s="2" t="str">
        <f>IFERROR(IF($F1839="","",INDEX(リスト!$C:$C,MATCH($F1839,リスト!$B:$B,0))),"")</f>
        <v>25</v>
      </c>
      <c r="T1839" s="2" t="str">
        <f>IFERROR(IF($K1839="","",INDEX(リスト!$F:$F,MATCH($K1839,リスト!$E:$E,0))),"")</f>
        <v>JPN</v>
      </c>
      <c r="U1839" s="2" t="str">
        <f>IF($B1839="","",RIGHT($G1839*1000+100+COUNTIF($G$2:$G1839,$G1839),9))</f>
        <v>031021103</v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>西京・京　都</v>
      </c>
    </row>
    <row r="1840" spans="1:22" x14ac:dyDescent="0.4">
      <c r="A1840" t="s">
        <v>11825</v>
      </c>
      <c r="B1840">
        <v>1847</v>
      </c>
      <c r="C1840" t="s">
        <v>8467</v>
      </c>
      <c r="D1840" t="s">
        <v>8468</v>
      </c>
      <c r="E1840">
        <v>3</v>
      </c>
      <c r="F1840" t="s">
        <v>89</v>
      </c>
      <c r="G1840">
        <v>20030618</v>
      </c>
      <c r="H1840" t="s">
        <v>8469</v>
      </c>
      <c r="I1840" t="s">
        <v>2488</v>
      </c>
      <c r="J1840" t="s">
        <v>1910</v>
      </c>
      <c r="K1840" t="s">
        <v>141</v>
      </c>
      <c r="L1840" t="s">
        <v>93</v>
      </c>
      <c r="M1840" t="s">
        <v>851</v>
      </c>
      <c r="O1840" s="2">
        <f>IFERROR(IF($B1840="","",INDEX(所属情報!$E:$E,MATCH($A1840,所属情報!$A:$A,0))),"")</f>
        <v>490047</v>
      </c>
      <c r="P1840" s="2" t="str">
        <f t="shared" si="84"/>
        <v>大久保　慧輝 (3)</v>
      </c>
      <c r="Q1840" s="2" t="str">
        <f t="shared" si="85"/>
        <v>ｵｵｸﾎﾞ ｻﾄｷ</v>
      </c>
      <c r="R1840" s="2" t="str">
        <f t="shared" si="86"/>
        <v>OKUBO Satoki (03)</v>
      </c>
      <c r="S1840" s="2" t="str">
        <f>IFERROR(IF($F1840="","",INDEX(リスト!$C:$C,MATCH($F1840,リスト!$B:$B,0))),"")</f>
        <v>25</v>
      </c>
      <c r="T1840" s="2" t="str">
        <f>IFERROR(IF($K1840="","",INDEX(リスト!$F:$F,MATCH($K1840,リスト!$E:$E,0))),"")</f>
        <v>JPN</v>
      </c>
      <c r="U1840" s="2" t="str">
        <f>IF($B1840="","",RIGHT($G1840*1000+100+COUNTIF($G$2:$G1840,$G1840),9))</f>
        <v>030618105</v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>桜宮・大　阪</v>
      </c>
    </row>
    <row r="1841" spans="1:22" x14ac:dyDescent="0.4">
      <c r="A1841" t="s">
        <v>11825</v>
      </c>
      <c r="B1841">
        <v>1848</v>
      </c>
      <c r="C1841" t="s">
        <v>8470</v>
      </c>
      <c r="D1841" t="s">
        <v>8471</v>
      </c>
      <c r="E1841">
        <v>3</v>
      </c>
      <c r="F1841" t="s">
        <v>89</v>
      </c>
      <c r="G1841">
        <v>20040226</v>
      </c>
      <c r="H1841" t="s">
        <v>8472</v>
      </c>
      <c r="I1841" t="s">
        <v>8473</v>
      </c>
      <c r="J1841" t="s">
        <v>1254</v>
      </c>
      <c r="K1841" t="s">
        <v>141</v>
      </c>
      <c r="L1841" t="s">
        <v>89</v>
      </c>
      <c r="M1841" t="s">
        <v>8474</v>
      </c>
      <c r="O1841" s="2">
        <f>IFERROR(IF($B1841="","",INDEX(所属情報!$E:$E,MATCH($A1841,所属情報!$A:$A,0))),"")</f>
        <v>490047</v>
      </c>
      <c r="P1841" s="2" t="str">
        <f t="shared" si="84"/>
        <v>矢守　遼平 (3)</v>
      </c>
      <c r="Q1841" s="2" t="str">
        <f t="shared" si="85"/>
        <v>ﾔﾓﾘ ﾘｮｳﾍｲ</v>
      </c>
      <c r="R1841" s="2" t="str">
        <f t="shared" si="86"/>
        <v>YAMORI Ryohei (04)</v>
      </c>
      <c r="S1841" s="2" t="str">
        <f>IFERROR(IF($F1841="","",INDEX(リスト!$C:$C,MATCH($F1841,リスト!$B:$B,0))),"")</f>
        <v>25</v>
      </c>
      <c r="T1841" s="2" t="str">
        <f>IFERROR(IF($K1841="","",INDEX(リスト!$F:$F,MATCH($K1841,リスト!$E:$E,0))),"")</f>
        <v>JPN</v>
      </c>
      <c r="U1841" s="2" t="str">
        <f>IF($B1841="","",RIGHT($G1841*1000+100+COUNTIF($G$2:$G1841,$G1841),9))</f>
        <v>040226102</v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>長浜北・滋　賀</v>
      </c>
    </row>
    <row r="1842" spans="1:22" x14ac:dyDescent="0.4">
      <c r="A1842" t="s">
        <v>11825</v>
      </c>
      <c r="B1842">
        <v>1849</v>
      </c>
      <c r="C1842" t="s">
        <v>8475</v>
      </c>
      <c r="D1842" t="s">
        <v>8476</v>
      </c>
      <c r="E1842">
        <v>3</v>
      </c>
      <c r="F1842" t="s">
        <v>89</v>
      </c>
      <c r="G1842">
        <v>20030410</v>
      </c>
      <c r="H1842" t="s">
        <v>8477</v>
      </c>
      <c r="I1842" t="s">
        <v>3195</v>
      </c>
      <c r="J1842" t="s">
        <v>2076</v>
      </c>
      <c r="K1842" t="s">
        <v>141</v>
      </c>
      <c r="L1842" t="s">
        <v>91</v>
      </c>
      <c r="M1842" t="s">
        <v>1414</v>
      </c>
      <c r="O1842" s="2">
        <f>IFERROR(IF($B1842="","",INDEX(所属情報!$E:$E,MATCH($A1842,所属情報!$A:$A,0))),"")</f>
        <v>490047</v>
      </c>
      <c r="P1842" s="2" t="str">
        <f t="shared" si="84"/>
        <v>野田　礼人 (3)</v>
      </c>
      <c r="Q1842" s="2" t="str">
        <f t="shared" si="85"/>
        <v>ﾉﾀﾞ ｱﾔﾄ</v>
      </c>
      <c r="R1842" s="2" t="str">
        <f t="shared" si="86"/>
        <v>NODA Ayato (03)</v>
      </c>
      <c r="S1842" s="2" t="str">
        <f>IFERROR(IF($F1842="","",INDEX(リスト!$C:$C,MATCH($F1842,リスト!$B:$B,0))),"")</f>
        <v>25</v>
      </c>
      <c r="T1842" s="2" t="str">
        <f>IFERROR(IF($K1842="","",INDEX(リスト!$F:$F,MATCH($K1842,リスト!$E:$E,0))),"")</f>
        <v>JPN</v>
      </c>
      <c r="U1842" s="2" t="str">
        <f>IF($B1842="","",RIGHT($G1842*1000+100+COUNTIF($G$2:$G1842,$G1842),9))</f>
        <v>030410105</v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>嵯峨野・京　都</v>
      </c>
    </row>
    <row r="1843" spans="1:22" x14ac:dyDescent="0.4">
      <c r="A1843" t="s">
        <v>11825</v>
      </c>
      <c r="B1843">
        <v>1850</v>
      </c>
      <c r="C1843" t="s">
        <v>8478</v>
      </c>
      <c r="D1843" t="s">
        <v>8479</v>
      </c>
      <c r="E1843">
        <v>3</v>
      </c>
      <c r="F1843" t="s">
        <v>89</v>
      </c>
      <c r="G1843">
        <v>20030708</v>
      </c>
      <c r="H1843" t="s">
        <v>8480</v>
      </c>
      <c r="I1843" t="s">
        <v>1833</v>
      </c>
      <c r="J1843" t="s">
        <v>2925</v>
      </c>
      <c r="K1843" t="s">
        <v>141</v>
      </c>
      <c r="L1843" t="s">
        <v>89</v>
      </c>
      <c r="M1843" t="s">
        <v>7965</v>
      </c>
      <c r="O1843" s="2">
        <f>IFERROR(IF($B1843="","",INDEX(所属情報!$E:$E,MATCH($A1843,所属情報!$A:$A,0))),"")</f>
        <v>490047</v>
      </c>
      <c r="P1843" s="2" t="str">
        <f t="shared" si="84"/>
        <v>小西　陽太 (3)</v>
      </c>
      <c r="Q1843" s="2" t="str">
        <f t="shared" si="85"/>
        <v>ｺﾆｼ ﾖｳﾀ</v>
      </c>
      <c r="R1843" s="2" t="str">
        <f t="shared" si="86"/>
        <v>KONISHI Yota (03)</v>
      </c>
      <c r="S1843" s="2" t="str">
        <f>IFERROR(IF($F1843="","",INDEX(リスト!$C:$C,MATCH($F1843,リスト!$B:$B,0))),"")</f>
        <v>25</v>
      </c>
      <c r="T1843" s="2" t="str">
        <f>IFERROR(IF($K1843="","",INDEX(リスト!$F:$F,MATCH($K1843,リスト!$E:$E,0))),"")</f>
        <v>JPN</v>
      </c>
      <c r="U1843" s="2" t="str">
        <f>IF($B1843="","",RIGHT($G1843*1000+100+COUNTIF($G$2:$G1843,$G1843),9))</f>
        <v>030708104</v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>虎姫・滋　賀</v>
      </c>
    </row>
    <row r="1844" spans="1:22" x14ac:dyDescent="0.4">
      <c r="A1844" t="s">
        <v>11825</v>
      </c>
      <c r="B1844">
        <v>1851</v>
      </c>
      <c r="C1844" t="s">
        <v>8481</v>
      </c>
      <c r="D1844" t="s">
        <v>8482</v>
      </c>
      <c r="E1844">
        <v>3</v>
      </c>
      <c r="F1844" t="s">
        <v>89</v>
      </c>
      <c r="G1844">
        <v>20031218</v>
      </c>
      <c r="H1844" t="s">
        <v>8483</v>
      </c>
      <c r="I1844" t="s">
        <v>8484</v>
      </c>
      <c r="J1844" t="s">
        <v>2163</v>
      </c>
      <c r="K1844" t="s">
        <v>141</v>
      </c>
      <c r="L1844" t="s">
        <v>91</v>
      </c>
      <c r="M1844" t="s">
        <v>6173</v>
      </c>
      <c r="O1844" s="2">
        <f>IFERROR(IF($B1844="","",INDEX(所属情報!$E:$E,MATCH($A1844,所属情報!$A:$A,0))),"")</f>
        <v>490047</v>
      </c>
      <c r="P1844" s="2" t="str">
        <f t="shared" si="84"/>
        <v>竹下　浩平 (3)</v>
      </c>
      <c r="Q1844" s="2" t="str">
        <f t="shared" si="85"/>
        <v>ﾀｹｼﾀ ｺｳﾍｲ</v>
      </c>
      <c r="R1844" s="2" t="str">
        <f t="shared" si="86"/>
        <v>TAKESHITA Kohei (03)</v>
      </c>
      <c r="S1844" s="2" t="str">
        <f>IFERROR(IF($F1844="","",INDEX(リスト!$C:$C,MATCH($F1844,リスト!$B:$B,0))),"")</f>
        <v>25</v>
      </c>
      <c r="T1844" s="2" t="str">
        <f>IFERROR(IF($K1844="","",INDEX(リスト!$F:$F,MATCH($K1844,リスト!$E:$E,0))),"")</f>
        <v>JPN</v>
      </c>
      <c r="U1844" s="2" t="str">
        <f>IF($B1844="","",RIGHT($G1844*1000+100+COUNTIF($G$2:$G1844,$G1844),9))</f>
        <v>031218102</v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>宮津・京　都</v>
      </c>
    </row>
    <row r="1845" spans="1:22" x14ac:dyDescent="0.4">
      <c r="A1845" t="s">
        <v>11825</v>
      </c>
      <c r="B1845">
        <v>1852</v>
      </c>
      <c r="C1845" t="s">
        <v>8485</v>
      </c>
      <c r="D1845" t="s">
        <v>8486</v>
      </c>
      <c r="E1845">
        <v>3</v>
      </c>
      <c r="F1845" t="s">
        <v>89</v>
      </c>
      <c r="G1845">
        <v>20030403</v>
      </c>
      <c r="H1845" t="s">
        <v>8487</v>
      </c>
      <c r="I1845" t="s">
        <v>5607</v>
      </c>
      <c r="J1845" t="s">
        <v>1064</v>
      </c>
      <c r="K1845" t="s">
        <v>141</v>
      </c>
      <c r="L1845" t="s">
        <v>91</v>
      </c>
      <c r="M1845" t="s">
        <v>2254</v>
      </c>
      <c r="O1845" s="2">
        <f>IFERROR(IF($B1845="","",INDEX(所属情報!$E:$E,MATCH($A1845,所属情報!$A:$A,0))),"")</f>
        <v>490047</v>
      </c>
      <c r="P1845" s="2" t="str">
        <f t="shared" si="84"/>
        <v>大庭　侑也 (3)</v>
      </c>
      <c r="Q1845" s="2" t="str">
        <f t="shared" si="85"/>
        <v>ｵｵﾊﾞ ﾕｳﾔ</v>
      </c>
      <c r="R1845" s="2" t="str">
        <f t="shared" si="86"/>
        <v>OBA Yuya (03)</v>
      </c>
      <c r="S1845" s="2" t="str">
        <f>IFERROR(IF($F1845="","",INDEX(リスト!$C:$C,MATCH($F1845,リスト!$B:$B,0))),"")</f>
        <v>25</v>
      </c>
      <c r="T1845" s="2" t="str">
        <f>IFERROR(IF($K1845="","",INDEX(リスト!$F:$F,MATCH($K1845,リスト!$E:$E,0))),"")</f>
        <v>JPN</v>
      </c>
      <c r="U1845" s="2" t="str">
        <f>IF($B1845="","",RIGHT($G1845*1000+100+COUNTIF($G$2:$G1845,$G1845),9))</f>
        <v>030403104</v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>西城陽・京　都</v>
      </c>
    </row>
    <row r="1846" spans="1:22" x14ac:dyDescent="0.4">
      <c r="A1846" t="s">
        <v>11825</v>
      </c>
      <c r="B1846">
        <v>1853</v>
      </c>
      <c r="C1846" t="s">
        <v>8488</v>
      </c>
      <c r="D1846" t="s">
        <v>8489</v>
      </c>
      <c r="E1846">
        <v>3</v>
      </c>
      <c r="F1846" t="s">
        <v>89</v>
      </c>
      <c r="G1846">
        <v>20031206</v>
      </c>
      <c r="H1846" t="s">
        <v>8490</v>
      </c>
      <c r="I1846" t="s">
        <v>2325</v>
      </c>
      <c r="J1846" t="s">
        <v>1635</v>
      </c>
      <c r="K1846" t="s">
        <v>141</v>
      </c>
      <c r="L1846" t="s">
        <v>131</v>
      </c>
      <c r="M1846" t="s">
        <v>8491</v>
      </c>
      <c r="O1846" s="2">
        <f>IFERROR(IF($B1846="","",INDEX(所属情報!$E:$E,MATCH($A1846,所属情報!$A:$A,0))),"")</f>
        <v>490047</v>
      </c>
      <c r="P1846" s="2" t="str">
        <f t="shared" si="84"/>
        <v>岩崎　海人 (3)</v>
      </c>
      <c r="Q1846" s="2" t="str">
        <f t="shared" si="85"/>
        <v>ｲﾜｻｷ ｶｲﾄ</v>
      </c>
      <c r="R1846" s="2" t="str">
        <f t="shared" si="86"/>
        <v>IWASAKI Kaito (03)</v>
      </c>
      <c r="S1846" s="2" t="str">
        <f>IFERROR(IF($F1846="","",INDEX(リスト!$C:$C,MATCH($F1846,リスト!$B:$B,0))),"")</f>
        <v>25</v>
      </c>
      <c r="T1846" s="2" t="str">
        <f>IFERROR(IF($K1846="","",INDEX(リスト!$F:$F,MATCH($K1846,リスト!$E:$E,0))),"")</f>
        <v>JPN</v>
      </c>
      <c r="U1846" s="2" t="str">
        <f>IF($B1846="","",RIGHT($G1846*1000+100+COUNTIF($G$2:$G1846,$G1846),9))</f>
        <v>031206104</v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>鹿児島・鹿児島</v>
      </c>
    </row>
    <row r="1847" spans="1:22" x14ac:dyDescent="0.4">
      <c r="A1847" t="s">
        <v>11825</v>
      </c>
      <c r="B1847">
        <v>1854</v>
      </c>
      <c r="C1847" t="s">
        <v>8492</v>
      </c>
      <c r="D1847" t="s">
        <v>8493</v>
      </c>
      <c r="E1847">
        <v>3</v>
      </c>
      <c r="F1847" t="s">
        <v>89</v>
      </c>
      <c r="G1847">
        <v>20020417</v>
      </c>
      <c r="H1847" t="s">
        <v>8494</v>
      </c>
      <c r="I1847" t="s">
        <v>8495</v>
      </c>
      <c r="J1847" t="s">
        <v>1200</v>
      </c>
      <c r="K1847" t="s">
        <v>141</v>
      </c>
      <c r="L1847" t="s">
        <v>129</v>
      </c>
      <c r="M1847" t="s">
        <v>5177</v>
      </c>
      <c r="O1847" s="2">
        <f>IFERROR(IF($B1847="","",INDEX(所属情報!$E:$E,MATCH($A1847,所属情報!$A:$A,0))),"")</f>
        <v>490047</v>
      </c>
      <c r="P1847" s="2" t="str">
        <f t="shared" si="84"/>
        <v>堀ノ内　駿登 (3)</v>
      </c>
      <c r="Q1847" s="2" t="str">
        <f t="shared" si="85"/>
        <v>ﾎﾘﾉｳﾁ ﾊﾔﾄ</v>
      </c>
      <c r="R1847" s="2" t="str">
        <f t="shared" si="86"/>
        <v>HORINOUCHI Hayato (02)</v>
      </c>
      <c r="S1847" s="2" t="str">
        <f>IFERROR(IF($F1847="","",INDEX(リスト!$C:$C,MATCH($F1847,リスト!$B:$B,0))),"")</f>
        <v>25</v>
      </c>
      <c r="T1847" s="2" t="str">
        <f>IFERROR(IF($K1847="","",INDEX(リスト!$F:$F,MATCH($K1847,リスト!$E:$E,0))),"")</f>
        <v>JPN</v>
      </c>
      <c r="U1847" s="2" t="str">
        <f>IF($B1847="","",RIGHT($G1847*1000+100+COUNTIF($G$2:$G1847,$G1847),9))</f>
        <v>020417101</v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>都城泉ヶ丘・宮　崎</v>
      </c>
    </row>
    <row r="1848" spans="1:22" x14ac:dyDescent="0.4">
      <c r="A1848" t="s">
        <v>11825</v>
      </c>
      <c r="B1848">
        <v>1855</v>
      </c>
      <c r="C1848" t="s">
        <v>8496</v>
      </c>
      <c r="D1848" t="s">
        <v>8497</v>
      </c>
      <c r="E1848">
        <v>3</v>
      </c>
      <c r="F1848" t="s">
        <v>89</v>
      </c>
      <c r="G1848">
        <v>20020522</v>
      </c>
      <c r="H1848" t="s">
        <v>8498</v>
      </c>
      <c r="I1848" t="s">
        <v>8499</v>
      </c>
      <c r="J1848" t="s">
        <v>862</v>
      </c>
      <c r="K1848" t="s">
        <v>141</v>
      </c>
      <c r="L1848" t="s">
        <v>105</v>
      </c>
      <c r="M1848" t="s">
        <v>8500</v>
      </c>
      <c r="O1848" s="2">
        <f>IFERROR(IF($B1848="","",INDEX(所属情報!$E:$E,MATCH($A1848,所属情報!$A:$A,0))),"")</f>
        <v>490047</v>
      </c>
      <c r="P1848" s="2" t="str">
        <f t="shared" si="84"/>
        <v>米山　竜也 (3)</v>
      </c>
      <c r="Q1848" s="2" t="str">
        <f t="shared" si="85"/>
        <v>ﾖﾈﾔﾏ ﾀﾂﾔ</v>
      </c>
      <c r="R1848" s="2" t="str">
        <f t="shared" si="86"/>
        <v>YONEYAMA Tatsuya (02)</v>
      </c>
      <c r="S1848" s="2" t="str">
        <f>IFERROR(IF($F1848="","",INDEX(リスト!$C:$C,MATCH($F1848,リスト!$B:$B,0))),"")</f>
        <v>25</v>
      </c>
      <c r="T1848" s="2" t="str">
        <f>IFERROR(IF($K1848="","",INDEX(リスト!$F:$F,MATCH($K1848,リスト!$E:$E,0))),"")</f>
        <v>JPN</v>
      </c>
      <c r="U1848" s="2" t="str">
        <f>IF($B1848="","",RIGHT($G1848*1000+100+COUNTIF($G$2:$G1848,$G1848),9))</f>
        <v>020522102</v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>勝山・岡　山</v>
      </c>
    </row>
    <row r="1849" spans="1:22" x14ac:dyDescent="0.4">
      <c r="A1849" t="s">
        <v>11825</v>
      </c>
      <c r="B1849">
        <v>1856</v>
      </c>
      <c r="C1849" t="s">
        <v>8501</v>
      </c>
      <c r="D1849" t="s">
        <v>8502</v>
      </c>
      <c r="E1849">
        <v>3</v>
      </c>
      <c r="F1849" t="s">
        <v>89</v>
      </c>
      <c r="G1849">
        <v>20030430</v>
      </c>
      <c r="H1849" t="s">
        <v>8503</v>
      </c>
      <c r="I1849" t="s">
        <v>5272</v>
      </c>
      <c r="J1849" t="s">
        <v>909</v>
      </c>
      <c r="K1849" t="s">
        <v>141</v>
      </c>
      <c r="L1849" t="s">
        <v>95</v>
      </c>
      <c r="M1849" t="s">
        <v>8504</v>
      </c>
      <c r="O1849" s="2">
        <f>IFERROR(IF($B1849="","",INDEX(所属情報!$E:$E,MATCH($A1849,所属情報!$A:$A,0))),"")</f>
        <v>490047</v>
      </c>
      <c r="P1849" s="2" t="str">
        <f t="shared" si="84"/>
        <v>高見　俊樹 (3)</v>
      </c>
      <c r="Q1849" s="2" t="str">
        <f t="shared" si="85"/>
        <v>ﾀｶﾐ ﾄｼｷ</v>
      </c>
      <c r="R1849" s="2" t="str">
        <f t="shared" si="86"/>
        <v>TAKAMI Toshiki (03)</v>
      </c>
      <c r="S1849" s="2" t="str">
        <f>IFERROR(IF($F1849="","",INDEX(リスト!$C:$C,MATCH($F1849,リスト!$B:$B,0))),"")</f>
        <v>25</v>
      </c>
      <c r="T1849" s="2" t="str">
        <f>IFERROR(IF($K1849="","",INDEX(リスト!$F:$F,MATCH($K1849,リスト!$E:$E,0))),"")</f>
        <v>JPN</v>
      </c>
      <c r="U1849" s="2" t="str">
        <f>IF($B1849="","",RIGHT($G1849*1000+100+COUNTIF($G$2:$G1849,$G1849),9))</f>
        <v>030430104</v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>西脇・兵　庫</v>
      </c>
    </row>
    <row r="1850" spans="1:22" x14ac:dyDescent="0.4">
      <c r="A1850" t="s">
        <v>11825</v>
      </c>
      <c r="B1850">
        <v>1857</v>
      </c>
      <c r="C1850" t="s">
        <v>8505</v>
      </c>
      <c r="D1850" t="s">
        <v>2939</v>
      </c>
      <c r="E1850">
        <v>3</v>
      </c>
      <c r="F1850" t="s">
        <v>89</v>
      </c>
      <c r="G1850">
        <v>20031214</v>
      </c>
      <c r="H1850" t="s">
        <v>8506</v>
      </c>
      <c r="I1850" t="s">
        <v>1555</v>
      </c>
      <c r="J1850" t="s">
        <v>1327</v>
      </c>
      <c r="K1850" t="s">
        <v>141</v>
      </c>
      <c r="L1850" t="s">
        <v>91</v>
      </c>
      <c r="M1850" t="s">
        <v>2432</v>
      </c>
      <c r="O1850" s="2">
        <f>IFERROR(IF($B1850="","",INDEX(所属情報!$E:$E,MATCH($A1850,所属情報!$A:$A,0))),"")</f>
        <v>490047</v>
      </c>
      <c r="P1850" s="2" t="str">
        <f t="shared" si="84"/>
        <v>山下　優貴 (3)</v>
      </c>
      <c r="Q1850" s="2" t="str">
        <f t="shared" si="85"/>
        <v>ﾔﾏｼﾀ ﾕｳｷ</v>
      </c>
      <c r="R1850" s="2" t="str">
        <f t="shared" si="86"/>
        <v>YAMASHITA Yuki (03)</v>
      </c>
      <c r="S1850" s="2" t="str">
        <f>IFERROR(IF($F1850="","",INDEX(リスト!$C:$C,MATCH($F1850,リスト!$B:$B,0))),"")</f>
        <v>25</v>
      </c>
      <c r="T1850" s="2" t="str">
        <f>IFERROR(IF($K1850="","",INDEX(リスト!$F:$F,MATCH($K1850,リスト!$E:$E,0))),"")</f>
        <v>JPN</v>
      </c>
      <c r="U1850" s="2" t="str">
        <f>IF($B1850="","",RIGHT($G1850*1000+100+COUNTIF($G$2:$G1850,$G1850),9))</f>
        <v>031214101</v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>紫野・京　都</v>
      </c>
    </row>
    <row r="1851" spans="1:22" x14ac:dyDescent="0.4">
      <c r="A1851" t="s">
        <v>11825</v>
      </c>
      <c r="B1851">
        <v>1858</v>
      </c>
      <c r="C1851" t="s">
        <v>8507</v>
      </c>
      <c r="D1851" t="s">
        <v>8508</v>
      </c>
      <c r="E1851">
        <v>3</v>
      </c>
      <c r="F1851" t="s">
        <v>91</v>
      </c>
      <c r="G1851">
        <v>20040120</v>
      </c>
      <c r="H1851" t="s">
        <v>8509</v>
      </c>
      <c r="I1851" t="s">
        <v>1805</v>
      </c>
      <c r="J1851" t="s">
        <v>8510</v>
      </c>
      <c r="K1851" t="s">
        <v>141</v>
      </c>
      <c r="L1851" t="s">
        <v>91</v>
      </c>
      <c r="M1851" t="s">
        <v>1732</v>
      </c>
      <c r="O1851" s="2">
        <f>IFERROR(IF($B1851="","",INDEX(所属情報!$E:$E,MATCH($A1851,所属情報!$A:$A,0))),"")</f>
        <v>490047</v>
      </c>
      <c r="P1851" s="2" t="str">
        <f t="shared" si="84"/>
        <v>田中　亜周 (3)</v>
      </c>
      <c r="Q1851" s="2" t="str">
        <f t="shared" si="85"/>
        <v>ﾀﾅｶ ｱｼｭｳ</v>
      </c>
      <c r="R1851" s="2" t="str">
        <f t="shared" si="86"/>
        <v>TANAKA Ashu (04)</v>
      </c>
      <c r="S1851" s="2" t="str">
        <f>IFERROR(IF($F1851="","",INDEX(リスト!$C:$C,MATCH($F1851,リスト!$B:$B,0))),"")</f>
        <v>26</v>
      </c>
      <c r="T1851" s="2" t="str">
        <f>IFERROR(IF($K1851="","",INDEX(リスト!$F:$F,MATCH($K1851,リスト!$E:$E,0))),"")</f>
        <v>JPN</v>
      </c>
      <c r="U1851" s="2" t="str">
        <f>IF($B1851="","",RIGHT($G1851*1000+100+COUNTIF($G$2:$G1851,$G1851),9))</f>
        <v>040120104</v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>乙訓・京　都</v>
      </c>
    </row>
    <row r="1852" spans="1:22" x14ac:dyDescent="0.4">
      <c r="A1852" t="s">
        <v>11825</v>
      </c>
      <c r="B1852">
        <v>1859</v>
      </c>
      <c r="C1852" t="s">
        <v>8511</v>
      </c>
      <c r="D1852" t="s">
        <v>8512</v>
      </c>
      <c r="E1852">
        <v>3</v>
      </c>
      <c r="F1852" t="s">
        <v>89</v>
      </c>
      <c r="G1852">
        <v>20040109</v>
      </c>
      <c r="H1852" t="s">
        <v>8513</v>
      </c>
      <c r="I1852" t="s">
        <v>5585</v>
      </c>
      <c r="J1852" t="s">
        <v>1435</v>
      </c>
      <c r="K1852" t="s">
        <v>141</v>
      </c>
      <c r="L1852" t="s">
        <v>95</v>
      </c>
      <c r="M1852" t="s">
        <v>8514</v>
      </c>
      <c r="O1852" s="2">
        <f>IFERROR(IF($B1852="","",INDEX(所属情報!$E:$E,MATCH($A1852,所属情報!$A:$A,0))),"")</f>
        <v>490047</v>
      </c>
      <c r="P1852" s="2" t="str">
        <f t="shared" si="84"/>
        <v>佐野　祐大 (3)</v>
      </c>
      <c r="Q1852" s="2" t="str">
        <f t="shared" si="85"/>
        <v>ｻﾉ ﾕｳﾀ</v>
      </c>
      <c r="R1852" s="2" t="str">
        <f t="shared" si="86"/>
        <v>SANO Yuta (04)</v>
      </c>
      <c r="S1852" s="2" t="str">
        <f>IFERROR(IF($F1852="","",INDEX(リスト!$C:$C,MATCH($F1852,リスト!$B:$B,0))),"")</f>
        <v>25</v>
      </c>
      <c r="T1852" s="2" t="str">
        <f>IFERROR(IF($K1852="","",INDEX(リスト!$F:$F,MATCH($K1852,リスト!$E:$E,0))),"")</f>
        <v>JPN</v>
      </c>
      <c r="U1852" s="2" t="str">
        <f>IF($B1852="","",RIGHT($G1852*1000+100+COUNTIF($G$2:$G1852,$G1852),9))</f>
        <v>040109102</v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>尼崎北・兵　庫</v>
      </c>
    </row>
    <row r="1853" spans="1:22" x14ac:dyDescent="0.4">
      <c r="A1853" t="s">
        <v>11825</v>
      </c>
      <c r="B1853">
        <v>1860</v>
      </c>
      <c r="C1853" t="s">
        <v>8515</v>
      </c>
      <c r="D1853" t="s">
        <v>8516</v>
      </c>
      <c r="E1853">
        <v>3</v>
      </c>
      <c r="F1853" t="s">
        <v>89</v>
      </c>
      <c r="G1853">
        <v>20030705</v>
      </c>
      <c r="H1853" t="s">
        <v>8517</v>
      </c>
      <c r="I1853" t="s">
        <v>1805</v>
      </c>
      <c r="J1853" t="s">
        <v>4965</v>
      </c>
      <c r="K1853" t="s">
        <v>141</v>
      </c>
      <c r="L1853" t="s">
        <v>85</v>
      </c>
      <c r="M1853" t="s">
        <v>8066</v>
      </c>
      <c r="O1853" s="2">
        <f>IFERROR(IF($B1853="","",INDEX(所属情報!$E:$E,MATCH($A1853,所属情報!$A:$A,0))),"")</f>
        <v>490047</v>
      </c>
      <c r="P1853" s="2" t="str">
        <f t="shared" si="84"/>
        <v>田中　秀明 (3)</v>
      </c>
      <c r="Q1853" s="2" t="str">
        <f t="shared" si="85"/>
        <v>ﾀﾅｶ ﾋﾃﾞｱｷ</v>
      </c>
      <c r="R1853" s="2" t="str">
        <f t="shared" si="86"/>
        <v>TANAKA Hideaki (03)</v>
      </c>
      <c r="S1853" s="2" t="str">
        <f>IFERROR(IF($F1853="","",INDEX(リスト!$C:$C,MATCH($F1853,リスト!$B:$B,0))),"")</f>
        <v>25</v>
      </c>
      <c r="T1853" s="2" t="str">
        <f>IFERROR(IF($K1853="","",INDEX(リスト!$F:$F,MATCH($K1853,リスト!$E:$E,0))),"")</f>
        <v>JPN</v>
      </c>
      <c r="U1853" s="2" t="str">
        <f>IF($B1853="","",RIGHT($G1853*1000+100+COUNTIF($G$2:$G1853,$G1853),9))</f>
        <v>030705102</v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>国府・愛　知</v>
      </c>
    </row>
    <row r="1854" spans="1:22" x14ac:dyDescent="0.4">
      <c r="A1854" t="s">
        <v>11825</v>
      </c>
      <c r="B1854">
        <v>1861</v>
      </c>
      <c r="C1854" t="s">
        <v>8518</v>
      </c>
      <c r="D1854" t="s">
        <v>8519</v>
      </c>
      <c r="E1854">
        <v>4</v>
      </c>
      <c r="F1854" t="s">
        <v>89</v>
      </c>
      <c r="G1854">
        <v>20020508</v>
      </c>
      <c r="H1854" t="s">
        <v>8520</v>
      </c>
      <c r="I1854" t="s">
        <v>3338</v>
      </c>
      <c r="J1854" t="s">
        <v>3750</v>
      </c>
      <c r="K1854" t="s">
        <v>141</v>
      </c>
      <c r="L1854" t="s">
        <v>81</v>
      </c>
      <c r="M1854" t="s">
        <v>8521</v>
      </c>
      <c r="O1854" s="2">
        <f>IFERROR(IF($B1854="","",INDEX(所属情報!$E:$E,MATCH($A1854,所属情報!$A:$A,0))),"")</f>
        <v>490047</v>
      </c>
      <c r="P1854" s="2" t="str">
        <f t="shared" si="84"/>
        <v>加藤　廉 (4)</v>
      </c>
      <c r="Q1854" s="2" t="str">
        <f t="shared" si="85"/>
        <v>ｶﾄｳ ﾚﾝ</v>
      </c>
      <c r="R1854" s="2" t="str">
        <f t="shared" si="86"/>
        <v>KATO Ren (02)</v>
      </c>
      <c r="S1854" s="2" t="str">
        <f>IFERROR(IF($F1854="","",INDEX(リスト!$C:$C,MATCH($F1854,リスト!$B:$B,0))),"")</f>
        <v>25</v>
      </c>
      <c r="T1854" s="2" t="str">
        <f>IFERROR(IF($K1854="","",INDEX(リスト!$F:$F,MATCH($K1854,リスト!$E:$E,0))),"")</f>
        <v>JPN</v>
      </c>
      <c r="U1854" s="2" t="str">
        <f>IF($B1854="","",RIGHT($G1854*1000+100+COUNTIF($G$2:$G1854,$G1854),9))</f>
        <v>020508102</v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>関・岐　阜</v>
      </c>
    </row>
    <row r="1855" spans="1:22" x14ac:dyDescent="0.4">
      <c r="A1855" t="s">
        <v>11825</v>
      </c>
      <c r="B1855">
        <v>1862</v>
      </c>
      <c r="C1855" t="s">
        <v>8522</v>
      </c>
      <c r="D1855" t="s">
        <v>8523</v>
      </c>
      <c r="E1855">
        <v>2</v>
      </c>
      <c r="F1855" t="s">
        <v>89</v>
      </c>
      <c r="G1855">
        <v>20041125</v>
      </c>
      <c r="H1855" t="s">
        <v>8524</v>
      </c>
      <c r="I1855" t="s">
        <v>1525</v>
      </c>
      <c r="J1855" t="s">
        <v>8055</v>
      </c>
      <c r="K1855" t="s">
        <v>141</v>
      </c>
      <c r="L1855" t="s">
        <v>91</v>
      </c>
      <c r="M1855" t="s">
        <v>2461</v>
      </c>
      <c r="O1855" s="2">
        <f>IFERROR(IF($B1855="","",INDEX(所属情報!$E:$E,MATCH($A1855,所属情報!$A:$A,0))),"")</f>
        <v>490047</v>
      </c>
      <c r="P1855" s="2" t="str">
        <f t="shared" si="84"/>
        <v>木下　真一 (2)</v>
      </c>
      <c r="Q1855" s="2" t="str">
        <f t="shared" si="85"/>
        <v>ｷﾉｼﾀ ｼﾝｲﾁ</v>
      </c>
      <c r="R1855" s="2" t="str">
        <f t="shared" si="86"/>
        <v>KINOSHITA Shinichi (04)</v>
      </c>
      <c r="S1855" s="2" t="str">
        <f>IFERROR(IF($F1855="","",INDEX(リスト!$C:$C,MATCH($F1855,リスト!$B:$B,0))),"")</f>
        <v>25</v>
      </c>
      <c r="T1855" s="2" t="str">
        <f>IFERROR(IF($K1855="","",INDEX(リスト!$F:$F,MATCH($K1855,リスト!$E:$E,0))),"")</f>
        <v>JPN</v>
      </c>
      <c r="U1855" s="2" t="str">
        <f>IF($B1855="","",RIGHT($G1855*1000+100+COUNTIF($G$2:$G1855,$G1855),9))</f>
        <v>041125102</v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>塔南・京　都</v>
      </c>
    </row>
    <row r="1856" spans="1:22" x14ac:dyDescent="0.4">
      <c r="A1856" t="s">
        <v>11825</v>
      </c>
      <c r="B1856">
        <v>1863</v>
      </c>
      <c r="C1856" t="s">
        <v>8525</v>
      </c>
      <c r="D1856" t="s">
        <v>8526</v>
      </c>
      <c r="E1856">
        <v>2</v>
      </c>
      <c r="F1856" t="s">
        <v>89</v>
      </c>
      <c r="G1856">
        <v>20010822</v>
      </c>
      <c r="H1856" t="s">
        <v>8527</v>
      </c>
      <c r="I1856" t="s">
        <v>8528</v>
      </c>
      <c r="J1856" t="s">
        <v>1874</v>
      </c>
      <c r="K1856" t="s">
        <v>141</v>
      </c>
      <c r="L1856" t="s">
        <v>129</v>
      </c>
      <c r="M1856" t="s">
        <v>1711</v>
      </c>
      <c r="O1856" s="2">
        <f>IFERROR(IF($B1856="","",INDEX(所属情報!$E:$E,MATCH($A1856,所属情報!$A:$A,0))),"")</f>
        <v>490047</v>
      </c>
      <c r="P1856" s="2" t="str">
        <f t="shared" si="84"/>
        <v>内倉　大輔 (2)</v>
      </c>
      <c r="Q1856" s="2" t="str">
        <f t="shared" si="85"/>
        <v>ｳﾁｸﾗ ﾀﾞｲｽｹ</v>
      </c>
      <c r="R1856" s="2" t="str">
        <f t="shared" si="86"/>
        <v>UCHIKURA Daisuke (01)</v>
      </c>
      <c r="S1856" s="2" t="str">
        <f>IFERROR(IF($F1856="","",INDEX(リスト!$C:$C,MATCH($F1856,リスト!$B:$B,0))),"")</f>
        <v>25</v>
      </c>
      <c r="T1856" s="2" t="str">
        <f>IFERROR(IF($K1856="","",INDEX(リスト!$F:$F,MATCH($K1856,リスト!$E:$E,0))),"")</f>
        <v>JPN</v>
      </c>
      <c r="U1856" s="2" t="str">
        <f>IF($B1856="","",RIGHT($G1856*1000+100+COUNTIF($G$2:$G1856,$G1856),9))</f>
        <v>010822101</v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>宮崎大宮・宮　崎</v>
      </c>
    </row>
    <row r="1857" spans="1:22" x14ac:dyDescent="0.4">
      <c r="A1857" t="s">
        <v>11825</v>
      </c>
      <c r="B1857">
        <v>1864</v>
      </c>
      <c r="C1857" t="s">
        <v>8529</v>
      </c>
      <c r="D1857" t="s">
        <v>8530</v>
      </c>
      <c r="E1857">
        <v>2</v>
      </c>
      <c r="F1857" t="s">
        <v>1281</v>
      </c>
      <c r="G1857">
        <v>20050319</v>
      </c>
      <c r="H1857" t="s">
        <v>8531</v>
      </c>
      <c r="I1857" t="s">
        <v>6563</v>
      </c>
      <c r="J1857" t="s">
        <v>6795</v>
      </c>
      <c r="K1857" t="s">
        <v>141</v>
      </c>
      <c r="L1857" t="s">
        <v>125</v>
      </c>
      <c r="M1857" t="s">
        <v>8532</v>
      </c>
      <c r="O1857" s="2">
        <f>IFERROR(IF($B1857="","",INDEX(所属情報!$E:$E,MATCH($A1857,所属情報!$A:$A,0))),"")</f>
        <v>490047</v>
      </c>
      <c r="P1857" s="2" t="str">
        <f t="shared" si="84"/>
        <v>今村　奏斗 (2)</v>
      </c>
      <c r="Q1857" s="2" t="str">
        <f t="shared" si="85"/>
        <v>ｲﾏﾑﾗ ｶﾅﾄ</v>
      </c>
      <c r="R1857" s="2" t="str">
        <f t="shared" si="86"/>
        <v>IMAMURA Kanato (05)</v>
      </c>
      <c r="S1857" s="2" t="str">
        <f>IFERROR(IF($F1857="","",INDEX(リスト!$C:$C,MATCH($F1857,リスト!$B:$B,0))),"")</f>
        <v>49</v>
      </c>
      <c r="T1857" s="2" t="str">
        <f>IFERROR(IF($K1857="","",INDEX(リスト!$F:$F,MATCH($K1857,リスト!$E:$E,0))),"")</f>
        <v>JPN</v>
      </c>
      <c r="U1857" s="2" t="str">
        <f>IF($B1857="","",RIGHT($G1857*1000+100+COUNTIF($G$2:$G1857,$G1857),9))</f>
        <v>050319101</v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>第二・熊　本</v>
      </c>
    </row>
    <row r="1858" spans="1:22" x14ac:dyDescent="0.4">
      <c r="A1858" t="s">
        <v>11825</v>
      </c>
      <c r="B1858">
        <v>1865</v>
      </c>
      <c r="C1858" t="s">
        <v>8533</v>
      </c>
      <c r="D1858" t="s">
        <v>8534</v>
      </c>
      <c r="E1858">
        <v>2</v>
      </c>
      <c r="F1858" t="s">
        <v>1281</v>
      </c>
      <c r="G1858">
        <v>20050331</v>
      </c>
      <c r="H1858" t="s">
        <v>8535</v>
      </c>
      <c r="I1858" t="s">
        <v>8536</v>
      </c>
      <c r="J1858" t="s">
        <v>929</v>
      </c>
      <c r="K1858" t="s">
        <v>141</v>
      </c>
      <c r="L1858" t="s">
        <v>73</v>
      </c>
      <c r="M1858" t="s">
        <v>8537</v>
      </c>
      <c r="O1858" s="2">
        <f>IFERROR(IF($B1858="","",INDEX(所属情報!$E:$E,MATCH($A1858,所属情報!$A:$A,0))),"")</f>
        <v>490047</v>
      </c>
      <c r="P1858" s="2" t="str">
        <f t="shared" ref="P1858:P1921" si="87">IF($C1858="","",IF($E1858="",$C1858,$C1858&amp;" ("&amp;$E1858&amp;")"))</f>
        <v>元屋　拓巳 (2)</v>
      </c>
      <c r="Q1858" s="2" t="str">
        <f t="shared" ref="Q1858:Q1921" si="88">IF($D1858="","",ASC($D1858))</f>
        <v>ﾓﾄﾔ ﾀｸﾐ</v>
      </c>
      <c r="R1858" s="2" t="str">
        <f t="shared" ref="R1858:R1921" si="89">IF($I1858="","",UPPER($I1858)&amp;" "&amp;UPPER(LEFT($J1858,1))&amp;LOWER(RIGHT($J1858,LEN($J1858)-1))&amp;" ("&amp;MID($G1858,3,2)&amp;")")</f>
        <v>MOTOYA Takumi (05)</v>
      </c>
      <c r="S1858" s="2" t="str">
        <f>IFERROR(IF($F1858="","",INDEX(リスト!$C:$C,MATCH($F1858,リスト!$B:$B,0))),"")</f>
        <v>49</v>
      </c>
      <c r="T1858" s="2" t="str">
        <f>IFERROR(IF($K1858="","",INDEX(リスト!$F:$F,MATCH($K1858,リスト!$E:$E,0))),"")</f>
        <v>JPN</v>
      </c>
      <c r="U1858" s="2" t="str">
        <f>IF($B1858="","",RIGHT($G1858*1000+100+COUNTIF($G$2:$G1858,$G1858),9))</f>
        <v>050331102</v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>金沢桜丘・石　川</v>
      </c>
    </row>
    <row r="1859" spans="1:22" x14ac:dyDescent="0.4">
      <c r="A1859" t="s">
        <v>11825</v>
      </c>
      <c r="B1859">
        <v>1866</v>
      </c>
      <c r="C1859" t="s">
        <v>8538</v>
      </c>
      <c r="D1859" t="s">
        <v>8539</v>
      </c>
      <c r="E1859">
        <v>2</v>
      </c>
      <c r="F1859" t="s">
        <v>1281</v>
      </c>
      <c r="G1859">
        <v>20040501</v>
      </c>
      <c r="H1859" t="s">
        <v>8540</v>
      </c>
      <c r="I1859" t="s">
        <v>813</v>
      </c>
      <c r="J1859" t="s">
        <v>3911</v>
      </c>
      <c r="K1859" t="s">
        <v>141</v>
      </c>
      <c r="L1859" t="s">
        <v>91</v>
      </c>
      <c r="M1859" t="s">
        <v>1575</v>
      </c>
      <c r="O1859" s="2">
        <f>IFERROR(IF($B1859="","",INDEX(所属情報!$E:$E,MATCH($A1859,所属情報!$A:$A,0))),"")</f>
        <v>490047</v>
      </c>
      <c r="P1859" s="2" t="str">
        <f t="shared" si="87"/>
        <v>松井　健輔 (2)</v>
      </c>
      <c r="Q1859" s="2" t="str">
        <f t="shared" si="88"/>
        <v>ﾏﾂｲ ｹﾝｽｹ</v>
      </c>
      <c r="R1859" s="2" t="str">
        <f t="shared" si="89"/>
        <v>MATSUI Kensuke (04)</v>
      </c>
      <c r="S1859" s="2" t="str">
        <f>IFERROR(IF($F1859="","",INDEX(リスト!$C:$C,MATCH($F1859,リスト!$B:$B,0))),"")</f>
        <v>49</v>
      </c>
      <c r="T1859" s="2" t="str">
        <f>IFERROR(IF($K1859="","",INDEX(リスト!$F:$F,MATCH($K1859,リスト!$E:$E,0))),"")</f>
        <v>JPN</v>
      </c>
      <c r="U1859" s="2" t="str">
        <f>IF($B1859="","",RIGHT($G1859*1000+100+COUNTIF($G$2:$G1859,$G1859),9))</f>
        <v>040501102</v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>西京・京　都</v>
      </c>
    </row>
    <row r="1860" spans="1:22" x14ac:dyDescent="0.4">
      <c r="A1860" t="s">
        <v>11825</v>
      </c>
      <c r="B1860">
        <v>1867</v>
      </c>
      <c r="C1860" t="s">
        <v>8541</v>
      </c>
      <c r="D1860" t="s">
        <v>8542</v>
      </c>
      <c r="E1860">
        <v>2</v>
      </c>
      <c r="F1860" t="s">
        <v>89</v>
      </c>
      <c r="G1860">
        <v>20050314</v>
      </c>
      <c r="H1860" t="s">
        <v>8543</v>
      </c>
      <c r="I1860" t="s">
        <v>8544</v>
      </c>
      <c r="J1860" t="s">
        <v>1471</v>
      </c>
      <c r="K1860" t="s">
        <v>141</v>
      </c>
      <c r="L1860" t="s">
        <v>109</v>
      </c>
      <c r="M1860" t="s">
        <v>1999</v>
      </c>
      <c r="O1860" s="2">
        <f>IFERROR(IF($B1860="","",INDEX(所属情報!$E:$E,MATCH($A1860,所属情報!$A:$A,0))),"")</f>
        <v>490047</v>
      </c>
      <c r="P1860" s="2" t="str">
        <f t="shared" si="87"/>
        <v>吉屋　隆太 (2)</v>
      </c>
      <c r="Q1860" s="2" t="str">
        <f t="shared" si="88"/>
        <v>ﾖｼﾔ ﾘｭｳﾀ</v>
      </c>
      <c r="R1860" s="2" t="str">
        <f t="shared" si="89"/>
        <v>YOSHIYA Ryuta (05)</v>
      </c>
      <c r="S1860" s="2" t="str">
        <f>IFERROR(IF($F1860="","",INDEX(リスト!$C:$C,MATCH($F1860,リスト!$B:$B,0))),"")</f>
        <v>25</v>
      </c>
      <c r="T1860" s="2" t="str">
        <f>IFERROR(IF($K1860="","",INDEX(リスト!$F:$F,MATCH($K1860,リスト!$E:$E,0))),"")</f>
        <v>JPN</v>
      </c>
      <c r="U1860" s="2" t="str">
        <f>IF($B1860="","",RIGHT($G1860*1000+100+COUNTIF($G$2:$G1860,$G1860),9))</f>
        <v>050314101</v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>萩・山　口</v>
      </c>
    </row>
    <row r="1861" spans="1:22" x14ac:dyDescent="0.4">
      <c r="A1861" t="s">
        <v>11826</v>
      </c>
      <c r="B1861">
        <v>1868</v>
      </c>
      <c r="C1861" t="s">
        <v>8545</v>
      </c>
      <c r="D1861" t="s">
        <v>8546</v>
      </c>
      <c r="E1861">
        <v>4</v>
      </c>
      <c r="F1861" t="s">
        <v>95</v>
      </c>
      <c r="G1861">
        <v>20020729</v>
      </c>
      <c r="H1861" t="s">
        <v>8547</v>
      </c>
      <c r="I1861" t="s">
        <v>8548</v>
      </c>
      <c r="J1861" t="s">
        <v>1413</v>
      </c>
      <c r="K1861" t="s">
        <v>141</v>
      </c>
      <c r="L1861" t="s">
        <v>95</v>
      </c>
      <c r="M1861" t="s">
        <v>791</v>
      </c>
      <c r="O1861" s="2">
        <f>IFERROR(IF($B1861="","",INDEX(所属情報!$E:$E,MATCH($A1861,所属情報!$A:$A,0))),"")</f>
        <v>492578</v>
      </c>
      <c r="P1861" s="2" t="str">
        <f t="shared" si="87"/>
        <v>藤　幸太郎 (4)</v>
      </c>
      <c r="Q1861" s="2" t="str">
        <f t="shared" si="88"/>
        <v>ﾌｼﾞ ｺｳﾀﾛｳ</v>
      </c>
      <c r="R1861" s="2" t="str">
        <f t="shared" si="89"/>
        <v>FUJI Kotaro (02)</v>
      </c>
      <c r="S1861" s="2" t="str">
        <f>IFERROR(IF($F1861="","",INDEX(リスト!$C:$C,MATCH($F1861,リスト!$B:$B,0))),"")</f>
        <v>28</v>
      </c>
      <c r="T1861" s="2" t="str">
        <f>IFERROR(IF($K1861="","",INDEX(リスト!$F:$F,MATCH($K1861,リスト!$E:$E,0))),"")</f>
        <v>JPN</v>
      </c>
      <c r="U1861" s="2" t="str">
        <f>IF($B1861="","",RIGHT($G1861*1000+100+COUNTIF($G$2:$G1861,$G1861),9))</f>
        <v>020729101</v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>報徳学園・兵　庫</v>
      </c>
    </row>
    <row r="1862" spans="1:22" x14ac:dyDescent="0.4">
      <c r="A1862" t="s">
        <v>11826</v>
      </c>
      <c r="B1862">
        <v>1869</v>
      </c>
      <c r="C1862" t="s">
        <v>8549</v>
      </c>
      <c r="D1862" t="s">
        <v>8550</v>
      </c>
      <c r="E1862">
        <v>3</v>
      </c>
      <c r="F1862" t="s">
        <v>93</v>
      </c>
      <c r="G1862">
        <v>20030506</v>
      </c>
      <c r="H1862" t="s">
        <v>8551</v>
      </c>
      <c r="I1862" t="s">
        <v>8552</v>
      </c>
      <c r="J1862" t="s">
        <v>3066</v>
      </c>
      <c r="K1862" t="s">
        <v>141</v>
      </c>
      <c r="L1862" t="s">
        <v>93</v>
      </c>
      <c r="M1862" t="s">
        <v>8553</v>
      </c>
      <c r="O1862" s="2">
        <f>IFERROR(IF($B1862="","",INDEX(所属情報!$E:$E,MATCH($A1862,所属情報!$A:$A,0))),"")</f>
        <v>492578</v>
      </c>
      <c r="P1862" s="2" t="str">
        <f t="shared" si="87"/>
        <v>宮城　刀麻 (3)</v>
      </c>
      <c r="Q1862" s="2" t="str">
        <f t="shared" si="88"/>
        <v>ﾐﾔｷﾞ ﾄｳﾏ</v>
      </c>
      <c r="R1862" s="2" t="str">
        <f t="shared" si="89"/>
        <v>MIYAGI Toma (03)</v>
      </c>
      <c r="S1862" s="2" t="str">
        <f>IFERROR(IF($F1862="","",INDEX(リスト!$C:$C,MATCH($F1862,リスト!$B:$B,0))),"")</f>
        <v>27</v>
      </c>
      <c r="T1862" s="2" t="str">
        <f>IFERROR(IF($K1862="","",INDEX(リスト!$F:$F,MATCH($K1862,リスト!$E:$E,0))),"")</f>
        <v>JPN</v>
      </c>
      <c r="U1862" s="2" t="str">
        <f>IF($B1862="","",RIGHT($G1862*1000+100+COUNTIF($G$2:$G1862,$G1862),9))</f>
        <v>030506102</v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>清明学院・大　阪</v>
      </c>
    </row>
    <row r="1863" spans="1:22" x14ac:dyDescent="0.4">
      <c r="A1863" t="s">
        <v>11826</v>
      </c>
      <c r="B1863">
        <v>1870</v>
      </c>
      <c r="C1863" t="s">
        <v>8554</v>
      </c>
      <c r="D1863" t="s">
        <v>8555</v>
      </c>
      <c r="E1863">
        <v>3</v>
      </c>
      <c r="F1863" t="s">
        <v>93</v>
      </c>
      <c r="G1863">
        <v>20030810</v>
      </c>
      <c r="H1863" t="s">
        <v>8556</v>
      </c>
      <c r="I1863" t="s">
        <v>1288</v>
      </c>
      <c r="J1863" t="s">
        <v>1635</v>
      </c>
      <c r="K1863" t="s">
        <v>141</v>
      </c>
      <c r="L1863" t="s">
        <v>93</v>
      </c>
      <c r="M1863" t="s">
        <v>785</v>
      </c>
      <c r="O1863" s="2">
        <f>IFERROR(IF($B1863="","",INDEX(所属情報!$E:$E,MATCH($A1863,所属情報!$A:$A,0))),"")</f>
        <v>492578</v>
      </c>
      <c r="P1863" s="2" t="str">
        <f t="shared" si="87"/>
        <v>岡本　海渡 (3)</v>
      </c>
      <c r="Q1863" s="2" t="str">
        <f t="shared" si="88"/>
        <v>ｵｶﾓﾄ ｶｲﾄ</v>
      </c>
      <c r="R1863" s="2" t="str">
        <f t="shared" si="89"/>
        <v>OKAMOTO Kaito (03)</v>
      </c>
      <c r="S1863" s="2" t="str">
        <f>IFERROR(IF($F1863="","",INDEX(リスト!$C:$C,MATCH($F1863,リスト!$B:$B,0))),"")</f>
        <v>27</v>
      </c>
      <c r="T1863" s="2" t="str">
        <f>IFERROR(IF($K1863="","",INDEX(リスト!$F:$F,MATCH($K1863,リスト!$E:$E,0))),"")</f>
        <v>JPN</v>
      </c>
      <c r="U1863" s="2" t="str">
        <f>IF($B1863="","",RIGHT($G1863*1000+100+COUNTIF($G$2:$G1863,$G1863),9))</f>
        <v>030810101</v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>東海大大阪仰星・大　阪</v>
      </c>
    </row>
    <row r="1864" spans="1:22" x14ac:dyDescent="0.4">
      <c r="A1864" t="s">
        <v>11826</v>
      </c>
      <c r="B1864">
        <v>1871</v>
      </c>
      <c r="C1864" t="s">
        <v>8557</v>
      </c>
      <c r="D1864" t="s">
        <v>8558</v>
      </c>
      <c r="E1864">
        <v>2</v>
      </c>
      <c r="F1864" t="s">
        <v>93</v>
      </c>
      <c r="G1864">
        <v>20040630</v>
      </c>
      <c r="H1864" t="s">
        <v>8559</v>
      </c>
      <c r="I1864" t="s">
        <v>8560</v>
      </c>
      <c r="J1864" t="s">
        <v>1194</v>
      </c>
      <c r="K1864" t="s">
        <v>141</v>
      </c>
      <c r="L1864" t="s">
        <v>93</v>
      </c>
      <c r="M1864" t="s">
        <v>957</v>
      </c>
      <c r="O1864" s="2">
        <f>IFERROR(IF($B1864="","",INDEX(所属情報!$E:$E,MATCH($A1864,所属情報!$A:$A,0))),"")</f>
        <v>492578</v>
      </c>
      <c r="P1864" s="2" t="str">
        <f t="shared" si="87"/>
        <v>津中　康希 (2)</v>
      </c>
      <c r="Q1864" s="2" t="str">
        <f t="shared" si="88"/>
        <v>ﾂﾅｶ ｺｳｷ</v>
      </c>
      <c r="R1864" s="2" t="str">
        <f t="shared" si="89"/>
        <v>TSUNAKA Koki (04)</v>
      </c>
      <c r="S1864" s="2" t="str">
        <f>IFERROR(IF($F1864="","",INDEX(リスト!$C:$C,MATCH($F1864,リスト!$B:$B,0))),"")</f>
        <v>27</v>
      </c>
      <c r="T1864" s="2" t="str">
        <f>IFERROR(IF($K1864="","",INDEX(リスト!$F:$F,MATCH($K1864,リスト!$E:$E,0))),"")</f>
        <v>JPN</v>
      </c>
      <c r="U1864" s="2" t="str">
        <f>IF($B1864="","",RIGHT($G1864*1000+100+COUNTIF($G$2:$G1864,$G1864),9))</f>
        <v>040630101</v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>摂津・大　阪</v>
      </c>
    </row>
    <row r="1865" spans="1:22" x14ac:dyDescent="0.4">
      <c r="A1865" t="s">
        <v>11826</v>
      </c>
      <c r="B1865">
        <v>1872</v>
      </c>
      <c r="C1865" t="s">
        <v>8561</v>
      </c>
      <c r="D1865" t="s">
        <v>8562</v>
      </c>
      <c r="E1865">
        <v>2</v>
      </c>
      <c r="F1865" t="s">
        <v>93</v>
      </c>
      <c r="G1865">
        <v>20040924</v>
      </c>
      <c r="H1865" t="s">
        <v>8563</v>
      </c>
      <c r="I1865" t="s">
        <v>8564</v>
      </c>
      <c r="J1865" t="s">
        <v>4771</v>
      </c>
      <c r="K1865" t="s">
        <v>141</v>
      </c>
      <c r="L1865" t="s">
        <v>111</v>
      </c>
      <c r="M1865" t="s">
        <v>8565</v>
      </c>
      <c r="O1865" s="2">
        <f>IFERROR(IF($B1865="","",INDEX(所属情報!$E:$E,MATCH($A1865,所属情報!$A:$A,0))),"")</f>
        <v>492578</v>
      </c>
      <c r="P1865" s="2" t="str">
        <f t="shared" si="87"/>
        <v>喜羽　智史 (2)</v>
      </c>
      <c r="Q1865" s="2" t="str">
        <f t="shared" si="88"/>
        <v>ｷﾊﾞ ﾄﾓｼ</v>
      </c>
      <c r="R1865" s="2" t="str">
        <f t="shared" si="89"/>
        <v>KIBA Tomoshi (04)</v>
      </c>
      <c r="S1865" s="2" t="str">
        <f>IFERROR(IF($F1865="","",INDEX(リスト!$C:$C,MATCH($F1865,リスト!$B:$B,0))),"")</f>
        <v>27</v>
      </c>
      <c r="T1865" s="2" t="str">
        <f>IFERROR(IF($K1865="","",INDEX(リスト!$F:$F,MATCH($K1865,リスト!$E:$E,0))),"")</f>
        <v>JPN</v>
      </c>
      <c r="U1865" s="2" t="str">
        <f>IF($B1865="","",RIGHT($G1865*1000+100+COUNTIF($G$2:$G1865,$G1865),9))</f>
        <v>040924103</v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>城東・徳　島</v>
      </c>
    </row>
    <row r="1866" spans="1:22" x14ac:dyDescent="0.4">
      <c r="A1866" t="s">
        <v>11826</v>
      </c>
      <c r="B1866">
        <v>1873</v>
      </c>
      <c r="C1866" t="s">
        <v>8566</v>
      </c>
      <c r="D1866" t="s">
        <v>8567</v>
      </c>
      <c r="E1866">
        <v>2</v>
      </c>
      <c r="F1866" t="s">
        <v>93</v>
      </c>
      <c r="G1866">
        <v>20040628</v>
      </c>
      <c r="H1866" t="s">
        <v>8568</v>
      </c>
      <c r="I1866" t="s">
        <v>8569</v>
      </c>
      <c r="J1866" t="s">
        <v>1200</v>
      </c>
      <c r="K1866" t="s">
        <v>141</v>
      </c>
      <c r="L1866" t="s">
        <v>93</v>
      </c>
      <c r="M1866" t="s">
        <v>809</v>
      </c>
      <c r="O1866" s="2">
        <f>IFERROR(IF($B1866="","",INDEX(所属情報!$E:$E,MATCH($A1866,所属情報!$A:$A,0))),"")</f>
        <v>492578</v>
      </c>
      <c r="P1866" s="2" t="str">
        <f t="shared" si="87"/>
        <v>長濱　颯矢斗 (2)</v>
      </c>
      <c r="Q1866" s="2" t="str">
        <f t="shared" si="88"/>
        <v>ﾅｶﾞﾊﾏ ﾊﾔﾄ</v>
      </c>
      <c r="R1866" s="2" t="str">
        <f t="shared" si="89"/>
        <v>NAGAHAMA Hayato (04)</v>
      </c>
      <c r="S1866" s="2" t="str">
        <f>IFERROR(IF($F1866="","",INDEX(リスト!$C:$C,MATCH($F1866,リスト!$B:$B,0))),"")</f>
        <v>27</v>
      </c>
      <c r="T1866" s="2" t="str">
        <f>IFERROR(IF($K1866="","",INDEX(リスト!$F:$F,MATCH($K1866,リスト!$E:$E,0))),"")</f>
        <v>JPN</v>
      </c>
      <c r="U1866" s="2" t="str">
        <f>IF($B1866="","",RIGHT($G1866*1000+100+COUNTIF($G$2:$G1866,$G1866),9))</f>
        <v>040628102</v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>枚方・大　阪</v>
      </c>
    </row>
    <row r="1867" spans="1:22" x14ac:dyDescent="0.4">
      <c r="A1867" t="s">
        <v>11827</v>
      </c>
      <c r="B1867">
        <v>1874</v>
      </c>
      <c r="C1867" t="s">
        <v>8570</v>
      </c>
      <c r="D1867" t="s">
        <v>8571</v>
      </c>
      <c r="E1867">
        <v>4</v>
      </c>
      <c r="F1867" t="s">
        <v>95</v>
      </c>
      <c r="G1867">
        <v>20030114</v>
      </c>
      <c r="H1867" t="s">
        <v>8572</v>
      </c>
      <c r="I1867" t="s">
        <v>6001</v>
      </c>
      <c r="J1867" t="s">
        <v>1874</v>
      </c>
      <c r="K1867" t="s">
        <v>141</v>
      </c>
      <c r="L1867" t="s">
        <v>95</v>
      </c>
      <c r="M1867" t="s">
        <v>7812</v>
      </c>
      <c r="O1867" s="2">
        <f>IFERROR(IF($B1867="","",INDEX(所属情報!$E:$E,MATCH($A1867,所属情報!$A:$A,0))),"")</f>
        <v>492247</v>
      </c>
      <c r="P1867" s="2" t="str">
        <f t="shared" si="87"/>
        <v>小宮　大輔 (4)</v>
      </c>
      <c r="Q1867" s="2" t="str">
        <f t="shared" si="88"/>
        <v>ｺﾐﾔ ﾀﾞｲｽｹ</v>
      </c>
      <c r="R1867" s="2" t="str">
        <f t="shared" si="89"/>
        <v>KOMIYA Daisuke (03)</v>
      </c>
      <c r="S1867" s="2" t="str">
        <f>IFERROR(IF($F1867="","",INDEX(リスト!$C:$C,MATCH($F1867,リスト!$B:$B,0))),"")</f>
        <v>28</v>
      </c>
      <c r="T1867" s="2" t="str">
        <f>IFERROR(IF($K1867="","",INDEX(リスト!$F:$F,MATCH($K1867,リスト!$E:$E,0))),"")</f>
        <v>JPN</v>
      </c>
      <c r="U1867" s="2" t="str">
        <f>IF($B1867="","",RIGHT($G1867*1000+100+COUNTIF($G$2:$G1867,$G1867),9))</f>
        <v>030114101</v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>東灘・兵　庫</v>
      </c>
    </row>
    <row r="1868" spans="1:22" x14ac:dyDescent="0.4">
      <c r="A1868" t="s">
        <v>11827</v>
      </c>
      <c r="B1868">
        <v>1875</v>
      </c>
      <c r="C1868" t="s">
        <v>8573</v>
      </c>
      <c r="D1868" t="s">
        <v>8574</v>
      </c>
      <c r="E1868">
        <v>4</v>
      </c>
      <c r="F1868" t="s">
        <v>95</v>
      </c>
      <c r="G1868">
        <v>20030304</v>
      </c>
      <c r="H1868" t="s">
        <v>8575</v>
      </c>
      <c r="I1868" t="s">
        <v>8576</v>
      </c>
      <c r="J1868" t="s">
        <v>974</v>
      </c>
      <c r="K1868" t="s">
        <v>141</v>
      </c>
      <c r="L1868" t="s">
        <v>83</v>
      </c>
      <c r="M1868" t="s">
        <v>8577</v>
      </c>
      <c r="O1868" s="2">
        <f>IFERROR(IF($B1868="","",INDEX(所属情報!$E:$E,MATCH($A1868,所属情報!$A:$A,0))),"")</f>
        <v>492247</v>
      </c>
      <c r="P1868" s="2" t="str">
        <f t="shared" si="87"/>
        <v>長田　颯太 (4)</v>
      </c>
      <c r="Q1868" s="2" t="str">
        <f t="shared" si="88"/>
        <v>ｵｻﾀﾞ ｿｳﾀ</v>
      </c>
      <c r="R1868" s="2" t="str">
        <f t="shared" si="89"/>
        <v>OSADA Sota (03)</v>
      </c>
      <c r="S1868" s="2" t="str">
        <f>IFERROR(IF($F1868="","",INDEX(リスト!$C:$C,MATCH($F1868,リスト!$B:$B,0))),"")</f>
        <v>28</v>
      </c>
      <c r="T1868" s="2" t="str">
        <f>IFERROR(IF($K1868="","",INDEX(リスト!$F:$F,MATCH($K1868,リスト!$E:$E,0))),"")</f>
        <v>JPN</v>
      </c>
      <c r="U1868" s="2" t="str">
        <f>IF($B1868="","",RIGHT($G1868*1000+100+COUNTIF($G$2:$G1868,$G1868),9))</f>
        <v>030304101</v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>浜松商業・静　岡</v>
      </c>
    </row>
    <row r="1869" spans="1:22" x14ac:dyDescent="0.4">
      <c r="A1869" t="s">
        <v>11827</v>
      </c>
      <c r="B1869">
        <v>1876</v>
      </c>
      <c r="C1869" t="s">
        <v>8578</v>
      </c>
      <c r="D1869" t="s">
        <v>8579</v>
      </c>
      <c r="E1869">
        <v>3</v>
      </c>
      <c r="F1869" t="s">
        <v>95</v>
      </c>
      <c r="G1869">
        <v>20030705</v>
      </c>
      <c r="H1869" t="s">
        <v>8580</v>
      </c>
      <c r="I1869" t="s">
        <v>8581</v>
      </c>
      <c r="J1869" t="s">
        <v>1635</v>
      </c>
      <c r="K1869" t="s">
        <v>141</v>
      </c>
      <c r="L1869" t="s">
        <v>95</v>
      </c>
      <c r="M1869" t="s">
        <v>2535</v>
      </c>
      <c r="O1869" s="2">
        <f>IFERROR(IF($B1869="","",INDEX(所属情報!$E:$E,MATCH($A1869,所属情報!$A:$A,0))),"")</f>
        <v>492247</v>
      </c>
      <c r="P1869" s="2" t="str">
        <f t="shared" si="87"/>
        <v>野々瀬　魁 (3)</v>
      </c>
      <c r="Q1869" s="2" t="str">
        <f t="shared" si="88"/>
        <v>ﾉﾉｾ ｶｲﾄ</v>
      </c>
      <c r="R1869" s="2" t="str">
        <f t="shared" si="89"/>
        <v>NONOSE Kaito (03)</v>
      </c>
      <c r="S1869" s="2" t="str">
        <f>IFERROR(IF($F1869="","",INDEX(リスト!$C:$C,MATCH($F1869,リスト!$B:$B,0))),"")</f>
        <v>28</v>
      </c>
      <c r="T1869" s="2" t="str">
        <f>IFERROR(IF($K1869="","",INDEX(リスト!$F:$F,MATCH($K1869,リスト!$E:$E,0))),"")</f>
        <v>JPN</v>
      </c>
      <c r="U1869" s="2" t="str">
        <f>IF($B1869="","",RIGHT($G1869*1000+100+COUNTIF($G$2:$G1869,$G1869),9))</f>
        <v>030705103</v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>須磨翔風・兵　庫</v>
      </c>
    </row>
    <row r="1870" spans="1:22" x14ac:dyDescent="0.4">
      <c r="A1870" t="s">
        <v>11827</v>
      </c>
      <c r="B1870">
        <v>1877</v>
      </c>
      <c r="C1870" t="s">
        <v>8582</v>
      </c>
      <c r="D1870" t="s">
        <v>8583</v>
      </c>
      <c r="E1870">
        <v>2</v>
      </c>
      <c r="F1870" t="s">
        <v>1281</v>
      </c>
      <c r="G1870">
        <v>20041125</v>
      </c>
      <c r="H1870" t="s">
        <v>8584</v>
      </c>
      <c r="I1870" t="s">
        <v>1805</v>
      </c>
      <c r="J1870" t="s">
        <v>1975</v>
      </c>
      <c r="K1870" t="s">
        <v>141</v>
      </c>
      <c r="L1870" t="s">
        <v>91</v>
      </c>
      <c r="M1870" t="s">
        <v>2575</v>
      </c>
      <c r="O1870" s="2">
        <f>IFERROR(IF($B1870="","",INDEX(所属情報!$E:$E,MATCH($A1870,所属情報!$A:$A,0))),"")</f>
        <v>492247</v>
      </c>
      <c r="P1870" s="2" t="str">
        <f t="shared" si="87"/>
        <v>田中　慎人 (2)</v>
      </c>
      <c r="Q1870" s="2" t="str">
        <f t="shared" si="88"/>
        <v>ﾀﾅｶ ﾖｼﾄ</v>
      </c>
      <c r="R1870" s="2" t="str">
        <f t="shared" si="89"/>
        <v>TANAKA Yoshito (04)</v>
      </c>
      <c r="S1870" s="2" t="str">
        <f>IFERROR(IF($F1870="","",INDEX(リスト!$C:$C,MATCH($F1870,リスト!$B:$B,0))),"")</f>
        <v>49</v>
      </c>
      <c r="T1870" s="2" t="str">
        <f>IFERROR(IF($K1870="","",INDEX(リスト!$F:$F,MATCH($K1870,リスト!$E:$E,0))),"")</f>
        <v>JPN</v>
      </c>
      <c r="U1870" s="2" t="str">
        <f>IF($B1870="","",RIGHT($G1870*1000+100+COUNTIF($G$2:$G1870,$G1870),9))</f>
        <v>041125103</v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>京都文教・京　都</v>
      </c>
    </row>
    <row r="1871" spans="1:22" x14ac:dyDescent="0.4">
      <c r="A1871" t="s">
        <v>11828</v>
      </c>
      <c r="B1871">
        <v>1878</v>
      </c>
      <c r="C1871" t="s">
        <v>8585</v>
      </c>
      <c r="D1871" t="s">
        <v>8586</v>
      </c>
      <c r="E1871">
        <v>2</v>
      </c>
      <c r="F1871" t="s">
        <v>95</v>
      </c>
      <c r="G1871">
        <v>20030919</v>
      </c>
      <c r="H1871" t="s">
        <v>8587</v>
      </c>
      <c r="I1871" t="s">
        <v>1283</v>
      </c>
      <c r="J1871" t="s">
        <v>8588</v>
      </c>
      <c r="K1871" t="s">
        <v>141</v>
      </c>
      <c r="L1871" t="s">
        <v>95</v>
      </c>
      <c r="M1871" t="s">
        <v>7812</v>
      </c>
      <c r="O1871" s="2">
        <f>IFERROR(IF($B1871="","",INDEX(所属情報!$E:$E,MATCH($A1871,所属情報!$A:$A,0))),"")</f>
        <v>492242</v>
      </c>
      <c r="P1871" s="2" t="str">
        <f t="shared" si="87"/>
        <v>小野　愛弥 (2)</v>
      </c>
      <c r="Q1871" s="2" t="str">
        <f t="shared" si="88"/>
        <v>ｵﾉ ﾏﾅﾔ</v>
      </c>
      <c r="R1871" s="2" t="str">
        <f t="shared" si="89"/>
        <v>ONO Manaya (03)</v>
      </c>
      <c r="S1871" s="2" t="str">
        <f>IFERROR(IF($F1871="","",INDEX(リスト!$C:$C,MATCH($F1871,リスト!$B:$B,0))),"")</f>
        <v>28</v>
      </c>
      <c r="T1871" s="2" t="str">
        <f>IFERROR(IF($K1871="","",INDEX(リスト!$F:$F,MATCH($K1871,リスト!$E:$E,0))),"")</f>
        <v>JPN</v>
      </c>
      <c r="U1871" s="2" t="str">
        <f>IF($B1871="","",RIGHT($G1871*1000+100+COUNTIF($G$2:$G1871,$G1871),9))</f>
        <v>030919105</v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>東灘・兵　庫</v>
      </c>
    </row>
    <row r="1872" spans="1:22" x14ac:dyDescent="0.4">
      <c r="A1872" t="s">
        <v>11828</v>
      </c>
      <c r="B1872">
        <v>1879</v>
      </c>
      <c r="C1872" t="s">
        <v>8589</v>
      </c>
      <c r="D1872" t="s">
        <v>8590</v>
      </c>
      <c r="E1872">
        <v>2</v>
      </c>
      <c r="F1872" t="s">
        <v>95</v>
      </c>
      <c r="G1872">
        <v>20041222</v>
      </c>
      <c r="H1872" t="s">
        <v>8591</v>
      </c>
      <c r="I1872" t="s">
        <v>8592</v>
      </c>
      <c r="J1872" t="s">
        <v>11829</v>
      </c>
      <c r="K1872" t="s">
        <v>141</v>
      </c>
      <c r="L1872" t="s">
        <v>95</v>
      </c>
      <c r="M1872" t="s">
        <v>8198</v>
      </c>
      <c r="O1872" s="2">
        <f>IFERROR(IF($B1872="","",INDEX(所属情報!$E:$E,MATCH($A1872,所属情報!$A:$A,0))),"")</f>
        <v>492242</v>
      </c>
      <c r="P1872" s="2" t="str">
        <f t="shared" si="87"/>
        <v>平馬　颯太 (2)</v>
      </c>
      <c r="Q1872" s="2" t="str">
        <f t="shared" si="88"/>
        <v>ﾋﾗﾏ ｿｳﾀ</v>
      </c>
      <c r="R1872" s="2" t="str">
        <f t="shared" si="89"/>
        <v>HIRAMA Sota (04)</v>
      </c>
      <c r="S1872" s="2" t="str">
        <f>IFERROR(IF($F1872="","",INDEX(リスト!$C:$C,MATCH($F1872,リスト!$B:$B,0))),"")</f>
        <v>28</v>
      </c>
      <c r="T1872" s="2" t="str">
        <f>IFERROR(IF($K1872="","",INDEX(リスト!$F:$F,MATCH($K1872,リスト!$E:$E,0))),"")</f>
        <v>JPN</v>
      </c>
      <c r="U1872" s="2" t="str">
        <f>IF($B1872="","",RIGHT($G1872*1000+100+COUNTIF($G$2:$G1872,$G1872),9))</f>
        <v>041222103</v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>神戸北・兵　庫</v>
      </c>
    </row>
    <row r="1873" spans="1:22" x14ac:dyDescent="0.4">
      <c r="A1873" t="s">
        <v>11828</v>
      </c>
      <c r="B1873">
        <v>1880</v>
      </c>
      <c r="C1873" t="s">
        <v>8593</v>
      </c>
      <c r="D1873" t="s">
        <v>8594</v>
      </c>
      <c r="E1873">
        <v>2</v>
      </c>
      <c r="F1873" t="s">
        <v>95</v>
      </c>
      <c r="G1873">
        <v>20040405</v>
      </c>
      <c r="H1873" t="s">
        <v>8595</v>
      </c>
      <c r="I1873" t="s">
        <v>8596</v>
      </c>
      <c r="J1873" t="s">
        <v>1721</v>
      </c>
      <c r="K1873" t="s">
        <v>141</v>
      </c>
      <c r="L1873" t="s">
        <v>91</v>
      </c>
      <c r="M1873" t="s">
        <v>3404</v>
      </c>
      <c r="O1873" s="2">
        <f>IFERROR(IF($B1873="","",INDEX(所属情報!$E:$E,MATCH($A1873,所属情報!$A:$A,0))),"")</f>
        <v>492242</v>
      </c>
      <c r="P1873" s="2" t="str">
        <f t="shared" si="87"/>
        <v>一水　和樹 (2)</v>
      </c>
      <c r="Q1873" s="2" t="str">
        <f t="shared" si="88"/>
        <v>ｲﾁﾐｽﾞ ｶｽﾞｷ</v>
      </c>
      <c r="R1873" s="2" t="str">
        <f t="shared" si="89"/>
        <v>ICHIMIZU Kazuki (04)</v>
      </c>
      <c r="S1873" s="2" t="str">
        <f>IFERROR(IF($F1873="","",INDEX(リスト!$C:$C,MATCH($F1873,リスト!$B:$B,0))),"")</f>
        <v>28</v>
      </c>
      <c r="T1873" s="2" t="str">
        <f>IFERROR(IF($K1873="","",INDEX(リスト!$F:$F,MATCH($K1873,リスト!$E:$E,0))),"")</f>
        <v>JPN</v>
      </c>
      <c r="U1873" s="2" t="str">
        <f>IF($B1873="","",RIGHT($G1873*1000+100+COUNTIF($G$2:$G1873,$G1873),9))</f>
        <v>040405102</v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>西舞鶴・京　都</v>
      </c>
    </row>
    <row r="1874" spans="1:22" x14ac:dyDescent="0.4">
      <c r="A1874" t="s">
        <v>11830</v>
      </c>
      <c r="B1874">
        <v>1881</v>
      </c>
      <c r="C1874" t="s">
        <v>8597</v>
      </c>
      <c r="D1874" t="s">
        <v>8598</v>
      </c>
      <c r="E1874">
        <v>2</v>
      </c>
      <c r="F1874" t="s">
        <v>1281</v>
      </c>
      <c r="G1874">
        <v>20030905</v>
      </c>
      <c r="H1874" t="s">
        <v>8599</v>
      </c>
      <c r="I1874" t="s">
        <v>7328</v>
      </c>
      <c r="J1874" t="s">
        <v>1194</v>
      </c>
      <c r="K1874" t="s">
        <v>141</v>
      </c>
      <c r="L1874" t="s">
        <v>109</v>
      </c>
      <c r="M1874" t="s">
        <v>2077</v>
      </c>
      <c r="O1874" s="2">
        <f>IFERROR(IF($B1874="","",INDEX(所属情報!$E:$E,MATCH($A1874,所属情報!$A:$A,0))),"")</f>
        <v>492240</v>
      </c>
      <c r="P1874" s="2" t="str">
        <f t="shared" si="87"/>
        <v>岸本　晃樹 (2)</v>
      </c>
      <c r="Q1874" s="2" t="str">
        <f t="shared" si="88"/>
        <v>ｷｼﾓﾄ ｺｳｷ</v>
      </c>
      <c r="R1874" s="2" t="str">
        <f t="shared" si="89"/>
        <v>KISHIMOTO Koki (03)</v>
      </c>
      <c r="S1874" s="2" t="str">
        <f>IFERROR(IF($F1874="","",INDEX(リスト!$C:$C,MATCH($F1874,リスト!$B:$B,0))),"")</f>
        <v>49</v>
      </c>
      <c r="T1874" s="2" t="str">
        <f>IFERROR(IF($K1874="","",INDEX(リスト!$F:$F,MATCH($K1874,リスト!$E:$E,0))),"")</f>
        <v>JPN</v>
      </c>
      <c r="U1874" s="2" t="str">
        <f>IF($B1874="","",RIGHT($G1874*1000+100+COUNTIF($G$2:$G1874,$G1874),9))</f>
        <v>030905103</v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>豊浦・山　口</v>
      </c>
    </row>
    <row r="1875" spans="1:22" x14ac:dyDescent="0.4">
      <c r="A1875" t="s">
        <v>11830</v>
      </c>
      <c r="B1875">
        <v>1882</v>
      </c>
      <c r="C1875" t="s">
        <v>8600</v>
      </c>
      <c r="D1875" t="s">
        <v>7310</v>
      </c>
      <c r="E1875">
        <v>2</v>
      </c>
      <c r="F1875" t="s">
        <v>1281</v>
      </c>
      <c r="G1875">
        <v>20050131</v>
      </c>
      <c r="H1875" t="s">
        <v>8601</v>
      </c>
      <c r="I1875" t="s">
        <v>2147</v>
      </c>
      <c r="J1875" t="s">
        <v>3750</v>
      </c>
      <c r="K1875" t="s">
        <v>141</v>
      </c>
      <c r="L1875" t="s">
        <v>95</v>
      </c>
      <c r="M1875" t="s">
        <v>2333</v>
      </c>
      <c r="O1875" s="2">
        <f>IFERROR(IF($B1875="","",INDEX(所属情報!$E:$E,MATCH($A1875,所属情報!$A:$A,0))),"")</f>
        <v>492240</v>
      </c>
      <c r="P1875" s="2" t="str">
        <f t="shared" si="87"/>
        <v>竹内　漣 (2)</v>
      </c>
      <c r="Q1875" s="2" t="str">
        <f t="shared" si="88"/>
        <v>ﾀｹｳﾁ ﾚﾝ</v>
      </c>
      <c r="R1875" s="2" t="str">
        <f t="shared" si="89"/>
        <v>TAKEUCHI Ren (05)</v>
      </c>
      <c r="S1875" s="2" t="str">
        <f>IFERROR(IF($F1875="","",INDEX(リスト!$C:$C,MATCH($F1875,リスト!$B:$B,0))),"")</f>
        <v>49</v>
      </c>
      <c r="T1875" s="2" t="str">
        <f>IFERROR(IF($K1875="","",INDEX(リスト!$F:$F,MATCH($K1875,リスト!$E:$E,0))),"")</f>
        <v>JPN</v>
      </c>
      <c r="U1875" s="2" t="str">
        <f>IF($B1875="","",RIGHT($G1875*1000+100+COUNTIF($G$2:$G1875,$G1875),9))</f>
        <v>050131101</v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>三田祥雲館・兵　庫</v>
      </c>
    </row>
    <row r="1876" spans="1:22" x14ac:dyDescent="0.4">
      <c r="A1876" t="s">
        <v>11831</v>
      </c>
      <c r="B1876">
        <v>1883</v>
      </c>
      <c r="C1876" t="s">
        <v>8602</v>
      </c>
      <c r="D1876" t="s">
        <v>8603</v>
      </c>
      <c r="E1876">
        <v>6</v>
      </c>
      <c r="F1876" t="s">
        <v>93</v>
      </c>
      <c r="G1876">
        <v>19971025</v>
      </c>
      <c r="H1876" t="s">
        <v>8604</v>
      </c>
      <c r="I1876" t="s">
        <v>3689</v>
      </c>
      <c r="J1876" t="s">
        <v>2273</v>
      </c>
      <c r="K1876" t="s">
        <v>141</v>
      </c>
      <c r="L1876" t="s">
        <v>93</v>
      </c>
      <c r="M1876" t="s">
        <v>3874</v>
      </c>
      <c r="O1876" s="2">
        <f>IFERROR(IF($B1876="","",INDEX(所属情報!$E:$E,MATCH($A1876,所属情報!$A:$A,0))),"")</f>
        <v>500005</v>
      </c>
      <c r="P1876" s="2" t="str">
        <f t="shared" si="87"/>
        <v>辻　翔平 (6)</v>
      </c>
      <c r="Q1876" s="2" t="str">
        <f t="shared" si="88"/>
        <v>ﾂｼﾞ ｼｮｳﾍｲ</v>
      </c>
      <c r="R1876" s="2" t="str">
        <f t="shared" si="89"/>
        <v>TSUJI Shohei (97)</v>
      </c>
      <c r="S1876" s="2" t="str">
        <f>IFERROR(IF($F1876="","",INDEX(リスト!$C:$C,MATCH($F1876,リスト!$B:$B,0))),"")</f>
        <v>27</v>
      </c>
      <c r="T1876" s="2" t="str">
        <f>IFERROR(IF($K1876="","",INDEX(リスト!$F:$F,MATCH($K1876,リスト!$E:$E,0))),"")</f>
        <v>JPN</v>
      </c>
      <c r="U1876" s="2" t="str">
        <f>IF($B1876="","",RIGHT($G1876*1000+100+COUNTIF($G$2:$G1876,$G1876),9))</f>
        <v>971025101</v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>高槻・大　阪</v>
      </c>
    </row>
    <row r="1877" spans="1:22" x14ac:dyDescent="0.4">
      <c r="A1877" t="s">
        <v>11831</v>
      </c>
      <c r="B1877">
        <v>1884</v>
      </c>
      <c r="C1877" t="s">
        <v>8605</v>
      </c>
      <c r="D1877" t="s">
        <v>8606</v>
      </c>
      <c r="E1877">
        <v>4</v>
      </c>
      <c r="F1877" t="s">
        <v>93</v>
      </c>
      <c r="G1877">
        <v>20030304</v>
      </c>
      <c r="H1877" t="s">
        <v>8607</v>
      </c>
      <c r="I1877" t="s">
        <v>1600</v>
      </c>
      <c r="J1877" t="s">
        <v>1249</v>
      </c>
      <c r="K1877" t="s">
        <v>141</v>
      </c>
      <c r="L1877" t="s">
        <v>93</v>
      </c>
      <c r="M1877" t="s">
        <v>2008</v>
      </c>
      <c r="O1877" s="2">
        <f>IFERROR(IF($B1877="","",INDEX(所属情報!$E:$E,MATCH($A1877,所属情報!$A:$A,0))),"")</f>
        <v>500005</v>
      </c>
      <c r="P1877" s="2" t="str">
        <f t="shared" si="87"/>
        <v>中野　正隆 (4)</v>
      </c>
      <c r="Q1877" s="2" t="str">
        <f t="shared" si="88"/>
        <v>ﾅｶﾉ ﾏｻﾀｶ</v>
      </c>
      <c r="R1877" s="2" t="str">
        <f t="shared" si="89"/>
        <v>NAKANO Masataka (03)</v>
      </c>
      <c r="S1877" s="2" t="str">
        <f>IFERROR(IF($F1877="","",INDEX(リスト!$C:$C,MATCH($F1877,リスト!$B:$B,0))),"")</f>
        <v>27</v>
      </c>
      <c r="T1877" s="2" t="str">
        <f>IFERROR(IF($K1877="","",INDEX(リスト!$F:$F,MATCH($K1877,リスト!$E:$E,0))),"")</f>
        <v>JPN</v>
      </c>
      <c r="U1877" s="2" t="str">
        <f>IF($B1877="","",RIGHT($G1877*1000+100+COUNTIF($G$2:$G1877,$G1877),9))</f>
        <v>030304102</v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>大阪桐蔭・大　阪</v>
      </c>
    </row>
    <row r="1878" spans="1:22" x14ac:dyDescent="0.4">
      <c r="A1878" t="s">
        <v>11831</v>
      </c>
      <c r="B1878">
        <v>1885</v>
      </c>
      <c r="C1878" t="s">
        <v>8608</v>
      </c>
      <c r="D1878" t="s">
        <v>8609</v>
      </c>
      <c r="E1878">
        <v>5</v>
      </c>
      <c r="F1878" t="s">
        <v>93</v>
      </c>
      <c r="G1878">
        <v>20000318</v>
      </c>
      <c r="H1878" t="s">
        <v>8610</v>
      </c>
      <c r="I1878" t="s">
        <v>8611</v>
      </c>
      <c r="J1878" t="s">
        <v>1096</v>
      </c>
      <c r="K1878" t="s">
        <v>141</v>
      </c>
      <c r="L1878" t="s">
        <v>85</v>
      </c>
      <c r="M1878" t="s">
        <v>2032</v>
      </c>
      <c r="O1878" s="2">
        <f>IFERROR(IF($B1878="","",INDEX(所属情報!$E:$E,MATCH($A1878,所属情報!$A:$A,0))),"")</f>
        <v>500005</v>
      </c>
      <c r="P1878" s="2" t="str">
        <f t="shared" si="87"/>
        <v>仲宗根　遼太郎 (5)</v>
      </c>
      <c r="Q1878" s="2" t="str">
        <f t="shared" si="88"/>
        <v>ﾅｶｿﾈ ﾘｮｳﾀﾛｳ</v>
      </c>
      <c r="R1878" s="2" t="str">
        <f t="shared" si="89"/>
        <v>NAKASONE Ryotaro (00)</v>
      </c>
      <c r="S1878" s="2" t="str">
        <f>IFERROR(IF($F1878="","",INDEX(リスト!$C:$C,MATCH($F1878,リスト!$B:$B,0))),"")</f>
        <v>27</v>
      </c>
      <c r="T1878" s="2" t="str">
        <f>IFERROR(IF($K1878="","",INDEX(リスト!$F:$F,MATCH($K1878,リスト!$E:$E,0))),"")</f>
        <v>JPN</v>
      </c>
      <c r="U1878" s="2" t="str">
        <f>IF($B1878="","",RIGHT($G1878*1000+100+COUNTIF($G$2:$G1878,$G1878),9))</f>
        <v>000318101</v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>名古屋・愛　知</v>
      </c>
    </row>
    <row r="1879" spans="1:22" x14ac:dyDescent="0.4">
      <c r="A1879" t="s">
        <v>11831</v>
      </c>
      <c r="B1879">
        <v>1886</v>
      </c>
      <c r="C1879" t="s">
        <v>8612</v>
      </c>
      <c r="D1879" t="s">
        <v>8613</v>
      </c>
      <c r="E1879">
        <v>4</v>
      </c>
      <c r="F1879" t="s">
        <v>93</v>
      </c>
      <c r="G1879">
        <v>20010822</v>
      </c>
      <c r="H1879" t="s">
        <v>8614</v>
      </c>
      <c r="I1879" t="s">
        <v>2525</v>
      </c>
      <c r="J1879" t="s">
        <v>1350</v>
      </c>
      <c r="K1879" t="s">
        <v>141</v>
      </c>
      <c r="L1879" t="s">
        <v>87</v>
      </c>
      <c r="M1879" t="s">
        <v>1380</v>
      </c>
      <c r="O1879" s="2">
        <f>IFERROR(IF($B1879="","",INDEX(所属情報!$E:$E,MATCH($A1879,所属情報!$A:$A,0))),"")</f>
        <v>500005</v>
      </c>
      <c r="P1879" s="2" t="str">
        <f t="shared" si="87"/>
        <v>久保　慎太朗 (4)</v>
      </c>
      <c r="Q1879" s="2" t="str">
        <f t="shared" si="88"/>
        <v>ｸﾎﾞ ｼﾝﾀﾛｳ</v>
      </c>
      <c r="R1879" s="2" t="str">
        <f t="shared" si="89"/>
        <v>KUBO Shintaro (01)</v>
      </c>
      <c r="S1879" s="2" t="str">
        <f>IFERROR(IF($F1879="","",INDEX(リスト!$C:$C,MATCH($F1879,リスト!$B:$B,0))),"")</f>
        <v>27</v>
      </c>
      <c r="T1879" s="2" t="str">
        <f>IFERROR(IF($K1879="","",INDEX(リスト!$F:$F,MATCH($K1879,リスト!$E:$E,0))),"")</f>
        <v>JPN</v>
      </c>
      <c r="U1879" s="2" t="str">
        <f>IF($B1879="","",RIGHT($G1879*1000+100+COUNTIF($G$2:$G1879,$G1879),9))</f>
        <v>010822102</v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>高田・三　重</v>
      </c>
    </row>
    <row r="1880" spans="1:22" x14ac:dyDescent="0.4">
      <c r="A1880" t="s">
        <v>11831</v>
      </c>
      <c r="B1880">
        <v>1887</v>
      </c>
      <c r="C1880" t="s">
        <v>8615</v>
      </c>
      <c r="D1880" t="s">
        <v>8616</v>
      </c>
      <c r="E1880">
        <v>3</v>
      </c>
      <c r="F1880" t="s">
        <v>93</v>
      </c>
      <c r="G1880">
        <v>20031031</v>
      </c>
      <c r="H1880" t="s">
        <v>8617</v>
      </c>
      <c r="I1880" t="s">
        <v>8618</v>
      </c>
      <c r="J1880" t="s">
        <v>1683</v>
      </c>
      <c r="K1880" t="s">
        <v>141</v>
      </c>
      <c r="L1880" t="s">
        <v>91</v>
      </c>
      <c r="M1880" t="s">
        <v>3799</v>
      </c>
      <c r="O1880" s="2">
        <f>IFERROR(IF($B1880="","",INDEX(所属情報!$E:$E,MATCH($A1880,所属情報!$A:$A,0))),"")</f>
        <v>500005</v>
      </c>
      <c r="P1880" s="2" t="str">
        <f t="shared" si="87"/>
        <v>趙　秀太 (3)</v>
      </c>
      <c r="Q1880" s="2" t="str">
        <f t="shared" si="88"/>
        <v>ﾁｮｳ ｼｭｳﾀ</v>
      </c>
      <c r="R1880" s="2" t="str">
        <f t="shared" si="89"/>
        <v>CHO Shuta (03)</v>
      </c>
      <c r="S1880" s="2" t="str">
        <f>IFERROR(IF($F1880="","",INDEX(リスト!$C:$C,MATCH($F1880,リスト!$B:$B,0))),"")</f>
        <v>27</v>
      </c>
      <c r="T1880" s="2" t="str">
        <f>IFERROR(IF($K1880="","",INDEX(リスト!$F:$F,MATCH($K1880,リスト!$E:$E,0))),"")</f>
        <v>JPN</v>
      </c>
      <c r="U1880" s="2" t="str">
        <f>IF($B1880="","",RIGHT($G1880*1000+100+COUNTIF($G$2:$G1880,$G1880),9))</f>
        <v>031031102</v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>同志社・京　都</v>
      </c>
    </row>
    <row r="1881" spans="1:22" x14ac:dyDescent="0.4">
      <c r="A1881" t="s">
        <v>11831</v>
      </c>
      <c r="B1881">
        <v>1888</v>
      </c>
      <c r="C1881" t="s">
        <v>8619</v>
      </c>
      <c r="D1881" t="s">
        <v>8620</v>
      </c>
      <c r="E1881">
        <v>3</v>
      </c>
      <c r="F1881" t="s">
        <v>91</v>
      </c>
      <c r="G1881">
        <v>20020610</v>
      </c>
      <c r="H1881" t="s">
        <v>8621</v>
      </c>
      <c r="I1881" t="s">
        <v>1013</v>
      </c>
      <c r="J1881" t="s">
        <v>8622</v>
      </c>
      <c r="K1881" t="s">
        <v>141</v>
      </c>
      <c r="L1881" t="s">
        <v>91</v>
      </c>
      <c r="M1881" t="s">
        <v>4307</v>
      </c>
      <c r="O1881" s="2">
        <f>IFERROR(IF($B1881="","",INDEX(所属情報!$E:$E,MATCH($A1881,所属情報!$A:$A,0))),"")</f>
        <v>500005</v>
      </c>
      <c r="P1881" s="2" t="str">
        <f t="shared" si="87"/>
        <v>吉村　要 (3)</v>
      </c>
      <c r="Q1881" s="2" t="str">
        <f t="shared" si="88"/>
        <v>ﾖｼﾑﾗ ｶﾅﾒ</v>
      </c>
      <c r="R1881" s="2" t="str">
        <f t="shared" si="89"/>
        <v>YOSHIMURA Kaname (02)</v>
      </c>
      <c r="S1881" s="2" t="str">
        <f>IFERROR(IF($F1881="","",INDEX(リスト!$C:$C,MATCH($F1881,リスト!$B:$B,0))),"")</f>
        <v>26</v>
      </c>
      <c r="T1881" s="2" t="str">
        <f>IFERROR(IF($K1881="","",INDEX(リスト!$F:$F,MATCH($K1881,リスト!$E:$E,0))),"")</f>
        <v>JPN</v>
      </c>
      <c r="U1881" s="2" t="str">
        <f>IF($B1881="","",RIGHT($G1881*1000+100+COUNTIF($G$2:$G1881,$G1881),9))</f>
        <v>020610101</v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>堀川・京　都</v>
      </c>
    </row>
    <row r="1882" spans="1:22" x14ac:dyDescent="0.4">
      <c r="A1882" t="s">
        <v>11831</v>
      </c>
      <c r="B1882">
        <v>1889</v>
      </c>
      <c r="C1882" t="s">
        <v>8623</v>
      </c>
      <c r="D1882" t="s">
        <v>8624</v>
      </c>
      <c r="E1882">
        <v>5</v>
      </c>
      <c r="F1882" t="s">
        <v>93</v>
      </c>
      <c r="G1882">
        <v>20010818</v>
      </c>
      <c r="H1882" t="s">
        <v>8625</v>
      </c>
      <c r="I1882" t="s">
        <v>8626</v>
      </c>
      <c r="J1882" t="s">
        <v>1303</v>
      </c>
      <c r="K1882" t="s">
        <v>141</v>
      </c>
      <c r="L1882" t="s">
        <v>95</v>
      </c>
      <c r="M1882" t="s">
        <v>8627</v>
      </c>
      <c r="O1882" s="2">
        <f>IFERROR(IF($B1882="","",INDEX(所属情報!$E:$E,MATCH($A1882,所属情報!$A:$A,0))),"")</f>
        <v>500005</v>
      </c>
      <c r="P1882" s="2" t="str">
        <f t="shared" si="87"/>
        <v>上倉　優斗 (5)</v>
      </c>
      <c r="Q1882" s="2" t="str">
        <f t="shared" si="88"/>
        <v>ｳｴｸﾗ ﾕｳﾄ</v>
      </c>
      <c r="R1882" s="2" t="str">
        <f t="shared" si="89"/>
        <v>UEKURA Yuto (01)</v>
      </c>
      <c r="S1882" s="2" t="str">
        <f>IFERROR(IF($F1882="","",INDEX(リスト!$C:$C,MATCH($F1882,リスト!$B:$B,0))),"")</f>
        <v>27</v>
      </c>
      <c r="T1882" s="2" t="str">
        <f>IFERROR(IF($K1882="","",INDEX(リスト!$F:$F,MATCH($K1882,リスト!$E:$E,0))),"")</f>
        <v>JPN</v>
      </c>
      <c r="U1882" s="2" t="str">
        <f>IF($B1882="","",RIGHT($G1882*1000+100+COUNTIF($G$2:$G1882,$G1882),9))</f>
        <v>010818101</v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>仁川学院・兵　庫</v>
      </c>
    </row>
    <row r="1883" spans="1:22" x14ac:dyDescent="0.4">
      <c r="A1883" t="s">
        <v>11831</v>
      </c>
      <c r="B1883">
        <v>1890</v>
      </c>
      <c r="C1883" t="s">
        <v>8628</v>
      </c>
      <c r="D1883" t="s">
        <v>8629</v>
      </c>
      <c r="E1883">
        <v>4</v>
      </c>
      <c r="F1883" t="s">
        <v>93</v>
      </c>
      <c r="G1883">
        <v>20020924</v>
      </c>
      <c r="H1883" t="s">
        <v>8630</v>
      </c>
      <c r="I1883" t="s">
        <v>973</v>
      </c>
      <c r="J1883" t="s">
        <v>950</v>
      </c>
      <c r="K1883" t="s">
        <v>141</v>
      </c>
      <c r="L1883" t="s">
        <v>93</v>
      </c>
      <c r="M1883" t="s">
        <v>8631</v>
      </c>
      <c r="O1883" s="2">
        <f>IFERROR(IF($B1883="","",INDEX(所属情報!$E:$E,MATCH($A1883,所属情報!$A:$A,0))),"")</f>
        <v>500005</v>
      </c>
      <c r="P1883" s="2" t="str">
        <f t="shared" si="87"/>
        <v>桑水流　雄大 (4)</v>
      </c>
      <c r="Q1883" s="2" t="str">
        <f t="shared" si="88"/>
        <v>ｸﾜｽﾞﾙ ﾕｳﾀﾞｲ</v>
      </c>
      <c r="R1883" s="2" t="str">
        <f t="shared" si="89"/>
        <v>KUWAZURU Yudai (02)</v>
      </c>
      <c r="S1883" s="2" t="str">
        <f>IFERROR(IF($F1883="","",INDEX(リスト!$C:$C,MATCH($F1883,リスト!$B:$B,0))),"")</f>
        <v>27</v>
      </c>
      <c r="T1883" s="2" t="str">
        <f>IFERROR(IF($K1883="","",INDEX(リスト!$F:$F,MATCH($K1883,リスト!$E:$E,0))),"")</f>
        <v>JPN</v>
      </c>
      <c r="U1883" s="2" t="str">
        <f>IF($B1883="","",RIGHT($G1883*1000+100+COUNTIF($G$2:$G1883,$G1883),9))</f>
        <v>020924102</v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>河南・大　阪</v>
      </c>
    </row>
    <row r="1884" spans="1:22" x14ac:dyDescent="0.4">
      <c r="A1884" t="s">
        <v>11831</v>
      </c>
      <c r="B1884">
        <v>1891</v>
      </c>
      <c r="C1884" t="s">
        <v>8632</v>
      </c>
      <c r="D1884" t="s">
        <v>8633</v>
      </c>
      <c r="E1884">
        <v>4</v>
      </c>
      <c r="F1884" t="s">
        <v>93</v>
      </c>
      <c r="G1884">
        <v>20030113</v>
      </c>
      <c r="H1884" t="s">
        <v>8634</v>
      </c>
      <c r="I1884" t="s">
        <v>1349</v>
      </c>
      <c r="J1884" t="s">
        <v>1037</v>
      </c>
      <c r="K1884" t="s">
        <v>141</v>
      </c>
      <c r="L1884" t="s">
        <v>97</v>
      </c>
      <c r="M1884" t="s">
        <v>3376</v>
      </c>
      <c r="O1884" s="2">
        <f>IFERROR(IF($B1884="","",INDEX(所属情報!$E:$E,MATCH($A1884,所属情報!$A:$A,0))),"")</f>
        <v>500005</v>
      </c>
      <c r="P1884" s="2" t="str">
        <f t="shared" si="87"/>
        <v>松田　大輝 (4)</v>
      </c>
      <c r="Q1884" s="2" t="str">
        <f t="shared" si="88"/>
        <v>ﾏﾂﾀﾞ ﾀﾞｲｷ</v>
      </c>
      <c r="R1884" s="2" t="str">
        <f t="shared" si="89"/>
        <v>MATSUDA Daiki (03)</v>
      </c>
      <c r="S1884" s="2" t="str">
        <f>IFERROR(IF($F1884="","",INDEX(リスト!$C:$C,MATCH($F1884,リスト!$B:$B,0))),"")</f>
        <v>27</v>
      </c>
      <c r="T1884" s="2" t="str">
        <f>IFERROR(IF($K1884="","",INDEX(リスト!$F:$F,MATCH($K1884,リスト!$E:$E,0))),"")</f>
        <v>JPN</v>
      </c>
      <c r="U1884" s="2" t="str">
        <f>IF($B1884="","",RIGHT($G1884*1000+100+COUNTIF($G$2:$G1884,$G1884),9))</f>
        <v>030113102</v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>平城・奈　良</v>
      </c>
    </row>
    <row r="1885" spans="1:22" x14ac:dyDescent="0.4">
      <c r="A1885" t="s">
        <v>11831</v>
      </c>
      <c r="B1885">
        <v>1892</v>
      </c>
      <c r="C1885" t="s">
        <v>8635</v>
      </c>
      <c r="D1885" t="s">
        <v>8636</v>
      </c>
      <c r="E1885">
        <v>3</v>
      </c>
      <c r="F1885" t="s">
        <v>93</v>
      </c>
      <c r="G1885">
        <v>20030823</v>
      </c>
      <c r="H1885" t="s">
        <v>8637</v>
      </c>
      <c r="I1885" t="s">
        <v>8638</v>
      </c>
      <c r="J1885" t="s">
        <v>1303</v>
      </c>
      <c r="K1885" t="s">
        <v>141</v>
      </c>
      <c r="L1885" t="s">
        <v>93</v>
      </c>
      <c r="M1885" t="s">
        <v>4632</v>
      </c>
      <c r="O1885" s="2">
        <f>IFERROR(IF($B1885="","",INDEX(所属情報!$E:$E,MATCH($A1885,所属情報!$A:$A,0))),"")</f>
        <v>500005</v>
      </c>
      <c r="P1885" s="2" t="str">
        <f t="shared" si="87"/>
        <v>山藤　優斗 (3)</v>
      </c>
      <c r="Q1885" s="2" t="str">
        <f t="shared" si="88"/>
        <v>ｻﾝﾄｳ ﾕｳﾄ</v>
      </c>
      <c r="R1885" s="2" t="str">
        <f t="shared" si="89"/>
        <v>SANTO Yuto (03)</v>
      </c>
      <c r="S1885" s="2" t="str">
        <f>IFERROR(IF($F1885="","",INDEX(リスト!$C:$C,MATCH($F1885,リスト!$B:$B,0))),"")</f>
        <v>27</v>
      </c>
      <c r="T1885" s="2" t="str">
        <f>IFERROR(IF($K1885="","",INDEX(リスト!$F:$F,MATCH($K1885,リスト!$E:$E,0))),"")</f>
        <v>JPN</v>
      </c>
      <c r="U1885" s="2" t="str">
        <f>IF($B1885="","",RIGHT($G1885*1000+100+COUNTIF($G$2:$G1885,$G1885),9))</f>
        <v>030823103</v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>上宮・大　阪</v>
      </c>
    </row>
    <row r="1886" spans="1:22" x14ac:dyDescent="0.4">
      <c r="A1886" t="s">
        <v>11831</v>
      </c>
      <c r="B1886">
        <v>1893</v>
      </c>
      <c r="C1886" t="s">
        <v>8639</v>
      </c>
      <c r="D1886" t="s">
        <v>8640</v>
      </c>
      <c r="E1886">
        <v>4</v>
      </c>
      <c r="F1886" t="s">
        <v>93</v>
      </c>
      <c r="G1886">
        <v>20030314</v>
      </c>
      <c r="H1886" t="s">
        <v>8641</v>
      </c>
      <c r="I1886" t="s">
        <v>8642</v>
      </c>
      <c r="J1886" t="s">
        <v>1107</v>
      </c>
      <c r="K1886" t="s">
        <v>141</v>
      </c>
      <c r="L1886" t="s">
        <v>95</v>
      </c>
      <c r="M1886" t="s">
        <v>7016</v>
      </c>
      <c r="O1886" s="2">
        <f>IFERROR(IF($B1886="","",INDEX(所属情報!$E:$E,MATCH($A1886,所属情報!$A:$A,0))),"")</f>
        <v>500005</v>
      </c>
      <c r="P1886" s="2" t="str">
        <f t="shared" si="87"/>
        <v>溝尾　翔海 (4)</v>
      </c>
      <c r="Q1886" s="2" t="str">
        <f t="shared" si="88"/>
        <v>ﾐｿﾞｵ ﾄﾜ</v>
      </c>
      <c r="R1886" s="2" t="str">
        <f t="shared" si="89"/>
        <v>MIZOO Towa (03)</v>
      </c>
      <c r="S1886" s="2" t="str">
        <f>IFERROR(IF($F1886="","",INDEX(リスト!$C:$C,MATCH($F1886,リスト!$B:$B,0))),"")</f>
        <v>27</v>
      </c>
      <c r="T1886" s="2" t="str">
        <f>IFERROR(IF($K1886="","",INDEX(リスト!$F:$F,MATCH($K1886,リスト!$E:$E,0))),"")</f>
        <v>JPN</v>
      </c>
      <c r="U1886" s="2" t="str">
        <f>IF($B1886="","",RIGHT($G1886*1000+100+COUNTIF($G$2:$G1886,$G1886),9))</f>
        <v>030314103</v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>御影・兵　庫</v>
      </c>
    </row>
    <row r="1887" spans="1:22" x14ac:dyDescent="0.4">
      <c r="A1887" t="s">
        <v>11831</v>
      </c>
      <c r="B1887">
        <v>1894</v>
      </c>
      <c r="C1887" t="s">
        <v>8643</v>
      </c>
      <c r="D1887" t="s">
        <v>8644</v>
      </c>
      <c r="E1887">
        <v>3</v>
      </c>
      <c r="F1887" t="s">
        <v>93</v>
      </c>
      <c r="G1887">
        <v>20020725</v>
      </c>
      <c r="H1887" t="s">
        <v>8645</v>
      </c>
      <c r="I1887" t="s">
        <v>795</v>
      </c>
      <c r="J1887" t="s">
        <v>919</v>
      </c>
      <c r="K1887" t="s">
        <v>141</v>
      </c>
      <c r="L1887" t="s">
        <v>117</v>
      </c>
      <c r="M1887" t="s">
        <v>8646</v>
      </c>
      <c r="O1887" s="2">
        <f>IFERROR(IF($B1887="","",INDEX(所属情報!$E:$E,MATCH($A1887,所属情報!$A:$A,0))),"")</f>
        <v>500005</v>
      </c>
      <c r="P1887" s="2" t="str">
        <f t="shared" si="87"/>
        <v>坂本　崇輔 (3)</v>
      </c>
      <c r="Q1887" s="2" t="str">
        <f t="shared" si="88"/>
        <v>ｻｶﾓﾄ ｼｭｳｽｹ</v>
      </c>
      <c r="R1887" s="2" t="str">
        <f t="shared" si="89"/>
        <v>SAKAMOTO Shusuke (02)</v>
      </c>
      <c r="S1887" s="2" t="str">
        <f>IFERROR(IF($F1887="","",INDEX(リスト!$C:$C,MATCH($F1887,リスト!$B:$B,0))),"")</f>
        <v>27</v>
      </c>
      <c r="T1887" s="2" t="str">
        <f>IFERROR(IF($K1887="","",INDEX(リスト!$F:$F,MATCH($K1887,リスト!$E:$E,0))),"")</f>
        <v>JPN</v>
      </c>
      <c r="U1887" s="2" t="str">
        <f>IF($B1887="","",RIGHT($G1887*1000+100+COUNTIF($G$2:$G1887,$G1887),9))</f>
        <v>020725101</v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>土佐・高　知</v>
      </c>
    </row>
    <row r="1888" spans="1:22" x14ac:dyDescent="0.4">
      <c r="A1888" t="s">
        <v>11831</v>
      </c>
      <c r="B1888">
        <v>1895</v>
      </c>
      <c r="C1888" t="s">
        <v>8647</v>
      </c>
      <c r="D1888" t="s">
        <v>8648</v>
      </c>
      <c r="E1888">
        <v>3</v>
      </c>
      <c r="F1888" t="s">
        <v>93</v>
      </c>
      <c r="G1888">
        <v>20031029</v>
      </c>
      <c r="H1888" t="s">
        <v>8649</v>
      </c>
      <c r="I1888" t="s">
        <v>8650</v>
      </c>
      <c r="J1888" t="s">
        <v>4143</v>
      </c>
      <c r="K1888" t="s">
        <v>141</v>
      </c>
      <c r="L1888" t="s">
        <v>93</v>
      </c>
      <c r="M1888" t="s">
        <v>2008</v>
      </c>
      <c r="O1888" s="2">
        <f>IFERROR(IF($B1888="","",INDEX(所属情報!$E:$E,MATCH($A1888,所属情報!$A:$A,0))),"")</f>
        <v>500005</v>
      </c>
      <c r="P1888" s="2" t="str">
        <f t="shared" si="87"/>
        <v>蔵合　貴大 (3)</v>
      </c>
      <c r="Q1888" s="2" t="str">
        <f t="shared" si="88"/>
        <v>ｿﾞｳｺﾞｳ ﾀｶﾋﾛ</v>
      </c>
      <c r="R1888" s="2" t="str">
        <f t="shared" si="89"/>
        <v>ZOGO Takahiro (03)</v>
      </c>
      <c r="S1888" s="2" t="str">
        <f>IFERROR(IF($F1888="","",INDEX(リスト!$C:$C,MATCH($F1888,リスト!$B:$B,0))),"")</f>
        <v>27</v>
      </c>
      <c r="T1888" s="2" t="str">
        <f>IFERROR(IF($K1888="","",INDEX(リスト!$F:$F,MATCH($K1888,リスト!$E:$E,0))),"")</f>
        <v>JPN</v>
      </c>
      <c r="U1888" s="2" t="str">
        <f>IF($B1888="","",RIGHT($G1888*1000+100+COUNTIF($G$2:$G1888,$G1888),9))</f>
        <v>031029101</v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>大阪桐蔭・大　阪</v>
      </c>
    </row>
    <row r="1889" spans="1:22" x14ac:dyDescent="0.4">
      <c r="A1889" t="s">
        <v>11831</v>
      </c>
      <c r="B1889">
        <v>1896</v>
      </c>
      <c r="C1889" t="s">
        <v>8651</v>
      </c>
      <c r="D1889" t="s">
        <v>8652</v>
      </c>
      <c r="E1889">
        <v>3</v>
      </c>
      <c r="F1889" t="s">
        <v>93</v>
      </c>
      <c r="G1889">
        <v>20030606</v>
      </c>
      <c r="H1889" t="s">
        <v>8653</v>
      </c>
      <c r="I1889" t="s">
        <v>8654</v>
      </c>
      <c r="J1889" t="s">
        <v>1244</v>
      </c>
      <c r="K1889" t="s">
        <v>141</v>
      </c>
      <c r="L1889" t="s">
        <v>89</v>
      </c>
      <c r="M1889" t="s">
        <v>4155</v>
      </c>
      <c r="O1889" s="2">
        <f>IFERROR(IF($B1889="","",INDEX(所属情報!$E:$E,MATCH($A1889,所属情報!$A:$A,0))),"")</f>
        <v>500005</v>
      </c>
      <c r="P1889" s="2" t="str">
        <f t="shared" si="87"/>
        <v>池原　悠真 (3)</v>
      </c>
      <c r="Q1889" s="2" t="str">
        <f t="shared" si="88"/>
        <v>ｲｹﾊﾗ ﾕｳﾏ</v>
      </c>
      <c r="R1889" s="2" t="str">
        <f t="shared" si="89"/>
        <v>IKEHARA Yuma (03)</v>
      </c>
      <c r="S1889" s="2" t="str">
        <f>IFERROR(IF($F1889="","",INDEX(リスト!$C:$C,MATCH($F1889,リスト!$B:$B,0))),"")</f>
        <v>27</v>
      </c>
      <c r="T1889" s="2" t="str">
        <f>IFERROR(IF($K1889="","",INDEX(リスト!$F:$F,MATCH($K1889,リスト!$E:$E,0))),"")</f>
        <v>JPN</v>
      </c>
      <c r="U1889" s="2" t="str">
        <f>IF($B1889="","",RIGHT($G1889*1000+100+COUNTIF($G$2:$G1889,$G1889),9))</f>
        <v>030606103</v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>膳所・滋　賀</v>
      </c>
    </row>
    <row r="1890" spans="1:22" x14ac:dyDescent="0.4">
      <c r="A1890" t="s">
        <v>11831</v>
      </c>
      <c r="B1890">
        <v>1897</v>
      </c>
      <c r="C1890" t="s">
        <v>8655</v>
      </c>
      <c r="D1890" t="s">
        <v>8656</v>
      </c>
      <c r="E1890">
        <v>2</v>
      </c>
      <c r="F1890" t="s">
        <v>1281</v>
      </c>
      <c r="G1890">
        <v>20020725</v>
      </c>
      <c r="H1890" t="s">
        <v>8657</v>
      </c>
      <c r="I1890" t="s">
        <v>8658</v>
      </c>
      <c r="J1890" t="s">
        <v>6309</v>
      </c>
      <c r="K1890" t="s">
        <v>141</v>
      </c>
      <c r="L1890" t="s">
        <v>89</v>
      </c>
      <c r="M1890" t="s">
        <v>3814</v>
      </c>
      <c r="O1890" s="2">
        <f>IFERROR(IF($B1890="","",INDEX(所属情報!$E:$E,MATCH($A1890,所属情報!$A:$A,0))),"")</f>
        <v>500005</v>
      </c>
      <c r="P1890" s="2" t="str">
        <f t="shared" si="87"/>
        <v>野々村　駿彰 (2)</v>
      </c>
      <c r="Q1890" s="2" t="str">
        <f t="shared" si="88"/>
        <v>ﾉﾉﾑﾗ ﾄｼｱｷ</v>
      </c>
      <c r="R1890" s="2" t="str">
        <f t="shared" si="89"/>
        <v>NONOMURA Toshiaki (02)</v>
      </c>
      <c r="S1890" s="2" t="str">
        <f>IFERROR(IF($F1890="","",INDEX(リスト!$C:$C,MATCH($F1890,リスト!$B:$B,0))),"")</f>
        <v>49</v>
      </c>
      <c r="T1890" s="2" t="str">
        <f>IFERROR(IF($K1890="","",INDEX(リスト!$F:$F,MATCH($K1890,リスト!$E:$E,0))),"")</f>
        <v>JPN</v>
      </c>
      <c r="U1890" s="2" t="str">
        <f>IF($B1890="","",RIGHT($G1890*1000+100+COUNTIF($G$2:$G1890,$G1890),9))</f>
        <v>020725102</v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>彦根東・滋　賀</v>
      </c>
    </row>
    <row r="1891" spans="1:22" x14ac:dyDescent="0.4">
      <c r="A1891" t="s">
        <v>11831</v>
      </c>
      <c r="B1891">
        <v>1898</v>
      </c>
      <c r="C1891" t="s">
        <v>8659</v>
      </c>
      <c r="D1891" t="s">
        <v>8660</v>
      </c>
      <c r="E1891">
        <v>2</v>
      </c>
      <c r="F1891" t="s">
        <v>1281</v>
      </c>
      <c r="G1891">
        <v>20040510</v>
      </c>
      <c r="H1891" t="s">
        <v>8661</v>
      </c>
      <c r="I1891" t="s">
        <v>2411</v>
      </c>
      <c r="J1891" t="s">
        <v>1228</v>
      </c>
      <c r="K1891" t="s">
        <v>141</v>
      </c>
      <c r="L1891" t="s">
        <v>93</v>
      </c>
      <c r="M1891" t="s">
        <v>8024</v>
      </c>
      <c r="O1891" s="2">
        <f>IFERROR(IF($B1891="","",INDEX(所属情報!$E:$E,MATCH($A1891,所属情報!$A:$A,0))),"")</f>
        <v>500005</v>
      </c>
      <c r="P1891" s="2" t="str">
        <f t="shared" si="87"/>
        <v>平井　良典 (2)</v>
      </c>
      <c r="Q1891" s="2" t="str">
        <f t="shared" si="88"/>
        <v>ﾋﾗｲ ﾘｮｳｽｹ</v>
      </c>
      <c r="R1891" s="2" t="str">
        <f t="shared" si="89"/>
        <v>HIRAI Ryosuke (04)</v>
      </c>
      <c r="S1891" s="2" t="str">
        <f>IFERROR(IF($F1891="","",INDEX(リスト!$C:$C,MATCH($F1891,リスト!$B:$B,0))),"")</f>
        <v>49</v>
      </c>
      <c r="T1891" s="2" t="str">
        <f>IFERROR(IF($K1891="","",INDEX(リスト!$F:$F,MATCH($K1891,リスト!$E:$E,0))),"")</f>
        <v>JPN</v>
      </c>
      <c r="U1891" s="2" t="str">
        <f>IF($B1891="","",RIGHT($G1891*1000+100+COUNTIF($G$2:$G1891,$G1891),9))</f>
        <v>040510103</v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>明星・大　阪</v>
      </c>
    </row>
    <row r="1892" spans="1:22" x14ac:dyDescent="0.4">
      <c r="A1892" t="s">
        <v>11831</v>
      </c>
      <c r="B1892">
        <v>1899</v>
      </c>
      <c r="C1892" t="s">
        <v>8662</v>
      </c>
      <c r="D1892" t="s">
        <v>8663</v>
      </c>
      <c r="E1892">
        <v>2</v>
      </c>
      <c r="F1892" t="s">
        <v>1281</v>
      </c>
      <c r="G1892">
        <v>20040720</v>
      </c>
      <c r="H1892" t="s">
        <v>8664</v>
      </c>
      <c r="I1892" t="s">
        <v>1019</v>
      </c>
      <c r="J1892" t="s">
        <v>8665</v>
      </c>
      <c r="K1892" t="s">
        <v>141</v>
      </c>
      <c r="L1892" t="s">
        <v>129</v>
      </c>
      <c r="M1892" t="s">
        <v>8666</v>
      </c>
      <c r="O1892" s="2">
        <f>IFERROR(IF($B1892="","",INDEX(所属情報!$E:$E,MATCH($A1892,所属情報!$A:$A,0))),"")</f>
        <v>500005</v>
      </c>
      <c r="P1892" s="2" t="str">
        <f t="shared" si="87"/>
        <v>鈴木　駿太郎 (2)</v>
      </c>
      <c r="Q1892" s="2" t="str">
        <f t="shared" si="88"/>
        <v>ｽｽﾞｷ ｼｭﾝﾀﾛｳ</v>
      </c>
      <c r="R1892" s="2" t="str">
        <f t="shared" si="89"/>
        <v>SUZUKI Shuntaro (04)</v>
      </c>
      <c r="S1892" s="2" t="str">
        <f>IFERROR(IF($F1892="","",INDEX(リスト!$C:$C,MATCH($F1892,リスト!$B:$B,0))),"")</f>
        <v>49</v>
      </c>
      <c r="T1892" s="2" t="str">
        <f>IFERROR(IF($K1892="","",INDEX(リスト!$F:$F,MATCH($K1892,リスト!$E:$E,0))),"")</f>
        <v>JPN</v>
      </c>
      <c r="U1892" s="2" t="str">
        <f>IF($B1892="","",RIGHT($G1892*1000+100+COUNTIF($G$2:$G1892,$G1892),9))</f>
        <v>040720101</v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>延岡学園・宮　崎</v>
      </c>
    </row>
    <row r="1893" spans="1:22" x14ac:dyDescent="0.4">
      <c r="A1893" t="s">
        <v>11831</v>
      </c>
      <c r="B1893">
        <v>1900</v>
      </c>
      <c r="C1893" t="s">
        <v>8667</v>
      </c>
      <c r="D1893" t="s">
        <v>8668</v>
      </c>
      <c r="E1893">
        <v>2</v>
      </c>
      <c r="F1893" t="s">
        <v>1281</v>
      </c>
      <c r="G1893">
        <v>20040614</v>
      </c>
      <c r="H1893" t="s">
        <v>8669</v>
      </c>
      <c r="I1893" t="s">
        <v>7746</v>
      </c>
      <c r="J1893" t="s">
        <v>3600</v>
      </c>
      <c r="K1893" t="s">
        <v>141</v>
      </c>
      <c r="L1893" t="s">
        <v>93</v>
      </c>
      <c r="M1893" t="s">
        <v>981</v>
      </c>
      <c r="O1893" s="2">
        <f>IFERROR(IF($B1893="","",INDEX(所属情報!$E:$E,MATCH($A1893,所属情報!$A:$A,0))),"")</f>
        <v>500005</v>
      </c>
      <c r="P1893" s="2" t="str">
        <f t="shared" si="87"/>
        <v>森永　康介 (2)</v>
      </c>
      <c r="Q1893" s="2" t="str">
        <f t="shared" si="88"/>
        <v>ﾓﾘﾅｶﾞ ｺｳｽｹ</v>
      </c>
      <c r="R1893" s="2" t="str">
        <f t="shared" si="89"/>
        <v>MORINAGA Kosuke (04)</v>
      </c>
      <c r="S1893" s="2" t="str">
        <f>IFERROR(IF($F1893="","",INDEX(リスト!$C:$C,MATCH($F1893,リスト!$B:$B,0))),"")</f>
        <v>49</v>
      </c>
      <c r="T1893" s="2" t="str">
        <f>IFERROR(IF($K1893="","",INDEX(リスト!$F:$F,MATCH($K1893,リスト!$E:$E,0))),"")</f>
        <v>JPN</v>
      </c>
      <c r="U1893" s="2" t="str">
        <f>IF($B1893="","",RIGHT($G1893*1000+100+COUNTIF($G$2:$G1893,$G1893),9))</f>
        <v>040614104</v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>大阪青凌・大　阪</v>
      </c>
    </row>
    <row r="1894" spans="1:22" x14ac:dyDescent="0.4">
      <c r="A1894" t="s">
        <v>11831</v>
      </c>
      <c r="B1894">
        <v>1901</v>
      </c>
      <c r="C1894" t="s">
        <v>8670</v>
      </c>
      <c r="D1894" t="s">
        <v>8671</v>
      </c>
      <c r="E1894">
        <v>2</v>
      </c>
      <c r="F1894" t="s">
        <v>1281</v>
      </c>
      <c r="G1894">
        <v>20040518</v>
      </c>
      <c r="H1894" t="s">
        <v>8672</v>
      </c>
      <c r="I1894" t="s">
        <v>1525</v>
      </c>
      <c r="J1894" t="s">
        <v>1657</v>
      </c>
      <c r="K1894" t="s">
        <v>141</v>
      </c>
      <c r="L1894" t="s">
        <v>113</v>
      </c>
      <c r="M1894" t="s">
        <v>3509</v>
      </c>
      <c r="O1894" s="2">
        <f>IFERROR(IF($B1894="","",INDEX(所属情報!$E:$E,MATCH($A1894,所属情報!$A:$A,0))),"")</f>
        <v>500005</v>
      </c>
      <c r="P1894" s="2" t="str">
        <f t="shared" si="87"/>
        <v>木下　晴翔 (2)</v>
      </c>
      <c r="Q1894" s="2" t="str">
        <f t="shared" si="88"/>
        <v>ｷﾉｼﾀ ﾊﾙﾄ</v>
      </c>
      <c r="R1894" s="2" t="str">
        <f t="shared" si="89"/>
        <v>KINOSHITA Haruto (04)</v>
      </c>
      <c r="S1894" s="2" t="str">
        <f>IFERROR(IF($F1894="","",INDEX(リスト!$C:$C,MATCH($F1894,リスト!$B:$B,0))),"")</f>
        <v>49</v>
      </c>
      <c r="T1894" s="2" t="str">
        <f>IFERROR(IF($K1894="","",INDEX(リスト!$F:$F,MATCH($K1894,リスト!$E:$E,0))),"")</f>
        <v>JPN</v>
      </c>
      <c r="U1894" s="2" t="str">
        <f>IF($B1894="","",RIGHT($G1894*1000+100+COUNTIF($G$2:$G1894,$G1894),9))</f>
        <v>040518104</v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>高松中央・香　川</v>
      </c>
    </row>
    <row r="1895" spans="1:22" x14ac:dyDescent="0.4">
      <c r="A1895" t="s">
        <v>11832</v>
      </c>
      <c r="B1895">
        <v>1902</v>
      </c>
      <c r="C1895" t="s">
        <v>8673</v>
      </c>
      <c r="D1895" t="s">
        <v>8674</v>
      </c>
      <c r="E1895">
        <v>4</v>
      </c>
      <c r="F1895" t="s">
        <v>1281</v>
      </c>
      <c r="G1895">
        <v>20020516</v>
      </c>
      <c r="H1895" t="s">
        <v>8675</v>
      </c>
      <c r="I1895" t="s">
        <v>2623</v>
      </c>
      <c r="J1895" t="s">
        <v>6098</v>
      </c>
      <c r="K1895" t="s">
        <v>141</v>
      </c>
      <c r="L1895" t="s">
        <v>93</v>
      </c>
      <c r="M1895" t="s">
        <v>8676</v>
      </c>
      <c r="O1895" s="2">
        <f>IFERROR(IF($B1895="","",INDEX(所属情報!$E:$E,MATCH($A1895,所属情報!$A:$A,0))),"")</f>
        <v>492206</v>
      </c>
      <c r="P1895" s="2" t="str">
        <f t="shared" si="87"/>
        <v>岩城　尚弥 (4)</v>
      </c>
      <c r="Q1895" s="2" t="str">
        <f t="shared" si="88"/>
        <v>ｲﾜｷ ﾅｵﾔ</v>
      </c>
      <c r="R1895" s="2" t="str">
        <f t="shared" si="89"/>
        <v>IWAKI Naoya (02)</v>
      </c>
      <c r="S1895" s="2" t="str">
        <f>IFERROR(IF($F1895="","",INDEX(リスト!$C:$C,MATCH($F1895,リスト!$B:$B,0))),"")</f>
        <v>49</v>
      </c>
      <c r="T1895" s="2" t="str">
        <f>IFERROR(IF($K1895="","",INDEX(リスト!$F:$F,MATCH($K1895,リスト!$E:$E,0))),"")</f>
        <v>JPN</v>
      </c>
      <c r="U1895" s="2" t="str">
        <f>IF($B1895="","",RIGHT($G1895*1000+100+COUNTIF($G$2:$G1895,$G1895),9))</f>
        <v>020516102</v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>島本・大　阪</v>
      </c>
    </row>
    <row r="1896" spans="1:22" x14ac:dyDescent="0.4">
      <c r="A1896" t="s">
        <v>11832</v>
      </c>
      <c r="B1896">
        <v>1903</v>
      </c>
      <c r="C1896" t="s">
        <v>8677</v>
      </c>
      <c r="D1896" t="s">
        <v>8678</v>
      </c>
      <c r="E1896">
        <v>4</v>
      </c>
      <c r="F1896" t="s">
        <v>91</v>
      </c>
      <c r="G1896">
        <v>20020620</v>
      </c>
      <c r="H1896" t="s">
        <v>8679</v>
      </c>
      <c r="I1896" t="s">
        <v>8680</v>
      </c>
      <c r="J1896" t="s">
        <v>1327</v>
      </c>
      <c r="K1896" t="s">
        <v>141</v>
      </c>
      <c r="L1896" t="s">
        <v>91</v>
      </c>
      <c r="M1896" t="s">
        <v>2846</v>
      </c>
      <c r="O1896" s="2">
        <f>IFERROR(IF($B1896="","",INDEX(所属情報!$E:$E,MATCH($A1896,所属情報!$A:$A,0))),"")</f>
        <v>492206</v>
      </c>
      <c r="P1896" s="2" t="str">
        <f t="shared" si="87"/>
        <v>日上　雄喜 (4)</v>
      </c>
      <c r="Q1896" s="2" t="str">
        <f t="shared" si="88"/>
        <v>ﾋｶﾐ ﾕｳｷ</v>
      </c>
      <c r="R1896" s="2" t="str">
        <f t="shared" si="89"/>
        <v>HIKAMI Yuki (02)</v>
      </c>
      <c r="S1896" s="2" t="str">
        <f>IFERROR(IF($F1896="","",INDEX(リスト!$C:$C,MATCH($F1896,リスト!$B:$B,0))),"")</f>
        <v>26</v>
      </c>
      <c r="T1896" s="2" t="str">
        <f>IFERROR(IF($K1896="","",INDEX(リスト!$F:$F,MATCH($K1896,リスト!$E:$E,0))),"")</f>
        <v>JPN</v>
      </c>
      <c r="U1896" s="2" t="str">
        <f>IF($B1896="","",RIGHT($G1896*1000+100+COUNTIF($G$2:$G1896,$G1896),9))</f>
        <v>020620101</v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>久御山・京　都</v>
      </c>
    </row>
    <row r="1897" spans="1:22" x14ac:dyDescent="0.4">
      <c r="A1897" t="s">
        <v>11832</v>
      </c>
      <c r="B1897">
        <v>1904</v>
      </c>
      <c r="C1897" t="s">
        <v>8681</v>
      </c>
      <c r="D1897" t="s">
        <v>8682</v>
      </c>
      <c r="E1897">
        <v>3</v>
      </c>
      <c r="F1897" t="s">
        <v>1281</v>
      </c>
      <c r="G1897">
        <v>20040114</v>
      </c>
      <c r="H1897" t="s">
        <v>8683</v>
      </c>
      <c r="I1897" t="s">
        <v>3868</v>
      </c>
      <c r="J1897" t="s">
        <v>944</v>
      </c>
      <c r="K1897" t="s">
        <v>141</v>
      </c>
      <c r="L1897" t="s">
        <v>93</v>
      </c>
      <c r="M1897" t="s">
        <v>3772</v>
      </c>
      <c r="O1897" s="2">
        <f>IFERROR(IF($B1897="","",INDEX(所属情報!$E:$E,MATCH($A1897,所属情報!$A:$A,0))),"")</f>
        <v>492206</v>
      </c>
      <c r="P1897" s="2" t="str">
        <f t="shared" si="87"/>
        <v>白井　快樹 (3)</v>
      </c>
      <c r="Q1897" s="2" t="str">
        <f t="shared" si="88"/>
        <v>ｼﾗｲ ﾖｼｷ</v>
      </c>
      <c r="R1897" s="2" t="str">
        <f t="shared" si="89"/>
        <v>SHIRAI Yoshiki (04)</v>
      </c>
      <c r="S1897" s="2" t="str">
        <f>IFERROR(IF($F1897="","",INDEX(リスト!$C:$C,MATCH($F1897,リスト!$B:$B,0))),"")</f>
        <v>49</v>
      </c>
      <c r="T1897" s="2" t="str">
        <f>IFERROR(IF($K1897="","",INDEX(リスト!$F:$F,MATCH($K1897,リスト!$E:$E,0))),"")</f>
        <v>JPN</v>
      </c>
      <c r="U1897" s="2" t="str">
        <f>IF($B1897="","",RIGHT($G1897*1000+100+COUNTIF($G$2:$G1897,$G1897),9))</f>
        <v>040114102</v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>八尾・大　阪</v>
      </c>
    </row>
    <row r="1898" spans="1:22" x14ac:dyDescent="0.4">
      <c r="A1898" t="s">
        <v>11833</v>
      </c>
      <c r="B1898">
        <v>1905</v>
      </c>
      <c r="C1898" t="s">
        <v>8684</v>
      </c>
      <c r="D1898" t="s">
        <v>8685</v>
      </c>
      <c r="E1898">
        <v>4</v>
      </c>
      <c r="F1898" t="s">
        <v>1281</v>
      </c>
      <c r="G1898">
        <v>20020501</v>
      </c>
      <c r="H1898" t="s">
        <v>8686</v>
      </c>
      <c r="I1898" t="s">
        <v>6472</v>
      </c>
      <c r="J1898" t="s">
        <v>8687</v>
      </c>
      <c r="K1898" t="s">
        <v>141</v>
      </c>
      <c r="L1898" t="s">
        <v>95</v>
      </c>
      <c r="M1898" t="s">
        <v>8688</v>
      </c>
      <c r="O1898" s="2">
        <f>IFERROR(IF($B1898="","",INDEX(所属情報!$E:$E,MATCH($A1898,所属情報!$A:$A,0))),"")</f>
        <v>492208</v>
      </c>
      <c r="P1898" s="2" t="str">
        <f t="shared" si="87"/>
        <v>北本　健阿樹 (4)</v>
      </c>
      <c r="Q1898" s="2" t="str">
        <f t="shared" si="88"/>
        <v>ｷﾀﾓﾄ ﾀｹｱｷ</v>
      </c>
      <c r="R1898" s="2" t="str">
        <f t="shared" si="89"/>
        <v>KITAMOTO Takeaki (02)</v>
      </c>
      <c r="S1898" s="2" t="str">
        <f>IFERROR(IF($F1898="","",INDEX(リスト!$C:$C,MATCH($F1898,リスト!$B:$B,0))),"")</f>
        <v>49</v>
      </c>
      <c r="T1898" s="2" t="str">
        <f>IFERROR(IF($K1898="","",INDEX(リスト!$F:$F,MATCH($K1898,リスト!$E:$E,0))),"")</f>
        <v>JPN</v>
      </c>
      <c r="U1898" s="2" t="str">
        <f>IF($B1898="","",RIGHT($G1898*1000+100+COUNTIF($G$2:$G1898,$G1898),9))</f>
        <v>020501102</v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>鳴尾・兵　庫</v>
      </c>
    </row>
    <row r="1899" spans="1:22" x14ac:dyDescent="0.4">
      <c r="A1899" t="s">
        <v>11833</v>
      </c>
      <c r="B1899">
        <v>1906</v>
      </c>
      <c r="C1899" t="s">
        <v>8689</v>
      </c>
      <c r="D1899" t="s">
        <v>8690</v>
      </c>
      <c r="E1899">
        <v>4</v>
      </c>
      <c r="F1899" t="s">
        <v>87</v>
      </c>
      <c r="G1899">
        <v>20021019</v>
      </c>
      <c r="H1899" t="s">
        <v>8691</v>
      </c>
      <c r="I1899" t="s">
        <v>1731</v>
      </c>
      <c r="J1899" t="s">
        <v>8692</v>
      </c>
      <c r="K1899" t="s">
        <v>141</v>
      </c>
      <c r="L1899" t="s">
        <v>87</v>
      </c>
      <c r="M1899" t="s">
        <v>2685</v>
      </c>
      <c r="O1899" s="2">
        <f>IFERROR(IF($B1899="","",INDEX(所属情報!$E:$E,MATCH($A1899,所属情報!$A:$A,0))),"")</f>
        <v>492208</v>
      </c>
      <c r="P1899" s="2" t="str">
        <f t="shared" si="87"/>
        <v>今井　一志 (4)</v>
      </c>
      <c r="Q1899" s="2" t="str">
        <f t="shared" si="88"/>
        <v>ｲﾏｲ ｲｯｼ</v>
      </c>
      <c r="R1899" s="2" t="str">
        <f t="shared" si="89"/>
        <v>IMAI Isshi (02)</v>
      </c>
      <c r="S1899" s="2" t="str">
        <f>IFERROR(IF($F1899="","",INDEX(リスト!$C:$C,MATCH($F1899,リスト!$B:$B,0))),"")</f>
        <v>24</v>
      </c>
      <c r="T1899" s="2" t="str">
        <f>IFERROR(IF($K1899="","",INDEX(リスト!$F:$F,MATCH($K1899,リスト!$E:$E,0))),"")</f>
        <v>JPN</v>
      </c>
      <c r="U1899" s="2" t="str">
        <f>IF($B1899="","",RIGHT($G1899*1000+100+COUNTIF($G$2:$G1899,$G1899),9))</f>
        <v>021019102</v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>津東・三　重</v>
      </c>
    </row>
    <row r="1900" spans="1:22" x14ac:dyDescent="0.4">
      <c r="A1900" t="s">
        <v>11833</v>
      </c>
      <c r="B1900">
        <v>1907</v>
      </c>
      <c r="C1900" t="s">
        <v>8693</v>
      </c>
      <c r="D1900" t="s">
        <v>8694</v>
      </c>
      <c r="E1900">
        <v>4</v>
      </c>
      <c r="F1900" t="s">
        <v>1281</v>
      </c>
      <c r="G1900">
        <v>20020729</v>
      </c>
      <c r="H1900" t="s">
        <v>8695</v>
      </c>
      <c r="I1900" t="s">
        <v>7680</v>
      </c>
      <c r="J1900" t="s">
        <v>3066</v>
      </c>
      <c r="K1900" t="s">
        <v>141</v>
      </c>
      <c r="L1900" t="s">
        <v>111</v>
      </c>
      <c r="M1900" t="s">
        <v>8696</v>
      </c>
      <c r="O1900" s="2">
        <f>IFERROR(IF($B1900="","",INDEX(所属情報!$E:$E,MATCH($A1900,所属情報!$A:$A,0))),"")</f>
        <v>492208</v>
      </c>
      <c r="P1900" s="2" t="str">
        <f t="shared" si="87"/>
        <v>横手　瞳万 (4)</v>
      </c>
      <c r="Q1900" s="2" t="str">
        <f t="shared" si="88"/>
        <v>ﾖｺﾃ ﾄｳﾏ</v>
      </c>
      <c r="R1900" s="2" t="str">
        <f t="shared" si="89"/>
        <v>YOKOTE Toma (02)</v>
      </c>
      <c r="S1900" s="2" t="str">
        <f>IFERROR(IF($F1900="","",INDEX(リスト!$C:$C,MATCH($F1900,リスト!$B:$B,0))),"")</f>
        <v>49</v>
      </c>
      <c r="T1900" s="2" t="str">
        <f>IFERROR(IF($K1900="","",INDEX(リスト!$F:$F,MATCH($K1900,リスト!$E:$E,0))),"")</f>
        <v>JPN</v>
      </c>
      <c r="U1900" s="2" t="str">
        <f>IF($B1900="","",RIGHT($G1900*1000+100+COUNTIF($G$2:$G1900,$G1900),9))</f>
        <v>020729102</v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>富岡西・徳　島</v>
      </c>
    </row>
    <row r="1901" spans="1:22" x14ac:dyDescent="0.4">
      <c r="A1901" t="s">
        <v>11833</v>
      </c>
      <c r="B1901">
        <v>1908</v>
      </c>
      <c r="C1901" t="s">
        <v>8697</v>
      </c>
      <c r="D1901" t="s">
        <v>8698</v>
      </c>
      <c r="E1901">
        <v>4</v>
      </c>
      <c r="F1901" t="s">
        <v>1281</v>
      </c>
      <c r="G1901">
        <v>20020421</v>
      </c>
      <c r="H1901" t="s">
        <v>8699</v>
      </c>
      <c r="I1901" t="s">
        <v>4907</v>
      </c>
      <c r="J1901" t="s">
        <v>8700</v>
      </c>
      <c r="K1901" t="s">
        <v>141</v>
      </c>
      <c r="L1901" t="s">
        <v>93</v>
      </c>
      <c r="M1901" t="s">
        <v>785</v>
      </c>
      <c r="O1901" s="2">
        <f>IFERROR(IF($B1901="","",INDEX(所属情報!$E:$E,MATCH($A1901,所属情報!$A:$A,0))),"")</f>
        <v>492208</v>
      </c>
      <c r="P1901" s="2" t="str">
        <f t="shared" si="87"/>
        <v>仲西　幹地 (4)</v>
      </c>
      <c r="Q1901" s="2" t="str">
        <f t="shared" si="88"/>
        <v>ﾅｶﾆｼ ｶﾝﾁ</v>
      </c>
      <c r="R1901" s="2" t="str">
        <f t="shared" si="89"/>
        <v>NAKANISHI Kanchi (02)</v>
      </c>
      <c r="S1901" s="2" t="str">
        <f>IFERROR(IF($F1901="","",INDEX(リスト!$C:$C,MATCH($F1901,リスト!$B:$B,0))),"")</f>
        <v>49</v>
      </c>
      <c r="T1901" s="2" t="str">
        <f>IFERROR(IF($K1901="","",INDEX(リスト!$F:$F,MATCH($K1901,リスト!$E:$E,0))),"")</f>
        <v>JPN</v>
      </c>
      <c r="U1901" s="2" t="str">
        <f>IF($B1901="","",RIGHT($G1901*1000+100+COUNTIF($G$2:$G1901,$G1901),9))</f>
        <v>020421103</v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>東海大大阪仰星・大　阪</v>
      </c>
    </row>
    <row r="1902" spans="1:22" x14ac:dyDescent="0.4">
      <c r="A1902" t="s">
        <v>11833</v>
      </c>
      <c r="B1902">
        <v>1909</v>
      </c>
      <c r="C1902" t="s">
        <v>8701</v>
      </c>
      <c r="D1902" t="s">
        <v>8702</v>
      </c>
      <c r="E1902">
        <v>4</v>
      </c>
      <c r="F1902" t="s">
        <v>1281</v>
      </c>
      <c r="G1902">
        <v>20020908</v>
      </c>
      <c r="H1902" t="s">
        <v>8703</v>
      </c>
      <c r="I1902" t="s">
        <v>6080</v>
      </c>
      <c r="J1902" t="s">
        <v>1064</v>
      </c>
      <c r="K1902" t="s">
        <v>141</v>
      </c>
      <c r="L1902" t="s">
        <v>93</v>
      </c>
      <c r="M1902" t="s">
        <v>7217</v>
      </c>
      <c r="O1902" s="2">
        <f>IFERROR(IF($B1902="","",INDEX(所属情報!$E:$E,MATCH($A1902,所属情報!$A:$A,0))),"")</f>
        <v>492208</v>
      </c>
      <c r="P1902" s="2" t="str">
        <f t="shared" si="87"/>
        <v>池辺　雄哉 (4)</v>
      </c>
      <c r="Q1902" s="2" t="str">
        <f t="shared" si="88"/>
        <v>ｲｹﾍﾞ ﾕｳﾔ</v>
      </c>
      <c r="R1902" s="2" t="str">
        <f t="shared" si="89"/>
        <v>IKEBE Yuya (02)</v>
      </c>
      <c r="S1902" s="2" t="str">
        <f>IFERROR(IF($F1902="","",INDEX(リスト!$C:$C,MATCH($F1902,リスト!$B:$B,0))),"")</f>
        <v>49</v>
      </c>
      <c r="T1902" s="2" t="str">
        <f>IFERROR(IF($K1902="","",INDEX(リスト!$F:$F,MATCH($K1902,リスト!$E:$E,0))),"")</f>
        <v>JPN</v>
      </c>
      <c r="U1902" s="2" t="str">
        <f>IF($B1902="","",RIGHT($G1902*1000+100+COUNTIF($G$2:$G1902,$G1902),9))</f>
        <v>020908103</v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>帝塚山学院泉ケ丘・大　阪</v>
      </c>
    </row>
    <row r="1903" spans="1:22" x14ac:dyDescent="0.4">
      <c r="A1903" t="s">
        <v>11833</v>
      </c>
      <c r="B1903">
        <v>1910</v>
      </c>
      <c r="C1903" t="s">
        <v>8704</v>
      </c>
      <c r="D1903" t="s">
        <v>8705</v>
      </c>
      <c r="E1903">
        <v>4</v>
      </c>
      <c r="F1903" t="s">
        <v>1281</v>
      </c>
      <c r="G1903">
        <v>20020508</v>
      </c>
      <c r="H1903" t="s">
        <v>8706</v>
      </c>
      <c r="I1903" t="s">
        <v>3154</v>
      </c>
      <c r="J1903" t="s">
        <v>2900</v>
      </c>
      <c r="K1903" t="s">
        <v>141</v>
      </c>
      <c r="L1903" t="s">
        <v>95</v>
      </c>
      <c r="M1903" t="s">
        <v>3568</v>
      </c>
      <c r="O1903" s="2">
        <f>IFERROR(IF($B1903="","",INDEX(所属情報!$E:$E,MATCH($A1903,所属情報!$A:$A,0))),"")</f>
        <v>492208</v>
      </c>
      <c r="P1903" s="2" t="str">
        <f t="shared" si="87"/>
        <v>酒井　智哉 (4)</v>
      </c>
      <c r="Q1903" s="2" t="str">
        <f t="shared" si="88"/>
        <v>ｻｶｲ ﾄﾓﾔ</v>
      </c>
      <c r="R1903" s="2" t="str">
        <f t="shared" si="89"/>
        <v>SAKAI Tomoya (02)</v>
      </c>
      <c r="S1903" s="2" t="str">
        <f>IFERROR(IF($F1903="","",INDEX(リスト!$C:$C,MATCH($F1903,リスト!$B:$B,0))),"")</f>
        <v>49</v>
      </c>
      <c r="T1903" s="2" t="str">
        <f>IFERROR(IF($K1903="","",INDEX(リスト!$F:$F,MATCH($K1903,リスト!$E:$E,0))),"")</f>
        <v>JPN</v>
      </c>
      <c r="U1903" s="2" t="str">
        <f>IF($B1903="","",RIGHT($G1903*1000+100+COUNTIF($G$2:$G1903,$G1903),9))</f>
        <v>020508103</v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>加古川北・兵　庫</v>
      </c>
    </row>
    <row r="1904" spans="1:22" x14ac:dyDescent="0.4">
      <c r="A1904" t="s">
        <v>11833</v>
      </c>
      <c r="B1904">
        <v>1911</v>
      </c>
      <c r="C1904" t="s">
        <v>8707</v>
      </c>
      <c r="D1904" t="s">
        <v>8708</v>
      </c>
      <c r="E1904">
        <v>4</v>
      </c>
      <c r="F1904" t="s">
        <v>1281</v>
      </c>
      <c r="G1904">
        <v>20020508</v>
      </c>
      <c r="H1904" t="s">
        <v>8709</v>
      </c>
      <c r="I1904" t="s">
        <v>7576</v>
      </c>
      <c r="J1904" t="s">
        <v>8710</v>
      </c>
      <c r="K1904" t="s">
        <v>141</v>
      </c>
      <c r="L1904" t="s">
        <v>95</v>
      </c>
      <c r="M1904" t="s">
        <v>8711</v>
      </c>
      <c r="O1904" s="2">
        <f>IFERROR(IF($B1904="","",INDEX(所属情報!$E:$E,MATCH($A1904,所属情報!$A:$A,0))),"")</f>
        <v>492208</v>
      </c>
      <c r="P1904" s="2" t="str">
        <f t="shared" si="87"/>
        <v>佐賀山　明紀 (4)</v>
      </c>
      <c r="Q1904" s="2" t="str">
        <f t="shared" si="88"/>
        <v>ｻｶﾞﾔﾏ ｱｷﾉﾘ</v>
      </c>
      <c r="R1904" s="2" t="str">
        <f t="shared" si="89"/>
        <v>SAGAYAMA Akinori (02)</v>
      </c>
      <c r="S1904" s="2" t="str">
        <f>IFERROR(IF($F1904="","",INDEX(リスト!$C:$C,MATCH($F1904,リスト!$B:$B,0))),"")</f>
        <v>49</v>
      </c>
      <c r="T1904" s="2" t="str">
        <f>IFERROR(IF($K1904="","",INDEX(リスト!$F:$F,MATCH($K1904,リスト!$E:$E,0))),"")</f>
        <v>JPN</v>
      </c>
      <c r="U1904" s="2" t="str">
        <f>IF($B1904="","",RIGHT($G1904*1000+100+COUNTIF($G$2:$G1904,$G1904),9))</f>
        <v>020508104</v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>網干・兵　庫</v>
      </c>
    </row>
    <row r="1905" spans="1:22" x14ac:dyDescent="0.4">
      <c r="A1905" t="s">
        <v>11833</v>
      </c>
      <c r="B1905">
        <v>1912</v>
      </c>
      <c r="C1905" t="s">
        <v>8712</v>
      </c>
      <c r="D1905" t="s">
        <v>8713</v>
      </c>
      <c r="E1905">
        <v>4</v>
      </c>
      <c r="F1905" t="s">
        <v>1281</v>
      </c>
      <c r="G1905">
        <v>20020907</v>
      </c>
      <c r="H1905" t="s">
        <v>8714</v>
      </c>
      <c r="I1905" t="s">
        <v>1805</v>
      </c>
      <c r="J1905" t="s">
        <v>1849</v>
      </c>
      <c r="K1905" t="s">
        <v>141</v>
      </c>
      <c r="L1905" t="s">
        <v>93</v>
      </c>
      <c r="M1905" t="s">
        <v>6403</v>
      </c>
      <c r="O1905" s="2">
        <f>IFERROR(IF($B1905="","",INDEX(所属情報!$E:$E,MATCH($A1905,所属情報!$A:$A,0))),"")</f>
        <v>492208</v>
      </c>
      <c r="P1905" s="2" t="str">
        <f t="shared" si="87"/>
        <v>田中　聖也 (4)</v>
      </c>
      <c r="Q1905" s="2" t="str">
        <f t="shared" si="88"/>
        <v>ﾀﾅｶ ｾｲﾔ</v>
      </c>
      <c r="R1905" s="2" t="str">
        <f t="shared" si="89"/>
        <v>TANAKA Seiya (02)</v>
      </c>
      <c r="S1905" s="2" t="str">
        <f>IFERROR(IF($F1905="","",INDEX(リスト!$C:$C,MATCH($F1905,リスト!$B:$B,0))),"")</f>
        <v>49</v>
      </c>
      <c r="T1905" s="2" t="str">
        <f>IFERROR(IF($K1905="","",INDEX(リスト!$F:$F,MATCH($K1905,リスト!$E:$E,0))),"")</f>
        <v>JPN</v>
      </c>
      <c r="U1905" s="2" t="str">
        <f>IF($B1905="","",RIGHT($G1905*1000+100+COUNTIF($G$2:$G1905,$G1905),9))</f>
        <v>020907102</v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>今宮工科・大　阪</v>
      </c>
    </row>
    <row r="1906" spans="1:22" x14ac:dyDescent="0.4">
      <c r="A1906" t="s">
        <v>11833</v>
      </c>
      <c r="B1906">
        <v>1913</v>
      </c>
      <c r="C1906" t="s">
        <v>8715</v>
      </c>
      <c r="D1906" t="s">
        <v>8716</v>
      </c>
      <c r="E1906">
        <v>4</v>
      </c>
      <c r="F1906" t="s">
        <v>1281</v>
      </c>
      <c r="G1906">
        <v>20030303</v>
      </c>
      <c r="H1906" t="s">
        <v>8717</v>
      </c>
      <c r="I1906" t="s">
        <v>1805</v>
      </c>
      <c r="J1906" t="s">
        <v>5446</v>
      </c>
      <c r="K1906" t="s">
        <v>141</v>
      </c>
      <c r="L1906" t="s">
        <v>93</v>
      </c>
      <c r="M1906" t="s">
        <v>4572</v>
      </c>
      <c r="O1906" s="2">
        <f>IFERROR(IF($B1906="","",INDEX(所属情報!$E:$E,MATCH($A1906,所属情報!$A:$A,0))),"")</f>
        <v>492208</v>
      </c>
      <c r="P1906" s="2" t="str">
        <f t="shared" si="87"/>
        <v>田中　翔 (4)</v>
      </c>
      <c r="Q1906" s="2" t="str">
        <f t="shared" si="88"/>
        <v>ﾀﾅｶ ｶｹﾙ</v>
      </c>
      <c r="R1906" s="2" t="str">
        <f t="shared" si="89"/>
        <v>TANAKA Kakeru (03)</v>
      </c>
      <c r="S1906" s="2" t="str">
        <f>IFERROR(IF($F1906="","",INDEX(リスト!$C:$C,MATCH($F1906,リスト!$B:$B,0))),"")</f>
        <v>49</v>
      </c>
      <c r="T1906" s="2" t="str">
        <f>IFERROR(IF($K1906="","",INDEX(リスト!$F:$F,MATCH($K1906,リスト!$E:$E,0))),"")</f>
        <v>JPN</v>
      </c>
      <c r="U1906" s="2" t="str">
        <f>IF($B1906="","",RIGHT($G1906*1000+100+COUNTIF($G$2:$G1906,$G1906),9))</f>
        <v>030303102</v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>興國・大　阪</v>
      </c>
    </row>
    <row r="1907" spans="1:22" x14ac:dyDescent="0.4">
      <c r="A1907" t="s">
        <v>11833</v>
      </c>
      <c r="B1907">
        <v>1914</v>
      </c>
      <c r="C1907" t="s">
        <v>8718</v>
      </c>
      <c r="D1907" t="s">
        <v>8719</v>
      </c>
      <c r="E1907">
        <v>3</v>
      </c>
      <c r="F1907" t="s">
        <v>1281</v>
      </c>
      <c r="G1907">
        <v>20040312</v>
      </c>
      <c r="H1907" t="s">
        <v>8720</v>
      </c>
      <c r="I1907" t="s">
        <v>8721</v>
      </c>
      <c r="J1907" t="s">
        <v>8722</v>
      </c>
      <c r="K1907" t="s">
        <v>141</v>
      </c>
      <c r="L1907" t="s">
        <v>95</v>
      </c>
      <c r="M1907" t="s">
        <v>3568</v>
      </c>
      <c r="O1907" s="2">
        <f>IFERROR(IF($B1907="","",INDEX(所属情報!$E:$E,MATCH($A1907,所属情報!$A:$A,0))),"")</f>
        <v>492208</v>
      </c>
      <c r="P1907" s="2" t="str">
        <f t="shared" si="87"/>
        <v>三富　慎 (3)</v>
      </c>
      <c r="Q1907" s="2" t="str">
        <f t="shared" si="88"/>
        <v>ﾐﾄﾐ ｼﾝ</v>
      </c>
      <c r="R1907" s="2" t="str">
        <f t="shared" si="89"/>
        <v>MITOMI Shin (04)</v>
      </c>
      <c r="S1907" s="2" t="str">
        <f>IFERROR(IF($F1907="","",INDEX(リスト!$C:$C,MATCH($F1907,リスト!$B:$B,0))),"")</f>
        <v>49</v>
      </c>
      <c r="T1907" s="2" t="str">
        <f>IFERROR(IF($K1907="","",INDEX(リスト!$F:$F,MATCH($K1907,リスト!$E:$E,0))),"")</f>
        <v>JPN</v>
      </c>
      <c r="U1907" s="2" t="str">
        <f>IF($B1907="","",RIGHT($G1907*1000+100+COUNTIF($G$2:$G1907,$G1907),9))</f>
        <v>040312102</v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>加古川北・兵　庫</v>
      </c>
    </row>
    <row r="1908" spans="1:22" x14ac:dyDescent="0.4">
      <c r="A1908" t="s">
        <v>11833</v>
      </c>
      <c r="B1908">
        <v>1915</v>
      </c>
      <c r="C1908" t="s">
        <v>8723</v>
      </c>
      <c r="D1908" t="s">
        <v>8724</v>
      </c>
      <c r="E1908">
        <v>2</v>
      </c>
      <c r="F1908" t="s">
        <v>1281</v>
      </c>
      <c r="G1908">
        <v>20041003</v>
      </c>
      <c r="H1908" t="s">
        <v>8725</v>
      </c>
      <c r="I1908" t="s">
        <v>8726</v>
      </c>
      <c r="J1908" t="s">
        <v>1344</v>
      </c>
      <c r="K1908" t="s">
        <v>141</v>
      </c>
      <c r="L1908" t="s">
        <v>95</v>
      </c>
      <c r="M1908" t="s">
        <v>8727</v>
      </c>
      <c r="O1908" s="2">
        <f>IFERROR(IF($B1908="","",INDEX(所属情報!$E:$E,MATCH($A1908,所属情報!$A:$A,0))),"")</f>
        <v>492208</v>
      </c>
      <c r="P1908" s="2" t="str">
        <f t="shared" si="87"/>
        <v>米谷　誠太郎 (2)</v>
      </c>
      <c r="Q1908" s="2" t="str">
        <f t="shared" si="88"/>
        <v>ﾖﾈﾀﾆ ｾｲﾀﾛｳ</v>
      </c>
      <c r="R1908" s="2" t="str">
        <f t="shared" si="89"/>
        <v>YONETANI Seitaro (04)</v>
      </c>
      <c r="S1908" s="2" t="str">
        <f>IFERROR(IF($F1908="","",INDEX(リスト!$C:$C,MATCH($F1908,リスト!$B:$B,0))),"")</f>
        <v>49</v>
      </c>
      <c r="T1908" s="2" t="str">
        <f>IFERROR(IF($K1908="","",INDEX(リスト!$F:$F,MATCH($K1908,リスト!$E:$E,0))),"")</f>
        <v>JPN</v>
      </c>
      <c r="U1908" s="2" t="str">
        <f>IF($B1908="","",RIGHT($G1908*1000+100+COUNTIF($G$2:$G1908,$G1908),9))</f>
        <v>041003102</v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>姫路飾西・兵　庫</v>
      </c>
    </row>
    <row r="1909" spans="1:22" x14ac:dyDescent="0.4">
      <c r="A1909" t="s">
        <v>11833</v>
      </c>
      <c r="B1909">
        <v>1916</v>
      </c>
      <c r="C1909" t="s">
        <v>8728</v>
      </c>
      <c r="D1909" t="s">
        <v>8729</v>
      </c>
      <c r="E1909">
        <v>2</v>
      </c>
      <c r="F1909" t="s">
        <v>1281</v>
      </c>
      <c r="G1909">
        <v>20041213</v>
      </c>
      <c r="H1909" t="s">
        <v>8730</v>
      </c>
      <c r="I1909" t="s">
        <v>8731</v>
      </c>
      <c r="J1909" t="s">
        <v>2651</v>
      </c>
      <c r="K1909" t="s">
        <v>141</v>
      </c>
      <c r="L1909" t="s">
        <v>93</v>
      </c>
      <c r="M1909" t="s">
        <v>8732</v>
      </c>
      <c r="O1909" s="2">
        <f>IFERROR(IF($B1909="","",INDEX(所属情報!$E:$E,MATCH($A1909,所属情報!$A:$A,0))),"")</f>
        <v>492208</v>
      </c>
      <c r="P1909" s="2" t="str">
        <f t="shared" si="87"/>
        <v>寺下　世成 (2)</v>
      </c>
      <c r="Q1909" s="2" t="str">
        <f t="shared" si="88"/>
        <v>ﾃﾗｼﾀ ｾﾅ</v>
      </c>
      <c r="R1909" s="2" t="str">
        <f t="shared" si="89"/>
        <v>TERASHITA Sena (04)</v>
      </c>
      <c r="S1909" s="2" t="str">
        <f>IFERROR(IF($F1909="","",INDEX(リスト!$C:$C,MATCH($F1909,リスト!$B:$B,0))),"")</f>
        <v>49</v>
      </c>
      <c r="T1909" s="2" t="str">
        <f>IFERROR(IF($K1909="","",INDEX(リスト!$F:$F,MATCH($K1909,リスト!$E:$E,0))),"")</f>
        <v>JPN</v>
      </c>
      <c r="U1909" s="2" t="str">
        <f>IF($B1909="","",RIGHT($G1909*1000+100+COUNTIF($G$2:$G1909,$G1909),9))</f>
        <v>041213101</v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>今宮・大　阪</v>
      </c>
    </row>
    <row r="1910" spans="1:22" x14ac:dyDescent="0.4">
      <c r="A1910" t="s">
        <v>11833</v>
      </c>
      <c r="B1910">
        <v>1917</v>
      </c>
      <c r="C1910" t="s">
        <v>8733</v>
      </c>
      <c r="D1910" t="s">
        <v>8734</v>
      </c>
      <c r="E1910">
        <v>2</v>
      </c>
      <c r="F1910" t="s">
        <v>1281</v>
      </c>
      <c r="G1910">
        <v>20040827</v>
      </c>
      <c r="H1910" t="s">
        <v>8735</v>
      </c>
      <c r="I1910" t="s">
        <v>8736</v>
      </c>
      <c r="J1910" t="s">
        <v>1657</v>
      </c>
      <c r="K1910" t="s">
        <v>141</v>
      </c>
      <c r="L1910" t="s">
        <v>97</v>
      </c>
      <c r="M1910" t="s">
        <v>779</v>
      </c>
      <c r="O1910" s="2">
        <f>IFERROR(IF($B1910="","",INDEX(所属情報!$E:$E,MATCH($A1910,所属情報!$A:$A,0))),"")</f>
        <v>492208</v>
      </c>
      <c r="P1910" s="2" t="str">
        <f t="shared" si="87"/>
        <v>叶井　暖人 (2)</v>
      </c>
      <c r="Q1910" s="2" t="str">
        <f t="shared" si="88"/>
        <v>ｶﾉｲ ﾊﾙﾄ</v>
      </c>
      <c r="R1910" s="2" t="str">
        <f t="shared" si="89"/>
        <v>KANOI Haruto (04)</v>
      </c>
      <c r="S1910" s="2" t="str">
        <f>IFERROR(IF($F1910="","",INDEX(リスト!$C:$C,MATCH($F1910,リスト!$B:$B,0))),"")</f>
        <v>49</v>
      </c>
      <c r="T1910" s="2" t="str">
        <f>IFERROR(IF($K1910="","",INDEX(リスト!$F:$F,MATCH($K1910,リスト!$E:$E,0))),"")</f>
        <v>JPN</v>
      </c>
      <c r="U1910" s="2" t="str">
        <f>IF($B1910="","",RIGHT($G1910*1000+100+COUNTIF($G$2:$G1910,$G1910),9))</f>
        <v>040827103</v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>奈良育英・奈　良</v>
      </c>
    </row>
    <row r="1911" spans="1:22" x14ac:dyDescent="0.4">
      <c r="A1911" t="s">
        <v>11833</v>
      </c>
      <c r="B1911">
        <v>1918</v>
      </c>
      <c r="C1911" t="s">
        <v>8737</v>
      </c>
      <c r="D1911" t="s">
        <v>8738</v>
      </c>
      <c r="E1911">
        <v>2</v>
      </c>
      <c r="F1911" t="s">
        <v>1281</v>
      </c>
      <c r="G1911">
        <v>20040419</v>
      </c>
      <c r="H1911" t="s">
        <v>8739</v>
      </c>
      <c r="I1911" t="s">
        <v>8740</v>
      </c>
      <c r="J1911" t="s">
        <v>820</v>
      </c>
      <c r="K1911" t="s">
        <v>141</v>
      </c>
      <c r="L1911" t="s">
        <v>83</v>
      </c>
      <c r="M1911" t="s">
        <v>8741</v>
      </c>
      <c r="O1911" s="2">
        <f>IFERROR(IF($B1911="","",INDEX(所属情報!$E:$E,MATCH($A1911,所属情報!$A:$A,0))),"")</f>
        <v>492208</v>
      </c>
      <c r="P1911" s="2" t="str">
        <f t="shared" si="87"/>
        <v>大淵　裕翔 (2)</v>
      </c>
      <c r="Q1911" s="2" t="str">
        <f t="shared" si="88"/>
        <v>ｵｵﾌﾁ ﾋﾛﾄ</v>
      </c>
      <c r="R1911" s="2" t="str">
        <f t="shared" si="89"/>
        <v>OFUCHI Hiroto (04)</v>
      </c>
      <c r="S1911" s="2" t="str">
        <f>IFERROR(IF($F1911="","",INDEX(リスト!$C:$C,MATCH($F1911,リスト!$B:$B,0))),"")</f>
        <v>49</v>
      </c>
      <c r="T1911" s="2" t="str">
        <f>IFERROR(IF($K1911="","",INDEX(リスト!$F:$F,MATCH($K1911,リスト!$E:$E,0))),"")</f>
        <v>JPN</v>
      </c>
      <c r="U1911" s="2" t="str">
        <f>IF($B1911="","",RIGHT($G1911*1000+100+COUNTIF($G$2:$G1911,$G1911),9))</f>
        <v>040419101</v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>沼津・静　岡</v>
      </c>
    </row>
    <row r="1912" spans="1:22" x14ac:dyDescent="0.4">
      <c r="A1912" t="s">
        <v>11833</v>
      </c>
      <c r="B1912">
        <v>1919</v>
      </c>
      <c r="C1912" t="s">
        <v>8742</v>
      </c>
      <c r="D1912" t="s">
        <v>8743</v>
      </c>
      <c r="E1912">
        <v>2</v>
      </c>
      <c r="F1912" t="s">
        <v>1281</v>
      </c>
      <c r="G1912">
        <v>20040405</v>
      </c>
      <c r="H1912" t="s">
        <v>8744</v>
      </c>
      <c r="I1912" t="s">
        <v>4301</v>
      </c>
      <c r="J1912" t="s">
        <v>980</v>
      </c>
      <c r="K1912" t="s">
        <v>141</v>
      </c>
      <c r="L1912" t="s">
        <v>95</v>
      </c>
      <c r="M1912" t="s">
        <v>8727</v>
      </c>
      <c r="O1912" s="2">
        <f>IFERROR(IF($B1912="","",INDEX(所属情報!$E:$E,MATCH($A1912,所属情報!$A:$A,0))),"")</f>
        <v>492208</v>
      </c>
      <c r="P1912" s="2" t="str">
        <f t="shared" si="87"/>
        <v>田渕　翔大 (2)</v>
      </c>
      <c r="Q1912" s="2" t="str">
        <f t="shared" si="88"/>
        <v>ﾀﾌﾞﾁ ｼｮｳﾀ</v>
      </c>
      <c r="R1912" s="2" t="str">
        <f t="shared" si="89"/>
        <v>TABUCHI Shota (04)</v>
      </c>
      <c r="S1912" s="2" t="str">
        <f>IFERROR(IF($F1912="","",INDEX(リスト!$C:$C,MATCH($F1912,リスト!$B:$B,0))),"")</f>
        <v>49</v>
      </c>
      <c r="T1912" s="2" t="str">
        <f>IFERROR(IF($K1912="","",INDEX(リスト!$F:$F,MATCH($K1912,リスト!$E:$E,0))),"")</f>
        <v>JPN</v>
      </c>
      <c r="U1912" s="2" t="str">
        <f>IF($B1912="","",RIGHT($G1912*1000+100+COUNTIF($G$2:$G1912,$G1912),9))</f>
        <v>040405103</v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>姫路飾西・兵　庫</v>
      </c>
    </row>
    <row r="1913" spans="1:22" x14ac:dyDescent="0.4">
      <c r="A1913" t="s">
        <v>11833</v>
      </c>
      <c r="B1913">
        <v>1920</v>
      </c>
      <c r="C1913" t="s">
        <v>8745</v>
      </c>
      <c r="D1913" t="s">
        <v>8746</v>
      </c>
      <c r="E1913">
        <v>2</v>
      </c>
      <c r="F1913" t="s">
        <v>1281</v>
      </c>
      <c r="G1913">
        <v>20030711</v>
      </c>
      <c r="H1913" t="s">
        <v>8747</v>
      </c>
      <c r="I1913" t="s">
        <v>3195</v>
      </c>
      <c r="J1913" t="s">
        <v>8748</v>
      </c>
      <c r="K1913" t="s">
        <v>141</v>
      </c>
      <c r="L1913" t="s">
        <v>93</v>
      </c>
      <c r="M1913" t="s">
        <v>833</v>
      </c>
      <c r="O1913" s="2">
        <f>IFERROR(IF($B1913="","",INDEX(所属情報!$E:$E,MATCH($A1913,所属情報!$A:$A,0))),"")</f>
        <v>492208</v>
      </c>
      <c r="P1913" s="2" t="str">
        <f t="shared" si="87"/>
        <v>野田　夏矢 (2)</v>
      </c>
      <c r="Q1913" s="2" t="str">
        <f t="shared" si="88"/>
        <v>ﾉﾀﾞ ﾅﾂﾔ</v>
      </c>
      <c r="R1913" s="2" t="str">
        <f t="shared" si="89"/>
        <v>NODA Natsuya (03)</v>
      </c>
      <c r="S1913" s="2" t="str">
        <f>IFERROR(IF($F1913="","",INDEX(リスト!$C:$C,MATCH($F1913,リスト!$B:$B,0))),"")</f>
        <v>49</v>
      </c>
      <c r="T1913" s="2" t="str">
        <f>IFERROR(IF($K1913="","",INDEX(リスト!$F:$F,MATCH($K1913,リスト!$E:$E,0))),"")</f>
        <v>JPN</v>
      </c>
      <c r="U1913" s="2" t="str">
        <f>IF($B1913="","",RIGHT($G1913*1000+100+COUNTIF($G$2:$G1913,$G1913),9))</f>
        <v>030711104</v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>岸和田・大　阪</v>
      </c>
    </row>
    <row r="1914" spans="1:22" x14ac:dyDescent="0.4">
      <c r="A1914" t="s">
        <v>11833</v>
      </c>
      <c r="B1914">
        <v>1921</v>
      </c>
      <c r="C1914" t="s">
        <v>8749</v>
      </c>
      <c r="D1914" t="s">
        <v>8750</v>
      </c>
      <c r="E1914">
        <v>2</v>
      </c>
      <c r="F1914" t="s">
        <v>1281</v>
      </c>
      <c r="G1914">
        <v>20050109</v>
      </c>
      <c r="H1914" t="s">
        <v>8751</v>
      </c>
      <c r="I1914" t="s">
        <v>8752</v>
      </c>
      <c r="J1914" t="s">
        <v>980</v>
      </c>
      <c r="K1914" t="s">
        <v>141</v>
      </c>
      <c r="L1914" t="s">
        <v>93</v>
      </c>
      <c r="M1914" t="s">
        <v>8753</v>
      </c>
      <c r="O1914" s="2">
        <f>IFERROR(IF($B1914="","",INDEX(所属情報!$E:$E,MATCH($A1914,所属情報!$A:$A,0))),"")</f>
        <v>492208</v>
      </c>
      <c r="P1914" s="2" t="str">
        <f t="shared" si="87"/>
        <v>菅原　翔太 (2)</v>
      </c>
      <c r="Q1914" s="2" t="str">
        <f t="shared" si="88"/>
        <v>ｽｶﾞﾊﾗ ｼｮｳﾀ</v>
      </c>
      <c r="R1914" s="2" t="str">
        <f t="shared" si="89"/>
        <v>SUGAHARA Shota (05)</v>
      </c>
      <c r="S1914" s="2" t="str">
        <f>IFERROR(IF($F1914="","",INDEX(リスト!$C:$C,MATCH($F1914,リスト!$B:$B,0))),"")</f>
        <v>49</v>
      </c>
      <c r="T1914" s="2" t="str">
        <f>IFERROR(IF($K1914="","",INDEX(リスト!$F:$F,MATCH($K1914,リスト!$E:$E,0))),"")</f>
        <v>JPN</v>
      </c>
      <c r="U1914" s="2" t="str">
        <f>IF($B1914="","",RIGHT($G1914*1000+100+COUNTIF($G$2:$G1914,$G1914),9))</f>
        <v>050109101</v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>淀川工科・大　阪</v>
      </c>
    </row>
    <row r="1915" spans="1:22" x14ac:dyDescent="0.4">
      <c r="A1915" t="s">
        <v>11833</v>
      </c>
      <c r="B1915">
        <v>1922</v>
      </c>
      <c r="C1915" t="s">
        <v>8754</v>
      </c>
      <c r="D1915" t="s">
        <v>8755</v>
      </c>
      <c r="E1915">
        <v>2</v>
      </c>
      <c r="F1915" t="s">
        <v>1281</v>
      </c>
      <c r="G1915">
        <v>20050303</v>
      </c>
      <c r="H1915" t="s">
        <v>8756</v>
      </c>
      <c r="I1915" t="s">
        <v>8757</v>
      </c>
      <c r="J1915" t="s">
        <v>2238</v>
      </c>
      <c r="K1915" t="s">
        <v>141</v>
      </c>
      <c r="L1915" t="s">
        <v>97</v>
      </c>
      <c r="M1915" t="s">
        <v>3624</v>
      </c>
      <c r="O1915" s="2">
        <f>IFERROR(IF($B1915="","",INDEX(所属情報!$E:$E,MATCH($A1915,所属情報!$A:$A,0))),"")</f>
        <v>492208</v>
      </c>
      <c r="P1915" s="2" t="str">
        <f t="shared" si="87"/>
        <v>紺谷　凌空 (2)</v>
      </c>
      <c r="Q1915" s="2" t="str">
        <f t="shared" si="88"/>
        <v>ｺﾝﾔ ﾘｸ</v>
      </c>
      <c r="R1915" s="2" t="str">
        <f t="shared" si="89"/>
        <v>KONYA Riku (05)</v>
      </c>
      <c r="S1915" s="2" t="str">
        <f>IFERROR(IF($F1915="","",INDEX(リスト!$C:$C,MATCH($F1915,リスト!$B:$B,0))),"")</f>
        <v>49</v>
      </c>
      <c r="T1915" s="2" t="str">
        <f>IFERROR(IF($K1915="","",INDEX(リスト!$F:$F,MATCH($K1915,リスト!$E:$E,0))),"")</f>
        <v>JPN</v>
      </c>
      <c r="U1915" s="2" t="str">
        <f>IF($B1915="","",RIGHT($G1915*1000+100+COUNTIF($G$2:$G1915,$G1915),9))</f>
        <v>050303103</v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>奈良朱雀・奈　良</v>
      </c>
    </row>
    <row r="1916" spans="1:22" x14ac:dyDescent="0.4">
      <c r="A1916" t="s">
        <v>11833</v>
      </c>
      <c r="B1916">
        <v>1923</v>
      </c>
      <c r="C1916" t="s">
        <v>8758</v>
      </c>
      <c r="D1916" t="s">
        <v>8759</v>
      </c>
      <c r="E1916">
        <v>3</v>
      </c>
      <c r="F1916" t="s">
        <v>1281</v>
      </c>
      <c r="G1916">
        <v>20030606</v>
      </c>
      <c r="H1916" t="s">
        <v>8760</v>
      </c>
      <c r="I1916" t="s">
        <v>2343</v>
      </c>
      <c r="J1916" t="s">
        <v>980</v>
      </c>
      <c r="K1916" t="s">
        <v>141</v>
      </c>
      <c r="L1916" t="s">
        <v>93</v>
      </c>
      <c r="M1916" t="s">
        <v>8145</v>
      </c>
      <c r="O1916" s="2">
        <f>IFERROR(IF($B1916="","",INDEX(所属情報!$E:$E,MATCH($A1916,所属情報!$A:$A,0))),"")</f>
        <v>492208</v>
      </c>
      <c r="P1916" s="2" t="str">
        <f t="shared" si="87"/>
        <v>古閑　翔大 (3)</v>
      </c>
      <c r="Q1916" s="2" t="str">
        <f t="shared" si="88"/>
        <v>ｺｶﾞ ｼｮｳﾀ</v>
      </c>
      <c r="R1916" s="2" t="str">
        <f t="shared" si="89"/>
        <v>KOGA Shota (03)</v>
      </c>
      <c r="S1916" s="2" t="str">
        <f>IFERROR(IF($F1916="","",INDEX(リスト!$C:$C,MATCH($F1916,リスト!$B:$B,0))),"")</f>
        <v>49</v>
      </c>
      <c r="T1916" s="2" t="str">
        <f>IFERROR(IF($K1916="","",INDEX(リスト!$F:$F,MATCH($K1916,リスト!$E:$E,0))),"")</f>
        <v>JPN</v>
      </c>
      <c r="U1916" s="2" t="str">
        <f>IF($B1916="","",RIGHT($G1916*1000+100+COUNTIF($G$2:$G1916,$G1916),9))</f>
        <v>030606104</v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>香里丘・大　阪</v>
      </c>
    </row>
    <row r="1917" spans="1:22" x14ac:dyDescent="0.4">
      <c r="A1917" t="s">
        <v>11834</v>
      </c>
      <c r="B1917">
        <v>1924</v>
      </c>
      <c r="C1917" t="s">
        <v>8761</v>
      </c>
      <c r="D1917" t="s">
        <v>8762</v>
      </c>
      <c r="E1917">
        <v>4</v>
      </c>
      <c r="F1917" t="s">
        <v>93</v>
      </c>
      <c r="G1917">
        <v>20020826</v>
      </c>
      <c r="H1917" t="s">
        <v>8763</v>
      </c>
      <c r="I1917" t="s">
        <v>855</v>
      </c>
      <c r="J1917" t="s">
        <v>903</v>
      </c>
      <c r="K1917" t="s">
        <v>141</v>
      </c>
      <c r="L1917" t="s">
        <v>93</v>
      </c>
      <c r="M1917" t="s">
        <v>5772</v>
      </c>
      <c r="O1917" s="2">
        <f>IFERROR(IF($B1917="","",INDEX(所属情報!$E:$E,MATCH($A1917,所属情報!$A:$A,0))),"")</f>
        <v>492212</v>
      </c>
      <c r="P1917" s="2" t="str">
        <f t="shared" si="87"/>
        <v>北脇　巧也 (4)</v>
      </c>
      <c r="Q1917" s="2" t="str">
        <f t="shared" si="88"/>
        <v>ｷﾀﾜｷ ﾀｸﾔ</v>
      </c>
      <c r="R1917" s="2" t="str">
        <f t="shared" si="89"/>
        <v>KITAWAKI Takuya (02)</v>
      </c>
      <c r="S1917" s="2" t="str">
        <f>IFERROR(IF($F1917="","",INDEX(リスト!$C:$C,MATCH($F1917,リスト!$B:$B,0))),"")</f>
        <v>27</v>
      </c>
      <c r="T1917" s="2" t="str">
        <f>IFERROR(IF($K1917="","",INDEX(リスト!$F:$F,MATCH($K1917,リスト!$E:$E,0))),"")</f>
        <v>JPN</v>
      </c>
      <c r="U1917" s="2" t="str">
        <f>IF($B1917="","",RIGHT($G1917*1000+100+COUNTIF($G$2:$G1917,$G1917),9))</f>
        <v>020826103</v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>大阪商業大堺・大　阪</v>
      </c>
    </row>
    <row r="1918" spans="1:22" x14ac:dyDescent="0.4">
      <c r="A1918" t="s">
        <v>11834</v>
      </c>
      <c r="B1918">
        <v>1925</v>
      </c>
      <c r="C1918" t="s">
        <v>8764</v>
      </c>
      <c r="D1918" t="s">
        <v>8765</v>
      </c>
      <c r="E1918">
        <v>4</v>
      </c>
      <c r="F1918" t="s">
        <v>93</v>
      </c>
      <c r="G1918">
        <v>20021029</v>
      </c>
      <c r="H1918" t="s">
        <v>8766</v>
      </c>
      <c r="I1918" t="s">
        <v>6139</v>
      </c>
      <c r="J1918" t="s">
        <v>3248</v>
      </c>
      <c r="K1918" t="s">
        <v>141</v>
      </c>
      <c r="L1918" t="s">
        <v>93</v>
      </c>
      <c r="M1918" t="s">
        <v>5772</v>
      </c>
      <c r="O1918" s="2">
        <f>IFERROR(IF($B1918="","",INDEX(所属情報!$E:$E,MATCH($A1918,所属情報!$A:$A,0))),"")</f>
        <v>492212</v>
      </c>
      <c r="P1918" s="2" t="str">
        <f t="shared" si="87"/>
        <v>大山　翔樹 (4)</v>
      </c>
      <c r="Q1918" s="2" t="str">
        <f t="shared" si="88"/>
        <v>ｵｵﾔﾏ ｼｮｳｷ</v>
      </c>
      <c r="R1918" s="2" t="str">
        <f t="shared" si="89"/>
        <v>OYAMA Shoki (02)</v>
      </c>
      <c r="S1918" s="2" t="str">
        <f>IFERROR(IF($F1918="","",INDEX(リスト!$C:$C,MATCH($F1918,リスト!$B:$B,0))),"")</f>
        <v>27</v>
      </c>
      <c r="T1918" s="2" t="str">
        <f>IFERROR(IF($K1918="","",INDEX(リスト!$F:$F,MATCH($K1918,リスト!$E:$E,0))),"")</f>
        <v>JPN</v>
      </c>
      <c r="U1918" s="2" t="str">
        <f>IF($B1918="","",RIGHT($G1918*1000+100+COUNTIF($G$2:$G1918,$G1918),9))</f>
        <v>021029106</v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>大阪商業大堺・大　阪</v>
      </c>
    </row>
    <row r="1919" spans="1:22" x14ac:dyDescent="0.4">
      <c r="A1919" t="s">
        <v>11834</v>
      </c>
      <c r="B1919">
        <v>1926</v>
      </c>
      <c r="C1919" t="s">
        <v>8767</v>
      </c>
      <c r="D1919" t="s">
        <v>8768</v>
      </c>
      <c r="E1919">
        <v>4</v>
      </c>
      <c r="F1919" t="s">
        <v>93</v>
      </c>
      <c r="G1919">
        <v>20030207</v>
      </c>
      <c r="H1919" t="s">
        <v>8769</v>
      </c>
      <c r="I1919" t="s">
        <v>8770</v>
      </c>
      <c r="J1919" t="s">
        <v>974</v>
      </c>
      <c r="K1919" t="s">
        <v>141</v>
      </c>
      <c r="L1919" t="s">
        <v>97</v>
      </c>
      <c r="M1919" t="s">
        <v>6894</v>
      </c>
      <c r="O1919" s="2">
        <f>IFERROR(IF($B1919="","",INDEX(所属情報!$E:$E,MATCH($A1919,所属情報!$A:$A,0))),"")</f>
        <v>492212</v>
      </c>
      <c r="P1919" s="2" t="str">
        <f t="shared" si="87"/>
        <v>今里　壮汰 (4)</v>
      </c>
      <c r="Q1919" s="2" t="str">
        <f t="shared" si="88"/>
        <v>ｲﾏｻﾞﾄ ｿｳﾀ</v>
      </c>
      <c r="R1919" s="2" t="str">
        <f t="shared" si="89"/>
        <v>IMAZATO Sota (03)</v>
      </c>
      <c r="S1919" s="2" t="str">
        <f>IFERROR(IF($F1919="","",INDEX(リスト!$C:$C,MATCH($F1919,リスト!$B:$B,0))),"")</f>
        <v>27</v>
      </c>
      <c r="T1919" s="2" t="str">
        <f>IFERROR(IF($K1919="","",INDEX(リスト!$F:$F,MATCH($K1919,リスト!$E:$E,0))),"")</f>
        <v>JPN</v>
      </c>
      <c r="U1919" s="2" t="str">
        <f>IF($B1919="","",RIGHT($G1919*1000+100+COUNTIF($G$2:$G1919,$G1919),9))</f>
        <v>030207102</v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>生駒・奈　良</v>
      </c>
    </row>
    <row r="1920" spans="1:22" x14ac:dyDescent="0.4">
      <c r="A1920" t="s">
        <v>11834</v>
      </c>
      <c r="B1920">
        <v>1927</v>
      </c>
      <c r="C1920" t="s">
        <v>8771</v>
      </c>
      <c r="D1920" t="s">
        <v>8772</v>
      </c>
      <c r="E1920">
        <v>4</v>
      </c>
      <c r="F1920" t="s">
        <v>93</v>
      </c>
      <c r="G1920">
        <v>20020426</v>
      </c>
      <c r="H1920" t="s">
        <v>8773</v>
      </c>
      <c r="I1920" t="s">
        <v>8774</v>
      </c>
      <c r="J1920" t="s">
        <v>4245</v>
      </c>
      <c r="K1920" t="s">
        <v>141</v>
      </c>
      <c r="L1920" t="s">
        <v>89</v>
      </c>
      <c r="M1920" t="s">
        <v>8775</v>
      </c>
      <c r="O1920" s="2">
        <f>IFERROR(IF($B1920="","",INDEX(所属情報!$E:$E,MATCH($A1920,所属情報!$A:$A,0))),"")</f>
        <v>492212</v>
      </c>
      <c r="P1920" s="2" t="str">
        <f t="shared" si="87"/>
        <v>島林　亮馬 (4)</v>
      </c>
      <c r="Q1920" s="2" t="str">
        <f t="shared" si="88"/>
        <v>ｼﾏﾊﾞﾔｼ ﾘｮｳﾏ</v>
      </c>
      <c r="R1920" s="2" t="str">
        <f t="shared" si="89"/>
        <v>SHIMABAYASHI Ryoma (02)</v>
      </c>
      <c r="S1920" s="2" t="str">
        <f>IFERROR(IF($F1920="","",INDEX(リスト!$C:$C,MATCH($F1920,リスト!$B:$B,0))),"")</f>
        <v>27</v>
      </c>
      <c r="T1920" s="2" t="str">
        <f>IFERROR(IF($K1920="","",INDEX(リスト!$F:$F,MATCH($K1920,リスト!$E:$E,0))),"")</f>
        <v>JPN</v>
      </c>
      <c r="U1920" s="2" t="str">
        <f>IF($B1920="","",RIGHT($G1920*1000+100+COUNTIF($G$2:$G1920,$G1920),9))</f>
        <v>020426104</v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>堅田・滋　賀</v>
      </c>
    </row>
    <row r="1921" spans="1:22" x14ac:dyDescent="0.4">
      <c r="A1921" t="s">
        <v>11834</v>
      </c>
      <c r="B1921">
        <v>1928</v>
      </c>
      <c r="C1921" t="s">
        <v>8776</v>
      </c>
      <c r="D1921" t="s">
        <v>8777</v>
      </c>
      <c r="E1921">
        <v>4</v>
      </c>
      <c r="F1921" t="s">
        <v>93</v>
      </c>
      <c r="G1921">
        <v>20020802</v>
      </c>
      <c r="H1921" t="s">
        <v>8778</v>
      </c>
      <c r="I1921" t="s">
        <v>1470</v>
      </c>
      <c r="J1921" t="s">
        <v>1125</v>
      </c>
      <c r="K1921" t="s">
        <v>141</v>
      </c>
      <c r="L1921" t="s">
        <v>93</v>
      </c>
      <c r="M1921" t="s">
        <v>5772</v>
      </c>
      <c r="O1921" s="2">
        <f>IFERROR(IF($B1921="","",INDEX(所属情報!$E:$E,MATCH($A1921,所属情報!$A:$A,0))),"")</f>
        <v>492212</v>
      </c>
      <c r="P1921" s="2" t="str">
        <f t="shared" si="87"/>
        <v>井上　勇志 (4)</v>
      </c>
      <c r="Q1921" s="2" t="str">
        <f t="shared" si="88"/>
        <v>ｲﾉｳｴ ﾕｳｼ</v>
      </c>
      <c r="R1921" s="2" t="str">
        <f t="shared" si="89"/>
        <v>INOUE Yushi (02)</v>
      </c>
      <c r="S1921" s="2" t="str">
        <f>IFERROR(IF($F1921="","",INDEX(リスト!$C:$C,MATCH($F1921,リスト!$B:$B,0))),"")</f>
        <v>27</v>
      </c>
      <c r="T1921" s="2" t="str">
        <f>IFERROR(IF($K1921="","",INDEX(リスト!$F:$F,MATCH($K1921,リスト!$E:$E,0))),"")</f>
        <v>JPN</v>
      </c>
      <c r="U1921" s="2" t="str">
        <f>IF($B1921="","",RIGHT($G1921*1000+100+COUNTIF($G$2:$G1921,$G1921),9))</f>
        <v>020802102</v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>大阪商業大堺・大　阪</v>
      </c>
    </row>
    <row r="1922" spans="1:22" x14ac:dyDescent="0.4">
      <c r="A1922" t="s">
        <v>11834</v>
      </c>
      <c r="B1922">
        <v>1929</v>
      </c>
      <c r="C1922" t="s">
        <v>8779</v>
      </c>
      <c r="D1922" t="s">
        <v>8780</v>
      </c>
      <c r="E1922">
        <v>3</v>
      </c>
      <c r="F1922" t="s">
        <v>97</v>
      </c>
      <c r="G1922">
        <v>20030705</v>
      </c>
      <c r="H1922" t="s">
        <v>8781</v>
      </c>
      <c r="I1922" t="s">
        <v>8782</v>
      </c>
      <c r="J1922" t="s">
        <v>6098</v>
      </c>
      <c r="K1922" t="s">
        <v>141</v>
      </c>
      <c r="L1922" t="s">
        <v>97</v>
      </c>
      <c r="M1922" t="s">
        <v>4045</v>
      </c>
      <c r="O1922" s="2">
        <f>IFERROR(IF($B1922="","",INDEX(所属情報!$E:$E,MATCH($A1922,所属情報!$A:$A,0))),"")</f>
        <v>492212</v>
      </c>
      <c r="P1922" s="2" t="str">
        <f t="shared" ref="P1922:P1985" si="90">IF($C1922="","",IF($E1922="",$C1922,$C1922&amp;" ("&amp;$E1922&amp;")"))</f>
        <v>山川　直也 (3)</v>
      </c>
      <c r="Q1922" s="2" t="str">
        <f t="shared" ref="Q1922:Q1985" si="91">IF($D1922="","",ASC($D1922))</f>
        <v>ﾔﾏｶﾜ ﾅｵﾔ</v>
      </c>
      <c r="R1922" s="2" t="str">
        <f t="shared" ref="R1922:R1985" si="92">IF($I1922="","",UPPER($I1922)&amp;" "&amp;UPPER(LEFT($J1922,1))&amp;LOWER(RIGHT($J1922,LEN($J1922)-1))&amp;" ("&amp;MID($G1922,3,2)&amp;")")</f>
        <v>YAMAKAWA Naoya (03)</v>
      </c>
      <c r="S1922" s="2" t="str">
        <f>IFERROR(IF($F1922="","",INDEX(リスト!$C:$C,MATCH($F1922,リスト!$B:$B,0))),"")</f>
        <v>29</v>
      </c>
      <c r="T1922" s="2" t="str">
        <f>IFERROR(IF($K1922="","",INDEX(リスト!$F:$F,MATCH($K1922,リスト!$E:$E,0))),"")</f>
        <v>JPN</v>
      </c>
      <c r="U1922" s="2" t="str">
        <f>IF($B1922="","",RIGHT($G1922*1000+100+COUNTIF($G$2:$G1922,$G1922),9))</f>
        <v>030705104</v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>桜井・奈　良</v>
      </c>
    </row>
    <row r="1923" spans="1:22" x14ac:dyDescent="0.4">
      <c r="A1923" t="s">
        <v>11834</v>
      </c>
      <c r="B1923">
        <v>1930</v>
      </c>
      <c r="C1923" t="s">
        <v>8783</v>
      </c>
      <c r="D1923" t="s">
        <v>8784</v>
      </c>
      <c r="E1923">
        <v>3</v>
      </c>
      <c r="F1923" t="s">
        <v>93</v>
      </c>
      <c r="G1923">
        <v>20030828</v>
      </c>
      <c r="H1923" t="s">
        <v>8785</v>
      </c>
      <c r="I1923" t="s">
        <v>2781</v>
      </c>
      <c r="J1923" t="s">
        <v>1327</v>
      </c>
      <c r="K1923" t="s">
        <v>141</v>
      </c>
      <c r="L1923" t="s">
        <v>93</v>
      </c>
      <c r="M1923" t="s">
        <v>5772</v>
      </c>
      <c r="O1923" s="2">
        <f>IFERROR(IF($B1923="","",INDEX(所属情報!$E:$E,MATCH($A1923,所属情報!$A:$A,0))),"")</f>
        <v>492212</v>
      </c>
      <c r="P1923" s="2" t="str">
        <f t="shared" si="90"/>
        <v>石田　侑輝 (3)</v>
      </c>
      <c r="Q1923" s="2" t="str">
        <f t="shared" si="91"/>
        <v>ｲｼﾀﾞ ﾕｳｷ</v>
      </c>
      <c r="R1923" s="2" t="str">
        <f t="shared" si="92"/>
        <v>ISHIDA Yuki (03)</v>
      </c>
      <c r="S1923" s="2" t="str">
        <f>IFERROR(IF($F1923="","",INDEX(リスト!$C:$C,MATCH($F1923,リスト!$B:$B,0))),"")</f>
        <v>27</v>
      </c>
      <c r="T1923" s="2" t="str">
        <f>IFERROR(IF($K1923="","",INDEX(リスト!$F:$F,MATCH($K1923,リスト!$E:$E,0))),"")</f>
        <v>JPN</v>
      </c>
      <c r="U1923" s="2" t="str">
        <f>IF($B1923="","",RIGHT($G1923*1000+100+COUNTIF($G$2:$G1923,$G1923),9))</f>
        <v>030828101</v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>大阪商業大堺・大　阪</v>
      </c>
    </row>
    <row r="1924" spans="1:22" x14ac:dyDescent="0.4">
      <c r="A1924" t="s">
        <v>11834</v>
      </c>
      <c r="B1924">
        <v>1931</v>
      </c>
      <c r="C1924" t="s">
        <v>8786</v>
      </c>
      <c r="D1924" t="s">
        <v>8787</v>
      </c>
      <c r="E1924">
        <v>3</v>
      </c>
      <c r="F1924" t="s">
        <v>99</v>
      </c>
      <c r="G1924">
        <v>20031029</v>
      </c>
      <c r="H1924" t="s">
        <v>8788</v>
      </c>
      <c r="I1924" t="s">
        <v>8789</v>
      </c>
      <c r="J1924" t="s">
        <v>944</v>
      </c>
      <c r="K1924" t="s">
        <v>141</v>
      </c>
      <c r="L1924" t="s">
        <v>99</v>
      </c>
      <c r="M1924" t="s">
        <v>8790</v>
      </c>
      <c r="O1924" s="2">
        <f>IFERROR(IF($B1924="","",INDEX(所属情報!$E:$E,MATCH($A1924,所属情報!$A:$A,0))),"")</f>
        <v>492212</v>
      </c>
      <c r="P1924" s="2" t="str">
        <f t="shared" si="90"/>
        <v>保田　吉輝 (3)</v>
      </c>
      <c r="Q1924" s="2" t="str">
        <f t="shared" si="91"/>
        <v>ﾔｽﾀﾞ ﾖｼｷ</v>
      </c>
      <c r="R1924" s="2" t="str">
        <f t="shared" si="92"/>
        <v>YASUDA Yoshiki (03)</v>
      </c>
      <c r="S1924" s="2" t="str">
        <f>IFERROR(IF($F1924="","",INDEX(リスト!$C:$C,MATCH($F1924,リスト!$B:$B,0))),"")</f>
        <v>30</v>
      </c>
      <c r="T1924" s="2" t="str">
        <f>IFERROR(IF($K1924="","",INDEX(リスト!$F:$F,MATCH($K1924,リスト!$E:$E,0))),"")</f>
        <v>JPN</v>
      </c>
      <c r="U1924" s="2" t="str">
        <f>IF($B1924="","",RIGHT($G1924*1000+100+COUNTIF($G$2:$G1924,$G1924),9))</f>
        <v>031029102</v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>紀北工業・和歌山</v>
      </c>
    </row>
    <row r="1925" spans="1:22" x14ac:dyDescent="0.4">
      <c r="A1925" t="s">
        <v>11834</v>
      </c>
      <c r="B1925">
        <v>1932</v>
      </c>
      <c r="C1925" t="s">
        <v>8791</v>
      </c>
      <c r="D1925" t="s">
        <v>8792</v>
      </c>
      <c r="E1925">
        <v>2</v>
      </c>
      <c r="F1925" t="s">
        <v>93</v>
      </c>
      <c r="G1925">
        <v>20041012</v>
      </c>
      <c r="H1925" t="s">
        <v>8793</v>
      </c>
      <c r="I1925" t="s">
        <v>3975</v>
      </c>
      <c r="J1925" t="s">
        <v>2484</v>
      </c>
      <c r="K1925" t="s">
        <v>141</v>
      </c>
      <c r="L1925" t="s">
        <v>93</v>
      </c>
      <c r="M1925" t="s">
        <v>8794</v>
      </c>
      <c r="O1925" s="2">
        <f>IFERROR(IF($B1925="","",INDEX(所属情報!$E:$E,MATCH($A1925,所属情報!$A:$A,0))),"")</f>
        <v>492212</v>
      </c>
      <c r="P1925" s="2" t="str">
        <f t="shared" si="90"/>
        <v>飯塚　天基 (2)</v>
      </c>
      <c r="Q1925" s="2" t="str">
        <f t="shared" si="91"/>
        <v>ｲｲﾂﾞｶ ﾃﾝｷ</v>
      </c>
      <c r="R1925" s="2" t="str">
        <f t="shared" si="92"/>
        <v>IIZUKA Tenki (04)</v>
      </c>
      <c r="S1925" s="2" t="str">
        <f>IFERROR(IF($F1925="","",INDEX(リスト!$C:$C,MATCH($F1925,リスト!$B:$B,0))),"")</f>
        <v>27</v>
      </c>
      <c r="T1925" s="2" t="str">
        <f>IFERROR(IF($K1925="","",INDEX(リスト!$F:$F,MATCH($K1925,リスト!$E:$E,0))),"")</f>
        <v>JPN</v>
      </c>
      <c r="U1925" s="2" t="str">
        <f>IF($B1925="","",RIGHT($G1925*1000+100+COUNTIF($G$2:$G1925,$G1925),9))</f>
        <v>041012103</v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>吹田・大　阪</v>
      </c>
    </row>
    <row r="1926" spans="1:22" x14ac:dyDescent="0.4">
      <c r="A1926" t="s">
        <v>11834</v>
      </c>
      <c r="B1926">
        <v>1933</v>
      </c>
      <c r="C1926" t="s">
        <v>8795</v>
      </c>
      <c r="D1926" t="s">
        <v>8796</v>
      </c>
      <c r="E1926">
        <v>2</v>
      </c>
      <c r="F1926" t="s">
        <v>95</v>
      </c>
      <c r="G1926">
        <v>20041130</v>
      </c>
      <c r="H1926" t="s">
        <v>8797</v>
      </c>
      <c r="I1926" t="s">
        <v>2430</v>
      </c>
      <c r="J1926" t="s">
        <v>1688</v>
      </c>
      <c r="K1926" t="s">
        <v>141</v>
      </c>
      <c r="L1926" t="s">
        <v>95</v>
      </c>
      <c r="M1926" t="s">
        <v>797</v>
      </c>
      <c r="O1926" s="2">
        <f>IFERROR(IF($B1926="","",INDEX(所属情報!$E:$E,MATCH($A1926,所属情報!$A:$A,0))),"")</f>
        <v>492212</v>
      </c>
      <c r="P1926" s="2" t="str">
        <f t="shared" si="90"/>
        <v>岡嶋　大弦 (2)</v>
      </c>
      <c r="Q1926" s="2" t="str">
        <f t="shared" si="91"/>
        <v>ｵｶｼﾞﾏ ﾀｲﾄ</v>
      </c>
      <c r="R1926" s="2" t="str">
        <f t="shared" si="92"/>
        <v>OKAJIMA Taito (04)</v>
      </c>
      <c r="S1926" s="2" t="str">
        <f>IFERROR(IF($F1926="","",INDEX(リスト!$C:$C,MATCH($F1926,リスト!$B:$B,0))),"")</f>
        <v>28</v>
      </c>
      <c r="T1926" s="2" t="str">
        <f>IFERROR(IF($K1926="","",INDEX(リスト!$F:$F,MATCH($K1926,リスト!$E:$E,0))),"")</f>
        <v>JPN</v>
      </c>
      <c r="U1926" s="2" t="str">
        <f>IF($B1926="","",RIGHT($G1926*1000+100+COUNTIF($G$2:$G1926,$G1926),9))</f>
        <v>041130102</v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>滝川・兵　庫</v>
      </c>
    </row>
    <row r="1927" spans="1:22" x14ac:dyDescent="0.4">
      <c r="A1927" t="s">
        <v>11834</v>
      </c>
      <c r="B1927">
        <v>1934</v>
      </c>
      <c r="C1927" t="s">
        <v>8798</v>
      </c>
      <c r="D1927" t="s">
        <v>8799</v>
      </c>
      <c r="E1927">
        <v>2</v>
      </c>
      <c r="F1927" t="s">
        <v>87</v>
      </c>
      <c r="G1927">
        <v>20050127</v>
      </c>
      <c r="H1927" t="s">
        <v>8800</v>
      </c>
      <c r="I1927" t="s">
        <v>8801</v>
      </c>
      <c r="J1927" t="s">
        <v>1194</v>
      </c>
      <c r="K1927" t="s">
        <v>141</v>
      </c>
      <c r="L1927" t="s">
        <v>87</v>
      </c>
      <c r="M1927" t="s">
        <v>3591</v>
      </c>
      <c r="O1927" s="2">
        <f>IFERROR(IF($B1927="","",INDEX(所属情報!$E:$E,MATCH($A1927,所属情報!$A:$A,0))),"")</f>
        <v>492212</v>
      </c>
      <c r="P1927" s="2" t="str">
        <f t="shared" si="90"/>
        <v>水井　康輝 (2)</v>
      </c>
      <c r="Q1927" s="2" t="str">
        <f t="shared" si="91"/>
        <v>ﾐｽﾞｲ ｺｳｷ</v>
      </c>
      <c r="R1927" s="2" t="str">
        <f t="shared" si="92"/>
        <v>MIZUI Koki (05)</v>
      </c>
      <c r="S1927" s="2" t="str">
        <f>IFERROR(IF($F1927="","",INDEX(リスト!$C:$C,MATCH($F1927,リスト!$B:$B,0))),"")</f>
        <v>24</v>
      </c>
      <c r="T1927" s="2" t="str">
        <f>IFERROR(IF($K1927="","",INDEX(リスト!$F:$F,MATCH($K1927,リスト!$E:$E,0))),"")</f>
        <v>JPN</v>
      </c>
      <c r="U1927" s="2" t="str">
        <f>IF($B1927="","",RIGHT($G1927*1000+100+COUNTIF($G$2:$G1927,$G1927),9))</f>
        <v>050127102</v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>松阪商業・三　重</v>
      </c>
    </row>
    <row r="1928" spans="1:22" x14ac:dyDescent="0.4">
      <c r="A1928" t="s">
        <v>11834</v>
      </c>
      <c r="B1928">
        <v>1935</v>
      </c>
      <c r="C1928" t="s">
        <v>8802</v>
      </c>
      <c r="D1928" t="s">
        <v>8803</v>
      </c>
      <c r="E1928">
        <v>2</v>
      </c>
      <c r="F1928" t="s">
        <v>93</v>
      </c>
      <c r="G1928">
        <v>20040606</v>
      </c>
      <c r="H1928" t="s">
        <v>8804</v>
      </c>
      <c r="I1928" t="s">
        <v>1555</v>
      </c>
      <c r="J1928" t="s">
        <v>8805</v>
      </c>
      <c r="K1928" t="s">
        <v>141</v>
      </c>
      <c r="L1928" t="s">
        <v>109</v>
      </c>
      <c r="M1928" t="s">
        <v>8806</v>
      </c>
      <c r="O1928" s="2">
        <f>IFERROR(IF($B1928="","",INDEX(所属情報!$E:$E,MATCH($A1928,所属情報!$A:$A,0))),"")</f>
        <v>492212</v>
      </c>
      <c r="P1928" s="2" t="str">
        <f t="shared" si="90"/>
        <v>山下　遥司 (2)</v>
      </c>
      <c r="Q1928" s="2" t="str">
        <f t="shared" si="91"/>
        <v>ﾔﾏｼﾀ ﾊﾙｼﾞ</v>
      </c>
      <c r="R1928" s="2" t="str">
        <f t="shared" si="92"/>
        <v>YAMASHITA Haruji (04)</v>
      </c>
      <c r="S1928" s="2" t="str">
        <f>IFERROR(IF($F1928="","",INDEX(リスト!$C:$C,MATCH($F1928,リスト!$B:$B,0))),"")</f>
        <v>27</v>
      </c>
      <c r="T1928" s="2" t="str">
        <f>IFERROR(IF($K1928="","",INDEX(リスト!$F:$F,MATCH($K1928,リスト!$E:$E,0))),"")</f>
        <v>JPN</v>
      </c>
      <c r="U1928" s="2" t="str">
        <f>IF($B1928="","",RIGHT($G1928*1000+100+COUNTIF($G$2:$G1928,$G1928),9))</f>
        <v>040606102</v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>防府商工・山　口</v>
      </c>
    </row>
    <row r="1929" spans="1:22" x14ac:dyDescent="0.4">
      <c r="A1929" t="s">
        <v>11834</v>
      </c>
      <c r="B1929">
        <v>1936</v>
      </c>
      <c r="C1929" t="s">
        <v>8807</v>
      </c>
      <c r="D1929" t="s">
        <v>8808</v>
      </c>
      <c r="E1929">
        <v>2</v>
      </c>
      <c r="F1929" t="s">
        <v>93</v>
      </c>
      <c r="G1929">
        <v>20041211</v>
      </c>
      <c r="H1929" t="s">
        <v>8809</v>
      </c>
      <c r="I1929" t="s">
        <v>8810</v>
      </c>
      <c r="J1929" t="s">
        <v>3394</v>
      </c>
      <c r="K1929" t="s">
        <v>141</v>
      </c>
      <c r="L1929" t="s">
        <v>97</v>
      </c>
      <c r="M1929" t="s">
        <v>8811</v>
      </c>
      <c r="O1929" s="2">
        <f>IFERROR(IF($B1929="","",INDEX(所属情報!$E:$E,MATCH($A1929,所属情報!$A:$A,0))),"")</f>
        <v>492212</v>
      </c>
      <c r="P1929" s="2" t="str">
        <f t="shared" si="90"/>
        <v>豊田　琉斗 (2)</v>
      </c>
      <c r="Q1929" s="2" t="str">
        <f t="shared" si="91"/>
        <v>ﾄﾖﾀﾞ ﾘｭｳﾄ</v>
      </c>
      <c r="R1929" s="2" t="str">
        <f t="shared" si="92"/>
        <v>TOYODA Ryuto (04)</v>
      </c>
      <c r="S1929" s="2" t="str">
        <f>IFERROR(IF($F1929="","",INDEX(リスト!$C:$C,MATCH($F1929,リスト!$B:$B,0))),"")</f>
        <v>27</v>
      </c>
      <c r="T1929" s="2" t="str">
        <f>IFERROR(IF($K1929="","",INDEX(リスト!$F:$F,MATCH($K1929,リスト!$E:$E,0))),"")</f>
        <v>JPN</v>
      </c>
      <c r="U1929" s="2" t="str">
        <f>IF($B1929="","",RIGHT($G1929*1000+100+COUNTIF($G$2:$G1929,$G1929),9))</f>
        <v>041211102</v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>奈良県立大附属・奈　良</v>
      </c>
    </row>
    <row r="1930" spans="1:22" x14ac:dyDescent="0.4">
      <c r="A1930" t="s">
        <v>11834</v>
      </c>
      <c r="B1930">
        <v>1937</v>
      </c>
      <c r="C1930" t="s">
        <v>8812</v>
      </c>
      <c r="D1930" t="s">
        <v>8813</v>
      </c>
      <c r="E1930">
        <v>2</v>
      </c>
      <c r="F1930" t="s">
        <v>97</v>
      </c>
      <c r="G1930">
        <v>20041005</v>
      </c>
      <c r="H1930" t="s">
        <v>8814</v>
      </c>
      <c r="I1930" t="s">
        <v>1349</v>
      </c>
      <c r="J1930" t="s">
        <v>1360</v>
      </c>
      <c r="K1930" t="s">
        <v>141</v>
      </c>
      <c r="L1930" t="s">
        <v>97</v>
      </c>
      <c r="M1930" t="s">
        <v>8815</v>
      </c>
      <c r="O1930" s="2">
        <f>IFERROR(IF($B1930="","",INDEX(所属情報!$E:$E,MATCH($A1930,所属情報!$A:$A,0))),"")</f>
        <v>492212</v>
      </c>
      <c r="P1930" s="2" t="str">
        <f t="shared" si="90"/>
        <v>松田　煌汰 (2)</v>
      </c>
      <c r="Q1930" s="2" t="str">
        <f t="shared" si="91"/>
        <v>ﾏﾂﾀﾞ ｺｳﾀ</v>
      </c>
      <c r="R1930" s="2" t="str">
        <f t="shared" si="92"/>
        <v>MATSUDA Kota (04)</v>
      </c>
      <c r="S1930" s="2" t="str">
        <f>IFERROR(IF($F1930="","",INDEX(リスト!$C:$C,MATCH($F1930,リスト!$B:$B,0))),"")</f>
        <v>29</v>
      </c>
      <c r="T1930" s="2" t="str">
        <f>IFERROR(IF($K1930="","",INDEX(リスト!$F:$F,MATCH($K1930,リスト!$E:$E,0))),"")</f>
        <v>JPN</v>
      </c>
      <c r="U1930" s="2" t="str">
        <f>IF($B1930="","",RIGHT($G1930*1000+100+COUNTIF($G$2:$G1930,$G1930),9))</f>
        <v>041005101</v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>奈良県立商業・奈　良</v>
      </c>
    </row>
    <row r="1931" spans="1:22" x14ac:dyDescent="0.4">
      <c r="A1931" t="s">
        <v>11834</v>
      </c>
      <c r="B1931">
        <v>1938</v>
      </c>
      <c r="C1931" t="s">
        <v>8816</v>
      </c>
      <c r="D1931" t="s">
        <v>8817</v>
      </c>
      <c r="E1931">
        <v>2</v>
      </c>
      <c r="F1931" t="s">
        <v>93</v>
      </c>
      <c r="G1931">
        <v>20040516</v>
      </c>
      <c r="H1931" t="s">
        <v>8818</v>
      </c>
      <c r="I1931" t="s">
        <v>1320</v>
      </c>
      <c r="J1931" t="s">
        <v>1020</v>
      </c>
      <c r="K1931" t="s">
        <v>141</v>
      </c>
      <c r="L1931" t="s">
        <v>93</v>
      </c>
      <c r="M1931" t="s">
        <v>8819</v>
      </c>
      <c r="O1931" s="2">
        <f>IFERROR(IF($B1931="","",INDEX(所属情報!$E:$E,MATCH($A1931,所属情報!$A:$A,0))),"")</f>
        <v>492212</v>
      </c>
      <c r="P1931" s="2" t="str">
        <f t="shared" si="90"/>
        <v>岩井　歩夢 (2)</v>
      </c>
      <c r="Q1931" s="2" t="str">
        <f t="shared" si="91"/>
        <v>ｲﾜｲ ｱﾕﾑ</v>
      </c>
      <c r="R1931" s="2" t="str">
        <f t="shared" si="92"/>
        <v>IWAI Ayumu (04)</v>
      </c>
      <c r="S1931" s="2" t="str">
        <f>IFERROR(IF($F1931="","",INDEX(リスト!$C:$C,MATCH($F1931,リスト!$B:$B,0))),"")</f>
        <v>27</v>
      </c>
      <c r="T1931" s="2" t="str">
        <f>IFERROR(IF($K1931="","",INDEX(リスト!$F:$F,MATCH($K1931,リスト!$E:$E,0))),"")</f>
        <v>JPN</v>
      </c>
      <c r="U1931" s="2" t="str">
        <f>IF($B1931="","",RIGHT($G1931*1000+100+COUNTIF($G$2:$G1931,$G1931),9))</f>
        <v>040516101</v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>東淀川・大　阪</v>
      </c>
    </row>
    <row r="1932" spans="1:22" x14ac:dyDescent="0.4">
      <c r="A1932" t="s">
        <v>11834</v>
      </c>
      <c r="B1932">
        <v>1939</v>
      </c>
      <c r="C1932" t="s">
        <v>8820</v>
      </c>
      <c r="D1932" t="s">
        <v>8821</v>
      </c>
      <c r="E1932">
        <v>2</v>
      </c>
      <c r="F1932" t="s">
        <v>93</v>
      </c>
      <c r="G1932">
        <v>20050223</v>
      </c>
      <c r="H1932" t="s">
        <v>8822</v>
      </c>
      <c r="I1932" t="s">
        <v>8823</v>
      </c>
      <c r="J1932" t="s">
        <v>1223</v>
      </c>
      <c r="K1932" t="s">
        <v>141</v>
      </c>
      <c r="L1932" t="s">
        <v>97</v>
      </c>
      <c r="M1932" t="s">
        <v>6886</v>
      </c>
      <c r="O1932" s="2">
        <f>IFERROR(IF($B1932="","",INDEX(所属情報!$E:$E,MATCH($A1932,所属情報!$A:$A,0))),"")</f>
        <v>492212</v>
      </c>
      <c r="P1932" s="2" t="str">
        <f t="shared" si="90"/>
        <v>新藤　悠生 (2)</v>
      </c>
      <c r="Q1932" s="2" t="str">
        <f t="shared" si="91"/>
        <v>ｼﾝﾄﾞｳ ﾊﾙｷ</v>
      </c>
      <c r="R1932" s="2" t="str">
        <f t="shared" si="92"/>
        <v>SHINDO Haruki (05)</v>
      </c>
      <c r="S1932" s="2" t="str">
        <f>IFERROR(IF($F1932="","",INDEX(リスト!$C:$C,MATCH($F1932,リスト!$B:$B,0))),"")</f>
        <v>27</v>
      </c>
      <c r="T1932" s="2" t="str">
        <f>IFERROR(IF($K1932="","",INDEX(リスト!$F:$F,MATCH($K1932,リスト!$E:$E,0))),"")</f>
        <v>JPN</v>
      </c>
      <c r="U1932" s="2" t="str">
        <f>IF($B1932="","",RIGHT($G1932*1000+100+COUNTIF($G$2:$G1932,$G1932),9))</f>
        <v>050223102</v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>橿原・奈　良</v>
      </c>
    </row>
    <row r="1933" spans="1:22" x14ac:dyDescent="0.4">
      <c r="A1933" t="s">
        <v>11834</v>
      </c>
      <c r="B1933">
        <v>1940</v>
      </c>
      <c r="C1933" t="s">
        <v>8824</v>
      </c>
      <c r="D1933" t="s">
        <v>8825</v>
      </c>
      <c r="E1933">
        <v>2</v>
      </c>
      <c r="F1933" t="s">
        <v>93</v>
      </c>
      <c r="G1933">
        <v>20040817</v>
      </c>
      <c r="I1933" t="s">
        <v>8826</v>
      </c>
      <c r="J1933" t="s">
        <v>8827</v>
      </c>
      <c r="K1933" t="s">
        <v>141</v>
      </c>
      <c r="L1933" t="s">
        <v>93</v>
      </c>
      <c r="M1933" t="s">
        <v>5772</v>
      </c>
      <c r="O1933" s="2">
        <f>IFERROR(IF($B1933="","",INDEX(所属情報!$E:$E,MATCH($A1933,所属情報!$A:$A,0))),"")</f>
        <v>492212</v>
      </c>
      <c r="P1933" s="2" t="str">
        <f t="shared" si="90"/>
        <v>大佐古　夏 (2)</v>
      </c>
      <c r="Q1933" s="2" t="str">
        <f t="shared" si="91"/>
        <v>ｵｵｻｺ ﾅﾂ</v>
      </c>
      <c r="R1933" s="2" t="str">
        <f t="shared" si="92"/>
        <v>OSAKO Natsu (04)</v>
      </c>
      <c r="S1933" s="2" t="str">
        <f>IFERROR(IF($F1933="","",INDEX(リスト!$C:$C,MATCH($F1933,リスト!$B:$B,0))),"")</f>
        <v>27</v>
      </c>
      <c r="T1933" s="2" t="str">
        <f>IFERROR(IF($K1933="","",INDEX(リスト!$F:$F,MATCH($K1933,リスト!$E:$E,0))),"")</f>
        <v>JPN</v>
      </c>
      <c r="U1933" s="2" t="str">
        <f>IF($B1933="","",RIGHT($G1933*1000+100+COUNTIF($G$2:$G1933,$G1933),9))</f>
        <v>040817103</v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>大阪商業大堺・大　阪</v>
      </c>
    </row>
    <row r="1934" spans="1:22" x14ac:dyDescent="0.4">
      <c r="A1934" t="s">
        <v>11834</v>
      </c>
      <c r="B1934">
        <v>1941</v>
      </c>
      <c r="C1934" t="s">
        <v>8828</v>
      </c>
      <c r="D1934" t="s">
        <v>8829</v>
      </c>
      <c r="E1934">
        <v>2</v>
      </c>
      <c r="F1934" t="s">
        <v>93</v>
      </c>
      <c r="G1934">
        <v>20050120</v>
      </c>
      <c r="I1934" t="s">
        <v>8830</v>
      </c>
      <c r="J1934" t="s">
        <v>8831</v>
      </c>
      <c r="K1934" t="s">
        <v>141</v>
      </c>
      <c r="L1934" t="s">
        <v>81</v>
      </c>
      <c r="M1934" t="s">
        <v>8832</v>
      </c>
      <c r="O1934" s="2">
        <f>IFERROR(IF($B1934="","",INDEX(所属情報!$E:$E,MATCH($A1934,所属情報!$A:$A,0))),"")</f>
        <v>492212</v>
      </c>
      <c r="P1934" s="2" t="str">
        <f t="shared" si="90"/>
        <v>箕浦　仁之介 (2)</v>
      </c>
      <c r="Q1934" s="2" t="str">
        <f t="shared" si="91"/>
        <v>ﾐﾉｳﾗ ｼﾞﾝﾉｽｹ</v>
      </c>
      <c r="R1934" s="2" t="str">
        <f t="shared" si="92"/>
        <v>MINOURA Jinnosuke (05)</v>
      </c>
      <c r="S1934" s="2" t="str">
        <f>IFERROR(IF($F1934="","",INDEX(リスト!$C:$C,MATCH($F1934,リスト!$B:$B,0))),"")</f>
        <v>27</v>
      </c>
      <c r="T1934" s="2" t="str">
        <f>IFERROR(IF($K1934="","",INDEX(リスト!$F:$F,MATCH($K1934,リスト!$E:$E,0))),"")</f>
        <v>JPN</v>
      </c>
      <c r="U1934" s="2" t="str">
        <f>IF($B1934="","",RIGHT($G1934*1000+100+COUNTIF($G$2:$G1934,$G1934),9))</f>
        <v>050120101</v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>岐阜・岐　阜</v>
      </c>
    </row>
    <row r="1935" spans="1:22" x14ac:dyDescent="0.4">
      <c r="A1935" t="s">
        <v>11835</v>
      </c>
      <c r="B1935">
        <v>1942</v>
      </c>
      <c r="C1935" t="s">
        <v>8833</v>
      </c>
      <c r="D1935" t="s">
        <v>8834</v>
      </c>
      <c r="E1935">
        <v>4</v>
      </c>
      <c r="F1935" t="s">
        <v>97</v>
      </c>
      <c r="G1935">
        <v>20020929</v>
      </c>
      <c r="H1935" t="s">
        <v>8835</v>
      </c>
      <c r="I1935" t="s">
        <v>8836</v>
      </c>
      <c r="J1935" t="s">
        <v>1064</v>
      </c>
      <c r="K1935" t="s">
        <v>141</v>
      </c>
      <c r="L1935" t="s">
        <v>97</v>
      </c>
      <c r="M1935" t="s">
        <v>2841</v>
      </c>
      <c r="O1935" s="2">
        <f>IFERROR(IF($B1935="","",INDEX(所属情報!$E:$E,MATCH($A1935,所属情報!$A:$A,0))),"")</f>
        <v>492216</v>
      </c>
      <c r="P1935" s="2" t="str">
        <f t="shared" si="90"/>
        <v>大上　侑也 (4)</v>
      </c>
      <c r="Q1935" s="2" t="str">
        <f t="shared" si="91"/>
        <v>ｵｵｳｴ ﾕｳﾔ</v>
      </c>
      <c r="R1935" s="2" t="str">
        <f t="shared" si="92"/>
        <v>OUE Yuya (02)</v>
      </c>
      <c r="S1935" s="2" t="str">
        <f>IFERROR(IF($F1935="","",INDEX(リスト!$C:$C,MATCH($F1935,リスト!$B:$B,0))),"")</f>
        <v>29</v>
      </c>
      <c r="T1935" s="2" t="str">
        <f>IFERROR(IF($K1935="","",INDEX(リスト!$F:$F,MATCH($K1935,リスト!$E:$E,0))),"")</f>
        <v>JPN</v>
      </c>
      <c r="U1935" s="2" t="str">
        <f>IF($B1935="","",RIGHT($G1935*1000+100+COUNTIF($G$2:$G1935,$G1935),9))</f>
        <v>020929101</v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>添上・奈　良</v>
      </c>
    </row>
    <row r="1936" spans="1:22" x14ac:dyDescent="0.4">
      <c r="A1936" t="s">
        <v>11835</v>
      </c>
      <c r="B1936">
        <v>1943</v>
      </c>
      <c r="C1936" t="s">
        <v>8837</v>
      </c>
      <c r="D1936" t="s">
        <v>8838</v>
      </c>
      <c r="E1936">
        <v>4</v>
      </c>
      <c r="F1936" t="s">
        <v>93</v>
      </c>
      <c r="G1936">
        <v>20021127</v>
      </c>
      <c r="H1936" t="s">
        <v>8839</v>
      </c>
      <c r="I1936" t="s">
        <v>2958</v>
      </c>
      <c r="J1936" t="s">
        <v>8840</v>
      </c>
      <c r="K1936" t="s">
        <v>141</v>
      </c>
      <c r="L1936" t="s">
        <v>93</v>
      </c>
      <c r="M1936" t="s">
        <v>1065</v>
      </c>
      <c r="O1936" s="2">
        <f>IFERROR(IF($B1936="","",INDEX(所属情報!$E:$E,MATCH($A1936,所属情報!$A:$A,0))),"")</f>
        <v>492216</v>
      </c>
      <c r="P1936" s="2" t="str">
        <f t="shared" si="90"/>
        <v>甲斐　悠 (4)</v>
      </c>
      <c r="Q1936" s="2" t="str">
        <f t="shared" si="91"/>
        <v>ｶｲ ﾊﾙｶ</v>
      </c>
      <c r="R1936" s="2" t="str">
        <f t="shared" si="92"/>
        <v>KAI Haruka (02)</v>
      </c>
      <c r="S1936" s="2" t="str">
        <f>IFERROR(IF($F1936="","",INDEX(リスト!$C:$C,MATCH($F1936,リスト!$B:$B,0))),"")</f>
        <v>27</v>
      </c>
      <c r="T1936" s="2" t="str">
        <f>IFERROR(IF($K1936="","",INDEX(リスト!$F:$F,MATCH($K1936,リスト!$E:$E,0))),"")</f>
        <v>JPN</v>
      </c>
      <c r="U1936" s="2" t="str">
        <f>IF($B1936="","",RIGHT($G1936*1000+100+COUNTIF($G$2:$G1936,$G1936),9))</f>
        <v>021127102</v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>金岡・大　阪</v>
      </c>
    </row>
    <row r="1937" spans="1:22" x14ac:dyDescent="0.4">
      <c r="A1937" t="s">
        <v>11835</v>
      </c>
      <c r="B1937">
        <v>1944</v>
      </c>
      <c r="C1937" t="s">
        <v>8841</v>
      </c>
      <c r="D1937" t="s">
        <v>8842</v>
      </c>
      <c r="E1937">
        <v>4</v>
      </c>
      <c r="F1937" t="s">
        <v>93</v>
      </c>
      <c r="G1937">
        <v>20020621</v>
      </c>
      <c r="H1937" t="s">
        <v>8843</v>
      </c>
      <c r="I1937" t="s">
        <v>8844</v>
      </c>
      <c r="J1937" t="s">
        <v>1273</v>
      </c>
      <c r="K1937" t="s">
        <v>141</v>
      </c>
      <c r="L1937" t="s">
        <v>93</v>
      </c>
      <c r="M1937" t="s">
        <v>2360</v>
      </c>
      <c r="O1937" s="2">
        <f>IFERROR(IF($B1937="","",INDEX(所属情報!$E:$E,MATCH($A1937,所属情報!$A:$A,0))),"")</f>
        <v>492216</v>
      </c>
      <c r="P1937" s="2" t="str">
        <f t="shared" si="90"/>
        <v>小杉　凛太郎 (4)</v>
      </c>
      <c r="Q1937" s="2" t="str">
        <f t="shared" si="91"/>
        <v>ｺｽｷﾞ ﾘﾝﾀﾛｳ</v>
      </c>
      <c r="R1937" s="2" t="str">
        <f t="shared" si="92"/>
        <v>KOSUGI Rintaro (02)</v>
      </c>
      <c r="S1937" s="2" t="str">
        <f>IFERROR(IF($F1937="","",INDEX(リスト!$C:$C,MATCH($F1937,リスト!$B:$B,0))),"")</f>
        <v>27</v>
      </c>
      <c r="T1937" s="2" t="str">
        <f>IFERROR(IF($K1937="","",INDEX(リスト!$F:$F,MATCH($K1937,リスト!$E:$E,0))),"")</f>
        <v>JPN</v>
      </c>
      <c r="U1937" s="2" t="str">
        <f>IF($B1937="","",RIGHT($G1937*1000+100+COUNTIF($G$2:$G1937,$G1937),9))</f>
        <v>020621103</v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>箕面自由学園・大　阪</v>
      </c>
    </row>
    <row r="1938" spans="1:22" x14ac:dyDescent="0.4">
      <c r="A1938" t="s">
        <v>11835</v>
      </c>
      <c r="B1938">
        <v>1945</v>
      </c>
      <c r="C1938" t="s">
        <v>8845</v>
      </c>
      <c r="D1938" t="s">
        <v>8846</v>
      </c>
      <c r="E1938">
        <v>3</v>
      </c>
      <c r="F1938" t="s">
        <v>83</v>
      </c>
      <c r="G1938">
        <v>20030818</v>
      </c>
      <c r="H1938" t="s">
        <v>8847</v>
      </c>
      <c r="I1938" t="s">
        <v>8848</v>
      </c>
      <c r="J1938" t="s">
        <v>4259</v>
      </c>
      <c r="K1938" t="s">
        <v>141</v>
      </c>
      <c r="L1938" t="s">
        <v>83</v>
      </c>
      <c r="M1938" t="s">
        <v>8849</v>
      </c>
      <c r="O1938" s="2">
        <f>IFERROR(IF($B1938="","",INDEX(所属情報!$E:$E,MATCH($A1938,所属情報!$A:$A,0))),"")</f>
        <v>492216</v>
      </c>
      <c r="P1938" s="2" t="str">
        <f t="shared" si="90"/>
        <v>佐地　伸之輔 (3)</v>
      </c>
      <c r="Q1938" s="2" t="str">
        <f t="shared" si="91"/>
        <v>ｻﾁ ｼﾝﾉｽｹ</v>
      </c>
      <c r="R1938" s="2" t="str">
        <f t="shared" si="92"/>
        <v>SACHI Shinnosuke (03)</v>
      </c>
      <c r="S1938" s="2" t="str">
        <f>IFERROR(IF($F1938="","",INDEX(リスト!$C:$C,MATCH($F1938,リスト!$B:$B,0))),"")</f>
        <v>22</v>
      </c>
      <c r="T1938" s="2" t="str">
        <f>IFERROR(IF($K1938="","",INDEX(リスト!$F:$F,MATCH($K1938,リスト!$E:$E,0))),"")</f>
        <v>JPN</v>
      </c>
      <c r="U1938" s="2" t="str">
        <f>IF($B1938="","",RIGHT($G1938*1000+100+COUNTIF($G$2:$G1938,$G1938),9))</f>
        <v>030818104</v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>静岡学園・静　岡</v>
      </c>
    </row>
    <row r="1939" spans="1:22" x14ac:dyDescent="0.4">
      <c r="A1939" t="s">
        <v>11835</v>
      </c>
      <c r="B1939">
        <v>1946</v>
      </c>
      <c r="C1939" t="s">
        <v>8850</v>
      </c>
      <c r="D1939" t="s">
        <v>8851</v>
      </c>
      <c r="E1939">
        <v>2</v>
      </c>
      <c r="F1939" t="s">
        <v>99</v>
      </c>
      <c r="G1939">
        <v>20040901</v>
      </c>
      <c r="H1939" t="s">
        <v>8852</v>
      </c>
      <c r="I1939" t="s">
        <v>4549</v>
      </c>
      <c r="J1939" t="s">
        <v>1403</v>
      </c>
      <c r="K1939" t="s">
        <v>141</v>
      </c>
      <c r="L1939" t="s">
        <v>99</v>
      </c>
      <c r="M1939" t="s">
        <v>3325</v>
      </c>
      <c r="O1939" s="2">
        <f>IFERROR(IF($B1939="","",INDEX(所属情報!$E:$E,MATCH($A1939,所属情報!$A:$A,0))),"")</f>
        <v>492216</v>
      </c>
      <c r="P1939" s="2" t="str">
        <f t="shared" si="90"/>
        <v>南　啓太 (2)</v>
      </c>
      <c r="Q1939" s="2" t="str">
        <f t="shared" si="91"/>
        <v>ﾐﾅﾐ ｹｲﾀ</v>
      </c>
      <c r="R1939" s="2" t="str">
        <f t="shared" si="92"/>
        <v>MINAMI Keita (04)</v>
      </c>
      <c r="S1939" s="2" t="str">
        <f>IFERROR(IF($F1939="","",INDEX(リスト!$C:$C,MATCH($F1939,リスト!$B:$B,0))),"")</f>
        <v>30</v>
      </c>
      <c r="T1939" s="2" t="str">
        <f>IFERROR(IF($K1939="","",INDEX(リスト!$F:$F,MATCH($K1939,リスト!$E:$E,0))),"")</f>
        <v>JPN</v>
      </c>
      <c r="U1939" s="2" t="str">
        <f>IF($B1939="","",RIGHT($G1939*1000+100+COUNTIF($G$2:$G1939,$G1939),9))</f>
        <v>040901105</v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>初芝橋本・和歌山</v>
      </c>
    </row>
    <row r="1940" spans="1:22" x14ac:dyDescent="0.4">
      <c r="A1940" t="s">
        <v>11835</v>
      </c>
      <c r="B1940">
        <v>1947</v>
      </c>
      <c r="C1940" t="s">
        <v>8853</v>
      </c>
      <c r="D1940" t="s">
        <v>8854</v>
      </c>
      <c r="E1940">
        <v>1</v>
      </c>
      <c r="F1940" t="s">
        <v>99</v>
      </c>
      <c r="G1940">
        <v>20050516</v>
      </c>
      <c r="I1940" t="s">
        <v>8855</v>
      </c>
      <c r="J1940" t="s">
        <v>8856</v>
      </c>
      <c r="K1940" t="s">
        <v>141</v>
      </c>
      <c r="L1940" t="s">
        <v>99</v>
      </c>
      <c r="M1940" t="s">
        <v>8857</v>
      </c>
      <c r="O1940" s="2">
        <f>IFERROR(IF($B1940="","",INDEX(所属情報!$E:$E,MATCH($A1940,所属情報!$A:$A,0))),"")</f>
        <v>492216</v>
      </c>
      <c r="P1940" s="2" t="str">
        <f t="shared" si="90"/>
        <v>陰山　駿人 (1)</v>
      </c>
      <c r="Q1940" s="2" t="str">
        <f t="shared" si="91"/>
        <v>ｶｹﾞﾔﾏ ｼｭﾝﾄ</v>
      </c>
      <c r="R1940" s="2" t="str">
        <f t="shared" si="92"/>
        <v>KAGEYAMA Shunto (05)</v>
      </c>
      <c r="S1940" s="2" t="str">
        <f>IFERROR(IF($F1940="","",INDEX(リスト!$C:$C,MATCH($F1940,リスト!$B:$B,0))),"")</f>
        <v>30</v>
      </c>
      <c r="T1940" s="2" t="str">
        <f>IFERROR(IF($K1940="","",INDEX(リスト!$F:$F,MATCH($K1940,リスト!$E:$E,0))),"")</f>
        <v>JPN</v>
      </c>
      <c r="U1940" s="2" t="str">
        <f>IF($B1940="","",RIGHT($G1940*1000+100+COUNTIF($G$2:$G1940,$G1940),9))</f>
        <v>050516103</v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>那賀・和歌山</v>
      </c>
    </row>
    <row r="1941" spans="1:22" x14ac:dyDescent="0.4">
      <c r="A1941" t="s">
        <v>11836</v>
      </c>
      <c r="B1941">
        <v>1948</v>
      </c>
      <c r="C1941" t="s">
        <v>8858</v>
      </c>
      <c r="D1941" t="s">
        <v>8859</v>
      </c>
      <c r="E1941">
        <v>4</v>
      </c>
      <c r="F1941" t="s">
        <v>89</v>
      </c>
      <c r="G1941">
        <v>20030216</v>
      </c>
      <c r="H1941" t="s">
        <v>8860</v>
      </c>
      <c r="I1941" t="s">
        <v>4907</v>
      </c>
      <c r="J1941" t="s">
        <v>3750</v>
      </c>
      <c r="K1941" t="s">
        <v>141</v>
      </c>
      <c r="L1941" t="s">
        <v>89</v>
      </c>
      <c r="M1941" t="s">
        <v>1345</v>
      </c>
      <c r="O1941" s="2">
        <f>IFERROR(IF($B1941="","",INDEX(所属情報!$E:$E,MATCH($A1941,所属情報!$A:$A,0))),"")</f>
        <v>492186</v>
      </c>
      <c r="P1941" s="2" t="str">
        <f t="shared" si="90"/>
        <v>中西　漣 (4)</v>
      </c>
      <c r="Q1941" s="2" t="str">
        <f t="shared" si="91"/>
        <v>ﾅｶﾆｼ ﾚﾝ</v>
      </c>
      <c r="R1941" s="2" t="str">
        <f t="shared" si="92"/>
        <v>NAKANISHI Ren (03)</v>
      </c>
      <c r="S1941" s="2" t="str">
        <f>IFERROR(IF($F1941="","",INDEX(リスト!$C:$C,MATCH($F1941,リスト!$B:$B,0))),"")</f>
        <v>25</v>
      </c>
      <c r="T1941" s="2" t="str">
        <f>IFERROR(IF($K1941="","",INDEX(リスト!$F:$F,MATCH($K1941,リスト!$E:$E,0))),"")</f>
        <v>JPN</v>
      </c>
      <c r="U1941" s="2" t="str">
        <f>IF($B1941="","",RIGHT($G1941*1000+100+COUNTIF($G$2:$G1941,$G1941),9))</f>
        <v>030216101</v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>彦根翔西館・滋　賀</v>
      </c>
    </row>
    <row r="1942" spans="1:22" x14ac:dyDescent="0.4">
      <c r="A1942" t="s">
        <v>11836</v>
      </c>
      <c r="B1942">
        <v>1949</v>
      </c>
      <c r="C1942" t="s">
        <v>8861</v>
      </c>
      <c r="D1942" t="s">
        <v>8862</v>
      </c>
      <c r="E1942">
        <v>4</v>
      </c>
      <c r="F1942" t="s">
        <v>93</v>
      </c>
      <c r="G1942">
        <v>20020824</v>
      </c>
      <c r="H1942" t="s">
        <v>8863</v>
      </c>
      <c r="I1942" t="s">
        <v>3545</v>
      </c>
      <c r="J1942" t="s">
        <v>8864</v>
      </c>
      <c r="K1942" t="s">
        <v>141</v>
      </c>
      <c r="L1942" t="s">
        <v>93</v>
      </c>
      <c r="M1942" t="s">
        <v>7246</v>
      </c>
      <c r="O1942" s="2">
        <f>IFERROR(IF($B1942="","",INDEX(所属情報!$E:$E,MATCH($A1942,所属情報!$A:$A,0))),"")</f>
        <v>492186</v>
      </c>
      <c r="P1942" s="2" t="str">
        <f t="shared" si="90"/>
        <v>中松　秀樹 (4)</v>
      </c>
      <c r="Q1942" s="2" t="str">
        <f t="shared" si="91"/>
        <v>ﾅｶﾏﾂ ｼｭｳｷ</v>
      </c>
      <c r="R1942" s="2" t="str">
        <f t="shared" si="92"/>
        <v>NAKAMATSU Shuki (02)</v>
      </c>
      <c r="S1942" s="2" t="str">
        <f>IFERROR(IF($F1942="","",INDEX(リスト!$C:$C,MATCH($F1942,リスト!$B:$B,0))),"")</f>
        <v>27</v>
      </c>
      <c r="T1942" s="2" t="str">
        <f>IFERROR(IF($K1942="","",INDEX(リスト!$F:$F,MATCH($K1942,リスト!$E:$E,0))),"")</f>
        <v>JPN</v>
      </c>
      <c r="U1942" s="2" t="str">
        <f>IF($B1942="","",RIGHT($G1942*1000+100+COUNTIF($G$2:$G1942,$G1942),9))</f>
        <v>020824102</v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>市岡・大　阪</v>
      </c>
    </row>
    <row r="1943" spans="1:22" x14ac:dyDescent="0.4">
      <c r="A1943" t="s">
        <v>11836</v>
      </c>
      <c r="B1943">
        <v>1950</v>
      </c>
      <c r="C1943" t="s">
        <v>8865</v>
      </c>
      <c r="D1943" t="s">
        <v>8866</v>
      </c>
      <c r="E1943">
        <v>2</v>
      </c>
      <c r="F1943" t="s">
        <v>1281</v>
      </c>
      <c r="G1943">
        <v>20040912</v>
      </c>
      <c r="H1943" t="s">
        <v>8867</v>
      </c>
      <c r="I1943" t="s">
        <v>3933</v>
      </c>
      <c r="J1943" t="s">
        <v>1998</v>
      </c>
      <c r="K1943" t="s">
        <v>141</v>
      </c>
      <c r="L1943" t="s">
        <v>93</v>
      </c>
      <c r="M1943" t="s">
        <v>957</v>
      </c>
      <c r="O1943" s="2">
        <f>IFERROR(IF($B1943="","",INDEX(所属情報!$E:$E,MATCH($A1943,所属情報!$A:$A,0))),"")</f>
        <v>492186</v>
      </c>
      <c r="P1943" s="2" t="str">
        <f t="shared" si="90"/>
        <v>水田　蒼士 (2)</v>
      </c>
      <c r="Q1943" s="2" t="str">
        <f t="shared" si="91"/>
        <v>ﾐｽﾞﾀ ｿｳｼ</v>
      </c>
      <c r="R1943" s="2" t="str">
        <f t="shared" si="92"/>
        <v>MIZUTA Soshi (04)</v>
      </c>
      <c r="S1943" s="2" t="str">
        <f>IFERROR(IF($F1943="","",INDEX(リスト!$C:$C,MATCH($F1943,リスト!$B:$B,0))),"")</f>
        <v>49</v>
      </c>
      <c r="T1943" s="2" t="str">
        <f>IFERROR(IF($K1943="","",INDEX(リスト!$F:$F,MATCH($K1943,リスト!$E:$E,0))),"")</f>
        <v>JPN</v>
      </c>
      <c r="U1943" s="2" t="str">
        <f>IF($B1943="","",RIGHT($G1943*1000+100+COUNTIF($G$2:$G1943,$G1943),9))</f>
        <v>040912102</v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>摂津・大　阪</v>
      </c>
    </row>
    <row r="1944" spans="1:22" x14ac:dyDescent="0.4">
      <c r="A1944" t="s">
        <v>11837</v>
      </c>
      <c r="B1944">
        <v>1951</v>
      </c>
      <c r="C1944" t="s">
        <v>8868</v>
      </c>
      <c r="D1944" t="s">
        <v>8869</v>
      </c>
      <c r="E1944">
        <v>4</v>
      </c>
      <c r="F1944" t="s">
        <v>93</v>
      </c>
      <c r="G1944">
        <v>20021124</v>
      </c>
      <c r="H1944" t="s">
        <v>8870</v>
      </c>
      <c r="I1944" t="s">
        <v>1687</v>
      </c>
      <c r="J1944" t="s">
        <v>8871</v>
      </c>
      <c r="K1944" t="s">
        <v>141</v>
      </c>
      <c r="L1944" t="s">
        <v>93</v>
      </c>
      <c r="M1944" t="s">
        <v>1870</v>
      </c>
      <c r="O1944" s="2">
        <f>IFERROR(IF($B1944="","",INDEX(所属情報!$E:$E,MATCH($A1944,所属情報!$A:$A,0))),"")</f>
        <v>500004</v>
      </c>
      <c r="P1944" s="2" t="str">
        <f t="shared" si="90"/>
        <v>髙木　良悟 (4)</v>
      </c>
      <c r="Q1944" s="2" t="str">
        <f t="shared" si="91"/>
        <v>ﾀｶｷﾞ ﾘｮｳｺﾞ</v>
      </c>
      <c r="R1944" s="2" t="str">
        <f t="shared" si="92"/>
        <v>TAKAGI Ryogo (02)</v>
      </c>
      <c r="S1944" s="2" t="str">
        <f>IFERROR(IF($F1944="","",INDEX(リスト!$C:$C,MATCH($F1944,リスト!$B:$B,0))),"")</f>
        <v>27</v>
      </c>
      <c r="T1944" s="2" t="str">
        <f>IFERROR(IF($K1944="","",INDEX(リスト!$F:$F,MATCH($K1944,リスト!$E:$E,0))),"")</f>
        <v>JPN</v>
      </c>
      <c r="U1944" s="2" t="str">
        <f>IF($B1944="","",RIGHT($G1944*1000+100+COUNTIF($G$2:$G1944,$G1944),9))</f>
        <v>021124101</v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>清風・大　阪</v>
      </c>
    </row>
    <row r="1945" spans="1:22" x14ac:dyDescent="0.4">
      <c r="A1945" t="s">
        <v>11837</v>
      </c>
      <c r="B1945">
        <v>1952</v>
      </c>
      <c r="C1945" t="s">
        <v>8872</v>
      </c>
      <c r="D1945" t="s">
        <v>8873</v>
      </c>
      <c r="E1945">
        <v>4</v>
      </c>
      <c r="F1945" t="s">
        <v>93</v>
      </c>
      <c r="G1945">
        <v>20030305</v>
      </c>
      <c r="H1945" t="s">
        <v>8874</v>
      </c>
      <c r="I1945" t="s">
        <v>8875</v>
      </c>
      <c r="J1945" t="s">
        <v>2900</v>
      </c>
      <c r="K1945" t="s">
        <v>141</v>
      </c>
      <c r="L1945" t="s">
        <v>95</v>
      </c>
      <c r="M1945" t="s">
        <v>8876</v>
      </c>
      <c r="O1945" s="2">
        <f>IFERROR(IF($B1945="","",INDEX(所属情報!$E:$E,MATCH($A1945,所属情報!$A:$A,0))),"")</f>
        <v>500004</v>
      </c>
      <c r="P1945" s="2" t="str">
        <f t="shared" si="90"/>
        <v>松笠　智也 (4)</v>
      </c>
      <c r="Q1945" s="2" t="str">
        <f t="shared" si="91"/>
        <v>ﾏﾂｶｻ ﾄﾓﾔ</v>
      </c>
      <c r="R1945" s="2" t="str">
        <f t="shared" si="92"/>
        <v>MATSUKASA Tomoya (03)</v>
      </c>
      <c r="S1945" s="2" t="str">
        <f>IFERROR(IF($F1945="","",INDEX(リスト!$C:$C,MATCH($F1945,リスト!$B:$B,0))),"")</f>
        <v>27</v>
      </c>
      <c r="T1945" s="2" t="str">
        <f>IFERROR(IF($K1945="","",INDEX(リスト!$F:$F,MATCH($K1945,リスト!$E:$E,0))),"")</f>
        <v>JPN</v>
      </c>
      <c r="U1945" s="2" t="str">
        <f>IF($B1945="","",RIGHT($G1945*1000+100+COUNTIF($G$2:$G1945,$G1945),9))</f>
        <v>030305106</v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>篠山鳳鳴・兵　庫</v>
      </c>
    </row>
    <row r="1946" spans="1:22" x14ac:dyDescent="0.4">
      <c r="A1946" t="s">
        <v>11837</v>
      </c>
      <c r="B1946">
        <v>1953</v>
      </c>
      <c r="C1946" t="s">
        <v>8877</v>
      </c>
      <c r="D1946" t="s">
        <v>8878</v>
      </c>
      <c r="E1946">
        <v>4</v>
      </c>
      <c r="F1946" t="s">
        <v>95</v>
      </c>
      <c r="G1946">
        <v>20030309</v>
      </c>
      <c r="H1946" t="s">
        <v>8879</v>
      </c>
      <c r="I1946" t="s">
        <v>8880</v>
      </c>
      <c r="J1946" t="s">
        <v>796</v>
      </c>
      <c r="K1946" t="s">
        <v>141</v>
      </c>
      <c r="L1946" t="s">
        <v>95</v>
      </c>
      <c r="M1946" t="s">
        <v>8514</v>
      </c>
      <c r="O1946" s="2">
        <f>IFERROR(IF($B1946="","",INDEX(所属情報!$E:$E,MATCH($A1946,所属情報!$A:$A,0))),"")</f>
        <v>500004</v>
      </c>
      <c r="P1946" s="2" t="str">
        <f t="shared" si="90"/>
        <v>竹中　康晴 (4)</v>
      </c>
      <c r="Q1946" s="2" t="str">
        <f t="shared" si="91"/>
        <v>ﾀｹﾅｶ ｺｳｾｲ</v>
      </c>
      <c r="R1946" s="2" t="str">
        <f t="shared" si="92"/>
        <v>TAKENAKA Kosei (03)</v>
      </c>
      <c r="S1946" s="2" t="str">
        <f>IFERROR(IF($F1946="","",INDEX(リスト!$C:$C,MATCH($F1946,リスト!$B:$B,0))),"")</f>
        <v>28</v>
      </c>
      <c r="T1946" s="2" t="str">
        <f>IFERROR(IF($K1946="","",INDEX(リスト!$F:$F,MATCH($K1946,リスト!$E:$E,0))),"")</f>
        <v>JPN</v>
      </c>
      <c r="U1946" s="2" t="str">
        <f>IF($B1946="","",RIGHT($G1946*1000+100+COUNTIF($G$2:$G1946,$G1946),9))</f>
        <v>030309103</v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>尼崎北・兵　庫</v>
      </c>
    </row>
    <row r="1947" spans="1:22" x14ac:dyDescent="0.4">
      <c r="A1947" t="s">
        <v>11837</v>
      </c>
      <c r="B1947">
        <v>1954</v>
      </c>
      <c r="C1947" t="s">
        <v>8881</v>
      </c>
      <c r="D1947" t="s">
        <v>8882</v>
      </c>
      <c r="E1947">
        <v>3</v>
      </c>
      <c r="F1947" t="s">
        <v>95</v>
      </c>
      <c r="G1947">
        <v>20040115</v>
      </c>
      <c r="H1947" t="s">
        <v>8883</v>
      </c>
      <c r="I1947" t="s">
        <v>8884</v>
      </c>
      <c r="J1947" t="s">
        <v>2992</v>
      </c>
      <c r="K1947" t="s">
        <v>141</v>
      </c>
      <c r="L1947" t="s">
        <v>95</v>
      </c>
      <c r="M1947" t="s">
        <v>7273</v>
      </c>
      <c r="O1947" s="2">
        <f>IFERROR(IF($B1947="","",INDEX(所属情報!$E:$E,MATCH($A1947,所属情報!$A:$A,0))),"")</f>
        <v>500004</v>
      </c>
      <c r="P1947" s="2" t="str">
        <f t="shared" si="90"/>
        <v>徳田　天馬 (3)</v>
      </c>
      <c r="Q1947" s="2" t="str">
        <f t="shared" si="91"/>
        <v>ﾄｸﾀ ﾃﾝﾏ</v>
      </c>
      <c r="R1947" s="2" t="str">
        <f t="shared" si="92"/>
        <v>TOKUTA Temma (04)</v>
      </c>
      <c r="S1947" s="2" t="str">
        <f>IFERROR(IF($F1947="","",INDEX(リスト!$C:$C,MATCH($F1947,リスト!$B:$B,0))),"")</f>
        <v>28</v>
      </c>
      <c r="T1947" s="2" t="str">
        <f>IFERROR(IF($K1947="","",INDEX(リスト!$F:$F,MATCH($K1947,リスト!$E:$E,0))),"")</f>
        <v>JPN</v>
      </c>
      <c r="U1947" s="2" t="str">
        <f>IF($B1947="","",RIGHT($G1947*1000+100+COUNTIF($G$2:$G1947,$G1947),9))</f>
        <v>040115102</v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>津名・兵　庫</v>
      </c>
    </row>
    <row r="1948" spans="1:22" x14ac:dyDescent="0.4">
      <c r="A1948" t="s">
        <v>11837</v>
      </c>
      <c r="B1948">
        <v>1955</v>
      </c>
      <c r="C1948" t="s">
        <v>8885</v>
      </c>
      <c r="D1948" t="s">
        <v>8886</v>
      </c>
      <c r="E1948">
        <v>3</v>
      </c>
      <c r="F1948" t="s">
        <v>97</v>
      </c>
      <c r="G1948">
        <v>20020302</v>
      </c>
      <c r="H1948" t="s">
        <v>8887</v>
      </c>
      <c r="I1948" t="s">
        <v>819</v>
      </c>
      <c r="J1948" t="s">
        <v>8888</v>
      </c>
      <c r="K1948" t="s">
        <v>141</v>
      </c>
      <c r="L1948" t="s">
        <v>97</v>
      </c>
      <c r="M1948" t="s">
        <v>5762</v>
      </c>
      <c r="O1948" s="2">
        <f>IFERROR(IF($B1948="","",INDEX(所属情報!$E:$E,MATCH($A1948,所属情報!$A:$A,0))),"")</f>
        <v>500004</v>
      </c>
      <c r="P1948" s="2" t="str">
        <f t="shared" si="90"/>
        <v>岡田　友徳 (3)</v>
      </c>
      <c r="Q1948" s="2" t="str">
        <f t="shared" si="91"/>
        <v>ｵｶﾀﾞ ﾄﾓﾉﾘ</v>
      </c>
      <c r="R1948" s="2" t="str">
        <f t="shared" si="92"/>
        <v>OKADA Tomonori (02)</v>
      </c>
      <c r="S1948" s="2" t="str">
        <f>IFERROR(IF($F1948="","",INDEX(リスト!$C:$C,MATCH($F1948,リスト!$B:$B,0))),"")</f>
        <v>29</v>
      </c>
      <c r="T1948" s="2" t="str">
        <f>IFERROR(IF($K1948="","",INDEX(リスト!$F:$F,MATCH($K1948,リスト!$E:$E,0))),"")</f>
        <v>JPN</v>
      </c>
      <c r="U1948" s="2" t="str">
        <f>IF($B1948="","",RIGHT($G1948*1000+100+COUNTIF($G$2:$G1948,$G1948),9))</f>
        <v>020302101</v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>登美ヶ丘・奈　良</v>
      </c>
    </row>
    <row r="1949" spans="1:22" x14ac:dyDescent="0.4">
      <c r="A1949" t="s">
        <v>11837</v>
      </c>
      <c r="B1949">
        <v>1956</v>
      </c>
      <c r="C1949" t="s">
        <v>8889</v>
      </c>
      <c r="D1949" t="s">
        <v>8890</v>
      </c>
      <c r="E1949">
        <v>2</v>
      </c>
      <c r="F1949" t="s">
        <v>93</v>
      </c>
      <c r="G1949">
        <v>20040501</v>
      </c>
      <c r="H1949" t="s">
        <v>8891</v>
      </c>
      <c r="I1949" t="s">
        <v>3051</v>
      </c>
      <c r="J1949" t="s">
        <v>1284</v>
      </c>
      <c r="K1949" t="s">
        <v>141</v>
      </c>
      <c r="L1949" t="s">
        <v>93</v>
      </c>
      <c r="M1949" t="s">
        <v>7217</v>
      </c>
      <c r="O1949" s="2">
        <f>IFERROR(IF($B1949="","",INDEX(所属情報!$E:$E,MATCH($A1949,所属情報!$A:$A,0))),"")</f>
        <v>500004</v>
      </c>
      <c r="P1949" s="2" t="str">
        <f t="shared" si="90"/>
        <v>堀田　悠裕 (2)</v>
      </c>
      <c r="Q1949" s="2" t="str">
        <f t="shared" si="91"/>
        <v>ﾎﾘﾀ ﾕｳｽｹ</v>
      </c>
      <c r="R1949" s="2" t="str">
        <f t="shared" si="92"/>
        <v>HORITA Yusuke (04)</v>
      </c>
      <c r="S1949" s="2" t="str">
        <f>IFERROR(IF($F1949="","",INDEX(リスト!$C:$C,MATCH($F1949,リスト!$B:$B,0))),"")</f>
        <v>27</v>
      </c>
      <c r="T1949" s="2" t="str">
        <f>IFERROR(IF($K1949="","",INDEX(リスト!$F:$F,MATCH($K1949,リスト!$E:$E,0))),"")</f>
        <v>JPN</v>
      </c>
      <c r="U1949" s="2" t="str">
        <f>IF($B1949="","",RIGHT($G1949*1000+100+COUNTIF($G$2:$G1949,$G1949),9))</f>
        <v>040501103</v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>帝塚山学院泉ケ丘・大　阪</v>
      </c>
    </row>
    <row r="1950" spans="1:22" x14ac:dyDescent="0.4">
      <c r="A1950" t="s">
        <v>11837</v>
      </c>
      <c r="B1950">
        <v>1957</v>
      </c>
      <c r="C1950" t="s">
        <v>8892</v>
      </c>
      <c r="D1950" t="s">
        <v>8893</v>
      </c>
      <c r="E1950">
        <v>2</v>
      </c>
      <c r="F1950" t="s">
        <v>93</v>
      </c>
      <c r="G1950">
        <v>20041003</v>
      </c>
      <c r="H1950" t="s">
        <v>8894</v>
      </c>
      <c r="I1950" t="s">
        <v>8895</v>
      </c>
      <c r="J1950" t="s">
        <v>1397</v>
      </c>
      <c r="K1950" t="s">
        <v>141</v>
      </c>
      <c r="L1950" t="s">
        <v>93</v>
      </c>
      <c r="M1950" t="s">
        <v>1839</v>
      </c>
      <c r="O1950" s="2">
        <f>IFERROR(IF($B1950="","",INDEX(所属情報!$E:$E,MATCH($A1950,所属情報!$A:$A,0))),"")</f>
        <v>500004</v>
      </c>
      <c r="P1950" s="2" t="str">
        <f t="shared" si="90"/>
        <v>大竹　玲央 (2)</v>
      </c>
      <c r="Q1950" s="2" t="str">
        <f t="shared" si="91"/>
        <v>ｵｵﾀｹ ﾚｵ</v>
      </c>
      <c r="R1950" s="2" t="str">
        <f t="shared" si="92"/>
        <v>OTAKE Reo (04)</v>
      </c>
      <c r="S1950" s="2" t="str">
        <f>IFERROR(IF($F1950="","",INDEX(リスト!$C:$C,MATCH($F1950,リスト!$B:$B,0))),"")</f>
        <v>27</v>
      </c>
      <c r="T1950" s="2" t="str">
        <f>IFERROR(IF($K1950="","",INDEX(リスト!$F:$F,MATCH($K1950,リスト!$E:$E,0))),"")</f>
        <v>JPN</v>
      </c>
      <c r="U1950" s="2" t="str">
        <f>IF($B1950="","",RIGHT($G1950*1000+100+COUNTIF($G$2:$G1950,$G1950),9))</f>
        <v>041003103</v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>山田・大　阪</v>
      </c>
    </row>
    <row r="1951" spans="1:22" x14ac:dyDescent="0.4">
      <c r="A1951" t="s">
        <v>11837</v>
      </c>
      <c r="B1951">
        <v>1958</v>
      </c>
      <c r="C1951" t="s">
        <v>8896</v>
      </c>
      <c r="D1951" t="s">
        <v>8897</v>
      </c>
      <c r="E1951">
        <v>2</v>
      </c>
      <c r="F1951" t="s">
        <v>93</v>
      </c>
      <c r="G1951">
        <v>20050202</v>
      </c>
      <c r="H1951" t="s">
        <v>8898</v>
      </c>
      <c r="I1951" t="s">
        <v>8899</v>
      </c>
      <c r="J1951" t="s">
        <v>2954</v>
      </c>
      <c r="K1951" t="s">
        <v>141</v>
      </c>
      <c r="L1951" t="s">
        <v>93</v>
      </c>
      <c r="M1951" t="s">
        <v>1602</v>
      </c>
      <c r="O1951" s="2">
        <f>IFERROR(IF($B1951="","",INDEX(所属情報!$E:$E,MATCH($A1951,所属情報!$A:$A,0))),"")</f>
        <v>500004</v>
      </c>
      <c r="P1951" s="2" t="str">
        <f t="shared" si="90"/>
        <v>佐山　和寿也 (2)</v>
      </c>
      <c r="Q1951" s="2" t="str">
        <f t="shared" si="91"/>
        <v>ｻﾔﾏ ｶｽﾞﾔ</v>
      </c>
      <c r="R1951" s="2" t="str">
        <f t="shared" si="92"/>
        <v>SAYAMA Kazuya (05)</v>
      </c>
      <c r="S1951" s="2" t="str">
        <f>IFERROR(IF($F1951="","",INDEX(リスト!$C:$C,MATCH($F1951,リスト!$B:$B,0))),"")</f>
        <v>27</v>
      </c>
      <c r="T1951" s="2" t="str">
        <f>IFERROR(IF($K1951="","",INDEX(リスト!$F:$F,MATCH($K1951,リスト!$E:$E,0))),"")</f>
        <v>JPN</v>
      </c>
      <c r="U1951" s="2" t="str">
        <f>IF($B1951="","",RIGHT($G1951*1000+100+COUNTIF($G$2:$G1951,$G1951),9))</f>
        <v>050202101</v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>北千里・大　阪</v>
      </c>
    </row>
    <row r="1952" spans="1:22" x14ac:dyDescent="0.4">
      <c r="A1952" t="s">
        <v>11837</v>
      </c>
      <c r="B1952">
        <v>1959</v>
      </c>
      <c r="C1952" t="s">
        <v>8900</v>
      </c>
      <c r="D1952" t="s">
        <v>8901</v>
      </c>
      <c r="E1952">
        <v>2</v>
      </c>
      <c r="F1952" t="s">
        <v>93</v>
      </c>
      <c r="G1952">
        <v>20040614</v>
      </c>
      <c r="H1952" t="s">
        <v>8902</v>
      </c>
      <c r="I1952" t="s">
        <v>8903</v>
      </c>
      <c r="J1952" t="s">
        <v>4470</v>
      </c>
      <c r="K1952" t="s">
        <v>141</v>
      </c>
      <c r="L1952" t="s">
        <v>93</v>
      </c>
      <c r="M1952" t="s">
        <v>3772</v>
      </c>
      <c r="O1952" s="2">
        <f>IFERROR(IF($B1952="","",INDEX(所属情報!$E:$E,MATCH($A1952,所属情報!$A:$A,0))),"")</f>
        <v>500004</v>
      </c>
      <c r="P1952" s="2" t="str">
        <f t="shared" si="90"/>
        <v>松浦　楓 (2)</v>
      </c>
      <c r="Q1952" s="2" t="str">
        <f t="shared" si="91"/>
        <v>ﾏﾂｳﾗ ｶｴﾃﾞ</v>
      </c>
      <c r="R1952" s="2" t="str">
        <f t="shared" si="92"/>
        <v>MATSUURA Kaede (04)</v>
      </c>
      <c r="S1952" s="2" t="str">
        <f>IFERROR(IF($F1952="","",INDEX(リスト!$C:$C,MATCH($F1952,リスト!$B:$B,0))),"")</f>
        <v>27</v>
      </c>
      <c r="T1952" s="2" t="str">
        <f>IFERROR(IF($K1952="","",INDEX(リスト!$F:$F,MATCH($K1952,リスト!$E:$E,0))),"")</f>
        <v>JPN</v>
      </c>
      <c r="U1952" s="2" t="str">
        <f>IF($B1952="","",RIGHT($G1952*1000+100+COUNTIF($G$2:$G1952,$G1952),9))</f>
        <v>040614105</v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>八尾・大　阪</v>
      </c>
    </row>
    <row r="1953" spans="1:22" x14ac:dyDescent="0.4">
      <c r="A1953" t="s">
        <v>11838</v>
      </c>
      <c r="B1953">
        <v>1960</v>
      </c>
      <c r="C1953" t="s">
        <v>8904</v>
      </c>
      <c r="D1953" t="s">
        <v>8905</v>
      </c>
      <c r="E1953">
        <v>4</v>
      </c>
      <c r="F1953" t="s">
        <v>93</v>
      </c>
      <c r="G1953">
        <v>20030104</v>
      </c>
      <c r="H1953" t="s">
        <v>8906</v>
      </c>
      <c r="I1953" t="s">
        <v>8907</v>
      </c>
      <c r="J1953" t="s">
        <v>4740</v>
      </c>
      <c r="K1953" t="s">
        <v>141</v>
      </c>
      <c r="L1953" t="s">
        <v>73</v>
      </c>
      <c r="M1953" t="s">
        <v>1918</v>
      </c>
      <c r="O1953" s="2">
        <f>IFERROR(IF($B1953="","",INDEX(所属情報!$E:$E,MATCH($A1953,所属情報!$A:$A,0))),"")</f>
        <v>492217</v>
      </c>
      <c r="P1953" s="2" t="str">
        <f t="shared" si="90"/>
        <v>小原　有季斗 (4)</v>
      </c>
      <c r="Q1953" s="2" t="str">
        <f t="shared" si="91"/>
        <v>ｺﾊﾗ ﾕｷﾄ</v>
      </c>
      <c r="R1953" s="2" t="str">
        <f t="shared" si="92"/>
        <v>KOHARA Yukito (03)</v>
      </c>
      <c r="S1953" s="2" t="str">
        <f>IFERROR(IF($F1953="","",INDEX(リスト!$C:$C,MATCH($F1953,リスト!$B:$B,0))),"")</f>
        <v>27</v>
      </c>
      <c r="T1953" s="2" t="str">
        <f>IFERROR(IF($K1953="","",INDEX(リスト!$F:$F,MATCH($K1953,リスト!$E:$E,0))),"")</f>
        <v>JPN</v>
      </c>
      <c r="U1953" s="2" t="str">
        <f>IF($B1953="","",RIGHT($G1953*1000+100+COUNTIF($G$2:$G1953,$G1953),9))</f>
        <v>030104101</v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>星稜・石　川</v>
      </c>
    </row>
    <row r="1954" spans="1:22" x14ac:dyDescent="0.4">
      <c r="A1954" t="s">
        <v>11838</v>
      </c>
      <c r="B1954">
        <v>1961</v>
      </c>
      <c r="C1954" t="s">
        <v>8908</v>
      </c>
      <c r="D1954" t="s">
        <v>8909</v>
      </c>
      <c r="E1954">
        <v>4</v>
      </c>
      <c r="F1954" t="s">
        <v>93</v>
      </c>
      <c r="G1954">
        <v>20020711</v>
      </c>
      <c r="H1954" t="s">
        <v>8910</v>
      </c>
      <c r="I1954" t="s">
        <v>1805</v>
      </c>
      <c r="J1954" t="s">
        <v>8911</v>
      </c>
      <c r="K1954" t="s">
        <v>141</v>
      </c>
      <c r="L1954" t="s">
        <v>93</v>
      </c>
      <c r="M1954" t="s">
        <v>5908</v>
      </c>
      <c r="O1954" s="2">
        <f>IFERROR(IF($B1954="","",INDEX(所属情報!$E:$E,MATCH($A1954,所属情報!$A:$A,0))),"")</f>
        <v>492217</v>
      </c>
      <c r="P1954" s="2" t="str">
        <f t="shared" si="90"/>
        <v>田中　吹輝 (4)</v>
      </c>
      <c r="Q1954" s="2" t="str">
        <f t="shared" si="91"/>
        <v>ﾀﾅｶ ﾌﾌﾞｷ</v>
      </c>
      <c r="R1954" s="2" t="str">
        <f t="shared" si="92"/>
        <v>TANAKA Fubuki (02)</v>
      </c>
      <c r="S1954" s="2" t="str">
        <f>IFERROR(IF($F1954="","",INDEX(リスト!$C:$C,MATCH($F1954,リスト!$B:$B,0))),"")</f>
        <v>27</v>
      </c>
      <c r="T1954" s="2" t="str">
        <f>IFERROR(IF($K1954="","",INDEX(リスト!$F:$F,MATCH($K1954,リスト!$E:$E,0))),"")</f>
        <v>JPN</v>
      </c>
      <c r="U1954" s="2" t="str">
        <f>IF($B1954="","",RIGHT($G1954*1000+100+COUNTIF($G$2:$G1954,$G1954),9))</f>
        <v>020711104</v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>上宮太子・大　阪</v>
      </c>
    </row>
    <row r="1955" spans="1:22" x14ac:dyDescent="0.4">
      <c r="A1955" t="s">
        <v>11838</v>
      </c>
      <c r="B1955">
        <v>1962</v>
      </c>
      <c r="C1955" t="s">
        <v>8912</v>
      </c>
      <c r="D1955" t="s">
        <v>8913</v>
      </c>
      <c r="E1955">
        <v>4</v>
      </c>
      <c r="F1955" t="s">
        <v>93</v>
      </c>
      <c r="G1955">
        <v>20030101</v>
      </c>
      <c r="H1955" t="s">
        <v>8914</v>
      </c>
      <c r="I1955" t="s">
        <v>3253</v>
      </c>
      <c r="J1955" t="s">
        <v>3629</v>
      </c>
      <c r="K1955" t="s">
        <v>141</v>
      </c>
      <c r="L1955" t="s">
        <v>91</v>
      </c>
      <c r="M1955" t="s">
        <v>2772</v>
      </c>
      <c r="O1955" s="2">
        <f>IFERROR(IF($B1955="","",INDEX(所属情報!$E:$E,MATCH($A1955,所属情報!$A:$A,0))),"")</f>
        <v>492217</v>
      </c>
      <c r="P1955" s="2" t="str">
        <f t="shared" si="90"/>
        <v>湯浅　貴斗 (4)</v>
      </c>
      <c r="Q1955" s="2" t="str">
        <f t="shared" si="91"/>
        <v>ﾕｱｻ ﾀｶﾄ</v>
      </c>
      <c r="R1955" s="2" t="str">
        <f t="shared" si="92"/>
        <v>YUASA Takato (03)</v>
      </c>
      <c r="S1955" s="2" t="str">
        <f>IFERROR(IF($F1955="","",INDEX(リスト!$C:$C,MATCH($F1955,リスト!$B:$B,0))),"")</f>
        <v>27</v>
      </c>
      <c r="T1955" s="2" t="str">
        <f>IFERROR(IF($K1955="","",INDEX(リスト!$F:$F,MATCH($K1955,リスト!$E:$E,0))),"")</f>
        <v>JPN</v>
      </c>
      <c r="U1955" s="2" t="str">
        <f>IF($B1955="","",RIGHT($G1955*1000+100+COUNTIF($G$2:$G1955,$G1955),9))</f>
        <v>030101101</v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>北嵯峨・京　都</v>
      </c>
    </row>
    <row r="1956" spans="1:22" x14ac:dyDescent="0.4">
      <c r="A1956" t="s">
        <v>11838</v>
      </c>
      <c r="B1956">
        <v>1963</v>
      </c>
      <c r="C1956" t="s">
        <v>8915</v>
      </c>
      <c r="D1956" t="s">
        <v>8916</v>
      </c>
      <c r="E1956">
        <v>3</v>
      </c>
      <c r="F1956" t="s">
        <v>93</v>
      </c>
      <c r="G1956">
        <v>20030813</v>
      </c>
      <c r="H1956" t="s">
        <v>8917</v>
      </c>
      <c r="I1956" t="s">
        <v>8918</v>
      </c>
      <c r="J1956" t="s">
        <v>8919</v>
      </c>
      <c r="K1956" t="s">
        <v>141</v>
      </c>
      <c r="L1956" t="s">
        <v>93</v>
      </c>
      <c r="M1956" t="s">
        <v>957</v>
      </c>
      <c r="O1956" s="2">
        <f>IFERROR(IF($B1956="","",INDEX(所属情報!$E:$E,MATCH($A1956,所属情報!$A:$A,0))),"")</f>
        <v>492217</v>
      </c>
      <c r="P1956" s="2" t="str">
        <f t="shared" si="90"/>
        <v>滝本　恵果 (3)</v>
      </c>
      <c r="Q1956" s="2" t="str">
        <f t="shared" si="91"/>
        <v>ﾀｷﾓﾄ ｹｲｶ</v>
      </c>
      <c r="R1956" s="2" t="str">
        <f t="shared" si="92"/>
        <v>TAKIMOTO Keika (03)</v>
      </c>
      <c r="S1956" s="2" t="str">
        <f>IFERROR(IF($F1956="","",INDEX(リスト!$C:$C,MATCH($F1956,リスト!$B:$B,0))),"")</f>
        <v>27</v>
      </c>
      <c r="T1956" s="2" t="str">
        <f>IFERROR(IF($K1956="","",INDEX(リスト!$F:$F,MATCH($K1956,リスト!$E:$E,0))),"")</f>
        <v>JPN</v>
      </c>
      <c r="U1956" s="2" t="str">
        <f>IF($B1956="","",RIGHT($G1956*1000+100+COUNTIF($G$2:$G1956,$G1956),9))</f>
        <v>030813101</v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>摂津・大　阪</v>
      </c>
    </row>
    <row r="1957" spans="1:22" x14ac:dyDescent="0.4">
      <c r="A1957" t="s">
        <v>11838</v>
      </c>
      <c r="B1957">
        <v>1964</v>
      </c>
      <c r="C1957" t="s">
        <v>8920</v>
      </c>
      <c r="D1957" t="s">
        <v>8921</v>
      </c>
      <c r="E1957">
        <v>3</v>
      </c>
      <c r="F1957" t="s">
        <v>93</v>
      </c>
      <c r="G1957">
        <v>20030725</v>
      </c>
      <c r="H1957" t="s">
        <v>8922</v>
      </c>
      <c r="I1957" t="s">
        <v>1805</v>
      </c>
      <c r="J1957" t="s">
        <v>2120</v>
      </c>
      <c r="K1957" t="s">
        <v>141</v>
      </c>
      <c r="L1957" t="s">
        <v>95</v>
      </c>
      <c r="M1957" t="s">
        <v>2416</v>
      </c>
      <c r="O1957" s="2">
        <f>IFERROR(IF($B1957="","",INDEX(所属情報!$E:$E,MATCH($A1957,所属情報!$A:$A,0))),"")</f>
        <v>492217</v>
      </c>
      <c r="P1957" s="2" t="str">
        <f t="shared" si="90"/>
        <v>田中　大空 (3)</v>
      </c>
      <c r="Q1957" s="2" t="str">
        <f t="shared" si="91"/>
        <v>ﾀﾅｶ ｿﾗ</v>
      </c>
      <c r="R1957" s="2" t="str">
        <f t="shared" si="92"/>
        <v>TANAKA Sora (03)</v>
      </c>
      <c r="S1957" s="2" t="str">
        <f>IFERROR(IF($F1957="","",INDEX(リスト!$C:$C,MATCH($F1957,リスト!$B:$B,0))),"")</f>
        <v>27</v>
      </c>
      <c r="T1957" s="2" t="str">
        <f>IFERROR(IF($K1957="","",INDEX(リスト!$F:$F,MATCH($K1957,リスト!$E:$E,0))),"")</f>
        <v>JPN</v>
      </c>
      <c r="U1957" s="2" t="str">
        <f>IF($B1957="","",RIGHT($G1957*1000+100+COUNTIF($G$2:$G1957,$G1957),9))</f>
        <v>030725103</v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>伊丹北・兵　庫</v>
      </c>
    </row>
    <row r="1958" spans="1:22" x14ac:dyDescent="0.4">
      <c r="A1958" t="s">
        <v>11838</v>
      </c>
      <c r="B1958">
        <v>1965</v>
      </c>
      <c r="C1958" t="s">
        <v>8923</v>
      </c>
      <c r="D1958" t="s">
        <v>8924</v>
      </c>
      <c r="E1958">
        <v>3</v>
      </c>
      <c r="F1958" t="s">
        <v>93</v>
      </c>
      <c r="G1958">
        <v>20030801</v>
      </c>
      <c r="H1958" t="s">
        <v>8925</v>
      </c>
      <c r="I1958" t="s">
        <v>783</v>
      </c>
      <c r="J1958" t="s">
        <v>2800</v>
      </c>
      <c r="K1958" t="s">
        <v>141</v>
      </c>
      <c r="L1958" t="s">
        <v>93</v>
      </c>
      <c r="M1958" t="s">
        <v>951</v>
      </c>
      <c r="O1958" s="2">
        <f>IFERROR(IF($B1958="","",INDEX(所属情報!$E:$E,MATCH($A1958,所属情報!$A:$A,0))),"")</f>
        <v>492217</v>
      </c>
      <c r="P1958" s="2" t="str">
        <f t="shared" si="90"/>
        <v>山本　琉稀 (3)</v>
      </c>
      <c r="Q1958" s="2" t="str">
        <f t="shared" si="91"/>
        <v>ﾔﾏﾓﾄ ﾘｭｳｷ</v>
      </c>
      <c r="R1958" s="2" t="str">
        <f t="shared" si="92"/>
        <v>YAMAMOTO Ryuki (03)</v>
      </c>
      <c r="S1958" s="2" t="str">
        <f>IFERROR(IF($F1958="","",INDEX(リスト!$C:$C,MATCH($F1958,リスト!$B:$B,0))),"")</f>
        <v>27</v>
      </c>
      <c r="T1958" s="2" t="str">
        <f>IFERROR(IF($K1958="","",INDEX(リスト!$F:$F,MATCH($K1958,リスト!$E:$E,0))),"")</f>
        <v>JPN</v>
      </c>
      <c r="U1958" s="2" t="str">
        <f>IF($B1958="","",RIGHT($G1958*1000+100+COUNTIF($G$2:$G1958,$G1958),9))</f>
        <v>030801103</v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>大阪・大　阪</v>
      </c>
    </row>
    <row r="1959" spans="1:22" x14ac:dyDescent="0.4">
      <c r="A1959" t="s">
        <v>11838</v>
      </c>
      <c r="B1959">
        <v>1966</v>
      </c>
      <c r="C1959" t="s">
        <v>8926</v>
      </c>
      <c r="D1959" t="s">
        <v>8927</v>
      </c>
      <c r="E1959">
        <v>2</v>
      </c>
      <c r="F1959" t="s">
        <v>93</v>
      </c>
      <c r="G1959">
        <v>20041231</v>
      </c>
      <c r="H1959" t="s">
        <v>8928</v>
      </c>
      <c r="I1959" t="s">
        <v>1181</v>
      </c>
      <c r="J1959" t="s">
        <v>1194</v>
      </c>
      <c r="K1959" t="s">
        <v>141</v>
      </c>
      <c r="L1959" t="s">
        <v>107</v>
      </c>
      <c r="M1959" t="s">
        <v>2891</v>
      </c>
      <c r="O1959" s="2">
        <f>IFERROR(IF($B1959="","",INDEX(所属情報!$E:$E,MATCH($A1959,所属情報!$A:$A,0))),"")</f>
        <v>492217</v>
      </c>
      <c r="P1959" s="2" t="str">
        <f t="shared" si="90"/>
        <v>東　虹希 (2)</v>
      </c>
      <c r="Q1959" s="2" t="str">
        <f t="shared" si="91"/>
        <v>ﾋｶﾞｼ ｺｳｷ</v>
      </c>
      <c r="R1959" s="2" t="str">
        <f t="shared" si="92"/>
        <v>HIGASHI Koki (04)</v>
      </c>
      <c r="S1959" s="2" t="str">
        <f>IFERROR(IF($F1959="","",INDEX(リスト!$C:$C,MATCH($F1959,リスト!$B:$B,0))),"")</f>
        <v>27</v>
      </c>
      <c r="T1959" s="2" t="str">
        <f>IFERROR(IF($K1959="","",INDEX(リスト!$F:$F,MATCH($K1959,リスト!$E:$E,0))),"")</f>
        <v>JPN</v>
      </c>
      <c r="U1959" s="2" t="str">
        <f>IF($B1959="","",RIGHT($G1959*1000+100+COUNTIF($G$2:$G1959,$G1959),9))</f>
        <v>041231102</v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>広島工業大・広　島</v>
      </c>
    </row>
    <row r="1960" spans="1:22" x14ac:dyDescent="0.4">
      <c r="A1960" t="s">
        <v>11838</v>
      </c>
      <c r="B1960">
        <v>1967</v>
      </c>
      <c r="C1960" t="s">
        <v>8929</v>
      </c>
      <c r="D1960" t="s">
        <v>8930</v>
      </c>
      <c r="E1960">
        <v>2</v>
      </c>
      <c r="F1960" t="s">
        <v>93</v>
      </c>
      <c r="G1960">
        <v>20041218</v>
      </c>
      <c r="H1960" t="s">
        <v>8931</v>
      </c>
      <c r="I1960" t="s">
        <v>8932</v>
      </c>
      <c r="J1960" t="s">
        <v>8933</v>
      </c>
      <c r="K1960" t="s">
        <v>141</v>
      </c>
      <c r="L1960" t="s">
        <v>93</v>
      </c>
      <c r="M1960" t="s">
        <v>6413</v>
      </c>
      <c r="O1960" s="2">
        <f>IFERROR(IF($B1960="","",INDEX(所属情報!$E:$E,MATCH($A1960,所属情報!$A:$A,0))),"")</f>
        <v>492217</v>
      </c>
      <c r="P1960" s="2" t="str">
        <f t="shared" si="90"/>
        <v>和島　優羽 (2)</v>
      </c>
      <c r="Q1960" s="2" t="str">
        <f t="shared" si="91"/>
        <v>ﾜｼﾞﾏ ﾕｳﾊ</v>
      </c>
      <c r="R1960" s="2" t="str">
        <f t="shared" si="92"/>
        <v>WAJIMA Yuha (04)</v>
      </c>
      <c r="S1960" s="2" t="str">
        <f>IFERROR(IF($F1960="","",INDEX(リスト!$C:$C,MATCH($F1960,リスト!$B:$B,0))),"")</f>
        <v>27</v>
      </c>
      <c r="T1960" s="2" t="str">
        <f>IFERROR(IF($K1960="","",INDEX(リスト!$F:$F,MATCH($K1960,リスト!$E:$E,0))),"")</f>
        <v>JPN</v>
      </c>
      <c r="U1960" s="2" t="str">
        <f>IF($B1960="","",RIGHT($G1960*1000+100+COUNTIF($G$2:$G1960,$G1960),9))</f>
        <v>041218102</v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>教育センター附属・大　阪</v>
      </c>
    </row>
    <row r="1961" spans="1:22" x14ac:dyDescent="0.4">
      <c r="A1961" t="s">
        <v>11838</v>
      </c>
      <c r="B1961">
        <v>1968</v>
      </c>
      <c r="C1961" t="s">
        <v>8934</v>
      </c>
      <c r="D1961" t="s">
        <v>8935</v>
      </c>
      <c r="E1961">
        <v>2</v>
      </c>
      <c r="F1961" t="s">
        <v>93</v>
      </c>
      <c r="G1961">
        <v>20040422</v>
      </c>
      <c r="H1961" t="s">
        <v>8936</v>
      </c>
      <c r="I1961" t="s">
        <v>1942</v>
      </c>
      <c r="J1961" t="s">
        <v>3016</v>
      </c>
      <c r="K1961" t="s">
        <v>141</v>
      </c>
      <c r="L1961" t="s">
        <v>101</v>
      </c>
      <c r="M1961" t="s">
        <v>3076</v>
      </c>
      <c r="O1961" s="2">
        <f>IFERROR(IF($B1961="","",INDEX(所属情報!$E:$E,MATCH($A1961,所属情報!$A:$A,0))),"")</f>
        <v>492217</v>
      </c>
      <c r="P1961" s="2" t="str">
        <f t="shared" si="90"/>
        <v>佐藤　和歩 (2)</v>
      </c>
      <c r="Q1961" s="2" t="str">
        <f t="shared" si="91"/>
        <v>ｻﾄｳ ｶｽﾞﾎ</v>
      </c>
      <c r="R1961" s="2" t="str">
        <f t="shared" si="92"/>
        <v>SATO Kazuho (04)</v>
      </c>
      <c r="S1961" s="2" t="str">
        <f>IFERROR(IF($F1961="","",INDEX(リスト!$C:$C,MATCH($F1961,リスト!$B:$B,0))),"")</f>
        <v>27</v>
      </c>
      <c r="T1961" s="2" t="str">
        <f>IFERROR(IF($K1961="","",INDEX(リスト!$F:$F,MATCH($K1961,リスト!$E:$E,0))),"")</f>
        <v>JPN</v>
      </c>
      <c r="U1961" s="2" t="str">
        <f>IF($B1961="","",RIGHT($G1961*1000+100+COUNTIF($G$2:$G1961,$G1961),9))</f>
        <v>040422103</v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>鳥取中央育英・鳥　取</v>
      </c>
    </row>
    <row r="1962" spans="1:22" x14ac:dyDescent="0.4">
      <c r="A1962" t="s">
        <v>11838</v>
      </c>
      <c r="B1962">
        <v>1969</v>
      </c>
      <c r="C1962" t="s">
        <v>8937</v>
      </c>
      <c r="D1962" t="s">
        <v>8938</v>
      </c>
      <c r="E1962">
        <v>2</v>
      </c>
      <c r="F1962" t="s">
        <v>93</v>
      </c>
      <c r="G1962">
        <v>20041007</v>
      </c>
      <c r="H1962" t="s">
        <v>8939</v>
      </c>
      <c r="I1962" t="s">
        <v>8940</v>
      </c>
      <c r="J1962" t="s">
        <v>8941</v>
      </c>
      <c r="K1962" t="s">
        <v>141</v>
      </c>
      <c r="L1962" t="s">
        <v>95</v>
      </c>
      <c r="M1962" t="s">
        <v>7800</v>
      </c>
      <c r="O1962" s="2">
        <f>IFERROR(IF($B1962="","",INDEX(所属情報!$E:$E,MATCH($A1962,所属情報!$A:$A,0))),"")</f>
        <v>492217</v>
      </c>
      <c r="P1962" s="2" t="str">
        <f t="shared" si="90"/>
        <v>髙谷　望巳 (2)</v>
      </c>
      <c r="Q1962" s="2" t="str">
        <f t="shared" si="91"/>
        <v>ﾀｶﾀﾆ ﾉｿﾞﾐ</v>
      </c>
      <c r="R1962" s="2" t="str">
        <f t="shared" si="92"/>
        <v>TAKATANI Nozomi (04)</v>
      </c>
      <c r="S1962" s="2" t="str">
        <f>IFERROR(IF($F1962="","",INDEX(リスト!$C:$C,MATCH($F1962,リスト!$B:$B,0))),"")</f>
        <v>27</v>
      </c>
      <c r="T1962" s="2" t="str">
        <f>IFERROR(IF($K1962="","",INDEX(リスト!$F:$F,MATCH($K1962,リスト!$E:$E,0))),"")</f>
        <v>JPN</v>
      </c>
      <c r="U1962" s="2" t="str">
        <f>IF($B1962="","",RIGHT($G1962*1000+100+COUNTIF($G$2:$G1962,$G1962),9))</f>
        <v>041007101</v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>県立尼崎・兵　庫</v>
      </c>
    </row>
    <row r="1963" spans="1:22" x14ac:dyDescent="0.4">
      <c r="A1963" t="s">
        <v>11838</v>
      </c>
      <c r="B1963">
        <v>1970</v>
      </c>
      <c r="C1963" t="s">
        <v>8942</v>
      </c>
      <c r="D1963" t="s">
        <v>8943</v>
      </c>
      <c r="E1963">
        <v>2</v>
      </c>
      <c r="F1963" t="s">
        <v>93</v>
      </c>
      <c r="G1963">
        <v>20040601</v>
      </c>
      <c r="H1963" t="s">
        <v>8944</v>
      </c>
      <c r="I1963" t="s">
        <v>8945</v>
      </c>
      <c r="J1963" t="s">
        <v>974</v>
      </c>
      <c r="K1963" t="s">
        <v>141</v>
      </c>
      <c r="L1963" t="s">
        <v>95</v>
      </c>
      <c r="M1963" t="s">
        <v>791</v>
      </c>
      <c r="O1963" s="2">
        <f>IFERROR(IF($B1963="","",INDEX(所属情報!$E:$E,MATCH($A1963,所属情報!$A:$A,0))),"")</f>
        <v>492217</v>
      </c>
      <c r="P1963" s="2" t="str">
        <f t="shared" si="90"/>
        <v>寅丸　颯太 (2)</v>
      </c>
      <c r="Q1963" s="2" t="str">
        <f t="shared" si="91"/>
        <v>ﾄﾗﾏﾙ ｿｳﾀ</v>
      </c>
      <c r="R1963" s="2" t="str">
        <f t="shared" si="92"/>
        <v>TORAMARU Sota (04)</v>
      </c>
      <c r="S1963" s="2" t="str">
        <f>IFERROR(IF($F1963="","",INDEX(リスト!$C:$C,MATCH($F1963,リスト!$B:$B,0))),"")</f>
        <v>27</v>
      </c>
      <c r="T1963" s="2" t="str">
        <f>IFERROR(IF($K1963="","",INDEX(リスト!$F:$F,MATCH($K1963,リスト!$E:$E,0))),"")</f>
        <v>JPN</v>
      </c>
      <c r="U1963" s="2" t="str">
        <f>IF($B1963="","",RIGHT($G1963*1000+100+COUNTIF($G$2:$G1963,$G1963),9))</f>
        <v>040601103</v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>報徳学園・兵　庫</v>
      </c>
    </row>
    <row r="1964" spans="1:22" x14ac:dyDescent="0.4">
      <c r="A1964" t="s">
        <v>11838</v>
      </c>
      <c r="B1964">
        <v>1971</v>
      </c>
      <c r="C1964" t="s">
        <v>8946</v>
      </c>
      <c r="D1964" t="s">
        <v>8947</v>
      </c>
      <c r="E1964">
        <v>2</v>
      </c>
      <c r="F1964" t="s">
        <v>93</v>
      </c>
      <c r="G1964">
        <v>20040614</v>
      </c>
      <c r="H1964" t="s">
        <v>8948</v>
      </c>
      <c r="I1964" t="s">
        <v>8949</v>
      </c>
      <c r="J1964" t="s">
        <v>909</v>
      </c>
      <c r="K1964" t="s">
        <v>141</v>
      </c>
      <c r="L1964" t="s">
        <v>89</v>
      </c>
      <c r="M1964" t="s">
        <v>1763</v>
      </c>
      <c r="O1964" s="2">
        <f>IFERROR(IF($B1964="","",INDEX(所属情報!$E:$E,MATCH($A1964,所属情報!$A:$A,0))),"")</f>
        <v>492217</v>
      </c>
      <c r="P1964" s="2" t="str">
        <f t="shared" si="90"/>
        <v>吉留　利樹 (2)</v>
      </c>
      <c r="Q1964" s="2" t="str">
        <f t="shared" si="91"/>
        <v>ﾖｼﾄﾞﾒ ﾄｼｷ</v>
      </c>
      <c r="R1964" s="2" t="str">
        <f t="shared" si="92"/>
        <v>YOSHIDOME Toshiki (04)</v>
      </c>
      <c r="S1964" s="2" t="str">
        <f>IFERROR(IF($F1964="","",INDEX(リスト!$C:$C,MATCH($F1964,リスト!$B:$B,0))),"")</f>
        <v>27</v>
      </c>
      <c r="T1964" s="2" t="str">
        <f>IFERROR(IF($K1964="","",INDEX(リスト!$F:$F,MATCH($K1964,リスト!$E:$E,0))),"")</f>
        <v>JPN</v>
      </c>
      <c r="U1964" s="2" t="str">
        <f>IF($B1964="","",RIGHT($G1964*1000+100+COUNTIF($G$2:$G1964,$G1964),9))</f>
        <v>040614106</v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>草津東・滋　賀</v>
      </c>
    </row>
    <row r="1965" spans="1:22" x14ac:dyDescent="0.4">
      <c r="A1965" t="s">
        <v>11838</v>
      </c>
      <c r="B1965">
        <v>1972</v>
      </c>
      <c r="C1965" t="s">
        <v>8950</v>
      </c>
      <c r="D1965" t="s">
        <v>8951</v>
      </c>
      <c r="E1965">
        <v>3</v>
      </c>
      <c r="F1965" t="s">
        <v>93</v>
      </c>
      <c r="G1965">
        <v>20040214</v>
      </c>
      <c r="H1965" t="s">
        <v>8952</v>
      </c>
      <c r="I1965" t="s">
        <v>8953</v>
      </c>
      <c r="J1965" t="s">
        <v>6098</v>
      </c>
      <c r="K1965" t="s">
        <v>141</v>
      </c>
      <c r="L1965" t="s">
        <v>93</v>
      </c>
      <c r="M1965" t="s">
        <v>8954</v>
      </c>
      <c r="O1965" s="2">
        <f>IFERROR(IF($B1965="","",INDEX(所属情報!$E:$E,MATCH($A1965,所属情報!$A:$A,0))),"")</f>
        <v>492217</v>
      </c>
      <c r="P1965" s="2" t="str">
        <f t="shared" si="90"/>
        <v>塩谷　直弥 (3)</v>
      </c>
      <c r="Q1965" s="2" t="str">
        <f t="shared" si="91"/>
        <v>ｼｵﾀﾆ ﾅｵﾔ</v>
      </c>
      <c r="R1965" s="2" t="str">
        <f t="shared" si="92"/>
        <v>SHIOTANI Naoya (04)</v>
      </c>
      <c r="S1965" s="2" t="str">
        <f>IFERROR(IF($F1965="","",INDEX(リスト!$C:$C,MATCH($F1965,リスト!$B:$B,0))),"")</f>
        <v>27</v>
      </c>
      <c r="T1965" s="2" t="str">
        <f>IFERROR(IF($K1965="","",INDEX(リスト!$F:$F,MATCH($K1965,リスト!$E:$E,0))),"")</f>
        <v>JPN</v>
      </c>
      <c r="U1965" s="2" t="str">
        <f>IF($B1965="","",RIGHT($G1965*1000+100+COUNTIF($G$2:$G1965,$G1965),9))</f>
        <v>040214102</v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>貝塚南・大　阪</v>
      </c>
    </row>
    <row r="1966" spans="1:22" x14ac:dyDescent="0.4">
      <c r="A1966" t="s">
        <v>11839</v>
      </c>
      <c r="B1966">
        <v>1973</v>
      </c>
      <c r="C1966" t="s">
        <v>8955</v>
      </c>
      <c r="D1966" t="s">
        <v>8956</v>
      </c>
      <c r="E1966">
        <v>2</v>
      </c>
      <c r="F1966" t="s">
        <v>93</v>
      </c>
      <c r="G1966">
        <v>20040627</v>
      </c>
      <c r="H1966" t="s">
        <v>8957</v>
      </c>
      <c r="I1966" t="s">
        <v>1791</v>
      </c>
      <c r="J1966" t="s">
        <v>4870</v>
      </c>
      <c r="K1966" t="s">
        <v>141</v>
      </c>
      <c r="L1966" t="s">
        <v>93</v>
      </c>
      <c r="M1966" t="s">
        <v>2008</v>
      </c>
      <c r="O1966" s="2">
        <f>IFERROR(IF($B1966="","",INDEX(所属情報!$E:$E,MATCH($A1966,所属情報!$A:$A,0))),"")</f>
        <v>492248</v>
      </c>
      <c r="P1966" s="2" t="str">
        <f t="shared" si="90"/>
        <v>柴田　清佑 (2)</v>
      </c>
      <c r="Q1966" s="2" t="str">
        <f t="shared" si="91"/>
        <v>ｼﾊﾞﾀ ｾｲｽｹ</v>
      </c>
      <c r="R1966" s="2" t="str">
        <f t="shared" si="92"/>
        <v>SHIBATA Seisuke (04)</v>
      </c>
      <c r="S1966" s="2" t="str">
        <f>IFERROR(IF($F1966="","",INDEX(リスト!$C:$C,MATCH($F1966,リスト!$B:$B,0))),"")</f>
        <v>27</v>
      </c>
      <c r="T1966" s="2" t="str">
        <f>IFERROR(IF($K1966="","",INDEX(リスト!$F:$F,MATCH($K1966,リスト!$E:$E,0))),"")</f>
        <v>JPN</v>
      </c>
      <c r="U1966" s="2" t="str">
        <f>IF($B1966="","",RIGHT($G1966*1000+100+COUNTIF($G$2:$G1966,$G1966),9))</f>
        <v>040627102</v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>大阪桐蔭・大　阪</v>
      </c>
    </row>
    <row r="1967" spans="1:22" x14ac:dyDescent="0.4">
      <c r="A1967" t="s">
        <v>11839</v>
      </c>
      <c r="B1967">
        <v>1974</v>
      </c>
      <c r="C1967" t="s">
        <v>8958</v>
      </c>
      <c r="D1967" t="s">
        <v>8959</v>
      </c>
      <c r="E1967">
        <v>2</v>
      </c>
      <c r="F1967" t="s">
        <v>97</v>
      </c>
      <c r="G1967">
        <v>20040622</v>
      </c>
      <c r="H1967" t="s">
        <v>8960</v>
      </c>
      <c r="I1967" t="s">
        <v>1019</v>
      </c>
      <c r="J1967" t="s">
        <v>1047</v>
      </c>
      <c r="K1967" t="s">
        <v>141</v>
      </c>
      <c r="L1967" t="s">
        <v>63</v>
      </c>
      <c r="M1967" t="s">
        <v>8961</v>
      </c>
      <c r="O1967" s="2">
        <f>IFERROR(IF($B1967="","",INDEX(所属情報!$E:$E,MATCH($A1967,所属情報!$A:$A,0))),"")</f>
        <v>492248</v>
      </c>
      <c r="P1967" s="2" t="str">
        <f t="shared" si="90"/>
        <v>鈴木　涼太 (2)</v>
      </c>
      <c r="Q1967" s="2" t="str">
        <f t="shared" si="91"/>
        <v>ｽｽﾞｷ ﾘｮｳﾀ</v>
      </c>
      <c r="R1967" s="2" t="str">
        <f t="shared" si="92"/>
        <v>SUZUKI Ryota (04)</v>
      </c>
      <c r="S1967" s="2" t="str">
        <f>IFERROR(IF($F1967="","",INDEX(リスト!$C:$C,MATCH($F1967,リスト!$B:$B,0))),"")</f>
        <v>29</v>
      </c>
      <c r="T1967" s="2" t="str">
        <f>IFERROR(IF($K1967="","",INDEX(リスト!$F:$F,MATCH($K1967,リスト!$E:$E,0))),"")</f>
        <v>JPN</v>
      </c>
      <c r="U1967" s="2" t="str">
        <f>IF($B1967="","",RIGHT($G1967*1000+100+COUNTIF($G$2:$G1967,$G1967),9))</f>
        <v>040622105</v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>銚子・千　葉</v>
      </c>
    </row>
    <row r="1968" spans="1:22" x14ac:dyDescent="0.4">
      <c r="A1968" t="s">
        <v>758</v>
      </c>
      <c r="B1968">
        <v>1975</v>
      </c>
      <c r="C1968" t="s">
        <v>8962</v>
      </c>
      <c r="D1968" t="s">
        <v>8963</v>
      </c>
      <c r="E1968">
        <v>3</v>
      </c>
      <c r="F1968" t="s">
        <v>97</v>
      </c>
      <c r="G1968">
        <v>20030625</v>
      </c>
      <c r="H1968" t="s">
        <v>8964</v>
      </c>
      <c r="I1968" t="s">
        <v>1140</v>
      </c>
      <c r="J1968" t="s">
        <v>1721</v>
      </c>
      <c r="K1968" t="s">
        <v>141</v>
      </c>
      <c r="L1968" t="s">
        <v>97</v>
      </c>
      <c r="M1968" t="s">
        <v>2302</v>
      </c>
      <c r="O1968" s="2">
        <f>IFERROR(IF($B1968="","",INDEX(所属情報!$E:$E,MATCH($A1968,所属情報!$A:$A,0))),"")</f>
        <v>490056</v>
      </c>
      <c r="P1968" s="2" t="str">
        <f t="shared" si="90"/>
        <v>吉田　一貴 (3)</v>
      </c>
      <c r="Q1968" s="2" t="str">
        <f t="shared" si="91"/>
        <v>ﾖｼﾀﾞ ｶｽﾞｷ</v>
      </c>
      <c r="R1968" s="2" t="str">
        <f t="shared" si="92"/>
        <v>YOSHIDA Kazuki (03)</v>
      </c>
      <c r="S1968" s="2" t="str">
        <f>IFERROR(IF($F1968="","",INDEX(リスト!$C:$C,MATCH($F1968,リスト!$B:$B,0))),"")</f>
        <v>29</v>
      </c>
      <c r="T1968" s="2" t="str">
        <f>IFERROR(IF($K1968="","",INDEX(リスト!$F:$F,MATCH($K1968,リスト!$E:$E,0))),"")</f>
        <v>JPN</v>
      </c>
      <c r="U1968" s="2" t="str">
        <f>IF($B1968="","",RIGHT($G1968*1000+100+COUNTIF($G$2:$G1968,$G1968),9))</f>
        <v>030625104</v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>郡山・奈　良</v>
      </c>
    </row>
    <row r="1969" spans="1:22" x14ac:dyDescent="0.4">
      <c r="A1969" t="s">
        <v>758</v>
      </c>
      <c r="B1969">
        <v>1976</v>
      </c>
      <c r="C1969" t="s">
        <v>8965</v>
      </c>
      <c r="D1969" t="s">
        <v>8966</v>
      </c>
      <c r="E1969">
        <v>3</v>
      </c>
      <c r="F1969" t="s">
        <v>97</v>
      </c>
      <c r="G1969">
        <v>20030924</v>
      </c>
      <c r="H1969" t="s">
        <v>8967</v>
      </c>
      <c r="I1969" t="s">
        <v>8968</v>
      </c>
      <c r="J1969" t="s">
        <v>7255</v>
      </c>
      <c r="K1969" t="s">
        <v>141</v>
      </c>
      <c r="L1969" t="s">
        <v>111</v>
      </c>
      <c r="M1969" t="s">
        <v>4982</v>
      </c>
      <c r="O1969" s="2">
        <f>IFERROR(IF($B1969="","",INDEX(所属情報!$E:$E,MATCH($A1969,所属情報!$A:$A,0))),"")</f>
        <v>490056</v>
      </c>
      <c r="P1969" s="2" t="str">
        <f t="shared" si="90"/>
        <v>貝出　智亮 (3)</v>
      </c>
      <c r="Q1969" s="2" t="str">
        <f t="shared" si="91"/>
        <v>ｶｲﾃﾞ ﾄﾓｱｷ</v>
      </c>
      <c r="R1969" s="2" t="str">
        <f t="shared" si="92"/>
        <v>KAIDE Tomoaki (03)</v>
      </c>
      <c r="S1969" s="2" t="str">
        <f>IFERROR(IF($F1969="","",INDEX(リスト!$C:$C,MATCH($F1969,リスト!$B:$B,0))),"")</f>
        <v>29</v>
      </c>
      <c r="T1969" s="2" t="str">
        <f>IFERROR(IF($K1969="","",INDEX(リスト!$F:$F,MATCH($K1969,リスト!$E:$E,0))),"")</f>
        <v>JPN</v>
      </c>
      <c r="U1969" s="2" t="str">
        <f>IF($B1969="","",RIGHT($G1969*1000+100+COUNTIF($G$2:$G1969,$G1969),9))</f>
        <v>030924104</v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>城南・徳　島</v>
      </c>
    </row>
    <row r="1970" spans="1:22" x14ac:dyDescent="0.4">
      <c r="A1970" t="s">
        <v>758</v>
      </c>
      <c r="B1970">
        <v>1977</v>
      </c>
      <c r="C1970" t="s">
        <v>8969</v>
      </c>
      <c r="D1970" t="s">
        <v>8970</v>
      </c>
      <c r="E1970">
        <v>3</v>
      </c>
      <c r="F1970" t="s">
        <v>95</v>
      </c>
      <c r="G1970">
        <v>20030722</v>
      </c>
      <c r="H1970" t="s">
        <v>8971</v>
      </c>
      <c r="I1970" t="s">
        <v>6692</v>
      </c>
      <c r="J1970" t="s">
        <v>5446</v>
      </c>
      <c r="K1970" t="s">
        <v>141</v>
      </c>
      <c r="L1970" t="s">
        <v>95</v>
      </c>
      <c r="M1970" t="s">
        <v>8727</v>
      </c>
      <c r="O1970" s="2">
        <f>IFERROR(IF($B1970="","",INDEX(所属情報!$E:$E,MATCH($A1970,所属情報!$A:$A,0))),"")</f>
        <v>490056</v>
      </c>
      <c r="P1970" s="2" t="str">
        <f t="shared" si="90"/>
        <v>寺本　翔 (3)</v>
      </c>
      <c r="Q1970" s="2" t="str">
        <f t="shared" si="91"/>
        <v>ﾃﾗﾓﾄ ｶｹﾙ</v>
      </c>
      <c r="R1970" s="2" t="str">
        <f t="shared" si="92"/>
        <v>TERAMOTO Kakeru (03)</v>
      </c>
      <c r="S1970" s="2" t="str">
        <f>IFERROR(IF($F1970="","",INDEX(リスト!$C:$C,MATCH($F1970,リスト!$B:$B,0))),"")</f>
        <v>28</v>
      </c>
      <c r="T1970" s="2" t="str">
        <f>IFERROR(IF($K1970="","",INDEX(リスト!$F:$F,MATCH($K1970,リスト!$E:$E,0))),"")</f>
        <v>JPN</v>
      </c>
      <c r="U1970" s="2" t="str">
        <f>IF($B1970="","",RIGHT($G1970*1000+100+COUNTIF($G$2:$G1970,$G1970),9))</f>
        <v>030722103</v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>姫路飾西・兵　庫</v>
      </c>
    </row>
    <row r="1971" spans="1:22" x14ac:dyDescent="0.4">
      <c r="A1971" t="s">
        <v>758</v>
      </c>
      <c r="B1971">
        <v>1978</v>
      </c>
      <c r="C1971" t="s">
        <v>8972</v>
      </c>
      <c r="D1971" t="s">
        <v>8973</v>
      </c>
      <c r="E1971">
        <v>3</v>
      </c>
      <c r="F1971" t="s">
        <v>97</v>
      </c>
      <c r="G1971">
        <v>20030719</v>
      </c>
      <c r="H1971" t="s">
        <v>8974</v>
      </c>
      <c r="I1971" t="s">
        <v>8975</v>
      </c>
      <c r="J1971" t="s">
        <v>3248</v>
      </c>
      <c r="K1971" t="s">
        <v>141</v>
      </c>
      <c r="L1971" t="s">
        <v>93</v>
      </c>
      <c r="M1971" t="s">
        <v>3196</v>
      </c>
      <c r="O1971" s="2">
        <f>IFERROR(IF($B1971="","",INDEX(所属情報!$E:$E,MATCH($A1971,所属情報!$A:$A,0))),"")</f>
        <v>490056</v>
      </c>
      <c r="P1971" s="2" t="str">
        <f t="shared" si="90"/>
        <v>永山　翔貴 (3)</v>
      </c>
      <c r="Q1971" s="2" t="str">
        <f t="shared" si="91"/>
        <v>ﾅｶﾞﾔﾏ ｼｮｳｷ</v>
      </c>
      <c r="R1971" s="2" t="str">
        <f t="shared" si="92"/>
        <v>NAGAYAMA Shoki (03)</v>
      </c>
      <c r="S1971" s="2" t="str">
        <f>IFERROR(IF($F1971="","",INDEX(リスト!$C:$C,MATCH($F1971,リスト!$B:$B,0))),"")</f>
        <v>29</v>
      </c>
      <c r="T1971" s="2" t="str">
        <f>IFERROR(IF($K1971="","",INDEX(リスト!$F:$F,MATCH($K1971,リスト!$E:$E,0))),"")</f>
        <v>JPN</v>
      </c>
      <c r="U1971" s="2" t="str">
        <f>IF($B1971="","",RIGHT($G1971*1000+100+COUNTIF($G$2:$G1971,$G1971),9))</f>
        <v>030719103</v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>四條畷・大　阪</v>
      </c>
    </row>
    <row r="1972" spans="1:22" x14ac:dyDescent="0.4">
      <c r="A1972" t="s">
        <v>758</v>
      </c>
      <c r="B1972">
        <v>1979</v>
      </c>
      <c r="C1972" t="s">
        <v>8976</v>
      </c>
      <c r="D1972" t="s">
        <v>8977</v>
      </c>
      <c r="E1972">
        <v>2</v>
      </c>
      <c r="F1972" t="s">
        <v>97</v>
      </c>
      <c r="G1972">
        <v>20040407</v>
      </c>
      <c r="H1972" t="s">
        <v>8978</v>
      </c>
      <c r="I1972" t="s">
        <v>8979</v>
      </c>
      <c r="J1972" t="s">
        <v>1031</v>
      </c>
      <c r="K1972" t="s">
        <v>141</v>
      </c>
      <c r="L1972" t="s">
        <v>69</v>
      </c>
      <c r="M1972" t="s">
        <v>3929</v>
      </c>
      <c r="O1972" s="2">
        <f>IFERROR(IF($B1972="","",INDEX(所属情報!$E:$E,MATCH($A1972,所属情報!$A:$A,0))),"")</f>
        <v>490056</v>
      </c>
      <c r="P1972" s="2" t="str">
        <f t="shared" si="90"/>
        <v>松榮　諒 (2)</v>
      </c>
      <c r="Q1972" s="2" t="str">
        <f t="shared" si="91"/>
        <v>ﾏﾂﾊﾞｴ ｻﾄﾙ</v>
      </c>
      <c r="R1972" s="2" t="str">
        <f t="shared" si="92"/>
        <v>MATSUBAE Satoru (04)</v>
      </c>
      <c r="S1972" s="2" t="str">
        <f>IFERROR(IF($F1972="","",INDEX(リスト!$C:$C,MATCH($F1972,リスト!$B:$B,0))),"")</f>
        <v>29</v>
      </c>
      <c r="T1972" s="2" t="str">
        <f>IFERROR(IF($K1972="","",INDEX(リスト!$F:$F,MATCH($K1972,リスト!$E:$E,0))),"")</f>
        <v>JPN</v>
      </c>
      <c r="U1972" s="2" t="str">
        <f>IF($B1972="","",RIGHT($G1972*1000+100+COUNTIF($G$2:$G1972,$G1972),9))</f>
        <v>040407103</v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>新潟明訓・新　潟</v>
      </c>
    </row>
    <row r="1973" spans="1:22" x14ac:dyDescent="0.4">
      <c r="A1973" t="s">
        <v>758</v>
      </c>
      <c r="B1973">
        <v>1980</v>
      </c>
      <c r="C1973" t="s">
        <v>8980</v>
      </c>
      <c r="D1973" t="s">
        <v>8981</v>
      </c>
      <c r="E1973">
        <v>2</v>
      </c>
      <c r="F1973" t="s">
        <v>97</v>
      </c>
      <c r="G1973">
        <v>20041123</v>
      </c>
      <c r="H1973" t="s">
        <v>8982</v>
      </c>
      <c r="I1973" t="s">
        <v>1106</v>
      </c>
      <c r="J1973" t="s">
        <v>1657</v>
      </c>
      <c r="K1973" t="s">
        <v>141</v>
      </c>
      <c r="L1973" t="s">
        <v>93</v>
      </c>
      <c r="M1973" t="s">
        <v>5647</v>
      </c>
      <c r="O1973" s="2">
        <f>IFERROR(IF($B1973="","",INDEX(所属情報!$E:$E,MATCH($A1973,所属情報!$A:$A,0))),"")</f>
        <v>490056</v>
      </c>
      <c r="P1973" s="2" t="str">
        <f t="shared" si="90"/>
        <v>中田　晴斗 (2)</v>
      </c>
      <c r="Q1973" s="2" t="str">
        <f t="shared" si="91"/>
        <v>ﾅｶﾀ ﾊﾙﾄ</v>
      </c>
      <c r="R1973" s="2" t="str">
        <f t="shared" si="92"/>
        <v>NAKATA Haruto (04)</v>
      </c>
      <c r="S1973" s="2" t="str">
        <f>IFERROR(IF($F1973="","",INDEX(リスト!$C:$C,MATCH($F1973,リスト!$B:$B,0))),"")</f>
        <v>29</v>
      </c>
      <c r="T1973" s="2" t="str">
        <f>IFERROR(IF($K1973="","",INDEX(リスト!$F:$F,MATCH($K1973,リスト!$E:$E,0))),"")</f>
        <v>JPN</v>
      </c>
      <c r="U1973" s="2" t="str">
        <f>IF($B1973="","",RIGHT($G1973*1000+100+COUNTIF($G$2:$G1973,$G1973),9))</f>
        <v>041123102</v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>和泉・大　阪</v>
      </c>
    </row>
    <row r="1974" spans="1:22" x14ac:dyDescent="0.4">
      <c r="A1974" t="s">
        <v>758</v>
      </c>
      <c r="B1974">
        <v>1981</v>
      </c>
      <c r="C1974" t="s">
        <v>8983</v>
      </c>
      <c r="D1974" t="s">
        <v>8984</v>
      </c>
      <c r="E1974">
        <v>2</v>
      </c>
      <c r="F1974" t="s">
        <v>97</v>
      </c>
      <c r="G1974">
        <v>20040523</v>
      </c>
      <c r="H1974" t="s">
        <v>8985</v>
      </c>
      <c r="I1974" t="s">
        <v>2142</v>
      </c>
      <c r="J1974" t="s">
        <v>3367</v>
      </c>
      <c r="K1974" t="s">
        <v>141</v>
      </c>
      <c r="L1974" t="s">
        <v>91</v>
      </c>
      <c r="M1974" t="s">
        <v>2432</v>
      </c>
      <c r="O1974" s="2">
        <f>IFERROR(IF($B1974="","",INDEX(所属情報!$E:$E,MATCH($A1974,所属情報!$A:$A,0))),"")</f>
        <v>490056</v>
      </c>
      <c r="P1974" s="2" t="str">
        <f t="shared" si="90"/>
        <v>松村　恒志 (2)</v>
      </c>
      <c r="Q1974" s="2" t="str">
        <f t="shared" si="91"/>
        <v>ﾏﾂﾑﾗ ｺｳｼﾞ</v>
      </c>
      <c r="R1974" s="2" t="str">
        <f t="shared" si="92"/>
        <v>MATSUMURA Koji (04)</v>
      </c>
      <c r="S1974" s="2" t="str">
        <f>IFERROR(IF($F1974="","",INDEX(リスト!$C:$C,MATCH($F1974,リスト!$B:$B,0))),"")</f>
        <v>29</v>
      </c>
      <c r="T1974" s="2" t="str">
        <f>IFERROR(IF($K1974="","",INDEX(リスト!$F:$F,MATCH($K1974,リスト!$E:$E,0))),"")</f>
        <v>JPN</v>
      </c>
      <c r="U1974" s="2" t="str">
        <f>IF($B1974="","",RIGHT($G1974*1000+100+COUNTIF($G$2:$G1974,$G1974),9))</f>
        <v>040523102</v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>紫野・京　都</v>
      </c>
    </row>
    <row r="1975" spans="1:22" x14ac:dyDescent="0.4">
      <c r="A1975" t="s">
        <v>758</v>
      </c>
      <c r="B1975">
        <v>1982</v>
      </c>
      <c r="C1975" t="s">
        <v>8986</v>
      </c>
      <c r="D1975" t="s">
        <v>8987</v>
      </c>
      <c r="E1975">
        <v>3</v>
      </c>
      <c r="F1975" t="s">
        <v>97</v>
      </c>
      <c r="G1975">
        <v>20030201</v>
      </c>
      <c r="H1975" t="s">
        <v>8988</v>
      </c>
      <c r="I1975" t="s">
        <v>6524</v>
      </c>
      <c r="J1975" t="s">
        <v>2900</v>
      </c>
      <c r="K1975" t="s">
        <v>141</v>
      </c>
      <c r="L1975" t="s">
        <v>93</v>
      </c>
      <c r="M1975" t="s">
        <v>3196</v>
      </c>
      <c r="O1975" s="2">
        <f>IFERROR(IF($B1975="","",INDEX(所属情報!$E:$E,MATCH($A1975,所属情報!$A:$A,0))),"")</f>
        <v>490056</v>
      </c>
      <c r="P1975" s="2" t="str">
        <f t="shared" si="90"/>
        <v>水谷　友哉 (3)</v>
      </c>
      <c r="Q1975" s="2" t="str">
        <f t="shared" si="91"/>
        <v>ﾐｽﾞﾀﾆ ﾄﾓﾔ</v>
      </c>
      <c r="R1975" s="2" t="str">
        <f t="shared" si="92"/>
        <v>MIZUTANI Tomoya (03)</v>
      </c>
      <c r="S1975" s="2" t="str">
        <f>IFERROR(IF($F1975="","",INDEX(リスト!$C:$C,MATCH($F1975,リスト!$B:$B,0))),"")</f>
        <v>29</v>
      </c>
      <c r="T1975" s="2" t="str">
        <f>IFERROR(IF($K1975="","",INDEX(リスト!$F:$F,MATCH($K1975,リスト!$E:$E,0))),"")</f>
        <v>JPN</v>
      </c>
      <c r="U1975" s="2" t="str">
        <f>IF($B1975="","",RIGHT($G1975*1000+100+COUNTIF($G$2:$G1975,$G1975),9))</f>
        <v>030201102</v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>四條畷・大　阪</v>
      </c>
    </row>
    <row r="1976" spans="1:22" x14ac:dyDescent="0.4">
      <c r="A1976" t="s">
        <v>11840</v>
      </c>
      <c r="B1976">
        <v>1983</v>
      </c>
      <c r="C1976" t="s">
        <v>8989</v>
      </c>
      <c r="D1976" t="s">
        <v>8990</v>
      </c>
      <c r="E1976">
        <v>4</v>
      </c>
      <c r="F1976" t="s">
        <v>97</v>
      </c>
      <c r="G1976">
        <v>20000208</v>
      </c>
      <c r="H1976" t="s">
        <v>8991</v>
      </c>
      <c r="I1976" t="s">
        <v>8992</v>
      </c>
      <c r="J1976" t="s">
        <v>1874</v>
      </c>
      <c r="K1976" t="s">
        <v>141</v>
      </c>
      <c r="L1976" t="s">
        <v>93</v>
      </c>
      <c r="M1976" t="s">
        <v>1870</v>
      </c>
      <c r="O1976" s="2">
        <f>IFERROR(IF($B1976="","",INDEX(所属情報!$E:$E,MATCH($A1976,所属情報!$A:$A,0))),"")</f>
        <v>491023</v>
      </c>
      <c r="P1976" s="2" t="str">
        <f t="shared" si="90"/>
        <v>野本　大介 (4)</v>
      </c>
      <c r="Q1976" s="2" t="str">
        <f t="shared" si="91"/>
        <v>ﾉﾓﾄ ﾀﾞｲｽｹ</v>
      </c>
      <c r="R1976" s="2" t="str">
        <f t="shared" si="92"/>
        <v>NOMOTO Daisuke (00)</v>
      </c>
      <c r="S1976" s="2" t="str">
        <f>IFERROR(IF($F1976="","",INDEX(リスト!$C:$C,MATCH($F1976,リスト!$B:$B,0))),"")</f>
        <v>29</v>
      </c>
      <c r="T1976" s="2" t="str">
        <f>IFERROR(IF($K1976="","",INDEX(リスト!$F:$F,MATCH($K1976,リスト!$E:$E,0))),"")</f>
        <v>JPN</v>
      </c>
      <c r="U1976" s="2" t="str">
        <f>IF($B1976="","",RIGHT($G1976*1000+100+COUNTIF($G$2:$G1976,$G1976),9))</f>
        <v>000208101</v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>清風・大　阪</v>
      </c>
    </row>
    <row r="1977" spans="1:22" x14ac:dyDescent="0.4">
      <c r="A1977" t="s">
        <v>11840</v>
      </c>
      <c r="B1977">
        <v>1984</v>
      </c>
      <c r="C1977" t="s">
        <v>8993</v>
      </c>
      <c r="D1977" t="s">
        <v>8994</v>
      </c>
      <c r="E1977">
        <v>6</v>
      </c>
      <c r="F1977" t="s">
        <v>97</v>
      </c>
      <c r="G1977">
        <v>19980930</v>
      </c>
      <c r="H1977" t="s">
        <v>8995</v>
      </c>
      <c r="I1977" t="s">
        <v>2845</v>
      </c>
      <c r="J1977" t="s">
        <v>2301</v>
      </c>
      <c r="K1977" t="s">
        <v>141</v>
      </c>
      <c r="L1977" t="s">
        <v>93</v>
      </c>
      <c r="M1977" t="s">
        <v>4080</v>
      </c>
      <c r="O1977" s="2">
        <f>IFERROR(IF($B1977="","",INDEX(所属情報!$E:$E,MATCH($A1977,所属情報!$A:$A,0))),"")</f>
        <v>491023</v>
      </c>
      <c r="P1977" s="2" t="str">
        <f t="shared" si="90"/>
        <v>金澤　謙真 (6)</v>
      </c>
      <c r="Q1977" s="2" t="str">
        <f t="shared" si="91"/>
        <v>ｶﾅｻﾞﾜ ｹﾝｼﾝ</v>
      </c>
      <c r="R1977" s="2" t="str">
        <f t="shared" si="92"/>
        <v>KANAZAWA Kenshin (98)</v>
      </c>
      <c r="S1977" s="2" t="str">
        <f>IFERROR(IF($F1977="","",INDEX(リスト!$C:$C,MATCH($F1977,リスト!$B:$B,0))),"")</f>
        <v>29</v>
      </c>
      <c r="T1977" s="2" t="str">
        <f>IFERROR(IF($K1977="","",INDEX(リスト!$F:$F,MATCH($K1977,リスト!$E:$E,0))),"")</f>
        <v>JPN</v>
      </c>
      <c r="U1977" s="2" t="str">
        <f>IF($B1977="","",RIGHT($G1977*1000+100+COUNTIF($G$2:$G1977,$G1977),9))</f>
        <v>980930101</v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>大阪星光学院・大　阪</v>
      </c>
    </row>
    <row r="1978" spans="1:22" x14ac:dyDescent="0.4">
      <c r="A1978" t="s">
        <v>11840</v>
      </c>
      <c r="B1978">
        <v>1985</v>
      </c>
      <c r="C1978" t="s">
        <v>8996</v>
      </c>
      <c r="D1978" t="s">
        <v>8997</v>
      </c>
      <c r="E1978">
        <v>6</v>
      </c>
      <c r="F1978" t="s">
        <v>97</v>
      </c>
      <c r="G1978">
        <v>20010308</v>
      </c>
      <c r="H1978" t="s">
        <v>8998</v>
      </c>
      <c r="I1978" t="s">
        <v>1217</v>
      </c>
      <c r="J1978" t="s">
        <v>8999</v>
      </c>
      <c r="K1978" t="s">
        <v>141</v>
      </c>
      <c r="L1978" t="s">
        <v>105</v>
      </c>
      <c r="M1978" t="s">
        <v>9000</v>
      </c>
      <c r="O1978" s="2">
        <f>IFERROR(IF($B1978="","",INDEX(所属情報!$E:$E,MATCH($A1978,所属情報!$A:$A,0))),"")</f>
        <v>491023</v>
      </c>
      <c r="P1978" s="2" t="str">
        <f t="shared" si="90"/>
        <v>廣瀨　幹 (6)</v>
      </c>
      <c r="Q1978" s="2" t="str">
        <f t="shared" si="91"/>
        <v>ﾋﾛｾ ﾓﾄｷ</v>
      </c>
      <c r="R1978" s="2" t="str">
        <f t="shared" si="92"/>
        <v>HIROSE Motoki (01)</v>
      </c>
      <c r="S1978" s="2" t="str">
        <f>IFERROR(IF($F1978="","",INDEX(リスト!$C:$C,MATCH($F1978,リスト!$B:$B,0))),"")</f>
        <v>29</v>
      </c>
      <c r="T1978" s="2" t="str">
        <f>IFERROR(IF($K1978="","",INDEX(リスト!$F:$F,MATCH($K1978,リスト!$E:$E,0))),"")</f>
        <v>JPN</v>
      </c>
      <c r="U1978" s="2" t="str">
        <f>IF($B1978="","",RIGHT($G1978*1000+100+COUNTIF($G$2:$G1978,$G1978),9))</f>
        <v>010308102</v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>岡山白陵・岡　山</v>
      </c>
    </row>
    <row r="1979" spans="1:22" x14ac:dyDescent="0.4">
      <c r="A1979" t="s">
        <v>11840</v>
      </c>
      <c r="B1979">
        <v>1986</v>
      </c>
      <c r="C1979" t="s">
        <v>9001</v>
      </c>
      <c r="D1979" t="s">
        <v>9002</v>
      </c>
      <c r="E1979">
        <v>5</v>
      </c>
      <c r="F1979" t="s">
        <v>97</v>
      </c>
      <c r="G1979">
        <v>20011016</v>
      </c>
      <c r="H1979" t="s">
        <v>9003</v>
      </c>
      <c r="I1979" t="s">
        <v>3550</v>
      </c>
      <c r="J1979" t="s">
        <v>980</v>
      </c>
      <c r="K1979" t="s">
        <v>141</v>
      </c>
      <c r="L1979" t="s">
        <v>97</v>
      </c>
      <c r="M1979" t="s">
        <v>4139</v>
      </c>
      <c r="O1979" s="2">
        <f>IFERROR(IF($B1979="","",INDEX(所属情報!$E:$E,MATCH($A1979,所属情報!$A:$A,0))),"")</f>
        <v>491023</v>
      </c>
      <c r="P1979" s="2" t="str">
        <f t="shared" si="90"/>
        <v>西川　祥多 (5)</v>
      </c>
      <c r="Q1979" s="2" t="str">
        <f t="shared" si="91"/>
        <v>ﾆｼｶﾜ ｼｮｳﾀ</v>
      </c>
      <c r="R1979" s="2" t="str">
        <f t="shared" si="92"/>
        <v>NISHIKAWA Shota (01)</v>
      </c>
      <c r="S1979" s="2" t="str">
        <f>IFERROR(IF($F1979="","",INDEX(リスト!$C:$C,MATCH($F1979,リスト!$B:$B,0))),"")</f>
        <v>29</v>
      </c>
      <c r="T1979" s="2" t="str">
        <f>IFERROR(IF($K1979="","",INDEX(リスト!$F:$F,MATCH($K1979,リスト!$E:$E,0))),"")</f>
        <v>JPN</v>
      </c>
      <c r="U1979" s="2" t="str">
        <f>IF($B1979="","",RIGHT($G1979*1000+100+COUNTIF($G$2:$G1979,$G1979),9))</f>
        <v>011016101</v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>東大寺学園・奈　良</v>
      </c>
    </row>
    <row r="1980" spans="1:22" x14ac:dyDescent="0.4">
      <c r="A1980" t="s">
        <v>11840</v>
      </c>
      <c r="B1980">
        <v>1987</v>
      </c>
      <c r="C1980" t="s">
        <v>9004</v>
      </c>
      <c r="D1980" t="s">
        <v>2868</v>
      </c>
      <c r="E1980">
        <v>4</v>
      </c>
      <c r="F1980" t="s">
        <v>97</v>
      </c>
      <c r="G1980">
        <v>20010703</v>
      </c>
      <c r="H1980" t="s">
        <v>9005</v>
      </c>
      <c r="I1980" t="s">
        <v>1796</v>
      </c>
      <c r="J1980" t="s">
        <v>1901</v>
      </c>
      <c r="K1980" t="s">
        <v>141</v>
      </c>
      <c r="L1980" t="s">
        <v>97</v>
      </c>
      <c r="M1980" t="s">
        <v>4139</v>
      </c>
      <c r="O1980" s="2">
        <f>IFERROR(IF($B1980="","",INDEX(所属情報!$E:$E,MATCH($A1980,所属情報!$A:$A,0))),"")</f>
        <v>491023</v>
      </c>
      <c r="P1980" s="2" t="str">
        <f t="shared" si="90"/>
        <v>齋藤　岳 (4)</v>
      </c>
      <c r="Q1980" s="2" t="str">
        <f t="shared" si="91"/>
        <v>ｻｲﾄｳ ｶﾞｸ</v>
      </c>
      <c r="R1980" s="2" t="str">
        <f t="shared" si="92"/>
        <v>SAITO Gaku (01)</v>
      </c>
      <c r="S1980" s="2" t="str">
        <f>IFERROR(IF($F1980="","",INDEX(リスト!$C:$C,MATCH($F1980,リスト!$B:$B,0))),"")</f>
        <v>29</v>
      </c>
      <c r="T1980" s="2" t="str">
        <f>IFERROR(IF($K1980="","",INDEX(リスト!$F:$F,MATCH($K1980,リスト!$E:$E,0))),"")</f>
        <v>JPN</v>
      </c>
      <c r="U1980" s="2" t="str">
        <f>IF($B1980="","",RIGHT($G1980*1000+100+COUNTIF($G$2:$G1980,$G1980),9))</f>
        <v>010703101</v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>東大寺学園・奈　良</v>
      </c>
    </row>
    <row r="1981" spans="1:22" x14ac:dyDescent="0.4">
      <c r="A1981" t="s">
        <v>11840</v>
      </c>
      <c r="B1981">
        <v>1988</v>
      </c>
      <c r="C1981" t="s">
        <v>9006</v>
      </c>
      <c r="D1981" t="s">
        <v>9007</v>
      </c>
      <c r="E1981">
        <v>5</v>
      </c>
      <c r="F1981" t="s">
        <v>97</v>
      </c>
      <c r="G1981">
        <v>20010524</v>
      </c>
      <c r="H1981" t="s">
        <v>9008</v>
      </c>
      <c r="I1981" t="s">
        <v>4559</v>
      </c>
      <c r="J1981" t="s">
        <v>962</v>
      </c>
      <c r="K1981" t="s">
        <v>141</v>
      </c>
      <c r="L1981" t="s">
        <v>97</v>
      </c>
      <c r="M1981" t="s">
        <v>4139</v>
      </c>
      <c r="O1981" s="2">
        <f>IFERROR(IF($B1981="","",INDEX(所属情報!$E:$E,MATCH($A1981,所属情報!$A:$A,0))),"")</f>
        <v>491023</v>
      </c>
      <c r="P1981" s="2" t="str">
        <f t="shared" si="90"/>
        <v>朝井　啓斗 (5)</v>
      </c>
      <c r="Q1981" s="2" t="str">
        <f t="shared" si="91"/>
        <v>ｱｻｲ ｹｲﾄ</v>
      </c>
      <c r="R1981" s="2" t="str">
        <f t="shared" si="92"/>
        <v>ASAI Keito (01)</v>
      </c>
      <c r="S1981" s="2" t="str">
        <f>IFERROR(IF($F1981="","",INDEX(リスト!$C:$C,MATCH($F1981,リスト!$B:$B,0))),"")</f>
        <v>29</v>
      </c>
      <c r="T1981" s="2" t="str">
        <f>IFERROR(IF($K1981="","",INDEX(リスト!$F:$F,MATCH($K1981,リスト!$E:$E,0))),"")</f>
        <v>JPN</v>
      </c>
      <c r="U1981" s="2" t="str">
        <f>IF($B1981="","",RIGHT($G1981*1000+100+COUNTIF($G$2:$G1981,$G1981),9))</f>
        <v>010524101</v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>東大寺学園・奈　良</v>
      </c>
    </row>
    <row r="1982" spans="1:22" x14ac:dyDescent="0.4">
      <c r="A1982" t="s">
        <v>11840</v>
      </c>
      <c r="B1982">
        <v>1989</v>
      </c>
      <c r="C1982" t="s">
        <v>9009</v>
      </c>
      <c r="D1982" t="s">
        <v>9010</v>
      </c>
      <c r="E1982">
        <v>4</v>
      </c>
      <c r="F1982" t="s">
        <v>97</v>
      </c>
      <c r="G1982">
        <v>20030321</v>
      </c>
      <c r="H1982" t="s">
        <v>9011</v>
      </c>
      <c r="I1982" t="s">
        <v>9012</v>
      </c>
      <c r="J1982" t="s">
        <v>9013</v>
      </c>
      <c r="K1982" t="s">
        <v>141</v>
      </c>
      <c r="L1982" t="s">
        <v>93</v>
      </c>
      <c r="M1982" t="s">
        <v>4080</v>
      </c>
      <c r="O1982" s="2">
        <f>IFERROR(IF($B1982="","",INDEX(所属情報!$E:$E,MATCH($A1982,所属情報!$A:$A,0))),"")</f>
        <v>491023</v>
      </c>
      <c r="P1982" s="2" t="str">
        <f t="shared" si="90"/>
        <v>馬渕　健彰 (4)</v>
      </c>
      <c r="Q1982" s="2" t="str">
        <f t="shared" si="91"/>
        <v>ﾏﾌﾞﾁ ｹﾝｼｮｳ</v>
      </c>
      <c r="R1982" s="2" t="str">
        <f t="shared" si="92"/>
        <v>MABUCHI Kensho (03)</v>
      </c>
      <c r="S1982" s="2" t="str">
        <f>IFERROR(IF($F1982="","",INDEX(リスト!$C:$C,MATCH($F1982,リスト!$B:$B,0))),"")</f>
        <v>29</v>
      </c>
      <c r="T1982" s="2" t="str">
        <f>IFERROR(IF($K1982="","",INDEX(リスト!$F:$F,MATCH($K1982,リスト!$E:$E,0))),"")</f>
        <v>JPN</v>
      </c>
      <c r="U1982" s="2" t="str">
        <f>IF($B1982="","",RIGHT($G1982*1000+100+COUNTIF($G$2:$G1982,$G1982),9))</f>
        <v>030321101</v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>大阪星光学院・大　阪</v>
      </c>
    </row>
    <row r="1983" spans="1:22" x14ac:dyDescent="0.4">
      <c r="A1983" t="s">
        <v>11840</v>
      </c>
      <c r="B1983">
        <v>1990</v>
      </c>
      <c r="C1983" t="s">
        <v>9014</v>
      </c>
      <c r="D1983" t="s">
        <v>9015</v>
      </c>
      <c r="E1983">
        <v>5</v>
      </c>
      <c r="F1983" t="s">
        <v>97</v>
      </c>
      <c r="G1983">
        <v>20011030</v>
      </c>
      <c r="H1983" t="s">
        <v>9016</v>
      </c>
      <c r="I1983" t="s">
        <v>9017</v>
      </c>
      <c r="J1983" t="s">
        <v>9018</v>
      </c>
      <c r="K1983" t="s">
        <v>141</v>
      </c>
      <c r="L1983" t="s">
        <v>115</v>
      </c>
      <c r="M1983" t="s">
        <v>9019</v>
      </c>
      <c r="O1983" s="2">
        <f>IFERROR(IF($B1983="","",INDEX(所属情報!$E:$E,MATCH($A1983,所属情報!$A:$A,0))),"")</f>
        <v>491023</v>
      </c>
      <c r="P1983" s="2" t="str">
        <f t="shared" si="90"/>
        <v>井口　一歩 (5)</v>
      </c>
      <c r="Q1983" s="2" t="str">
        <f t="shared" si="91"/>
        <v>ｲﾉｸﾞﾁ ｲﾂﾎ</v>
      </c>
      <c r="R1983" s="2" t="str">
        <f t="shared" si="92"/>
        <v>INOGUCHI Itsuho (01)</v>
      </c>
      <c r="S1983" s="2" t="str">
        <f>IFERROR(IF($F1983="","",INDEX(リスト!$C:$C,MATCH($F1983,リスト!$B:$B,0))),"")</f>
        <v>29</v>
      </c>
      <c r="T1983" s="2" t="str">
        <f>IFERROR(IF($K1983="","",INDEX(リスト!$F:$F,MATCH($K1983,リスト!$E:$E,0))),"")</f>
        <v>JPN</v>
      </c>
      <c r="U1983" s="2" t="str">
        <f>IF($B1983="","",RIGHT($G1983*1000+100+COUNTIF($G$2:$G1983,$G1983),9))</f>
        <v>011030101</v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>愛光・愛　媛</v>
      </c>
    </row>
    <row r="1984" spans="1:22" x14ac:dyDescent="0.4">
      <c r="A1984" t="s">
        <v>11840</v>
      </c>
      <c r="B1984">
        <v>1991</v>
      </c>
      <c r="C1984" t="s">
        <v>9020</v>
      </c>
      <c r="D1984" t="s">
        <v>9021</v>
      </c>
      <c r="E1984">
        <v>4</v>
      </c>
      <c r="F1984" t="s">
        <v>97</v>
      </c>
      <c r="G1984">
        <v>20010611</v>
      </c>
      <c r="H1984" t="s">
        <v>9022</v>
      </c>
      <c r="I1984" t="s">
        <v>9023</v>
      </c>
      <c r="J1984" t="s">
        <v>3911</v>
      </c>
      <c r="K1984" t="s">
        <v>141</v>
      </c>
      <c r="L1984" t="s">
        <v>95</v>
      </c>
      <c r="M1984" t="s">
        <v>4343</v>
      </c>
      <c r="O1984" s="2">
        <f>IFERROR(IF($B1984="","",INDEX(所属情報!$E:$E,MATCH($A1984,所属情報!$A:$A,0))),"")</f>
        <v>491023</v>
      </c>
      <c r="P1984" s="2" t="str">
        <f t="shared" si="90"/>
        <v>城谷　賢祐 (4)</v>
      </c>
      <c r="Q1984" s="2" t="str">
        <f t="shared" si="91"/>
        <v>ｼﾛﾀﾆ ｹﾝｽｹ</v>
      </c>
      <c r="R1984" s="2" t="str">
        <f t="shared" si="92"/>
        <v>SHIROTANI Kensuke (01)</v>
      </c>
      <c r="S1984" s="2" t="str">
        <f>IFERROR(IF($F1984="","",INDEX(リスト!$C:$C,MATCH($F1984,リスト!$B:$B,0))),"")</f>
        <v>29</v>
      </c>
      <c r="T1984" s="2" t="str">
        <f>IFERROR(IF($K1984="","",INDEX(リスト!$F:$F,MATCH($K1984,リスト!$E:$E,0))),"")</f>
        <v>JPN</v>
      </c>
      <c r="U1984" s="2" t="str">
        <f>IF($B1984="","",RIGHT($G1984*1000+100+COUNTIF($G$2:$G1984,$G1984),9))</f>
        <v>010611101</v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>甲陽学院・兵　庫</v>
      </c>
    </row>
    <row r="1985" spans="1:22" x14ac:dyDescent="0.4">
      <c r="A1985" t="s">
        <v>11840</v>
      </c>
      <c r="B1985">
        <v>1992</v>
      </c>
      <c r="C1985" t="s">
        <v>9024</v>
      </c>
      <c r="D1985" t="s">
        <v>9025</v>
      </c>
      <c r="E1985">
        <v>2</v>
      </c>
      <c r="F1985" t="s">
        <v>97</v>
      </c>
      <c r="G1985">
        <v>20021207</v>
      </c>
      <c r="H1985" t="s">
        <v>9026</v>
      </c>
      <c r="I1985" t="s">
        <v>1470</v>
      </c>
      <c r="J1985" t="s">
        <v>1194</v>
      </c>
      <c r="K1985" t="s">
        <v>141</v>
      </c>
      <c r="L1985" t="s">
        <v>123</v>
      </c>
      <c r="M1985" t="s">
        <v>4681</v>
      </c>
      <c r="O1985" s="2">
        <f>IFERROR(IF($B1985="","",INDEX(所属情報!$E:$E,MATCH($A1985,所属情報!$A:$A,0))),"")</f>
        <v>491023</v>
      </c>
      <c r="P1985" s="2" t="str">
        <f t="shared" si="90"/>
        <v>井上　紘希 (2)</v>
      </c>
      <c r="Q1985" s="2" t="str">
        <f t="shared" si="91"/>
        <v>ｲﾉｳｴ ｺｳｷ</v>
      </c>
      <c r="R1985" s="2" t="str">
        <f t="shared" si="92"/>
        <v>INOUE Koki (02)</v>
      </c>
      <c r="S1985" s="2" t="str">
        <f>IFERROR(IF($F1985="","",INDEX(リスト!$C:$C,MATCH($F1985,リスト!$B:$B,0))),"")</f>
        <v>29</v>
      </c>
      <c r="T1985" s="2" t="str">
        <f>IFERROR(IF($K1985="","",INDEX(リスト!$F:$F,MATCH($K1985,リスト!$E:$E,0))),"")</f>
        <v>JPN</v>
      </c>
      <c r="U1985" s="2" t="str">
        <f>IF($B1985="","",RIGHT($G1985*1000+100+COUNTIF($G$2:$G1985,$G1985),9))</f>
        <v>021207101</v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>青雲・長　崎</v>
      </c>
    </row>
    <row r="1986" spans="1:22" x14ac:dyDescent="0.4">
      <c r="A1986" t="s">
        <v>11840</v>
      </c>
      <c r="B1986">
        <v>1993</v>
      </c>
      <c r="C1986" t="s">
        <v>9027</v>
      </c>
      <c r="D1986" t="s">
        <v>9028</v>
      </c>
      <c r="E1986">
        <v>2</v>
      </c>
      <c r="F1986" t="s">
        <v>97</v>
      </c>
      <c r="G1986">
        <v>20050201</v>
      </c>
      <c r="H1986" t="s">
        <v>9029</v>
      </c>
      <c r="I1986" t="s">
        <v>8907</v>
      </c>
      <c r="J1986" t="s">
        <v>1560</v>
      </c>
      <c r="K1986" t="s">
        <v>141</v>
      </c>
      <c r="L1986" t="s">
        <v>93</v>
      </c>
      <c r="M1986" t="s">
        <v>6989</v>
      </c>
      <c r="O1986" s="2">
        <f>IFERROR(IF($B1986="","",INDEX(所属情報!$E:$E,MATCH($A1986,所属情報!$A:$A,0))),"")</f>
        <v>491023</v>
      </c>
      <c r="P1986" s="2" t="str">
        <f t="shared" ref="P1986:P2049" si="93">IF($C1986="","",IF($E1986="",$C1986,$C1986&amp;" ("&amp;$E1986&amp;")"))</f>
        <v>小原　拓真 (2)</v>
      </c>
      <c r="Q1986" s="2" t="str">
        <f t="shared" ref="Q1986:Q2049" si="94">IF($D1986="","",ASC($D1986))</f>
        <v>ｺﾊﾗ ﾀｸﾏ</v>
      </c>
      <c r="R1986" s="2" t="str">
        <f t="shared" ref="R1986:R2049" si="95">IF($I1986="","",UPPER($I1986)&amp;" "&amp;UPPER(LEFT($J1986,1))&amp;LOWER(RIGHT($J1986,LEN($J1986)-1))&amp;" ("&amp;MID($G1986,3,2)&amp;")")</f>
        <v>KOHARA Takuma (05)</v>
      </c>
      <c r="S1986" s="2" t="str">
        <f>IFERROR(IF($F1986="","",INDEX(リスト!$C:$C,MATCH($F1986,リスト!$B:$B,0))),"")</f>
        <v>29</v>
      </c>
      <c r="T1986" s="2" t="str">
        <f>IFERROR(IF($K1986="","",INDEX(リスト!$F:$F,MATCH($K1986,リスト!$E:$E,0))),"")</f>
        <v>JPN</v>
      </c>
      <c r="U1986" s="2" t="str">
        <f>IF($B1986="","",RIGHT($G1986*1000+100+COUNTIF($G$2:$G1986,$G1986),9))</f>
        <v>050201102</v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>清風南海・大　阪</v>
      </c>
    </row>
    <row r="1987" spans="1:22" x14ac:dyDescent="0.4">
      <c r="A1987" t="s">
        <v>11840</v>
      </c>
      <c r="B1987">
        <v>1994</v>
      </c>
      <c r="C1987" t="s">
        <v>9030</v>
      </c>
      <c r="D1987" t="s">
        <v>9031</v>
      </c>
      <c r="E1987">
        <v>2</v>
      </c>
      <c r="F1987" t="s">
        <v>97</v>
      </c>
      <c r="G1987">
        <v>20040728</v>
      </c>
      <c r="H1987" t="s">
        <v>9032</v>
      </c>
      <c r="I1987" t="s">
        <v>9033</v>
      </c>
      <c r="J1987" t="s">
        <v>2157</v>
      </c>
      <c r="K1987" t="s">
        <v>141</v>
      </c>
      <c r="L1987" t="s">
        <v>93</v>
      </c>
      <c r="M1987" t="s">
        <v>4174</v>
      </c>
      <c r="O1987" s="2">
        <f>IFERROR(IF($B1987="","",INDEX(所属情報!$E:$E,MATCH($A1987,所属情報!$A:$A,0))),"")</f>
        <v>491023</v>
      </c>
      <c r="P1987" s="2" t="str">
        <f t="shared" si="93"/>
        <v>田守　雅治 (2)</v>
      </c>
      <c r="Q1987" s="2" t="str">
        <f t="shared" si="94"/>
        <v>ﾀﾓﾘ ﾏｻﾊﾙ</v>
      </c>
      <c r="R1987" s="2" t="str">
        <f t="shared" si="95"/>
        <v>TAMORI Masaharu (04)</v>
      </c>
      <c r="S1987" s="2" t="str">
        <f>IFERROR(IF($F1987="","",INDEX(リスト!$C:$C,MATCH($F1987,リスト!$B:$B,0))),"")</f>
        <v>29</v>
      </c>
      <c r="T1987" s="2" t="str">
        <f>IFERROR(IF($K1987="","",INDEX(リスト!$F:$F,MATCH($K1987,リスト!$E:$E,0))),"")</f>
        <v>JPN</v>
      </c>
      <c r="U1987" s="2" t="str">
        <f>IF($B1987="","",RIGHT($G1987*1000+100+COUNTIF($G$2:$G1987,$G1987),9))</f>
        <v>040728105</v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>天王寺・大　阪</v>
      </c>
    </row>
    <row r="1988" spans="1:22" x14ac:dyDescent="0.4">
      <c r="A1988" t="s">
        <v>11841</v>
      </c>
      <c r="B1988">
        <v>1995</v>
      </c>
      <c r="C1988" t="s">
        <v>9034</v>
      </c>
      <c r="D1988" t="s">
        <v>9035</v>
      </c>
      <c r="E1988">
        <v>4</v>
      </c>
      <c r="F1988" t="s">
        <v>97</v>
      </c>
      <c r="G1988">
        <v>20021227</v>
      </c>
      <c r="H1988" t="s">
        <v>9036</v>
      </c>
      <c r="I1988" t="s">
        <v>9037</v>
      </c>
      <c r="J1988" t="s">
        <v>6093</v>
      </c>
      <c r="K1988" t="s">
        <v>141</v>
      </c>
      <c r="L1988" t="s">
        <v>85</v>
      </c>
      <c r="M1988" t="s">
        <v>9038</v>
      </c>
      <c r="O1988" s="2">
        <f>IFERROR(IF($B1988="","",INDEX(所属情報!$E:$E,MATCH($A1988,所属情報!$A:$A,0))),"")</f>
        <v>492250</v>
      </c>
      <c r="P1988" s="2" t="str">
        <f t="shared" si="93"/>
        <v>神谷　和翔 (4)</v>
      </c>
      <c r="Q1988" s="2" t="str">
        <f t="shared" si="94"/>
        <v>ｶﾐﾔ ｱｲﾄ</v>
      </c>
      <c r="R1988" s="2" t="str">
        <f t="shared" si="95"/>
        <v>KAMIYA Aito (02)</v>
      </c>
      <c r="S1988" s="2" t="str">
        <f>IFERROR(IF($F1988="","",INDEX(リスト!$C:$C,MATCH($F1988,リスト!$B:$B,0))),"")</f>
        <v>29</v>
      </c>
      <c r="T1988" s="2" t="str">
        <f>IFERROR(IF($K1988="","",INDEX(リスト!$F:$F,MATCH($K1988,リスト!$E:$E,0))),"")</f>
        <v>JPN</v>
      </c>
      <c r="U1988" s="2" t="str">
        <f>IF($B1988="","",RIGHT($G1988*1000+100+COUNTIF($G$2:$G1988,$G1988),9))</f>
        <v>021227102</v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>大府東・愛　知</v>
      </c>
    </row>
    <row r="1989" spans="1:22" x14ac:dyDescent="0.4">
      <c r="A1989" t="s">
        <v>11841</v>
      </c>
      <c r="B1989">
        <v>1996</v>
      </c>
      <c r="C1989" t="s">
        <v>9039</v>
      </c>
      <c r="D1989" t="s">
        <v>9040</v>
      </c>
      <c r="E1989">
        <v>3</v>
      </c>
      <c r="F1989" t="s">
        <v>97</v>
      </c>
      <c r="G1989">
        <v>20040124</v>
      </c>
      <c r="H1989" t="s">
        <v>9041</v>
      </c>
      <c r="I1989" t="s">
        <v>9042</v>
      </c>
      <c r="J1989" t="s">
        <v>1004</v>
      </c>
      <c r="K1989" t="s">
        <v>141</v>
      </c>
      <c r="L1989" t="s">
        <v>55</v>
      </c>
      <c r="M1989" t="s">
        <v>9043</v>
      </c>
      <c r="O1989" s="2">
        <f>IFERROR(IF($B1989="","",INDEX(所属情報!$E:$E,MATCH($A1989,所属情報!$A:$A,0))),"")</f>
        <v>492250</v>
      </c>
      <c r="P1989" s="2" t="str">
        <f t="shared" si="93"/>
        <v>箕川　陽向 (3)</v>
      </c>
      <c r="Q1989" s="2" t="str">
        <f t="shared" si="94"/>
        <v>ﾐｶﾜ ﾋﾅﾀ</v>
      </c>
      <c r="R1989" s="2" t="str">
        <f t="shared" si="95"/>
        <v>MIKAWA Hinata (04)</v>
      </c>
      <c r="S1989" s="2" t="str">
        <f>IFERROR(IF($F1989="","",INDEX(リスト!$C:$C,MATCH($F1989,リスト!$B:$B,0))),"")</f>
        <v>29</v>
      </c>
      <c r="T1989" s="2" t="str">
        <f>IFERROR(IF($K1989="","",INDEX(リスト!$F:$F,MATCH($K1989,リスト!$E:$E,0))),"")</f>
        <v>JPN</v>
      </c>
      <c r="U1989" s="2" t="str">
        <f>IF($B1989="","",RIGHT($G1989*1000+100+COUNTIF($G$2:$G1989,$G1989),9))</f>
        <v>040124103</v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>常磐大・茨　城</v>
      </c>
    </row>
    <row r="1990" spans="1:22" x14ac:dyDescent="0.4">
      <c r="A1990" t="s">
        <v>11841</v>
      </c>
      <c r="B1990">
        <v>1997</v>
      </c>
      <c r="C1990" t="s">
        <v>9044</v>
      </c>
      <c r="D1990" t="s">
        <v>9045</v>
      </c>
      <c r="E1990">
        <v>3</v>
      </c>
      <c r="F1990" t="s">
        <v>97</v>
      </c>
      <c r="G1990">
        <v>20031203</v>
      </c>
      <c r="I1990" t="s">
        <v>9046</v>
      </c>
      <c r="J1990" t="s">
        <v>1244</v>
      </c>
      <c r="K1990" t="s">
        <v>141</v>
      </c>
      <c r="L1990" t="s">
        <v>97</v>
      </c>
      <c r="M1990" t="s">
        <v>2579</v>
      </c>
      <c r="O1990" s="2">
        <f>IFERROR(IF($B1990="","",INDEX(所属情報!$E:$E,MATCH($A1990,所属情報!$A:$A,0))),"")</f>
        <v>492250</v>
      </c>
      <c r="P1990" s="2" t="str">
        <f t="shared" si="93"/>
        <v>菊田　悠真 (3)</v>
      </c>
      <c r="Q1990" s="2" t="str">
        <f t="shared" si="94"/>
        <v>ｷｸﾀ ﾕｳﾏ</v>
      </c>
      <c r="R1990" s="2" t="str">
        <f t="shared" si="95"/>
        <v>KIKUTA Yuma (03)</v>
      </c>
      <c r="S1990" s="2" t="str">
        <f>IFERROR(IF($F1990="","",INDEX(リスト!$C:$C,MATCH($F1990,リスト!$B:$B,0))),"")</f>
        <v>29</v>
      </c>
      <c r="T1990" s="2" t="str">
        <f>IFERROR(IF($K1990="","",INDEX(リスト!$F:$F,MATCH($K1990,リスト!$E:$E,0))),"")</f>
        <v>JPN</v>
      </c>
      <c r="U1990" s="2" t="str">
        <f>IF($B1990="","",RIGHT($G1990*1000+100+COUNTIF($G$2:$G1990,$G1990),9))</f>
        <v>031203102</v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>奈良大附属・奈　良</v>
      </c>
    </row>
    <row r="1991" spans="1:22" x14ac:dyDescent="0.4">
      <c r="A1991" t="s">
        <v>11841</v>
      </c>
      <c r="B1991">
        <v>1998</v>
      </c>
      <c r="C1991" t="s">
        <v>9047</v>
      </c>
      <c r="D1991" t="s">
        <v>9048</v>
      </c>
      <c r="E1991">
        <v>2</v>
      </c>
      <c r="F1991" t="s">
        <v>1281</v>
      </c>
      <c r="G1991">
        <v>20040928</v>
      </c>
      <c r="H1991" t="s">
        <v>9049</v>
      </c>
      <c r="I1991" t="s">
        <v>9050</v>
      </c>
      <c r="J1991" t="s">
        <v>3911</v>
      </c>
      <c r="K1991" t="s">
        <v>141</v>
      </c>
      <c r="L1991" t="s">
        <v>93</v>
      </c>
      <c r="M1991" t="s">
        <v>9051</v>
      </c>
      <c r="O1991" s="2">
        <f>IFERROR(IF($B1991="","",INDEX(所属情報!$E:$E,MATCH($A1991,所属情報!$A:$A,0))),"")</f>
        <v>492250</v>
      </c>
      <c r="P1991" s="2" t="str">
        <f t="shared" si="93"/>
        <v>生田　賢祐 (2)</v>
      </c>
      <c r="Q1991" s="2" t="str">
        <f t="shared" si="94"/>
        <v>ｲｸﾀ ｹﾝｽｹ</v>
      </c>
      <c r="R1991" s="2" t="str">
        <f t="shared" si="95"/>
        <v>IKUTA Kensuke (04)</v>
      </c>
      <c r="S1991" s="2" t="str">
        <f>IFERROR(IF($F1991="","",INDEX(リスト!$C:$C,MATCH($F1991,リスト!$B:$B,0))),"")</f>
        <v>49</v>
      </c>
      <c r="T1991" s="2" t="str">
        <f>IFERROR(IF($K1991="","",INDEX(リスト!$F:$F,MATCH($K1991,リスト!$E:$E,0))),"")</f>
        <v>JPN</v>
      </c>
      <c r="U1991" s="2" t="str">
        <f>IF($B1991="","",RIGHT($G1991*1000+100+COUNTIF($G$2:$G1991,$G1991),9))</f>
        <v>040928101</v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>大阪電気通信大・大　阪</v>
      </c>
    </row>
    <row r="1992" spans="1:22" x14ac:dyDescent="0.4">
      <c r="A1992" t="s">
        <v>11841</v>
      </c>
      <c r="B1992">
        <v>1999</v>
      </c>
      <c r="C1992" t="s">
        <v>9052</v>
      </c>
      <c r="D1992" t="s">
        <v>9053</v>
      </c>
      <c r="E1992">
        <v>2</v>
      </c>
      <c r="F1992" t="s">
        <v>1281</v>
      </c>
      <c r="G1992">
        <v>20041019</v>
      </c>
      <c r="H1992" t="s">
        <v>9054</v>
      </c>
      <c r="I1992" t="s">
        <v>2583</v>
      </c>
      <c r="J1992" t="s">
        <v>2185</v>
      </c>
      <c r="K1992" t="s">
        <v>141</v>
      </c>
      <c r="L1992" t="s">
        <v>87</v>
      </c>
      <c r="M1992" t="s">
        <v>4653</v>
      </c>
      <c r="O1992" s="2">
        <f>IFERROR(IF($B1992="","",INDEX(所属情報!$E:$E,MATCH($A1992,所属情報!$A:$A,0))),"")</f>
        <v>492250</v>
      </c>
      <c r="P1992" s="2" t="str">
        <f t="shared" si="93"/>
        <v>冨田　陽誠 (2)</v>
      </c>
      <c r="Q1992" s="2" t="str">
        <f t="shared" si="94"/>
        <v>ﾄﾐﾀ ﾖｳｾｲ</v>
      </c>
      <c r="R1992" s="2" t="str">
        <f t="shared" si="95"/>
        <v>TOMITA Yosei (04)</v>
      </c>
      <c r="S1992" s="2" t="str">
        <f>IFERROR(IF($F1992="","",INDEX(リスト!$C:$C,MATCH($F1992,リスト!$B:$B,0))),"")</f>
        <v>49</v>
      </c>
      <c r="T1992" s="2" t="str">
        <f>IFERROR(IF($K1992="","",INDEX(リスト!$F:$F,MATCH($K1992,リスト!$E:$E,0))),"")</f>
        <v>JPN</v>
      </c>
      <c r="U1992" s="2" t="str">
        <f>IF($B1992="","",RIGHT($G1992*1000+100+COUNTIF($G$2:$G1992,$G1992),9))</f>
        <v>041019101</v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>上野・三　重</v>
      </c>
    </row>
    <row r="1993" spans="1:22" x14ac:dyDescent="0.4">
      <c r="A1993" t="s">
        <v>11841</v>
      </c>
      <c r="B1993">
        <v>2000</v>
      </c>
      <c r="C1993" t="s">
        <v>9055</v>
      </c>
      <c r="D1993" t="s">
        <v>9056</v>
      </c>
      <c r="E1993">
        <v>2</v>
      </c>
      <c r="F1993" t="s">
        <v>1281</v>
      </c>
      <c r="G1993">
        <v>20040702</v>
      </c>
      <c r="H1993" t="s">
        <v>9057</v>
      </c>
      <c r="I1993" t="s">
        <v>9058</v>
      </c>
      <c r="J1993" t="s">
        <v>9059</v>
      </c>
      <c r="K1993" t="s">
        <v>141</v>
      </c>
      <c r="L1993" t="s">
        <v>79</v>
      </c>
      <c r="M1993" t="s">
        <v>9060</v>
      </c>
      <c r="O1993" s="2">
        <f>IFERROR(IF($B1993="","",INDEX(所属情報!$E:$E,MATCH($A1993,所属情報!$A:$A,0))),"")</f>
        <v>492250</v>
      </c>
      <c r="P1993" s="2" t="str">
        <f t="shared" si="93"/>
        <v>大越　温真 (2)</v>
      </c>
      <c r="Q1993" s="2" t="str">
        <f t="shared" si="94"/>
        <v>ｵｵｺｼ ﾊﾙﾏ</v>
      </c>
      <c r="R1993" s="2" t="str">
        <f t="shared" si="95"/>
        <v>OKOSHI Haruma (04)</v>
      </c>
      <c r="S1993" s="2" t="str">
        <f>IFERROR(IF($F1993="","",INDEX(リスト!$C:$C,MATCH($F1993,リスト!$B:$B,0))),"")</f>
        <v>49</v>
      </c>
      <c r="T1993" s="2" t="str">
        <f>IFERROR(IF($K1993="","",INDEX(リスト!$F:$F,MATCH($K1993,リスト!$E:$E,0))),"")</f>
        <v>JPN</v>
      </c>
      <c r="U1993" s="2" t="str">
        <f>IF($B1993="","",RIGHT($G1993*1000+100+COUNTIF($G$2:$G1993,$G1993),9))</f>
        <v>040702107</v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>松商学園・長　野</v>
      </c>
    </row>
    <row r="1994" spans="1:22" x14ac:dyDescent="0.4">
      <c r="A1994" t="s">
        <v>11842</v>
      </c>
      <c r="B1994">
        <v>2001</v>
      </c>
      <c r="C1994" t="s">
        <v>9061</v>
      </c>
      <c r="D1994" t="s">
        <v>9062</v>
      </c>
      <c r="E1994">
        <v>2</v>
      </c>
      <c r="F1994" t="s">
        <v>95</v>
      </c>
      <c r="G1994">
        <v>20050214</v>
      </c>
      <c r="H1994" t="s">
        <v>9063</v>
      </c>
      <c r="I1994" t="s">
        <v>8552</v>
      </c>
      <c r="J1994" t="s">
        <v>1228</v>
      </c>
      <c r="K1994" t="s">
        <v>141</v>
      </c>
      <c r="L1994" t="s">
        <v>95</v>
      </c>
      <c r="M1994" t="s">
        <v>3470</v>
      </c>
      <c r="O1994" s="2">
        <f>IFERROR(IF($B1994="","",INDEX(所属情報!$E:$E,MATCH($A1994,所属情報!$A:$A,0))),"")</f>
        <v>492413</v>
      </c>
      <c r="P1994" s="2" t="str">
        <f t="shared" si="93"/>
        <v>宮城　亮佑 (2)</v>
      </c>
      <c r="Q1994" s="2" t="str">
        <f t="shared" si="94"/>
        <v>ﾐﾔｷﾞ ﾘｮｳｽｹ</v>
      </c>
      <c r="R1994" s="2" t="str">
        <f t="shared" si="95"/>
        <v>MIYAGI Ryosuke (05)</v>
      </c>
      <c r="S1994" s="2" t="str">
        <f>IFERROR(IF($F1994="","",INDEX(リスト!$C:$C,MATCH($F1994,リスト!$B:$B,0))),"")</f>
        <v>28</v>
      </c>
      <c r="T1994" s="2" t="str">
        <f>IFERROR(IF($K1994="","",INDEX(リスト!$F:$F,MATCH($K1994,リスト!$E:$E,0))),"")</f>
        <v>JPN</v>
      </c>
      <c r="U1994" s="2" t="str">
        <f>IF($B1994="","",RIGHT($G1994*1000+100+COUNTIF($G$2:$G1994,$G1994),9))</f>
        <v>050214103</v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>柏原・兵　庫</v>
      </c>
    </row>
    <row r="1995" spans="1:22" x14ac:dyDescent="0.4">
      <c r="A1995" t="s">
        <v>11842</v>
      </c>
      <c r="B1995">
        <v>2002</v>
      </c>
      <c r="C1995" t="s">
        <v>9064</v>
      </c>
      <c r="D1995" t="s">
        <v>9065</v>
      </c>
      <c r="E1995">
        <v>2</v>
      </c>
      <c r="F1995" t="s">
        <v>95</v>
      </c>
      <c r="G1995">
        <v>20040814</v>
      </c>
      <c r="H1995" t="s">
        <v>9066</v>
      </c>
      <c r="I1995" t="s">
        <v>1036</v>
      </c>
      <c r="J1995" t="s">
        <v>980</v>
      </c>
      <c r="K1995" t="s">
        <v>141</v>
      </c>
      <c r="L1995" t="s">
        <v>95</v>
      </c>
      <c r="M1995" t="s">
        <v>1038</v>
      </c>
      <c r="O1995" s="2">
        <f>IFERROR(IF($B1995="","",INDEX(所属情報!$E:$E,MATCH($A1995,所属情報!$A:$A,0))),"")</f>
        <v>492413</v>
      </c>
      <c r="P1995" s="2" t="str">
        <f t="shared" si="93"/>
        <v>中戸　翔大 (2)</v>
      </c>
      <c r="Q1995" s="2" t="str">
        <f t="shared" si="94"/>
        <v>ﾅｶﾄ ｼｮｳﾀ</v>
      </c>
      <c r="R1995" s="2" t="str">
        <f t="shared" si="95"/>
        <v>NAKATO Shota (04)</v>
      </c>
      <c r="S1995" s="2" t="str">
        <f>IFERROR(IF($F1995="","",INDEX(リスト!$C:$C,MATCH($F1995,リスト!$B:$B,0))),"")</f>
        <v>28</v>
      </c>
      <c r="T1995" s="2" t="str">
        <f>IFERROR(IF($K1995="","",INDEX(リスト!$F:$F,MATCH($K1995,リスト!$E:$E,0))),"")</f>
        <v>JPN</v>
      </c>
      <c r="U1995" s="2" t="str">
        <f>IF($B1995="","",RIGHT($G1995*1000+100+COUNTIF($G$2:$G1995,$G1995),9))</f>
        <v>040814102</v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>明石南・兵　庫</v>
      </c>
    </row>
    <row r="1996" spans="1:22" x14ac:dyDescent="0.4">
      <c r="A1996" t="s">
        <v>762</v>
      </c>
      <c r="B1996">
        <v>2003</v>
      </c>
      <c r="C1996" t="s">
        <v>9067</v>
      </c>
      <c r="D1996" t="s">
        <v>9068</v>
      </c>
      <c r="E1996">
        <v>4</v>
      </c>
      <c r="F1996" t="s">
        <v>91</v>
      </c>
      <c r="G1996">
        <v>20020807</v>
      </c>
      <c r="H1996" t="s">
        <v>9069</v>
      </c>
      <c r="I1996" t="s">
        <v>2689</v>
      </c>
      <c r="J1996" t="s">
        <v>2900</v>
      </c>
      <c r="K1996" t="s">
        <v>141</v>
      </c>
      <c r="L1996" t="s">
        <v>91</v>
      </c>
      <c r="M1996" t="s">
        <v>1472</v>
      </c>
      <c r="O1996" s="2">
        <f>IFERROR(IF($B1996="","",INDEX(所属情報!$E:$E,MATCH($A1996,所属情報!$A:$A,0))),"")</f>
        <v>492199</v>
      </c>
      <c r="P1996" s="2" t="str">
        <f t="shared" si="93"/>
        <v>魚谷　朋哉 (4)</v>
      </c>
      <c r="Q1996" s="2" t="str">
        <f t="shared" si="94"/>
        <v>ｳｵﾀﾆ ﾄﾓﾔ</v>
      </c>
      <c r="R1996" s="2" t="str">
        <f t="shared" si="95"/>
        <v>UOTANI Tomoya (02)</v>
      </c>
      <c r="S1996" s="2" t="str">
        <f>IFERROR(IF($F1996="","",INDEX(リスト!$C:$C,MATCH($F1996,リスト!$B:$B,0))),"")</f>
        <v>26</v>
      </c>
      <c r="T1996" s="2" t="str">
        <f>IFERROR(IF($K1996="","",INDEX(リスト!$F:$F,MATCH($K1996,リスト!$E:$E,0))),"")</f>
        <v>JPN</v>
      </c>
      <c r="U1996" s="2" t="str">
        <f>IF($B1996="","",RIGHT($G1996*1000+100+COUNTIF($G$2:$G1996,$G1996),9))</f>
        <v>020807101</v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>京都外大西・京　都</v>
      </c>
    </row>
    <row r="1997" spans="1:22" x14ac:dyDescent="0.4">
      <c r="A1997" t="s">
        <v>762</v>
      </c>
      <c r="B1997">
        <v>2004</v>
      </c>
      <c r="C1997" t="s">
        <v>9070</v>
      </c>
      <c r="D1997" t="s">
        <v>9071</v>
      </c>
      <c r="E1997">
        <v>4</v>
      </c>
      <c r="F1997" t="s">
        <v>91</v>
      </c>
      <c r="G1997">
        <v>20020818</v>
      </c>
      <c r="H1997" t="s">
        <v>9072</v>
      </c>
      <c r="I1997" t="s">
        <v>4776</v>
      </c>
      <c r="J1997" t="s">
        <v>2163</v>
      </c>
      <c r="K1997" t="s">
        <v>141</v>
      </c>
      <c r="L1997" t="s">
        <v>91</v>
      </c>
      <c r="M1997" t="s">
        <v>1947</v>
      </c>
      <c r="O1997" s="2">
        <f>IFERROR(IF($B1997="","",INDEX(所属情報!$E:$E,MATCH($A1997,所属情報!$A:$A,0))),"")</f>
        <v>492199</v>
      </c>
      <c r="P1997" s="2" t="str">
        <f t="shared" si="93"/>
        <v>櫻井　晃平 (4)</v>
      </c>
      <c r="Q1997" s="2" t="str">
        <f t="shared" si="94"/>
        <v>ｻｸﾗｲ ｺｳﾍｲ</v>
      </c>
      <c r="R1997" s="2" t="str">
        <f t="shared" si="95"/>
        <v>SAKURAI Kohei (02)</v>
      </c>
      <c r="S1997" s="2" t="str">
        <f>IFERROR(IF($F1997="","",INDEX(リスト!$C:$C,MATCH($F1997,リスト!$B:$B,0))),"")</f>
        <v>26</v>
      </c>
      <c r="T1997" s="2" t="str">
        <f>IFERROR(IF($K1997="","",INDEX(リスト!$F:$F,MATCH($K1997,リスト!$E:$E,0))),"")</f>
        <v>JPN</v>
      </c>
      <c r="U1997" s="2" t="str">
        <f>IF($B1997="","",RIGHT($G1997*1000+100+COUNTIF($G$2:$G1997,$G1997),9))</f>
        <v>020818101</v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>桂・京　都</v>
      </c>
    </row>
    <row r="1998" spans="1:22" x14ac:dyDescent="0.4">
      <c r="A1998" t="s">
        <v>762</v>
      </c>
      <c r="B1998">
        <v>2005</v>
      </c>
      <c r="C1998" t="s">
        <v>9073</v>
      </c>
      <c r="D1998" t="s">
        <v>9074</v>
      </c>
      <c r="E1998">
        <v>3</v>
      </c>
      <c r="F1998" t="s">
        <v>91</v>
      </c>
      <c r="G1998">
        <v>20031007</v>
      </c>
      <c r="I1998" t="s">
        <v>2411</v>
      </c>
      <c r="J1998" t="s">
        <v>7903</v>
      </c>
      <c r="K1998" t="s">
        <v>141</v>
      </c>
      <c r="L1998" t="s">
        <v>75</v>
      </c>
      <c r="M1998" t="s">
        <v>9075</v>
      </c>
      <c r="O1998" s="2">
        <f>IFERROR(IF($B1998="","",INDEX(所属情報!$E:$E,MATCH($A1998,所属情報!$A:$A,0))),"")</f>
        <v>492199</v>
      </c>
      <c r="P1998" s="2" t="str">
        <f t="shared" si="93"/>
        <v>平井　迅 (3)</v>
      </c>
      <c r="Q1998" s="2" t="str">
        <f t="shared" si="94"/>
        <v>ﾋﾗｲ ｼﾞﾝ</v>
      </c>
      <c r="R1998" s="2" t="str">
        <f t="shared" si="95"/>
        <v>HIRAI Jin (03)</v>
      </c>
      <c r="S1998" s="2" t="str">
        <f>IFERROR(IF($F1998="","",INDEX(リスト!$C:$C,MATCH($F1998,リスト!$B:$B,0))),"")</f>
        <v>26</v>
      </c>
      <c r="T1998" s="2" t="str">
        <f>IFERROR(IF($K1998="","",INDEX(リスト!$F:$F,MATCH($K1998,リスト!$E:$E,0))),"")</f>
        <v>JPN</v>
      </c>
      <c r="U1998" s="2" t="str">
        <f>IF($B1998="","",RIGHT($G1998*1000+100+COUNTIF($G$2:$G1998,$G1998),9))</f>
        <v>031007102</v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>美方・福　井</v>
      </c>
    </row>
    <row r="1999" spans="1:22" x14ac:dyDescent="0.4">
      <c r="A1999" t="s">
        <v>762</v>
      </c>
      <c r="B1999">
        <v>2006</v>
      </c>
      <c r="C1999" t="s">
        <v>9076</v>
      </c>
      <c r="D1999" t="s">
        <v>9077</v>
      </c>
      <c r="E1999">
        <v>3</v>
      </c>
      <c r="F1999" t="s">
        <v>91</v>
      </c>
      <c r="G1999">
        <v>20030801</v>
      </c>
      <c r="I1999" t="s">
        <v>2799</v>
      </c>
      <c r="J1999" t="s">
        <v>1914</v>
      </c>
      <c r="K1999" t="s">
        <v>141</v>
      </c>
      <c r="L1999" t="s">
        <v>91</v>
      </c>
      <c r="M1999" t="s">
        <v>6443</v>
      </c>
      <c r="O1999" s="2">
        <f>IFERROR(IF($B1999="","",INDEX(所属情報!$E:$E,MATCH($A1999,所属情報!$A:$A,0))),"")</f>
        <v>492199</v>
      </c>
      <c r="P1999" s="2" t="str">
        <f t="shared" si="93"/>
        <v>足立　奏太 (3)</v>
      </c>
      <c r="Q1999" s="2" t="str">
        <f t="shared" si="94"/>
        <v>ｱﾀﾞﾁ ｶﾅﾀ</v>
      </c>
      <c r="R1999" s="2" t="str">
        <f t="shared" si="95"/>
        <v>ADACHI Kanata (03)</v>
      </c>
      <c r="S1999" s="2" t="str">
        <f>IFERROR(IF($F1999="","",INDEX(リスト!$C:$C,MATCH($F1999,リスト!$B:$B,0))),"")</f>
        <v>26</v>
      </c>
      <c r="T1999" s="2" t="str">
        <f>IFERROR(IF($K1999="","",INDEX(リスト!$F:$F,MATCH($K1999,リスト!$E:$E,0))),"")</f>
        <v>JPN</v>
      </c>
      <c r="U1999" s="2" t="str">
        <f>IF($B1999="","",RIGHT($G1999*1000+100+COUNTIF($G$2:$G1999,$G1999),9))</f>
        <v>030801104</v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>福知山成美・京　都</v>
      </c>
    </row>
    <row r="2000" spans="1:22" x14ac:dyDescent="0.4">
      <c r="A2000" t="s">
        <v>762</v>
      </c>
      <c r="B2000">
        <v>2007</v>
      </c>
      <c r="C2000" t="s">
        <v>9078</v>
      </c>
      <c r="D2000" t="s">
        <v>9079</v>
      </c>
      <c r="E2000">
        <v>3</v>
      </c>
      <c r="F2000" t="s">
        <v>91</v>
      </c>
      <c r="G2000">
        <v>20030901</v>
      </c>
      <c r="I2000" t="s">
        <v>1697</v>
      </c>
      <c r="J2000" t="s">
        <v>1303</v>
      </c>
      <c r="K2000" t="s">
        <v>141</v>
      </c>
      <c r="L2000" t="s">
        <v>59</v>
      </c>
      <c r="M2000" t="s">
        <v>9080</v>
      </c>
      <c r="O2000" s="2">
        <f>IFERROR(IF($B2000="","",INDEX(所属情報!$E:$E,MATCH($A2000,所属情報!$A:$A,0))),"")</f>
        <v>492199</v>
      </c>
      <c r="P2000" s="2" t="str">
        <f t="shared" si="93"/>
        <v>村田　悠人 (3)</v>
      </c>
      <c r="Q2000" s="2" t="str">
        <f t="shared" si="94"/>
        <v>ﾑﾗﾀ ﾕｳﾄ</v>
      </c>
      <c r="R2000" s="2" t="str">
        <f t="shared" si="95"/>
        <v>MURATA Yuto (03)</v>
      </c>
      <c r="S2000" s="2" t="str">
        <f>IFERROR(IF($F2000="","",INDEX(リスト!$C:$C,MATCH($F2000,リスト!$B:$B,0))),"")</f>
        <v>26</v>
      </c>
      <c r="T2000" s="2" t="str">
        <f>IFERROR(IF($K2000="","",INDEX(リスト!$F:$F,MATCH($K2000,リスト!$E:$E,0))),"")</f>
        <v>JPN</v>
      </c>
      <c r="U2000" s="2" t="str">
        <f>IF($B2000="","",RIGHT($G2000*1000+100+COUNTIF($G$2:$G2000,$G2000),9))</f>
        <v>030901101</v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>館林・群　馬</v>
      </c>
    </row>
    <row r="2001" spans="1:22" x14ac:dyDescent="0.4">
      <c r="A2001" t="s">
        <v>762</v>
      </c>
      <c r="B2001">
        <v>2008</v>
      </c>
      <c r="C2001" t="s">
        <v>9081</v>
      </c>
      <c r="D2001" t="s">
        <v>9082</v>
      </c>
      <c r="E2001">
        <v>3</v>
      </c>
      <c r="F2001" t="s">
        <v>93</v>
      </c>
      <c r="G2001">
        <v>20030416</v>
      </c>
      <c r="I2001" t="s">
        <v>9083</v>
      </c>
      <c r="J2001" t="s">
        <v>1223</v>
      </c>
      <c r="K2001" t="s">
        <v>141</v>
      </c>
      <c r="L2001" t="s">
        <v>93</v>
      </c>
      <c r="M2001" t="s">
        <v>4572</v>
      </c>
      <c r="O2001" s="2">
        <f>IFERROR(IF($B2001="","",INDEX(所属情報!$E:$E,MATCH($A2001,所属情報!$A:$A,0))),"")</f>
        <v>492199</v>
      </c>
      <c r="P2001" s="2" t="str">
        <f t="shared" si="93"/>
        <v>神田　遥輝 (3)</v>
      </c>
      <c r="Q2001" s="2" t="str">
        <f t="shared" si="94"/>
        <v>ｶﾝﾀﾞ ﾊﾙｷ</v>
      </c>
      <c r="R2001" s="2" t="str">
        <f t="shared" si="95"/>
        <v>KANDA Haruki (03)</v>
      </c>
      <c r="S2001" s="2" t="str">
        <f>IFERROR(IF($F2001="","",INDEX(リスト!$C:$C,MATCH($F2001,リスト!$B:$B,0))),"")</f>
        <v>27</v>
      </c>
      <c r="T2001" s="2" t="str">
        <f>IFERROR(IF($K2001="","",INDEX(リスト!$F:$F,MATCH($K2001,リスト!$E:$E,0))),"")</f>
        <v>JPN</v>
      </c>
      <c r="U2001" s="2" t="str">
        <f>IF($B2001="","",RIGHT($G2001*1000+100+COUNTIF($G$2:$G2001,$G2001),9))</f>
        <v>030416102</v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>興國・大　阪</v>
      </c>
    </row>
    <row r="2002" spans="1:22" x14ac:dyDescent="0.4">
      <c r="A2002" t="s">
        <v>762</v>
      </c>
      <c r="B2002">
        <v>2009</v>
      </c>
      <c r="C2002" t="s">
        <v>9084</v>
      </c>
      <c r="D2002" t="s">
        <v>9085</v>
      </c>
      <c r="E2002">
        <v>3</v>
      </c>
      <c r="F2002" t="s">
        <v>91</v>
      </c>
      <c r="G2002">
        <v>20030826</v>
      </c>
      <c r="I2002" t="s">
        <v>5350</v>
      </c>
      <c r="J2002" t="s">
        <v>9086</v>
      </c>
      <c r="K2002" t="s">
        <v>141</v>
      </c>
      <c r="L2002" t="s">
        <v>91</v>
      </c>
      <c r="M2002" t="s">
        <v>3647</v>
      </c>
      <c r="O2002" s="2">
        <f>IFERROR(IF($B2002="","",INDEX(所属情報!$E:$E,MATCH($A2002,所属情報!$A:$A,0))),"")</f>
        <v>492199</v>
      </c>
      <c r="P2002" s="2" t="str">
        <f t="shared" si="93"/>
        <v>藤本　真吾 (3)</v>
      </c>
      <c r="Q2002" s="2" t="str">
        <f t="shared" si="94"/>
        <v>ﾌｼﾞﾓﾄ ｼﾝｺﾞ</v>
      </c>
      <c r="R2002" s="2" t="str">
        <f t="shared" si="95"/>
        <v>FUJIMOTO Shingo (03)</v>
      </c>
      <c r="S2002" s="2" t="str">
        <f>IFERROR(IF($F2002="","",INDEX(リスト!$C:$C,MATCH($F2002,リスト!$B:$B,0))),"")</f>
        <v>26</v>
      </c>
      <c r="T2002" s="2" t="str">
        <f>IFERROR(IF($K2002="","",INDEX(リスト!$F:$F,MATCH($K2002,リスト!$E:$E,0))),"")</f>
        <v>JPN</v>
      </c>
      <c r="U2002" s="2" t="str">
        <f>IF($B2002="","",RIGHT($G2002*1000+100+COUNTIF($G$2:$G2002,$G2002),9))</f>
        <v>030826102</v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>亀岡・京　都</v>
      </c>
    </row>
    <row r="2003" spans="1:22" x14ac:dyDescent="0.4">
      <c r="A2003" t="s">
        <v>762</v>
      </c>
      <c r="B2003">
        <v>2010</v>
      </c>
      <c r="C2003" t="s">
        <v>9087</v>
      </c>
      <c r="D2003" t="s">
        <v>9088</v>
      </c>
      <c r="E2003">
        <v>3</v>
      </c>
      <c r="F2003" t="s">
        <v>99</v>
      </c>
      <c r="G2003">
        <v>20030908</v>
      </c>
      <c r="I2003" t="s">
        <v>1796</v>
      </c>
      <c r="J2003" t="s">
        <v>2550</v>
      </c>
      <c r="K2003" t="s">
        <v>141</v>
      </c>
      <c r="L2003" t="s">
        <v>99</v>
      </c>
      <c r="M2003" t="s">
        <v>9089</v>
      </c>
      <c r="O2003" s="2">
        <f>IFERROR(IF($B2003="","",INDEX(所属情報!$E:$E,MATCH($A2003,所属情報!$A:$A,0))),"")</f>
        <v>492199</v>
      </c>
      <c r="P2003" s="2" t="str">
        <f t="shared" si="93"/>
        <v>齋藤　拳 (3)</v>
      </c>
      <c r="Q2003" s="2" t="str">
        <f t="shared" si="94"/>
        <v>ｻｲﾄｳ ｹﾝ</v>
      </c>
      <c r="R2003" s="2" t="str">
        <f t="shared" si="95"/>
        <v>SAITO Ken (03)</v>
      </c>
      <c r="S2003" s="2" t="str">
        <f>IFERROR(IF($F2003="","",INDEX(リスト!$C:$C,MATCH($F2003,リスト!$B:$B,0))),"")</f>
        <v>30</v>
      </c>
      <c r="T2003" s="2" t="str">
        <f>IFERROR(IF($K2003="","",INDEX(リスト!$F:$F,MATCH($K2003,リスト!$E:$E,0))),"")</f>
        <v>JPN</v>
      </c>
      <c r="U2003" s="2" t="str">
        <f>IF($B2003="","",RIGHT($G2003*1000+100+COUNTIF($G$2:$G2003,$G2003),9))</f>
        <v>030908104</v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>新宮・和歌山</v>
      </c>
    </row>
    <row r="2004" spans="1:22" x14ac:dyDescent="0.4">
      <c r="A2004" t="s">
        <v>762</v>
      </c>
      <c r="B2004">
        <v>2011</v>
      </c>
      <c r="C2004" t="s">
        <v>9090</v>
      </c>
      <c r="D2004" t="s">
        <v>9091</v>
      </c>
      <c r="E2004">
        <v>4</v>
      </c>
      <c r="F2004" t="s">
        <v>91</v>
      </c>
      <c r="G2004">
        <v>20020917</v>
      </c>
      <c r="I2004" t="s">
        <v>1084</v>
      </c>
      <c r="J2004" t="s">
        <v>9092</v>
      </c>
      <c r="K2004" t="s">
        <v>141</v>
      </c>
      <c r="L2004" t="s">
        <v>91</v>
      </c>
      <c r="M2004" t="s">
        <v>3141</v>
      </c>
      <c r="O2004" s="2">
        <f>IFERROR(IF($B2004="","",INDEX(所属情報!$E:$E,MATCH($A2004,所属情報!$A:$A,0))),"")</f>
        <v>492199</v>
      </c>
      <c r="P2004" s="2" t="str">
        <f t="shared" si="93"/>
        <v>木村　一太 (4)</v>
      </c>
      <c r="Q2004" s="2" t="str">
        <f t="shared" si="94"/>
        <v>ｷﾑﾗ ｲﾁﾀ</v>
      </c>
      <c r="R2004" s="2" t="str">
        <f t="shared" si="95"/>
        <v>KIMURA Ichita (02)</v>
      </c>
      <c r="S2004" s="2" t="str">
        <f>IFERROR(IF($F2004="","",INDEX(リスト!$C:$C,MATCH($F2004,リスト!$B:$B,0))),"")</f>
        <v>26</v>
      </c>
      <c r="T2004" s="2" t="str">
        <f>IFERROR(IF($K2004="","",INDEX(リスト!$F:$F,MATCH($K2004,リスト!$E:$E,0))),"")</f>
        <v>JPN</v>
      </c>
      <c r="U2004" s="2" t="str">
        <f>IF($B2004="","",RIGHT($G2004*1000+100+COUNTIF($G$2:$G2004,$G2004),9))</f>
        <v>020917104</v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>大谷・京　都</v>
      </c>
    </row>
    <row r="2005" spans="1:22" x14ac:dyDescent="0.4">
      <c r="A2005" t="s">
        <v>762</v>
      </c>
      <c r="B2005">
        <v>2012</v>
      </c>
      <c r="C2005" t="s">
        <v>9093</v>
      </c>
      <c r="D2005" t="s">
        <v>9094</v>
      </c>
      <c r="E2005">
        <v>3</v>
      </c>
      <c r="F2005" t="s">
        <v>91</v>
      </c>
      <c r="G2005">
        <v>20030726</v>
      </c>
      <c r="I2005" t="s">
        <v>1288</v>
      </c>
      <c r="J2005" t="s">
        <v>9095</v>
      </c>
      <c r="K2005" t="s">
        <v>141</v>
      </c>
      <c r="L2005" t="s">
        <v>91</v>
      </c>
      <c r="M2005" t="s">
        <v>1768</v>
      </c>
      <c r="O2005" s="2">
        <f>IFERROR(IF($B2005="","",INDEX(所属情報!$E:$E,MATCH($A2005,所属情報!$A:$A,0))),"")</f>
        <v>492199</v>
      </c>
      <c r="P2005" s="2" t="str">
        <f t="shared" si="93"/>
        <v>岡本　啓志 (3)</v>
      </c>
      <c r="Q2005" s="2" t="str">
        <f t="shared" si="94"/>
        <v>ｵｶﾓﾄ ｹｲｼ</v>
      </c>
      <c r="R2005" s="2" t="str">
        <f t="shared" si="95"/>
        <v>OKAMOTO Keishi (03)</v>
      </c>
      <c r="S2005" s="2" t="str">
        <f>IFERROR(IF($F2005="","",INDEX(リスト!$C:$C,MATCH($F2005,リスト!$B:$B,0))),"")</f>
        <v>26</v>
      </c>
      <c r="T2005" s="2" t="str">
        <f>IFERROR(IF($K2005="","",INDEX(リスト!$F:$F,MATCH($K2005,リスト!$E:$E,0))),"")</f>
        <v>JPN</v>
      </c>
      <c r="U2005" s="2" t="str">
        <f>IF($B2005="","",RIGHT($G2005*1000+100+COUNTIF($G$2:$G2005,$G2005),9))</f>
        <v>030726104</v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>洛西・京　都</v>
      </c>
    </row>
    <row r="2006" spans="1:22" x14ac:dyDescent="0.4">
      <c r="A2006" t="s">
        <v>762</v>
      </c>
      <c r="B2006">
        <v>2013</v>
      </c>
      <c r="C2006" t="s">
        <v>9096</v>
      </c>
      <c r="D2006" t="s">
        <v>9097</v>
      </c>
      <c r="E2006">
        <v>2</v>
      </c>
      <c r="F2006" t="s">
        <v>91</v>
      </c>
      <c r="G2006">
        <v>20050201</v>
      </c>
      <c r="I2006" t="s">
        <v>3483</v>
      </c>
      <c r="J2006" t="s">
        <v>980</v>
      </c>
      <c r="K2006" t="s">
        <v>141</v>
      </c>
      <c r="L2006" t="s">
        <v>91</v>
      </c>
      <c r="M2006" t="s">
        <v>1732</v>
      </c>
      <c r="O2006" s="2">
        <f>IFERROR(IF($B2006="","",INDEX(所属情報!$E:$E,MATCH($A2006,所属情報!$A:$A,0))),"")</f>
        <v>492199</v>
      </c>
      <c r="P2006" s="2" t="str">
        <f t="shared" si="93"/>
        <v>森本　翔太 (2)</v>
      </c>
      <c r="Q2006" s="2" t="str">
        <f t="shared" si="94"/>
        <v>ﾓﾘﾓﾄ ｼｮｳﾀ</v>
      </c>
      <c r="R2006" s="2" t="str">
        <f t="shared" si="95"/>
        <v>MORIMOTO Shota (05)</v>
      </c>
      <c r="S2006" s="2" t="str">
        <f>IFERROR(IF($F2006="","",INDEX(リスト!$C:$C,MATCH($F2006,リスト!$B:$B,0))),"")</f>
        <v>26</v>
      </c>
      <c r="T2006" s="2" t="str">
        <f>IFERROR(IF($K2006="","",INDEX(リスト!$F:$F,MATCH($K2006,リスト!$E:$E,0))),"")</f>
        <v>JPN</v>
      </c>
      <c r="U2006" s="2" t="str">
        <f>IF($B2006="","",RIGHT($G2006*1000+100+COUNTIF($G$2:$G2006,$G2006),9))</f>
        <v>050201103</v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>乙訓・京　都</v>
      </c>
    </row>
    <row r="2007" spans="1:22" x14ac:dyDescent="0.4">
      <c r="A2007" t="s">
        <v>762</v>
      </c>
      <c r="B2007">
        <v>2014</v>
      </c>
      <c r="C2007" t="s">
        <v>9098</v>
      </c>
      <c r="D2007" t="s">
        <v>9099</v>
      </c>
      <c r="E2007">
        <v>2</v>
      </c>
      <c r="F2007" t="s">
        <v>91</v>
      </c>
      <c r="G2007">
        <v>20040602</v>
      </c>
      <c r="I2007" t="s">
        <v>3868</v>
      </c>
      <c r="J2007" t="s">
        <v>9100</v>
      </c>
      <c r="K2007" t="s">
        <v>141</v>
      </c>
      <c r="L2007" t="s">
        <v>91</v>
      </c>
      <c r="M2007" t="s">
        <v>9101</v>
      </c>
      <c r="O2007" s="2">
        <f>IFERROR(IF($B2007="","",INDEX(所属情報!$E:$E,MATCH($A2007,所属情報!$A:$A,0))),"")</f>
        <v>492199</v>
      </c>
      <c r="P2007" s="2" t="str">
        <f t="shared" si="93"/>
        <v>白井　皇美都 (2)</v>
      </c>
      <c r="Q2007" s="2" t="str">
        <f t="shared" si="94"/>
        <v>ｼﾗｲ ｵﾐﾄ</v>
      </c>
      <c r="R2007" s="2" t="str">
        <f t="shared" si="95"/>
        <v>SHIRAI Omito (04)</v>
      </c>
      <c r="S2007" s="2" t="str">
        <f>IFERROR(IF($F2007="","",INDEX(リスト!$C:$C,MATCH($F2007,リスト!$B:$B,0))),"")</f>
        <v>26</v>
      </c>
      <c r="T2007" s="2" t="str">
        <f>IFERROR(IF($K2007="","",INDEX(リスト!$F:$F,MATCH($K2007,リスト!$E:$E,0))),"")</f>
        <v>JPN</v>
      </c>
      <c r="U2007" s="2" t="str">
        <f>IF($B2007="","",RIGHT($G2007*1000+100+COUNTIF($G$2:$G2007,$G2007),9))</f>
        <v>040602103</v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>丹後緑風(網野学舎)・京　都</v>
      </c>
    </row>
    <row r="2008" spans="1:22" x14ac:dyDescent="0.4">
      <c r="A2008" t="s">
        <v>762</v>
      </c>
      <c r="B2008">
        <v>2015</v>
      </c>
      <c r="C2008" t="s">
        <v>9102</v>
      </c>
      <c r="D2008" t="s">
        <v>9103</v>
      </c>
      <c r="E2008">
        <v>2</v>
      </c>
      <c r="F2008" t="s">
        <v>91</v>
      </c>
      <c r="G2008">
        <v>20040918</v>
      </c>
      <c r="I2008" t="s">
        <v>5529</v>
      </c>
      <c r="J2008" t="s">
        <v>9104</v>
      </c>
      <c r="K2008" t="s">
        <v>141</v>
      </c>
      <c r="L2008" t="s">
        <v>91</v>
      </c>
      <c r="M2008" t="s">
        <v>1947</v>
      </c>
      <c r="O2008" s="2">
        <f>IFERROR(IF($B2008="","",INDEX(所属情報!$E:$E,MATCH($A2008,所属情報!$A:$A,0))),"")</f>
        <v>492199</v>
      </c>
      <c r="P2008" s="2" t="str">
        <f t="shared" si="93"/>
        <v>森田　えん (2)</v>
      </c>
      <c r="Q2008" s="2" t="str">
        <f t="shared" si="94"/>
        <v>ﾓﾘﾀ ｴﾝ</v>
      </c>
      <c r="R2008" s="2" t="str">
        <f t="shared" si="95"/>
        <v>MORITA En (04)</v>
      </c>
      <c r="S2008" s="2" t="str">
        <f>IFERROR(IF($F2008="","",INDEX(リスト!$C:$C,MATCH($F2008,リスト!$B:$B,0))),"")</f>
        <v>26</v>
      </c>
      <c r="T2008" s="2" t="str">
        <f>IFERROR(IF($K2008="","",INDEX(リスト!$F:$F,MATCH($K2008,リスト!$E:$E,0))),"")</f>
        <v>JPN</v>
      </c>
      <c r="U2008" s="2" t="str">
        <f>IF($B2008="","",RIGHT($G2008*1000+100+COUNTIF($G$2:$G2008,$G2008),9))</f>
        <v>040918102</v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>桂・京　都</v>
      </c>
    </row>
    <row r="2009" spans="1:22" x14ac:dyDescent="0.4">
      <c r="A2009" t="s">
        <v>762</v>
      </c>
      <c r="B2009">
        <v>2016</v>
      </c>
      <c r="C2009" t="s">
        <v>9105</v>
      </c>
      <c r="D2009" t="s">
        <v>9106</v>
      </c>
      <c r="E2009">
        <v>2</v>
      </c>
      <c r="F2009" t="s">
        <v>95</v>
      </c>
      <c r="G2009">
        <v>20040829</v>
      </c>
      <c r="H2009" t="s">
        <v>9107</v>
      </c>
      <c r="I2009" t="s">
        <v>1470</v>
      </c>
      <c r="J2009" t="s">
        <v>1360</v>
      </c>
      <c r="K2009" t="s">
        <v>141</v>
      </c>
      <c r="L2009" t="s">
        <v>95</v>
      </c>
      <c r="M2009" t="s">
        <v>4882</v>
      </c>
      <c r="O2009" s="2">
        <f>IFERROR(IF($B2009="","",INDEX(所属情報!$E:$E,MATCH($A2009,所属情報!$A:$A,0))),"")</f>
        <v>492199</v>
      </c>
      <c r="P2009" s="2" t="str">
        <f t="shared" si="93"/>
        <v>井上　晃汰 (2)</v>
      </c>
      <c r="Q2009" s="2" t="str">
        <f t="shared" si="94"/>
        <v>ｲﾉｳｴ ｺｳﾀ</v>
      </c>
      <c r="R2009" s="2" t="str">
        <f t="shared" si="95"/>
        <v>INOUE Kota (04)</v>
      </c>
      <c r="S2009" s="2" t="str">
        <f>IFERROR(IF($F2009="","",INDEX(リスト!$C:$C,MATCH($F2009,リスト!$B:$B,0))),"")</f>
        <v>28</v>
      </c>
      <c r="T2009" s="2" t="str">
        <f>IFERROR(IF($K2009="","",INDEX(リスト!$F:$F,MATCH($K2009,リスト!$E:$E,0))),"")</f>
        <v>JPN</v>
      </c>
      <c r="U2009" s="2" t="str">
        <f>IF($B2009="","",RIGHT($G2009*1000+100+COUNTIF($G$2:$G2009,$G2009),9))</f>
        <v>040829102</v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>龍野・兵　庫</v>
      </c>
    </row>
    <row r="2010" spans="1:22" x14ac:dyDescent="0.4">
      <c r="A2010" t="s">
        <v>762</v>
      </c>
      <c r="B2010">
        <v>2017</v>
      </c>
      <c r="C2010" t="s">
        <v>9108</v>
      </c>
      <c r="D2010" t="s">
        <v>9109</v>
      </c>
      <c r="E2010">
        <v>2</v>
      </c>
      <c r="F2010" t="s">
        <v>91</v>
      </c>
      <c r="G2010">
        <v>20041102</v>
      </c>
      <c r="H2010" t="s">
        <v>9110</v>
      </c>
      <c r="I2010" t="s">
        <v>3080</v>
      </c>
      <c r="J2010" t="s">
        <v>4402</v>
      </c>
      <c r="K2010" t="s">
        <v>141</v>
      </c>
      <c r="L2010" t="s">
        <v>91</v>
      </c>
      <c r="M2010" t="s">
        <v>1947</v>
      </c>
      <c r="O2010" s="2">
        <f>IFERROR(IF($B2010="","",INDEX(所属情報!$E:$E,MATCH($A2010,所属情報!$A:$A,0))),"")</f>
        <v>492199</v>
      </c>
      <c r="P2010" s="2" t="str">
        <f t="shared" si="93"/>
        <v>村山　心太 (2)</v>
      </c>
      <c r="Q2010" s="2" t="str">
        <f t="shared" si="94"/>
        <v>ﾑﾗﾔﾏ ｼﾝﾀ</v>
      </c>
      <c r="R2010" s="2" t="str">
        <f t="shared" si="95"/>
        <v>MURAYAMA Shinta (04)</v>
      </c>
      <c r="S2010" s="2" t="str">
        <f>IFERROR(IF($F2010="","",INDEX(リスト!$C:$C,MATCH($F2010,リスト!$B:$B,0))),"")</f>
        <v>26</v>
      </c>
      <c r="T2010" s="2" t="str">
        <f>IFERROR(IF($K2010="","",INDEX(リスト!$F:$F,MATCH($K2010,リスト!$E:$E,0))),"")</f>
        <v>JPN</v>
      </c>
      <c r="U2010" s="2" t="str">
        <f>IF($B2010="","",RIGHT($G2010*1000+100+COUNTIF($G$2:$G2010,$G2010),9))</f>
        <v>041102102</v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>桂・京　都</v>
      </c>
    </row>
    <row r="2011" spans="1:22" x14ac:dyDescent="0.4">
      <c r="A2011" t="s">
        <v>762</v>
      </c>
      <c r="B2011">
        <v>2018</v>
      </c>
      <c r="C2011" t="s">
        <v>9111</v>
      </c>
      <c r="D2011" t="s">
        <v>9112</v>
      </c>
      <c r="E2011">
        <v>2</v>
      </c>
      <c r="F2011" t="s">
        <v>1281</v>
      </c>
      <c r="G2011">
        <v>20041205</v>
      </c>
      <c r="I2011" t="s">
        <v>1013</v>
      </c>
      <c r="J2011" t="s">
        <v>2120</v>
      </c>
      <c r="K2011" t="s">
        <v>141</v>
      </c>
      <c r="L2011" t="s">
        <v>91</v>
      </c>
      <c r="M2011" t="s">
        <v>2965</v>
      </c>
      <c r="O2011" s="2">
        <f>IFERROR(IF($B2011="","",INDEX(所属情報!$E:$E,MATCH($A2011,所属情報!$A:$A,0))),"")</f>
        <v>492199</v>
      </c>
      <c r="P2011" s="2" t="str">
        <f t="shared" si="93"/>
        <v>吉村　青空 (2)</v>
      </c>
      <c r="Q2011" s="2" t="str">
        <f t="shared" si="94"/>
        <v>ﾖｼﾑﾗ ｿﾗ</v>
      </c>
      <c r="R2011" s="2" t="str">
        <f t="shared" si="95"/>
        <v>YOSHIMURA Sora (04)</v>
      </c>
      <c r="S2011" s="2" t="str">
        <f>IFERROR(IF($F2011="","",INDEX(リスト!$C:$C,MATCH($F2011,リスト!$B:$B,0))),"")</f>
        <v>49</v>
      </c>
      <c r="T2011" s="2" t="str">
        <f>IFERROR(IF($K2011="","",INDEX(リスト!$F:$F,MATCH($K2011,リスト!$E:$E,0))),"")</f>
        <v>JPN</v>
      </c>
      <c r="U2011" s="2" t="str">
        <f>IF($B2011="","",RIGHT($G2011*1000+100+COUNTIF($G$2:$G2011,$G2011),9))</f>
        <v>041205101</v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>北稜・京　都</v>
      </c>
    </row>
    <row r="2012" spans="1:22" x14ac:dyDescent="0.4">
      <c r="A2012" t="s">
        <v>762</v>
      </c>
      <c r="B2012">
        <v>2019</v>
      </c>
      <c r="C2012" t="s">
        <v>9113</v>
      </c>
      <c r="D2012" t="s">
        <v>9114</v>
      </c>
      <c r="E2012">
        <v>2</v>
      </c>
      <c r="F2012" t="s">
        <v>1281</v>
      </c>
      <c r="G2012">
        <v>20041112</v>
      </c>
      <c r="I2012" t="s">
        <v>1726</v>
      </c>
      <c r="J2012" t="s">
        <v>1397</v>
      </c>
      <c r="K2012" t="s">
        <v>141</v>
      </c>
      <c r="L2012" t="s">
        <v>91</v>
      </c>
      <c r="M2012" t="s">
        <v>3094</v>
      </c>
      <c r="O2012" s="2">
        <f>IFERROR(IF($B2012="","",INDEX(所属情報!$E:$E,MATCH($A2012,所属情報!$A:$A,0))),"")</f>
        <v>492199</v>
      </c>
      <c r="P2012" s="2" t="str">
        <f t="shared" si="93"/>
        <v>高橋　伶旺 (2)</v>
      </c>
      <c r="Q2012" s="2" t="str">
        <f t="shared" si="94"/>
        <v>ﾀｶﾊｼ ﾚｵ</v>
      </c>
      <c r="R2012" s="2" t="str">
        <f t="shared" si="95"/>
        <v>TAKAHASHI Reo (04)</v>
      </c>
      <c r="S2012" s="2" t="str">
        <f>IFERROR(IF($F2012="","",INDEX(リスト!$C:$C,MATCH($F2012,リスト!$B:$B,0))),"")</f>
        <v>49</v>
      </c>
      <c r="T2012" s="2" t="str">
        <f>IFERROR(IF($K2012="","",INDEX(リスト!$F:$F,MATCH($K2012,リスト!$E:$E,0))),"")</f>
        <v>JPN</v>
      </c>
      <c r="U2012" s="2" t="str">
        <f>IF($B2012="","",RIGHT($G2012*1000+100+COUNTIF($G$2:$G2012,$G2012),9))</f>
        <v>041112103</v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>向陽・京　都</v>
      </c>
    </row>
    <row r="2013" spans="1:22" x14ac:dyDescent="0.4">
      <c r="A2013" t="s">
        <v>762</v>
      </c>
      <c r="B2013">
        <v>2020</v>
      </c>
      <c r="C2013" t="s">
        <v>9115</v>
      </c>
      <c r="D2013" t="s">
        <v>9116</v>
      </c>
      <c r="E2013">
        <v>2</v>
      </c>
      <c r="F2013" t="s">
        <v>1281</v>
      </c>
      <c r="G2013">
        <v>20041015</v>
      </c>
      <c r="I2013" t="s">
        <v>2637</v>
      </c>
      <c r="J2013" t="s">
        <v>2143</v>
      </c>
      <c r="K2013" t="s">
        <v>141</v>
      </c>
      <c r="L2013" t="s">
        <v>89</v>
      </c>
      <c r="M2013" t="s">
        <v>1005</v>
      </c>
      <c r="O2013" s="2">
        <f>IFERROR(IF($B2013="","",INDEX(所属情報!$E:$E,MATCH($A2013,所属情報!$A:$A,0))),"")</f>
        <v>492199</v>
      </c>
      <c r="P2013" s="2" t="str">
        <f t="shared" si="93"/>
        <v>藤田　大二朗 (2)</v>
      </c>
      <c r="Q2013" s="2" t="str">
        <f t="shared" si="94"/>
        <v>ﾌｼﾞﾀ ﾀﾞｲｼﾞﾛｳ</v>
      </c>
      <c r="R2013" s="2" t="str">
        <f t="shared" si="95"/>
        <v>FUJITA Daijiro (04)</v>
      </c>
      <c r="S2013" s="2" t="str">
        <f>IFERROR(IF($F2013="","",INDEX(リスト!$C:$C,MATCH($F2013,リスト!$B:$B,0))),"")</f>
        <v>49</v>
      </c>
      <c r="T2013" s="2" t="str">
        <f>IFERROR(IF($K2013="","",INDEX(リスト!$F:$F,MATCH($K2013,リスト!$E:$E,0))),"")</f>
        <v>JPN</v>
      </c>
      <c r="U2013" s="2" t="str">
        <f>IF($B2013="","",RIGHT($G2013*1000+100+COUNTIF($G$2:$G2013,$G2013),9))</f>
        <v>041015102</v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>光泉カトリック・滋　賀</v>
      </c>
    </row>
    <row r="2014" spans="1:22" x14ac:dyDescent="0.4">
      <c r="A2014" t="s">
        <v>762</v>
      </c>
      <c r="B2014">
        <v>2021</v>
      </c>
      <c r="C2014" t="s">
        <v>9117</v>
      </c>
      <c r="D2014" t="s">
        <v>9118</v>
      </c>
      <c r="E2014">
        <v>1</v>
      </c>
      <c r="F2014" t="s">
        <v>91</v>
      </c>
      <c r="G2014">
        <v>20050721</v>
      </c>
      <c r="I2014" t="s">
        <v>11843</v>
      </c>
      <c r="J2014" t="s">
        <v>11844</v>
      </c>
      <c r="K2014" t="s">
        <v>141</v>
      </c>
      <c r="L2014" t="s">
        <v>91</v>
      </c>
      <c r="M2014" t="s">
        <v>1732</v>
      </c>
      <c r="O2014" s="2">
        <f>IFERROR(IF($B2014="","",INDEX(所属情報!$E:$E,MATCH($A2014,所属情報!$A:$A,0))),"")</f>
        <v>492199</v>
      </c>
      <c r="P2014" s="2" t="str">
        <f t="shared" si="93"/>
        <v>白石　香葵 (1)</v>
      </c>
      <c r="Q2014" s="2" t="str">
        <f t="shared" si="94"/>
        <v>ｼﾗｲｼ ｺｳｷ</v>
      </c>
      <c r="R2014" s="2" t="str">
        <f t="shared" si="95"/>
        <v>SHIRAISHI Koki (05)</v>
      </c>
      <c r="S2014" s="2" t="str">
        <f>IFERROR(IF($F2014="","",INDEX(リスト!$C:$C,MATCH($F2014,リスト!$B:$B,0))),"")</f>
        <v>26</v>
      </c>
      <c r="T2014" s="2" t="str">
        <f>IFERROR(IF($K2014="","",INDEX(リスト!$F:$F,MATCH($K2014,リスト!$E:$E,0))),"")</f>
        <v>JPN</v>
      </c>
      <c r="U2014" s="2" t="str">
        <f>IF($B2014="","",RIGHT($G2014*1000+100+COUNTIF($G$2:$G2014,$G2014),9))</f>
        <v>050721101</v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>乙訓・京　都</v>
      </c>
    </row>
    <row r="2015" spans="1:22" x14ac:dyDescent="0.4">
      <c r="A2015" t="s">
        <v>762</v>
      </c>
      <c r="B2015">
        <v>2022</v>
      </c>
      <c r="C2015" t="s">
        <v>9119</v>
      </c>
      <c r="D2015" t="s">
        <v>9120</v>
      </c>
      <c r="E2015">
        <v>1</v>
      </c>
      <c r="F2015" t="s">
        <v>91</v>
      </c>
      <c r="G2015">
        <v>20060324</v>
      </c>
      <c r="I2015" t="s">
        <v>9121</v>
      </c>
      <c r="J2015" t="s">
        <v>9122</v>
      </c>
      <c r="K2015" t="s">
        <v>141</v>
      </c>
      <c r="L2015" t="s">
        <v>91</v>
      </c>
      <c r="M2015" t="s">
        <v>1732</v>
      </c>
      <c r="O2015" s="2">
        <f>IFERROR(IF($B2015="","",INDEX(所属情報!$E:$E,MATCH($A2015,所属情報!$A:$A,0))),"")</f>
        <v>492199</v>
      </c>
      <c r="P2015" s="2" t="str">
        <f t="shared" si="93"/>
        <v>弓削　晴慈 (1)</v>
      </c>
      <c r="Q2015" s="2" t="str">
        <f t="shared" si="94"/>
        <v>ﾕｹﾞ ﾊﾙﾖｼ</v>
      </c>
      <c r="R2015" s="2" t="str">
        <f t="shared" si="95"/>
        <v>YUGE Haruyoshi (06)</v>
      </c>
      <c r="S2015" s="2" t="str">
        <f>IFERROR(IF($F2015="","",INDEX(リスト!$C:$C,MATCH($F2015,リスト!$B:$B,0))),"")</f>
        <v>26</v>
      </c>
      <c r="T2015" s="2" t="str">
        <f>IFERROR(IF($K2015="","",INDEX(リスト!$F:$F,MATCH($K2015,リスト!$E:$E,0))),"")</f>
        <v>JPN</v>
      </c>
      <c r="U2015" s="2" t="str">
        <f>IF($B2015="","",RIGHT($G2015*1000+100+COUNTIF($G$2:$G2015,$G2015),9))</f>
        <v>060324102</v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>乙訓・京　都</v>
      </c>
    </row>
    <row r="2016" spans="1:22" x14ac:dyDescent="0.4">
      <c r="A2016" t="s">
        <v>762</v>
      </c>
      <c r="B2016">
        <v>2023</v>
      </c>
      <c r="C2016" t="s">
        <v>9123</v>
      </c>
      <c r="D2016" t="s">
        <v>9124</v>
      </c>
      <c r="E2016">
        <v>3</v>
      </c>
      <c r="F2016" t="s">
        <v>11845</v>
      </c>
      <c r="G2016">
        <v>20030506</v>
      </c>
      <c r="I2016" t="s">
        <v>9125</v>
      </c>
      <c r="J2016" t="s">
        <v>790</v>
      </c>
      <c r="K2016" t="s">
        <v>141</v>
      </c>
      <c r="L2016" t="s">
        <v>119</v>
      </c>
      <c r="M2016" t="s">
        <v>1987</v>
      </c>
      <c r="O2016" s="2">
        <f>IFERROR(IF($B2016="","",INDEX(所属情報!$E:$E,MATCH($A2016,所属情報!$A:$A,0))),"")</f>
        <v>492199</v>
      </c>
      <c r="P2016" s="2" t="str">
        <f t="shared" si="93"/>
        <v>廣渡　剛志 (3)</v>
      </c>
      <c r="Q2016" s="2" t="str">
        <f t="shared" si="94"/>
        <v>ﾋﾛﾜﾀﾘ ﾂﾖｼ</v>
      </c>
      <c r="R2016" s="2" t="str">
        <f t="shared" si="95"/>
        <v>HIROWATARI Tsuyoshi (03)</v>
      </c>
      <c r="S2016" s="2" t="str">
        <f>IFERROR(IF($F2016="","",INDEX(リスト!$C:$C,MATCH($F2016,リスト!$B:$B,0))),"")</f>
        <v>49</v>
      </c>
      <c r="T2016" s="2" t="str">
        <f>IFERROR(IF($K2016="","",INDEX(リスト!$F:$F,MATCH($K2016,リスト!$E:$E,0))),"")</f>
        <v>JPN</v>
      </c>
      <c r="U2016" s="2" t="str">
        <f>IF($B2016="","",RIGHT($G2016*1000+100+COUNTIF($G$2:$G2016,$G2016),9))</f>
        <v>030506103</v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>福岡第一・福　岡</v>
      </c>
    </row>
    <row r="2017" spans="1:22" x14ac:dyDescent="0.4">
      <c r="A2017" t="s">
        <v>763</v>
      </c>
      <c r="B2017">
        <v>2024</v>
      </c>
      <c r="C2017" t="s">
        <v>9126</v>
      </c>
      <c r="D2017" t="s">
        <v>9127</v>
      </c>
      <c r="E2017" t="s">
        <v>1307</v>
      </c>
      <c r="F2017" t="s">
        <v>95</v>
      </c>
      <c r="G2017">
        <v>20010916</v>
      </c>
      <c r="H2017" t="s">
        <v>9128</v>
      </c>
      <c r="I2017" t="s">
        <v>9129</v>
      </c>
      <c r="J2017" t="s">
        <v>9130</v>
      </c>
      <c r="K2017" t="s">
        <v>141</v>
      </c>
      <c r="L2017" t="s">
        <v>109</v>
      </c>
      <c r="M2017" t="s">
        <v>5310</v>
      </c>
      <c r="O2017" s="2">
        <f>IFERROR(IF($B2017="","",INDEX(所属情報!$E:$E,MATCH($A2017,所属情報!$A:$A,0))),"")</f>
        <v>490092</v>
      </c>
      <c r="P2017" s="2" t="str">
        <f t="shared" si="93"/>
        <v>若松　天晴 (M1)</v>
      </c>
      <c r="Q2017" s="2" t="str">
        <f t="shared" si="94"/>
        <v>ﾜｶﾏﾂ ﾃﾝｾｲ</v>
      </c>
      <c r="R2017" s="2" t="str">
        <f t="shared" si="95"/>
        <v>WAKAMATSU Tensei (01)</v>
      </c>
      <c r="S2017" s="2" t="str">
        <f>IFERROR(IF($F2017="","",INDEX(リスト!$C:$C,MATCH($F2017,リスト!$B:$B,0))),"")</f>
        <v>28</v>
      </c>
      <c r="T2017" s="2" t="str">
        <f>IFERROR(IF($K2017="","",INDEX(リスト!$F:$F,MATCH($K2017,リスト!$E:$E,0))),"")</f>
        <v>JPN</v>
      </c>
      <c r="U2017" s="2" t="str">
        <f>IF($B2017="","",RIGHT($G2017*1000+100+COUNTIF($G$2:$G2017,$G2017),9))</f>
        <v>010916101</v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>下関西・山　口</v>
      </c>
    </row>
    <row r="2018" spans="1:22" x14ac:dyDescent="0.4">
      <c r="A2018" t="s">
        <v>763</v>
      </c>
      <c r="B2018">
        <v>2025</v>
      </c>
      <c r="C2018" t="s">
        <v>9131</v>
      </c>
      <c r="D2018" t="s">
        <v>9132</v>
      </c>
      <c r="E2018" t="s">
        <v>1307</v>
      </c>
      <c r="F2018" t="s">
        <v>95</v>
      </c>
      <c r="G2018">
        <v>20010404</v>
      </c>
      <c r="H2018" t="s">
        <v>9133</v>
      </c>
      <c r="I2018" t="s">
        <v>1460</v>
      </c>
      <c r="J2018" t="s">
        <v>1277</v>
      </c>
      <c r="K2018" t="s">
        <v>141</v>
      </c>
      <c r="L2018" t="s">
        <v>95</v>
      </c>
      <c r="M2018" t="s">
        <v>1850</v>
      </c>
      <c r="O2018" s="2">
        <f>IFERROR(IF($B2018="","",INDEX(所属情報!$E:$E,MATCH($A2018,所属情報!$A:$A,0))),"")</f>
        <v>490092</v>
      </c>
      <c r="P2018" s="2" t="str">
        <f t="shared" si="93"/>
        <v>坂口　幹拓 (M1)</v>
      </c>
      <c r="Q2018" s="2" t="str">
        <f t="shared" si="94"/>
        <v>ｻｶｸﾞﾁ ｶﾝﾀ</v>
      </c>
      <c r="R2018" s="2" t="str">
        <f t="shared" si="95"/>
        <v>SAKAGUCHI Kanta (01)</v>
      </c>
      <c r="S2018" s="2" t="str">
        <f>IFERROR(IF($F2018="","",INDEX(リスト!$C:$C,MATCH($F2018,リスト!$B:$B,0))),"")</f>
        <v>28</v>
      </c>
      <c r="T2018" s="2" t="str">
        <f>IFERROR(IF($K2018="","",INDEX(リスト!$F:$F,MATCH($K2018,リスト!$E:$E,0))),"")</f>
        <v>JPN</v>
      </c>
      <c r="U2018" s="2" t="str">
        <f>IF($B2018="","",RIGHT($G2018*1000+100+COUNTIF($G$2:$G2018,$G2018),9))</f>
        <v>010404102</v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>北須磨・兵　庫</v>
      </c>
    </row>
    <row r="2019" spans="1:22" x14ac:dyDescent="0.4">
      <c r="A2019" t="s">
        <v>763</v>
      </c>
      <c r="B2019">
        <v>2026</v>
      </c>
      <c r="C2019" t="s">
        <v>9134</v>
      </c>
      <c r="D2019" t="s">
        <v>9135</v>
      </c>
      <c r="E2019">
        <v>4</v>
      </c>
      <c r="F2019" t="s">
        <v>95</v>
      </c>
      <c r="G2019">
        <v>20020712</v>
      </c>
      <c r="H2019" t="s">
        <v>9136</v>
      </c>
      <c r="I2019" t="s">
        <v>813</v>
      </c>
      <c r="J2019" t="s">
        <v>2471</v>
      </c>
      <c r="K2019" t="s">
        <v>141</v>
      </c>
      <c r="L2019" t="s">
        <v>95</v>
      </c>
      <c r="M2019" t="s">
        <v>1426</v>
      </c>
      <c r="O2019" s="2">
        <f>IFERROR(IF($B2019="","",INDEX(所属情報!$E:$E,MATCH($A2019,所属情報!$A:$A,0))),"")</f>
        <v>490092</v>
      </c>
      <c r="P2019" s="2" t="str">
        <f t="shared" si="93"/>
        <v>松井　洋輔 (4)</v>
      </c>
      <c r="Q2019" s="2" t="str">
        <f t="shared" si="94"/>
        <v>ﾏﾂｲ ﾖｳｽｹ</v>
      </c>
      <c r="R2019" s="2" t="str">
        <f t="shared" si="95"/>
        <v>MATSUI Yosuke (02)</v>
      </c>
      <c r="S2019" s="2" t="str">
        <f>IFERROR(IF($F2019="","",INDEX(リスト!$C:$C,MATCH($F2019,リスト!$B:$B,0))),"")</f>
        <v>28</v>
      </c>
      <c r="T2019" s="2" t="str">
        <f>IFERROR(IF($K2019="","",INDEX(リスト!$F:$F,MATCH($K2019,リスト!$E:$E,0))),"")</f>
        <v>JPN</v>
      </c>
      <c r="U2019" s="2" t="str">
        <f>IF($B2019="","",RIGHT($G2019*1000+100+COUNTIF($G$2:$G2019,$G2019),9))</f>
        <v>020712103</v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>須磨東・兵　庫</v>
      </c>
    </row>
    <row r="2020" spans="1:22" x14ac:dyDescent="0.4">
      <c r="A2020" t="s">
        <v>763</v>
      </c>
      <c r="B2020">
        <v>2027</v>
      </c>
      <c r="C2020" t="s">
        <v>9137</v>
      </c>
      <c r="D2020" t="s">
        <v>9138</v>
      </c>
      <c r="E2020">
        <v>4</v>
      </c>
      <c r="F2020" t="s">
        <v>95</v>
      </c>
      <c r="G2020">
        <v>20020911</v>
      </c>
      <c r="H2020" t="s">
        <v>9139</v>
      </c>
      <c r="I2020" t="s">
        <v>9140</v>
      </c>
      <c r="J2020" t="s">
        <v>3851</v>
      </c>
      <c r="K2020" t="s">
        <v>141</v>
      </c>
      <c r="L2020" t="s">
        <v>95</v>
      </c>
      <c r="M2020" t="s">
        <v>5129</v>
      </c>
      <c r="O2020" s="2">
        <f>IFERROR(IF($B2020="","",INDEX(所属情報!$E:$E,MATCH($A2020,所属情報!$A:$A,0))),"")</f>
        <v>490092</v>
      </c>
      <c r="P2020" s="2" t="str">
        <f t="shared" si="93"/>
        <v>藤江　昂史 (4)</v>
      </c>
      <c r="Q2020" s="2" t="str">
        <f t="shared" si="94"/>
        <v>ﾌｼﾞｴ ﾀｶﾌﾐ</v>
      </c>
      <c r="R2020" s="2" t="str">
        <f t="shared" si="95"/>
        <v>FUJIE Takafumi (02)</v>
      </c>
      <c r="S2020" s="2" t="str">
        <f>IFERROR(IF($F2020="","",INDEX(リスト!$C:$C,MATCH($F2020,リスト!$B:$B,0))),"")</f>
        <v>28</v>
      </c>
      <c r="T2020" s="2" t="str">
        <f>IFERROR(IF($K2020="","",INDEX(リスト!$F:$F,MATCH($K2020,リスト!$E:$E,0))),"")</f>
        <v>JPN</v>
      </c>
      <c r="U2020" s="2" t="str">
        <f>IF($B2020="","",RIGHT($G2020*1000+100+COUNTIF($G$2:$G2020,$G2020),9))</f>
        <v>020911102</v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>洲本・兵　庫</v>
      </c>
    </row>
    <row r="2021" spans="1:22" x14ac:dyDescent="0.4">
      <c r="A2021" t="s">
        <v>763</v>
      </c>
      <c r="B2021">
        <v>2028</v>
      </c>
      <c r="C2021" t="s">
        <v>9141</v>
      </c>
      <c r="D2021" t="s">
        <v>9142</v>
      </c>
      <c r="E2021">
        <v>3</v>
      </c>
      <c r="F2021" t="s">
        <v>95</v>
      </c>
      <c r="G2021">
        <v>20040122</v>
      </c>
      <c r="H2021" t="s">
        <v>9143</v>
      </c>
      <c r="I2021" t="s">
        <v>1687</v>
      </c>
      <c r="J2021" t="s">
        <v>950</v>
      </c>
      <c r="K2021" t="s">
        <v>141</v>
      </c>
      <c r="L2021" t="s">
        <v>95</v>
      </c>
      <c r="M2021" t="s">
        <v>1426</v>
      </c>
      <c r="O2021" s="2">
        <f>IFERROR(IF($B2021="","",INDEX(所属情報!$E:$E,MATCH($A2021,所属情報!$A:$A,0))),"")</f>
        <v>490092</v>
      </c>
      <c r="P2021" s="2" t="str">
        <f t="shared" si="93"/>
        <v>高木　祐汰 (3)</v>
      </c>
      <c r="Q2021" s="2" t="str">
        <f t="shared" si="94"/>
        <v>ﾀｶｷﾞ ﾕｳﾀﾞｲ</v>
      </c>
      <c r="R2021" s="2" t="str">
        <f t="shared" si="95"/>
        <v>TAKAGI Yudai (04)</v>
      </c>
      <c r="S2021" s="2" t="str">
        <f>IFERROR(IF($F2021="","",INDEX(リスト!$C:$C,MATCH($F2021,リスト!$B:$B,0))),"")</f>
        <v>28</v>
      </c>
      <c r="T2021" s="2" t="str">
        <f>IFERROR(IF($K2021="","",INDEX(リスト!$F:$F,MATCH($K2021,リスト!$E:$E,0))),"")</f>
        <v>JPN</v>
      </c>
      <c r="U2021" s="2" t="str">
        <f>IF($B2021="","",RIGHT($G2021*1000+100+COUNTIF($G$2:$G2021,$G2021),9))</f>
        <v>040122102</v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>須磨東・兵　庫</v>
      </c>
    </row>
    <row r="2022" spans="1:22" x14ac:dyDescent="0.4">
      <c r="A2022" t="s">
        <v>763</v>
      </c>
      <c r="B2022">
        <v>2029</v>
      </c>
      <c r="C2022" t="s">
        <v>9144</v>
      </c>
      <c r="D2022" t="s">
        <v>9145</v>
      </c>
      <c r="E2022">
        <v>3</v>
      </c>
      <c r="F2022" t="s">
        <v>95</v>
      </c>
      <c r="G2022">
        <v>20031219</v>
      </c>
      <c r="H2022" t="s">
        <v>9146</v>
      </c>
      <c r="I2022" t="s">
        <v>9147</v>
      </c>
      <c r="J2022" t="s">
        <v>1020</v>
      </c>
      <c r="K2022" t="s">
        <v>141</v>
      </c>
      <c r="L2022" t="s">
        <v>95</v>
      </c>
      <c r="M2022" t="s">
        <v>5129</v>
      </c>
      <c r="O2022" s="2">
        <f>IFERROR(IF($B2022="","",INDEX(所属情報!$E:$E,MATCH($A2022,所属情報!$A:$A,0))),"")</f>
        <v>490092</v>
      </c>
      <c r="P2022" s="2" t="str">
        <f t="shared" si="93"/>
        <v>円行　歩夢 (3)</v>
      </c>
      <c r="Q2022" s="2" t="str">
        <f t="shared" si="94"/>
        <v>ｴﾝｷﾞｮｳ ｱﾕﾑ</v>
      </c>
      <c r="R2022" s="2" t="str">
        <f t="shared" si="95"/>
        <v>ENGYO Ayumu (03)</v>
      </c>
      <c r="S2022" s="2" t="str">
        <f>IFERROR(IF($F2022="","",INDEX(リスト!$C:$C,MATCH($F2022,リスト!$B:$B,0))),"")</f>
        <v>28</v>
      </c>
      <c r="T2022" s="2" t="str">
        <f>IFERROR(IF($K2022="","",INDEX(リスト!$F:$F,MATCH($K2022,リスト!$E:$E,0))),"")</f>
        <v>JPN</v>
      </c>
      <c r="U2022" s="2" t="str">
        <f>IF($B2022="","",RIGHT($G2022*1000+100+COUNTIF($G$2:$G2022,$G2022),9))</f>
        <v>031219104</v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>洲本・兵　庫</v>
      </c>
    </row>
    <row r="2023" spans="1:22" x14ac:dyDescent="0.4">
      <c r="A2023" t="s">
        <v>764</v>
      </c>
      <c r="B2023">
        <v>2030</v>
      </c>
      <c r="C2023" t="s">
        <v>9148</v>
      </c>
      <c r="D2023" t="s">
        <v>11846</v>
      </c>
      <c r="E2023">
        <v>1</v>
      </c>
      <c r="F2023" t="s">
        <v>11783</v>
      </c>
      <c r="G2023">
        <v>20060120</v>
      </c>
      <c r="I2023" t="s">
        <v>11847</v>
      </c>
      <c r="J2023" t="s">
        <v>11848</v>
      </c>
      <c r="K2023" t="s">
        <v>11849</v>
      </c>
      <c r="L2023" t="s">
        <v>11783</v>
      </c>
      <c r="M2023" t="s">
        <v>9149</v>
      </c>
      <c r="O2023" s="2">
        <f>IFERROR(IF($B2023="","",INDEX(所属情報!$E:$E,MATCH($A2023,所属情報!$A:$A,0))),"")</f>
        <v>492329</v>
      </c>
      <c r="P2023" s="2" t="str">
        <f t="shared" si="93"/>
        <v>赤坂　翼 (1)</v>
      </c>
      <c r="Q2023" s="2" t="str">
        <f t="shared" si="94"/>
        <v>ｱｶｻｶ ﾂﾊﾞｻ</v>
      </c>
      <c r="R2023" s="2" t="str">
        <f t="shared" si="95"/>
        <v>AKASAKA Tsubasa (06)</v>
      </c>
      <c r="S2023" s="2" t="str">
        <f>IFERROR(IF($F2023="","",INDEX(リスト!$C:$C,MATCH($F2023,リスト!$B:$B,0))),"")</f>
        <v>26</v>
      </c>
      <c r="T2023" s="2" t="str">
        <f>IFERROR(IF($K2023="","",INDEX(リスト!$F:$F,MATCH($K2023,リスト!$E:$E,0))),"")</f>
        <v>JPN</v>
      </c>
      <c r="U2023" s="2" t="str">
        <f>IF($B2023="","",RIGHT($G2023*1000+100+COUNTIF($G$2:$G2023,$G2023),9))</f>
        <v>060120102</v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>洛東・京　都</v>
      </c>
    </row>
    <row r="2024" spans="1:22" x14ac:dyDescent="0.4">
      <c r="A2024" t="s">
        <v>737</v>
      </c>
      <c r="B2024">
        <v>2031</v>
      </c>
      <c r="C2024" t="s">
        <v>9150</v>
      </c>
      <c r="D2024" t="s">
        <v>9151</v>
      </c>
      <c r="E2024">
        <v>2</v>
      </c>
      <c r="F2024" t="s">
        <v>95</v>
      </c>
      <c r="G2024">
        <v>20040927</v>
      </c>
      <c r="H2024" t="s">
        <v>9152</v>
      </c>
      <c r="I2024" t="s">
        <v>6143</v>
      </c>
      <c r="J2024" t="s">
        <v>11850</v>
      </c>
      <c r="K2024" t="s">
        <v>141</v>
      </c>
      <c r="L2024" t="s">
        <v>95</v>
      </c>
      <c r="M2024" t="s">
        <v>1038</v>
      </c>
      <c r="O2024" s="2">
        <f>IFERROR(IF($B2024="","",INDEX(所属情報!$E:$E,MATCH($A2024,所属情報!$A:$A,0))),"")</f>
        <v>492356</v>
      </c>
      <c r="P2024" s="2" t="str">
        <f t="shared" si="93"/>
        <v>前川　賢太郎 (2)</v>
      </c>
      <c r="Q2024" s="2" t="str">
        <f t="shared" si="94"/>
        <v>ﾏｴｶﾜ ｹﾝﾀﾛｳ</v>
      </c>
      <c r="R2024" s="2" t="str">
        <f t="shared" si="95"/>
        <v>MAEKAWA Kentaro (04)</v>
      </c>
      <c r="S2024" s="2" t="str">
        <f>IFERROR(IF($F2024="","",INDEX(リスト!$C:$C,MATCH($F2024,リスト!$B:$B,0))),"")</f>
        <v>28</v>
      </c>
      <c r="T2024" s="2" t="str">
        <f>IFERROR(IF($K2024="","",INDEX(リスト!$F:$F,MATCH($K2024,リスト!$E:$E,0))),"")</f>
        <v>JPN</v>
      </c>
      <c r="U2024" s="2" t="str">
        <f>IF($B2024="","",RIGHT($G2024*1000+100+COUNTIF($G$2:$G2024,$G2024),9))</f>
        <v>040927101</v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>明石南・兵　庫</v>
      </c>
    </row>
    <row r="2025" spans="1:22" x14ac:dyDescent="0.4">
      <c r="A2025" t="s">
        <v>765</v>
      </c>
      <c r="B2025">
        <v>2032</v>
      </c>
      <c r="C2025" t="s">
        <v>9153</v>
      </c>
      <c r="D2025" t="s">
        <v>9154</v>
      </c>
      <c r="E2025">
        <v>3</v>
      </c>
      <c r="F2025" t="s">
        <v>93</v>
      </c>
      <c r="G2025">
        <v>20030903</v>
      </c>
      <c r="H2025" t="s">
        <v>9155</v>
      </c>
      <c r="I2025" t="s">
        <v>2637</v>
      </c>
      <c r="J2025" t="s">
        <v>2134</v>
      </c>
      <c r="K2025" t="s">
        <v>141</v>
      </c>
      <c r="L2025" t="s">
        <v>93</v>
      </c>
      <c r="M2025" t="s">
        <v>945</v>
      </c>
      <c r="O2025" s="2">
        <f>IFERROR(IF($B2025="","",INDEX(所属情報!$E:$E,MATCH($A2025,所属情報!$A:$A,0))),"")</f>
        <v>500100</v>
      </c>
      <c r="P2025" s="2" t="str">
        <f t="shared" si="93"/>
        <v>藤田　起生 (3)</v>
      </c>
      <c r="Q2025" s="2" t="str">
        <f t="shared" si="94"/>
        <v>ﾌｼﾞﾀ ﾀﾂｷ</v>
      </c>
      <c r="R2025" s="2" t="str">
        <f t="shared" si="95"/>
        <v>FUJITA Tatsuki (03)</v>
      </c>
      <c r="S2025" s="2" t="str">
        <f>IFERROR(IF($F2025="","",INDEX(リスト!$C:$C,MATCH($F2025,リスト!$B:$B,0))),"")</f>
        <v>27</v>
      </c>
      <c r="T2025" s="2" t="str">
        <f>IFERROR(IF($K2025="","",INDEX(リスト!$F:$F,MATCH($K2025,リスト!$E:$E,0))),"")</f>
        <v>JPN</v>
      </c>
      <c r="U2025" s="2" t="str">
        <f>IF($B2025="","",RIGHT($G2025*1000+100+COUNTIF($G$2:$G2025,$G2025),9))</f>
        <v>030903102</v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>大塚・大　阪</v>
      </c>
    </row>
    <row r="2026" spans="1:22" x14ac:dyDescent="0.4">
      <c r="A2026" t="s">
        <v>732</v>
      </c>
      <c r="B2026">
        <v>2033</v>
      </c>
      <c r="C2026" t="s">
        <v>9156</v>
      </c>
      <c r="D2026" t="s">
        <v>11851</v>
      </c>
      <c r="E2026">
        <v>1</v>
      </c>
      <c r="F2026" t="s">
        <v>95</v>
      </c>
      <c r="G2026">
        <v>20050907</v>
      </c>
      <c r="H2026" t="s">
        <v>9157</v>
      </c>
      <c r="I2026" t="s">
        <v>1084</v>
      </c>
      <c r="J2026" t="s">
        <v>934</v>
      </c>
      <c r="K2026" t="s">
        <v>141</v>
      </c>
      <c r="L2026" t="s">
        <v>95</v>
      </c>
      <c r="M2026" t="s">
        <v>1617</v>
      </c>
      <c r="O2026" s="2">
        <f>IFERROR(IF($B2026="","",INDEX(所属情報!$E:$E,MATCH($A2026,所属情報!$A:$A,0))),"")</f>
        <v>492209</v>
      </c>
      <c r="P2026" s="2" t="str">
        <f t="shared" si="93"/>
        <v>木村　悠誠 (1)</v>
      </c>
      <c r="Q2026" s="2" t="str">
        <f t="shared" si="94"/>
        <v>ｷﾑﾗ ﾕｳｾｲ</v>
      </c>
      <c r="R2026" s="2" t="str">
        <f t="shared" si="95"/>
        <v>KIMURA Yusei (05)</v>
      </c>
      <c r="S2026" s="2" t="str">
        <f>IFERROR(IF($F2026="","",INDEX(リスト!$C:$C,MATCH($F2026,リスト!$B:$B,0))),"")</f>
        <v>28</v>
      </c>
      <c r="T2026" s="2" t="str">
        <f>IFERROR(IF($K2026="","",INDEX(リスト!$F:$F,MATCH($K2026,リスト!$E:$E,0))),"")</f>
        <v>JPN</v>
      </c>
      <c r="U2026" s="2" t="str">
        <f>IF($B2026="","",RIGHT($G2026*1000+100+COUNTIF($G$2:$G2026,$G2026),9))</f>
        <v>050907101</v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>宝塚・兵　庫</v>
      </c>
    </row>
    <row r="2027" spans="1:22" x14ac:dyDescent="0.4">
      <c r="A2027" t="s">
        <v>714</v>
      </c>
      <c r="B2027">
        <v>2034</v>
      </c>
      <c r="C2027" t="s">
        <v>9158</v>
      </c>
      <c r="D2027" t="s">
        <v>11852</v>
      </c>
      <c r="E2027">
        <v>1</v>
      </c>
      <c r="F2027" t="s">
        <v>89</v>
      </c>
      <c r="G2027">
        <v>20050408</v>
      </c>
      <c r="H2027" t="s">
        <v>9159</v>
      </c>
      <c r="I2027" t="s">
        <v>3422</v>
      </c>
      <c r="J2027" t="s">
        <v>1910</v>
      </c>
      <c r="K2027" t="s">
        <v>141</v>
      </c>
      <c r="L2027" t="s">
        <v>91</v>
      </c>
      <c r="M2027" t="s">
        <v>1361</v>
      </c>
      <c r="O2027" s="2">
        <f>IFERROR(IF($B2027="","",INDEX(所属情報!$E:$E,MATCH($A2027,所属情報!$A:$A,0))),"")</f>
        <v>492201</v>
      </c>
      <c r="P2027" s="2" t="str">
        <f t="shared" si="93"/>
        <v>中川　敬貴 (1)</v>
      </c>
      <c r="Q2027" s="2" t="str">
        <f t="shared" si="94"/>
        <v>ﾅｶｶﾞﾜ ｻﾄｷ</v>
      </c>
      <c r="R2027" s="2" t="str">
        <f t="shared" si="95"/>
        <v>NAKAGAWA Satoki (05)</v>
      </c>
      <c r="S2027" s="2" t="str">
        <f>IFERROR(IF($F2027="","",INDEX(リスト!$C:$C,MATCH($F2027,リスト!$B:$B,0))),"")</f>
        <v>25</v>
      </c>
      <c r="T2027" s="2" t="str">
        <f>IFERROR(IF($K2027="","",INDEX(リスト!$F:$F,MATCH($K2027,リスト!$E:$E,0))),"")</f>
        <v>JPN</v>
      </c>
      <c r="U2027" s="2" t="str">
        <f>IF($B2027="","",RIGHT($G2027*1000+100+COUNTIF($G$2:$G2027,$G2027),9))</f>
        <v>050408103</v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>洛南・京　都</v>
      </c>
    </row>
    <row r="2028" spans="1:22" x14ac:dyDescent="0.4">
      <c r="A2028" t="s">
        <v>714</v>
      </c>
      <c r="B2028">
        <v>2035</v>
      </c>
      <c r="C2028" t="s">
        <v>9160</v>
      </c>
      <c r="D2028" t="s">
        <v>11853</v>
      </c>
      <c r="E2028">
        <v>2</v>
      </c>
      <c r="F2028" t="s">
        <v>99</v>
      </c>
      <c r="G2028">
        <v>20040519</v>
      </c>
      <c r="H2028" t="s">
        <v>9161</v>
      </c>
      <c r="I2028" t="s">
        <v>9162</v>
      </c>
      <c r="J2028" t="s">
        <v>1657</v>
      </c>
      <c r="K2028" t="s">
        <v>141</v>
      </c>
      <c r="L2028" t="s">
        <v>99</v>
      </c>
      <c r="M2028" t="s">
        <v>2496</v>
      </c>
      <c r="O2028" s="2">
        <f>IFERROR(IF($B2028="","",INDEX(所属情報!$E:$E,MATCH($A2028,所属情報!$A:$A,0))),"")</f>
        <v>492201</v>
      </c>
      <c r="P2028" s="2" t="str">
        <f t="shared" si="93"/>
        <v>恵中　春斗 (2)</v>
      </c>
      <c r="Q2028" s="2" t="str">
        <f t="shared" si="94"/>
        <v>ｴﾅｶ ﾊﾙﾄ</v>
      </c>
      <c r="R2028" s="2" t="str">
        <f t="shared" si="95"/>
        <v>ENAKA Haruto (04)</v>
      </c>
      <c r="S2028" s="2" t="str">
        <f>IFERROR(IF($F2028="","",INDEX(リスト!$C:$C,MATCH($F2028,リスト!$B:$B,0))),"")</f>
        <v>30</v>
      </c>
      <c r="T2028" s="2" t="str">
        <f>IFERROR(IF($K2028="","",INDEX(リスト!$F:$F,MATCH($K2028,リスト!$E:$E,0))),"")</f>
        <v>JPN</v>
      </c>
      <c r="U2028" s="2" t="str">
        <f>IF($B2028="","",RIGHT($G2028*1000+100+COUNTIF($G$2:$G2028,$G2028),9))</f>
        <v>040519105</v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>和歌山北・和歌山</v>
      </c>
    </row>
    <row r="2029" spans="1:22" x14ac:dyDescent="0.4">
      <c r="A2029" t="s">
        <v>721</v>
      </c>
      <c r="B2029">
        <v>2036</v>
      </c>
      <c r="C2029" t="s">
        <v>9163</v>
      </c>
      <c r="D2029" t="s">
        <v>9164</v>
      </c>
      <c r="E2029">
        <v>2</v>
      </c>
      <c r="F2029" t="s">
        <v>93</v>
      </c>
      <c r="G2029">
        <v>20041230</v>
      </c>
      <c r="H2029" t="s">
        <v>9165</v>
      </c>
      <c r="I2029" t="s">
        <v>11814</v>
      </c>
      <c r="J2029" t="s">
        <v>1327</v>
      </c>
      <c r="K2029" t="s">
        <v>141</v>
      </c>
      <c r="L2029" t="s">
        <v>93</v>
      </c>
      <c r="M2029" t="s">
        <v>833</v>
      </c>
      <c r="O2029" s="2">
        <f>IFERROR(IF($B2029="","",INDEX(所属情報!$E:$E,MATCH($A2029,所属情報!$A:$A,0))),"")</f>
        <v>501018</v>
      </c>
      <c r="P2029" s="2" t="str">
        <f t="shared" si="93"/>
        <v>藤井　勇気 (2)</v>
      </c>
      <c r="Q2029" s="2" t="str">
        <f t="shared" si="94"/>
        <v>ﾌｼﾞｲ ﾕｳｷ</v>
      </c>
      <c r="R2029" s="2" t="str">
        <f t="shared" si="95"/>
        <v>FUJII Yuki (04)</v>
      </c>
      <c r="S2029" s="2" t="str">
        <f>IFERROR(IF($F2029="","",INDEX(リスト!$C:$C,MATCH($F2029,リスト!$B:$B,0))),"")</f>
        <v>27</v>
      </c>
      <c r="T2029" s="2" t="str">
        <f>IFERROR(IF($K2029="","",INDEX(リスト!$F:$F,MATCH($K2029,リスト!$E:$E,0))),"")</f>
        <v>JPN</v>
      </c>
      <c r="U2029" s="2" t="str">
        <f>IF($B2029="","",RIGHT($G2029*1000+100+COUNTIF($G$2:$G2029,$G2029),9))</f>
        <v>041230101</v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>岸和田・大　阪</v>
      </c>
    </row>
    <row r="2030" spans="1:22" x14ac:dyDescent="0.4">
      <c r="A2030" t="s">
        <v>716</v>
      </c>
      <c r="B2030">
        <v>2037</v>
      </c>
      <c r="C2030" t="s">
        <v>9166</v>
      </c>
      <c r="D2030" t="s">
        <v>9167</v>
      </c>
      <c r="E2030">
        <v>1</v>
      </c>
      <c r="F2030" t="s">
        <v>93</v>
      </c>
      <c r="G2030">
        <v>20060126</v>
      </c>
      <c r="H2030" t="s">
        <v>9168</v>
      </c>
      <c r="I2030" t="s">
        <v>5540</v>
      </c>
      <c r="J2030" t="s">
        <v>1079</v>
      </c>
      <c r="K2030" t="s">
        <v>141</v>
      </c>
      <c r="L2030" t="s">
        <v>93</v>
      </c>
      <c r="M2030" t="s">
        <v>869</v>
      </c>
      <c r="O2030" s="2">
        <f>IFERROR(IF($B2030="","",INDEX(所属情報!$E:$E,MATCH($A2030,所属情報!$A:$A,0))),"")</f>
        <v>492302</v>
      </c>
      <c r="P2030" s="2" t="str">
        <f t="shared" si="93"/>
        <v>山内　政成 (1)</v>
      </c>
      <c r="Q2030" s="2" t="str">
        <f t="shared" si="94"/>
        <v>ﾔﾏｳﾁ ﾏｻﾅﾘ</v>
      </c>
      <c r="R2030" s="2" t="str">
        <f t="shared" si="95"/>
        <v>YAMAUCHI Masanari (06)</v>
      </c>
      <c r="S2030" s="2" t="str">
        <f>IFERROR(IF($F2030="","",INDEX(リスト!$C:$C,MATCH($F2030,リスト!$B:$B,0))),"")</f>
        <v>27</v>
      </c>
      <c r="T2030" s="2" t="str">
        <f>IFERROR(IF($K2030="","",INDEX(リスト!$F:$F,MATCH($K2030,リスト!$E:$E,0))),"")</f>
        <v>JPN</v>
      </c>
      <c r="U2030" s="2" t="str">
        <f>IF($B2030="","",RIGHT($G2030*1000+100+COUNTIF($G$2:$G2030,$G2030),9))</f>
        <v>060126101</v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>大阪体育大浪商・大　阪</v>
      </c>
    </row>
    <row r="2031" spans="1:22" x14ac:dyDescent="0.4">
      <c r="A2031" t="s">
        <v>716</v>
      </c>
      <c r="B2031">
        <v>2038</v>
      </c>
      <c r="C2031" t="s">
        <v>9169</v>
      </c>
      <c r="D2031" t="s">
        <v>9170</v>
      </c>
      <c r="E2031">
        <v>1</v>
      </c>
      <c r="F2031" t="s">
        <v>93</v>
      </c>
      <c r="G2031">
        <v>20060204</v>
      </c>
      <c r="H2031" t="s">
        <v>9171</v>
      </c>
      <c r="I2031" t="s">
        <v>9172</v>
      </c>
      <c r="J2031" t="s">
        <v>9173</v>
      </c>
      <c r="K2031" t="s">
        <v>141</v>
      </c>
      <c r="L2031" t="s">
        <v>93</v>
      </c>
      <c r="M2031" t="s">
        <v>2008</v>
      </c>
      <c r="O2031" s="2">
        <f>IFERROR(IF($B2031="","",INDEX(所属情報!$E:$E,MATCH($A2031,所属情報!$A:$A,0))),"")</f>
        <v>492302</v>
      </c>
      <c r="P2031" s="2" t="str">
        <f t="shared" si="93"/>
        <v>王前　成登 (1)</v>
      </c>
      <c r="Q2031" s="2" t="str">
        <f t="shared" si="94"/>
        <v>ｵｳﾏｴ ﾅﾘﾄ</v>
      </c>
      <c r="R2031" s="2" t="str">
        <f t="shared" si="95"/>
        <v>OMAE Narito (06)</v>
      </c>
      <c r="S2031" s="2" t="str">
        <f>IFERROR(IF($F2031="","",INDEX(リスト!$C:$C,MATCH($F2031,リスト!$B:$B,0))),"")</f>
        <v>27</v>
      </c>
      <c r="T2031" s="2" t="str">
        <f>IFERROR(IF($K2031="","",INDEX(リスト!$F:$F,MATCH($K2031,リスト!$E:$E,0))),"")</f>
        <v>JPN</v>
      </c>
      <c r="U2031" s="2" t="str">
        <f>IF($B2031="","",RIGHT($G2031*1000+100+COUNTIF($G$2:$G2031,$G2031),9))</f>
        <v>060204102</v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>大阪桐蔭・大　阪</v>
      </c>
    </row>
    <row r="2032" spans="1:22" x14ac:dyDescent="0.4">
      <c r="A2032" t="s">
        <v>716</v>
      </c>
      <c r="B2032">
        <v>2039</v>
      </c>
      <c r="C2032" t="s">
        <v>9174</v>
      </c>
      <c r="D2032" t="s">
        <v>9175</v>
      </c>
      <c r="E2032">
        <v>1</v>
      </c>
      <c r="F2032" t="s">
        <v>93</v>
      </c>
      <c r="G2032">
        <v>20050722</v>
      </c>
      <c r="H2032" t="s">
        <v>9176</v>
      </c>
      <c r="I2032" t="s">
        <v>8405</v>
      </c>
      <c r="J2032" t="s">
        <v>1938</v>
      </c>
      <c r="K2032" t="s">
        <v>141</v>
      </c>
      <c r="L2032" t="s">
        <v>93</v>
      </c>
      <c r="M2032" t="s">
        <v>957</v>
      </c>
      <c r="O2032" s="2">
        <f>IFERROR(IF($B2032="","",INDEX(所属情報!$E:$E,MATCH($A2032,所属情報!$A:$A,0))),"")</f>
        <v>492302</v>
      </c>
      <c r="P2032" s="2" t="str">
        <f t="shared" si="93"/>
        <v>岡崎　一都 (1)</v>
      </c>
      <c r="Q2032" s="2" t="str">
        <f t="shared" si="94"/>
        <v>ｵｶｻﾞｷ ｶｽﾞﾄ</v>
      </c>
      <c r="R2032" s="2" t="str">
        <f t="shared" si="95"/>
        <v>OKAZAKI Kazuto (05)</v>
      </c>
      <c r="S2032" s="2" t="str">
        <f>IFERROR(IF($F2032="","",INDEX(リスト!$C:$C,MATCH($F2032,リスト!$B:$B,0))),"")</f>
        <v>27</v>
      </c>
      <c r="T2032" s="2" t="str">
        <f>IFERROR(IF($K2032="","",INDEX(リスト!$F:$F,MATCH($K2032,リスト!$E:$E,0))),"")</f>
        <v>JPN</v>
      </c>
      <c r="U2032" s="2" t="str">
        <f>IF($B2032="","",RIGHT($G2032*1000+100+COUNTIF($G$2:$G2032,$G2032),9))</f>
        <v>050722101</v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>摂津・大　阪</v>
      </c>
    </row>
    <row r="2033" spans="1:22" x14ac:dyDescent="0.4">
      <c r="A2033" t="s">
        <v>702</v>
      </c>
      <c r="B2033">
        <v>2040</v>
      </c>
      <c r="C2033" t="s">
        <v>9177</v>
      </c>
      <c r="D2033" t="s">
        <v>9178</v>
      </c>
      <c r="E2033">
        <v>1</v>
      </c>
      <c r="F2033" t="s">
        <v>1281</v>
      </c>
      <c r="G2033">
        <v>20050810</v>
      </c>
      <c r="H2033" t="s">
        <v>9179</v>
      </c>
      <c r="I2033" t="s">
        <v>3051</v>
      </c>
      <c r="J2033" t="s">
        <v>1223</v>
      </c>
      <c r="K2033" t="s">
        <v>141</v>
      </c>
      <c r="L2033" t="s">
        <v>93</v>
      </c>
      <c r="M2033" t="s">
        <v>815</v>
      </c>
      <c r="O2033" s="2">
        <f>IFERROR(IF($B2033="","",INDEX(所属情報!$E:$E,MATCH($A2033,所属情報!$A:$A,0))),"")</f>
        <v>492218</v>
      </c>
      <c r="P2033" s="2" t="str">
        <f t="shared" si="93"/>
        <v>堀田　陽樹 (1)</v>
      </c>
      <c r="Q2033" s="2" t="str">
        <f t="shared" si="94"/>
        <v>ﾎﾘﾀ ﾊﾙｷ</v>
      </c>
      <c r="R2033" s="2" t="str">
        <f t="shared" si="95"/>
        <v>HORITA Haruki (05)</v>
      </c>
      <c r="S2033" s="2" t="str">
        <f>IFERROR(IF($F2033="","",INDEX(リスト!$C:$C,MATCH($F2033,リスト!$B:$B,0))),"")</f>
        <v>49</v>
      </c>
      <c r="T2033" s="2" t="str">
        <f>IFERROR(IF($K2033="","",INDEX(リスト!$F:$F,MATCH($K2033,リスト!$E:$E,0))),"")</f>
        <v>JPN</v>
      </c>
      <c r="U2033" s="2" t="str">
        <f>IF($B2033="","",RIGHT($G2033*1000+100+COUNTIF($G$2:$G2033,$G2033),9))</f>
        <v>050810101</v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>関西大北陽・大　阪</v>
      </c>
    </row>
    <row r="2034" spans="1:22" x14ac:dyDescent="0.4">
      <c r="A2034" t="s">
        <v>702</v>
      </c>
      <c r="B2034">
        <v>2041</v>
      </c>
      <c r="C2034" t="s">
        <v>9180</v>
      </c>
      <c r="D2034" t="s">
        <v>9181</v>
      </c>
      <c r="E2034">
        <v>1</v>
      </c>
      <c r="F2034" t="s">
        <v>1281</v>
      </c>
      <c r="G2034">
        <v>20050511</v>
      </c>
      <c r="H2034" t="s">
        <v>9182</v>
      </c>
      <c r="I2034" t="s">
        <v>3586</v>
      </c>
      <c r="J2034" t="s">
        <v>934</v>
      </c>
      <c r="K2034" t="s">
        <v>141</v>
      </c>
      <c r="L2034" t="s">
        <v>105</v>
      </c>
      <c r="M2034" t="s">
        <v>7845</v>
      </c>
      <c r="O2034" s="2">
        <f>IFERROR(IF($B2034="","",INDEX(所属情報!$E:$E,MATCH($A2034,所属情報!$A:$A,0))),"")</f>
        <v>492218</v>
      </c>
      <c r="P2034" s="2" t="str">
        <f t="shared" si="93"/>
        <v>谷野　佑成 (1)</v>
      </c>
      <c r="Q2034" s="2" t="str">
        <f t="shared" si="94"/>
        <v>ﾀﾆﾉ ﾕｳｾｲ</v>
      </c>
      <c r="R2034" s="2" t="str">
        <f t="shared" si="95"/>
        <v>TANINO Yusei (05)</v>
      </c>
      <c r="S2034" s="2" t="str">
        <f>IFERROR(IF($F2034="","",INDEX(リスト!$C:$C,MATCH($F2034,リスト!$B:$B,0))),"")</f>
        <v>49</v>
      </c>
      <c r="T2034" s="2" t="str">
        <f>IFERROR(IF($K2034="","",INDEX(リスト!$F:$F,MATCH($K2034,リスト!$E:$E,0))),"")</f>
        <v>JPN</v>
      </c>
      <c r="U2034" s="2" t="str">
        <f>IF($B2034="","",RIGHT($G2034*1000+100+COUNTIF($G$2:$G2034,$G2034),9))</f>
        <v>050511101</v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>岡山工業・岡　山</v>
      </c>
    </row>
    <row r="2035" spans="1:22" x14ac:dyDescent="0.4">
      <c r="A2035" t="s">
        <v>702</v>
      </c>
      <c r="B2035">
        <v>2042</v>
      </c>
      <c r="C2035" t="s">
        <v>9183</v>
      </c>
      <c r="D2035" t="s">
        <v>9184</v>
      </c>
      <c r="E2035">
        <v>1</v>
      </c>
      <c r="F2035" t="s">
        <v>1281</v>
      </c>
      <c r="G2035">
        <v>20050430</v>
      </c>
      <c r="H2035" t="s">
        <v>9185</v>
      </c>
      <c r="I2035" t="s">
        <v>2583</v>
      </c>
      <c r="J2035" t="s">
        <v>962</v>
      </c>
      <c r="K2035" t="s">
        <v>141</v>
      </c>
      <c r="L2035" t="s">
        <v>93</v>
      </c>
      <c r="M2035" t="s">
        <v>969</v>
      </c>
      <c r="O2035" s="2">
        <f>IFERROR(IF($B2035="","",INDEX(所属情報!$E:$E,MATCH($A2035,所属情報!$A:$A,0))),"")</f>
        <v>492218</v>
      </c>
      <c r="P2035" s="2" t="str">
        <f t="shared" si="93"/>
        <v>冨田　啓斗 (1)</v>
      </c>
      <c r="Q2035" s="2" t="str">
        <f t="shared" si="94"/>
        <v>ﾄﾐﾀ ｹｲﾄ</v>
      </c>
      <c r="R2035" s="2" t="str">
        <f t="shared" si="95"/>
        <v>TOMITA Keito (05)</v>
      </c>
      <c r="S2035" s="2" t="str">
        <f>IFERROR(IF($F2035="","",INDEX(リスト!$C:$C,MATCH($F2035,リスト!$B:$B,0))),"")</f>
        <v>49</v>
      </c>
      <c r="T2035" s="2" t="str">
        <f>IFERROR(IF($K2035="","",INDEX(リスト!$F:$F,MATCH($K2035,リスト!$E:$E,0))),"")</f>
        <v>JPN</v>
      </c>
      <c r="U2035" s="2" t="str">
        <f>IF($B2035="","",RIGHT($G2035*1000+100+COUNTIF($G$2:$G2035,$G2035),9))</f>
        <v>050430101</v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>近畿大附属・大　阪</v>
      </c>
    </row>
    <row r="2036" spans="1:22" x14ac:dyDescent="0.4">
      <c r="A2036" t="s">
        <v>702</v>
      </c>
      <c r="B2036">
        <v>2043</v>
      </c>
      <c r="C2036" t="s">
        <v>9186</v>
      </c>
      <c r="D2036" t="s">
        <v>9187</v>
      </c>
      <c r="E2036">
        <v>1</v>
      </c>
      <c r="F2036" t="s">
        <v>1281</v>
      </c>
      <c r="G2036">
        <v>20051103</v>
      </c>
      <c r="H2036" t="s">
        <v>9188</v>
      </c>
      <c r="I2036" t="s">
        <v>5075</v>
      </c>
      <c r="J2036" t="s">
        <v>862</v>
      </c>
      <c r="K2036" t="s">
        <v>141</v>
      </c>
      <c r="L2036" t="s">
        <v>95</v>
      </c>
      <c r="M2036" t="s">
        <v>5898</v>
      </c>
      <c r="O2036" s="2">
        <f>IFERROR(IF($B2036="","",INDEX(所属情報!$E:$E,MATCH($A2036,所属情報!$A:$A,0))),"")</f>
        <v>492218</v>
      </c>
      <c r="P2036" s="2" t="str">
        <f t="shared" si="93"/>
        <v>安井　達哉 (1)</v>
      </c>
      <c r="Q2036" s="2" t="str">
        <f t="shared" si="94"/>
        <v>ﾔｽｲ ﾀﾂﾔ</v>
      </c>
      <c r="R2036" s="2" t="str">
        <f t="shared" si="95"/>
        <v>YASUI Tatsuya (05)</v>
      </c>
      <c r="S2036" s="2" t="str">
        <f>IFERROR(IF($F2036="","",INDEX(リスト!$C:$C,MATCH($F2036,リスト!$B:$B,0))),"")</f>
        <v>49</v>
      </c>
      <c r="T2036" s="2" t="str">
        <f>IFERROR(IF($K2036="","",INDEX(リスト!$F:$F,MATCH($K2036,リスト!$E:$E,0))),"")</f>
        <v>JPN</v>
      </c>
      <c r="U2036" s="2" t="str">
        <f>IF($B2036="","",RIGHT($G2036*1000+100+COUNTIF($G$2:$G2036,$G2036),9))</f>
        <v>051103101</v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>育英・兵　庫</v>
      </c>
    </row>
    <row r="2037" spans="1:22" x14ac:dyDescent="0.4">
      <c r="A2037" t="s">
        <v>702</v>
      </c>
      <c r="B2037">
        <v>2044</v>
      </c>
      <c r="C2037" t="s">
        <v>9189</v>
      </c>
      <c r="D2037" t="s">
        <v>9190</v>
      </c>
      <c r="E2037">
        <v>1</v>
      </c>
      <c r="F2037" t="s">
        <v>1281</v>
      </c>
      <c r="G2037">
        <v>20050817</v>
      </c>
      <c r="H2037" t="s">
        <v>9191</v>
      </c>
      <c r="I2037" t="s">
        <v>5922</v>
      </c>
      <c r="J2037" t="s">
        <v>838</v>
      </c>
      <c r="K2037" t="s">
        <v>141</v>
      </c>
      <c r="L2037" t="s">
        <v>93</v>
      </c>
      <c r="M2037" t="s">
        <v>815</v>
      </c>
      <c r="O2037" s="2">
        <f>IFERROR(IF($B2037="","",INDEX(所属情報!$E:$E,MATCH($A2037,所属情報!$A:$A,0))),"")</f>
        <v>492218</v>
      </c>
      <c r="P2037" s="2" t="str">
        <f t="shared" si="93"/>
        <v>大路　昇太郎 (1)</v>
      </c>
      <c r="Q2037" s="2" t="str">
        <f t="shared" si="94"/>
        <v>ｵｵｼﾞ ｼｮｳﾀﾛｳ</v>
      </c>
      <c r="R2037" s="2" t="str">
        <f t="shared" si="95"/>
        <v>OJI Shotaro (05)</v>
      </c>
      <c r="S2037" s="2" t="str">
        <f>IFERROR(IF($F2037="","",INDEX(リスト!$C:$C,MATCH($F2037,リスト!$B:$B,0))),"")</f>
        <v>49</v>
      </c>
      <c r="T2037" s="2" t="str">
        <f>IFERROR(IF($K2037="","",INDEX(リスト!$F:$F,MATCH($K2037,リスト!$E:$E,0))),"")</f>
        <v>JPN</v>
      </c>
      <c r="U2037" s="2" t="str">
        <f>IF($B2037="","",RIGHT($G2037*1000+100+COUNTIF($G$2:$G2037,$G2037),9))</f>
        <v>050817101</v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>関西大北陽・大　阪</v>
      </c>
    </row>
    <row r="2038" spans="1:22" x14ac:dyDescent="0.4">
      <c r="A2038" t="s">
        <v>702</v>
      </c>
      <c r="B2038">
        <v>2045</v>
      </c>
      <c r="C2038" t="s">
        <v>9192</v>
      </c>
      <c r="D2038" t="s">
        <v>5411</v>
      </c>
      <c r="E2038">
        <v>1</v>
      </c>
      <c r="F2038" t="s">
        <v>1281</v>
      </c>
      <c r="G2038">
        <v>20050417</v>
      </c>
      <c r="H2038" t="s">
        <v>9193</v>
      </c>
      <c r="I2038" t="s">
        <v>11854</v>
      </c>
      <c r="J2038" t="s">
        <v>11855</v>
      </c>
      <c r="K2038" t="s">
        <v>141</v>
      </c>
      <c r="L2038" t="s">
        <v>97</v>
      </c>
      <c r="M2038" t="s">
        <v>779</v>
      </c>
      <c r="O2038" s="2">
        <f>IFERROR(IF($B2038="","",INDEX(所属情報!$E:$E,MATCH($A2038,所属情報!$A:$A,0))),"")</f>
        <v>492218</v>
      </c>
      <c r="P2038" s="2" t="str">
        <f t="shared" si="93"/>
        <v>福本　陽己 (1)</v>
      </c>
      <c r="Q2038" s="2" t="str">
        <f t="shared" si="94"/>
        <v>ﾌｸﾓﾄ ﾊﾙｷ</v>
      </c>
      <c r="R2038" s="2" t="str">
        <f t="shared" si="95"/>
        <v>FUKUMOTO Haruki (05)</v>
      </c>
      <c r="S2038" s="2" t="str">
        <f>IFERROR(IF($F2038="","",INDEX(リスト!$C:$C,MATCH($F2038,リスト!$B:$B,0))),"")</f>
        <v>49</v>
      </c>
      <c r="T2038" s="2" t="str">
        <f>IFERROR(IF($K2038="","",INDEX(リスト!$F:$F,MATCH($K2038,リスト!$E:$E,0))),"")</f>
        <v>JPN</v>
      </c>
      <c r="U2038" s="2" t="str">
        <f>IF($B2038="","",RIGHT($G2038*1000+100+COUNTIF($G$2:$G2038,$G2038),9))</f>
        <v>050417102</v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>奈良育英・奈　良</v>
      </c>
    </row>
    <row r="2039" spans="1:22" x14ac:dyDescent="0.4">
      <c r="A2039" t="s">
        <v>702</v>
      </c>
      <c r="B2039">
        <v>2046</v>
      </c>
      <c r="C2039" t="s">
        <v>9194</v>
      </c>
      <c r="D2039" t="s">
        <v>9195</v>
      </c>
      <c r="E2039">
        <v>1</v>
      </c>
      <c r="F2039" t="s">
        <v>1281</v>
      </c>
      <c r="G2039">
        <v>20060208</v>
      </c>
      <c r="H2039" t="s">
        <v>9196</v>
      </c>
      <c r="I2039" t="s">
        <v>819</v>
      </c>
      <c r="J2039" t="s">
        <v>1244</v>
      </c>
      <c r="K2039" t="s">
        <v>141</v>
      </c>
      <c r="L2039" t="s">
        <v>93</v>
      </c>
      <c r="M2039" t="s">
        <v>975</v>
      </c>
      <c r="O2039" s="2">
        <f>IFERROR(IF($B2039="","",INDEX(所属情報!$E:$E,MATCH($A2039,所属情報!$A:$A,0))),"")</f>
        <v>492218</v>
      </c>
      <c r="P2039" s="2" t="str">
        <f t="shared" si="93"/>
        <v>岡田　優真 (1)</v>
      </c>
      <c r="Q2039" s="2" t="str">
        <f t="shared" si="94"/>
        <v>ｵｶﾀﾞ ﾕｳﾏ</v>
      </c>
      <c r="R2039" s="2" t="str">
        <f t="shared" si="95"/>
        <v>OKADA Yuma (06)</v>
      </c>
      <c r="S2039" s="2" t="str">
        <f>IFERROR(IF($F2039="","",INDEX(リスト!$C:$C,MATCH($F2039,リスト!$B:$B,0))),"")</f>
        <v>49</v>
      </c>
      <c r="T2039" s="2" t="str">
        <f>IFERROR(IF($K2039="","",INDEX(リスト!$F:$F,MATCH($K2039,リスト!$E:$E,0))),"")</f>
        <v>JPN</v>
      </c>
      <c r="U2039" s="2" t="str">
        <f>IF($B2039="","",RIGHT($G2039*1000+100+COUNTIF($G$2:$G2039,$G2039),9))</f>
        <v>060208102</v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>関西大第一・大　阪</v>
      </c>
    </row>
    <row r="2040" spans="1:22" x14ac:dyDescent="0.4">
      <c r="A2040" t="s">
        <v>702</v>
      </c>
      <c r="B2040">
        <v>2047</v>
      </c>
      <c r="C2040" t="s">
        <v>9197</v>
      </c>
      <c r="D2040" t="s">
        <v>9198</v>
      </c>
      <c r="E2040">
        <v>1</v>
      </c>
      <c r="F2040" t="s">
        <v>1281</v>
      </c>
      <c r="G2040">
        <v>20050702</v>
      </c>
      <c r="H2040" t="s">
        <v>9199</v>
      </c>
      <c r="I2040" t="s">
        <v>1671</v>
      </c>
      <c r="J2040" t="s">
        <v>9200</v>
      </c>
      <c r="K2040" t="s">
        <v>141</v>
      </c>
      <c r="L2040" t="s">
        <v>93</v>
      </c>
      <c r="M2040" t="s">
        <v>785</v>
      </c>
      <c r="O2040" s="2">
        <f>IFERROR(IF($B2040="","",INDEX(所属情報!$E:$E,MATCH($A2040,所属情報!$A:$A,0))),"")</f>
        <v>492218</v>
      </c>
      <c r="P2040" s="2" t="str">
        <f t="shared" si="93"/>
        <v>堀　泰将 (1)</v>
      </c>
      <c r="Q2040" s="2" t="str">
        <f t="shared" si="94"/>
        <v>ﾎﾘ ﾔｽﾏｻ</v>
      </c>
      <c r="R2040" s="2" t="str">
        <f t="shared" si="95"/>
        <v>HORI Yasumasa (05)</v>
      </c>
      <c r="S2040" s="2" t="str">
        <f>IFERROR(IF($F2040="","",INDEX(リスト!$C:$C,MATCH($F2040,リスト!$B:$B,0))),"")</f>
        <v>49</v>
      </c>
      <c r="T2040" s="2" t="str">
        <f>IFERROR(IF($K2040="","",INDEX(リスト!$F:$F,MATCH($K2040,リスト!$E:$E,0))),"")</f>
        <v>JPN</v>
      </c>
      <c r="U2040" s="2" t="str">
        <f>IF($B2040="","",RIGHT($G2040*1000+100+COUNTIF($G$2:$G2040,$G2040),9))</f>
        <v>050702101</v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>東海大大阪仰星・大　阪</v>
      </c>
    </row>
    <row r="2041" spans="1:22" x14ac:dyDescent="0.4">
      <c r="A2041" t="s">
        <v>702</v>
      </c>
      <c r="B2041">
        <v>2048</v>
      </c>
      <c r="C2041" t="s">
        <v>9201</v>
      </c>
      <c r="D2041" t="s">
        <v>9202</v>
      </c>
      <c r="E2041">
        <v>1</v>
      </c>
      <c r="F2041" t="s">
        <v>1281</v>
      </c>
      <c r="G2041">
        <v>20050509</v>
      </c>
      <c r="H2041" t="s">
        <v>9203</v>
      </c>
      <c r="I2041" t="s">
        <v>9204</v>
      </c>
      <c r="J2041" t="s">
        <v>934</v>
      </c>
      <c r="K2041" t="s">
        <v>141</v>
      </c>
      <c r="L2041" t="s">
        <v>91</v>
      </c>
      <c r="M2041" t="s">
        <v>2254</v>
      </c>
      <c r="O2041" s="2">
        <f>IFERROR(IF($B2041="","",INDEX(所属情報!$E:$E,MATCH($A2041,所属情報!$A:$A,0))),"")</f>
        <v>492218</v>
      </c>
      <c r="P2041" s="2" t="str">
        <f t="shared" si="93"/>
        <v>畚野　湧成 (1)</v>
      </c>
      <c r="Q2041" s="2" t="str">
        <f t="shared" si="94"/>
        <v>ﾌｺﾞﾉ ﾕｳｾｲ</v>
      </c>
      <c r="R2041" s="2" t="str">
        <f t="shared" si="95"/>
        <v>FUGONO Yusei (05)</v>
      </c>
      <c r="S2041" s="2" t="str">
        <f>IFERROR(IF($F2041="","",INDEX(リスト!$C:$C,MATCH($F2041,リスト!$B:$B,0))),"")</f>
        <v>49</v>
      </c>
      <c r="T2041" s="2" t="str">
        <f>IFERROR(IF($K2041="","",INDEX(リスト!$F:$F,MATCH($K2041,リスト!$E:$E,0))),"")</f>
        <v>JPN</v>
      </c>
      <c r="U2041" s="2" t="str">
        <f>IF($B2041="","",RIGHT($G2041*1000+100+COUNTIF($G$2:$G2041,$G2041),9))</f>
        <v>050509101</v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>西城陽・京　都</v>
      </c>
    </row>
    <row r="2042" spans="1:22" x14ac:dyDescent="0.4">
      <c r="A2042" t="s">
        <v>702</v>
      </c>
      <c r="B2042">
        <v>2049</v>
      </c>
      <c r="C2042" t="s">
        <v>9205</v>
      </c>
      <c r="D2042" t="s">
        <v>9206</v>
      </c>
      <c r="E2042">
        <v>1</v>
      </c>
      <c r="F2042" t="s">
        <v>1281</v>
      </c>
      <c r="G2042">
        <v>20050918</v>
      </c>
      <c r="H2042" t="s">
        <v>9207</v>
      </c>
      <c r="I2042" t="s">
        <v>9208</v>
      </c>
      <c r="J2042" t="s">
        <v>5218</v>
      </c>
      <c r="K2042" t="s">
        <v>141</v>
      </c>
      <c r="L2042" t="s">
        <v>93</v>
      </c>
      <c r="M2042" t="s">
        <v>815</v>
      </c>
      <c r="O2042" s="2">
        <f>IFERROR(IF($B2042="","",INDEX(所属情報!$E:$E,MATCH($A2042,所属情報!$A:$A,0))),"")</f>
        <v>492218</v>
      </c>
      <c r="P2042" s="2" t="str">
        <f t="shared" si="93"/>
        <v>亀之園　新 (1)</v>
      </c>
      <c r="Q2042" s="2" t="str">
        <f t="shared" si="94"/>
        <v>ｶﾒﾉｿﾉ ｱﾗﾀ</v>
      </c>
      <c r="R2042" s="2" t="str">
        <f t="shared" si="95"/>
        <v>KAMENOSONO Arata (05)</v>
      </c>
      <c r="S2042" s="2" t="str">
        <f>IFERROR(IF($F2042="","",INDEX(リスト!$C:$C,MATCH($F2042,リスト!$B:$B,0))),"")</f>
        <v>49</v>
      </c>
      <c r="T2042" s="2" t="str">
        <f>IFERROR(IF($K2042="","",INDEX(リスト!$F:$F,MATCH($K2042,リスト!$E:$E,0))),"")</f>
        <v>JPN</v>
      </c>
      <c r="U2042" s="2" t="str">
        <f>IF($B2042="","",RIGHT($G2042*1000+100+COUNTIF($G$2:$G2042,$G2042),9))</f>
        <v>050918101</v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>関西大北陽・大　阪</v>
      </c>
    </row>
    <row r="2043" spans="1:22" x14ac:dyDescent="0.4">
      <c r="A2043" t="s">
        <v>702</v>
      </c>
      <c r="B2043">
        <v>2050</v>
      </c>
      <c r="C2043" t="s">
        <v>9209</v>
      </c>
      <c r="D2043" t="s">
        <v>9210</v>
      </c>
      <c r="E2043">
        <v>1</v>
      </c>
      <c r="F2043" t="s">
        <v>1281</v>
      </c>
      <c r="G2043">
        <v>20050630</v>
      </c>
      <c r="H2043" t="s">
        <v>9211</v>
      </c>
      <c r="I2043" t="s">
        <v>9212</v>
      </c>
      <c r="J2043" t="s">
        <v>9213</v>
      </c>
      <c r="K2043" t="s">
        <v>141</v>
      </c>
      <c r="L2043" t="s">
        <v>93</v>
      </c>
      <c r="M2043" t="s">
        <v>815</v>
      </c>
      <c r="O2043" s="2">
        <f>IFERROR(IF($B2043="","",INDEX(所属情報!$E:$E,MATCH($A2043,所属情報!$A:$A,0))),"")</f>
        <v>492218</v>
      </c>
      <c r="P2043" s="2" t="str">
        <f t="shared" si="93"/>
        <v>実田　大心 (1)</v>
      </c>
      <c r="Q2043" s="2" t="str">
        <f t="shared" si="94"/>
        <v>ｼﾞﾂﾀﾞ ﾀｲｼﾝ</v>
      </c>
      <c r="R2043" s="2" t="str">
        <f t="shared" si="95"/>
        <v>JITSUDA Taishin (05)</v>
      </c>
      <c r="S2043" s="2" t="str">
        <f>IFERROR(IF($F2043="","",INDEX(リスト!$C:$C,MATCH($F2043,リスト!$B:$B,0))),"")</f>
        <v>49</v>
      </c>
      <c r="T2043" s="2" t="str">
        <f>IFERROR(IF($K2043="","",INDEX(リスト!$F:$F,MATCH($K2043,リスト!$E:$E,0))),"")</f>
        <v>JPN</v>
      </c>
      <c r="U2043" s="2" t="str">
        <f>IF($B2043="","",RIGHT($G2043*1000+100+COUNTIF($G$2:$G2043,$G2043),9))</f>
        <v>050630104</v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>関西大北陽・大　阪</v>
      </c>
    </row>
    <row r="2044" spans="1:22" x14ac:dyDescent="0.4">
      <c r="A2044" t="s">
        <v>702</v>
      </c>
      <c r="B2044">
        <v>2051</v>
      </c>
      <c r="C2044" t="s">
        <v>9214</v>
      </c>
      <c r="D2044" t="s">
        <v>9215</v>
      </c>
      <c r="E2044">
        <v>1</v>
      </c>
      <c r="F2044" t="s">
        <v>1281</v>
      </c>
      <c r="G2044">
        <v>20050513</v>
      </c>
      <c r="H2044" t="s">
        <v>9216</v>
      </c>
      <c r="I2044" t="s">
        <v>9217</v>
      </c>
      <c r="J2044" t="s">
        <v>2421</v>
      </c>
      <c r="K2044" t="s">
        <v>141</v>
      </c>
      <c r="L2044" t="s">
        <v>93</v>
      </c>
      <c r="M2044" t="s">
        <v>815</v>
      </c>
      <c r="O2044" s="2">
        <f>IFERROR(IF($B2044="","",INDEX(所属情報!$E:$E,MATCH($A2044,所属情報!$A:$A,0))),"")</f>
        <v>492218</v>
      </c>
      <c r="P2044" s="2" t="str">
        <f t="shared" si="93"/>
        <v>糟谷　源太 (1)</v>
      </c>
      <c r="Q2044" s="2" t="str">
        <f t="shared" si="94"/>
        <v>ｶｽﾔ ｹﾞﾝﾀ</v>
      </c>
      <c r="R2044" s="2" t="str">
        <f t="shared" si="95"/>
        <v>KASUYA Genta (05)</v>
      </c>
      <c r="S2044" s="2" t="str">
        <f>IFERROR(IF($F2044="","",INDEX(リスト!$C:$C,MATCH($F2044,リスト!$B:$B,0))),"")</f>
        <v>49</v>
      </c>
      <c r="T2044" s="2" t="str">
        <f>IFERROR(IF($K2044="","",INDEX(リスト!$F:$F,MATCH($K2044,リスト!$E:$E,0))),"")</f>
        <v>JPN</v>
      </c>
      <c r="U2044" s="2" t="str">
        <f>IF($B2044="","",RIGHT($G2044*1000+100+COUNTIF($G$2:$G2044,$G2044),9))</f>
        <v>050513101</v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>関西大北陽・大　阪</v>
      </c>
    </row>
    <row r="2045" spans="1:22" x14ac:dyDescent="0.4">
      <c r="A2045" t="s">
        <v>702</v>
      </c>
      <c r="B2045">
        <v>2052</v>
      </c>
      <c r="C2045" t="s">
        <v>9218</v>
      </c>
      <c r="D2045" t="s">
        <v>9219</v>
      </c>
      <c r="E2045">
        <v>1</v>
      </c>
      <c r="F2045" t="s">
        <v>1281</v>
      </c>
      <c r="G2045">
        <v>20050609</v>
      </c>
      <c r="H2045" t="s">
        <v>9220</v>
      </c>
      <c r="I2045" t="s">
        <v>5512</v>
      </c>
      <c r="J2045" t="s">
        <v>9221</v>
      </c>
      <c r="K2045" t="s">
        <v>141</v>
      </c>
      <c r="L2045" t="s">
        <v>93</v>
      </c>
      <c r="M2045" t="s">
        <v>975</v>
      </c>
      <c r="O2045" s="2">
        <f>IFERROR(IF($B2045="","",INDEX(所属情報!$E:$E,MATCH($A2045,所属情報!$A:$A,0))),"")</f>
        <v>492218</v>
      </c>
      <c r="P2045" s="2" t="str">
        <f t="shared" si="93"/>
        <v>高村　瑛太 (1)</v>
      </c>
      <c r="Q2045" s="2" t="str">
        <f t="shared" si="94"/>
        <v>ﾀｶﾑﾗ ｴｲﾀ</v>
      </c>
      <c r="R2045" s="2" t="str">
        <f t="shared" si="95"/>
        <v>TAKAMURA Eita (05)</v>
      </c>
      <c r="S2045" s="2" t="str">
        <f>IFERROR(IF($F2045="","",INDEX(リスト!$C:$C,MATCH($F2045,リスト!$B:$B,0))),"")</f>
        <v>49</v>
      </c>
      <c r="T2045" s="2" t="str">
        <f>IFERROR(IF($K2045="","",INDEX(リスト!$F:$F,MATCH($K2045,リスト!$E:$E,0))),"")</f>
        <v>JPN</v>
      </c>
      <c r="U2045" s="2" t="str">
        <f>IF($B2045="","",RIGHT($G2045*1000+100+COUNTIF($G$2:$G2045,$G2045),9))</f>
        <v>050609101</v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>関西大第一・大　阪</v>
      </c>
    </row>
    <row r="2046" spans="1:22" x14ac:dyDescent="0.4">
      <c r="A2046" t="s">
        <v>702</v>
      </c>
      <c r="B2046">
        <v>2053</v>
      </c>
      <c r="C2046" t="s">
        <v>9222</v>
      </c>
      <c r="D2046" t="s">
        <v>9223</v>
      </c>
      <c r="E2046">
        <v>1</v>
      </c>
      <c r="F2046" t="s">
        <v>1281</v>
      </c>
      <c r="G2046">
        <v>20050606</v>
      </c>
      <c r="H2046" t="s">
        <v>9224</v>
      </c>
      <c r="I2046" t="s">
        <v>6781</v>
      </c>
      <c r="J2046" t="s">
        <v>9225</v>
      </c>
      <c r="K2046" t="s">
        <v>141</v>
      </c>
      <c r="L2046" t="s">
        <v>95</v>
      </c>
      <c r="M2046" t="s">
        <v>827</v>
      </c>
      <c r="O2046" s="2">
        <f>IFERROR(IF($B2046="","",INDEX(所属情報!$E:$E,MATCH($A2046,所属情報!$A:$A,0))),"")</f>
        <v>492218</v>
      </c>
      <c r="P2046" s="2" t="str">
        <f t="shared" si="93"/>
        <v>須田　旺来 (1)</v>
      </c>
      <c r="Q2046" s="2" t="str">
        <f t="shared" si="94"/>
        <v>ｽﾀﾞ ｵｳﾗ</v>
      </c>
      <c r="R2046" s="2" t="str">
        <f t="shared" si="95"/>
        <v>SUDA Ora (05)</v>
      </c>
      <c r="S2046" s="2" t="str">
        <f>IFERROR(IF($F2046="","",INDEX(リスト!$C:$C,MATCH($F2046,リスト!$B:$B,0))),"")</f>
        <v>49</v>
      </c>
      <c r="T2046" s="2" t="str">
        <f>IFERROR(IF($K2046="","",INDEX(リスト!$F:$F,MATCH($K2046,リスト!$E:$E,0))),"")</f>
        <v>JPN</v>
      </c>
      <c r="U2046" s="2" t="str">
        <f>IF($B2046="","",RIGHT($G2046*1000+100+COUNTIF($G$2:$G2046,$G2046),9))</f>
        <v>050606102</v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>社・兵　庫</v>
      </c>
    </row>
    <row r="2047" spans="1:22" x14ac:dyDescent="0.4">
      <c r="A2047" t="s">
        <v>702</v>
      </c>
      <c r="B2047">
        <v>2054</v>
      </c>
      <c r="C2047" t="s">
        <v>9226</v>
      </c>
      <c r="D2047" t="s">
        <v>9227</v>
      </c>
      <c r="E2047">
        <v>1</v>
      </c>
      <c r="F2047" t="s">
        <v>1281</v>
      </c>
      <c r="G2047">
        <v>20051225</v>
      </c>
      <c r="H2047" t="s">
        <v>9228</v>
      </c>
      <c r="I2047" t="s">
        <v>8425</v>
      </c>
      <c r="J2047" t="s">
        <v>9229</v>
      </c>
      <c r="K2047" t="s">
        <v>141</v>
      </c>
      <c r="L2047" t="s">
        <v>93</v>
      </c>
      <c r="M2047" t="s">
        <v>945</v>
      </c>
      <c r="O2047" s="2">
        <f>IFERROR(IF($B2047="","",INDEX(所属情報!$E:$E,MATCH($A2047,所属情報!$A:$A,0))),"")</f>
        <v>492218</v>
      </c>
      <c r="P2047" s="2" t="str">
        <f t="shared" si="93"/>
        <v>萬野　七樹 (1)</v>
      </c>
      <c r="Q2047" s="2" t="str">
        <f t="shared" si="94"/>
        <v>ﾏﾝﾉ ﾅﾅｷ</v>
      </c>
      <c r="R2047" s="2" t="str">
        <f t="shared" si="95"/>
        <v>MANNO Nanaki (05)</v>
      </c>
      <c r="S2047" s="2" t="str">
        <f>IFERROR(IF($F2047="","",INDEX(リスト!$C:$C,MATCH($F2047,リスト!$B:$B,0))),"")</f>
        <v>49</v>
      </c>
      <c r="T2047" s="2" t="str">
        <f>IFERROR(IF($K2047="","",INDEX(リスト!$F:$F,MATCH($K2047,リスト!$E:$E,0))),"")</f>
        <v>JPN</v>
      </c>
      <c r="U2047" s="2" t="str">
        <f>IF($B2047="","",RIGHT($G2047*1000+100+COUNTIF($G$2:$G2047,$G2047),9))</f>
        <v>051225101</v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>大塚・大　阪</v>
      </c>
    </row>
    <row r="2048" spans="1:22" x14ac:dyDescent="0.4">
      <c r="A2048" t="s">
        <v>702</v>
      </c>
      <c r="B2048">
        <v>2055</v>
      </c>
      <c r="C2048" t="s">
        <v>9230</v>
      </c>
      <c r="D2048" t="s">
        <v>9231</v>
      </c>
      <c r="E2048">
        <v>1</v>
      </c>
      <c r="F2048" t="s">
        <v>1281</v>
      </c>
      <c r="G2048">
        <v>20050628</v>
      </c>
      <c r="H2048" t="s">
        <v>9232</v>
      </c>
      <c r="I2048" t="s">
        <v>9233</v>
      </c>
      <c r="J2048" t="s">
        <v>1244</v>
      </c>
      <c r="K2048" t="s">
        <v>141</v>
      </c>
      <c r="L2048" t="s">
        <v>99</v>
      </c>
      <c r="M2048" t="s">
        <v>3035</v>
      </c>
      <c r="O2048" s="2">
        <f>IFERROR(IF($B2048="","",INDEX(所属情報!$E:$E,MATCH($A2048,所属情報!$A:$A,0))),"")</f>
        <v>492218</v>
      </c>
      <c r="P2048" s="2" t="str">
        <f t="shared" si="93"/>
        <v>濵路　悠真 (1)</v>
      </c>
      <c r="Q2048" s="2" t="str">
        <f t="shared" si="94"/>
        <v>ﾊﾏｼﾞ ﾕｳﾏ</v>
      </c>
      <c r="R2048" s="2" t="str">
        <f t="shared" si="95"/>
        <v>HAMAJI Yuma (05)</v>
      </c>
      <c r="S2048" s="2" t="str">
        <f>IFERROR(IF($F2048="","",INDEX(リスト!$C:$C,MATCH($F2048,リスト!$B:$B,0))),"")</f>
        <v>49</v>
      </c>
      <c r="T2048" s="2" t="str">
        <f>IFERROR(IF($K2048="","",INDEX(リスト!$F:$F,MATCH($K2048,リスト!$E:$E,0))),"")</f>
        <v>JPN</v>
      </c>
      <c r="U2048" s="2" t="str">
        <f>IF($B2048="","",RIGHT($G2048*1000+100+COUNTIF($G$2:$G2048,$G2048),9))</f>
        <v>050628102</v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>熊野・和歌山</v>
      </c>
    </row>
    <row r="2049" spans="1:22" x14ac:dyDescent="0.4">
      <c r="A2049" t="s">
        <v>702</v>
      </c>
      <c r="B2049">
        <v>2056</v>
      </c>
      <c r="C2049" t="s">
        <v>9234</v>
      </c>
      <c r="D2049" t="s">
        <v>9235</v>
      </c>
      <c r="E2049">
        <v>1</v>
      </c>
      <c r="F2049" t="s">
        <v>1281</v>
      </c>
      <c r="G2049">
        <v>20051103</v>
      </c>
      <c r="H2049" t="s">
        <v>9236</v>
      </c>
      <c r="I2049" t="s">
        <v>7084</v>
      </c>
      <c r="J2049" t="s">
        <v>3183</v>
      </c>
      <c r="K2049" t="s">
        <v>141</v>
      </c>
      <c r="L2049" t="s">
        <v>113</v>
      </c>
      <c r="M2049" t="s">
        <v>2115</v>
      </c>
      <c r="O2049" s="2">
        <f>IFERROR(IF($B2049="","",INDEX(所属情報!$E:$E,MATCH($A2049,所属情報!$A:$A,0))),"")</f>
        <v>492218</v>
      </c>
      <c r="P2049" s="2" t="str">
        <f t="shared" si="93"/>
        <v>立花　晟 (1)</v>
      </c>
      <c r="Q2049" s="2" t="str">
        <f t="shared" si="94"/>
        <v>ﾀﾁﾊﾞﾅ ｼﾞｮｳ</v>
      </c>
      <c r="R2049" s="2" t="str">
        <f t="shared" si="95"/>
        <v>TACHIBANA Jo (05)</v>
      </c>
      <c r="S2049" s="2" t="str">
        <f>IFERROR(IF($F2049="","",INDEX(リスト!$C:$C,MATCH($F2049,リスト!$B:$B,0))),"")</f>
        <v>49</v>
      </c>
      <c r="T2049" s="2" t="str">
        <f>IFERROR(IF($K2049="","",INDEX(リスト!$F:$F,MATCH($K2049,リスト!$E:$E,0))),"")</f>
        <v>JPN</v>
      </c>
      <c r="U2049" s="2" t="str">
        <f>IF($B2049="","",RIGHT($G2049*1000+100+COUNTIF($G$2:$G2049,$G2049),9))</f>
        <v>051103102</v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>小豆島中央・香　川</v>
      </c>
    </row>
    <row r="2050" spans="1:22" x14ac:dyDescent="0.4">
      <c r="A2050" t="s">
        <v>713</v>
      </c>
      <c r="B2050">
        <v>2057</v>
      </c>
      <c r="C2050" t="s">
        <v>9237</v>
      </c>
      <c r="D2050" t="s">
        <v>9238</v>
      </c>
      <c r="E2050">
        <v>1</v>
      </c>
      <c r="F2050" t="s">
        <v>93</v>
      </c>
      <c r="G2050">
        <v>20060125</v>
      </c>
      <c r="H2050" t="s">
        <v>9239</v>
      </c>
      <c r="I2050" t="s">
        <v>11856</v>
      </c>
      <c r="J2050" t="s">
        <v>3600</v>
      </c>
      <c r="K2050" t="s">
        <v>141</v>
      </c>
      <c r="L2050" t="s">
        <v>93</v>
      </c>
      <c r="M2050" t="s">
        <v>3196</v>
      </c>
      <c r="O2050" s="2">
        <f>IFERROR(IF($B2050="","",INDEX(所属情報!$E:$E,MATCH($A2050,所属情報!$A:$A,0))),"")</f>
        <v>490054</v>
      </c>
      <c r="P2050" s="2" t="str">
        <f t="shared" ref="P2050:P2113" si="96">IF($C2050="","",IF($E2050="",$C2050,$C2050&amp;" ("&amp;$E2050&amp;")"))</f>
        <v>黒田　琥央佑 (1)</v>
      </c>
      <c r="Q2050" s="2" t="str">
        <f t="shared" ref="Q2050:Q2113" si="97">IF($D2050="","",ASC($D2050))</f>
        <v>ｸﾛﾀ ｺｳｽｹ</v>
      </c>
      <c r="R2050" s="2" t="str">
        <f t="shared" ref="R2050:R2113" si="98">IF($I2050="","",UPPER($I2050)&amp;" "&amp;UPPER(LEFT($J2050,1))&amp;LOWER(RIGHT($J2050,LEN($J2050)-1))&amp;" ("&amp;MID($G2050,3,2)&amp;")")</f>
        <v>KUROTA Kosuke (06)</v>
      </c>
      <c r="S2050" s="2" t="str">
        <f>IFERROR(IF($F2050="","",INDEX(リスト!$C:$C,MATCH($F2050,リスト!$B:$B,0))),"")</f>
        <v>27</v>
      </c>
      <c r="T2050" s="2" t="str">
        <f>IFERROR(IF($K2050="","",INDEX(リスト!$F:$F,MATCH($K2050,リスト!$E:$E,0))),"")</f>
        <v>JPN</v>
      </c>
      <c r="U2050" s="2" t="str">
        <f>IF($B2050="","",RIGHT($G2050*1000+100+COUNTIF($G$2:$G2050,$G2050),9))</f>
        <v>060125103</v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>四條畷・大　阪</v>
      </c>
    </row>
    <row r="2051" spans="1:22" x14ac:dyDescent="0.4">
      <c r="A2051" t="s">
        <v>713</v>
      </c>
      <c r="B2051">
        <v>2058</v>
      </c>
      <c r="C2051" t="s">
        <v>9240</v>
      </c>
      <c r="D2051" t="s">
        <v>9241</v>
      </c>
      <c r="E2051">
        <v>1</v>
      </c>
      <c r="F2051" t="s">
        <v>59</v>
      </c>
      <c r="G2051">
        <v>20050520</v>
      </c>
      <c r="H2051" t="s">
        <v>9242</v>
      </c>
      <c r="I2051" t="s">
        <v>9243</v>
      </c>
      <c r="J2051" t="s">
        <v>3600</v>
      </c>
      <c r="K2051" t="s">
        <v>141</v>
      </c>
      <c r="L2051" t="s">
        <v>59</v>
      </c>
      <c r="M2051" t="s">
        <v>9244</v>
      </c>
      <c r="O2051" s="2">
        <f>IFERROR(IF($B2051="","",INDEX(所属情報!$E:$E,MATCH($A2051,所属情報!$A:$A,0))),"")</f>
        <v>490054</v>
      </c>
      <c r="P2051" s="2" t="str">
        <f t="shared" si="96"/>
        <v>萩原　康介 (1)</v>
      </c>
      <c r="Q2051" s="2" t="str">
        <f t="shared" si="97"/>
        <v>ﾊｷﾞﾜﾗ ｺｳｽｹ</v>
      </c>
      <c r="R2051" s="2" t="str">
        <f t="shared" si="98"/>
        <v>HAGIWARA Kosuke (05)</v>
      </c>
      <c r="S2051" s="2" t="str">
        <f>IFERROR(IF($F2051="","",INDEX(リスト!$C:$C,MATCH($F2051,リスト!$B:$B,0))),"")</f>
        <v>10</v>
      </c>
      <c r="T2051" s="2" t="str">
        <f>IFERROR(IF($K2051="","",INDEX(リスト!$F:$F,MATCH($K2051,リスト!$E:$E,0))),"")</f>
        <v>JPN</v>
      </c>
      <c r="U2051" s="2" t="str">
        <f>IF($B2051="","",RIGHT($G2051*1000+100+COUNTIF($G$2:$G2051,$G2051),9))</f>
        <v>050520101</v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>高崎・群　馬</v>
      </c>
    </row>
    <row r="2052" spans="1:22" x14ac:dyDescent="0.4">
      <c r="A2052" t="s">
        <v>766</v>
      </c>
      <c r="B2052">
        <v>2059</v>
      </c>
      <c r="C2052" t="s">
        <v>9245</v>
      </c>
      <c r="D2052" t="s">
        <v>9246</v>
      </c>
      <c r="E2052">
        <v>3</v>
      </c>
      <c r="F2052" t="s">
        <v>99</v>
      </c>
      <c r="G2052">
        <v>20030526</v>
      </c>
      <c r="H2052" t="s">
        <v>9247</v>
      </c>
      <c r="I2052" t="s">
        <v>1805</v>
      </c>
      <c r="J2052" t="s">
        <v>1223</v>
      </c>
      <c r="K2052" t="s">
        <v>141</v>
      </c>
      <c r="L2052" t="s">
        <v>99</v>
      </c>
      <c r="M2052" t="s">
        <v>845</v>
      </c>
      <c r="O2052" s="2">
        <f>IFERROR(IF($B2052="","",INDEX(所属情報!$E:$E,MATCH($A2052,所属情報!$A:$A,0))),"")</f>
        <v>491024</v>
      </c>
      <c r="P2052" s="2" t="str">
        <f t="shared" si="96"/>
        <v>田中　陽貴 (3)</v>
      </c>
      <c r="Q2052" s="2" t="str">
        <f t="shared" si="97"/>
        <v>ﾀﾅｶ ﾊﾙｷ</v>
      </c>
      <c r="R2052" s="2" t="str">
        <f t="shared" si="98"/>
        <v>TANAKA Haruki (03)</v>
      </c>
      <c r="S2052" s="2" t="str">
        <f>IFERROR(IF($F2052="","",INDEX(リスト!$C:$C,MATCH($F2052,リスト!$B:$B,0))),"")</f>
        <v>30</v>
      </c>
      <c r="T2052" s="2" t="str">
        <f>IFERROR(IF($K2052="","",INDEX(リスト!$F:$F,MATCH($K2052,リスト!$E:$E,0))),"")</f>
        <v>JPN</v>
      </c>
      <c r="U2052" s="2" t="str">
        <f>IF($B2052="","",RIGHT($G2052*1000+100+COUNTIF($G$2:$G2052,$G2052),9))</f>
        <v>030526101</v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>桐蔭・和歌山</v>
      </c>
    </row>
    <row r="2053" spans="1:22" x14ac:dyDescent="0.4">
      <c r="A2053" t="s">
        <v>766</v>
      </c>
      <c r="B2053">
        <v>2060</v>
      </c>
      <c r="C2053" t="s">
        <v>9248</v>
      </c>
      <c r="D2053" t="s">
        <v>9249</v>
      </c>
      <c r="E2053">
        <v>2</v>
      </c>
      <c r="F2053" t="s">
        <v>99</v>
      </c>
      <c r="G2053">
        <v>20040321</v>
      </c>
      <c r="H2053" t="s">
        <v>9250</v>
      </c>
      <c r="I2053" t="s">
        <v>9251</v>
      </c>
      <c r="J2053" t="s">
        <v>838</v>
      </c>
      <c r="K2053" t="s">
        <v>141</v>
      </c>
      <c r="L2053" t="s">
        <v>93</v>
      </c>
      <c r="M2053" t="s">
        <v>1870</v>
      </c>
      <c r="O2053" s="2">
        <f>IFERROR(IF($B2053="","",INDEX(所属情報!$E:$E,MATCH($A2053,所属情報!$A:$A,0))),"")</f>
        <v>491024</v>
      </c>
      <c r="P2053" s="2" t="str">
        <f t="shared" si="96"/>
        <v>古城　昇太郎 (2)</v>
      </c>
      <c r="Q2053" s="2" t="str">
        <f t="shared" si="97"/>
        <v>ｺｼﾞｮｳ ｼｮｳﾀﾛｳ</v>
      </c>
      <c r="R2053" s="2" t="str">
        <f t="shared" si="98"/>
        <v>KOJO Shotaro (04)</v>
      </c>
      <c r="S2053" s="2" t="str">
        <f>IFERROR(IF($F2053="","",INDEX(リスト!$C:$C,MATCH($F2053,リスト!$B:$B,0))),"")</f>
        <v>30</v>
      </c>
      <c r="T2053" s="2" t="str">
        <f>IFERROR(IF($K2053="","",INDEX(リスト!$F:$F,MATCH($K2053,リスト!$E:$E,0))),"")</f>
        <v>JPN</v>
      </c>
      <c r="U2053" s="2" t="str">
        <f>IF($B2053="","",RIGHT($G2053*1000+100+COUNTIF($G$2:$G2053,$G2053),9))</f>
        <v>040321102</v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>清風・大　阪</v>
      </c>
    </row>
    <row r="2054" spans="1:22" x14ac:dyDescent="0.4">
      <c r="A2054" t="s">
        <v>763</v>
      </c>
      <c r="B2054">
        <v>2061</v>
      </c>
      <c r="C2054" t="s">
        <v>9252</v>
      </c>
      <c r="D2054" t="s">
        <v>9253</v>
      </c>
      <c r="E2054" t="s">
        <v>1307</v>
      </c>
      <c r="F2054" t="s">
        <v>95</v>
      </c>
      <c r="G2054">
        <v>20010724</v>
      </c>
      <c r="H2054" t="s">
        <v>9254</v>
      </c>
      <c r="I2054" t="s">
        <v>1204</v>
      </c>
      <c r="J2054" t="s">
        <v>1874</v>
      </c>
      <c r="K2054" t="s">
        <v>141</v>
      </c>
      <c r="L2054" t="s">
        <v>95</v>
      </c>
      <c r="M2054" t="s">
        <v>7606</v>
      </c>
      <c r="O2054" s="2">
        <f>IFERROR(IF($B2054="","",INDEX(所属情報!$E:$E,MATCH($A2054,所属情報!$A:$A,0))),"")</f>
        <v>490092</v>
      </c>
      <c r="P2054" s="2" t="str">
        <f t="shared" si="96"/>
        <v>杉浦　大輔 (M1)</v>
      </c>
      <c r="Q2054" s="2" t="str">
        <f t="shared" si="97"/>
        <v>ｽｷﾞｳﾗ ﾀﾞｲｽｹ</v>
      </c>
      <c r="R2054" s="2" t="str">
        <f t="shared" si="98"/>
        <v>SUGIURA Daisuke (01)</v>
      </c>
      <c r="S2054" s="2" t="str">
        <f>IFERROR(IF($F2054="","",INDEX(リスト!$C:$C,MATCH($F2054,リスト!$B:$B,0))),"")</f>
        <v>28</v>
      </c>
      <c r="T2054" s="2" t="str">
        <f>IFERROR(IF($K2054="","",INDEX(リスト!$F:$F,MATCH($K2054,リスト!$E:$E,0))),"")</f>
        <v>JPN</v>
      </c>
      <c r="U2054" s="2" t="str">
        <f>IF($B2054="","",RIGHT($G2054*1000+100+COUNTIF($G$2:$G2054,$G2054),9))</f>
        <v>010724101</v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>須磨友が丘・兵　庫</v>
      </c>
    </row>
    <row r="2055" spans="1:22" x14ac:dyDescent="0.4">
      <c r="A2055" t="s">
        <v>751</v>
      </c>
      <c r="B2055">
        <v>2062</v>
      </c>
      <c r="C2055" t="s">
        <v>9255</v>
      </c>
      <c r="D2055" t="s">
        <v>9256</v>
      </c>
      <c r="E2055">
        <v>1</v>
      </c>
      <c r="F2055" t="s">
        <v>1281</v>
      </c>
      <c r="G2055">
        <v>20051218</v>
      </c>
      <c r="H2055" t="s">
        <v>9257</v>
      </c>
      <c r="I2055" t="s">
        <v>2633</v>
      </c>
      <c r="J2055" t="s">
        <v>2238</v>
      </c>
      <c r="K2055" t="s">
        <v>141</v>
      </c>
      <c r="L2055" t="s">
        <v>93</v>
      </c>
      <c r="M2055" t="s">
        <v>9258</v>
      </c>
      <c r="O2055" s="2">
        <f>IFERROR(IF($B2055="","",INDEX(所属情報!$E:$E,MATCH($A2055,所属情報!$A:$A,0))),"")</f>
        <v>492208</v>
      </c>
      <c r="P2055" s="2" t="str">
        <f t="shared" si="96"/>
        <v>武井　璃久 (1)</v>
      </c>
      <c r="Q2055" s="2" t="str">
        <f t="shared" si="97"/>
        <v>ﾀｹｲ ﾘｸ</v>
      </c>
      <c r="R2055" s="2" t="str">
        <f t="shared" si="98"/>
        <v>TAKEI Riku (05)</v>
      </c>
      <c r="S2055" s="2" t="str">
        <f>IFERROR(IF($F2055="","",INDEX(リスト!$C:$C,MATCH($F2055,リスト!$B:$B,0))),"")</f>
        <v>49</v>
      </c>
      <c r="T2055" s="2" t="str">
        <f>IFERROR(IF($K2055="","",INDEX(リスト!$F:$F,MATCH($K2055,リスト!$E:$E,0))),"")</f>
        <v>JPN</v>
      </c>
      <c r="U2055" s="2" t="str">
        <f>IF($B2055="","",RIGHT($G2055*1000+100+COUNTIF($G$2:$G2055,$G2055),9))</f>
        <v>051218101</v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>常翔学園・大　阪</v>
      </c>
    </row>
    <row r="2056" spans="1:22" x14ac:dyDescent="0.4">
      <c r="A2056" t="s">
        <v>702</v>
      </c>
      <c r="B2056">
        <v>2063</v>
      </c>
      <c r="C2056" t="s">
        <v>9259</v>
      </c>
      <c r="D2056" t="s">
        <v>9260</v>
      </c>
      <c r="E2056">
        <v>1</v>
      </c>
      <c r="F2056" t="s">
        <v>1281</v>
      </c>
      <c r="G2056">
        <v>20050529</v>
      </c>
      <c r="H2056" t="s">
        <v>9261</v>
      </c>
      <c r="I2056" t="s">
        <v>3403</v>
      </c>
      <c r="J2056" t="s">
        <v>1844</v>
      </c>
      <c r="K2056" t="s">
        <v>141</v>
      </c>
      <c r="L2056" t="s">
        <v>91</v>
      </c>
      <c r="M2056" t="s">
        <v>1361</v>
      </c>
      <c r="O2056" s="2">
        <f>IFERROR(IF($B2056="","",INDEX(所属情報!$E:$E,MATCH($A2056,所属情報!$A:$A,0))),"")</f>
        <v>492218</v>
      </c>
      <c r="P2056" s="2" t="str">
        <f t="shared" si="96"/>
        <v>浦川　尚樹 (1)</v>
      </c>
      <c r="Q2056" s="2" t="str">
        <f t="shared" si="97"/>
        <v>ｳﾗｶﾜ ﾅｵｷ</v>
      </c>
      <c r="R2056" s="2" t="str">
        <f t="shared" si="98"/>
        <v>URAKAWA Naoki (05)</v>
      </c>
      <c r="S2056" s="2" t="str">
        <f>IFERROR(IF($F2056="","",INDEX(リスト!$C:$C,MATCH($F2056,リスト!$B:$B,0))),"")</f>
        <v>49</v>
      </c>
      <c r="T2056" s="2" t="str">
        <f>IFERROR(IF($K2056="","",INDEX(リスト!$F:$F,MATCH($K2056,リスト!$E:$E,0))),"")</f>
        <v>JPN</v>
      </c>
      <c r="U2056" s="2" t="str">
        <f>IF($B2056="","",RIGHT($G2056*1000+100+COUNTIF($G$2:$G2056,$G2056),9))</f>
        <v>050529101</v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>洛南・京　都</v>
      </c>
    </row>
    <row r="2057" spans="1:22" x14ac:dyDescent="0.4">
      <c r="A2057" t="s">
        <v>702</v>
      </c>
      <c r="B2057">
        <v>2064</v>
      </c>
      <c r="C2057" t="s">
        <v>9262</v>
      </c>
      <c r="D2057" t="s">
        <v>9263</v>
      </c>
      <c r="E2057">
        <v>1</v>
      </c>
      <c r="F2057" t="s">
        <v>1281</v>
      </c>
      <c r="G2057">
        <v>20050818</v>
      </c>
      <c r="H2057" t="s">
        <v>9264</v>
      </c>
      <c r="I2057" t="s">
        <v>9265</v>
      </c>
      <c r="J2057" t="s">
        <v>796</v>
      </c>
      <c r="K2057" t="s">
        <v>141</v>
      </c>
      <c r="L2057" t="s">
        <v>91</v>
      </c>
      <c r="M2057" t="s">
        <v>1732</v>
      </c>
      <c r="O2057" s="2">
        <f>IFERROR(IF($B2057="","",INDEX(所属情報!$E:$E,MATCH($A2057,所属情報!$A:$A,0))),"")</f>
        <v>492218</v>
      </c>
      <c r="P2057" s="2" t="str">
        <f t="shared" si="96"/>
        <v>梅川　倖生 (1)</v>
      </c>
      <c r="Q2057" s="2" t="str">
        <f t="shared" si="97"/>
        <v>ｳﾒｶﾜ ｺｳｾｲ</v>
      </c>
      <c r="R2057" s="2" t="str">
        <f t="shared" si="98"/>
        <v>UMEKAWA Kosei (05)</v>
      </c>
      <c r="S2057" s="2" t="str">
        <f>IFERROR(IF($F2057="","",INDEX(リスト!$C:$C,MATCH($F2057,リスト!$B:$B,0))),"")</f>
        <v>49</v>
      </c>
      <c r="T2057" s="2" t="str">
        <f>IFERROR(IF($K2057="","",INDEX(リスト!$F:$F,MATCH($K2057,リスト!$E:$E,0))),"")</f>
        <v>JPN</v>
      </c>
      <c r="U2057" s="2" t="str">
        <f>IF($B2057="","",RIGHT($G2057*1000+100+COUNTIF($G$2:$G2057,$G2057),9))</f>
        <v>050818101</v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>乙訓・京　都</v>
      </c>
    </row>
    <row r="2058" spans="1:22" x14ac:dyDescent="0.4">
      <c r="A2058" t="s">
        <v>702</v>
      </c>
      <c r="B2058">
        <v>2065</v>
      </c>
      <c r="C2058" t="s">
        <v>9266</v>
      </c>
      <c r="D2058" t="s">
        <v>9267</v>
      </c>
      <c r="E2058">
        <v>2</v>
      </c>
      <c r="F2058" t="s">
        <v>1281</v>
      </c>
      <c r="G2058">
        <v>20040830</v>
      </c>
      <c r="H2058" t="s">
        <v>9268</v>
      </c>
      <c r="I2058" t="s">
        <v>9269</v>
      </c>
      <c r="J2058" t="s">
        <v>1047</v>
      </c>
      <c r="K2058" t="s">
        <v>141</v>
      </c>
      <c r="L2058" t="s">
        <v>95</v>
      </c>
      <c r="M2058" t="s">
        <v>7016</v>
      </c>
      <c r="O2058" s="2">
        <f>IFERROR(IF($B2058="","",INDEX(所属情報!$E:$E,MATCH($A2058,所属情報!$A:$A,0))),"")</f>
        <v>492218</v>
      </c>
      <c r="P2058" s="2" t="str">
        <f t="shared" si="96"/>
        <v>増澤　亮太 (2)</v>
      </c>
      <c r="Q2058" s="2" t="str">
        <f t="shared" si="97"/>
        <v>ﾏｽｻﾞﾜ ﾘｮｳﾀ</v>
      </c>
      <c r="R2058" s="2" t="str">
        <f t="shared" si="98"/>
        <v>MASUZAWA Ryota (04)</v>
      </c>
      <c r="S2058" s="2" t="str">
        <f>IFERROR(IF($F2058="","",INDEX(リスト!$C:$C,MATCH($F2058,リスト!$B:$B,0))),"")</f>
        <v>49</v>
      </c>
      <c r="T2058" s="2" t="str">
        <f>IFERROR(IF($K2058="","",INDEX(リスト!$F:$F,MATCH($K2058,リスト!$E:$E,0))),"")</f>
        <v>JPN</v>
      </c>
      <c r="U2058" s="2" t="str">
        <f>IF($B2058="","",RIGHT($G2058*1000+100+COUNTIF($G$2:$G2058,$G2058),9))</f>
        <v>040830102</v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>御影・兵　庫</v>
      </c>
    </row>
    <row r="2059" spans="1:22" x14ac:dyDescent="0.4">
      <c r="A2059" t="s">
        <v>767</v>
      </c>
      <c r="B2059">
        <v>2066</v>
      </c>
      <c r="C2059" t="s">
        <v>9270</v>
      </c>
      <c r="D2059" t="s">
        <v>9271</v>
      </c>
      <c r="E2059">
        <v>1</v>
      </c>
      <c r="F2059" t="s">
        <v>95</v>
      </c>
      <c r="G2059">
        <v>20060101</v>
      </c>
      <c r="H2059" t="s">
        <v>9272</v>
      </c>
      <c r="I2059" t="s">
        <v>3713</v>
      </c>
      <c r="J2059" t="s">
        <v>778</v>
      </c>
      <c r="K2059" t="s">
        <v>141</v>
      </c>
      <c r="L2059" t="s">
        <v>95</v>
      </c>
      <c r="M2059" t="s">
        <v>3843</v>
      </c>
      <c r="O2059" s="2">
        <f>IFERROR(IF($B2059="","",INDEX(所属情報!$E:$E,MATCH($A2059,所属情報!$A:$A,0))),"")</f>
        <v>492232</v>
      </c>
      <c r="P2059" s="2" t="str">
        <f t="shared" si="96"/>
        <v>白石　陵 (1)</v>
      </c>
      <c r="Q2059" s="2" t="str">
        <f t="shared" si="97"/>
        <v>ｼﾗｲｼ ﾘｮｳ</v>
      </c>
      <c r="R2059" s="2" t="str">
        <f t="shared" si="98"/>
        <v>SHIRAISHI Ryo (06)</v>
      </c>
      <c r="S2059" s="2" t="str">
        <f>IFERROR(IF($F2059="","",INDEX(リスト!$C:$C,MATCH($F2059,リスト!$B:$B,0))),"")</f>
        <v>28</v>
      </c>
      <c r="T2059" s="2" t="str">
        <f>IFERROR(IF($K2059="","",INDEX(リスト!$F:$F,MATCH($K2059,リスト!$E:$E,0))),"")</f>
        <v>JPN</v>
      </c>
      <c r="U2059" s="2" t="str">
        <f>IF($B2059="","",RIGHT($G2059*1000+100+COUNTIF($G$2:$G2059,$G2059),9))</f>
        <v>060101102</v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>三田学園・兵　庫</v>
      </c>
    </row>
    <row r="2060" spans="1:22" x14ac:dyDescent="0.4">
      <c r="A2060" t="s">
        <v>767</v>
      </c>
      <c r="B2060">
        <v>2067</v>
      </c>
      <c r="C2060" t="s">
        <v>9273</v>
      </c>
      <c r="D2060" t="s">
        <v>9274</v>
      </c>
      <c r="E2060">
        <v>1</v>
      </c>
      <c r="F2060" t="s">
        <v>95</v>
      </c>
      <c r="G2060">
        <v>20050819</v>
      </c>
      <c r="H2060" t="s">
        <v>9275</v>
      </c>
      <c r="I2060" t="s">
        <v>9276</v>
      </c>
      <c r="J2060" t="s">
        <v>1721</v>
      </c>
      <c r="K2060" t="s">
        <v>141</v>
      </c>
      <c r="L2060" t="s">
        <v>95</v>
      </c>
      <c r="M2060" t="s">
        <v>2333</v>
      </c>
      <c r="O2060" s="2">
        <f>IFERROR(IF($B2060="","",INDEX(所属情報!$E:$E,MATCH($A2060,所属情報!$A:$A,0))),"")</f>
        <v>492232</v>
      </c>
      <c r="P2060" s="2" t="str">
        <f t="shared" si="96"/>
        <v>設樂　和希 (1)</v>
      </c>
      <c r="Q2060" s="2" t="str">
        <f t="shared" si="97"/>
        <v>ｼﾀﾗ ｶｽﾞｷ</v>
      </c>
      <c r="R2060" s="2" t="str">
        <f t="shared" si="98"/>
        <v>SHITARA Kazuki (05)</v>
      </c>
      <c r="S2060" s="2" t="str">
        <f>IFERROR(IF($F2060="","",INDEX(リスト!$C:$C,MATCH($F2060,リスト!$B:$B,0))),"")</f>
        <v>28</v>
      </c>
      <c r="T2060" s="2" t="str">
        <f>IFERROR(IF($K2060="","",INDEX(リスト!$F:$F,MATCH($K2060,リスト!$E:$E,0))),"")</f>
        <v>JPN</v>
      </c>
      <c r="U2060" s="2" t="str">
        <f>IF($B2060="","",RIGHT($G2060*1000+100+COUNTIF($G$2:$G2060,$G2060),9))</f>
        <v>050819101</v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>三田祥雲館・兵　庫</v>
      </c>
    </row>
    <row r="2061" spans="1:22" x14ac:dyDescent="0.4">
      <c r="A2061" t="s">
        <v>767</v>
      </c>
      <c r="B2061">
        <v>2068</v>
      </c>
      <c r="C2061" t="s">
        <v>9277</v>
      </c>
      <c r="D2061" t="s">
        <v>9278</v>
      </c>
      <c r="E2061">
        <v>1</v>
      </c>
      <c r="F2061" t="s">
        <v>95</v>
      </c>
      <c r="G2061">
        <v>20050826</v>
      </c>
      <c r="H2061" t="s">
        <v>9279</v>
      </c>
      <c r="I2061" t="s">
        <v>9280</v>
      </c>
      <c r="J2061" t="s">
        <v>790</v>
      </c>
      <c r="K2061" t="s">
        <v>141</v>
      </c>
      <c r="L2061" t="s">
        <v>95</v>
      </c>
      <c r="M2061" t="s">
        <v>1617</v>
      </c>
      <c r="O2061" s="2">
        <f>IFERROR(IF($B2061="","",INDEX(所属情報!$E:$E,MATCH($A2061,所属情報!$A:$A,0))),"")</f>
        <v>492232</v>
      </c>
      <c r="P2061" s="2" t="str">
        <f t="shared" si="96"/>
        <v>小幡　丈士 (1)</v>
      </c>
      <c r="Q2061" s="2" t="str">
        <f t="shared" si="97"/>
        <v>ｺﾊﾞﾀ ﾂﾖｼ</v>
      </c>
      <c r="R2061" s="2" t="str">
        <f t="shared" si="98"/>
        <v>KOBATA Tsuyoshi (05)</v>
      </c>
      <c r="S2061" s="2" t="str">
        <f>IFERROR(IF($F2061="","",INDEX(リスト!$C:$C,MATCH($F2061,リスト!$B:$B,0))),"")</f>
        <v>28</v>
      </c>
      <c r="T2061" s="2" t="str">
        <f>IFERROR(IF($K2061="","",INDEX(リスト!$F:$F,MATCH($K2061,リスト!$E:$E,0))),"")</f>
        <v>JPN</v>
      </c>
      <c r="U2061" s="2" t="str">
        <f>IF($B2061="","",RIGHT($G2061*1000+100+COUNTIF($G$2:$G2061,$G2061),9))</f>
        <v>050826101</v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>宝塚・兵　庫</v>
      </c>
    </row>
    <row r="2062" spans="1:22" x14ac:dyDescent="0.4">
      <c r="A2062" t="s">
        <v>767</v>
      </c>
      <c r="B2062">
        <v>2069</v>
      </c>
      <c r="C2062" t="s">
        <v>11857</v>
      </c>
      <c r="D2062" t="s">
        <v>11858</v>
      </c>
      <c r="E2062">
        <v>1</v>
      </c>
      <c r="F2062" t="s">
        <v>97</v>
      </c>
      <c r="G2062">
        <v>20051112</v>
      </c>
      <c r="H2062" t="s">
        <v>9281</v>
      </c>
      <c r="I2062" t="s">
        <v>9282</v>
      </c>
      <c r="J2062" t="s">
        <v>7903</v>
      </c>
      <c r="K2062" t="s">
        <v>141</v>
      </c>
      <c r="L2062" t="s">
        <v>97</v>
      </c>
      <c r="M2062" t="s">
        <v>6894</v>
      </c>
      <c r="O2062" s="2">
        <f>IFERROR(IF($B2062="","",INDEX(所属情報!$E:$E,MATCH($A2062,所属情報!$A:$A,0))),"")</f>
        <v>492232</v>
      </c>
      <c r="P2062" s="2" t="str">
        <f t="shared" si="96"/>
        <v>實藤　仁 (1)</v>
      </c>
      <c r="Q2062" s="2" t="str">
        <f t="shared" si="97"/>
        <v>ｻﾈﾌｼﾞ ｼﾞﾝ</v>
      </c>
      <c r="R2062" s="2" t="str">
        <f t="shared" si="98"/>
        <v>SANEFUJI Jin (05)</v>
      </c>
      <c r="S2062" s="2" t="str">
        <f>IFERROR(IF($F2062="","",INDEX(リスト!$C:$C,MATCH($F2062,リスト!$B:$B,0))),"")</f>
        <v>29</v>
      </c>
      <c r="T2062" s="2" t="str">
        <f>IFERROR(IF($K2062="","",INDEX(リスト!$F:$F,MATCH($K2062,リスト!$E:$E,0))),"")</f>
        <v>JPN</v>
      </c>
      <c r="U2062" s="2" t="str">
        <f>IF($B2062="","",RIGHT($G2062*1000+100+COUNTIF($G$2:$G2062,$G2062),9))</f>
        <v>051112102</v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>生駒・奈　良</v>
      </c>
    </row>
    <row r="2063" spans="1:22" x14ac:dyDescent="0.4">
      <c r="A2063" t="s">
        <v>767</v>
      </c>
      <c r="B2063">
        <v>2070</v>
      </c>
      <c r="C2063" t="s">
        <v>11859</v>
      </c>
      <c r="D2063" t="s">
        <v>9283</v>
      </c>
      <c r="E2063">
        <v>1</v>
      </c>
      <c r="F2063" t="s">
        <v>127</v>
      </c>
      <c r="G2063">
        <v>20050429</v>
      </c>
      <c r="H2063" t="s">
        <v>9284</v>
      </c>
      <c r="I2063" t="s">
        <v>11860</v>
      </c>
      <c r="J2063" t="s">
        <v>1366</v>
      </c>
      <c r="K2063" t="s">
        <v>141</v>
      </c>
      <c r="L2063" t="s">
        <v>127</v>
      </c>
      <c r="M2063" t="s">
        <v>4686</v>
      </c>
      <c r="O2063" s="2">
        <f>IFERROR(IF($B2063="","",INDEX(所属情報!$E:$E,MATCH($A2063,所属情報!$A:$A,0))),"")</f>
        <v>492232</v>
      </c>
      <c r="P2063" s="2" t="str">
        <f t="shared" si="96"/>
        <v>河野　隆之介 (1)</v>
      </c>
      <c r="Q2063" s="2" t="str">
        <f t="shared" si="97"/>
        <v>ｺｳﾉ ﾘｭｳﾉｽｹ</v>
      </c>
      <c r="R2063" s="2" t="str">
        <f t="shared" si="98"/>
        <v>KONO Ryunosuke (05)</v>
      </c>
      <c r="S2063" s="2" t="str">
        <f>IFERROR(IF($F2063="","",INDEX(リスト!$C:$C,MATCH($F2063,リスト!$B:$B,0))),"")</f>
        <v>44</v>
      </c>
      <c r="T2063" s="2" t="str">
        <f>IFERROR(IF($K2063="","",INDEX(リスト!$F:$F,MATCH($K2063,リスト!$E:$E,0))),"")</f>
        <v>JPN</v>
      </c>
      <c r="U2063" s="2" t="str">
        <f>IF($B2063="","",RIGHT($G2063*1000+100+COUNTIF($G$2:$G2063,$G2063),9))</f>
        <v>050429101</v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>大分舞鶴・大　分</v>
      </c>
    </row>
    <row r="2064" spans="1:22" x14ac:dyDescent="0.4">
      <c r="A2064" t="s">
        <v>732</v>
      </c>
      <c r="B2064">
        <v>2071</v>
      </c>
      <c r="C2064" t="s">
        <v>9285</v>
      </c>
      <c r="D2064" t="s">
        <v>9286</v>
      </c>
      <c r="E2064">
        <v>1</v>
      </c>
      <c r="F2064" t="s">
        <v>95</v>
      </c>
      <c r="G2064">
        <v>20050711</v>
      </c>
      <c r="H2064" t="s">
        <v>9287</v>
      </c>
      <c r="I2064" t="s">
        <v>9288</v>
      </c>
      <c r="J2064" t="s">
        <v>9289</v>
      </c>
      <c r="K2064" t="s">
        <v>141</v>
      </c>
      <c r="L2064" t="s">
        <v>95</v>
      </c>
      <c r="M2064" t="s">
        <v>7357</v>
      </c>
      <c r="O2064" s="2">
        <f>IFERROR(IF($B2064="","",INDEX(所属情報!$E:$E,MATCH($A2064,所属情報!$A:$A,0))),"")</f>
        <v>492209</v>
      </c>
      <c r="P2064" s="2" t="str">
        <f t="shared" si="96"/>
        <v>吉武　涼乃介 (1)</v>
      </c>
      <c r="Q2064" s="2" t="str">
        <f t="shared" si="97"/>
        <v>ﾖｼﾀｹ ｽｽﾞﾉｽｹ</v>
      </c>
      <c r="R2064" s="2" t="str">
        <f t="shared" si="98"/>
        <v>YOSHITAKE Suzunosuke (05)</v>
      </c>
      <c r="S2064" s="2" t="str">
        <f>IFERROR(IF($F2064="","",INDEX(リスト!$C:$C,MATCH($F2064,リスト!$B:$B,0))),"")</f>
        <v>28</v>
      </c>
      <c r="T2064" s="2" t="str">
        <f>IFERROR(IF($K2064="","",INDEX(リスト!$F:$F,MATCH($K2064,リスト!$E:$E,0))),"")</f>
        <v>JPN</v>
      </c>
      <c r="U2064" s="2" t="str">
        <f>IF($B2064="","",RIGHT($G2064*1000+100+COUNTIF($G$2:$G2064,$G2064),9))</f>
        <v>050711101</v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>宝塚西・兵　庫</v>
      </c>
    </row>
    <row r="2065" spans="1:22" x14ac:dyDescent="0.4">
      <c r="A2065" t="s">
        <v>732</v>
      </c>
      <c r="B2065">
        <v>2072</v>
      </c>
      <c r="C2065" t="s">
        <v>9290</v>
      </c>
      <c r="D2065" t="s">
        <v>9291</v>
      </c>
      <c r="E2065">
        <v>1</v>
      </c>
      <c r="F2065" t="s">
        <v>107</v>
      </c>
      <c r="G2065">
        <v>20051027</v>
      </c>
      <c r="H2065" t="s">
        <v>9292</v>
      </c>
      <c r="I2065" t="s">
        <v>9293</v>
      </c>
      <c r="J2065" t="s">
        <v>1303</v>
      </c>
      <c r="K2065" t="s">
        <v>141</v>
      </c>
      <c r="L2065" t="s">
        <v>107</v>
      </c>
      <c r="M2065" t="s">
        <v>7436</v>
      </c>
      <c r="O2065" s="2">
        <f>IFERROR(IF($B2065="","",INDEX(所属情報!$E:$E,MATCH($A2065,所属情報!$A:$A,0))),"")</f>
        <v>492209</v>
      </c>
      <c r="P2065" s="2" t="str">
        <f t="shared" si="96"/>
        <v>錦織　由翔 (1)</v>
      </c>
      <c r="Q2065" s="2" t="str">
        <f t="shared" si="97"/>
        <v>ﾆｼｺｵﾘ ﾕｳﾄ</v>
      </c>
      <c r="R2065" s="2" t="str">
        <f t="shared" si="98"/>
        <v>NISHIKORI Yuto (05)</v>
      </c>
      <c r="S2065" s="2" t="str">
        <f>IFERROR(IF($F2065="","",INDEX(リスト!$C:$C,MATCH($F2065,リスト!$B:$B,0))),"")</f>
        <v>34</v>
      </c>
      <c r="T2065" s="2" t="str">
        <f>IFERROR(IF($K2065="","",INDEX(リスト!$F:$F,MATCH($K2065,リスト!$E:$E,0))),"")</f>
        <v>JPN</v>
      </c>
      <c r="U2065" s="2" t="str">
        <f>IF($B2065="","",RIGHT($G2065*1000+100+COUNTIF($G$2:$G2065,$G2065),9))</f>
        <v>051027101</v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>五日市・広　島</v>
      </c>
    </row>
    <row r="2066" spans="1:22" x14ac:dyDescent="0.4">
      <c r="A2066" t="s">
        <v>732</v>
      </c>
      <c r="B2066">
        <v>2073</v>
      </c>
      <c r="C2066" t="s">
        <v>9294</v>
      </c>
      <c r="D2066" t="s">
        <v>9295</v>
      </c>
      <c r="E2066">
        <v>1</v>
      </c>
      <c r="F2066" t="s">
        <v>113</v>
      </c>
      <c r="G2066">
        <v>20050609</v>
      </c>
      <c r="H2066" t="s">
        <v>9296</v>
      </c>
      <c r="I2066" t="s">
        <v>9297</v>
      </c>
      <c r="J2066" t="s">
        <v>1651</v>
      </c>
      <c r="K2066" t="s">
        <v>141</v>
      </c>
      <c r="L2066" t="s">
        <v>113</v>
      </c>
      <c r="M2066" t="s">
        <v>3320</v>
      </c>
      <c r="O2066" s="2">
        <f>IFERROR(IF($B2066="","",INDEX(所属情報!$E:$E,MATCH($A2066,所属情報!$A:$A,0))),"")</f>
        <v>492209</v>
      </c>
      <c r="P2066" s="2" t="str">
        <f t="shared" si="96"/>
        <v>糸瀬　純 (1)</v>
      </c>
      <c r="Q2066" s="2" t="str">
        <f t="shared" si="97"/>
        <v>ｲﾄｾ ｼﾞｭﾝ</v>
      </c>
      <c r="R2066" s="2" t="str">
        <f t="shared" si="98"/>
        <v>ITOSE Jun (05)</v>
      </c>
      <c r="S2066" s="2" t="str">
        <f>IFERROR(IF($F2066="","",INDEX(リスト!$C:$C,MATCH($F2066,リスト!$B:$B,0))),"")</f>
        <v>37</v>
      </c>
      <c r="T2066" s="2" t="str">
        <f>IFERROR(IF($K2066="","",INDEX(リスト!$F:$F,MATCH($K2066,リスト!$E:$E,0))),"")</f>
        <v>JPN</v>
      </c>
      <c r="U2066" s="2" t="str">
        <f>IF($B2066="","",RIGHT($G2066*1000+100+COUNTIF($G$2:$G2066,$G2066),9))</f>
        <v>050609102</v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>高松西・香　川</v>
      </c>
    </row>
    <row r="2067" spans="1:22" x14ac:dyDescent="0.4">
      <c r="A2067" t="s">
        <v>732</v>
      </c>
      <c r="B2067">
        <v>2074</v>
      </c>
      <c r="C2067" t="s">
        <v>9298</v>
      </c>
      <c r="D2067" t="s">
        <v>9299</v>
      </c>
      <c r="E2067">
        <v>1</v>
      </c>
      <c r="F2067" t="s">
        <v>91</v>
      </c>
      <c r="G2067">
        <v>20060307</v>
      </c>
      <c r="H2067" t="s">
        <v>9300</v>
      </c>
      <c r="I2067" t="s">
        <v>3267</v>
      </c>
      <c r="J2067" t="s">
        <v>1182</v>
      </c>
      <c r="K2067" t="s">
        <v>141</v>
      </c>
      <c r="L2067" t="s">
        <v>91</v>
      </c>
      <c r="M2067" t="s">
        <v>3053</v>
      </c>
      <c r="O2067" s="2">
        <f>IFERROR(IF($B2067="","",INDEX(所属情報!$E:$E,MATCH($A2067,所属情報!$A:$A,0))),"")</f>
        <v>492209</v>
      </c>
      <c r="P2067" s="2" t="str">
        <f t="shared" si="96"/>
        <v>植村　陸人 (1)</v>
      </c>
      <c r="Q2067" s="2" t="str">
        <f t="shared" si="97"/>
        <v>ｳｴﾑﾗ ﾘｸﾄ</v>
      </c>
      <c r="R2067" s="2" t="str">
        <f t="shared" si="98"/>
        <v>UEMURA Rikuto (06)</v>
      </c>
      <c r="S2067" s="2" t="str">
        <f>IFERROR(IF($F2067="","",INDEX(リスト!$C:$C,MATCH($F2067,リスト!$B:$B,0))),"")</f>
        <v>26</v>
      </c>
      <c r="T2067" s="2" t="str">
        <f>IFERROR(IF($K2067="","",INDEX(リスト!$F:$F,MATCH($K2067,リスト!$E:$E,0))),"")</f>
        <v>JPN</v>
      </c>
      <c r="U2067" s="2" t="str">
        <f>IF($B2067="","",RIGHT($G2067*1000+100+COUNTIF($G$2:$G2067,$G2067),9))</f>
        <v>060307101</v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>東稜・京　都</v>
      </c>
    </row>
    <row r="2068" spans="1:22" x14ac:dyDescent="0.4">
      <c r="A2068" t="s">
        <v>710</v>
      </c>
      <c r="B2068">
        <v>2075</v>
      </c>
      <c r="C2068" t="s">
        <v>9301</v>
      </c>
      <c r="D2068" t="s">
        <v>9302</v>
      </c>
      <c r="E2068" t="s">
        <v>1307</v>
      </c>
      <c r="F2068" t="s">
        <v>89</v>
      </c>
      <c r="G2068">
        <v>20020209</v>
      </c>
      <c r="I2068" t="s">
        <v>1408</v>
      </c>
      <c r="J2068" t="s">
        <v>1327</v>
      </c>
      <c r="K2068" t="s">
        <v>141</v>
      </c>
      <c r="L2068" t="s">
        <v>89</v>
      </c>
      <c r="M2068" t="s">
        <v>1763</v>
      </c>
      <c r="O2068" s="2">
        <f>IFERROR(IF($B2068="","",INDEX(所属情報!$E:$E,MATCH($A2068,所属情報!$A:$A,0))),"")</f>
        <v>492221</v>
      </c>
      <c r="P2068" s="2" t="str">
        <f t="shared" si="96"/>
        <v>尾崎　友基 (M1)</v>
      </c>
      <c r="Q2068" s="2" t="str">
        <f t="shared" si="97"/>
        <v>ｵｻﾞｷ ﾕｳｷ</v>
      </c>
      <c r="R2068" s="2" t="str">
        <f t="shared" si="98"/>
        <v>OZAKI Yuki (02)</v>
      </c>
      <c r="S2068" s="2" t="str">
        <f>IFERROR(IF($F2068="","",INDEX(リスト!$C:$C,MATCH($F2068,リスト!$B:$B,0))),"")</f>
        <v>25</v>
      </c>
      <c r="T2068" s="2" t="str">
        <f>IFERROR(IF($K2068="","",INDEX(リスト!$F:$F,MATCH($K2068,リスト!$E:$E,0))),"")</f>
        <v>JPN</v>
      </c>
      <c r="U2068" s="2" t="str">
        <f>IF($B2068="","",RIGHT($G2068*1000+100+COUNTIF($G$2:$G2068,$G2068),9))</f>
        <v>020209101</v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>草津東・滋　賀</v>
      </c>
    </row>
    <row r="2069" spans="1:22" x14ac:dyDescent="0.4">
      <c r="A2069" t="s">
        <v>710</v>
      </c>
      <c r="B2069">
        <v>2076</v>
      </c>
      <c r="C2069" t="s">
        <v>9303</v>
      </c>
      <c r="D2069" t="s">
        <v>9304</v>
      </c>
      <c r="E2069">
        <v>1</v>
      </c>
      <c r="F2069" t="s">
        <v>93</v>
      </c>
      <c r="G2069">
        <v>20050407</v>
      </c>
      <c r="I2069" t="s">
        <v>2726</v>
      </c>
      <c r="J2069" t="s">
        <v>2900</v>
      </c>
      <c r="K2069" t="s">
        <v>141</v>
      </c>
      <c r="L2069" t="s">
        <v>93</v>
      </c>
      <c r="M2069" t="s">
        <v>969</v>
      </c>
      <c r="O2069" s="2">
        <f>IFERROR(IF($B2069="","",INDEX(所属情報!$E:$E,MATCH($A2069,所属情報!$A:$A,0))),"")</f>
        <v>492221</v>
      </c>
      <c r="P2069" s="2" t="str">
        <f t="shared" si="96"/>
        <v>古田　智也 (1)</v>
      </c>
      <c r="Q2069" s="2" t="str">
        <f t="shared" si="97"/>
        <v>ﾌﾙﾀ ﾄﾓﾔ</v>
      </c>
      <c r="R2069" s="2" t="str">
        <f t="shared" si="98"/>
        <v>FURUTA Tomoya (05)</v>
      </c>
      <c r="S2069" s="2" t="str">
        <f>IFERROR(IF($F2069="","",INDEX(リスト!$C:$C,MATCH($F2069,リスト!$B:$B,0))),"")</f>
        <v>27</v>
      </c>
      <c r="T2069" s="2" t="str">
        <f>IFERROR(IF($K2069="","",INDEX(リスト!$F:$F,MATCH($K2069,リスト!$E:$E,0))),"")</f>
        <v>JPN</v>
      </c>
      <c r="U2069" s="2" t="str">
        <f>IF($B2069="","",RIGHT($G2069*1000+100+COUNTIF($G$2:$G2069,$G2069),9))</f>
        <v>050407101</v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>近畿大附属・大　阪</v>
      </c>
    </row>
    <row r="2070" spans="1:22" x14ac:dyDescent="0.4">
      <c r="A2070" t="s">
        <v>710</v>
      </c>
      <c r="B2070">
        <v>2077</v>
      </c>
      <c r="C2070" t="s">
        <v>9305</v>
      </c>
      <c r="D2070" t="s">
        <v>9306</v>
      </c>
      <c r="E2070">
        <v>1</v>
      </c>
      <c r="F2070" t="s">
        <v>93</v>
      </c>
      <c r="G2070">
        <v>20050603</v>
      </c>
      <c r="I2070" t="s">
        <v>3535</v>
      </c>
      <c r="J2070" t="s">
        <v>1244</v>
      </c>
      <c r="K2070" t="s">
        <v>141</v>
      </c>
      <c r="L2070" t="s">
        <v>93</v>
      </c>
      <c r="M2070" t="s">
        <v>969</v>
      </c>
      <c r="O2070" s="2">
        <f>IFERROR(IF($B2070="","",INDEX(所属情報!$E:$E,MATCH($A2070,所属情報!$A:$A,0))),"")</f>
        <v>492221</v>
      </c>
      <c r="P2070" s="2" t="str">
        <f t="shared" si="96"/>
        <v>廣田　悠磨 (1)</v>
      </c>
      <c r="Q2070" s="2" t="str">
        <f t="shared" si="97"/>
        <v>ﾋﾛﾀ ﾕｳﾏ</v>
      </c>
      <c r="R2070" s="2" t="str">
        <f t="shared" si="98"/>
        <v>HIROTA Yuma (05)</v>
      </c>
      <c r="S2070" s="2" t="str">
        <f>IFERROR(IF($F2070="","",INDEX(リスト!$C:$C,MATCH($F2070,リスト!$B:$B,0))),"")</f>
        <v>27</v>
      </c>
      <c r="T2070" s="2" t="str">
        <f>IFERROR(IF($K2070="","",INDEX(リスト!$F:$F,MATCH($K2070,リスト!$E:$E,0))),"")</f>
        <v>JPN</v>
      </c>
      <c r="U2070" s="2" t="str">
        <f>IF($B2070="","",RIGHT($G2070*1000+100+COUNTIF($G$2:$G2070,$G2070),9))</f>
        <v>050603101</v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>近畿大附属・大　阪</v>
      </c>
    </row>
    <row r="2071" spans="1:22" x14ac:dyDescent="0.4">
      <c r="A2071" t="s">
        <v>767</v>
      </c>
      <c r="B2071">
        <v>2078</v>
      </c>
      <c r="C2071" t="s">
        <v>11861</v>
      </c>
      <c r="D2071" t="s">
        <v>9307</v>
      </c>
      <c r="E2071">
        <v>1</v>
      </c>
      <c r="F2071" t="s">
        <v>75</v>
      </c>
      <c r="G2071">
        <v>20050928</v>
      </c>
      <c r="H2071" t="s">
        <v>9308</v>
      </c>
      <c r="I2071" t="s">
        <v>9309</v>
      </c>
      <c r="J2071" t="s">
        <v>2854</v>
      </c>
      <c r="K2071" t="s">
        <v>141</v>
      </c>
      <c r="L2071" t="s">
        <v>75</v>
      </c>
      <c r="M2071" t="s">
        <v>910</v>
      </c>
      <c r="O2071" s="2">
        <f>IFERROR(IF($B2071="","",INDEX(所属情報!$E:$E,MATCH($A2071,所属情報!$A:$A,0))),"")</f>
        <v>492232</v>
      </c>
      <c r="P2071" s="2" t="str">
        <f t="shared" si="96"/>
        <v>乾　響王 (1)</v>
      </c>
      <c r="Q2071" s="2" t="str">
        <f t="shared" si="97"/>
        <v>ｲﾇｲ ﾋﾋﾞｷ</v>
      </c>
      <c r="R2071" s="2" t="str">
        <f t="shared" si="98"/>
        <v>INUI Hibiki (05)</v>
      </c>
      <c r="S2071" s="2" t="str">
        <f>IFERROR(IF($F2071="","",INDEX(リスト!$C:$C,MATCH($F2071,リスト!$B:$B,0))),"")</f>
        <v>18</v>
      </c>
      <c r="T2071" s="2" t="str">
        <f>IFERROR(IF($K2071="","",INDEX(リスト!$F:$F,MATCH($K2071,リスト!$E:$E,0))),"")</f>
        <v>JPN</v>
      </c>
      <c r="U2071" s="2" t="str">
        <f>IF($B2071="","",RIGHT($G2071*1000+100+COUNTIF($G$2:$G2071,$G2071),9))</f>
        <v>050928101</v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>北陸・福　井</v>
      </c>
    </row>
    <row r="2072" spans="1:22" x14ac:dyDescent="0.4">
      <c r="A2072" t="s">
        <v>767</v>
      </c>
      <c r="B2072">
        <v>2079</v>
      </c>
      <c r="C2072" s="77" t="s">
        <v>11862</v>
      </c>
      <c r="D2072" t="s">
        <v>3096</v>
      </c>
      <c r="E2072">
        <v>1</v>
      </c>
      <c r="F2072" t="s">
        <v>107</v>
      </c>
      <c r="G2072">
        <v>20050817</v>
      </c>
      <c r="H2072" t="s">
        <v>9310</v>
      </c>
      <c r="I2072" t="s">
        <v>1025</v>
      </c>
      <c r="J2072" t="s">
        <v>1874</v>
      </c>
      <c r="K2072" t="s">
        <v>141</v>
      </c>
      <c r="L2072" t="s">
        <v>107</v>
      </c>
      <c r="M2072" t="s">
        <v>9311</v>
      </c>
      <c r="O2072" s="2">
        <f>IFERROR(IF($B2072="","",INDEX(所属情報!$E:$E,MATCH($A2072,所属情報!$A:$A,0))),"")</f>
        <v>492232</v>
      </c>
      <c r="P2072" s="2" t="str">
        <f t="shared" si="96"/>
        <v>伊藤　大輔 (1)</v>
      </c>
      <c r="Q2072" s="2" t="str">
        <f t="shared" si="97"/>
        <v>ｲﾄｳ ﾀﾞｲｽｹ</v>
      </c>
      <c r="R2072" s="2" t="str">
        <f t="shared" si="98"/>
        <v>ITO Daisuke (05)</v>
      </c>
      <c r="S2072" s="2" t="str">
        <f>IFERROR(IF($F2072="","",INDEX(リスト!$C:$C,MATCH($F2072,リスト!$B:$B,0))),"")</f>
        <v>34</v>
      </c>
      <c r="T2072" s="2" t="str">
        <f>IFERROR(IF($K2072="","",INDEX(リスト!$F:$F,MATCH($K2072,リスト!$E:$E,0))),"")</f>
        <v>JPN</v>
      </c>
      <c r="U2072" s="2" t="str">
        <f>IF($B2072="","",RIGHT($G2072*1000+100+COUNTIF($G$2:$G2072,$G2072),9))</f>
        <v>050817102</v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>近畿大広島(東広島校)・広　島</v>
      </c>
    </row>
    <row r="2073" spans="1:22" x14ac:dyDescent="0.4">
      <c r="A2073" t="s">
        <v>767</v>
      </c>
      <c r="B2073">
        <v>2080</v>
      </c>
      <c r="C2073" t="s">
        <v>11863</v>
      </c>
      <c r="D2073" t="s">
        <v>9312</v>
      </c>
      <c r="E2073">
        <v>1</v>
      </c>
      <c r="F2073" t="s">
        <v>95</v>
      </c>
      <c r="G2073">
        <v>20060219</v>
      </c>
      <c r="H2073" t="s">
        <v>9313</v>
      </c>
      <c r="I2073" t="s">
        <v>9314</v>
      </c>
      <c r="J2073" t="s">
        <v>11864</v>
      </c>
      <c r="K2073" t="s">
        <v>141</v>
      </c>
      <c r="L2073" t="s">
        <v>95</v>
      </c>
      <c r="M2073" t="s">
        <v>827</v>
      </c>
      <c r="O2073" s="2">
        <f>IFERROR(IF($B2073="","",INDEX(所属情報!$E:$E,MATCH($A2073,所属情報!$A:$A,0))),"")</f>
        <v>492232</v>
      </c>
      <c r="P2073" s="2" t="str">
        <f t="shared" si="96"/>
        <v>金田　壮平 (1)</v>
      </c>
      <c r="Q2073" s="2" t="str">
        <f t="shared" si="97"/>
        <v>ｶﾅﾀﾞ ｿｳﾍｲ</v>
      </c>
      <c r="R2073" s="2" t="str">
        <f t="shared" si="98"/>
        <v>KANADA Sohei (06)</v>
      </c>
      <c r="S2073" s="2" t="str">
        <f>IFERROR(IF($F2073="","",INDEX(リスト!$C:$C,MATCH($F2073,リスト!$B:$B,0))),"")</f>
        <v>28</v>
      </c>
      <c r="T2073" s="2" t="str">
        <f>IFERROR(IF($K2073="","",INDEX(リスト!$F:$F,MATCH($K2073,リスト!$E:$E,0))),"")</f>
        <v>JPN</v>
      </c>
      <c r="U2073" s="2" t="str">
        <f>IF($B2073="","",RIGHT($G2073*1000+100+COUNTIF($G$2:$G2073,$G2073),9))</f>
        <v>060219101</v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>社・兵　庫</v>
      </c>
    </row>
    <row r="2074" spans="1:22" x14ac:dyDescent="0.4">
      <c r="A2074" t="s">
        <v>706</v>
      </c>
      <c r="B2074">
        <v>2081</v>
      </c>
      <c r="C2074" t="s">
        <v>9315</v>
      </c>
      <c r="D2074" t="s">
        <v>9316</v>
      </c>
      <c r="E2074">
        <v>1</v>
      </c>
      <c r="F2074" t="s">
        <v>93</v>
      </c>
      <c r="G2074">
        <v>20050701</v>
      </c>
      <c r="I2074" t="s">
        <v>1937</v>
      </c>
      <c r="J2074" t="s">
        <v>4431</v>
      </c>
      <c r="K2074" t="s">
        <v>141</v>
      </c>
      <c r="L2074" t="s">
        <v>93</v>
      </c>
      <c r="M2074" t="s">
        <v>9317</v>
      </c>
      <c r="O2074" s="2">
        <f>IFERROR(IF($B2074="","",INDEX(所属情報!$E:$E,MATCH($A2074,所属情報!$A:$A,0))),"")</f>
        <v>492522</v>
      </c>
      <c r="P2074" s="2" t="str">
        <f t="shared" si="96"/>
        <v>大村　拓輝 (1)</v>
      </c>
      <c r="Q2074" s="2" t="str">
        <f t="shared" si="97"/>
        <v>ｵｵﾑﾗ ﾀｸﾄ</v>
      </c>
      <c r="R2074" s="2" t="str">
        <f t="shared" si="98"/>
        <v>OMURA Takuto (05)</v>
      </c>
      <c r="S2074" s="2" t="str">
        <f>IFERROR(IF($F2074="","",INDEX(リスト!$C:$C,MATCH($F2074,リスト!$B:$B,0))),"")</f>
        <v>27</v>
      </c>
      <c r="T2074" s="2" t="str">
        <f>IFERROR(IF($K2074="","",INDEX(リスト!$F:$F,MATCH($K2074,リスト!$E:$E,0))),"")</f>
        <v>JPN</v>
      </c>
      <c r="U2074" s="2" t="str">
        <f>IF($B2074="","",RIGHT($G2074*1000+100+COUNTIF($G$2:$G2074,$G2074),9))</f>
        <v>050701102</v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>八尾翠翔・大　阪</v>
      </c>
    </row>
    <row r="2075" spans="1:22" x14ac:dyDescent="0.4">
      <c r="A2075" t="s">
        <v>706</v>
      </c>
      <c r="B2075">
        <v>2082</v>
      </c>
      <c r="C2075" t="s">
        <v>9318</v>
      </c>
      <c r="D2075" t="s">
        <v>9319</v>
      </c>
      <c r="E2075">
        <v>1</v>
      </c>
      <c r="F2075" t="s">
        <v>41</v>
      </c>
      <c r="G2075">
        <v>22040602</v>
      </c>
      <c r="I2075" t="s">
        <v>9320</v>
      </c>
      <c r="J2075" t="s">
        <v>1303</v>
      </c>
      <c r="K2075" t="s">
        <v>141</v>
      </c>
      <c r="L2075" t="s">
        <v>41</v>
      </c>
      <c r="M2075" t="s">
        <v>9321</v>
      </c>
      <c r="O2075" s="2">
        <f>IFERROR(IF($B2075="","",INDEX(所属情報!$E:$E,MATCH($A2075,所属情報!$A:$A,0))),"")</f>
        <v>492522</v>
      </c>
      <c r="P2075" s="2" t="str">
        <f t="shared" si="96"/>
        <v>増成　勇斗 (1)</v>
      </c>
      <c r="Q2075" s="2" t="str">
        <f t="shared" si="97"/>
        <v>ﾏｽﾅﾘ ﾕｳﾄ</v>
      </c>
      <c r="R2075" s="2" t="str">
        <f t="shared" si="98"/>
        <v>MASUNARI Yuto (04)</v>
      </c>
      <c r="S2075" s="2" t="str">
        <f>IFERROR(IF($F2075="","",INDEX(リスト!$C:$C,MATCH($F2075,リスト!$B:$B,0))),"")</f>
        <v>01</v>
      </c>
      <c r="T2075" s="2" t="str">
        <f>IFERROR(IF($K2075="","",INDEX(リスト!$F:$F,MATCH($K2075,リスト!$E:$E,0))),"")</f>
        <v>JPN</v>
      </c>
      <c r="U2075" s="2" t="str">
        <f>IF($B2075="","",RIGHT($G2075*1000+100+COUNTIF($G$2:$G2075,$G2075),9))</f>
        <v>040602101</v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>クラーク記念国際・北海道</v>
      </c>
    </row>
    <row r="2076" spans="1:22" x14ac:dyDescent="0.4">
      <c r="A2076" t="s">
        <v>706</v>
      </c>
      <c r="B2076">
        <v>2083</v>
      </c>
      <c r="C2076" t="s">
        <v>9322</v>
      </c>
      <c r="D2076" t="s">
        <v>9323</v>
      </c>
      <c r="E2076">
        <v>1</v>
      </c>
      <c r="F2076" t="s">
        <v>91</v>
      </c>
      <c r="G2076">
        <v>20060228</v>
      </c>
      <c r="I2076" t="s">
        <v>5912</v>
      </c>
      <c r="J2076" t="s">
        <v>3496</v>
      </c>
      <c r="K2076" t="s">
        <v>141</v>
      </c>
      <c r="L2076" t="s">
        <v>91</v>
      </c>
      <c r="M2076" t="s">
        <v>2575</v>
      </c>
      <c r="O2076" s="2">
        <f>IFERROR(IF($B2076="","",INDEX(所属情報!$E:$E,MATCH($A2076,所属情報!$A:$A,0))),"")</f>
        <v>492522</v>
      </c>
      <c r="P2076" s="2" t="str">
        <f t="shared" si="96"/>
        <v>藤村　慧祥 (1)</v>
      </c>
      <c r="Q2076" s="2" t="str">
        <f t="shared" si="97"/>
        <v>ﾌｼﾞﾑﾗ ｹｲｼｮｳ</v>
      </c>
      <c r="R2076" s="2" t="str">
        <f t="shared" si="98"/>
        <v>FUJIMURA Keisho (06)</v>
      </c>
      <c r="S2076" s="2" t="str">
        <f>IFERROR(IF($F2076="","",INDEX(リスト!$C:$C,MATCH($F2076,リスト!$B:$B,0))),"")</f>
        <v>26</v>
      </c>
      <c r="T2076" s="2" t="str">
        <f>IFERROR(IF($K2076="","",INDEX(リスト!$F:$F,MATCH($K2076,リスト!$E:$E,0))),"")</f>
        <v>JPN</v>
      </c>
      <c r="U2076" s="2" t="str">
        <f>IF($B2076="","",RIGHT($G2076*1000+100+COUNTIF($G$2:$G2076,$G2076),9))</f>
        <v>060228101</v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>京都文教・京　都</v>
      </c>
    </row>
    <row r="2077" spans="1:22" x14ac:dyDescent="0.4">
      <c r="A2077" t="s">
        <v>706</v>
      </c>
      <c r="B2077">
        <v>2084</v>
      </c>
      <c r="C2077" t="s">
        <v>9324</v>
      </c>
      <c r="D2077" t="s">
        <v>9325</v>
      </c>
      <c r="E2077">
        <v>1</v>
      </c>
      <c r="F2077" t="s">
        <v>67</v>
      </c>
      <c r="G2077">
        <v>20051212</v>
      </c>
      <c r="I2077" t="s">
        <v>11865</v>
      </c>
      <c r="J2077" t="s">
        <v>9326</v>
      </c>
      <c r="K2077" t="s">
        <v>141</v>
      </c>
      <c r="L2077" t="s">
        <v>73</v>
      </c>
      <c r="M2077" t="s">
        <v>1375</v>
      </c>
      <c r="O2077" s="2">
        <f>IFERROR(IF($B2077="","",INDEX(所属情報!$E:$E,MATCH($A2077,所属情報!$A:$A,0))),"")</f>
        <v>492522</v>
      </c>
      <c r="P2077" s="2" t="str">
        <f t="shared" si="96"/>
        <v>武田　耀 (1)</v>
      </c>
      <c r="Q2077" s="2" t="str">
        <f t="shared" si="97"/>
        <v>ﾀｹﾀﾞ ﾖｳ</v>
      </c>
      <c r="R2077" s="2" t="str">
        <f t="shared" si="98"/>
        <v>TAKEDA Yo (05)</v>
      </c>
      <c r="S2077" s="2" t="str">
        <f>IFERROR(IF($F2077="","",INDEX(リスト!$C:$C,MATCH($F2077,リスト!$B:$B,0))),"")</f>
        <v>14</v>
      </c>
      <c r="T2077" s="2" t="str">
        <f>IFERROR(IF($K2077="","",INDEX(リスト!$F:$F,MATCH($K2077,リスト!$E:$E,0))),"")</f>
        <v>JPN</v>
      </c>
      <c r="U2077" s="2" t="str">
        <f>IF($B2077="","",RIGHT($G2077*1000+100+COUNTIF($G$2:$G2077,$G2077),9))</f>
        <v>051212102</v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>金沢・石　川</v>
      </c>
    </row>
    <row r="2078" spans="1:22" x14ac:dyDescent="0.4">
      <c r="A2078" t="s">
        <v>706</v>
      </c>
      <c r="B2078">
        <v>2085</v>
      </c>
      <c r="C2078" t="s">
        <v>9327</v>
      </c>
      <c r="D2078" t="s">
        <v>9328</v>
      </c>
      <c r="E2078">
        <v>1</v>
      </c>
      <c r="F2078" t="s">
        <v>89</v>
      </c>
      <c r="G2078">
        <v>20050927</v>
      </c>
      <c r="I2078" t="s">
        <v>819</v>
      </c>
      <c r="J2078" t="s">
        <v>7373</v>
      </c>
      <c r="K2078" t="s">
        <v>141</v>
      </c>
      <c r="L2078" t="s">
        <v>89</v>
      </c>
      <c r="M2078" t="s">
        <v>1345</v>
      </c>
      <c r="O2078" s="2">
        <f>IFERROR(IF($B2078="","",INDEX(所属情報!$E:$E,MATCH($A2078,所属情報!$A:$A,0))),"")</f>
        <v>492522</v>
      </c>
      <c r="P2078" s="2" t="str">
        <f t="shared" si="96"/>
        <v>岡田　碧伊 (1)</v>
      </c>
      <c r="Q2078" s="2" t="str">
        <f t="shared" si="97"/>
        <v>ｵｶﾀﾞ ｱｵｲ</v>
      </c>
      <c r="R2078" s="2" t="str">
        <f t="shared" si="98"/>
        <v>OKADA Aoi (05)</v>
      </c>
      <c r="S2078" s="2" t="str">
        <f>IFERROR(IF($F2078="","",INDEX(リスト!$C:$C,MATCH($F2078,リスト!$B:$B,0))),"")</f>
        <v>25</v>
      </c>
      <c r="T2078" s="2" t="str">
        <f>IFERROR(IF($K2078="","",INDEX(リスト!$F:$F,MATCH($K2078,リスト!$E:$E,0))),"")</f>
        <v>JPN</v>
      </c>
      <c r="U2078" s="2" t="str">
        <f>IF($B2078="","",RIGHT($G2078*1000+100+COUNTIF($G$2:$G2078,$G2078),9))</f>
        <v>050927101</v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>彦根翔西館・滋　賀</v>
      </c>
    </row>
    <row r="2079" spans="1:22" x14ac:dyDescent="0.4">
      <c r="A2079" t="s">
        <v>706</v>
      </c>
      <c r="B2079">
        <v>2086</v>
      </c>
      <c r="C2079" t="s">
        <v>9329</v>
      </c>
      <c r="D2079" t="s">
        <v>9330</v>
      </c>
      <c r="E2079">
        <v>1</v>
      </c>
      <c r="F2079" t="s">
        <v>87</v>
      </c>
      <c r="G2079">
        <v>20050502</v>
      </c>
      <c r="I2079" t="s">
        <v>9331</v>
      </c>
      <c r="J2079" t="s">
        <v>1047</v>
      </c>
      <c r="K2079" t="s">
        <v>141</v>
      </c>
      <c r="L2079" t="s">
        <v>87</v>
      </c>
      <c r="M2079" t="s">
        <v>1976</v>
      </c>
      <c r="O2079" s="2">
        <f>IFERROR(IF($B2079="","",INDEX(所属情報!$E:$E,MATCH($A2079,所属情報!$A:$A,0))),"")</f>
        <v>492522</v>
      </c>
      <c r="P2079" s="2" t="str">
        <f t="shared" si="96"/>
        <v>山出　涼太 (1)</v>
      </c>
      <c r="Q2079" s="2" t="str">
        <f t="shared" si="97"/>
        <v>ﾔﾏﾃﾞ ﾘｮｳﾀ</v>
      </c>
      <c r="R2079" s="2" t="str">
        <f t="shared" si="98"/>
        <v>YAMADE Ryota (05)</v>
      </c>
      <c r="S2079" s="2" t="str">
        <f>IFERROR(IF($F2079="","",INDEX(リスト!$C:$C,MATCH($F2079,リスト!$B:$B,0))),"")</f>
        <v>24</v>
      </c>
      <c r="T2079" s="2" t="str">
        <f>IFERROR(IF($K2079="","",INDEX(リスト!$F:$F,MATCH($K2079,リスト!$E:$E,0))),"")</f>
        <v>JPN</v>
      </c>
      <c r="U2079" s="2" t="str">
        <f>IF($B2079="","",RIGHT($G2079*1000+100+COUNTIF($G$2:$G2079,$G2079),9))</f>
        <v>050502102</v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>皇學館・三　重</v>
      </c>
    </row>
    <row r="2080" spans="1:22" x14ac:dyDescent="0.4">
      <c r="A2080" t="s">
        <v>706</v>
      </c>
      <c r="B2080">
        <v>2087</v>
      </c>
      <c r="C2080" t="s">
        <v>9332</v>
      </c>
      <c r="D2080" t="s">
        <v>9333</v>
      </c>
      <c r="E2080">
        <v>1</v>
      </c>
      <c r="F2080" t="s">
        <v>113</v>
      </c>
      <c r="G2080">
        <v>20050425</v>
      </c>
      <c r="I2080" t="s">
        <v>1140</v>
      </c>
      <c r="J2080" t="s">
        <v>6098</v>
      </c>
      <c r="K2080" t="s">
        <v>141</v>
      </c>
      <c r="L2080" t="s">
        <v>113</v>
      </c>
      <c r="M2080" t="s">
        <v>2866</v>
      </c>
      <c r="O2080" s="2">
        <f>IFERROR(IF($B2080="","",INDEX(所属情報!$E:$E,MATCH($A2080,所属情報!$A:$A,0))),"")</f>
        <v>492522</v>
      </c>
      <c r="P2080" s="2" t="str">
        <f t="shared" si="96"/>
        <v>吉田　直也 (1)</v>
      </c>
      <c r="Q2080" s="2" t="str">
        <f t="shared" si="97"/>
        <v>ﾖｼﾀﾞ ﾅｵﾔ</v>
      </c>
      <c r="R2080" s="2" t="str">
        <f t="shared" si="98"/>
        <v>YOSHIDA Naoya (05)</v>
      </c>
      <c r="S2080" s="2" t="str">
        <f>IFERROR(IF($F2080="","",INDEX(リスト!$C:$C,MATCH($F2080,リスト!$B:$B,0))),"")</f>
        <v>37</v>
      </c>
      <c r="T2080" s="2" t="str">
        <f>IFERROR(IF($K2080="","",INDEX(リスト!$F:$F,MATCH($K2080,リスト!$E:$E,0))),"")</f>
        <v>JPN</v>
      </c>
      <c r="U2080" s="2" t="str">
        <f>IF($B2080="","",RIGHT($G2080*1000+100+COUNTIF($G$2:$G2080,$G2080),9))</f>
        <v>050425101</v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>観音寺総合・香　川</v>
      </c>
    </row>
    <row r="2081" spans="1:22" x14ac:dyDescent="0.4">
      <c r="A2081" t="s">
        <v>706</v>
      </c>
      <c r="B2081">
        <v>2088</v>
      </c>
      <c r="C2081" t="s">
        <v>9334</v>
      </c>
      <c r="D2081" t="s">
        <v>9335</v>
      </c>
      <c r="E2081">
        <v>1</v>
      </c>
      <c r="F2081" t="s">
        <v>89</v>
      </c>
      <c r="G2081">
        <v>20050708</v>
      </c>
      <c r="I2081" t="s">
        <v>3860</v>
      </c>
      <c r="J2081" t="s">
        <v>1635</v>
      </c>
      <c r="K2081" t="s">
        <v>141</v>
      </c>
      <c r="L2081" t="s">
        <v>89</v>
      </c>
      <c r="M2081" t="s">
        <v>3176</v>
      </c>
      <c r="O2081" s="2">
        <f>IFERROR(IF($B2081="","",INDEX(所属情報!$E:$E,MATCH($A2081,所属情報!$A:$A,0))),"")</f>
        <v>492522</v>
      </c>
      <c r="P2081" s="2" t="str">
        <f t="shared" si="96"/>
        <v>田畑　海斗 (1)</v>
      </c>
      <c r="Q2081" s="2" t="str">
        <f t="shared" si="97"/>
        <v>ﾀﾊﾞﾀ ｶｲﾄ</v>
      </c>
      <c r="R2081" s="2" t="str">
        <f t="shared" si="98"/>
        <v>TABATA Kaito (05)</v>
      </c>
      <c r="S2081" s="2" t="str">
        <f>IFERROR(IF($F2081="","",INDEX(リスト!$C:$C,MATCH($F2081,リスト!$B:$B,0))),"")</f>
        <v>25</v>
      </c>
      <c r="T2081" s="2" t="str">
        <f>IFERROR(IF($K2081="","",INDEX(リスト!$F:$F,MATCH($K2081,リスト!$E:$E,0))),"")</f>
        <v>JPN</v>
      </c>
      <c r="U2081" s="2" t="str">
        <f>IF($B2081="","",RIGHT($G2081*1000+100+COUNTIF($G$2:$G2081,$G2081),9))</f>
        <v>050708101</v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>八幡商業・滋　賀</v>
      </c>
    </row>
    <row r="2082" spans="1:22" x14ac:dyDescent="0.4">
      <c r="A2082" t="s">
        <v>706</v>
      </c>
      <c r="B2082">
        <v>2089</v>
      </c>
      <c r="C2082" t="s">
        <v>9336</v>
      </c>
      <c r="D2082" t="s">
        <v>9337</v>
      </c>
      <c r="E2082">
        <v>1</v>
      </c>
      <c r="F2082" t="s">
        <v>95</v>
      </c>
      <c r="G2082">
        <v>20050510</v>
      </c>
      <c r="I2082" t="s">
        <v>1833</v>
      </c>
      <c r="J2082" t="s">
        <v>11866</v>
      </c>
      <c r="K2082" t="s">
        <v>141</v>
      </c>
      <c r="L2082" t="s">
        <v>95</v>
      </c>
      <c r="M2082" t="s">
        <v>3595</v>
      </c>
      <c r="O2082" s="2">
        <f>IFERROR(IF($B2082="","",INDEX(所属情報!$E:$E,MATCH($A2082,所属情報!$A:$A,0))),"")</f>
        <v>492522</v>
      </c>
      <c r="P2082" s="2" t="str">
        <f t="shared" si="96"/>
        <v>小西　一太郎 (1)</v>
      </c>
      <c r="Q2082" s="2" t="str">
        <f t="shared" si="97"/>
        <v>ｺﾆｼ ｲﾁﾀﾛｳ</v>
      </c>
      <c r="R2082" s="2" t="str">
        <f t="shared" si="98"/>
        <v>KONISHI Ichitaro (05)</v>
      </c>
      <c r="S2082" s="2" t="str">
        <f>IFERROR(IF($F2082="","",INDEX(リスト!$C:$C,MATCH($F2082,リスト!$B:$B,0))),"")</f>
        <v>28</v>
      </c>
      <c r="T2082" s="2" t="str">
        <f>IFERROR(IF($K2082="","",INDEX(リスト!$F:$F,MATCH($K2082,リスト!$E:$E,0))),"")</f>
        <v>JPN</v>
      </c>
      <c r="U2082" s="2" t="str">
        <f>IF($B2082="","",RIGHT($G2082*1000+100+COUNTIF($G$2:$G2082,$G2082),9))</f>
        <v>050510102</v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>明石商業・兵　庫</v>
      </c>
    </row>
    <row r="2083" spans="1:22" x14ac:dyDescent="0.4">
      <c r="A2083" t="s">
        <v>706</v>
      </c>
      <c r="B2083">
        <v>2090</v>
      </c>
      <c r="C2083" t="s">
        <v>9338</v>
      </c>
      <c r="D2083" t="s">
        <v>9339</v>
      </c>
      <c r="E2083">
        <v>1</v>
      </c>
      <c r="F2083" t="s">
        <v>91</v>
      </c>
      <c r="G2083">
        <v>20050605</v>
      </c>
      <c r="I2083" t="s">
        <v>4190</v>
      </c>
      <c r="J2083" t="s">
        <v>2316</v>
      </c>
      <c r="K2083" t="s">
        <v>141</v>
      </c>
      <c r="L2083" t="s">
        <v>91</v>
      </c>
      <c r="M2083" t="s">
        <v>1240</v>
      </c>
      <c r="O2083" s="2">
        <f>IFERROR(IF($B2083="","",INDEX(所属情報!$E:$E,MATCH($A2083,所属情報!$A:$A,0))),"")</f>
        <v>492522</v>
      </c>
      <c r="P2083" s="2" t="str">
        <f t="shared" si="96"/>
        <v>永田　大和 (1)</v>
      </c>
      <c r="Q2083" s="2" t="str">
        <f t="shared" si="97"/>
        <v>ﾅｶﾞﾀ ﾔﾏﾄ</v>
      </c>
      <c r="R2083" s="2" t="str">
        <f t="shared" si="98"/>
        <v>NAGATA Yamato (05)</v>
      </c>
      <c r="S2083" s="2" t="str">
        <f>IFERROR(IF($F2083="","",INDEX(リスト!$C:$C,MATCH($F2083,リスト!$B:$B,0))),"")</f>
        <v>26</v>
      </c>
      <c r="T2083" s="2" t="str">
        <f>IFERROR(IF($K2083="","",INDEX(リスト!$F:$F,MATCH($K2083,リスト!$E:$E,0))),"")</f>
        <v>JPN</v>
      </c>
      <c r="U2083" s="2" t="str">
        <f>IF($B2083="","",RIGHT($G2083*1000+100+COUNTIF($G$2:$G2083,$G2083),9))</f>
        <v>050605102</v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>花園・京　都</v>
      </c>
    </row>
    <row r="2084" spans="1:22" x14ac:dyDescent="0.4">
      <c r="A2084" t="s">
        <v>706</v>
      </c>
      <c r="B2084">
        <v>2091</v>
      </c>
      <c r="C2084" t="s">
        <v>9340</v>
      </c>
      <c r="D2084" t="s">
        <v>9341</v>
      </c>
      <c r="E2084">
        <v>1</v>
      </c>
      <c r="F2084" t="s">
        <v>95</v>
      </c>
      <c r="G2084">
        <v>20060106</v>
      </c>
      <c r="I2084" t="s">
        <v>1019</v>
      </c>
      <c r="J2084" t="s">
        <v>4443</v>
      </c>
      <c r="K2084" t="s">
        <v>141</v>
      </c>
      <c r="L2084" t="s">
        <v>95</v>
      </c>
      <c r="M2084" t="s">
        <v>9342</v>
      </c>
      <c r="O2084" s="2">
        <f>IFERROR(IF($B2084="","",INDEX(所属情報!$E:$E,MATCH($A2084,所属情報!$A:$A,0))),"")</f>
        <v>492522</v>
      </c>
      <c r="P2084" s="2" t="str">
        <f t="shared" si="96"/>
        <v>鈴木　累生 (1)</v>
      </c>
      <c r="Q2084" s="2" t="str">
        <f t="shared" si="97"/>
        <v>ｽｽﾞｷ ﾙｲ</v>
      </c>
      <c r="R2084" s="2" t="str">
        <f t="shared" si="98"/>
        <v>SUZUKI Rui (06)</v>
      </c>
      <c r="S2084" s="2" t="str">
        <f>IFERROR(IF($F2084="","",INDEX(リスト!$C:$C,MATCH($F2084,リスト!$B:$B,0))),"")</f>
        <v>28</v>
      </c>
      <c r="T2084" s="2" t="str">
        <f>IFERROR(IF($K2084="","",INDEX(リスト!$F:$F,MATCH($K2084,リスト!$E:$E,0))),"")</f>
        <v>JPN</v>
      </c>
      <c r="U2084" s="2" t="str">
        <f>IF($B2084="","",RIGHT($G2084*1000+100+COUNTIF($G$2:$G2084,$G2084),9))</f>
        <v>060106102</v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>東洋大姫路・兵　庫</v>
      </c>
    </row>
    <row r="2085" spans="1:22" x14ac:dyDescent="0.4">
      <c r="A2085" t="s">
        <v>706</v>
      </c>
      <c r="B2085">
        <v>2092</v>
      </c>
      <c r="C2085" t="s">
        <v>9343</v>
      </c>
      <c r="D2085" t="s">
        <v>9344</v>
      </c>
      <c r="E2085">
        <v>1</v>
      </c>
      <c r="F2085" t="s">
        <v>89</v>
      </c>
      <c r="G2085">
        <v>20050511</v>
      </c>
      <c r="I2085" t="s">
        <v>1424</v>
      </c>
      <c r="J2085" t="s">
        <v>1657</v>
      </c>
      <c r="K2085" t="s">
        <v>141</v>
      </c>
      <c r="L2085" t="s">
        <v>89</v>
      </c>
      <c r="M2085" t="s">
        <v>9345</v>
      </c>
      <c r="O2085" s="2">
        <f>IFERROR(IF($B2085="","",INDEX(所属情報!$E:$E,MATCH($A2085,所属情報!$A:$A,0))),"")</f>
        <v>492522</v>
      </c>
      <c r="P2085" s="2" t="str">
        <f t="shared" si="96"/>
        <v>石原　陽翔 (1)</v>
      </c>
      <c r="Q2085" s="2" t="str">
        <f t="shared" si="97"/>
        <v>ｲｼﾊﾗ ﾊﾙﾄ</v>
      </c>
      <c r="R2085" s="2" t="str">
        <f t="shared" si="98"/>
        <v>ISHIHARA Haruto (05)</v>
      </c>
      <c r="S2085" s="2" t="str">
        <f>IFERROR(IF($F2085="","",INDEX(リスト!$C:$C,MATCH($F2085,リスト!$B:$B,0))),"")</f>
        <v>25</v>
      </c>
      <c r="T2085" s="2" t="str">
        <f>IFERROR(IF($K2085="","",INDEX(リスト!$F:$F,MATCH($K2085,リスト!$E:$E,0))),"")</f>
        <v>JPN</v>
      </c>
      <c r="U2085" s="2" t="str">
        <f>IF($B2085="","",RIGHT($G2085*1000+100+COUNTIF($G$2:$G2085,$G2085),9))</f>
        <v>050511102</v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>能登川・滋　賀</v>
      </c>
    </row>
    <row r="2086" spans="1:22" x14ac:dyDescent="0.4">
      <c r="A2086" t="s">
        <v>706</v>
      </c>
      <c r="B2086">
        <v>2093</v>
      </c>
      <c r="C2086" t="s">
        <v>9346</v>
      </c>
      <c r="D2086" t="s">
        <v>9347</v>
      </c>
      <c r="E2086">
        <v>1</v>
      </c>
      <c r="F2086" t="s">
        <v>89</v>
      </c>
      <c r="G2086">
        <v>20050906</v>
      </c>
      <c r="I2086" t="s">
        <v>9348</v>
      </c>
      <c r="J2086" t="s">
        <v>1205</v>
      </c>
      <c r="K2086" t="s">
        <v>141</v>
      </c>
      <c r="L2086" t="s">
        <v>89</v>
      </c>
      <c r="M2086" t="s">
        <v>1345</v>
      </c>
      <c r="O2086" s="2">
        <f>IFERROR(IF($B2086="","",INDEX(所属情報!$E:$E,MATCH($A2086,所属情報!$A:$A,0))),"")</f>
        <v>492522</v>
      </c>
      <c r="P2086" s="2" t="str">
        <f t="shared" si="96"/>
        <v>竹澤　友喜 (1)</v>
      </c>
      <c r="Q2086" s="2" t="str">
        <f t="shared" si="97"/>
        <v>ﾀｹｻﾞﾜ ﾄﾓｷ</v>
      </c>
      <c r="R2086" s="2" t="str">
        <f t="shared" si="98"/>
        <v>TAKEZAWA Tomoki (05)</v>
      </c>
      <c r="S2086" s="2" t="str">
        <f>IFERROR(IF($F2086="","",INDEX(リスト!$C:$C,MATCH($F2086,リスト!$B:$B,0))),"")</f>
        <v>25</v>
      </c>
      <c r="T2086" s="2" t="str">
        <f>IFERROR(IF($K2086="","",INDEX(リスト!$F:$F,MATCH($K2086,リスト!$E:$E,0))),"")</f>
        <v>JPN</v>
      </c>
      <c r="U2086" s="2" t="str">
        <f>IF($B2086="","",RIGHT($G2086*1000+100+COUNTIF($G$2:$G2086,$G2086),9))</f>
        <v>050906102</v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>彦根翔西館・滋　賀</v>
      </c>
    </row>
    <row r="2087" spans="1:22" x14ac:dyDescent="0.4">
      <c r="A2087" t="s">
        <v>706</v>
      </c>
      <c r="B2087">
        <v>2094</v>
      </c>
      <c r="C2087" t="s">
        <v>9349</v>
      </c>
      <c r="D2087" t="s">
        <v>9350</v>
      </c>
      <c r="E2087">
        <v>1</v>
      </c>
      <c r="F2087" t="s">
        <v>91</v>
      </c>
      <c r="G2087">
        <v>20050707</v>
      </c>
      <c r="I2087" t="s">
        <v>4203</v>
      </c>
      <c r="J2087" t="s">
        <v>1047</v>
      </c>
      <c r="K2087" t="s">
        <v>141</v>
      </c>
      <c r="L2087" t="s">
        <v>91</v>
      </c>
      <c r="M2087" t="s">
        <v>3012</v>
      </c>
      <c r="O2087" s="2">
        <f>IFERROR(IF($B2087="","",INDEX(所属情報!$E:$E,MATCH($A2087,所属情報!$A:$A,0))),"")</f>
        <v>492522</v>
      </c>
      <c r="P2087" s="2" t="str">
        <f t="shared" si="96"/>
        <v>平山　凌大 (1)</v>
      </c>
      <c r="Q2087" s="2" t="str">
        <f t="shared" si="97"/>
        <v>ﾋﾗﾔﾏ ﾘｮｳﾀ</v>
      </c>
      <c r="R2087" s="2" t="str">
        <f t="shared" si="98"/>
        <v>HIRAYAMA Ryota (05)</v>
      </c>
      <c r="S2087" s="2" t="str">
        <f>IFERROR(IF($F2087="","",INDEX(リスト!$C:$C,MATCH($F2087,リスト!$B:$B,0))),"")</f>
        <v>26</v>
      </c>
      <c r="T2087" s="2" t="str">
        <f>IFERROR(IF($K2087="","",INDEX(リスト!$F:$F,MATCH($K2087,リスト!$E:$E,0))),"")</f>
        <v>JPN</v>
      </c>
      <c r="U2087" s="2" t="str">
        <f>IF($B2087="","",RIGHT($G2087*1000+100+COUNTIF($G$2:$G2087,$G2087),9))</f>
        <v>050707101</v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>京都廣学館・京　都</v>
      </c>
    </row>
    <row r="2088" spans="1:22" x14ac:dyDescent="0.4">
      <c r="A2088" t="s">
        <v>706</v>
      </c>
      <c r="B2088">
        <v>2095</v>
      </c>
      <c r="C2088" t="s">
        <v>9351</v>
      </c>
      <c r="D2088" t="s">
        <v>9352</v>
      </c>
      <c r="E2088">
        <v>1</v>
      </c>
      <c r="F2088" t="s">
        <v>97</v>
      </c>
      <c r="G2088">
        <v>20060129</v>
      </c>
      <c r="I2088" t="s">
        <v>9353</v>
      </c>
      <c r="J2088" t="s">
        <v>826</v>
      </c>
      <c r="K2088" t="s">
        <v>141</v>
      </c>
      <c r="L2088" t="s">
        <v>97</v>
      </c>
      <c r="M2088" t="s">
        <v>2841</v>
      </c>
      <c r="O2088" s="2">
        <f>IFERROR(IF($B2088="","",INDEX(所属情報!$E:$E,MATCH($A2088,所属情報!$A:$A,0))),"")</f>
        <v>492522</v>
      </c>
      <c r="P2088" s="2" t="str">
        <f t="shared" si="96"/>
        <v>堀川　正樹 (1)</v>
      </c>
      <c r="Q2088" s="2" t="str">
        <f t="shared" si="97"/>
        <v>ﾎﾘｶﾜ ﾏｻｷ</v>
      </c>
      <c r="R2088" s="2" t="str">
        <f t="shared" si="98"/>
        <v>HORIKAWA Masaki (06)</v>
      </c>
      <c r="S2088" s="2" t="str">
        <f>IFERROR(IF($F2088="","",INDEX(リスト!$C:$C,MATCH($F2088,リスト!$B:$B,0))),"")</f>
        <v>29</v>
      </c>
      <c r="T2088" s="2" t="str">
        <f>IFERROR(IF($K2088="","",INDEX(リスト!$F:$F,MATCH($K2088,リスト!$E:$E,0))),"")</f>
        <v>JPN</v>
      </c>
      <c r="U2088" s="2" t="str">
        <f>IF($B2088="","",RIGHT($G2088*1000+100+COUNTIF($G$2:$G2088,$G2088),9))</f>
        <v>060129102</v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>添上・奈　良</v>
      </c>
    </row>
    <row r="2089" spans="1:22" x14ac:dyDescent="0.4">
      <c r="A2089" t="s">
        <v>706</v>
      </c>
      <c r="B2089">
        <v>2096</v>
      </c>
      <c r="C2089" t="s">
        <v>9354</v>
      </c>
      <c r="D2089" t="s">
        <v>9355</v>
      </c>
      <c r="E2089">
        <v>1</v>
      </c>
      <c r="F2089" t="s">
        <v>91</v>
      </c>
      <c r="G2089">
        <v>29950826</v>
      </c>
      <c r="I2089" t="s">
        <v>6105</v>
      </c>
      <c r="J2089" t="s">
        <v>929</v>
      </c>
      <c r="K2089" t="s">
        <v>141</v>
      </c>
      <c r="L2089" t="s">
        <v>91</v>
      </c>
      <c r="M2089" t="s">
        <v>9356</v>
      </c>
      <c r="O2089" s="2">
        <f>IFERROR(IF($B2089="","",INDEX(所属情報!$E:$E,MATCH($A2089,所属情報!$A:$A,0))),"")</f>
        <v>492522</v>
      </c>
      <c r="P2089" s="2" t="str">
        <f t="shared" si="96"/>
        <v>荒木　匠 (1)</v>
      </c>
      <c r="Q2089" s="2" t="str">
        <f t="shared" si="97"/>
        <v>ｱﾗｷ ﾀｸﾐ</v>
      </c>
      <c r="R2089" s="2" t="str">
        <f t="shared" si="98"/>
        <v>ARAKI Takumi (95)</v>
      </c>
      <c r="S2089" s="2" t="str">
        <f>IFERROR(IF($F2089="","",INDEX(リスト!$C:$C,MATCH($F2089,リスト!$B:$B,0))),"")</f>
        <v>26</v>
      </c>
      <c r="T2089" s="2" t="str">
        <f>IFERROR(IF($K2089="","",INDEX(リスト!$F:$F,MATCH($K2089,リスト!$E:$E,0))),"")</f>
        <v>JPN</v>
      </c>
      <c r="U2089" s="2" t="str">
        <f>IF($B2089="","",RIGHT($G2089*1000+100+COUNTIF($G$2:$G2089,$G2089),9))</f>
        <v>950826101</v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>北桑田・京　都</v>
      </c>
    </row>
    <row r="2090" spans="1:22" x14ac:dyDescent="0.4">
      <c r="A2090" t="s">
        <v>706</v>
      </c>
      <c r="B2090">
        <v>2097</v>
      </c>
      <c r="C2090" t="s">
        <v>11867</v>
      </c>
      <c r="D2090" t="s">
        <v>9357</v>
      </c>
      <c r="E2090">
        <v>1</v>
      </c>
      <c r="F2090" t="s">
        <v>117</v>
      </c>
      <c r="G2090">
        <v>20050607</v>
      </c>
      <c r="I2090" t="s">
        <v>6143</v>
      </c>
      <c r="J2090" t="s">
        <v>1303</v>
      </c>
      <c r="K2090" t="s">
        <v>141</v>
      </c>
      <c r="L2090" t="s">
        <v>117</v>
      </c>
      <c r="M2090" t="s">
        <v>9358</v>
      </c>
      <c r="O2090" s="2">
        <f>IFERROR(IF($B2090="","",INDEX(所属情報!$E:$E,MATCH($A2090,所属情報!$A:$A,0))),"")</f>
        <v>492522</v>
      </c>
      <c r="P2090" s="2" t="str">
        <f t="shared" si="96"/>
        <v>前川　雄飛 (1)</v>
      </c>
      <c r="Q2090" s="2" t="str">
        <f t="shared" si="97"/>
        <v>ﾏｴｶﾜ ﾕｳﾄ</v>
      </c>
      <c r="R2090" s="2" t="str">
        <f t="shared" si="98"/>
        <v>MAEKAWA Yuto (05)</v>
      </c>
      <c r="S2090" s="2" t="str">
        <f>IFERROR(IF($F2090="","",INDEX(リスト!$C:$C,MATCH($F2090,リスト!$B:$B,0))),"")</f>
        <v>39</v>
      </c>
      <c r="T2090" s="2" t="str">
        <f>IFERROR(IF($K2090="","",INDEX(リスト!$F:$F,MATCH($K2090,リスト!$E:$E,0))),"")</f>
        <v>JPN</v>
      </c>
      <c r="U2090" s="2" t="str">
        <f>IF($B2090="","",RIGHT($G2090*1000+100+COUNTIF($G$2:$G2090,$G2090),9))</f>
        <v>050607102</v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>高知農業・高　知</v>
      </c>
    </row>
    <row r="2091" spans="1:22" x14ac:dyDescent="0.4">
      <c r="A2091" t="s">
        <v>706</v>
      </c>
      <c r="B2091">
        <v>2098</v>
      </c>
      <c r="C2091" t="s">
        <v>9359</v>
      </c>
      <c r="D2091" t="s">
        <v>11868</v>
      </c>
      <c r="E2091">
        <v>1</v>
      </c>
      <c r="F2091" t="s">
        <v>89</v>
      </c>
      <c r="G2091">
        <v>20051110</v>
      </c>
      <c r="I2091" t="s">
        <v>11869</v>
      </c>
      <c r="J2091" t="s">
        <v>1327</v>
      </c>
      <c r="K2091" t="s">
        <v>141</v>
      </c>
      <c r="L2091" t="s">
        <v>91</v>
      </c>
      <c r="M2091" t="s">
        <v>3647</v>
      </c>
      <c r="O2091" s="2">
        <f>IFERROR(IF($B2091="","",INDEX(所属情報!$E:$E,MATCH($A2091,所属情報!$A:$A,0))),"")</f>
        <v>492522</v>
      </c>
      <c r="P2091" s="2" t="str">
        <f t="shared" si="96"/>
        <v>八田　優希 (1)</v>
      </c>
      <c r="Q2091" s="2" t="str">
        <f t="shared" si="97"/>
        <v>ﾊｯﾀ ﾕｳｷ</v>
      </c>
      <c r="R2091" s="2" t="str">
        <f t="shared" si="98"/>
        <v>HATTA Yuki (05)</v>
      </c>
      <c r="S2091" s="2" t="str">
        <f>IFERROR(IF($F2091="","",INDEX(リスト!$C:$C,MATCH($F2091,リスト!$B:$B,0))),"")</f>
        <v>25</v>
      </c>
      <c r="T2091" s="2" t="str">
        <f>IFERROR(IF($K2091="","",INDEX(リスト!$F:$F,MATCH($K2091,リスト!$E:$E,0))),"")</f>
        <v>JPN</v>
      </c>
      <c r="U2091" s="2" t="str">
        <f>IF($B2091="","",RIGHT($G2091*1000+100+COUNTIF($G$2:$G2091,$G2091),9))</f>
        <v>051110101</v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>亀岡・京　都</v>
      </c>
    </row>
    <row r="2092" spans="1:22" x14ac:dyDescent="0.4">
      <c r="A2092" t="s">
        <v>706</v>
      </c>
      <c r="B2092">
        <v>2099</v>
      </c>
      <c r="C2092" t="s">
        <v>9360</v>
      </c>
      <c r="D2092" t="s">
        <v>9361</v>
      </c>
      <c r="E2092">
        <v>1</v>
      </c>
      <c r="F2092" t="s">
        <v>91</v>
      </c>
      <c r="G2092">
        <v>20051231</v>
      </c>
      <c r="I2092" t="s">
        <v>7474</v>
      </c>
      <c r="J2092" t="s">
        <v>2114</v>
      </c>
      <c r="K2092" t="s">
        <v>141</v>
      </c>
      <c r="L2092" t="s">
        <v>91</v>
      </c>
      <c r="M2092" t="s">
        <v>2801</v>
      </c>
      <c r="O2092" s="2">
        <f>IFERROR(IF($B2092="","",INDEX(所属情報!$E:$E,MATCH($A2092,所属情報!$A:$A,0))),"")</f>
        <v>492522</v>
      </c>
      <c r="P2092" s="2" t="str">
        <f t="shared" si="96"/>
        <v>川邉　勝哉 (1)</v>
      </c>
      <c r="Q2092" s="2" t="str">
        <f t="shared" si="97"/>
        <v>ｶﾜﾍﾞ ﾏｻﾔ</v>
      </c>
      <c r="R2092" s="2" t="str">
        <f t="shared" si="98"/>
        <v>KAWABE Masaya (05)</v>
      </c>
      <c r="S2092" s="2" t="str">
        <f>IFERROR(IF($F2092="","",INDEX(リスト!$C:$C,MATCH($F2092,リスト!$B:$B,0))),"")</f>
        <v>26</v>
      </c>
      <c r="T2092" s="2" t="str">
        <f>IFERROR(IF($K2092="","",INDEX(リスト!$F:$F,MATCH($K2092,リスト!$E:$E,0))),"")</f>
        <v>JPN</v>
      </c>
      <c r="U2092" s="2" t="str">
        <f>IF($B2092="","",RIGHT($G2092*1000+100+COUNTIF($G$2:$G2092,$G2092),9))</f>
        <v>051231102</v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>京都共栄学園・京　都</v>
      </c>
    </row>
    <row r="2093" spans="1:22" x14ac:dyDescent="0.4">
      <c r="A2093" t="s">
        <v>706</v>
      </c>
      <c r="B2093">
        <v>2100</v>
      </c>
      <c r="C2093" t="s">
        <v>9362</v>
      </c>
      <c r="D2093" t="s">
        <v>9363</v>
      </c>
      <c r="E2093">
        <v>1</v>
      </c>
      <c r="F2093" t="s">
        <v>89</v>
      </c>
      <c r="G2093">
        <v>20050816</v>
      </c>
      <c r="I2093" t="s">
        <v>9364</v>
      </c>
      <c r="J2093" t="s">
        <v>998</v>
      </c>
      <c r="K2093" t="s">
        <v>141</v>
      </c>
      <c r="L2093" t="s">
        <v>89</v>
      </c>
      <c r="M2093" t="s">
        <v>9345</v>
      </c>
      <c r="O2093" s="2">
        <f>IFERROR(IF($B2093="","",INDEX(所属情報!$E:$E,MATCH($A2093,所属情報!$A:$A,0))),"")</f>
        <v>492522</v>
      </c>
      <c r="P2093" s="2" t="str">
        <f t="shared" si="96"/>
        <v>西澤　輝斗 (1)</v>
      </c>
      <c r="Q2093" s="2" t="str">
        <f t="shared" si="97"/>
        <v>ﾆｼｻﾞﾜ ｷﾗﾄ</v>
      </c>
      <c r="R2093" s="2" t="str">
        <f t="shared" si="98"/>
        <v>NISHIZAWA Kirato (05)</v>
      </c>
      <c r="S2093" s="2" t="str">
        <f>IFERROR(IF($F2093="","",INDEX(リスト!$C:$C,MATCH($F2093,リスト!$B:$B,0))),"")</f>
        <v>25</v>
      </c>
      <c r="T2093" s="2" t="str">
        <f>IFERROR(IF($K2093="","",INDEX(リスト!$F:$F,MATCH($K2093,リスト!$E:$E,0))),"")</f>
        <v>JPN</v>
      </c>
      <c r="U2093" s="2" t="str">
        <f>IF($B2093="","",RIGHT($G2093*1000+100+COUNTIF($G$2:$G2093,$G2093),9))</f>
        <v>050816101</v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>能登川・滋　賀</v>
      </c>
    </row>
    <row r="2094" spans="1:22" x14ac:dyDescent="0.4">
      <c r="A2094" t="s">
        <v>706</v>
      </c>
      <c r="B2094">
        <v>2101</v>
      </c>
      <c r="C2094" t="s">
        <v>9365</v>
      </c>
      <c r="D2094" t="s">
        <v>9366</v>
      </c>
      <c r="E2094">
        <v>1</v>
      </c>
      <c r="F2094" t="s">
        <v>97</v>
      </c>
      <c r="G2094">
        <v>20051123</v>
      </c>
      <c r="I2094" t="s">
        <v>2731</v>
      </c>
      <c r="J2094" t="s">
        <v>1914</v>
      </c>
      <c r="K2094" t="s">
        <v>141</v>
      </c>
      <c r="L2094" t="s">
        <v>97</v>
      </c>
      <c r="M2094" t="s">
        <v>2841</v>
      </c>
      <c r="O2094" s="2">
        <f>IFERROR(IF($B2094="","",INDEX(所属情報!$E:$E,MATCH($A2094,所属情報!$A:$A,0))),"")</f>
        <v>492522</v>
      </c>
      <c r="P2094" s="2" t="str">
        <f t="shared" si="96"/>
        <v>竹村　奏汰 (1)</v>
      </c>
      <c r="Q2094" s="2" t="str">
        <f t="shared" si="97"/>
        <v>ﾀｹﾑﾗ ｶﾅﾀ</v>
      </c>
      <c r="R2094" s="2" t="str">
        <f t="shared" si="98"/>
        <v>TAKEMURA Kanata (05)</v>
      </c>
      <c r="S2094" s="2" t="str">
        <f>IFERROR(IF($F2094="","",INDEX(リスト!$C:$C,MATCH($F2094,リスト!$B:$B,0))),"")</f>
        <v>29</v>
      </c>
      <c r="T2094" s="2" t="str">
        <f>IFERROR(IF($K2094="","",INDEX(リスト!$F:$F,MATCH($K2094,リスト!$E:$E,0))),"")</f>
        <v>JPN</v>
      </c>
      <c r="U2094" s="2" t="str">
        <f>IF($B2094="","",RIGHT($G2094*1000+100+COUNTIF($G$2:$G2094,$G2094),9))</f>
        <v>051123101</v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>添上・奈　良</v>
      </c>
    </row>
    <row r="2095" spans="1:22" x14ac:dyDescent="0.4">
      <c r="A2095" t="s">
        <v>706</v>
      </c>
      <c r="B2095">
        <v>2102</v>
      </c>
      <c r="C2095" t="s">
        <v>9367</v>
      </c>
      <c r="D2095" t="s">
        <v>9368</v>
      </c>
      <c r="E2095">
        <v>1</v>
      </c>
      <c r="F2095" t="s">
        <v>89</v>
      </c>
      <c r="G2095">
        <v>20050706</v>
      </c>
      <c r="I2095" t="s">
        <v>1025</v>
      </c>
      <c r="J2095" t="s">
        <v>1530</v>
      </c>
      <c r="K2095" t="s">
        <v>141</v>
      </c>
      <c r="L2095" t="s">
        <v>89</v>
      </c>
      <c r="M2095" t="s">
        <v>1345</v>
      </c>
      <c r="O2095" s="2">
        <f>IFERROR(IF($B2095="","",INDEX(所属情報!$E:$E,MATCH($A2095,所属情報!$A:$A,0))),"")</f>
        <v>492522</v>
      </c>
      <c r="P2095" s="2" t="str">
        <f t="shared" si="96"/>
        <v>伊藤　創 (1)</v>
      </c>
      <c r="Q2095" s="2" t="str">
        <f t="shared" si="97"/>
        <v>ｲﾄｳ ﾊｼﾞﾒ</v>
      </c>
      <c r="R2095" s="2" t="str">
        <f t="shared" si="98"/>
        <v>ITO Hajime (05)</v>
      </c>
      <c r="S2095" s="2" t="str">
        <f>IFERROR(IF($F2095="","",INDEX(リスト!$C:$C,MATCH($F2095,リスト!$B:$B,0))),"")</f>
        <v>25</v>
      </c>
      <c r="T2095" s="2" t="str">
        <f>IFERROR(IF($K2095="","",INDEX(リスト!$F:$F,MATCH($K2095,リスト!$E:$E,0))),"")</f>
        <v>JPN</v>
      </c>
      <c r="U2095" s="2" t="str">
        <f>IF($B2095="","",RIGHT($G2095*1000+100+COUNTIF($G$2:$G2095,$G2095),9))</f>
        <v>050706102</v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>彦根翔西館・滋　賀</v>
      </c>
    </row>
    <row r="2096" spans="1:22" x14ac:dyDescent="0.4">
      <c r="A2096" t="s">
        <v>706</v>
      </c>
      <c r="B2096">
        <v>2103</v>
      </c>
      <c r="C2096" t="s">
        <v>9369</v>
      </c>
      <c r="D2096" t="s">
        <v>9370</v>
      </c>
      <c r="E2096">
        <v>1</v>
      </c>
      <c r="F2096" t="s">
        <v>129</v>
      </c>
      <c r="G2096">
        <v>20050809</v>
      </c>
      <c r="I2096" t="s">
        <v>9371</v>
      </c>
      <c r="J2096" t="s">
        <v>1776</v>
      </c>
      <c r="K2096" t="s">
        <v>141</v>
      </c>
      <c r="L2096" t="s">
        <v>129</v>
      </c>
      <c r="M2096" t="s">
        <v>2960</v>
      </c>
      <c r="O2096" s="2">
        <f>IFERROR(IF($B2096="","",INDEX(所属情報!$E:$E,MATCH($A2096,所属情報!$A:$A,0))),"")</f>
        <v>492522</v>
      </c>
      <c r="P2096" s="2" t="str">
        <f t="shared" si="96"/>
        <v>小濱　颯真 (1)</v>
      </c>
      <c r="Q2096" s="2" t="str">
        <f t="shared" si="97"/>
        <v>ｺﾊﾏ ｿｳﾏ</v>
      </c>
      <c r="R2096" s="2" t="str">
        <f t="shared" si="98"/>
        <v>KOHAMA Soma (05)</v>
      </c>
      <c r="S2096" s="2" t="str">
        <f>IFERROR(IF($F2096="","",INDEX(リスト!$C:$C,MATCH($F2096,リスト!$B:$B,0))),"")</f>
        <v>45</v>
      </c>
      <c r="T2096" s="2" t="str">
        <f>IFERROR(IF($K2096="","",INDEX(リスト!$F:$F,MATCH($K2096,リスト!$E:$E,0))),"")</f>
        <v>JPN</v>
      </c>
      <c r="U2096" s="2" t="str">
        <f>IF($B2096="","",RIGHT($G2096*1000+100+COUNTIF($G$2:$G2096,$G2096),9))</f>
        <v>050809101</v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>宮崎第一・宮　崎</v>
      </c>
    </row>
    <row r="2097" spans="1:22" x14ac:dyDescent="0.4">
      <c r="A2097" t="s">
        <v>706</v>
      </c>
      <c r="B2097">
        <v>2104</v>
      </c>
      <c r="C2097" t="s">
        <v>9372</v>
      </c>
      <c r="D2097" t="s">
        <v>9373</v>
      </c>
      <c r="E2097">
        <v>1</v>
      </c>
      <c r="F2097" t="s">
        <v>89</v>
      </c>
      <c r="G2097">
        <v>20050505</v>
      </c>
      <c r="I2097" t="s">
        <v>9374</v>
      </c>
      <c r="J2097" t="s">
        <v>1625</v>
      </c>
      <c r="K2097" t="s">
        <v>141</v>
      </c>
      <c r="L2097" t="s">
        <v>89</v>
      </c>
      <c r="M2097" t="s">
        <v>9375</v>
      </c>
      <c r="O2097" s="2">
        <f>IFERROR(IF($B2097="","",INDEX(所属情報!$E:$E,MATCH($A2097,所属情報!$A:$A,0))),"")</f>
        <v>492522</v>
      </c>
      <c r="P2097" s="2" t="str">
        <f t="shared" si="96"/>
        <v>高岸　啓佑 (1)</v>
      </c>
      <c r="Q2097" s="2" t="str">
        <f t="shared" si="97"/>
        <v>ﾀｶｷﾞｼ ｹｲｽｹ</v>
      </c>
      <c r="R2097" s="2" t="str">
        <f t="shared" si="98"/>
        <v>TAKAGISHI Keisuke (05)</v>
      </c>
      <c r="S2097" s="2" t="str">
        <f>IFERROR(IF($F2097="","",INDEX(リスト!$C:$C,MATCH($F2097,リスト!$B:$B,0))),"")</f>
        <v>25</v>
      </c>
      <c r="T2097" s="2" t="str">
        <f>IFERROR(IF($K2097="","",INDEX(リスト!$F:$F,MATCH($K2097,リスト!$E:$E,0))),"")</f>
        <v>JPN</v>
      </c>
      <c r="U2097" s="2" t="str">
        <f>IF($B2097="","",RIGHT($G2097*1000+100+COUNTIF($G$2:$G2097,$G2097),9))</f>
        <v>050505101</v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>草津・滋　賀</v>
      </c>
    </row>
    <row r="2098" spans="1:22" x14ac:dyDescent="0.4">
      <c r="A2098" t="s">
        <v>706</v>
      </c>
      <c r="B2098">
        <v>2105</v>
      </c>
      <c r="C2098" t="s">
        <v>9376</v>
      </c>
      <c r="D2098" t="s">
        <v>9377</v>
      </c>
      <c r="E2098">
        <v>1</v>
      </c>
      <c r="F2098" t="s">
        <v>89</v>
      </c>
      <c r="G2098">
        <v>20051222</v>
      </c>
      <c r="I2098" t="s">
        <v>1263</v>
      </c>
      <c r="J2098" t="s">
        <v>1249</v>
      </c>
      <c r="K2098" t="s">
        <v>141</v>
      </c>
      <c r="L2098" t="s">
        <v>89</v>
      </c>
      <c r="M2098" t="s">
        <v>1345</v>
      </c>
      <c r="O2098" s="2">
        <f>IFERROR(IF($B2098="","",INDEX(所属情報!$E:$E,MATCH($A2098,所属情報!$A:$A,0))),"")</f>
        <v>492522</v>
      </c>
      <c r="P2098" s="2" t="str">
        <f t="shared" si="96"/>
        <v>山口　正孝 (1)</v>
      </c>
      <c r="Q2098" s="2" t="str">
        <f t="shared" si="97"/>
        <v>ﾔﾏｸﾞﾁ ﾏｻﾀｶ</v>
      </c>
      <c r="R2098" s="2" t="str">
        <f t="shared" si="98"/>
        <v>YAMAGUCHI Masataka (05)</v>
      </c>
      <c r="S2098" s="2" t="str">
        <f>IFERROR(IF($F2098="","",INDEX(リスト!$C:$C,MATCH($F2098,リスト!$B:$B,0))),"")</f>
        <v>25</v>
      </c>
      <c r="T2098" s="2" t="str">
        <f>IFERROR(IF($K2098="","",INDEX(リスト!$F:$F,MATCH($K2098,リスト!$E:$E,0))),"")</f>
        <v>JPN</v>
      </c>
      <c r="U2098" s="2" t="str">
        <f>IF($B2098="","",RIGHT($G2098*1000+100+COUNTIF($G$2:$G2098,$G2098),9))</f>
        <v>051222101</v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>彦根翔西館・滋　賀</v>
      </c>
    </row>
    <row r="2099" spans="1:22" x14ac:dyDescent="0.4">
      <c r="A2099" t="s">
        <v>706</v>
      </c>
      <c r="B2099">
        <v>2106</v>
      </c>
      <c r="C2099" t="s">
        <v>9378</v>
      </c>
      <c r="D2099" t="s">
        <v>9379</v>
      </c>
      <c r="E2099">
        <v>1</v>
      </c>
      <c r="F2099" t="s">
        <v>81</v>
      </c>
      <c r="G2099">
        <v>20060323</v>
      </c>
      <c r="I2099" t="s">
        <v>3025</v>
      </c>
      <c r="J2099" t="s">
        <v>2068</v>
      </c>
      <c r="K2099" t="s">
        <v>141</v>
      </c>
      <c r="L2099" t="s">
        <v>81</v>
      </c>
      <c r="M2099" t="s">
        <v>5486</v>
      </c>
      <c r="O2099" s="2">
        <f>IFERROR(IF($B2099="","",INDEX(所属情報!$E:$E,MATCH($A2099,所属情報!$A:$A,0))),"")</f>
        <v>492522</v>
      </c>
      <c r="P2099" s="2" t="str">
        <f t="shared" si="96"/>
        <v>服部　禅樹 (1)</v>
      </c>
      <c r="Q2099" s="2" t="str">
        <f t="shared" si="97"/>
        <v>ﾊｯﾄﾘ ﾕｽﾞｷ</v>
      </c>
      <c r="R2099" s="2" t="str">
        <f t="shared" si="98"/>
        <v>HATTORI Yuzuki (06)</v>
      </c>
      <c r="S2099" s="2" t="str">
        <f>IFERROR(IF($F2099="","",INDEX(リスト!$C:$C,MATCH($F2099,リスト!$B:$B,0))),"")</f>
        <v>21</v>
      </c>
      <c r="T2099" s="2" t="str">
        <f>IFERROR(IF($K2099="","",INDEX(リスト!$F:$F,MATCH($K2099,リスト!$E:$E,0))),"")</f>
        <v>JPN</v>
      </c>
      <c r="U2099" s="2" t="str">
        <f>IF($B2099="","",RIGHT($G2099*1000+100+COUNTIF($G$2:$G2099,$G2099),9))</f>
        <v>060323101</v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>岐阜聖徳学園・岐　阜</v>
      </c>
    </row>
    <row r="2100" spans="1:22" x14ac:dyDescent="0.4">
      <c r="A2100" t="s">
        <v>706</v>
      </c>
      <c r="B2100">
        <v>2107</v>
      </c>
      <c r="C2100" t="s">
        <v>9380</v>
      </c>
      <c r="D2100" t="s">
        <v>9381</v>
      </c>
      <c r="E2100">
        <v>1</v>
      </c>
      <c r="F2100" t="s">
        <v>123</v>
      </c>
      <c r="G2100">
        <v>20051105</v>
      </c>
      <c r="I2100" t="s">
        <v>1140</v>
      </c>
      <c r="J2100" t="s">
        <v>1844</v>
      </c>
      <c r="K2100" t="s">
        <v>141</v>
      </c>
      <c r="L2100" t="s">
        <v>123</v>
      </c>
      <c r="M2100" t="s">
        <v>9382</v>
      </c>
      <c r="O2100" s="2">
        <f>IFERROR(IF($B2100="","",INDEX(所属情報!$E:$E,MATCH($A2100,所属情報!$A:$A,0))),"")</f>
        <v>492522</v>
      </c>
      <c r="P2100" s="2" t="str">
        <f t="shared" si="96"/>
        <v>吉田　直生 (1)</v>
      </c>
      <c r="Q2100" s="2" t="str">
        <f t="shared" si="97"/>
        <v>ﾖｼﾀﾞ ﾅｵｷ</v>
      </c>
      <c r="R2100" s="2" t="str">
        <f t="shared" si="98"/>
        <v>YOSHIDA Naoki (05)</v>
      </c>
      <c r="S2100" s="2" t="str">
        <f>IFERROR(IF($F2100="","",INDEX(リスト!$C:$C,MATCH($F2100,リスト!$B:$B,0))),"")</f>
        <v>42</v>
      </c>
      <c r="T2100" s="2" t="str">
        <f>IFERROR(IF($K2100="","",INDEX(リスト!$F:$F,MATCH($K2100,リスト!$E:$E,0))),"")</f>
        <v>JPN</v>
      </c>
      <c r="U2100" s="2" t="str">
        <f>IF($B2100="","",RIGHT($G2100*1000+100+COUNTIF($G$2:$G2100,$G2100),9))</f>
        <v>051105102</v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>諫早農業・長　崎</v>
      </c>
    </row>
    <row r="2101" spans="1:22" x14ac:dyDescent="0.4">
      <c r="A2101" t="s">
        <v>706</v>
      </c>
      <c r="B2101">
        <v>2108</v>
      </c>
      <c r="C2101" t="s">
        <v>9383</v>
      </c>
      <c r="D2101" t="s">
        <v>9384</v>
      </c>
      <c r="E2101">
        <v>1</v>
      </c>
      <c r="F2101" t="s">
        <v>87</v>
      </c>
      <c r="G2101">
        <v>20060309</v>
      </c>
      <c r="I2101" t="s">
        <v>2680</v>
      </c>
      <c r="J2101" t="s">
        <v>1244</v>
      </c>
      <c r="K2101" t="s">
        <v>141</v>
      </c>
      <c r="L2101" t="s">
        <v>87</v>
      </c>
      <c r="M2101" t="s">
        <v>3546</v>
      </c>
      <c r="O2101" s="2">
        <f>IFERROR(IF($B2101="","",INDEX(所属情報!$E:$E,MATCH($A2101,所属情報!$A:$A,0))),"")</f>
        <v>492522</v>
      </c>
      <c r="P2101" s="2" t="str">
        <f t="shared" si="96"/>
        <v>打田　悠真 (1)</v>
      </c>
      <c r="Q2101" s="2" t="str">
        <f t="shared" si="97"/>
        <v>ｳﾁﾀﾞ ﾕｳﾏ</v>
      </c>
      <c r="R2101" s="2" t="str">
        <f t="shared" si="98"/>
        <v>UCHIDA Yuma (06)</v>
      </c>
      <c r="S2101" s="2" t="str">
        <f>IFERROR(IF($F2101="","",INDEX(リスト!$C:$C,MATCH($F2101,リスト!$B:$B,0))),"")</f>
        <v>24</v>
      </c>
      <c r="T2101" s="2" t="str">
        <f>IFERROR(IF($K2101="","",INDEX(リスト!$F:$F,MATCH($K2101,リスト!$E:$E,0))),"")</f>
        <v>JPN</v>
      </c>
      <c r="U2101" s="2" t="str">
        <f>IF($B2101="","",RIGHT($G2101*1000+100+COUNTIF($G$2:$G2101,$G2101),9))</f>
        <v>060309101</v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>亀山・三　重</v>
      </c>
    </row>
    <row r="2102" spans="1:22" x14ac:dyDescent="0.4">
      <c r="A2102" t="s">
        <v>706</v>
      </c>
      <c r="B2102">
        <v>2109</v>
      </c>
      <c r="C2102" t="s">
        <v>9385</v>
      </c>
      <c r="D2102" t="s">
        <v>11870</v>
      </c>
      <c r="E2102">
        <v>1</v>
      </c>
      <c r="F2102" t="s">
        <v>113</v>
      </c>
      <c r="G2102">
        <v>20051113</v>
      </c>
      <c r="I2102" t="s">
        <v>9386</v>
      </c>
      <c r="J2102" t="s">
        <v>2365</v>
      </c>
      <c r="K2102" t="s">
        <v>141</v>
      </c>
      <c r="L2102" t="s">
        <v>113</v>
      </c>
      <c r="M2102" t="s">
        <v>2866</v>
      </c>
      <c r="O2102" s="2">
        <f>IFERROR(IF($B2102="","",INDEX(所属情報!$E:$E,MATCH($A2102,所属情報!$A:$A,0))),"")</f>
        <v>492522</v>
      </c>
      <c r="P2102" s="2" t="str">
        <f t="shared" si="96"/>
        <v>永江　樹 (1)</v>
      </c>
      <c r="Q2102" s="2" t="str">
        <f t="shared" si="97"/>
        <v>ﾅｶﾞｴ ｲﾂｷ</v>
      </c>
      <c r="R2102" s="2" t="str">
        <f t="shared" si="98"/>
        <v>NAGAE Itsuki (05)</v>
      </c>
      <c r="S2102" s="2" t="str">
        <f>IFERROR(IF($F2102="","",INDEX(リスト!$C:$C,MATCH($F2102,リスト!$B:$B,0))),"")</f>
        <v>37</v>
      </c>
      <c r="T2102" s="2" t="str">
        <f>IFERROR(IF($K2102="","",INDEX(リスト!$F:$F,MATCH($K2102,リスト!$E:$E,0))),"")</f>
        <v>JPN</v>
      </c>
      <c r="U2102" s="2" t="str">
        <f>IF($B2102="","",RIGHT($G2102*1000+100+COUNTIF($G$2:$G2102,$G2102),9))</f>
        <v>051113102</v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>観音寺総合・香　川</v>
      </c>
    </row>
    <row r="2103" spans="1:22" x14ac:dyDescent="0.4">
      <c r="A2103" t="s">
        <v>706</v>
      </c>
      <c r="B2103">
        <v>2110</v>
      </c>
      <c r="C2103" t="s">
        <v>9387</v>
      </c>
      <c r="D2103" t="s">
        <v>9388</v>
      </c>
      <c r="E2103">
        <v>1</v>
      </c>
      <c r="F2103" t="s">
        <v>93</v>
      </c>
      <c r="G2103">
        <v>20051125</v>
      </c>
      <c r="I2103" t="s">
        <v>7864</v>
      </c>
      <c r="J2103" t="s">
        <v>9389</v>
      </c>
      <c r="K2103" t="s">
        <v>141</v>
      </c>
      <c r="L2103" t="s">
        <v>91</v>
      </c>
      <c r="M2103" t="s">
        <v>1361</v>
      </c>
      <c r="O2103" s="2">
        <f>IFERROR(IF($B2103="","",INDEX(所属情報!$E:$E,MATCH($A2103,所属情報!$A:$A,0))),"")</f>
        <v>492522</v>
      </c>
      <c r="P2103" s="2" t="str">
        <f t="shared" si="96"/>
        <v>尾形　成梧 (1)</v>
      </c>
      <c r="Q2103" s="2" t="str">
        <f t="shared" si="97"/>
        <v>ｵｶﾞﾀ ｾｲｺﾞ</v>
      </c>
      <c r="R2103" s="2" t="str">
        <f t="shared" si="98"/>
        <v>OGATA Seigo (05)</v>
      </c>
      <c r="S2103" s="2" t="str">
        <f>IFERROR(IF($F2103="","",INDEX(リスト!$C:$C,MATCH($F2103,リスト!$B:$B,0))),"")</f>
        <v>27</v>
      </c>
      <c r="T2103" s="2" t="str">
        <f>IFERROR(IF($K2103="","",INDEX(リスト!$F:$F,MATCH($K2103,リスト!$E:$E,0))),"")</f>
        <v>JPN</v>
      </c>
      <c r="U2103" s="2" t="str">
        <f>IF($B2103="","",RIGHT($G2103*1000+100+COUNTIF($G$2:$G2103,$G2103),9))</f>
        <v>051125102</v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>洛南・京　都</v>
      </c>
    </row>
    <row r="2104" spans="1:22" x14ac:dyDescent="0.4">
      <c r="A2104" t="s">
        <v>706</v>
      </c>
      <c r="B2104">
        <v>2111</v>
      </c>
      <c r="C2104" t="s">
        <v>9390</v>
      </c>
      <c r="D2104" t="s">
        <v>9391</v>
      </c>
      <c r="E2104">
        <v>1</v>
      </c>
      <c r="F2104" t="s">
        <v>91</v>
      </c>
      <c r="G2104">
        <v>20050928</v>
      </c>
      <c r="I2104" t="s">
        <v>5902</v>
      </c>
      <c r="J2104" t="s">
        <v>11871</v>
      </c>
      <c r="K2104" t="s">
        <v>141</v>
      </c>
      <c r="L2104" t="s">
        <v>91</v>
      </c>
      <c r="M2104" t="s">
        <v>2575</v>
      </c>
      <c r="O2104" s="2">
        <f>IFERROR(IF($B2104="","",INDEX(所属情報!$E:$E,MATCH($A2104,所属情報!$A:$A,0))),"")</f>
        <v>492522</v>
      </c>
      <c r="P2104" s="2" t="str">
        <f t="shared" si="96"/>
        <v>中平　翔悟 (1)</v>
      </c>
      <c r="Q2104" s="2" t="str">
        <f t="shared" si="97"/>
        <v>ﾅｶﾋﾗ ｼｮｳｺﾞ</v>
      </c>
      <c r="R2104" s="2" t="str">
        <f t="shared" si="98"/>
        <v>NAKAHIRA Shogo (05)</v>
      </c>
      <c r="S2104" s="2" t="str">
        <f>IFERROR(IF($F2104="","",INDEX(リスト!$C:$C,MATCH($F2104,リスト!$B:$B,0))),"")</f>
        <v>26</v>
      </c>
      <c r="T2104" s="2" t="str">
        <f>IFERROR(IF($K2104="","",INDEX(リスト!$F:$F,MATCH($K2104,リスト!$E:$E,0))),"")</f>
        <v>JPN</v>
      </c>
      <c r="U2104" s="2" t="str">
        <f>IF($B2104="","",RIGHT($G2104*1000+100+COUNTIF($G$2:$G2104,$G2104),9))</f>
        <v>050928102</v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>京都文教・京　都</v>
      </c>
    </row>
    <row r="2105" spans="1:22" x14ac:dyDescent="0.4">
      <c r="A2105" t="s">
        <v>706</v>
      </c>
      <c r="B2105">
        <v>2112</v>
      </c>
      <c r="C2105" t="s">
        <v>9392</v>
      </c>
      <c r="D2105" t="s">
        <v>9393</v>
      </c>
      <c r="E2105">
        <v>1</v>
      </c>
      <c r="F2105" t="s">
        <v>75</v>
      </c>
      <c r="G2105">
        <v>20050731</v>
      </c>
      <c r="I2105" t="s">
        <v>2225</v>
      </c>
      <c r="J2105" t="s">
        <v>1360</v>
      </c>
      <c r="K2105" t="s">
        <v>141</v>
      </c>
      <c r="L2105" t="s">
        <v>75</v>
      </c>
      <c r="M2105" t="s">
        <v>9394</v>
      </c>
      <c r="O2105" s="2">
        <f>IFERROR(IF($B2105="","",INDEX(所属情報!$E:$E,MATCH($A2105,所属情報!$A:$A,0))),"")</f>
        <v>492522</v>
      </c>
      <c r="P2105" s="2" t="str">
        <f t="shared" si="96"/>
        <v>中嶋　康太 (1)</v>
      </c>
      <c r="Q2105" s="2" t="str">
        <f t="shared" si="97"/>
        <v>ﾅｶｼﾞﾏ ｺｳﾀ</v>
      </c>
      <c r="R2105" s="2" t="str">
        <f t="shared" si="98"/>
        <v>NAKAJIMA Kota (05)</v>
      </c>
      <c r="S2105" s="2" t="str">
        <f>IFERROR(IF($F2105="","",INDEX(リスト!$C:$C,MATCH($F2105,リスト!$B:$B,0))),"")</f>
        <v>18</v>
      </c>
      <c r="T2105" s="2" t="str">
        <f>IFERROR(IF($K2105="","",INDEX(リスト!$F:$F,MATCH($K2105,リスト!$E:$E,0))),"")</f>
        <v>JPN</v>
      </c>
      <c r="U2105" s="2" t="str">
        <f>IF($B2105="","",RIGHT($G2105*1000+100+COUNTIF($G$2:$G2105,$G2105),9))</f>
        <v>050731101</v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>足羽・福　井</v>
      </c>
    </row>
    <row r="2106" spans="1:22" x14ac:dyDescent="0.4">
      <c r="A2106" t="s">
        <v>706</v>
      </c>
      <c r="B2106">
        <v>2113</v>
      </c>
      <c r="C2106" t="s">
        <v>9395</v>
      </c>
      <c r="D2106" t="s">
        <v>9396</v>
      </c>
      <c r="E2106">
        <v>1</v>
      </c>
      <c r="F2106" t="s">
        <v>89</v>
      </c>
      <c r="G2106">
        <v>20060106</v>
      </c>
      <c r="I2106" t="s">
        <v>9397</v>
      </c>
      <c r="J2106" t="s">
        <v>9398</v>
      </c>
      <c r="K2106" t="s">
        <v>141</v>
      </c>
      <c r="L2106" t="s">
        <v>91</v>
      </c>
      <c r="M2106" t="s">
        <v>3141</v>
      </c>
      <c r="O2106" s="2">
        <f>IFERROR(IF($B2106="","",INDEX(所属情報!$E:$E,MATCH($A2106,所属情報!$A:$A,0))),"")</f>
        <v>492522</v>
      </c>
      <c r="P2106" s="2" t="str">
        <f t="shared" si="96"/>
        <v>三田　澪音 (1)</v>
      </c>
      <c r="Q2106" s="2" t="str">
        <f t="shared" si="97"/>
        <v>ｻﾝﾀﾞ ﾚﾉﾝ</v>
      </c>
      <c r="R2106" s="2" t="str">
        <f t="shared" si="98"/>
        <v>SANDA  Renon (06)</v>
      </c>
      <c r="S2106" s="2" t="str">
        <f>IFERROR(IF($F2106="","",INDEX(リスト!$C:$C,MATCH($F2106,リスト!$B:$B,0))),"")</f>
        <v>25</v>
      </c>
      <c r="T2106" s="2" t="str">
        <f>IFERROR(IF($K2106="","",INDEX(リスト!$F:$F,MATCH($K2106,リスト!$E:$E,0))),"")</f>
        <v>JPN</v>
      </c>
      <c r="U2106" s="2" t="str">
        <f>IF($B2106="","",RIGHT($G2106*1000+100+COUNTIF($G$2:$G2106,$G2106),9))</f>
        <v>060106103</v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>大谷・京　都</v>
      </c>
    </row>
    <row r="2107" spans="1:22" x14ac:dyDescent="0.4">
      <c r="A2107" t="s">
        <v>706</v>
      </c>
      <c r="B2107">
        <v>2114</v>
      </c>
      <c r="C2107" t="s">
        <v>9399</v>
      </c>
      <c r="D2107" t="s">
        <v>9400</v>
      </c>
      <c r="E2107">
        <v>1</v>
      </c>
      <c r="F2107" t="s">
        <v>91</v>
      </c>
      <c r="G2107">
        <v>20050710</v>
      </c>
      <c r="I2107" t="s">
        <v>9401</v>
      </c>
      <c r="J2107" t="s">
        <v>1200</v>
      </c>
      <c r="K2107" t="s">
        <v>141</v>
      </c>
      <c r="L2107" t="s">
        <v>91</v>
      </c>
      <c r="M2107" t="s">
        <v>2575</v>
      </c>
      <c r="O2107" s="2">
        <f>IFERROR(IF($B2107="","",INDEX(所属情報!$E:$E,MATCH($A2107,所属情報!$A:$A,0))),"")</f>
        <v>492522</v>
      </c>
      <c r="P2107" s="2" t="str">
        <f t="shared" si="96"/>
        <v>町　駿翔 (1)</v>
      </c>
      <c r="Q2107" s="2" t="str">
        <f t="shared" si="97"/>
        <v>ﾏﾁ ﾊﾔﾄ</v>
      </c>
      <c r="R2107" s="2" t="str">
        <f t="shared" si="98"/>
        <v>MACHI Hayato (05)</v>
      </c>
      <c r="S2107" s="2" t="str">
        <f>IFERROR(IF($F2107="","",INDEX(リスト!$C:$C,MATCH($F2107,リスト!$B:$B,0))),"")</f>
        <v>26</v>
      </c>
      <c r="T2107" s="2" t="str">
        <f>IFERROR(IF($K2107="","",INDEX(リスト!$F:$F,MATCH($K2107,リスト!$E:$E,0))),"")</f>
        <v>JPN</v>
      </c>
      <c r="U2107" s="2" t="str">
        <f>IF($B2107="","",RIGHT($G2107*1000+100+COUNTIF($G$2:$G2107,$G2107),9))</f>
        <v>050710101</v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>京都文教・京　都</v>
      </c>
    </row>
    <row r="2108" spans="1:22" x14ac:dyDescent="0.4">
      <c r="A2108" t="s">
        <v>706</v>
      </c>
      <c r="B2108">
        <v>2115</v>
      </c>
      <c r="C2108" t="s">
        <v>9402</v>
      </c>
      <c r="D2108" t="s">
        <v>9403</v>
      </c>
      <c r="E2108">
        <v>1</v>
      </c>
      <c r="F2108" t="s">
        <v>89</v>
      </c>
      <c r="G2108">
        <v>20060121</v>
      </c>
      <c r="I2108" t="s">
        <v>5153</v>
      </c>
      <c r="J2108" t="s">
        <v>6473</v>
      </c>
      <c r="K2108" t="s">
        <v>141</v>
      </c>
      <c r="L2108" t="s">
        <v>91</v>
      </c>
      <c r="M2108" t="s">
        <v>2908</v>
      </c>
      <c r="O2108" s="2">
        <f>IFERROR(IF($B2108="","",INDEX(所属情報!$E:$E,MATCH($A2108,所属情報!$A:$A,0))),"")</f>
        <v>492522</v>
      </c>
      <c r="P2108" s="2" t="str">
        <f t="shared" si="96"/>
        <v>管野　祐士 (1)</v>
      </c>
      <c r="Q2108" s="2" t="str">
        <f t="shared" si="97"/>
        <v>ｶﾝﾉ ﾕｳｼﾞ</v>
      </c>
      <c r="R2108" s="2" t="str">
        <f t="shared" si="98"/>
        <v>KANNO Yuji (06)</v>
      </c>
      <c r="S2108" s="2" t="str">
        <f>IFERROR(IF($F2108="","",INDEX(リスト!$C:$C,MATCH($F2108,リスト!$B:$B,0))),"")</f>
        <v>25</v>
      </c>
      <c r="T2108" s="2" t="str">
        <f>IFERROR(IF($K2108="","",INDEX(リスト!$F:$F,MATCH($K2108,リスト!$E:$E,0))),"")</f>
        <v>JPN</v>
      </c>
      <c r="U2108" s="2" t="str">
        <f>IF($B2108="","",RIGHT($G2108*1000+100+COUNTIF($G$2:$G2108,$G2108),9))</f>
        <v>060121101</v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>京都両洋・京　都</v>
      </c>
    </row>
    <row r="2109" spans="1:22" x14ac:dyDescent="0.4">
      <c r="A2109" t="s">
        <v>706</v>
      </c>
      <c r="B2109">
        <v>2116</v>
      </c>
      <c r="C2109" t="s">
        <v>9404</v>
      </c>
      <c r="D2109" t="s">
        <v>9405</v>
      </c>
      <c r="E2109">
        <v>1</v>
      </c>
      <c r="F2109" t="s">
        <v>91</v>
      </c>
      <c r="G2109">
        <v>20050614</v>
      </c>
      <c r="I2109" t="s">
        <v>3314</v>
      </c>
      <c r="J2109" t="s">
        <v>9406</v>
      </c>
      <c r="K2109" t="s">
        <v>141</v>
      </c>
      <c r="L2109" t="s">
        <v>91</v>
      </c>
      <c r="M2109" t="s">
        <v>2772</v>
      </c>
      <c r="O2109" s="2">
        <f>IFERROR(IF($B2109="","",INDEX(所属情報!$E:$E,MATCH($A2109,所属情報!$A:$A,0))),"")</f>
        <v>492522</v>
      </c>
      <c r="P2109" s="2" t="str">
        <f t="shared" si="96"/>
        <v>三木　志門 (1)</v>
      </c>
      <c r="Q2109" s="2" t="str">
        <f t="shared" si="97"/>
        <v>ﾐｷ ｼﾓﾝ</v>
      </c>
      <c r="R2109" s="2" t="str">
        <f t="shared" si="98"/>
        <v>MIKI Shimon (05)</v>
      </c>
      <c r="S2109" s="2" t="str">
        <f>IFERROR(IF($F2109="","",INDEX(リスト!$C:$C,MATCH($F2109,リスト!$B:$B,0))),"")</f>
        <v>26</v>
      </c>
      <c r="T2109" s="2" t="str">
        <f>IFERROR(IF($K2109="","",INDEX(リスト!$F:$F,MATCH($K2109,リスト!$E:$E,0))),"")</f>
        <v>JPN</v>
      </c>
      <c r="U2109" s="2" t="str">
        <f>IF($B2109="","",RIGHT($G2109*1000+100+COUNTIF($G$2:$G2109,$G2109),9))</f>
        <v>050614101</v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>北嵯峨・京　都</v>
      </c>
    </row>
    <row r="2110" spans="1:22" x14ac:dyDescent="0.4">
      <c r="A2110" t="s">
        <v>706</v>
      </c>
      <c r="B2110">
        <v>2117</v>
      </c>
      <c r="C2110" t="s">
        <v>9407</v>
      </c>
      <c r="D2110" t="s">
        <v>9408</v>
      </c>
      <c r="E2110">
        <v>1</v>
      </c>
      <c r="F2110" t="s">
        <v>111</v>
      </c>
      <c r="G2110">
        <v>20060226</v>
      </c>
      <c r="I2110" t="s">
        <v>9409</v>
      </c>
      <c r="J2110" t="s">
        <v>11871</v>
      </c>
      <c r="K2110" t="s">
        <v>141</v>
      </c>
      <c r="L2110" t="s">
        <v>111</v>
      </c>
      <c r="M2110" t="s">
        <v>7742</v>
      </c>
      <c r="O2110" s="2">
        <f>IFERROR(IF($B2110="","",INDEX(所属情報!$E:$E,MATCH($A2110,所属情報!$A:$A,0))),"")</f>
        <v>492522</v>
      </c>
      <c r="P2110" s="2" t="str">
        <f t="shared" si="96"/>
        <v>木内　翔梧 (1)</v>
      </c>
      <c r="Q2110" s="2" t="str">
        <f t="shared" si="97"/>
        <v>ｷﾉｳﾁ ｼｮｳｺﾞ</v>
      </c>
      <c r="R2110" s="2" t="str">
        <f t="shared" si="98"/>
        <v>KINOUCHI Shogo (06)</v>
      </c>
      <c r="S2110" s="2" t="str">
        <f>IFERROR(IF($F2110="","",INDEX(リスト!$C:$C,MATCH($F2110,リスト!$B:$B,0))),"")</f>
        <v>36</v>
      </c>
      <c r="T2110" s="2" t="str">
        <f>IFERROR(IF($K2110="","",INDEX(リスト!$F:$F,MATCH($K2110,リスト!$E:$E,0))),"")</f>
        <v>JPN</v>
      </c>
      <c r="U2110" s="2" t="str">
        <f>IF($B2110="","",RIGHT($G2110*1000+100+COUNTIF($G$2:$G2110,$G2110),9))</f>
        <v>060226101</v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>小松島西・徳　島</v>
      </c>
    </row>
    <row r="2111" spans="1:22" x14ac:dyDescent="0.4">
      <c r="A2111" t="s">
        <v>713</v>
      </c>
      <c r="B2111">
        <v>2118</v>
      </c>
      <c r="C2111" t="s">
        <v>9410</v>
      </c>
      <c r="D2111" t="s">
        <v>9411</v>
      </c>
      <c r="E2111">
        <v>1</v>
      </c>
      <c r="F2111" t="s">
        <v>95</v>
      </c>
      <c r="G2111">
        <v>20051129</v>
      </c>
      <c r="H2111" t="s">
        <v>9412</v>
      </c>
      <c r="I2111" t="s">
        <v>2615</v>
      </c>
      <c r="J2111" t="s">
        <v>1273</v>
      </c>
      <c r="K2111" t="s">
        <v>141</v>
      </c>
      <c r="L2111" t="s">
        <v>95</v>
      </c>
      <c r="M2111" t="s">
        <v>3967</v>
      </c>
      <c r="O2111" s="2">
        <f>IFERROR(IF($B2111="","",INDEX(所属情報!$E:$E,MATCH($A2111,所属情報!$A:$A,0))),"")</f>
        <v>490054</v>
      </c>
      <c r="P2111" s="2" t="str">
        <f t="shared" si="96"/>
        <v>東　倫太郎 (1)</v>
      </c>
      <c r="Q2111" s="2" t="str">
        <f t="shared" si="97"/>
        <v>ｱｽﾞﾏ ﾘﾝﾀﾛｳ</v>
      </c>
      <c r="R2111" s="2" t="str">
        <f t="shared" si="98"/>
        <v>AZUMA Rintaro (05)</v>
      </c>
      <c r="S2111" s="2" t="str">
        <f>IFERROR(IF($F2111="","",INDEX(リスト!$C:$C,MATCH($F2111,リスト!$B:$B,0))),"")</f>
        <v>28</v>
      </c>
      <c r="T2111" s="2" t="str">
        <f>IFERROR(IF($K2111="","",INDEX(リスト!$F:$F,MATCH($K2111,リスト!$E:$E,0))),"")</f>
        <v>JPN</v>
      </c>
      <c r="U2111" s="2" t="str">
        <f>IF($B2111="","",RIGHT($G2111*1000+100+COUNTIF($G$2:$G2111,$G2111),9))</f>
        <v>051129103</v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>加古川東・兵　庫</v>
      </c>
    </row>
    <row r="2112" spans="1:22" x14ac:dyDescent="0.4">
      <c r="A2112" t="s">
        <v>712</v>
      </c>
      <c r="B2112">
        <v>2119</v>
      </c>
      <c r="C2112" t="s">
        <v>9413</v>
      </c>
      <c r="D2112" t="s">
        <v>9414</v>
      </c>
      <c r="E2112">
        <v>1</v>
      </c>
      <c r="F2112" t="s">
        <v>93</v>
      </c>
      <c r="G2112">
        <v>20050418</v>
      </c>
      <c r="H2112" t="s">
        <v>9415</v>
      </c>
      <c r="I2112" t="s">
        <v>9416</v>
      </c>
      <c r="J2112" t="s">
        <v>2238</v>
      </c>
      <c r="K2112" t="s">
        <v>141</v>
      </c>
      <c r="L2112" t="s">
        <v>93</v>
      </c>
      <c r="M2112" t="s">
        <v>4025</v>
      </c>
      <c r="O2112" s="2">
        <f>IFERROR(IF($B2112="","",INDEX(所属情報!$E:$E,MATCH($A2112,所属情報!$A:$A,0))),"")</f>
        <v>490053</v>
      </c>
      <c r="P2112" s="2" t="str">
        <f t="shared" si="96"/>
        <v>古川　璃空 (1)</v>
      </c>
      <c r="Q2112" s="2" t="str">
        <f t="shared" si="97"/>
        <v>ｺｶﾞﾜ ﾘｸ</v>
      </c>
      <c r="R2112" s="2" t="str">
        <f t="shared" si="98"/>
        <v>KOGAWA Riku (05)</v>
      </c>
      <c r="S2112" s="2" t="str">
        <f>IFERROR(IF($F2112="","",INDEX(リスト!$C:$C,MATCH($F2112,リスト!$B:$B,0))),"")</f>
        <v>27</v>
      </c>
      <c r="T2112" s="2" t="str">
        <f>IFERROR(IF($K2112="","",INDEX(リスト!$F:$F,MATCH($K2112,リスト!$E:$E,0))),"")</f>
        <v>JPN</v>
      </c>
      <c r="U2112" s="2" t="str">
        <f>IF($B2112="","",RIGHT($G2112*1000+100+COUNTIF($G$2:$G2112,$G2112),9))</f>
        <v>050418103</v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>桃山学院・大　阪</v>
      </c>
    </row>
    <row r="2113" spans="1:22" x14ac:dyDescent="0.4">
      <c r="A2113" t="s">
        <v>712</v>
      </c>
      <c r="B2113">
        <v>2120</v>
      </c>
      <c r="C2113" t="s">
        <v>9417</v>
      </c>
      <c r="D2113" t="s">
        <v>9418</v>
      </c>
      <c r="E2113">
        <v>1</v>
      </c>
      <c r="F2113" t="s">
        <v>93</v>
      </c>
      <c r="G2113">
        <v>20050815</v>
      </c>
      <c r="H2113" t="s">
        <v>9419</v>
      </c>
      <c r="I2113" t="s">
        <v>3651</v>
      </c>
      <c r="J2113" t="s">
        <v>9420</v>
      </c>
      <c r="K2113" t="s">
        <v>141</v>
      </c>
      <c r="L2113" t="s">
        <v>93</v>
      </c>
      <c r="M2113" t="s">
        <v>3772</v>
      </c>
      <c r="O2113" s="2">
        <f>IFERROR(IF($B2113="","",INDEX(所属情報!$E:$E,MATCH($A2113,所属情報!$A:$A,0))),"")</f>
        <v>490053</v>
      </c>
      <c r="P2113" s="2" t="str">
        <f t="shared" si="96"/>
        <v>前田　充輝 (1)</v>
      </c>
      <c r="Q2113" s="2" t="str">
        <f t="shared" si="97"/>
        <v>ﾏｴﾀﾞ ﾐﾂｷ</v>
      </c>
      <c r="R2113" s="2" t="str">
        <f t="shared" si="98"/>
        <v>MAEDA Mitsuki (05)</v>
      </c>
      <c r="S2113" s="2" t="str">
        <f>IFERROR(IF($F2113="","",INDEX(リスト!$C:$C,MATCH($F2113,リスト!$B:$B,0))),"")</f>
        <v>27</v>
      </c>
      <c r="T2113" s="2" t="str">
        <f>IFERROR(IF($K2113="","",INDEX(リスト!$F:$F,MATCH($K2113,リスト!$E:$E,0))),"")</f>
        <v>JPN</v>
      </c>
      <c r="U2113" s="2" t="str">
        <f>IF($B2113="","",RIGHT($G2113*1000+100+COUNTIF($G$2:$G2113,$G2113),9))</f>
        <v>050815101</v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>八尾・大　阪</v>
      </c>
    </row>
    <row r="2114" spans="1:22" x14ac:dyDescent="0.4">
      <c r="A2114" t="s">
        <v>712</v>
      </c>
      <c r="B2114">
        <v>2121</v>
      </c>
      <c r="C2114" t="s">
        <v>9421</v>
      </c>
      <c r="D2114" t="s">
        <v>9422</v>
      </c>
      <c r="E2114">
        <v>1</v>
      </c>
      <c r="F2114" t="s">
        <v>41</v>
      </c>
      <c r="G2114">
        <v>20050627</v>
      </c>
      <c r="H2114" t="s">
        <v>9423</v>
      </c>
      <c r="I2114" t="s">
        <v>4590</v>
      </c>
      <c r="J2114" t="s">
        <v>1360</v>
      </c>
      <c r="K2114" t="s">
        <v>141</v>
      </c>
      <c r="L2114" t="s">
        <v>41</v>
      </c>
      <c r="M2114" t="s">
        <v>2017</v>
      </c>
      <c r="O2114" s="2">
        <f>IFERROR(IF($B2114="","",INDEX(所属情報!$E:$E,MATCH($A2114,所属情報!$A:$A,0))),"")</f>
        <v>490053</v>
      </c>
      <c r="P2114" s="2" t="str">
        <f t="shared" ref="P2114:P2177" si="99">IF($C2114="","",IF($E2114="",$C2114,$C2114&amp;" ("&amp;$E2114&amp;")"))</f>
        <v>浅野　公太 (1)</v>
      </c>
      <c r="Q2114" s="2" t="str">
        <f t="shared" ref="Q2114:Q2177" si="100">IF($D2114="","",ASC($D2114))</f>
        <v>ｱｻﾉ ｺｳﾀ</v>
      </c>
      <c r="R2114" s="2" t="str">
        <f t="shared" ref="R2114:R2177" si="101">IF($I2114="","",UPPER($I2114)&amp;" "&amp;UPPER(LEFT($J2114,1))&amp;LOWER(RIGHT($J2114,LEN($J2114)-1))&amp;" ("&amp;MID($G2114,3,2)&amp;")")</f>
        <v>ASANO Kota (05)</v>
      </c>
      <c r="S2114" s="2" t="str">
        <f>IFERROR(IF($F2114="","",INDEX(リスト!$C:$C,MATCH($F2114,リスト!$B:$B,0))),"")</f>
        <v>01</v>
      </c>
      <c r="T2114" s="2" t="str">
        <f>IFERROR(IF($K2114="","",INDEX(リスト!$F:$F,MATCH($K2114,リスト!$E:$E,0))),"")</f>
        <v>JPN</v>
      </c>
      <c r="U2114" s="2" t="str">
        <f>IF($B2114="","",RIGHT($G2114*1000+100+COUNTIF($G$2:$G2114,$G2114),9))</f>
        <v>050627101</v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>札幌第一・北海道</v>
      </c>
    </row>
    <row r="2115" spans="1:22" x14ac:dyDescent="0.4">
      <c r="A2115" t="s">
        <v>712</v>
      </c>
      <c r="B2115">
        <v>2122</v>
      </c>
      <c r="C2115" t="s">
        <v>9424</v>
      </c>
      <c r="D2115" t="s">
        <v>9425</v>
      </c>
      <c r="E2115">
        <v>1</v>
      </c>
      <c r="F2115" t="s">
        <v>71</v>
      </c>
      <c r="G2115">
        <v>20050708</v>
      </c>
      <c r="H2115" t="s">
        <v>9426</v>
      </c>
      <c r="I2115" t="s">
        <v>3025</v>
      </c>
      <c r="J2115" t="s">
        <v>1177</v>
      </c>
      <c r="K2115" t="s">
        <v>141</v>
      </c>
      <c r="L2115" t="s">
        <v>71</v>
      </c>
      <c r="M2115" t="s">
        <v>9427</v>
      </c>
      <c r="O2115" s="2">
        <f>IFERROR(IF($B2115="","",INDEX(所属情報!$E:$E,MATCH($A2115,所属情報!$A:$A,0))),"")</f>
        <v>490053</v>
      </c>
      <c r="P2115" s="2" t="str">
        <f t="shared" si="99"/>
        <v>服部　隼也 (1)</v>
      </c>
      <c r="Q2115" s="2" t="str">
        <f t="shared" si="100"/>
        <v>ﾊｯﾄﾘ ｼｭﾝﾔ</v>
      </c>
      <c r="R2115" s="2" t="str">
        <f t="shared" si="101"/>
        <v>HATTORI Shunya (05)</v>
      </c>
      <c r="S2115" s="2" t="str">
        <f>IFERROR(IF($F2115="","",INDEX(リスト!$C:$C,MATCH($F2115,リスト!$B:$B,0))),"")</f>
        <v>16</v>
      </c>
      <c r="T2115" s="2" t="str">
        <f>IFERROR(IF($K2115="","",INDEX(リスト!$F:$F,MATCH($K2115,リスト!$E:$E,0))),"")</f>
        <v>JPN</v>
      </c>
      <c r="U2115" s="2" t="str">
        <f>IF($B2115="","",RIGHT($G2115*1000+100+COUNTIF($G$2:$G2115,$G2115),9))</f>
        <v>050708102</v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>富山・富　山</v>
      </c>
    </row>
    <row r="2116" spans="1:22" x14ac:dyDescent="0.4">
      <c r="A2116" t="s">
        <v>712</v>
      </c>
      <c r="B2116">
        <v>2123</v>
      </c>
      <c r="C2116" t="s">
        <v>9428</v>
      </c>
      <c r="D2116" t="s">
        <v>9429</v>
      </c>
      <c r="E2116">
        <v>1</v>
      </c>
      <c r="F2116" t="s">
        <v>101</v>
      </c>
      <c r="G2116">
        <v>20050920</v>
      </c>
      <c r="H2116" t="s">
        <v>9430</v>
      </c>
      <c r="I2116" t="s">
        <v>5090</v>
      </c>
      <c r="J2116" t="s">
        <v>8158</v>
      </c>
      <c r="K2116" t="s">
        <v>141</v>
      </c>
      <c r="L2116" t="s">
        <v>101</v>
      </c>
      <c r="M2116" t="s">
        <v>9431</v>
      </c>
      <c r="O2116" s="2">
        <f>IFERROR(IF($B2116="","",INDEX(所属情報!$E:$E,MATCH($A2116,所属情報!$A:$A,0))),"")</f>
        <v>490053</v>
      </c>
      <c r="P2116" s="2" t="str">
        <f t="shared" si="99"/>
        <v>中本　征汰 (1)</v>
      </c>
      <c r="Q2116" s="2" t="str">
        <f t="shared" si="100"/>
        <v>ﾅｶﾓﾄ ｾｲﾀ</v>
      </c>
      <c r="R2116" s="2" t="str">
        <f t="shared" si="101"/>
        <v>NAKAMOTO Seita (05)</v>
      </c>
      <c r="S2116" s="2" t="str">
        <f>IFERROR(IF($F2116="","",INDEX(リスト!$C:$C,MATCH($F2116,リスト!$B:$B,0))),"")</f>
        <v>31</v>
      </c>
      <c r="T2116" s="2" t="str">
        <f>IFERROR(IF($K2116="","",INDEX(リスト!$F:$F,MATCH($K2116,リスト!$E:$E,0))),"")</f>
        <v>JPN</v>
      </c>
      <c r="U2116" s="2" t="str">
        <f>IF($B2116="","",RIGHT($G2116*1000+100+COUNTIF($G$2:$G2116,$G2116),9))</f>
        <v>050920102</v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>倉吉東・鳥　取</v>
      </c>
    </row>
    <row r="2117" spans="1:22" x14ac:dyDescent="0.4">
      <c r="A2117" t="s">
        <v>712</v>
      </c>
      <c r="B2117">
        <v>2124</v>
      </c>
      <c r="C2117" t="s">
        <v>9432</v>
      </c>
      <c r="D2117" t="s">
        <v>9433</v>
      </c>
      <c r="E2117">
        <v>1</v>
      </c>
      <c r="F2117" t="s">
        <v>101</v>
      </c>
      <c r="G2117">
        <v>20041109</v>
      </c>
      <c r="H2117" t="s">
        <v>9434</v>
      </c>
      <c r="I2117" t="s">
        <v>795</v>
      </c>
      <c r="J2117" t="s">
        <v>1223</v>
      </c>
      <c r="K2117" t="s">
        <v>141</v>
      </c>
      <c r="L2117" t="s">
        <v>101</v>
      </c>
      <c r="M2117" t="s">
        <v>9431</v>
      </c>
      <c r="O2117" s="2">
        <f>IFERROR(IF($B2117="","",INDEX(所属情報!$E:$E,MATCH($A2117,所属情報!$A:$A,0))),"")</f>
        <v>490053</v>
      </c>
      <c r="P2117" s="2" t="str">
        <f t="shared" si="99"/>
        <v>坂本　晴紀 (1)</v>
      </c>
      <c r="Q2117" s="2" t="str">
        <f t="shared" si="100"/>
        <v>ｻｶﾓﾄ ﾊﾙｷ</v>
      </c>
      <c r="R2117" s="2" t="str">
        <f t="shared" si="101"/>
        <v>SAKAMOTO Haruki (04)</v>
      </c>
      <c r="S2117" s="2" t="str">
        <f>IFERROR(IF($F2117="","",INDEX(リスト!$C:$C,MATCH($F2117,リスト!$B:$B,0))),"")</f>
        <v>31</v>
      </c>
      <c r="T2117" s="2" t="str">
        <f>IFERROR(IF($K2117="","",INDEX(リスト!$F:$F,MATCH($K2117,リスト!$E:$E,0))),"")</f>
        <v>JPN</v>
      </c>
      <c r="U2117" s="2" t="str">
        <f>IF($B2117="","",RIGHT($G2117*1000+100+COUNTIF($G$2:$G2117,$G2117),9))</f>
        <v>041109102</v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>倉吉東・鳥　取</v>
      </c>
    </row>
    <row r="2118" spans="1:22" x14ac:dyDescent="0.4">
      <c r="A2118" t="s">
        <v>712</v>
      </c>
      <c r="B2118">
        <v>2125</v>
      </c>
      <c r="C2118" t="s">
        <v>9435</v>
      </c>
      <c r="D2118" t="s">
        <v>9436</v>
      </c>
      <c r="E2118">
        <v>1</v>
      </c>
      <c r="F2118" t="s">
        <v>93</v>
      </c>
      <c r="G2118">
        <v>20050422</v>
      </c>
      <c r="H2118" t="s">
        <v>9437</v>
      </c>
      <c r="I2118" t="s">
        <v>1430</v>
      </c>
      <c r="J2118" t="s">
        <v>1981</v>
      </c>
      <c r="K2118" t="s">
        <v>141</v>
      </c>
      <c r="L2118" t="s">
        <v>93</v>
      </c>
      <c r="M2118" t="s">
        <v>3772</v>
      </c>
      <c r="O2118" s="2">
        <f>IFERROR(IF($B2118="","",INDEX(所属情報!$E:$E,MATCH($A2118,所属情報!$A:$A,0))),"")</f>
        <v>490053</v>
      </c>
      <c r="P2118" s="2" t="str">
        <f t="shared" si="99"/>
        <v>米澤　陽平 (1)</v>
      </c>
      <c r="Q2118" s="2" t="str">
        <f t="shared" si="100"/>
        <v>ﾖﾈｻﾞﾜ ﾖｳﾍｲ</v>
      </c>
      <c r="R2118" s="2" t="str">
        <f t="shared" si="101"/>
        <v>YONEZAWA Yohei (05)</v>
      </c>
      <c r="S2118" s="2" t="str">
        <f>IFERROR(IF($F2118="","",INDEX(リスト!$C:$C,MATCH($F2118,リスト!$B:$B,0))),"")</f>
        <v>27</v>
      </c>
      <c r="T2118" s="2" t="str">
        <f>IFERROR(IF($K2118="","",INDEX(リスト!$F:$F,MATCH($K2118,リスト!$E:$E,0))),"")</f>
        <v>JPN</v>
      </c>
      <c r="U2118" s="2" t="str">
        <f>IF($B2118="","",RIGHT($G2118*1000+100+COUNTIF($G$2:$G2118,$G2118),9))</f>
        <v>050422101</v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>八尾・大　阪</v>
      </c>
    </row>
    <row r="2119" spans="1:22" x14ac:dyDescent="0.4">
      <c r="A2119" t="s">
        <v>721</v>
      </c>
      <c r="B2119">
        <v>2126</v>
      </c>
      <c r="C2119" t="s">
        <v>9438</v>
      </c>
      <c r="D2119" t="s">
        <v>9439</v>
      </c>
      <c r="E2119">
        <v>1</v>
      </c>
      <c r="F2119" t="s">
        <v>93</v>
      </c>
      <c r="G2119">
        <v>20051228</v>
      </c>
      <c r="H2119" t="s">
        <v>9440</v>
      </c>
      <c r="I2119" t="s">
        <v>1805</v>
      </c>
      <c r="J2119" t="s">
        <v>974</v>
      </c>
      <c r="K2119" t="s">
        <v>141</v>
      </c>
      <c r="L2119" t="s">
        <v>93</v>
      </c>
      <c r="M2119" t="s">
        <v>3772</v>
      </c>
      <c r="O2119" s="2">
        <f>IFERROR(IF($B2119="","",INDEX(所属情報!$E:$E,MATCH($A2119,所属情報!$A:$A,0))),"")</f>
        <v>501018</v>
      </c>
      <c r="P2119" s="2" t="str">
        <f t="shared" si="99"/>
        <v>田中　颯太 (1)</v>
      </c>
      <c r="Q2119" s="2" t="str">
        <f t="shared" si="100"/>
        <v>ﾀﾅｶ ｿｳﾀ</v>
      </c>
      <c r="R2119" s="2" t="str">
        <f t="shared" si="101"/>
        <v>TANAKA Sota (05)</v>
      </c>
      <c r="S2119" s="2" t="str">
        <f>IFERROR(IF($F2119="","",INDEX(リスト!$C:$C,MATCH($F2119,リスト!$B:$B,0))),"")</f>
        <v>27</v>
      </c>
      <c r="T2119" s="2" t="str">
        <f>IFERROR(IF($K2119="","",INDEX(リスト!$F:$F,MATCH($K2119,リスト!$E:$E,0))),"")</f>
        <v>JPN</v>
      </c>
      <c r="U2119" s="2" t="str">
        <f>IF($B2119="","",RIGHT($G2119*1000+100+COUNTIF($G$2:$G2119,$G2119),9))</f>
        <v>051228101</v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>八尾・大　阪</v>
      </c>
    </row>
    <row r="2120" spans="1:22" x14ac:dyDescent="0.4">
      <c r="A2120" t="s">
        <v>721</v>
      </c>
      <c r="B2120">
        <v>2127</v>
      </c>
      <c r="C2120" t="s">
        <v>9441</v>
      </c>
      <c r="D2120" t="s">
        <v>9442</v>
      </c>
      <c r="E2120">
        <v>1</v>
      </c>
      <c r="F2120" t="s">
        <v>97</v>
      </c>
      <c r="G2120">
        <v>20050414</v>
      </c>
      <c r="H2120" t="s">
        <v>9443</v>
      </c>
      <c r="I2120" t="s">
        <v>2583</v>
      </c>
      <c r="J2120" t="s">
        <v>2157</v>
      </c>
      <c r="K2120" t="s">
        <v>141</v>
      </c>
      <c r="L2120" t="s">
        <v>97</v>
      </c>
      <c r="M2120" t="s">
        <v>3803</v>
      </c>
      <c r="O2120" s="2">
        <f>IFERROR(IF($B2120="","",INDEX(所属情報!$E:$E,MATCH($A2120,所属情報!$A:$A,0))),"")</f>
        <v>501018</v>
      </c>
      <c r="P2120" s="2" t="str">
        <f t="shared" si="99"/>
        <v>冨田　雅晴 (1)</v>
      </c>
      <c r="Q2120" s="2" t="str">
        <f t="shared" si="100"/>
        <v>ﾄﾐﾀ ﾏｻﾊﾙ</v>
      </c>
      <c r="R2120" s="2" t="str">
        <f t="shared" si="101"/>
        <v>TOMITA Masaharu (05)</v>
      </c>
      <c r="S2120" s="2" t="str">
        <f>IFERROR(IF($F2120="","",INDEX(リスト!$C:$C,MATCH($F2120,リスト!$B:$B,0))),"")</f>
        <v>29</v>
      </c>
      <c r="T2120" s="2" t="str">
        <f>IFERROR(IF($K2120="","",INDEX(リスト!$F:$F,MATCH($K2120,リスト!$E:$E,0))),"")</f>
        <v>JPN</v>
      </c>
      <c r="U2120" s="2" t="str">
        <f>IF($B2120="","",RIGHT($G2120*1000+100+COUNTIF($G$2:$G2120,$G2120),9))</f>
        <v>050414103</v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>奈良・奈　良</v>
      </c>
    </row>
    <row r="2121" spans="1:22" x14ac:dyDescent="0.4">
      <c r="A2121" t="s">
        <v>762</v>
      </c>
      <c r="B2121">
        <v>2128</v>
      </c>
      <c r="C2121" t="s">
        <v>9444</v>
      </c>
      <c r="D2121" t="s">
        <v>9445</v>
      </c>
      <c r="E2121">
        <v>1</v>
      </c>
      <c r="F2121" t="s">
        <v>91</v>
      </c>
      <c r="G2121">
        <v>20050523</v>
      </c>
      <c r="I2121" t="s">
        <v>9446</v>
      </c>
      <c r="J2121" t="s">
        <v>11872</v>
      </c>
      <c r="K2121" t="s">
        <v>141</v>
      </c>
      <c r="L2121" t="s">
        <v>91</v>
      </c>
      <c r="M2121" t="s">
        <v>2965</v>
      </c>
      <c r="O2121" s="2">
        <f>IFERROR(IF($B2121="","",INDEX(所属情報!$E:$E,MATCH($A2121,所属情報!$A:$A,0))),"")</f>
        <v>492199</v>
      </c>
      <c r="P2121" s="2" t="str">
        <f t="shared" si="99"/>
        <v>松久　航太朗 (1)</v>
      </c>
      <c r="Q2121" s="2" t="str">
        <f t="shared" si="100"/>
        <v>ﾏﾂﾋｻ ｺｳﾀﾛｳ</v>
      </c>
      <c r="R2121" s="2" t="str">
        <f t="shared" si="101"/>
        <v>MATSUHISA Kotaro (05)</v>
      </c>
      <c r="S2121" s="2" t="str">
        <f>IFERROR(IF($F2121="","",INDEX(リスト!$C:$C,MATCH($F2121,リスト!$B:$B,0))),"")</f>
        <v>26</v>
      </c>
      <c r="T2121" s="2" t="str">
        <f>IFERROR(IF($K2121="","",INDEX(リスト!$F:$F,MATCH($K2121,リスト!$E:$E,0))),"")</f>
        <v>JPN</v>
      </c>
      <c r="U2121" s="2" t="str">
        <f>IF($B2121="","",RIGHT($G2121*1000+100+COUNTIF($G$2:$G2121,$G2121),9))</f>
        <v>050523102</v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>北稜・京　都</v>
      </c>
    </row>
    <row r="2122" spans="1:22" x14ac:dyDescent="0.4">
      <c r="A2122" t="s">
        <v>736</v>
      </c>
      <c r="B2122">
        <v>2129</v>
      </c>
      <c r="C2122" t="s">
        <v>9447</v>
      </c>
      <c r="D2122" t="s">
        <v>9448</v>
      </c>
      <c r="E2122">
        <v>1</v>
      </c>
      <c r="F2122" t="s">
        <v>93</v>
      </c>
      <c r="G2122">
        <v>20050510</v>
      </c>
      <c r="H2122" t="s">
        <v>9449</v>
      </c>
      <c r="I2122" t="s">
        <v>1942</v>
      </c>
      <c r="J2122" t="s">
        <v>6535</v>
      </c>
      <c r="K2122" t="s">
        <v>141</v>
      </c>
      <c r="L2122" t="s">
        <v>67</v>
      </c>
      <c r="M2122" t="s">
        <v>9450</v>
      </c>
      <c r="O2122" s="2">
        <f>IFERROR(IF($B2122="","",INDEX(所属情報!$E:$E,MATCH($A2122,所属情報!$A:$A,0))),"")</f>
        <v>492220</v>
      </c>
      <c r="P2122" s="2" t="str">
        <f t="shared" si="99"/>
        <v>佐藤　琉輝也 (1)</v>
      </c>
      <c r="Q2122" s="2" t="str">
        <f t="shared" si="100"/>
        <v>ｻﾄｳ ﾙｷﾔ</v>
      </c>
      <c r="R2122" s="2" t="str">
        <f t="shared" si="101"/>
        <v>SATO Rukiya (05)</v>
      </c>
      <c r="S2122" s="2" t="str">
        <f>IFERROR(IF($F2122="","",INDEX(リスト!$C:$C,MATCH($F2122,リスト!$B:$B,0))),"")</f>
        <v>27</v>
      </c>
      <c r="T2122" s="2" t="str">
        <f>IFERROR(IF($K2122="","",INDEX(リスト!$F:$F,MATCH($K2122,リスト!$E:$E,0))),"")</f>
        <v>JPN</v>
      </c>
      <c r="U2122" s="2" t="str">
        <f>IF($B2122="","",RIGHT($G2122*1000+100+COUNTIF($G$2:$G2122,$G2122),9))</f>
        <v>050510103</v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>相模原・神奈川</v>
      </c>
    </row>
    <row r="2123" spans="1:22" x14ac:dyDescent="0.4">
      <c r="A2123" t="s">
        <v>736</v>
      </c>
      <c r="B2123">
        <v>2130</v>
      </c>
      <c r="C2123" t="s">
        <v>9451</v>
      </c>
      <c r="D2123" t="s">
        <v>9452</v>
      </c>
      <c r="E2123">
        <v>3</v>
      </c>
      <c r="F2123" t="s">
        <v>93</v>
      </c>
      <c r="G2123">
        <v>20020503</v>
      </c>
      <c r="H2123" t="s">
        <v>9453</v>
      </c>
      <c r="I2123" t="s">
        <v>1204</v>
      </c>
      <c r="J2123" t="s">
        <v>9454</v>
      </c>
      <c r="K2123" t="s">
        <v>141</v>
      </c>
      <c r="L2123" t="s">
        <v>107</v>
      </c>
      <c r="M2123" t="s">
        <v>4716</v>
      </c>
      <c r="O2123" s="2">
        <f>IFERROR(IF($B2123="","",INDEX(所属情報!$E:$E,MATCH($A2123,所属情報!$A:$A,0))),"")</f>
        <v>492220</v>
      </c>
      <c r="P2123" s="2" t="str">
        <f t="shared" si="99"/>
        <v>杉浦　哲太 (3)</v>
      </c>
      <c r="Q2123" s="2" t="str">
        <f t="shared" si="100"/>
        <v>ｽｷﾞｳﾗ ﾃｯﾀ</v>
      </c>
      <c r="R2123" s="2" t="str">
        <f t="shared" si="101"/>
        <v>SUGIURA Tetta (02)</v>
      </c>
      <c r="S2123" s="2" t="str">
        <f>IFERROR(IF($F2123="","",INDEX(リスト!$C:$C,MATCH($F2123,リスト!$B:$B,0))),"")</f>
        <v>27</v>
      </c>
      <c r="T2123" s="2" t="str">
        <f>IFERROR(IF($K2123="","",INDEX(リスト!$F:$F,MATCH($K2123,リスト!$E:$E,0))),"")</f>
        <v>JPN</v>
      </c>
      <c r="U2123" s="2" t="str">
        <f>IF($B2123="","",RIGHT($G2123*1000+100+COUNTIF($G$2:$G2123,$G2123),9))</f>
        <v>020503103</v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>基町・広　島</v>
      </c>
    </row>
    <row r="2124" spans="1:22" x14ac:dyDescent="0.4">
      <c r="A2124" t="s">
        <v>767</v>
      </c>
      <c r="B2124">
        <v>2131</v>
      </c>
      <c r="C2124" t="s">
        <v>11873</v>
      </c>
      <c r="D2124" t="s">
        <v>9455</v>
      </c>
      <c r="E2124">
        <v>1</v>
      </c>
      <c r="F2124" t="s">
        <v>113</v>
      </c>
      <c r="G2124">
        <v>20060313</v>
      </c>
      <c r="H2124" t="s">
        <v>9456</v>
      </c>
      <c r="I2124" t="s">
        <v>9457</v>
      </c>
      <c r="J2124" t="s">
        <v>929</v>
      </c>
      <c r="K2124" t="s">
        <v>141</v>
      </c>
      <c r="L2124" t="s">
        <v>113</v>
      </c>
      <c r="M2124" t="s">
        <v>2115</v>
      </c>
      <c r="O2124" s="2">
        <f>IFERROR(IF($B2124="","",INDEX(所属情報!$E:$E,MATCH($A2124,所属情報!$A:$A,0))),"")</f>
        <v>492232</v>
      </c>
      <c r="P2124" s="2" t="str">
        <f t="shared" si="99"/>
        <v>上井　卓巳 (1)</v>
      </c>
      <c r="Q2124" s="2" t="str">
        <f t="shared" si="100"/>
        <v>ｳﾜｲ ﾀｸﾐ</v>
      </c>
      <c r="R2124" s="2" t="str">
        <f t="shared" si="101"/>
        <v>UWAI Takumi (06)</v>
      </c>
      <c r="S2124" s="2" t="str">
        <f>IFERROR(IF($F2124="","",INDEX(リスト!$C:$C,MATCH($F2124,リスト!$B:$B,0))),"")</f>
        <v>37</v>
      </c>
      <c r="T2124" s="2" t="str">
        <f>IFERROR(IF($K2124="","",INDEX(リスト!$F:$F,MATCH($K2124,リスト!$E:$E,0))),"")</f>
        <v>JPN</v>
      </c>
      <c r="U2124" s="2" t="str">
        <f>IF($B2124="","",RIGHT($G2124*1000+100+COUNTIF($G$2:$G2124,$G2124),9))</f>
        <v>060313101</v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>小豆島中央・香　川</v>
      </c>
    </row>
    <row r="2125" spans="1:22" x14ac:dyDescent="0.4">
      <c r="A2125" t="s">
        <v>767</v>
      </c>
      <c r="B2125">
        <v>2132</v>
      </c>
      <c r="C2125" t="s">
        <v>11874</v>
      </c>
      <c r="D2125" t="s">
        <v>9458</v>
      </c>
      <c r="E2125">
        <v>1</v>
      </c>
      <c r="F2125" t="s">
        <v>95</v>
      </c>
      <c r="G2125">
        <v>20051129</v>
      </c>
      <c r="H2125" t="s">
        <v>9459</v>
      </c>
      <c r="I2125" t="s">
        <v>8450</v>
      </c>
      <c r="J2125" t="s">
        <v>3750</v>
      </c>
      <c r="K2125" t="s">
        <v>141</v>
      </c>
      <c r="L2125" t="s">
        <v>95</v>
      </c>
      <c r="M2125" t="s">
        <v>791</v>
      </c>
      <c r="O2125" s="2">
        <f>IFERROR(IF($B2125="","",INDEX(所属情報!$E:$E,MATCH($A2125,所属情報!$A:$A,0))),"")</f>
        <v>492232</v>
      </c>
      <c r="P2125" s="2" t="str">
        <f t="shared" si="99"/>
        <v>大井　廉 (1)</v>
      </c>
      <c r="Q2125" s="2" t="str">
        <f t="shared" si="100"/>
        <v>ｵｵｲ ﾚﾝ</v>
      </c>
      <c r="R2125" s="2" t="str">
        <f t="shared" si="101"/>
        <v>OI Ren (05)</v>
      </c>
      <c r="S2125" s="2" t="str">
        <f>IFERROR(IF($F2125="","",INDEX(リスト!$C:$C,MATCH($F2125,リスト!$B:$B,0))),"")</f>
        <v>28</v>
      </c>
      <c r="T2125" s="2" t="str">
        <f>IFERROR(IF($K2125="","",INDEX(リスト!$F:$F,MATCH($K2125,リスト!$E:$E,0))),"")</f>
        <v>JPN</v>
      </c>
      <c r="U2125" s="2" t="str">
        <f>IF($B2125="","",RIGHT($G2125*1000+100+COUNTIF($G$2:$G2125,$G2125),9))</f>
        <v>051129104</v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>報徳学園・兵　庫</v>
      </c>
    </row>
    <row r="2126" spans="1:22" x14ac:dyDescent="0.4">
      <c r="A2126" t="s">
        <v>767</v>
      </c>
      <c r="B2126">
        <v>2133</v>
      </c>
      <c r="C2126" t="s">
        <v>9460</v>
      </c>
      <c r="D2126" t="s">
        <v>9461</v>
      </c>
      <c r="E2126">
        <v>1</v>
      </c>
      <c r="F2126" t="s">
        <v>125</v>
      </c>
      <c r="G2126">
        <v>20050423</v>
      </c>
      <c r="H2126" t="s">
        <v>9462</v>
      </c>
      <c r="I2126" t="s">
        <v>9463</v>
      </c>
      <c r="J2126" t="s">
        <v>9464</v>
      </c>
      <c r="K2126" t="s">
        <v>141</v>
      </c>
      <c r="L2126" t="s">
        <v>125</v>
      </c>
      <c r="M2126" t="s">
        <v>9465</v>
      </c>
      <c r="O2126" s="2">
        <f>IFERROR(IF($B2126="","",INDEX(所属情報!$E:$E,MATCH($A2126,所属情報!$A:$A,0))),"")</f>
        <v>492232</v>
      </c>
      <c r="P2126" s="2" t="str">
        <f t="shared" si="99"/>
        <v>尾下　学 (1)</v>
      </c>
      <c r="Q2126" s="2" t="str">
        <f t="shared" si="100"/>
        <v>ｵｼﾀ ﾏﾅﾌﾞ</v>
      </c>
      <c r="R2126" s="2" t="str">
        <f t="shared" si="101"/>
        <v>OSHITA Manabu (05)</v>
      </c>
      <c r="S2126" s="2" t="str">
        <f>IFERROR(IF($F2126="","",INDEX(リスト!$C:$C,MATCH($F2126,リスト!$B:$B,0))),"")</f>
        <v>43</v>
      </c>
      <c r="T2126" s="2" t="str">
        <f>IFERROR(IF($K2126="","",INDEX(リスト!$F:$F,MATCH($K2126,リスト!$E:$E,0))),"")</f>
        <v>JPN</v>
      </c>
      <c r="U2126" s="2" t="str">
        <f>IF($B2126="","",RIGHT($G2126*1000+100+COUNTIF($G$2:$G2126,$G2126),9))</f>
        <v>050423101</v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>九州学院・熊　本</v>
      </c>
    </row>
    <row r="2127" spans="1:22" x14ac:dyDescent="0.4">
      <c r="A2127" t="s">
        <v>767</v>
      </c>
      <c r="B2127">
        <v>2134</v>
      </c>
      <c r="C2127" t="s">
        <v>11875</v>
      </c>
      <c r="D2127" t="s">
        <v>11876</v>
      </c>
      <c r="E2127">
        <v>1</v>
      </c>
      <c r="F2127" t="s">
        <v>99</v>
      </c>
      <c r="G2127">
        <v>20060307</v>
      </c>
      <c r="H2127" t="s">
        <v>9466</v>
      </c>
      <c r="I2127" t="s">
        <v>9467</v>
      </c>
      <c r="J2127" t="s">
        <v>1844</v>
      </c>
      <c r="K2127" t="s">
        <v>141</v>
      </c>
      <c r="L2127" t="s">
        <v>99</v>
      </c>
      <c r="M2127" t="s">
        <v>1120</v>
      </c>
      <c r="O2127" s="2">
        <f>IFERROR(IF($B2127="","",INDEX(所属情報!$E:$E,MATCH($A2127,所属情報!$A:$A,0))),"")</f>
        <v>492232</v>
      </c>
      <c r="P2127" s="2" t="str">
        <f t="shared" si="99"/>
        <v>福島　直樹 (1)</v>
      </c>
      <c r="Q2127" s="2" t="str">
        <f t="shared" si="100"/>
        <v>ﾌｸｼﾏ ﾅｵｷ</v>
      </c>
      <c r="R2127" s="2" t="str">
        <f t="shared" si="101"/>
        <v>FUKUSHIMA Naoki (06)</v>
      </c>
      <c r="S2127" s="2" t="str">
        <f>IFERROR(IF($F2127="","",INDEX(リスト!$C:$C,MATCH($F2127,リスト!$B:$B,0))),"")</f>
        <v>30</v>
      </c>
      <c r="T2127" s="2" t="str">
        <f>IFERROR(IF($K2127="","",INDEX(リスト!$F:$F,MATCH($K2127,リスト!$E:$E,0))),"")</f>
        <v>JPN</v>
      </c>
      <c r="U2127" s="2" t="str">
        <f>IF($B2127="","",RIGHT($G2127*1000+100+COUNTIF($G$2:$G2127,$G2127),9))</f>
        <v>060307102</v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>智辯学園和歌山・和歌山</v>
      </c>
    </row>
    <row r="2128" spans="1:22" x14ac:dyDescent="0.4">
      <c r="A2128" t="s">
        <v>767</v>
      </c>
      <c r="B2128">
        <v>2135</v>
      </c>
      <c r="C2128" t="s">
        <v>11877</v>
      </c>
      <c r="D2128" t="s">
        <v>9468</v>
      </c>
      <c r="E2128">
        <v>1</v>
      </c>
      <c r="F2128" t="s">
        <v>93</v>
      </c>
      <c r="G2128">
        <v>20050411</v>
      </c>
      <c r="H2128" t="s">
        <v>9469</v>
      </c>
      <c r="I2128" t="s">
        <v>1084</v>
      </c>
      <c r="J2128" t="s">
        <v>874</v>
      </c>
      <c r="K2128" t="s">
        <v>141</v>
      </c>
      <c r="L2128" t="s">
        <v>93</v>
      </c>
      <c r="M2128" t="s">
        <v>2008</v>
      </c>
      <c r="O2128" s="2">
        <f>IFERROR(IF($B2128="","",INDEX(所属情報!$E:$E,MATCH($A2128,所属情報!$A:$A,0))),"")</f>
        <v>492232</v>
      </c>
      <c r="P2128" s="2" t="str">
        <f t="shared" si="99"/>
        <v>木村　晴 (1)</v>
      </c>
      <c r="Q2128" s="2" t="str">
        <f t="shared" si="100"/>
        <v>ｷﾑﾗ ﾊﾙ</v>
      </c>
      <c r="R2128" s="2" t="str">
        <f t="shared" si="101"/>
        <v>KIMURA Haru (05)</v>
      </c>
      <c r="S2128" s="2" t="str">
        <f>IFERROR(IF($F2128="","",INDEX(リスト!$C:$C,MATCH($F2128,リスト!$B:$B,0))),"")</f>
        <v>27</v>
      </c>
      <c r="T2128" s="2" t="str">
        <f>IFERROR(IF($K2128="","",INDEX(リスト!$F:$F,MATCH($K2128,リスト!$E:$E,0))),"")</f>
        <v>JPN</v>
      </c>
      <c r="U2128" s="2" t="str">
        <f>IF($B2128="","",RIGHT($G2128*1000+100+COUNTIF($G$2:$G2128,$G2128),9))</f>
        <v>050411102</v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>大阪桐蔭・大　阪</v>
      </c>
    </row>
    <row r="2129" spans="1:22" x14ac:dyDescent="0.4">
      <c r="A2129" t="s">
        <v>767</v>
      </c>
      <c r="B2129">
        <v>2136</v>
      </c>
      <c r="C2129" t="s">
        <v>11878</v>
      </c>
      <c r="D2129" t="s">
        <v>9470</v>
      </c>
      <c r="E2129">
        <v>1</v>
      </c>
      <c r="F2129" t="s">
        <v>85</v>
      </c>
      <c r="G2129">
        <v>20051029</v>
      </c>
      <c r="H2129" t="s">
        <v>9471</v>
      </c>
      <c r="I2129" t="s">
        <v>9472</v>
      </c>
      <c r="J2129" t="s">
        <v>4312</v>
      </c>
      <c r="K2129" t="s">
        <v>141</v>
      </c>
      <c r="L2129" t="s">
        <v>85</v>
      </c>
      <c r="M2129" t="s">
        <v>1993</v>
      </c>
      <c r="O2129" s="2">
        <f>IFERROR(IF($B2129="","",INDEX(所属情報!$E:$E,MATCH($A2129,所属情報!$A:$A,0))),"")</f>
        <v>492232</v>
      </c>
      <c r="P2129" s="2" t="str">
        <f t="shared" si="99"/>
        <v>橋口　孟史 (1)</v>
      </c>
      <c r="Q2129" s="2" t="str">
        <f t="shared" si="100"/>
        <v>ﾊｼｸﾞﾁ ﾀｹｼ</v>
      </c>
      <c r="R2129" s="2" t="str">
        <f t="shared" si="101"/>
        <v>HASHIGUCHI Takeshi (05)</v>
      </c>
      <c r="S2129" s="2" t="str">
        <f>IFERROR(IF($F2129="","",INDEX(リスト!$C:$C,MATCH($F2129,リスト!$B:$B,0))),"")</f>
        <v>23</v>
      </c>
      <c r="T2129" s="2" t="str">
        <f>IFERROR(IF($K2129="","",INDEX(リスト!$F:$F,MATCH($K2129,リスト!$E:$E,0))),"")</f>
        <v>JPN</v>
      </c>
      <c r="U2129" s="2" t="str">
        <f>IF($B2129="","",RIGHT($G2129*1000+100+COUNTIF($G$2:$G2129,$G2129),9))</f>
        <v>051029101</v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>千種・愛　知</v>
      </c>
    </row>
    <row r="2130" spans="1:22" x14ac:dyDescent="0.4">
      <c r="A2130" t="s">
        <v>767</v>
      </c>
      <c r="B2130">
        <v>2137</v>
      </c>
      <c r="C2130" t="s">
        <v>11879</v>
      </c>
      <c r="D2130" t="s">
        <v>9473</v>
      </c>
      <c r="E2130">
        <v>1</v>
      </c>
      <c r="F2130" t="s">
        <v>119</v>
      </c>
      <c r="G2130">
        <v>20050430</v>
      </c>
      <c r="H2130" t="s">
        <v>9474</v>
      </c>
      <c r="I2130" t="s">
        <v>9475</v>
      </c>
      <c r="J2130" t="s">
        <v>1482</v>
      </c>
      <c r="K2130" t="s">
        <v>141</v>
      </c>
      <c r="L2130" t="s">
        <v>119</v>
      </c>
      <c r="M2130" t="s">
        <v>4982</v>
      </c>
      <c r="O2130" s="2">
        <f>IFERROR(IF($B2130="","",INDEX(所属情報!$E:$E,MATCH($A2130,所属情報!$A:$A,0))),"")</f>
        <v>492232</v>
      </c>
      <c r="P2130" s="2" t="str">
        <f t="shared" si="99"/>
        <v>室田 篤季 (1)</v>
      </c>
      <c r="Q2130" s="2" t="str">
        <f t="shared" si="100"/>
        <v>ﾑﾛﾀ ｱﾂｷ</v>
      </c>
      <c r="R2130" s="2" t="str">
        <f t="shared" si="101"/>
        <v>MUROTA Atsuki (05)</v>
      </c>
      <c r="S2130" s="2" t="str">
        <f>IFERROR(IF($F2130="","",INDEX(リスト!$C:$C,MATCH($F2130,リスト!$B:$B,0))),"")</f>
        <v>40</v>
      </c>
      <c r="T2130" s="2" t="str">
        <f>IFERROR(IF($K2130="","",INDEX(リスト!$F:$F,MATCH($K2130,リスト!$E:$E,0))),"")</f>
        <v>JPN</v>
      </c>
      <c r="U2130" s="2" t="str">
        <f>IF($B2130="","",RIGHT($G2130*1000+100+COUNTIF($G$2:$G2130,$G2130),9))</f>
        <v>050430102</v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>城南・福　岡</v>
      </c>
    </row>
    <row r="2131" spans="1:22" x14ac:dyDescent="0.4">
      <c r="A2131" t="s">
        <v>767</v>
      </c>
      <c r="B2131">
        <v>2138</v>
      </c>
      <c r="C2131" t="s">
        <v>11880</v>
      </c>
      <c r="D2131" t="s">
        <v>9476</v>
      </c>
      <c r="E2131">
        <v>1</v>
      </c>
      <c r="F2131" t="s">
        <v>93</v>
      </c>
      <c r="G2131">
        <v>20040407</v>
      </c>
      <c r="H2131" t="s">
        <v>9477</v>
      </c>
      <c r="I2131" t="s">
        <v>1543</v>
      </c>
      <c r="J2131" t="s">
        <v>1384</v>
      </c>
      <c r="K2131" t="s">
        <v>141</v>
      </c>
      <c r="L2131" t="s">
        <v>93</v>
      </c>
      <c r="M2131" t="s">
        <v>785</v>
      </c>
      <c r="O2131" s="2">
        <f>IFERROR(IF($B2131="","",INDEX(所属情報!$E:$E,MATCH($A2131,所属情報!$A:$A,0))),"")</f>
        <v>492232</v>
      </c>
      <c r="P2131" s="2" t="str">
        <f t="shared" si="99"/>
        <v>横田　知宏 (1)</v>
      </c>
      <c r="Q2131" s="2" t="str">
        <f t="shared" si="100"/>
        <v>ﾖｺﾀ ﾄﾓﾋﾛ</v>
      </c>
      <c r="R2131" s="2" t="str">
        <f t="shared" si="101"/>
        <v>YOKOTA Tomohiro (04)</v>
      </c>
      <c r="S2131" s="2" t="str">
        <f>IFERROR(IF($F2131="","",INDEX(リスト!$C:$C,MATCH($F2131,リスト!$B:$B,0))),"")</f>
        <v>27</v>
      </c>
      <c r="T2131" s="2" t="str">
        <f>IFERROR(IF($K2131="","",INDEX(リスト!$F:$F,MATCH($K2131,リスト!$E:$E,0))),"")</f>
        <v>JPN</v>
      </c>
      <c r="U2131" s="2" t="str">
        <f>IF($B2131="","",RIGHT($G2131*1000+100+COUNTIF($G$2:$G2131,$G2131),9))</f>
        <v>040407104</v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>東海大大阪仰星・大　阪</v>
      </c>
    </row>
    <row r="2132" spans="1:22" x14ac:dyDescent="0.4">
      <c r="A2132" t="s">
        <v>767</v>
      </c>
      <c r="B2132">
        <v>2139</v>
      </c>
      <c r="C2132" t="s">
        <v>9478</v>
      </c>
      <c r="D2132" t="s">
        <v>9479</v>
      </c>
      <c r="E2132">
        <v>1</v>
      </c>
      <c r="F2132" t="s">
        <v>119</v>
      </c>
      <c r="G2132">
        <v>20050527</v>
      </c>
      <c r="H2132" t="s">
        <v>9480</v>
      </c>
      <c r="I2132" t="s">
        <v>9481</v>
      </c>
      <c r="J2132" t="s">
        <v>11881</v>
      </c>
      <c r="K2132" t="s">
        <v>141</v>
      </c>
      <c r="L2132" t="s">
        <v>119</v>
      </c>
      <c r="M2132" t="s">
        <v>3232</v>
      </c>
      <c r="O2132" s="2">
        <f>IFERROR(IF($B2132="","",INDEX(所属情報!$E:$E,MATCH($A2132,所属情報!$A:$A,0))),"")</f>
        <v>492232</v>
      </c>
      <c r="P2132" s="2" t="str">
        <f t="shared" si="99"/>
        <v>梶山　陽桜 (1)</v>
      </c>
      <c r="Q2132" s="2" t="str">
        <f t="shared" si="100"/>
        <v>ｶｼﾞﾔﾏ ﾋｮｳ</v>
      </c>
      <c r="R2132" s="2" t="str">
        <f t="shared" si="101"/>
        <v>KAJIYAMA Hyo (05)</v>
      </c>
      <c r="S2132" s="2" t="str">
        <f>IFERROR(IF($F2132="","",INDEX(リスト!$C:$C,MATCH($F2132,リスト!$B:$B,0))),"")</f>
        <v>40</v>
      </c>
      <c r="T2132" s="2" t="str">
        <f>IFERROR(IF($K2132="","",INDEX(リスト!$F:$F,MATCH($K2132,リスト!$E:$E,0))),"")</f>
        <v>JPN</v>
      </c>
      <c r="U2132" s="2" t="str">
        <f>IF($B2132="","",RIGHT($G2132*1000+100+COUNTIF($G$2:$G2132,$G2132),9))</f>
        <v>050527101</v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>東福岡・福　岡</v>
      </c>
    </row>
    <row r="2133" spans="1:22" x14ac:dyDescent="0.4">
      <c r="A2133" t="s">
        <v>715</v>
      </c>
      <c r="B2133">
        <v>2140</v>
      </c>
      <c r="C2133" t="s">
        <v>11882</v>
      </c>
      <c r="D2133" t="s">
        <v>9482</v>
      </c>
      <c r="E2133">
        <v>1</v>
      </c>
      <c r="F2133" t="s">
        <v>97</v>
      </c>
      <c r="G2133">
        <v>20050727</v>
      </c>
      <c r="H2133" t="s">
        <v>9483</v>
      </c>
      <c r="I2133" t="s">
        <v>6495</v>
      </c>
      <c r="J2133" t="s">
        <v>1273</v>
      </c>
      <c r="K2133" t="s">
        <v>141</v>
      </c>
      <c r="L2133" t="s">
        <v>97</v>
      </c>
      <c r="M2133" t="s">
        <v>2841</v>
      </c>
      <c r="O2133" s="2">
        <f>IFERROR(IF($B2133="","",INDEX(所属情報!$E:$E,MATCH($A2133,所属情報!$A:$A,0))),"")</f>
        <v>492249</v>
      </c>
      <c r="P2133" s="2" t="str">
        <f t="shared" si="99"/>
        <v>岩田　凛太郎 (1)</v>
      </c>
      <c r="Q2133" s="2" t="str">
        <f t="shared" si="100"/>
        <v>ｲﾜﾀ ﾘﾝﾀﾛｳ</v>
      </c>
      <c r="R2133" s="2" t="str">
        <f t="shared" si="101"/>
        <v>IWATA Rintaro (05)</v>
      </c>
      <c r="S2133" s="2" t="str">
        <f>IFERROR(IF($F2133="","",INDEX(リスト!$C:$C,MATCH($F2133,リスト!$B:$B,0))),"")</f>
        <v>29</v>
      </c>
      <c r="T2133" s="2" t="str">
        <f>IFERROR(IF($K2133="","",INDEX(リスト!$F:$F,MATCH($K2133,リスト!$E:$E,0))),"")</f>
        <v>JPN</v>
      </c>
      <c r="U2133" s="2" t="str">
        <f>IF($B2133="","",RIGHT($G2133*1000+100+COUNTIF($G$2:$G2133,$G2133),9))</f>
        <v>050727101</v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>添上・奈　良</v>
      </c>
    </row>
    <row r="2134" spans="1:22" x14ac:dyDescent="0.4">
      <c r="A2134" t="s">
        <v>715</v>
      </c>
      <c r="B2134">
        <v>2141</v>
      </c>
      <c r="C2134" t="s">
        <v>9484</v>
      </c>
      <c r="D2134" t="s">
        <v>9485</v>
      </c>
      <c r="E2134">
        <v>1</v>
      </c>
      <c r="F2134" t="s">
        <v>97</v>
      </c>
      <c r="G2134">
        <v>20060222</v>
      </c>
      <c r="H2134" t="s">
        <v>9486</v>
      </c>
      <c r="I2134" t="s">
        <v>3899</v>
      </c>
      <c r="J2134" t="s">
        <v>2791</v>
      </c>
      <c r="K2134" t="s">
        <v>141</v>
      </c>
      <c r="L2134" t="s">
        <v>119</v>
      </c>
      <c r="M2134" t="s">
        <v>1987</v>
      </c>
      <c r="O2134" s="2">
        <f>IFERROR(IF($B2134="","",INDEX(所属情報!$E:$E,MATCH($A2134,所属情報!$A:$A,0))),"")</f>
        <v>492249</v>
      </c>
      <c r="P2134" s="2" t="str">
        <f t="shared" si="99"/>
        <v>大西　勧也 (1)</v>
      </c>
      <c r="Q2134" s="2" t="str">
        <f t="shared" si="100"/>
        <v>ｵｵﾆｼ ﾕｷﾔ</v>
      </c>
      <c r="R2134" s="2" t="str">
        <f t="shared" si="101"/>
        <v>ONISHI Yukiya (06)</v>
      </c>
      <c r="S2134" s="2" t="str">
        <f>IFERROR(IF($F2134="","",INDEX(リスト!$C:$C,MATCH($F2134,リスト!$B:$B,0))),"")</f>
        <v>29</v>
      </c>
      <c r="T2134" s="2" t="str">
        <f>IFERROR(IF($K2134="","",INDEX(リスト!$F:$F,MATCH($K2134,リスト!$E:$E,0))),"")</f>
        <v>JPN</v>
      </c>
      <c r="U2134" s="2" t="str">
        <f>IF($B2134="","",RIGHT($G2134*1000+100+COUNTIF($G$2:$G2134,$G2134),9))</f>
        <v>060222103</v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>福岡第一・福　岡</v>
      </c>
    </row>
    <row r="2135" spans="1:22" x14ac:dyDescent="0.4">
      <c r="A2135" t="s">
        <v>715</v>
      </c>
      <c r="B2135">
        <v>2142</v>
      </c>
      <c r="C2135" t="s">
        <v>9487</v>
      </c>
      <c r="D2135" t="s">
        <v>9488</v>
      </c>
      <c r="E2135">
        <v>1</v>
      </c>
      <c r="F2135" t="s">
        <v>93</v>
      </c>
      <c r="G2135">
        <v>20051025</v>
      </c>
      <c r="H2135" t="s">
        <v>9489</v>
      </c>
      <c r="I2135" t="s">
        <v>9490</v>
      </c>
      <c r="J2135" t="s">
        <v>6098</v>
      </c>
      <c r="K2135" t="s">
        <v>141</v>
      </c>
      <c r="L2135" t="s">
        <v>93</v>
      </c>
      <c r="M2135" t="s">
        <v>785</v>
      </c>
      <c r="O2135" s="2">
        <f>IFERROR(IF($B2135="","",INDEX(所属情報!$E:$E,MATCH($A2135,所属情報!$A:$A,0))),"")</f>
        <v>492249</v>
      </c>
      <c r="P2135" s="2" t="str">
        <f t="shared" si="99"/>
        <v>角本　尚也 (1)</v>
      </c>
      <c r="Q2135" s="2" t="str">
        <f t="shared" si="100"/>
        <v>ｶｸﾓﾄ ﾅｵﾔ</v>
      </c>
      <c r="R2135" s="2" t="str">
        <f t="shared" si="101"/>
        <v>KAKUMOTO Naoya (05)</v>
      </c>
      <c r="S2135" s="2" t="str">
        <f>IFERROR(IF($F2135="","",INDEX(リスト!$C:$C,MATCH($F2135,リスト!$B:$B,0))),"")</f>
        <v>27</v>
      </c>
      <c r="T2135" s="2" t="str">
        <f>IFERROR(IF($K2135="","",INDEX(リスト!$F:$F,MATCH($K2135,リスト!$E:$E,0))),"")</f>
        <v>JPN</v>
      </c>
      <c r="U2135" s="2" t="str">
        <f>IF($B2135="","",RIGHT($G2135*1000+100+COUNTIF($G$2:$G2135,$G2135),9))</f>
        <v>051025102</v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>東海大大阪仰星・大　阪</v>
      </c>
    </row>
    <row r="2136" spans="1:22" x14ac:dyDescent="0.4">
      <c r="A2136" t="s">
        <v>755</v>
      </c>
      <c r="B2136">
        <v>2143</v>
      </c>
      <c r="C2136" t="s">
        <v>9491</v>
      </c>
      <c r="D2136" t="s">
        <v>9492</v>
      </c>
      <c r="E2136">
        <v>1</v>
      </c>
      <c r="F2136" t="s">
        <v>99</v>
      </c>
      <c r="G2136">
        <v>20051016</v>
      </c>
      <c r="H2136" t="s">
        <v>9493</v>
      </c>
      <c r="I2136" t="s">
        <v>4839</v>
      </c>
      <c r="J2136" t="s">
        <v>1125</v>
      </c>
      <c r="K2136" t="s">
        <v>141</v>
      </c>
      <c r="L2136" t="s">
        <v>99</v>
      </c>
      <c r="M2136" t="s">
        <v>3094</v>
      </c>
      <c r="O2136" s="2">
        <f>IFERROR(IF($B2136="","",INDEX(所属情報!$E:$E,MATCH($A2136,所属情報!$A:$A,0))),"")</f>
        <v>500004</v>
      </c>
      <c r="P2136" s="2" t="str">
        <f t="shared" si="99"/>
        <v>辻本　裕士 (1)</v>
      </c>
      <c r="Q2136" s="2" t="str">
        <f t="shared" si="100"/>
        <v>ﾂｼﾞﾓﾄ ﾕｳｼ</v>
      </c>
      <c r="R2136" s="2" t="str">
        <f t="shared" si="101"/>
        <v>TSUJIMOTO Yushi (05)</v>
      </c>
      <c r="S2136" s="2" t="str">
        <f>IFERROR(IF($F2136="","",INDEX(リスト!$C:$C,MATCH($F2136,リスト!$B:$B,0))),"")</f>
        <v>30</v>
      </c>
      <c r="T2136" s="2" t="str">
        <f>IFERROR(IF($K2136="","",INDEX(リスト!$F:$F,MATCH($K2136,リスト!$E:$E,0))),"")</f>
        <v>JPN</v>
      </c>
      <c r="U2136" s="2" t="str">
        <f>IF($B2136="","",RIGHT($G2136*1000+100+COUNTIF($G$2:$G2136,$G2136),9))</f>
        <v>051016103</v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>向陽・和歌山</v>
      </c>
    </row>
    <row r="2137" spans="1:22" x14ac:dyDescent="0.4">
      <c r="A2137" t="s">
        <v>704</v>
      </c>
      <c r="B2137">
        <v>2144</v>
      </c>
      <c r="C2137" t="s">
        <v>9494</v>
      </c>
      <c r="D2137" t="s">
        <v>9495</v>
      </c>
      <c r="E2137">
        <v>1</v>
      </c>
      <c r="F2137" t="s">
        <v>115</v>
      </c>
      <c r="G2137">
        <v>20050421</v>
      </c>
      <c r="H2137" t="s">
        <v>9496</v>
      </c>
      <c r="I2137" t="s">
        <v>1450</v>
      </c>
      <c r="J2137" t="s">
        <v>1223</v>
      </c>
      <c r="K2137" t="s">
        <v>141</v>
      </c>
      <c r="L2137" t="s">
        <v>115</v>
      </c>
      <c r="M2137" t="s">
        <v>9497</v>
      </c>
      <c r="O2137" s="2">
        <f>IFERROR(IF($B2137="","",INDEX(所属情報!$E:$E,MATCH($A2137,所属情報!$A:$A,0))),"")</f>
        <v>492232</v>
      </c>
      <c r="P2137" s="2" t="str">
        <f t="shared" si="99"/>
        <v>渡邊　晴葵 (1)</v>
      </c>
      <c r="Q2137" s="2" t="str">
        <f t="shared" si="100"/>
        <v>ﾜﾀﾅﾍﾞ ﾊﾙｷ</v>
      </c>
      <c r="R2137" s="2" t="str">
        <f t="shared" si="101"/>
        <v>WATANABE Haruki (05)</v>
      </c>
      <c r="S2137" s="2" t="str">
        <f>IFERROR(IF($F2137="","",INDEX(リスト!$C:$C,MATCH($F2137,リスト!$B:$B,0))),"")</f>
        <v>38</v>
      </c>
      <c r="T2137" s="2" t="str">
        <f>IFERROR(IF($K2137="","",INDEX(リスト!$F:$F,MATCH($K2137,リスト!$E:$E,0))),"")</f>
        <v>JPN</v>
      </c>
      <c r="U2137" s="2" t="str">
        <f>IF($B2137="","",RIGHT($G2137*1000+100+COUNTIF($G$2:$G2137,$G2137),9))</f>
        <v>050421101</v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>愛媛大附属・愛　媛</v>
      </c>
    </row>
    <row r="2138" spans="1:22" x14ac:dyDescent="0.4">
      <c r="A2138" t="s">
        <v>767</v>
      </c>
      <c r="B2138">
        <v>2145</v>
      </c>
      <c r="C2138" t="s">
        <v>9498</v>
      </c>
      <c r="D2138" t="s">
        <v>11883</v>
      </c>
      <c r="E2138">
        <v>1</v>
      </c>
      <c r="F2138" t="s">
        <v>91</v>
      </c>
      <c r="G2138">
        <v>20050923</v>
      </c>
      <c r="H2138" t="s">
        <v>9499</v>
      </c>
      <c r="I2138" t="s">
        <v>9500</v>
      </c>
      <c r="J2138" t="s">
        <v>11884</v>
      </c>
      <c r="K2138" t="s">
        <v>141</v>
      </c>
      <c r="L2138" t="s">
        <v>91</v>
      </c>
      <c r="M2138" t="s">
        <v>2801</v>
      </c>
      <c r="O2138" s="2">
        <f>IFERROR(IF($B2138="","",INDEX(所属情報!$E:$E,MATCH($A2138,所属情報!$A:$A,0))),"")</f>
        <v>492232</v>
      </c>
      <c r="P2138" s="2" t="str">
        <f t="shared" si="99"/>
        <v>和久　純也 (1)</v>
      </c>
      <c r="Q2138" s="2" t="str">
        <f t="shared" si="100"/>
        <v>ﾜｸ ｼﾞｭﾝﾔ</v>
      </c>
      <c r="R2138" s="2" t="str">
        <f t="shared" si="101"/>
        <v>WAKU Junya (05)</v>
      </c>
      <c r="S2138" s="2" t="str">
        <f>IFERROR(IF($F2138="","",INDEX(リスト!$C:$C,MATCH($F2138,リスト!$B:$B,0))),"")</f>
        <v>26</v>
      </c>
      <c r="T2138" s="2" t="str">
        <f>IFERROR(IF($K2138="","",INDEX(リスト!$F:$F,MATCH($K2138,リスト!$E:$E,0))),"")</f>
        <v>JPN</v>
      </c>
      <c r="U2138" s="2" t="str">
        <f>IF($B2138="","",RIGHT($G2138*1000+100+COUNTIF($G$2:$G2138,$G2138),9))</f>
        <v>050923102</v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>京都共栄学園・京　都</v>
      </c>
    </row>
    <row r="2139" spans="1:22" x14ac:dyDescent="0.4">
      <c r="A2139" t="s">
        <v>767</v>
      </c>
      <c r="B2139">
        <v>2146</v>
      </c>
      <c r="C2139" t="s">
        <v>9501</v>
      </c>
      <c r="D2139" t="s">
        <v>9502</v>
      </c>
      <c r="E2139">
        <v>1</v>
      </c>
      <c r="F2139" t="s">
        <v>93</v>
      </c>
      <c r="G2139">
        <v>20050517</v>
      </c>
      <c r="H2139" t="s">
        <v>9503</v>
      </c>
      <c r="I2139" t="s">
        <v>9504</v>
      </c>
      <c r="J2139" t="s">
        <v>929</v>
      </c>
      <c r="K2139" t="s">
        <v>141</v>
      </c>
      <c r="L2139" t="s">
        <v>93</v>
      </c>
      <c r="M2139" t="s">
        <v>951</v>
      </c>
      <c r="O2139" s="2">
        <f>IFERROR(IF($B2139="","",INDEX(所属情報!$E:$E,MATCH($A2139,所属情報!$A:$A,0))),"")</f>
        <v>492232</v>
      </c>
      <c r="P2139" s="2" t="str">
        <f t="shared" si="99"/>
        <v>妻鹿　匠 (1)</v>
      </c>
      <c r="Q2139" s="2" t="str">
        <f t="shared" si="100"/>
        <v>ﾒｶﾞ ﾀｸﾐ</v>
      </c>
      <c r="R2139" s="2" t="str">
        <f t="shared" si="101"/>
        <v>MEGA Takumi (05)</v>
      </c>
      <c r="S2139" s="2" t="str">
        <f>IFERROR(IF($F2139="","",INDEX(リスト!$C:$C,MATCH($F2139,リスト!$B:$B,0))),"")</f>
        <v>27</v>
      </c>
      <c r="T2139" s="2" t="str">
        <f>IFERROR(IF($K2139="","",INDEX(リスト!$F:$F,MATCH($K2139,リスト!$E:$E,0))),"")</f>
        <v>JPN</v>
      </c>
      <c r="U2139" s="2" t="str">
        <f>IF($B2139="","",RIGHT($G2139*1000+100+COUNTIF($G$2:$G2139,$G2139),9))</f>
        <v>050517101</v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>大阪・大　阪</v>
      </c>
    </row>
    <row r="2140" spans="1:22" x14ac:dyDescent="0.4">
      <c r="A2140" t="s">
        <v>767</v>
      </c>
      <c r="B2140">
        <v>2147</v>
      </c>
      <c r="C2140" t="s">
        <v>9505</v>
      </c>
      <c r="D2140" t="s">
        <v>9506</v>
      </c>
      <c r="E2140">
        <v>1</v>
      </c>
      <c r="F2140" t="s">
        <v>95</v>
      </c>
      <c r="G2140">
        <v>20050907</v>
      </c>
      <c r="H2140" t="s">
        <v>9507</v>
      </c>
      <c r="I2140" t="s">
        <v>9508</v>
      </c>
      <c r="J2140" t="s">
        <v>11885</v>
      </c>
      <c r="K2140" t="s">
        <v>141</v>
      </c>
      <c r="L2140" t="s">
        <v>95</v>
      </c>
      <c r="M2140" t="s">
        <v>2043</v>
      </c>
      <c r="O2140" s="2">
        <f>IFERROR(IF($B2140="","",INDEX(所属情報!$E:$E,MATCH($A2140,所属情報!$A:$A,0))),"")</f>
        <v>492232</v>
      </c>
      <c r="P2140" s="2" t="str">
        <f t="shared" si="99"/>
        <v>羅　真葉 (1)</v>
      </c>
      <c r="Q2140" s="2" t="str">
        <f t="shared" si="100"/>
        <v>ﾗ ｼﾝﾊﾞ</v>
      </c>
      <c r="R2140" s="2" t="str">
        <f t="shared" si="101"/>
        <v>RA Shimba (05)</v>
      </c>
      <c r="S2140" s="2" t="str">
        <f>IFERROR(IF($F2140="","",INDEX(リスト!$C:$C,MATCH($F2140,リスト!$B:$B,0))),"")</f>
        <v>28</v>
      </c>
      <c r="T2140" s="2" t="str">
        <f>IFERROR(IF($K2140="","",INDEX(リスト!$F:$F,MATCH($K2140,リスト!$E:$E,0))),"")</f>
        <v>JPN</v>
      </c>
      <c r="U2140" s="2" t="str">
        <f>IF($B2140="","",RIGHT($G2140*1000+100+COUNTIF($G$2:$G2140,$G2140),9))</f>
        <v>050907102</v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>関西学院・兵　庫</v>
      </c>
    </row>
    <row r="2141" spans="1:22" x14ac:dyDescent="0.4">
      <c r="A2141" t="s">
        <v>767</v>
      </c>
      <c r="B2141">
        <v>2148</v>
      </c>
      <c r="C2141" t="s">
        <v>9509</v>
      </c>
      <c r="D2141" t="s">
        <v>9510</v>
      </c>
      <c r="E2141">
        <v>1</v>
      </c>
      <c r="F2141" t="s">
        <v>95</v>
      </c>
      <c r="G2141">
        <v>20040617</v>
      </c>
      <c r="H2141" t="s">
        <v>9511</v>
      </c>
      <c r="I2141" t="s">
        <v>1146</v>
      </c>
      <c r="J2141" t="s">
        <v>1020</v>
      </c>
      <c r="K2141" t="s">
        <v>141</v>
      </c>
      <c r="L2141" t="s">
        <v>95</v>
      </c>
      <c r="M2141" t="s">
        <v>797</v>
      </c>
      <c r="O2141" s="2">
        <f>IFERROR(IF($B2141="","",INDEX(所属情報!$E:$E,MATCH($A2141,所属情報!$A:$A,0))),"")</f>
        <v>492232</v>
      </c>
      <c r="P2141" s="2" t="str">
        <f t="shared" si="99"/>
        <v>平野　歩 (1)</v>
      </c>
      <c r="Q2141" s="2" t="str">
        <f t="shared" si="100"/>
        <v>ﾋﾗﾉ ｱﾕﾑ</v>
      </c>
      <c r="R2141" s="2" t="str">
        <f t="shared" si="101"/>
        <v>HIRANO Ayumu (04)</v>
      </c>
      <c r="S2141" s="2" t="str">
        <f>IFERROR(IF($F2141="","",INDEX(リスト!$C:$C,MATCH($F2141,リスト!$B:$B,0))),"")</f>
        <v>28</v>
      </c>
      <c r="T2141" s="2" t="str">
        <f>IFERROR(IF($K2141="","",INDEX(リスト!$F:$F,MATCH($K2141,リスト!$E:$E,0))),"")</f>
        <v>JPN</v>
      </c>
      <c r="U2141" s="2" t="str">
        <f>IF($B2141="","",RIGHT($G2141*1000+100+COUNTIF($G$2:$G2141,$G2141),9))</f>
        <v>040617107</v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>滝川・兵　庫</v>
      </c>
    </row>
    <row r="2142" spans="1:22" x14ac:dyDescent="0.4">
      <c r="A2142" t="s">
        <v>767</v>
      </c>
      <c r="B2142">
        <v>2150</v>
      </c>
      <c r="C2142" t="s">
        <v>9512</v>
      </c>
      <c r="D2142" t="s">
        <v>9513</v>
      </c>
      <c r="E2142">
        <v>1</v>
      </c>
      <c r="F2142" t="s">
        <v>95</v>
      </c>
      <c r="G2142">
        <v>20050817</v>
      </c>
      <c r="H2142" t="s">
        <v>9514</v>
      </c>
      <c r="I2142" t="s">
        <v>9515</v>
      </c>
      <c r="J2142" t="s">
        <v>2550</v>
      </c>
      <c r="K2142" t="s">
        <v>141</v>
      </c>
      <c r="L2142" t="s">
        <v>95</v>
      </c>
      <c r="M2142" t="s">
        <v>2327</v>
      </c>
      <c r="O2142" s="2">
        <f>IFERROR(IF($B2142="","",INDEX(所属情報!$E:$E,MATCH($A2142,所属情報!$A:$A,0))),"")</f>
        <v>492232</v>
      </c>
      <c r="P2142" s="2" t="str">
        <f t="shared" si="99"/>
        <v>下元　謙 (1)</v>
      </c>
      <c r="Q2142" s="2" t="str">
        <f t="shared" si="100"/>
        <v>ｼﾓﾓﾄ ｹﾝ</v>
      </c>
      <c r="R2142" s="2" t="str">
        <f t="shared" si="101"/>
        <v>SHIMOMOTO Ken (05)</v>
      </c>
      <c r="S2142" s="2" t="str">
        <f>IFERROR(IF($F2142="","",INDEX(リスト!$C:$C,MATCH($F2142,リスト!$B:$B,0))),"")</f>
        <v>28</v>
      </c>
      <c r="T2142" s="2" t="str">
        <f>IFERROR(IF($K2142="","",INDEX(リスト!$F:$F,MATCH($K2142,リスト!$E:$E,0))),"")</f>
        <v>JPN</v>
      </c>
      <c r="U2142" s="2" t="str">
        <f>IF($B2142="","",RIGHT($G2142*1000+100+COUNTIF($G$2:$G2142,$G2142),9))</f>
        <v>050817103</v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>啓明学院・兵　庫</v>
      </c>
    </row>
    <row r="2143" spans="1:22" x14ac:dyDescent="0.4">
      <c r="A2143" t="s">
        <v>767</v>
      </c>
      <c r="B2143">
        <v>2151</v>
      </c>
      <c r="C2143" t="s">
        <v>9516</v>
      </c>
      <c r="D2143" t="s">
        <v>9517</v>
      </c>
      <c r="E2143">
        <v>1</v>
      </c>
      <c r="F2143" t="s">
        <v>85</v>
      </c>
      <c r="G2143">
        <v>20060313</v>
      </c>
      <c r="H2143" t="s">
        <v>9518</v>
      </c>
      <c r="I2143" t="s">
        <v>9519</v>
      </c>
      <c r="J2143" t="s">
        <v>9520</v>
      </c>
      <c r="K2143" t="s">
        <v>141</v>
      </c>
      <c r="L2143" t="s">
        <v>85</v>
      </c>
      <c r="M2143" t="s">
        <v>9521</v>
      </c>
      <c r="O2143" s="2">
        <f>IFERROR(IF($B2143="","",INDEX(所属情報!$E:$E,MATCH($A2143,所属情報!$A:$A,0))),"")</f>
        <v>492232</v>
      </c>
      <c r="P2143" s="2" t="str">
        <f t="shared" si="99"/>
        <v>久田　竜士 (1)</v>
      </c>
      <c r="Q2143" s="2" t="str">
        <f t="shared" si="100"/>
        <v>ﾋｻﾀﾞ ﾘｭｳｼ</v>
      </c>
      <c r="R2143" s="2" t="str">
        <f t="shared" si="101"/>
        <v>HISADA Ryushi (06)</v>
      </c>
      <c r="S2143" s="2" t="str">
        <f>IFERROR(IF($F2143="","",INDEX(リスト!$C:$C,MATCH($F2143,リスト!$B:$B,0))),"")</f>
        <v>23</v>
      </c>
      <c r="T2143" s="2" t="str">
        <f>IFERROR(IF($K2143="","",INDEX(リスト!$F:$F,MATCH($K2143,リスト!$E:$E,0))),"")</f>
        <v>JPN</v>
      </c>
      <c r="U2143" s="2" t="str">
        <f>IF($B2143="","",RIGHT($G2143*1000+100+COUNTIF($G$2:$G2143,$G2143),9))</f>
        <v>060313102</v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>岡崎城西・愛　知</v>
      </c>
    </row>
    <row r="2144" spans="1:22" x14ac:dyDescent="0.4">
      <c r="A2144" t="s">
        <v>767</v>
      </c>
      <c r="B2144">
        <v>2152</v>
      </c>
      <c r="C2144" t="s">
        <v>9522</v>
      </c>
      <c r="D2144" t="s">
        <v>9523</v>
      </c>
      <c r="E2144">
        <v>1</v>
      </c>
      <c r="F2144" t="s">
        <v>93</v>
      </c>
      <c r="G2144">
        <v>20051122</v>
      </c>
      <c r="H2144" t="s">
        <v>9524</v>
      </c>
      <c r="I2144" t="s">
        <v>5845</v>
      </c>
      <c r="J2144" t="s">
        <v>11886</v>
      </c>
      <c r="K2144" t="s">
        <v>141</v>
      </c>
      <c r="L2144" t="s">
        <v>93</v>
      </c>
      <c r="M2144" t="s">
        <v>6822</v>
      </c>
      <c r="O2144" s="2">
        <f>IFERROR(IF($B2144="","",INDEX(所属情報!$E:$E,MATCH($A2144,所属情報!$A:$A,0))),"")</f>
        <v>492232</v>
      </c>
      <c r="P2144" s="2" t="str">
        <f t="shared" si="99"/>
        <v>脇本　祥太 (1)</v>
      </c>
      <c r="Q2144" s="2" t="str">
        <f t="shared" si="100"/>
        <v>ﾜｷﾓﾄ ｼｮｳﾀ</v>
      </c>
      <c r="R2144" s="2" t="str">
        <f t="shared" si="101"/>
        <v>WAKIMOTO Shota (05)</v>
      </c>
      <c r="S2144" s="2" t="str">
        <f>IFERROR(IF($F2144="","",INDEX(リスト!$C:$C,MATCH($F2144,リスト!$B:$B,0))),"")</f>
        <v>27</v>
      </c>
      <c r="T2144" s="2" t="str">
        <f>IFERROR(IF($K2144="","",INDEX(リスト!$F:$F,MATCH($K2144,リスト!$E:$E,0))),"")</f>
        <v>JPN</v>
      </c>
      <c r="U2144" s="2" t="str">
        <f>IF($B2144="","",RIGHT($G2144*1000+100+COUNTIF($G$2:$G2144,$G2144),9))</f>
        <v>051122102</v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>布施・大　阪</v>
      </c>
    </row>
    <row r="2145" spans="1:22" x14ac:dyDescent="0.4">
      <c r="A2145" t="s">
        <v>767</v>
      </c>
      <c r="B2145">
        <v>2153</v>
      </c>
      <c r="C2145" t="s">
        <v>9525</v>
      </c>
      <c r="D2145" t="s">
        <v>5040</v>
      </c>
      <c r="E2145">
        <v>1</v>
      </c>
      <c r="F2145" t="s">
        <v>87</v>
      </c>
      <c r="G2145">
        <v>20050422</v>
      </c>
      <c r="H2145" t="s">
        <v>9526</v>
      </c>
      <c r="I2145" t="s">
        <v>3192</v>
      </c>
      <c r="J2145" t="s">
        <v>11829</v>
      </c>
      <c r="K2145" t="s">
        <v>141</v>
      </c>
      <c r="L2145" t="s">
        <v>87</v>
      </c>
      <c r="M2145" t="s">
        <v>4608</v>
      </c>
      <c r="O2145" s="2">
        <f>IFERROR(IF($B2145="","",INDEX(所属情報!$E:$E,MATCH($A2145,所属情報!$A:$A,0))),"")</f>
        <v>492232</v>
      </c>
      <c r="P2145" s="2" t="str">
        <f t="shared" si="99"/>
        <v>奥村　宗太 (1)</v>
      </c>
      <c r="Q2145" s="2" t="str">
        <f t="shared" si="100"/>
        <v>ｵｸﾑﾗ ｿｳﾀ</v>
      </c>
      <c r="R2145" s="2" t="str">
        <f t="shared" si="101"/>
        <v>OKUMURA Sota (05)</v>
      </c>
      <c r="S2145" s="2" t="str">
        <f>IFERROR(IF($F2145="","",INDEX(リスト!$C:$C,MATCH($F2145,リスト!$B:$B,0))),"")</f>
        <v>24</v>
      </c>
      <c r="T2145" s="2" t="str">
        <f>IFERROR(IF($K2145="","",INDEX(リスト!$F:$F,MATCH($K2145,リスト!$E:$E,0))),"")</f>
        <v>JPN</v>
      </c>
      <c r="U2145" s="2" t="str">
        <f>IF($B2145="","",RIGHT($G2145*1000+100+COUNTIF($G$2:$G2145,$G2145),9))</f>
        <v>050422102</v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>宇治山田商業・三　重</v>
      </c>
    </row>
    <row r="2146" spans="1:22" x14ac:dyDescent="0.4">
      <c r="A2146" s="75" t="s">
        <v>708</v>
      </c>
      <c r="B2146" s="75">
        <v>2154</v>
      </c>
      <c r="C2146" s="75" t="s">
        <v>9527</v>
      </c>
      <c r="D2146" s="75" t="s">
        <v>9528</v>
      </c>
      <c r="E2146" s="75">
        <v>1</v>
      </c>
      <c r="F2146" s="75" t="s">
        <v>97</v>
      </c>
      <c r="G2146" s="75">
        <v>20060104</v>
      </c>
      <c r="H2146" t="s">
        <v>9529</v>
      </c>
      <c r="I2146" s="75" t="s">
        <v>4436</v>
      </c>
      <c r="J2146" s="75" t="s">
        <v>1303</v>
      </c>
      <c r="K2146" s="75" t="s">
        <v>141</v>
      </c>
      <c r="L2146" s="75" t="s">
        <v>97</v>
      </c>
      <c r="M2146" s="75" t="s">
        <v>2302</v>
      </c>
      <c r="O2146" s="2">
        <f>IFERROR(IF($B2146="","",INDEX(所属情報!$E:$E,MATCH($A2146,所属情報!$A:$A,0))),"")</f>
        <v>492195</v>
      </c>
      <c r="P2146" s="2" t="str">
        <f t="shared" si="99"/>
        <v>樋口　夢叶 (1)</v>
      </c>
      <c r="Q2146" s="2" t="str">
        <f t="shared" si="100"/>
        <v>ﾋｸﾞﾁ ﾕｳﾄ</v>
      </c>
      <c r="R2146" s="2" t="str">
        <f t="shared" si="101"/>
        <v>HIGUCHI Yuto (06)</v>
      </c>
      <c r="S2146" s="2" t="str">
        <f>IFERROR(IF($F2146="","",INDEX(リスト!$C:$C,MATCH($F2146,リスト!$B:$B,0))),"")</f>
        <v>29</v>
      </c>
      <c r="T2146" s="2" t="str">
        <f>IFERROR(IF($K2146="","",INDEX(リスト!$F:$F,MATCH($K2146,リスト!$E:$E,0))),"")</f>
        <v>JPN</v>
      </c>
      <c r="U2146" s="2" t="str">
        <f>IF($B2146="","",RIGHT($G2146*1000+100+COUNTIF($G$2:$G2146,$G2146),9))</f>
        <v>060104101</v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>郡山・奈　良</v>
      </c>
    </row>
    <row r="2147" spans="1:22" x14ac:dyDescent="0.4">
      <c r="A2147" t="s">
        <v>713</v>
      </c>
      <c r="B2147">
        <v>2155</v>
      </c>
      <c r="C2147" t="s">
        <v>9530</v>
      </c>
      <c r="D2147" t="s">
        <v>9531</v>
      </c>
      <c r="E2147">
        <v>1</v>
      </c>
      <c r="F2147" t="s">
        <v>93</v>
      </c>
      <c r="G2147">
        <v>20060207</v>
      </c>
      <c r="H2147" t="s">
        <v>9532</v>
      </c>
      <c r="I2147" t="s">
        <v>2258</v>
      </c>
      <c r="J2147" t="s">
        <v>2381</v>
      </c>
      <c r="K2147" t="s">
        <v>141</v>
      </c>
      <c r="L2147" t="s">
        <v>93</v>
      </c>
      <c r="M2147" t="s">
        <v>4124</v>
      </c>
      <c r="O2147" s="2">
        <f>IFERROR(IF($B2147="","",INDEX(所属情報!$E:$E,MATCH($A2147,所属情報!$A:$A,0))),"")</f>
        <v>490054</v>
      </c>
      <c r="P2147" s="2" t="str">
        <f t="shared" si="99"/>
        <v>土居　弘季 (1)</v>
      </c>
      <c r="Q2147" s="2" t="str">
        <f t="shared" si="100"/>
        <v>ﾄﾞｲ ﾋﾛｷ</v>
      </c>
      <c r="R2147" s="2" t="str">
        <f t="shared" si="101"/>
        <v>DOI Hiroki (06)</v>
      </c>
      <c r="S2147" s="2" t="str">
        <f>IFERROR(IF($F2147="","",INDEX(リスト!$C:$C,MATCH($F2147,リスト!$B:$B,0))),"")</f>
        <v>27</v>
      </c>
      <c r="T2147" s="2" t="str">
        <f>IFERROR(IF($K2147="","",INDEX(リスト!$F:$F,MATCH($K2147,リスト!$E:$E,0))),"")</f>
        <v>JPN</v>
      </c>
      <c r="U2147" s="2" t="str">
        <f>IF($B2147="","",RIGHT($G2147*1000+100+COUNTIF($G$2:$G2147,$G2147),9))</f>
        <v>060207101</v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>北野・大　阪</v>
      </c>
    </row>
    <row r="2148" spans="1:22" x14ac:dyDescent="0.4">
      <c r="A2148" t="s">
        <v>713</v>
      </c>
      <c r="B2148">
        <v>2156</v>
      </c>
      <c r="C2148" t="s">
        <v>9533</v>
      </c>
      <c r="D2148" t="s">
        <v>9534</v>
      </c>
      <c r="E2148">
        <v>1</v>
      </c>
      <c r="F2148" t="s">
        <v>95</v>
      </c>
      <c r="G2148">
        <v>20050522</v>
      </c>
      <c r="H2148" t="s">
        <v>9535</v>
      </c>
      <c r="I2148" t="s">
        <v>9536</v>
      </c>
      <c r="J2148" t="s">
        <v>1986</v>
      </c>
      <c r="K2148" t="s">
        <v>141</v>
      </c>
      <c r="L2148" t="s">
        <v>97</v>
      </c>
      <c r="M2148" t="s">
        <v>3895</v>
      </c>
      <c r="O2148" s="2">
        <f>IFERROR(IF($B2148="","",INDEX(所属情報!$E:$E,MATCH($A2148,所属情報!$A:$A,0))),"")</f>
        <v>490054</v>
      </c>
      <c r="P2148" s="2" t="str">
        <f t="shared" si="99"/>
        <v>湊　大智 (1)</v>
      </c>
      <c r="Q2148" s="2" t="str">
        <f t="shared" si="100"/>
        <v>ﾐﾅﾄ ﾀｲﾁ</v>
      </c>
      <c r="R2148" s="2" t="str">
        <f t="shared" si="101"/>
        <v>MINATO Taichi (05)</v>
      </c>
      <c r="S2148" s="2" t="str">
        <f>IFERROR(IF($F2148="","",INDEX(リスト!$C:$C,MATCH($F2148,リスト!$B:$B,0))),"")</f>
        <v>28</v>
      </c>
      <c r="T2148" s="2" t="str">
        <f>IFERROR(IF($K2148="","",INDEX(リスト!$F:$F,MATCH($K2148,リスト!$E:$E,0))),"")</f>
        <v>JPN</v>
      </c>
      <c r="U2148" s="2" t="str">
        <f>IF($B2148="","",RIGHT($G2148*1000+100+COUNTIF($G$2:$G2148,$G2148),9))</f>
        <v>050522101</v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>畝傍・奈　良</v>
      </c>
    </row>
    <row r="2149" spans="1:22" x14ac:dyDescent="0.4">
      <c r="A2149" t="s">
        <v>765</v>
      </c>
      <c r="B2149">
        <v>2157</v>
      </c>
      <c r="C2149" t="s">
        <v>9537</v>
      </c>
      <c r="D2149" t="s">
        <v>9538</v>
      </c>
      <c r="E2149">
        <v>1</v>
      </c>
      <c r="F2149" t="s">
        <v>1281</v>
      </c>
      <c r="G2149">
        <v>20050801</v>
      </c>
      <c r="H2149" t="s">
        <v>9539</v>
      </c>
      <c r="I2149" t="s">
        <v>8789</v>
      </c>
      <c r="J2149" t="s">
        <v>974</v>
      </c>
      <c r="K2149" t="s">
        <v>141</v>
      </c>
      <c r="L2149" t="s">
        <v>95</v>
      </c>
      <c r="M2149" t="s">
        <v>2416</v>
      </c>
      <c r="O2149" s="2">
        <f>IFERROR(IF($B2149="","",INDEX(所属情報!$E:$E,MATCH($A2149,所属情報!$A:$A,0))),"")</f>
        <v>500100</v>
      </c>
      <c r="P2149" s="2" t="str">
        <f t="shared" si="99"/>
        <v>安田　颯太 (1)</v>
      </c>
      <c r="Q2149" s="2" t="str">
        <f t="shared" si="100"/>
        <v>ﾔｽﾀﾞ ｿｳﾀ</v>
      </c>
      <c r="R2149" s="2" t="str">
        <f t="shared" si="101"/>
        <v>YASUDA Sota (05)</v>
      </c>
      <c r="S2149" s="2" t="str">
        <f>IFERROR(IF($F2149="","",INDEX(リスト!$C:$C,MATCH($F2149,リスト!$B:$B,0))),"")</f>
        <v>49</v>
      </c>
      <c r="T2149" s="2" t="str">
        <f>IFERROR(IF($K2149="","",INDEX(リスト!$F:$F,MATCH($K2149,リスト!$E:$E,0))),"")</f>
        <v>JPN</v>
      </c>
      <c r="U2149" s="2" t="str">
        <f>IF($B2149="","",RIGHT($G2149*1000+100+COUNTIF($G$2:$G2149,$G2149),9))</f>
        <v>050801101</v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>伊丹北・兵　庫</v>
      </c>
    </row>
    <row r="2150" spans="1:22" x14ac:dyDescent="0.4">
      <c r="A2150" t="s">
        <v>765</v>
      </c>
      <c r="B2150">
        <v>2158</v>
      </c>
      <c r="C2150" t="s">
        <v>9540</v>
      </c>
      <c r="D2150" t="s">
        <v>9541</v>
      </c>
      <c r="E2150">
        <v>1</v>
      </c>
      <c r="F2150" t="s">
        <v>1281</v>
      </c>
      <c r="G2150">
        <v>20050719</v>
      </c>
      <c r="H2150" t="s">
        <v>9542</v>
      </c>
      <c r="I2150" t="s">
        <v>5350</v>
      </c>
      <c r="J2150" t="s">
        <v>2954</v>
      </c>
      <c r="K2150" t="s">
        <v>141</v>
      </c>
      <c r="L2150" t="s">
        <v>93</v>
      </c>
      <c r="M2150" t="s">
        <v>9543</v>
      </c>
      <c r="O2150" s="2">
        <f>IFERROR(IF($B2150="","",INDEX(所属情報!$E:$E,MATCH($A2150,所属情報!$A:$A,0))),"")</f>
        <v>500100</v>
      </c>
      <c r="P2150" s="2" t="str">
        <f t="shared" si="99"/>
        <v>藤本　和也 (1)</v>
      </c>
      <c r="Q2150" s="2" t="str">
        <f t="shared" si="100"/>
        <v>ﾌｼﾞﾓﾄ ｶｽﾞﾔ</v>
      </c>
      <c r="R2150" s="2" t="str">
        <f t="shared" si="101"/>
        <v>FUJIMOTO Kazuya (05)</v>
      </c>
      <c r="S2150" s="2" t="str">
        <f>IFERROR(IF($F2150="","",INDEX(リスト!$C:$C,MATCH($F2150,リスト!$B:$B,0))),"")</f>
        <v>49</v>
      </c>
      <c r="T2150" s="2" t="str">
        <f>IFERROR(IF($K2150="","",INDEX(リスト!$F:$F,MATCH($K2150,リスト!$E:$E,0))),"")</f>
        <v>JPN</v>
      </c>
      <c r="U2150" s="2" t="str">
        <f>IF($B2150="","",RIGHT($G2150*1000+100+COUNTIF($G$2:$G2150,$G2150),9))</f>
        <v>050719101</v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>関西創価・大　阪</v>
      </c>
    </row>
    <row r="2151" spans="1:22" x14ac:dyDescent="0.4">
      <c r="A2151" t="s">
        <v>767</v>
      </c>
      <c r="B2151">
        <v>2159</v>
      </c>
      <c r="C2151" t="s">
        <v>9544</v>
      </c>
      <c r="D2151" t="s">
        <v>9545</v>
      </c>
      <c r="E2151">
        <v>1</v>
      </c>
      <c r="F2151" t="s">
        <v>107</v>
      </c>
      <c r="G2151">
        <v>20050810</v>
      </c>
      <c r="H2151" t="s">
        <v>9546</v>
      </c>
      <c r="I2151" t="s">
        <v>9547</v>
      </c>
      <c r="J2151" t="s">
        <v>9548</v>
      </c>
      <c r="K2151" t="s">
        <v>141</v>
      </c>
      <c r="L2151" t="s">
        <v>107</v>
      </c>
      <c r="M2151" t="s">
        <v>821</v>
      </c>
      <c r="O2151" s="2">
        <f>IFERROR(IF($B2151="","",INDEX(所属情報!$E:$E,MATCH($A2151,所属情報!$A:$A,0))),"")</f>
        <v>492232</v>
      </c>
      <c r="P2151" s="2" t="str">
        <f t="shared" si="99"/>
        <v>日高　雅康 (1)</v>
      </c>
      <c r="Q2151" s="2" t="str">
        <f t="shared" si="100"/>
        <v>ﾋﾀﾞｶ ﾏｻﾔｽ</v>
      </c>
      <c r="R2151" s="2" t="str">
        <f t="shared" si="101"/>
        <v>HIDAKA Masayasu (05)</v>
      </c>
      <c r="S2151" s="2" t="str">
        <f>IFERROR(IF($F2151="","",INDEX(リスト!$C:$C,MATCH($F2151,リスト!$B:$B,0))),"")</f>
        <v>34</v>
      </c>
      <c r="T2151" s="2" t="str">
        <f>IFERROR(IF($K2151="","",INDEX(リスト!$F:$F,MATCH($K2151,リスト!$E:$E,0))),"")</f>
        <v>JPN</v>
      </c>
      <c r="U2151" s="2" t="str">
        <f>IF($B2151="","",RIGHT($G2151*1000+100+COUNTIF($G$2:$G2151,$G2151),9))</f>
        <v>050810102</v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>崇徳・広　島</v>
      </c>
    </row>
    <row r="2152" spans="1:22" x14ac:dyDescent="0.4">
      <c r="A2152" t="s">
        <v>712</v>
      </c>
      <c r="B2152">
        <v>2160</v>
      </c>
      <c r="C2152" t="s">
        <v>9549</v>
      </c>
      <c r="D2152" t="s">
        <v>9550</v>
      </c>
      <c r="E2152">
        <v>1</v>
      </c>
      <c r="F2152" t="s">
        <v>93</v>
      </c>
      <c r="G2152">
        <v>20050702</v>
      </c>
      <c r="H2152" t="s">
        <v>9551</v>
      </c>
      <c r="I2152" t="s">
        <v>9552</v>
      </c>
      <c r="J2152" t="s">
        <v>1244</v>
      </c>
      <c r="K2152" t="s">
        <v>141</v>
      </c>
      <c r="L2152" t="s">
        <v>93</v>
      </c>
      <c r="M2152" t="s">
        <v>2174</v>
      </c>
      <c r="O2152" s="2">
        <f>IFERROR(IF($B2152="","",INDEX(所属情報!$E:$E,MATCH($A2152,所属情報!$A:$A,0))),"")</f>
        <v>490053</v>
      </c>
      <c r="P2152" s="2" t="str">
        <f t="shared" si="99"/>
        <v>久松　優真 (1)</v>
      </c>
      <c r="Q2152" s="2" t="str">
        <f t="shared" si="100"/>
        <v>ﾋｻﾏﾂ ﾕｳﾏ</v>
      </c>
      <c r="R2152" s="2" t="str">
        <f t="shared" si="101"/>
        <v>HISAMATSU Yuma (05)</v>
      </c>
      <c r="S2152" s="2" t="str">
        <f>IFERROR(IF($F2152="","",INDEX(リスト!$C:$C,MATCH($F2152,リスト!$B:$B,0))),"")</f>
        <v>27</v>
      </c>
      <c r="T2152" s="2" t="str">
        <f>IFERROR(IF($K2152="","",INDEX(リスト!$F:$F,MATCH($K2152,リスト!$E:$E,0))),"")</f>
        <v>JPN</v>
      </c>
      <c r="U2152" s="2" t="str">
        <f>IF($B2152="","",RIGHT($G2152*1000+100+COUNTIF($G$2:$G2152,$G2152),9))</f>
        <v>050702102</v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>関西大倉・大　阪</v>
      </c>
    </row>
    <row r="2153" spans="1:22" x14ac:dyDescent="0.4">
      <c r="A2153" t="s">
        <v>712</v>
      </c>
      <c r="B2153">
        <v>2161</v>
      </c>
      <c r="C2153" t="s">
        <v>9553</v>
      </c>
      <c r="D2153" t="s">
        <v>9554</v>
      </c>
      <c r="E2153">
        <v>1</v>
      </c>
      <c r="F2153" t="s">
        <v>93</v>
      </c>
      <c r="G2153">
        <v>20050514</v>
      </c>
      <c r="H2153" t="s">
        <v>9555</v>
      </c>
      <c r="I2153" t="s">
        <v>9556</v>
      </c>
      <c r="J2153" t="s">
        <v>3911</v>
      </c>
      <c r="K2153" t="s">
        <v>141</v>
      </c>
      <c r="L2153" t="s">
        <v>93</v>
      </c>
      <c r="M2153" t="s">
        <v>3809</v>
      </c>
      <c r="O2153" s="2">
        <f>IFERROR(IF($B2153="","",INDEX(所属情報!$E:$E,MATCH($A2153,所属情報!$A:$A,0))),"")</f>
        <v>490053</v>
      </c>
      <c r="P2153" s="2" t="str">
        <f t="shared" si="99"/>
        <v>鷲見　健介 (1)</v>
      </c>
      <c r="Q2153" s="2" t="str">
        <f t="shared" si="100"/>
        <v>ｽﾐ ｹﾝｽｹ</v>
      </c>
      <c r="R2153" s="2" t="str">
        <f t="shared" si="101"/>
        <v>SUMI Kensuke (05)</v>
      </c>
      <c r="S2153" s="2" t="str">
        <f>IFERROR(IF($F2153="","",INDEX(リスト!$C:$C,MATCH($F2153,リスト!$B:$B,0))),"")</f>
        <v>27</v>
      </c>
      <c r="T2153" s="2" t="str">
        <f>IFERROR(IF($K2153="","",INDEX(リスト!$F:$F,MATCH($K2153,リスト!$E:$E,0))),"")</f>
        <v>JPN</v>
      </c>
      <c r="U2153" s="2" t="str">
        <f>IF($B2153="","",RIGHT($G2153*1000+100+COUNTIF($G$2:$G2153,$G2153),9))</f>
        <v>050514101</v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>大手前・大　阪</v>
      </c>
    </row>
    <row r="2154" spans="1:22" x14ac:dyDescent="0.4">
      <c r="A2154" t="s">
        <v>712</v>
      </c>
      <c r="B2154">
        <v>2162</v>
      </c>
      <c r="C2154" t="s">
        <v>9557</v>
      </c>
      <c r="D2154" t="s">
        <v>9558</v>
      </c>
      <c r="E2154">
        <v>1</v>
      </c>
      <c r="F2154" t="s">
        <v>93</v>
      </c>
      <c r="G2154">
        <v>20050428</v>
      </c>
      <c r="H2154" t="s">
        <v>9559</v>
      </c>
      <c r="I2154" t="s">
        <v>2237</v>
      </c>
      <c r="J2154" t="s">
        <v>929</v>
      </c>
      <c r="K2154" t="s">
        <v>141</v>
      </c>
      <c r="L2154" t="s">
        <v>93</v>
      </c>
      <c r="M2154" t="s">
        <v>1032</v>
      </c>
      <c r="O2154" s="2">
        <f>IFERROR(IF($B2154="","",INDEX(所属情報!$E:$E,MATCH($A2154,所属情報!$A:$A,0))),"")</f>
        <v>490053</v>
      </c>
      <c r="P2154" s="2" t="str">
        <f t="shared" si="99"/>
        <v>川口　拓実 (1)</v>
      </c>
      <c r="Q2154" s="2" t="str">
        <f t="shared" si="100"/>
        <v>ｶﾜｸﾞﾁ ﾀｸﾐ</v>
      </c>
      <c r="R2154" s="2" t="str">
        <f t="shared" si="101"/>
        <v>KAWAGUCHI Takumi (05)</v>
      </c>
      <c r="S2154" s="2" t="str">
        <f>IFERROR(IF($F2154="","",INDEX(リスト!$C:$C,MATCH($F2154,リスト!$B:$B,0))),"")</f>
        <v>27</v>
      </c>
      <c r="T2154" s="2" t="str">
        <f>IFERROR(IF($K2154="","",INDEX(リスト!$F:$F,MATCH($K2154,リスト!$E:$E,0))),"")</f>
        <v>JPN</v>
      </c>
      <c r="U2154" s="2" t="str">
        <f>IF($B2154="","",RIGHT($G2154*1000+100+COUNTIF($G$2:$G2154,$G2154),9))</f>
        <v>050428102</v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>三島・大　阪</v>
      </c>
    </row>
    <row r="2155" spans="1:22" x14ac:dyDescent="0.4">
      <c r="A2155" t="s">
        <v>11887</v>
      </c>
      <c r="B2155">
        <v>2164</v>
      </c>
      <c r="C2155" t="s">
        <v>9560</v>
      </c>
      <c r="D2155" t="s">
        <v>9561</v>
      </c>
      <c r="E2155">
        <v>3</v>
      </c>
      <c r="F2155" t="s">
        <v>93</v>
      </c>
      <c r="G2155">
        <v>20030714</v>
      </c>
      <c r="H2155" t="s">
        <v>9562</v>
      </c>
      <c r="I2155" t="s">
        <v>9563</v>
      </c>
      <c r="J2155" t="s">
        <v>3600</v>
      </c>
      <c r="K2155" t="s">
        <v>141</v>
      </c>
      <c r="L2155" t="s">
        <v>107</v>
      </c>
      <c r="M2155" t="s">
        <v>9564</v>
      </c>
      <c r="O2155" s="2">
        <f>IFERROR(IF($B2155="","",INDEX(所属情報!$E:$E,MATCH($A2155,所属情報!$A:$A,0))),"")</f>
        <v>492227</v>
      </c>
      <c r="P2155" s="2" t="str">
        <f t="shared" si="99"/>
        <v>室　公輔 (3)</v>
      </c>
      <c r="Q2155" s="2" t="str">
        <f t="shared" si="100"/>
        <v>ﾑﾛ ｺｳｽｹ</v>
      </c>
      <c r="R2155" s="2" t="str">
        <f t="shared" si="101"/>
        <v>MURO Kosuke (03)</v>
      </c>
      <c r="S2155" s="2" t="str">
        <f>IFERROR(IF($F2155="","",INDEX(リスト!$C:$C,MATCH($F2155,リスト!$B:$B,0))),"")</f>
        <v>27</v>
      </c>
      <c r="T2155" s="2" t="str">
        <f>IFERROR(IF($K2155="","",INDEX(リスト!$F:$F,MATCH($K2155,リスト!$E:$E,0))),"")</f>
        <v>JPN</v>
      </c>
      <c r="U2155" s="2" t="str">
        <f>IF($B2155="","",RIGHT($G2155*1000+100+COUNTIF($G$2:$G2155,$G2155),9))</f>
        <v>030714102</v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>広島国際学院・広　島</v>
      </c>
    </row>
    <row r="2156" spans="1:22" x14ac:dyDescent="0.4">
      <c r="A2156" t="s">
        <v>718</v>
      </c>
      <c r="B2156">
        <v>2165</v>
      </c>
      <c r="C2156" t="s">
        <v>9565</v>
      </c>
      <c r="D2156" t="s">
        <v>9566</v>
      </c>
      <c r="E2156">
        <v>1</v>
      </c>
      <c r="F2156" t="s">
        <v>93</v>
      </c>
      <c r="G2156">
        <v>20060228</v>
      </c>
      <c r="H2156" t="s">
        <v>9567</v>
      </c>
      <c r="I2156" t="s">
        <v>4969</v>
      </c>
      <c r="J2156" t="s">
        <v>3522</v>
      </c>
      <c r="K2156" t="s">
        <v>141</v>
      </c>
      <c r="L2156" t="s">
        <v>93</v>
      </c>
      <c r="M2156" t="s">
        <v>951</v>
      </c>
      <c r="O2156" s="2">
        <f>IFERROR(IF($B2156="","",INDEX(所属情報!$E:$E,MATCH($A2156,所属情報!$A:$A,0))),"")</f>
        <v>492355</v>
      </c>
      <c r="P2156" s="2" t="str">
        <f t="shared" si="99"/>
        <v>谷口　珀斗 (1)</v>
      </c>
      <c r="Q2156" s="2" t="str">
        <f t="shared" si="100"/>
        <v>ﾀﾆｸﾞﾁ ﾊｸﾄ</v>
      </c>
      <c r="R2156" s="2" t="str">
        <f t="shared" si="101"/>
        <v>TANIGUCHI Hakuto (06)</v>
      </c>
      <c r="S2156" s="2" t="str">
        <f>IFERROR(IF($F2156="","",INDEX(リスト!$C:$C,MATCH($F2156,リスト!$B:$B,0))),"")</f>
        <v>27</v>
      </c>
      <c r="T2156" s="2" t="str">
        <f>IFERROR(IF($K2156="","",INDEX(リスト!$F:$F,MATCH($K2156,リスト!$E:$E,0))),"")</f>
        <v>JPN</v>
      </c>
      <c r="U2156" s="2" t="str">
        <f>IF($B2156="","",RIGHT($G2156*1000+100+COUNTIF($G$2:$G2156,$G2156),9))</f>
        <v>060228102</v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>大阪・大　阪</v>
      </c>
    </row>
    <row r="2157" spans="1:22" x14ac:dyDescent="0.4">
      <c r="A2157" t="s">
        <v>718</v>
      </c>
      <c r="B2157">
        <v>2166</v>
      </c>
      <c r="C2157" t="s">
        <v>9568</v>
      </c>
      <c r="D2157" t="s">
        <v>9569</v>
      </c>
      <c r="E2157">
        <v>1</v>
      </c>
      <c r="F2157" t="s">
        <v>117</v>
      </c>
      <c r="G2157">
        <v>20051121</v>
      </c>
      <c r="H2157" t="s">
        <v>9570</v>
      </c>
      <c r="I2157" t="s">
        <v>3822</v>
      </c>
      <c r="J2157" t="s">
        <v>3600</v>
      </c>
      <c r="K2157" t="s">
        <v>141</v>
      </c>
      <c r="L2157" t="s">
        <v>117</v>
      </c>
      <c r="M2157" t="s">
        <v>6391</v>
      </c>
      <c r="O2157" s="2">
        <f>IFERROR(IF($B2157="","",INDEX(所属情報!$E:$E,MATCH($A2157,所属情報!$A:$A,0))),"")</f>
        <v>492355</v>
      </c>
      <c r="P2157" s="2" t="str">
        <f t="shared" si="99"/>
        <v>岡野　孝祐 (1)</v>
      </c>
      <c r="Q2157" s="2" t="str">
        <f t="shared" si="100"/>
        <v>ｵｶﾉ ｺｳｽｹ</v>
      </c>
      <c r="R2157" s="2" t="str">
        <f t="shared" si="101"/>
        <v>OKANO Kosuke (05)</v>
      </c>
      <c r="S2157" s="2" t="str">
        <f>IFERROR(IF($F2157="","",INDEX(リスト!$C:$C,MATCH($F2157,リスト!$B:$B,0))),"")</f>
        <v>39</v>
      </c>
      <c r="T2157" s="2" t="str">
        <f>IFERROR(IF($K2157="","",INDEX(リスト!$F:$F,MATCH($K2157,リスト!$E:$E,0))),"")</f>
        <v>JPN</v>
      </c>
      <c r="U2157" s="2" t="str">
        <f>IF($B2157="","",RIGHT($G2157*1000+100+COUNTIF($G$2:$G2157,$G2157),9))</f>
        <v>051121101</v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>岡豊・高　知</v>
      </c>
    </row>
    <row r="2158" spans="1:22" x14ac:dyDescent="0.4">
      <c r="A2158" t="s">
        <v>718</v>
      </c>
      <c r="B2158">
        <v>2167</v>
      </c>
      <c r="C2158" t="s">
        <v>9571</v>
      </c>
      <c r="D2158" t="s">
        <v>9572</v>
      </c>
      <c r="E2158">
        <v>1</v>
      </c>
      <c r="F2158" t="s">
        <v>91</v>
      </c>
      <c r="G2158">
        <v>20050710</v>
      </c>
      <c r="H2158" t="s">
        <v>9573</v>
      </c>
      <c r="I2158" t="s">
        <v>9574</v>
      </c>
      <c r="J2158" t="s">
        <v>9575</v>
      </c>
      <c r="K2158" t="s">
        <v>141</v>
      </c>
      <c r="L2158" t="s">
        <v>91</v>
      </c>
      <c r="M2158" t="s">
        <v>2965</v>
      </c>
      <c r="O2158" s="2">
        <f>IFERROR(IF($B2158="","",INDEX(所属情報!$E:$E,MATCH($A2158,所属情報!$A:$A,0))),"")</f>
        <v>492355</v>
      </c>
      <c r="P2158" s="2" t="str">
        <f t="shared" si="99"/>
        <v>モンパルゴンザレス　朗偉 (1)</v>
      </c>
      <c r="Q2158" s="2" t="str">
        <f t="shared" si="100"/>
        <v>ﾓﾝﾊﾟﾙｺﾞﾝｻﾞﾚｽ ﾛｳｲ</v>
      </c>
      <c r="R2158" s="2" t="str">
        <f t="shared" si="101"/>
        <v>MOMPARTGONZALEZ Rouy (05)</v>
      </c>
      <c r="S2158" s="2" t="str">
        <f>IFERROR(IF($F2158="","",INDEX(リスト!$C:$C,MATCH($F2158,リスト!$B:$B,0))),"")</f>
        <v>26</v>
      </c>
      <c r="T2158" s="2" t="str">
        <f>IFERROR(IF($K2158="","",INDEX(リスト!$F:$F,MATCH($K2158,リスト!$E:$E,0))),"")</f>
        <v>JPN</v>
      </c>
      <c r="U2158" s="2" t="str">
        <f>IF($B2158="","",RIGHT($G2158*1000+100+COUNTIF($G$2:$G2158,$G2158),9))</f>
        <v>050710102</v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>北稜・京　都</v>
      </c>
    </row>
    <row r="2159" spans="1:22" x14ac:dyDescent="0.4">
      <c r="A2159" t="s">
        <v>743</v>
      </c>
      <c r="B2159">
        <v>2168</v>
      </c>
      <c r="C2159" t="s">
        <v>9576</v>
      </c>
      <c r="D2159" t="s">
        <v>9577</v>
      </c>
      <c r="E2159">
        <v>3</v>
      </c>
      <c r="F2159" t="s">
        <v>89</v>
      </c>
      <c r="G2159">
        <v>20001027</v>
      </c>
      <c r="H2159" t="s">
        <v>9578</v>
      </c>
      <c r="I2159" t="s">
        <v>1418</v>
      </c>
      <c r="J2159" t="s">
        <v>1461</v>
      </c>
      <c r="K2159" t="s">
        <v>141</v>
      </c>
      <c r="L2159" t="s">
        <v>93</v>
      </c>
      <c r="M2159" t="s">
        <v>4186</v>
      </c>
      <c r="O2159" s="2">
        <f>IFERROR(IF($B2159="","",INDEX(所属情報!$E:$E,MATCH($A2159,所属情報!$A:$A,0))),"")</f>
        <v>490080</v>
      </c>
      <c r="P2159" s="2" t="str">
        <f t="shared" si="99"/>
        <v>中村　憲太郎 (3)</v>
      </c>
      <c r="Q2159" s="2" t="str">
        <f t="shared" si="100"/>
        <v>ﾅｶﾑﾗ ｹﾝﾀﾛｳ</v>
      </c>
      <c r="R2159" s="2" t="str">
        <f t="shared" si="101"/>
        <v>NAKAMURA Kentaro (00)</v>
      </c>
      <c r="S2159" s="2" t="str">
        <f>IFERROR(IF($F2159="","",INDEX(リスト!$C:$C,MATCH($F2159,リスト!$B:$B,0))),"")</f>
        <v>25</v>
      </c>
      <c r="T2159" s="2" t="str">
        <f>IFERROR(IF($K2159="","",INDEX(リスト!$F:$F,MATCH($K2159,リスト!$E:$E,0))),"")</f>
        <v>JPN</v>
      </c>
      <c r="U2159" s="2" t="str">
        <f>IF($B2159="","",RIGHT($G2159*1000+100+COUNTIF($G$2:$G2159,$G2159),9))</f>
        <v>001027101</v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>三国丘・大　阪</v>
      </c>
    </row>
    <row r="2160" spans="1:22" x14ac:dyDescent="0.4">
      <c r="A2160" t="s">
        <v>708</v>
      </c>
      <c r="B2160">
        <v>2171</v>
      </c>
      <c r="C2160" t="s">
        <v>9579</v>
      </c>
      <c r="D2160" t="s">
        <v>9580</v>
      </c>
      <c r="E2160">
        <v>1</v>
      </c>
      <c r="F2160" t="s">
        <v>65</v>
      </c>
      <c r="G2160">
        <v>20050503</v>
      </c>
      <c r="H2160" t="s">
        <v>9581</v>
      </c>
      <c r="I2160" t="s">
        <v>1525</v>
      </c>
      <c r="J2160" t="s">
        <v>9582</v>
      </c>
      <c r="K2160" t="s">
        <v>141</v>
      </c>
      <c r="L2160" t="s">
        <v>65</v>
      </c>
      <c r="M2160" t="s">
        <v>9583</v>
      </c>
      <c r="O2160" s="2">
        <f>IFERROR(IF($B2160="","",INDEX(所属情報!$E:$E,MATCH($A2160,所属情報!$A:$A,0))),"")</f>
        <v>492195</v>
      </c>
      <c r="P2160" s="2" t="str">
        <f t="shared" si="99"/>
        <v>木下　富美之 (1)</v>
      </c>
      <c r="Q2160" s="2" t="str">
        <f t="shared" si="100"/>
        <v>ｷﾉｼﾀ ﾌﾐﾕｷ</v>
      </c>
      <c r="R2160" s="2" t="str">
        <f t="shared" si="101"/>
        <v>KINOSHITA Fumiyuki (05)</v>
      </c>
      <c r="S2160" s="2" t="str">
        <f>IFERROR(IF($F2160="","",INDEX(リスト!$C:$C,MATCH($F2160,リスト!$B:$B,0))),"")</f>
        <v>13</v>
      </c>
      <c r="T2160" s="2" t="str">
        <f>IFERROR(IF($K2160="","",INDEX(リスト!$F:$F,MATCH($K2160,リスト!$E:$E,0))),"")</f>
        <v>JPN</v>
      </c>
      <c r="U2160" s="2" t="str">
        <f>IF($B2160="","",RIGHT($G2160*1000+100+COUNTIF($G$2:$G2160,$G2160),9))</f>
        <v>050503101</v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>日本大櫻丘・東　京</v>
      </c>
    </row>
    <row r="2161" spans="1:22" x14ac:dyDescent="0.4">
      <c r="A2161" t="s">
        <v>716</v>
      </c>
      <c r="B2161">
        <v>2173</v>
      </c>
      <c r="C2161" t="s">
        <v>9584</v>
      </c>
      <c r="D2161" t="s">
        <v>9585</v>
      </c>
      <c r="E2161">
        <v>1</v>
      </c>
      <c r="F2161" t="s">
        <v>99</v>
      </c>
      <c r="G2161">
        <v>20050824</v>
      </c>
      <c r="H2161" t="s">
        <v>9586</v>
      </c>
      <c r="I2161" t="s">
        <v>9587</v>
      </c>
      <c r="J2161" t="s">
        <v>2148</v>
      </c>
      <c r="K2161" t="s">
        <v>141</v>
      </c>
      <c r="L2161" t="s">
        <v>99</v>
      </c>
      <c r="M2161" t="s">
        <v>7212</v>
      </c>
      <c r="O2161" s="2">
        <f>IFERROR(IF($B2161="","",INDEX(所属情報!$E:$E,MATCH($A2161,所属情報!$A:$A,0))),"")</f>
        <v>492302</v>
      </c>
      <c r="P2161" s="2" t="str">
        <f t="shared" si="99"/>
        <v>堀井　昊 (1)</v>
      </c>
      <c r="Q2161" s="2" t="str">
        <f t="shared" si="100"/>
        <v>ﾎﾘｲ ｺｳ</v>
      </c>
      <c r="R2161" s="2" t="str">
        <f t="shared" si="101"/>
        <v>HORII Ko (05)</v>
      </c>
      <c r="S2161" s="2" t="str">
        <f>IFERROR(IF($F2161="","",INDEX(リスト!$C:$C,MATCH($F2161,リスト!$B:$B,0))),"")</f>
        <v>30</v>
      </c>
      <c r="T2161" s="2" t="str">
        <f>IFERROR(IF($K2161="","",INDEX(リスト!$F:$F,MATCH($K2161,リスト!$E:$E,0))),"")</f>
        <v>JPN</v>
      </c>
      <c r="U2161" s="2" t="str">
        <f>IF($B2161="","",RIGHT($G2161*1000+100+COUNTIF($G$2:$G2161,$G2161),9))</f>
        <v>050824101</v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>近畿大和歌山・和歌山</v>
      </c>
    </row>
    <row r="2162" spans="1:22" x14ac:dyDescent="0.4">
      <c r="A2162" t="s">
        <v>716</v>
      </c>
      <c r="B2162">
        <v>2174</v>
      </c>
      <c r="C2162" t="s">
        <v>9588</v>
      </c>
      <c r="D2162" t="s">
        <v>9589</v>
      </c>
      <c r="E2162">
        <v>1</v>
      </c>
      <c r="F2162" t="s">
        <v>97</v>
      </c>
      <c r="G2162">
        <v>20050410</v>
      </c>
      <c r="H2162" t="s">
        <v>9590</v>
      </c>
      <c r="I2162" t="s">
        <v>1854</v>
      </c>
      <c r="J2162" t="s">
        <v>1435</v>
      </c>
      <c r="K2162" t="s">
        <v>141</v>
      </c>
      <c r="L2162" t="s">
        <v>97</v>
      </c>
      <c r="M2162" t="s">
        <v>6886</v>
      </c>
      <c r="O2162" s="2">
        <f>IFERROR(IF($B2162="","",INDEX(所属情報!$E:$E,MATCH($A2162,所属情報!$A:$A,0))),"")</f>
        <v>492302</v>
      </c>
      <c r="P2162" s="2" t="str">
        <f t="shared" si="99"/>
        <v>岩本　優太 (1)</v>
      </c>
      <c r="Q2162" s="2" t="str">
        <f t="shared" si="100"/>
        <v>ｲﾜﾓﾄ ﾕｳﾀ</v>
      </c>
      <c r="R2162" s="2" t="str">
        <f t="shared" si="101"/>
        <v>IWAMOTO Yuta (05)</v>
      </c>
      <c r="S2162" s="2" t="str">
        <f>IFERROR(IF($F2162="","",INDEX(リスト!$C:$C,MATCH($F2162,リスト!$B:$B,0))),"")</f>
        <v>29</v>
      </c>
      <c r="T2162" s="2" t="str">
        <f>IFERROR(IF($K2162="","",INDEX(リスト!$F:$F,MATCH($K2162,リスト!$E:$E,0))),"")</f>
        <v>JPN</v>
      </c>
      <c r="U2162" s="2" t="str">
        <f>IF($B2162="","",RIGHT($G2162*1000+100+COUNTIF($G$2:$G2162,$G2162),9))</f>
        <v>050410101</v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>橿原・奈　良</v>
      </c>
    </row>
    <row r="2163" spans="1:22" x14ac:dyDescent="0.4">
      <c r="A2163" t="s">
        <v>716</v>
      </c>
      <c r="B2163">
        <v>2175</v>
      </c>
      <c r="C2163" t="s">
        <v>9591</v>
      </c>
      <c r="D2163" t="s">
        <v>9592</v>
      </c>
      <c r="E2163">
        <v>1</v>
      </c>
      <c r="F2163" t="s">
        <v>93</v>
      </c>
      <c r="G2163">
        <v>20050713</v>
      </c>
      <c r="H2163" t="s">
        <v>9593</v>
      </c>
      <c r="I2163" t="s">
        <v>9594</v>
      </c>
      <c r="J2163" t="s">
        <v>1413</v>
      </c>
      <c r="K2163" t="s">
        <v>141</v>
      </c>
      <c r="L2163" t="s">
        <v>93</v>
      </c>
      <c r="M2163" t="s">
        <v>951</v>
      </c>
      <c r="O2163" s="2">
        <f>IFERROR(IF($B2163="","",INDEX(所属情報!$E:$E,MATCH($A2163,所属情報!$A:$A,0))),"")</f>
        <v>492302</v>
      </c>
      <c r="P2163" s="2" t="str">
        <f t="shared" si="99"/>
        <v>石塚　洸汰朗 (1)</v>
      </c>
      <c r="Q2163" s="2" t="str">
        <f t="shared" si="100"/>
        <v>ｲｼﾂﾞｶ ｺｳﾀﾛｳ</v>
      </c>
      <c r="R2163" s="2" t="str">
        <f t="shared" si="101"/>
        <v>ISHIZUKA Kotaro (05)</v>
      </c>
      <c r="S2163" s="2" t="str">
        <f>IFERROR(IF($F2163="","",INDEX(リスト!$C:$C,MATCH($F2163,リスト!$B:$B,0))),"")</f>
        <v>27</v>
      </c>
      <c r="T2163" s="2" t="str">
        <f>IFERROR(IF($K2163="","",INDEX(リスト!$F:$F,MATCH($K2163,リスト!$E:$E,0))),"")</f>
        <v>JPN</v>
      </c>
      <c r="U2163" s="2" t="str">
        <f>IF($B2163="","",RIGHT($G2163*1000+100+COUNTIF($G$2:$G2163,$G2163),9))</f>
        <v>050713101</v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>大阪・大　阪</v>
      </c>
    </row>
    <row r="2164" spans="1:22" x14ac:dyDescent="0.4">
      <c r="A2164" t="s">
        <v>716</v>
      </c>
      <c r="B2164">
        <v>2176</v>
      </c>
      <c r="C2164" t="s">
        <v>9595</v>
      </c>
      <c r="D2164" t="s">
        <v>5357</v>
      </c>
      <c r="E2164">
        <v>1</v>
      </c>
      <c r="F2164" t="s">
        <v>87</v>
      </c>
      <c r="G2164">
        <v>20060329</v>
      </c>
      <c r="H2164" t="s">
        <v>9596</v>
      </c>
      <c r="I2164" t="s">
        <v>2392</v>
      </c>
      <c r="J2164" t="s">
        <v>929</v>
      </c>
      <c r="K2164" t="s">
        <v>141</v>
      </c>
      <c r="L2164" t="s">
        <v>87</v>
      </c>
      <c r="M2164" t="s">
        <v>1976</v>
      </c>
      <c r="O2164" s="2">
        <f>IFERROR(IF($B2164="","",INDEX(所属情報!$E:$E,MATCH($A2164,所属情報!$A:$A,0))),"")</f>
        <v>492302</v>
      </c>
      <c r="P2164" s="2" t="str">
        <f t="shared" si="99"/>
        <v>西田　匠 (1)</v>
      </c>
      <c r="Q2164" s="2" t="str">
        <f t="shared" si="100"/>
        <v>ﾆｼﾀﾞ ﾀｸﾐ</v>
      </c>
      <c r="R2164" s="2" t="str">
        <f t="shared" si="101"/>
        <v>NISHIDA Takumi (06)</v>
      </c>
      <c r="S2164" s="2" t="str">
        <f>IFERROR(IF($F2164="","",INDEX(リスト!$C:$C,MATCH($F2164,リスト!$B:$B,0))),"")</f>
        <v>24</v>
      </c>
      <c r="T2164" s="2" t="str">
        <f>IFERROR(IF($K2164="","",INDEX(リスト!$F:$F,MATCH($K2164,リスト!$E:$E,0))),"")</f>
        <v>JPN</v>
      </c>
      <c r="U2164" s="2" t="str">
        <f>IF($B2164="","",RIGHT($G2164*1000+100+COUNTIF($G$2:$G2164,$G2164),9))</f>
        <v>060329101</v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>皇學館・三　重</v>
      </c>
    </row>
    <row r="2165" spans="1:22" x14ac:dyDescent="0.4">
      <c r="A2165" t="s">
        <v>11888</v>
      </c>
      <c r="B2165">
        <v>2177</v>
      </c>
      <c r="C2165" t="s">
        <v>9597</v>
      </c>
      <c r="D2165" t="s">
        <v>9598</v>
      </c>
      <c r="E2165">
        <v>2</v>
      </c>
      <c r="F2165" t="s">
        <v>99</v>
      </c>
      <c r="G2165">
        <v>20050207</v>
      </c>
      <c r="H2165" t="s">
        <v>9599</v>
      </c>
      <c r="I2165" t="s">
        <v>5922</v>
      </c>
      <c r="J2165" t="s">
        <v>9600</v>
      </c>
      <c r="K2165" t="s">
        <v>141</v>
      </c>
      <c r="L2165" t="s">
        <v>99</v>
      </c>
      <c r="M2165" t="s">
        <v>1933</v>
      </c>
      <c r="O2165" s="2">
        <f>IFERROR(IF($B2165="","",INDEX(所属情報!$E:$E,MATCH($A2165,所属情報!$A:$A,0))),"")</f>
        <v>491024</v>
      </c>
      <c r="P2165" s="2" t="str">
        <f t="shared" si="99"/>
        <v>大地　蘭斗 (2)</v>
      </c>
      <c r="Q2165" s="2" t="str">
        <f t="shared" si="100"/>
        <v>ｵｵｼﾞ ﾗﾝﾄ</v>
      </c>
      <c r="R2165" s="2" t="str">
        <f t="shared" si="101"/>
        <v>OJI Ranto (05)</v>
      </c>
      <c r="S2165" s="2" t="str">
        <f>IFERROR(IF($F2165="","",INDEX(リスト!$C:$C,MATCH($F2165,リスト!$B:$B,0))),"")</f>
        <v>30</v>
      </c>
      <c r="T2165" s="2" t="str">
        <f>IFERROR(IF($K2165="","",INDEX(リスト!$F:$F,MATCH($K2165,リスト!$E:$E,0))),"")</f>
        <v>JPN</v>
      </c>
      <c r="U2165" s="2" t="str">
        <f>IF($B2165="","",RIGHT($G2165*1000+100+COUNTIF($G$2:$G2165,$G2165),9))</f>
        <v>050207102</v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>田辺・和歌山</v>
      </c>
    </row>
    <row r="2166" spans="1:22" x14ac:dyDescent="0.4">
      <c r="A2166" t="s">
        <v>11775</v>
      </c>
      <c r="B2166">
        <v>2178</v>
      </c>
      <c r="C2166" t="s">
        <v>9601</v>
      </c>
      <c r="D2166" t="s">
        <v>9602</v>
      </c>
      <c r="E2166">
        <v>1</v>
      </c>
      <c r="F2166" t="s">
        <v>95</v>
      </c>
      <c r="G2166">
        <v>20060220</v>
      </c>
      <c r="H2166" t="s">
        <v>9603</v>
      </c>
      <c r="I2166" t="s">
        <v>9604</v>
      </c>
      <c r="J2166" t="s">
        <v>1716</v>
      </c>
      <c r="K2166" t="s">
        <v>141</v>
      </c>
      <c r="L2166" t="s">
        <v>95</v>
      </c>
      <c r="M2166" t="s">
        <v>3967</v>
      </c>
      <c r="O2166" s="2">
        <f>IFERROR(IF($B2166="","",INDEX(所属情報!$E:$E,MATCH($A2166,所属情報!$A:$A,0))),"")</f>
        <v>490051</v>
      </c>
      <c r="P2166" s="2" t="str">
        <f t="shared" si="99"/>
        <v>日下　大誠 (1)</v>
      </c>
      <c r="Q2166" s="2" t="str">
        <f t="shared" si="100"/>
        <v>ｸｻｶ ﾀｲｾｲ</v>
      </c>
      <c r="R2166" s="2" t="str">
        <f t="shared" si="101"/>
        <v>KUSAKA Taisei (06)</v>
      </c>
      <c r="S2166" s="2" t="str">
        <f>IFERROR(IF($F2166="","",INDEX(リスト!$C:$C,MATCH($F2166,リスト!$B:$B,0))),"")</f>
        <v>28</v>
      </c>
      <c r="T2166" s="2" t="str">
        <f>IFERROR(IF($K2166="","",INDEX(リスト!$F:$F,MATCH($K2166,リスト!$E:$E,0))),"")</f>
        <v>JPN</v>
      </c>
      <c r="U2166" s="2" t="str">
        <f>IF($B2166="","",RIGHT($G2166*1000+100+COUNTIF($G$2:$G2166,$G2166),9))</f>
        <v>060220101</v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>加古川東・兵　庫</v>
      </c>
    </row>
    <row r="2167" spans="1:22" x14ac:dyDescent="0.4">
      <c r="A2167" t="s">
        <v>11775</v>
      </c>
      <c r="B2167">
        <v>2179</v>
      </c>
      <c r="C2167" t="s">
        <v>9605</v>
      </c>
      <c r="D2167" t="s">
        <v>9606</v>
      </c>
      <c r="E2167">
        <v>1</v>
      </c>
      <c r="F2167" t="s">
        <v>107</v>
      </c>
      <c r="G2167">
        <v>20040614</v>
      </c>
      <c r="H2167" t="s">
        <v>9607</v>
      </c>
      <c r="I2167" t="s">
        <v>2459</v>
      </c>
      <c r="J2167" t="s">
        <v>5381</v>
      </c>
      <c r="K2167" t="s">
        <v>141</v>
      </c>
      <c r="L2167" t="s">
        <v>107</v>
      </c>
      <c r="M2167" t="s">
        <v>4912</v>
      </c>
      <c r="O2167" s="2">
        <f>IFERROR(IF($B2167="","",INDEX(所属情報!$E:$E,MATCH($A2167,所属情報!$A:$A,0))),"")</f>
        <v>490051</v>
      </c>
      <c r="P2167" s="2" t="str">
        <f t="shared" si="99"/>
        <v>千田　晃士朗 (1)</v>
      </c>
      <c r="Q2167" s="2" t="str">
        <f t="shared" si="100"/>
        <v>ｾﾝﾀﾞ ｺｳｼﾛｳ</v>
      </c>
      <c r="R2167" s="2" t="str">
        <f t="shared" si="101"/>
        <v>SENDA Koshiro (04)</v>
      </c>
      <c r="S2167" s="2" t="str">
        <f>IFERROR(IF($F2167="","",INDEX(リスト!$C:$C,MATCH($F2167,リスト!$B:$B,0))),"")</f>
        <v>34</v>
      </c>
      <c r="T2167" s="2" t="str">
        <f>IFERROR(IF($K2167="","",INDEX(リスト!$F:$F,MATCH($K2167,リスト!$E:$E,0))),"")</f>
        <v>JPN</v>
      </c>
      <c r="U2167" s="2" t="str">
        <f>IF($B2167="","",RIGHT($G2167*1000+100+COUNTIF($G$2:$G2167,$G2167),9))</f>
        <v>040614107</v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>広島大福山・広　島</v>
      </c>
    </row>
    <row r="2168" spans="1:22" x14ac:dyDescent="0.4">
      <c r="A2168" t="s">
        <v>11775</v>
      </c>
      <c r="B2168">
        <v>2180</v>
      </c>
      <c r="C2168" t="s">
        <v>9608</v>
      </c>
      <c r="D2168" t="s">
        <v>9609</v>
      </c>
      <c r="E2168">
        <v>1</v>
      </c>
      <c r="F2168" t="s">
        <v>89</v>
      </c>
      <c r="G2168">
        <v>20050503</v>
      </c>
      <c r="H2168" t="s">
        <v>9610</v>
      </c>
      <c r="I2168" t="s">
        <v>949</v>
      </c>
      <c r="J2168" t="s">
        <v>2248</v>
      </c>
      <c r="K2168" t="s">
        <v>141</v>
      </c>
      <c r="L2168" t="s">
        <v>89</v>
      </c>
      <c r="M2168" t="s">
        <v>4155</v>
      </c>
      <c r="O2168" s="2">
        <f>IFERROR(IF($B2168="","",INDEX(所属情報!$E:$E,MATCH($A2168,所属情報!$A:$A,0))),"")</f>
        <v>490051</v>
      </c>
      <c r="P2168" s="2" t="str">
        <f t="shared" si="99"/>
        <v>山田　翔悟 (1)</v>
      </c>
      <c r="Q2168" s="2" t="str">
        <f t="shared" si="100"/>
        <v>ﾔﾏﾀﾞ ｼｮｳｺﾞ</v>
      </c>
      <c r="R2168" s="2" t="str">
        <f t="shared" si="101"/>
        <v>YAMADA Shogo (05)</v>
      </c>
      <c r="S2168" s="2" t="str">
        <f>IFERROR(IF($F2168="","",INDEX(リスト!$C:$C,MATCH($F2168,リスト!$B:$B,0))),"")</f>
        <v>25</v>
      </c>
      <c r="T2168" s="2" t="str">
        <f>IFERROR(IF($K2168="","",INDEX(リスト!$F:$F,MATCH($K2168,リスト!$E:$E,0))),"")</f>
        <v>JPN</v>
      </c>
      <c r="U2168" s="2" t="str">
        <f>IF($B2168="","",RIGHT($G2168*1000+100+COUNTIF($G$2:$G2168,$G2168),9))</f>
        <v>050503102</v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>膳所・滋　賀</v>
      </c>
    </row>
    <row r="2169" spans="1:22" x14ac:dyDescent="0.4">
      <c r="A2169" t="s">
        <v>11889</v>
      </c>
      <c r="B2169">
        <v>2181</v>
      </c>
      <c r="C2169" t="s">
        <v>9611</v>
      </c>
      <c r="D2169" t="s">
        <v>9612</v>
      </c>
      <c r="E2169">
        <v>2</v>
      </c>
      <c r="F2169" t="s">
        <v>1281</v>
      </c>
      <c r="G2169">
        <v>20040422</v>
      </c>
      <c r="H2169" t="s">
        <v>9613</v>
      </c>
      <c r="I2169" t="s">
        <v>7625</v>
      </c>
      <c r="J2169" t="s">
        <v>4259</v>
      </c>
      <c r="K2169" t="s">
        <v>141</v>
      </c>
      <c r="L2169" t="s">
        <v>95</v>
      </c>
      <c r="M2169" t="s">
        <v>3843</v>
      </c>
      <c r="O2169" s="2">
        <f>IFERROR(IF($B2169="","",INDEX(所属情報!$E:$E,MATCH($A2169,所属情報!$A:$A,0))),"")</f>
        <v>491041</v>
      </c>
      <c r="P2169" s="2" t="str">
        <f t="shared" si="99"/>
        <v>島　真之介 (2)</v>
      </c>
      <c r="Q2169" s="2" t="str">
        <f t="shared" si="100"/>
        <v>ｼﾏ ｼﾝﾉｽｹ</v>
      </c>
      <c r="R2169" s="2" t="str">
        <f t="shared" si="101"/>
        <v>SHIMA Shinnosuke (04)</v>
      </c>
      <c r="S2169" s="2" t="str">
        <f>IFERROR(IF($F2169="","",INDEX(リスト!$C:$C,MATCH($F2169,リスト!$B:$B,0))),"")</f>
        <v>49</v>
      </c>
      <c r="T2169" s="2" t="str">
        <f>IFERROR(IF($K2169="","",INDEX(リスト!$F:$F,MATCH($K2169,リスト!$E:$E,0))),"")</f>
        <v>JPN</v>
      </c>
      <c r="U2169" s="2" t="str">
        <f>IF($B2169="","",RIGHT($G2169*1000+100+COUNTIF($G$2:$G2169,$G2169),9))</f>
        <v>040422104</v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>三田学園・兵　庫</v>
      </c>
    </row>
    <row r="2170" spans="1:22" x14ac:dyDescent="0.4">
      <c r="A2170" t="s">
        <v>11889</v>
      </c>
      <c r="B2170">
        <v>2182</v>
      </c>
      <c r="C2170" t="s">
        <v>9614</v>
      </c>
      <c r="D2170" t="s">
        <v>9615</v>
      </c>
      <c r="E2170">
        <v>2</v>
      </c>
      <c r="F2170" t="s">
        <v>1281</v>
      </c>
      <c r="G2170">
        <v>20041109</v>
      </c>
      <c r="H2170" t="s">
        <v>9616</v>
      </c>
      <c r="I2170" t="s">
        <v>4661</v>
      </c>
      <c r="J2170" t="s">
        <v>3179</v>
      </c>
      <c r="K2170" t="s">
        <v>141</v>
      </c>
      <c r="L2170" t="s">
        <v>95</v>
      </c>
      <c r="M2170" t="s">
        <v>7016</v>
      </c>
      <c r="O2170" s="2">
        <f>IFERROR(IF($B2170="","",INDEX(所属情報!$E:$E,MATCH($A2170,所属情報!$A:$A,0))),"")</f>
        <v>491041</v>
      </c>
      <c r="P2170" s="2" t="str">
        <f t="shared" si="99"/>
        <v>赤尾　光秋 (2)</v>
      </c>
      <c r="Q2170" s="2" t="str">
        <f t="shared" si="100"/>
        <v>ｱｶｵ ﾃﾙｱｷ</v>
      </c>
      <c r="R2170" s="2" t="str">
        <f t="shared" si="101"/>
        <v>AKAO Teruaki (04)</v>
      </c>
      <c r="S2170" s="2" t="str">
        <f>IFERROR(IF($F2170="","",INDEX(リスト!$C:$C,MATCH($F2170,リスト!$B:$B,0))),"")</f>
        <v>49</v>
      </c>
      <c r="T2170" s="2" t="str">
        <f>IFERROR(IF($K2170="","",INDEX(リスト!$F:$F,MATCH($K2170,リスト!$E:$E,0))),"")</f>
        <v>JPN</v>
      </c>
      <c r="U2170" s="2" t="str">
        <f>IF($B2170="","",RIGHT($G2170*1000+100+COUNTIF($G$2:$G2170,$G2170),9))</f>
        <v>041109103</v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>御影・兵　庫</v>
      </c>
    </row>
    <row r="2171" spans="1:22" x14ac:dyDescent="0.4">
      <c r="A2171" t="s">
        <v>11828</v>
      </c>
      <c r="B2171">
        <v>2186</v>
      </c>
      <c r="C2171" t="s">
        <v>9617</v>
      </c>
      <c r="D2171" t="s">
        <v>9618</v>
      </c>
      <c r="E2171">
        <v>1</v>
      </c>
      <c r="F2171" t="s">
        <v>95</v>
      </c>
      <c r="G2171">
        <v>20050504</v>
      </c>
      <c r="H2171" t="s">
        <v>9619</v>
      </c>
      <c r="I2171" t="s">
        <v>8903</v>
      </c>
      <c r="J2171" t="s">
        <v>6795</v>
      </c>
      <c r="K2171" t="s">
        <v>141</v>
      </c>
      <c r="L2171" t="s">
        <v>83</v>
      </c>
      <c r="M2171" t="s">
        <v>9620</v>
      </c>
      <c r="O2171" s="2">
        <f>IFERROR(IF($B2171="","",INDEX(所属情報!$E:$E,MATCH($A2171,所属情報!$A:$A,0))),"")</f>
        <v>492242</v>
      </c>
      <c r="P2171" s="2" t="str">
        <f t="shared" si="99"/>
        <v>松浦　叶夢 (1)</v>
      </c>
      <c r="Q2171" s="2" t="str">
        <f t="shared" si="100"/>
        <v>ﾏﾂｳﾗ ｶﾅﾄ</v>
      </c>
      <c r="R2171" s="2" t="str">
        <f t="shared" si="101"/>
        <v>MATSUURA Kanato (05)</v>
      </c>
      <c r="S2171" s="2" t="str">
        <f>IFERROR(IF($F2171="","",INDEX(リスト!$C:$C,MATCH($F2171,リスト!$B:$B,0))),"")</f>
        <v>28</v>
      </c>
      <c r="T2171" s="2" t="str">
        <f>IFERROR(IF($K2171="","",INDEX(リスト!$F:$F,MATCH($K2171,リスト!$E:$E,0))),"")</f>
        <v>JPN</v>
      </c>
      <c r="U2171" s="2" t="str">
        <f>IF($B2171="","",RIGHT($G2171*1000+100+COUNTIF($G$2:$G2171,$G2171),9))</f>
        <v>050504101</v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>清水桜が丘・静　岡</v>
      </c>
    </row>
    <row r="2172" spans="1:22" x14ac:dyDescent="0.4">
      <c r="A2172" t="s">
        <v>11828</v>
      </c>
      <c r="B2172">
        <v>2187</v>
      </c>
      <c r="C2172" t="s">
        <v>9621</v>
      </c>
      <c r="D2172" t="s">
        <v>9622</v>
      </c>
      <c r="E2172">
        <v>1</v>
      </c>
      <c r="F2172" t="s">
        <v>95</v>
      </c>
      <c r="G2172">
        <v>20050622</v>
      </c>
      <c r="H2172" t="s">
        <v>9623</v>
      </c>
      <c r="I2172" t="s">
        <v>783</v>
      </c>
      <c r="J2172" t="s">
        <v>4259</v>
      </c>
      <c r="K2172" t="s">
        <v>141</v>
      </c>
      <c r="L2172" t="s">
        <v>93</v>
      </c>
      <c r="M2172" t="s">
        <v>951</v>
      </c>
      <c r="O2172" s="2">
        <f>IFERROR(IF($B2172="","",INDEX(所属情報!$E:$E,MATCH($A2172,所属情報!$A:$A,0))),"")</f>
        <v>492242</v>
      </c>
      <c r="P2172" s="2" t="str">
        <f t="shared" si="99"/>
        <v>山本　真ノ介 (1)</v>
      </c>
      <c r="Q2172" s="2" t="str">
        <f t="shared" si="100"/>
        <v>ﾔﾏﾓﾄ ｼﾝﾉｽｹ</v>
      </c>
      <c r="R2172" s="2" t="str">
        <f t="shared" si="101"/>
        <v>YAMAMOTO Shinnosuke (05)</v>
      </c>
      <c r="S2172" s="2" t="str">
        <f>IFERROR(IF($F2172="","",INDEX(リスト!$C:$C,MATCH($F2172,リスト!$B:$B,0))),"")</f>
        <v>28</v>
      </c>
      <c r="T2172" s="2" t="str">
        <f>IFERROR(IF($K2172="","",INDEX(リスト!$F:$F,MATCH($K2172,リスト!$E:$E,0))),"")</f>
        <v>JPN</v>
      </c>
      <c r="U2172" s="2" t="str">
        <f>IF($B2172="","",RIGHT($G2172*1000+100+COUNTIF($G$2:$G2172,$G2172),9))</f>
        <v>050622101</v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>大阪・大　阪</v>
      </c>
    </row>
    <row r="2173" spans="1:22" x14ac:dyDescent="0.4">
      <c r="A2173" t="s">
        <v>11828</v>
      </c>
      <c r="B2173">
        <v>2188</v>
      </c>
      <c r="C2173" t="s">
        <v>9624</v>
      </c>
      <c r="D2173" t="s">
        <v>9625</v>
      </c>
      <c r="E2173">
        <v>1</v>
      </c>
      <c r="F2173" t="s">
        <v>95</v>
      </c>
      <c r="G2173">
        <v>20050417</v>
      </c>
      <c r="H2173" t="s">
        <v>9626</v>
      </c>
      <c r="I2173" t="s">
        <v>9627</v>
      </c>
      <c r="J2173" t="s">
        <v>2832</v>
      </c>
      <c r="K2173" t="s">
        <v>141</v>
      </c>
      <c r="L2173" t="s">
        <v>95</v>
      </c>
      <c r="M2173" t="s">
        <v>3563</v>
      </c>
      <c r="O2173" s="2">
        <f>IFERROR(IF($B2173="","",INDEX(所属情報!$E:$E,MATCH($A2173,所属情報!$A:$A,0))),"")</f>
        <v>492242</v>
      </c>
      <c r="P2173" s="2" t="str">
        <f t="shared" si="99"/>
        <v>淺岡　猛斗 (1)</v>
      </c>
      <c r="Q2173" s="2" t="str">
        <f t="shared" si="100"/>
        <v>ｱｻｵｶ ﾀｹﾄ</v>
      </c>
      <c r="R2173" s="2" t="str">
        <f t="shared" si="101"/>
        <v>ASAOKA Taketo (05)</v>
      </c>
      <c r="S2173" s="2" t="str">
        <f>IFERROR(IF($F2173="","",INDEX(リスト!$C:$C,MATCH($F2173,リスト!$B:$B,0))),"")</f>
        <v>28</v>
      </c>
      <c r="T2173" s="2" t="str">
        <f>IFERROR(IF($K2173="","",INDEX(リスト!$F:$F,MATCH($K2173,リスト!$E:$E,0))),"")</f>
        <v>JPN</v>
      </c>
      <c r="U2173" s="2" t="str">
        <f>IF($B2173="","",RIGHT($G2173*1000+100+COUNTIF($G$2:$G2173,$G2173),9))</f>
        <v>050417103</v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>舞子・兵　庫</v>
      </c>
    </row>
    <row r="2174" spans="1:22" x14ac:dyDescent="0.4">
      <c r="A2174" t="s">
        <v>11890</v>
      </c>
      <c r="B2174">
        <v>2189</v>
      </c>
      <c r="C2174" t="s">
        <v>9628</v>
      </c>
      <c r="D2174" t="s">
        <v>9629</v>
      </c>
      <c r="E2174">
        <v>1</v>
      </c>
      <c r="F2174" t="s">
        <v>89</v>
      </c>
      <c r="G2174">
        <v>20060130</v>
      </c>
      <c r="H2174" t="s">
        <v>9630</v>
      </c>
      <c r="I2174" t="s">
        <v>1555</v>
      </c>
      <c r="J2174" t="s">
        <v>3268</v>
      </c>
      <c r="K2174" t="s">
        <v>141</v>
      </c>
      <c r="L2174" t="s">
        <v>89</v>
      </c>
      <c r="M2174" t="s">
        <v>1005</v>
      </c>
      <c r="O2174" s="2">
        <f>IFERROR(IF($B2174="","",INDEX(所属情報!$E:$E,MATCH($A2174,所属情報!$A:$A,0))),"")</f>
        <v>492201</v>
      </c>
      <c r="P2174" s="2" t="str">
        <f t="shared" si="99"/>
        <v>山下　蒼悟 (1)</v>
      </c>
      <c r="Q2174" s="2" t="str">
        <f t="shared" si="100"/>
        <v>ﾔﾏｼﾀ ｿｳｺﾞ</v>
      </c>
      <c r="R2174" s="2" t="str">
        <f t="shared" si="101"/>
        <v>YAMASHITA Sogo (06)</v>
      </c>
      <c r="S2174" s="2" t="str">
        <f>IFERROR(IF($F2174="","",INDEX(リスト!$C:$C,MATCH($F2174,リスト!$B:$B,0))),"")</f>
        <v>25</v>
      </c>
      <c r="T2174" s="2" t="str">
        <f>IFERROR(IF($K2174="","",INDEX(リスト!$F:$F,MATCH($K2174,リスト!$E:$E,0))),"")</f>
        <v>JPN</v>
      </c>
      <c r="U2174" s="2" t="str">
        <f>IF($B2174="","",RIGHT($G2174*1000+100+COUNTIF($G$2:$G2174,$G2174),9))</f>
        <v>060130101</v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>光泉カトリック・滋　賀</v>
      </c>
    </row>
    <row r="2175" spans="1:22" x14ac:dyDescent="0.4">
      <c r="A2175" t="s">
        <v>11890</v>
      </c>
      <c r="B2175">
        <v>2190</v>
      </c>
      <c r="C2175" t="s">
        <v>9631</v>
      </c>
      <c r="D2175" t="s">
        <v>9632</v>
      </c>
      <c r="E2175">
        <v>1</v>
      </c>
      <c r="F2175" t="s">
        <v>91</v>
      </c>
      <c r="G2175">
        <v>20051201</v>
      </c>
      <c r="H2175" t="s">
        <v>9633</v>
      </c>
      <c r="I2175" t="s">
        <v>1332</v>
      </c>
      <c r="J2175" t="s">
        <v>5005</v>
      </c>
      <c r="K2175" t="s">
        <v>141</v>
      </c>
      <c r="L2175" t="s">
        <v>91</v>
      </c>
      <c r="M2175" t="s">
        <v>863</v>
      </c>
      <c r="O2175" s="2">
        <f>IFERROR(IF($B2175="","",INDEX(所属情報!$E:$E,MATCH($A2175,所属情報!$A:$A,0))),"")</f>
        <v>492201</v>
      </c>
      <c r="P2175" s="2" t="str">
        <f t="shared" si="99"/>
        <v>西山　直翔 (1)</v>
      </c>
      <c r="Q2175" s="2" t="str">
        <f t="shared" si="100"/>
        <v>ﾆｼﾔﾏ ﾅｵﾄ</v>
      </c>
      <c r="R2175" s="2" t="str">
        <f t="shared" si="101"/>
        <v>NISHIYAMA Naoto (05)</v>
      </c>
      <c r="S2175" s="2" t="str">
        <f>IFERROR(IF($F2175="","",INDEX(リスト!$C:$C,MATCH($F2175,リスト!$B:$B,0))),"")</f>
        <v>26</v>
      </c>
      <c r="T2175" s="2" t="str">
        <f>IFERROR(IF($K2175="","",INDEX(リスト!$F:$F,MATCH($K2175,リスト!$E:$E,0))),"")</f>
        <v>JPN</v>
      </c>
      <c r="U2175" s="2" t="str">
        <f>IF($B2175="","",RIGHT($G2175*1000+100+COUNTIF($G$2:$G2175,$G2175),9))</f>
        <v>051201101</v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>鳥羽・京　都</v>
      </c>
    </row>
    <row r="2176" spans="1:22" x14ac:dyDescent="0.4">
      <c r="A2176" t="s">
        <v>11890</v>
      </c>
      <c r="B2176">
        <v>2191</v>
      </c>
      <c r="C2176" t="s">
        <v>9634</v>
      </c>
      <c r="D2176" t="s">
        <v>9635</v>
      </c>
      <c r="E2176">
        <v>1</v>
      </c>
      <c r="F2176" t="s">
        <v>81</v>
      </c>
      <c r="G2176">
        <v>20050907</v>
      </c>
      <c r="H2176" t="s">
        <v>9636</v>
      </c>
      <c r="I2176" t="s">
        <v>9637</v>
      </c>
      <c r="J2176" t="s">
        <v>7324</v>
      </c>
      <c r="K2176" t="s">
        <v>141</v>
      </c>
      <c r="L2176" t="s">
        <v>81</v>
      </c>
      <c r="M2176" t="s">
        <v>5486</v>
      </c>
      <c r="O2176" s="2">
        <f>IFERROR(IF($B2176="","",INDEX(所属情報!$E:$E,MATCH($A2176,所属情報!$A:$A,0))),"")</f>
        <v>492201</v>
      </c>
      <c r="P2176" s="2" t="str">
        <f t="shared" si="99"/>
        <v>小屋　翔一朗 (1)</v>
      </c>
      <c r="Q2176" s="2" t="str">
        <f t="shared" si="100"/>
        <v>ｺﾔ ｼｮｳｲﾁﾛｳ</v>
      </c>
      <c r="R2176" s="2" t="str">
        <f t="shared" si="101"/>
        <v>KOYA Shoichiro (05)</v>
      </c>
      <c r="S2176" s="2" t="str">
        <f>IFERROR(IF($F2176="","",INDEX(リスト!$C:$C,MATCH($F2176,リスト!$B:$B,0))),"")</f>
        <v>21</v>
      </c>
      <c r="T2176" s="2" t="str">
        <f>IFERROR(IF($K2176="","",INDEX(リスト!$F:$F,MATCH($K2176,リスト!$E:$E,0))),"")</f>
        <v>JPN</v>
      </c>
      <c r="U2176" s="2" t="str">
        <f>IF($B2176="","",RIGHT($G2176*1000+100+COUNTIF($G$2:$G2176,$G2176),9))</f>
        <v>050907103</v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>岐阜聖徳学園・岐　阜</v>
      </c>
    </row>
    <row r="2177" spans="1:22" x14ac:dyDescent="0.4">
      <c r="A2177" t="s">
        <v>11890</v>
      </c>
      <c r="B2177">
        <v>2192</v>
      </c>
      <c r="C2177" t="s">
        <v>9638</v>
      </c>
      <c r="D2177" t="s">
        <v>9639</v>
      </c>
      <c r="E2177">
        <v>1</v>
      </c>
      <c r="F2177" t="s">
        <v>89</v>
      </c>
      <c r="G2177">
        <v>20060202</v>
      </c>
      <c r="H2177" t="s">
        <v>9640</v>
      </c>
      <c r="I2177" t="s">
        <v>4907</v>
      </c>
      <c r="J2177" t="s">
        <v>9641</v>
      </c>
      <c r="K2177" t="s">
        <v>141</v>
      </c>
      <c r="L2177" t="s">
        <v>89</v>
      </c>
      <c r="M2177" t="s">
        <v>1005</v>
      </c>
      <c r="O2177" s="2">
        <f>IFERROR(IF($B2177="","",INDEX(所属情報!$E:$E,MATCH($A2177,所属情報!$A:$A,0))),"")</f>
        <v>492201</v>
      </c>
      <c r="P2177" s="2" t="str">
        <f t="shared" si="99"/>
        <v>中西　秀幸 (1)</v>
      </c>
      <c r="Q2177" s="2" t="str">
        <f t="shared" si="100"/>
        <v>ﾅｶﾆｼ ﾋﾃﾞﾕｷ</v>
      </c>
      <c r="R2177" s="2" t="str">
        <f t="shared" si="101"/>
        <v>NAKANISHI Hideyuki (06)</v>
      </c>
      <c r="S2177" s="2" t="str">
        <f>IFERROR(IF($F2177="","",INDEX(リスト!$C:$C,MATCH($F2177,リスト!$B:$B,0))),"")</f>
        <v>25</v>
      </c>
      <c r="T2177" s="2" t="str">
        <f>IFERROR(IF($K2177="","",INDEX(リスト!$F:$F,MATCH($K2177,リスト!$E:$E,0))),"")</f>
        <v>JPN</v>
      </c>
      <c r="U2177" s="2" t="str">
        <f>IF($B2177="","",RIGHT($G2177*1000+100+COUNTIF($G$2:$G2177,$G2177),9))</f>
        <v>060202101</v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>光泉カトリック・滋　賀</v>
      </c>
    </row>
    <row r="2178" spans="1:22" x14ac:dyDescent="0.4">
      <c r="A2178" t="s">
        <v>11890</v>
      </c>
      <c r="B2178">
        <v>2193</v>
      </c>
      <c r="C2178" t="s">
        <v>9642</v>
      </c>
      <c r="D2178" t="s">
        <v>9643</v>
      </c>
      <c r="E2178">
        <v>1</v>
      </c>
      <c r="F2178" t="s">
        <v>95</v>
      </c>
      <c r="G2178">
        <v>20050912</v>
      </c>
      <c r="H2178" t="s">
        <v>9644</v>
      </c>
      <c r="I2178" t="s">
        <v>8855</v>
      </c>
      <c r="J2178" t="s">
        <v>1223</v>
      </c>
      <c r="K2178" t="s">
        <v>141</v>
      </c>
      <c r="L2178" t="s">
        <v>95</v>
      </c>
      <c r="M2178" t="s">
        <v>7702</v>
      </c>
      <c r="O2178" s="2">
        <f>IFERROR(IF($B2178="","",INDEX(所属情報!$E:$E,MATCH($A2178,所属情報!$A:$A,0))),"")</f>
        <v>492201</v>
      </c>
      <c r="P2178" s="2" t="str">
        <f t="shared" ref="P2178:P2241" si="102">IF($C2178="","",IF($E2178="",$C2178,$C2178&amp;" ("&amp;$E2178&amp;")"))</f>
        <v>景山　遥生 (1)</v>
      </c>
      <c r="Q2178" s="2" t="str">
        <f t="shared" ref="Q2178:Q2241" si="103">IF($D2178="","",ASC($D2178))</f>
        <v>ｶｹﾞﾔﾏ ﾊﾙｷ</v>
      </c>
      <c r="R2178" s="2" t="str">
        <f t="shared" ref="R2178:R2241" si="104">IF($I2178="","",UPPER($I2178)&amp;" "&amp;UPPER(LEFT($J2178,1))&amp;LOWER(RIGHT($J2178,LEN($J2178)-1))&amp;" ("&amp;MID($G2178,3,2)&amp;")")</f>
        <v>KAGEYAMA Haruki (05)</v>
      </c>
      <c r="S2178" s="2" t="str">
        <f>IFERROR(IF($F2178="","",INDEX(リスト!$C:$C,MATCH($F2178,リスト!$B:$B,0))),"")</f>
        <v>28</v>
      </c>
      <c r="T2178" s="2" t="str">
        <f>IFERROR(IF($K2178="","",INDEX(リスト!$F:$F,MATCH($K2178,リスト!$E:$E,0))),"")</f>
        <v>JPN</v>
      </c>
      <c r="U2178" s="2" t="str">
        <f>IF($B2178="","",RIGHT($G2178*1000+100+COUNTIF($G$2:$G2178,$G2178),9))</f>
        <v>050912101</v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>川西明峰・兵　庫</v>
      </c>
    </row>
    <row r="2179" spans="1:22" x14ac:dyDescent="0.4">
      <c r="A2179" t="s">
        <v>11890</v>
      </c>
      <c r="B2179">
        <v>2194</v>
      </c>
      <c r="C2179" t="s">
        <v>9645</v>
      </c>
      <c r="D2179" t="s">
        <v>9646</v>
      </c>
      <c r="E2179">
        <v>1</v>
      </c>
      <c r="F2179" t="s">
        <v>95</v>
      </c>
      <c r="G2179">
        <v>20050530</v>
      </c>
      <c r="H2179" t="s">
        <v>9647</v>
      </c>
      <c r="I2179" t="s">
        <v>9648</v>
      </c>
      <c r="J2179" t="s">
        <v>1590</v>
      </c>
      <c r="K2179" t="s">
        <v>141</v>
      </c>
      <c r="L2179" t="s">
        <v>95</v>
      </c>
      <c r="M2179" t="s">
        <v>5942</v>
      </c>
      <c r="O2179" s="2">
        <f>IFERROR(IF($B2179="","",INDEX(所属情報!$E:$E,MATCH($A2179,所属情報!$A:$A,0))),"")</f>
        <v>492201</v>
      </c>
      <c r="P2179" s="2" t="str">
        <f t="shared" si="102"/>
        <v>上坂　優羽 (1)</v>
      </c>
      <c r="Q2179" s="2" t="str">
        <f t="shared" si="103"/>
        <v>ｳｴｻｶ ﾕｳ</v>
      </c>
      <c r="R2179" s="2" t="str">
        <f t="shared" si="104"/>
        <v>UESAKA Yu (05)</v>
      </c>
      <c r="S2179" s="2" t="str">
        <f>IFERROR(IF($F2179="","",INDEX(リスト!$C:$C,MATCH($F2179,リスト!$B:$B,0))),"")</f>
        <v>28</v>
      </c>
      <c r="T2179" s="2" t="str">
        <f>IFERROR(IF($K2179="","",INDEX(リスト!$F:$F,MATCH($K2179,リスト!$E:$E,0))),"")</f>
        <v>JPN</v>
      </c>
      <c r="U2179" s="2" t="str">
        <f>IF($B2179="","",RIGHT($G2179*1000+100+COUNTIF($G$2:$G2179,$G2179),9))</f>
        <v>050530101</v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>豊岡総合・兵　庫</v>
      </c>
    </row>
    <row r="2180" spans="1:22" x14ac:dyDescent="0.4">
      <c r="A2180" t="s">
        <v>11770</v>
      </c>
      <c r="B2180">
        <v>2195</v>
      </c>
      <c r="C2180" t="s">
        <v>9649</v>
      </c>
      <c r="D2180" t="s">
        <v>9650</v>
      </c>
      <c r="E2180">
        <v>1</v>
      </c>
      <c r="F2180" t="s">
        <v>75</v>
      </c>
      <c r="G2180">
        <v>20060110</v>
      </c>
      <c r="H2180" t="s">
        <v>9651</v>
      </c>
      <c r="I2180" t="s">
        <v>3093</v>
      </c>
      <c r="J2180" t="s">
        <v>1451</v>
      </c>
      <c r="K2180" t="s">
        <v>141</v>
      </c>
      <c r="L2180" t="s">
        <v>75</v>
      </c>
      <c r="M2180" t="s">
        <v>9652</v>
      </c>
      <c r="O2180" s="2">
        <f>IFERROR(IF($B2180="","",INDEX(所属情報!$E:$E,MATCH($A2180,所属情報!$A:$A,0))),"")</f>
        <v>492195</v>
      </c>
      <c r="P2180" s="2" t="str">
        <f t="shared" si="102"/>
        <v>青山　泰樹 (1)</v>
      </c>
      <c r="Q2180" s="2" t="str">
        <f t="shared" si="103"/>
        <v>ｱｵﾔﾏ ﾀｲｷ</v>
      </c>
      <c r="R2180" s="2" t="str">
        <f t="shared" si="104"/>
        <v>AOYAMA Taiki (06)</v>
      </c>
      <c r="S2180" s="2" t="str">
        <f>IFERROR(IF($F2180="","",INDEX(リスト!$C:$C,MATCH($F2180,リスト!$B:$B,0))),"")</f>
        <v>18</v>
      </c>
      <c r="T2180" s="2" t="str">
        <f>IFERROR(IF($K2180="","",INDEX(リスト!$F:$F,MATCH($K2180,リスト!$E:$E,0))),"")</f>
        <v>JPN</v>
      </c>
      <c r="U2180" s="2" t="str">
        <f>IF($B2180="","",RIGHT($G2180*1000+100+COUNTIF($G$2:$G2180,$G2180),9))</f>
        <v>060110101</v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>高志・福　井</v>
      </c>
    </row>
    <row r="2181" spans="1:22" x14ac:dyDescent="0.4">
      <c r="A2181" t="s">
        <v>703</v>
      </c>
      <c r="B2181">
        <v>2196</v>
      </c>
      <c r="C2181" t="s">
        <v>9653</v>
      </c>
      <c r="D2181" t="s">
        <v>9654</v>
      </c>
      <c r="E2181">
        <v>1</v>
      </c>
      <c r="F2181" t="s">
        <v>127</v>
      </c>
      <c r="G2181">
        <v>20050925</v>
      </c>
      <c r="H2181" t="s">
        <v>9655</v>
      </c>
      <c r="I2181" t="s">
        <v>1412</v>
      </c>
      <c r="J2181" t="s">
        <v>1037</v>
      </c>
      <c r="K2181" t="s">
        <v>141</v>
      </c>
      <c r="L2181" t="s">
        <v>127</v>
      </c>
      <c r="M2181" t="s">
        <v>9656</v>
      </c>
      <c r="O2181" s="2">
        <f>IFERROR(IF($B2181="","",INDEX(所属情報!$E:$E,MATCH($A2181,所属情報!$A:$A,0))),"")</f>
        <v>492200</v>
      </c>
      <c r="P2181" s="2" t="str">
        <f t="shared" si="102"/>
        <v>関　大樹 (1)</v>
      </c>
      <c r="Q2181" s="2" t="str">
        <f t="shared" si="103"/>
        <v>ｾｷ ﾀﾞｲｷ</v>
      </c>
      <c r="R2181" s="2" t="str">
        <f t="shared" si="104"/>
        <v>SEKI Daiki (05)</v>
      </c>
      <c r="S2181" s="2" t="str">
        <f>IFERROR(IF($F2181="","",INDEX(リスト!$C:$C,MATCH($F2181,リスト!$B:$B,0))),"")</f>
        <v>44</v>
      </c>
      <c r="T2181" s="2" t="str">
        <f>IFERROR(IF($K2181="","",INDEX(リスト!$F:$F,MATCH($K2181,リスト!$E:$E,0))),"")</f>
        <v>JPN</v>
      </c>
      <c r="U2181" s="2" t="str">
        <f>IF($B2181="","",RIGHT($G2181*1000+100+COUNTIF($G$2:$G2181,$G2181),9))</f>
        <v>050925102</v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>杵築・大　分</v>
      </c>
    </row>
    <row r="2182" spans="1:22" x14ac:dyDescent="0.4">
      <c r="A2182" t="s">
        <v>703</v>
      </c>
      <c r="B2182">
        <v>2197</v>
      </c>
      <c r="C2182" t="s">
        <v>9657</v>
      </c>
      <c r="D2182" t="s">
        <v>9658</v>
      </c>
      <c r="E2182">
        <v>1</v>
      </c>
      <c r="F2182" t="s">
        <v>93</v>
      </c>
      <c r="G2182">
        <v>20050802</v>
      </c>
      <c r="H2182" t="s">
        <v>9659</v>
      </c>
      <c r="I2182" t="s">
        <v>9660</v>
      </c>
      <c r="J2182" t="s">
        <v>1635</v>
      </c>
      <c r="K2182" t="s">
        <v>141</v>
      </c>
      <c r="L2182" t="s">
        <v>93</v>
      </c>
      <c r="M2182" t="s">
        <v>785</v>
      </c>
      <c r="O2182" s="2">
        <f>IFERROR(IF($B2182="","",INDEX(所属情報!$E:$E,MATCH($A2182,所属情報!$A:$A,0))),"")</f>
        <v>492200</v>
      </c>
      <c r="P2182" s="2" t="str">
        <f t="shared" si="102"/>
        <v>川原畑　海人 (1)</v>
      </c>
      <c r="Q2182" s="2" t="str">
        <f t="shared" si="103"/>
        <v>ｶﾜﾗﾊﾀ ｶｲﾄ</v>
      </c>
      <c r="R2182" s="2" t="str">
        <f t="shared" si="104"/>
        <v>KAWARAHATA Kaito (05)</v>
      </c>
      <c r="S2182" s="2" t="str">
        <f>IFERROR(IF($F2182="","",INDEX(リスト!$C:$C,MATCH($F2182,リスト!$B:$B,0))),"")</f>
        <v>27</v>
      </c>
      <c r="T2182" s="2" t="str">
        <f>IFERROR(IF($K2182="","",INDEX(リスト!$F:$F,MATCH($K2182,リスト!$E:$E,0))),"")</f>
        <v>JPN</v>
      </c>
      <c r="U2182" s="2" t="str">
        <f>IF($B2182="","",RIGHT($G2182*1000+100+COUNTIF($G$2:$G2182,$G2182),9))</f>
        <v>050802101</v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>東海大大阪仰星・大　阪</v>
      </c>
    </row>
    <row r="2183" spans="1:22" x14ac:dyDescent="0.4">
      <c r="A2183" t="s">
        <v>703</v>
      </c>
      <c r="B2183">
        <v>2198</v>
      </c>
      <c r="C2183" t="s">
        <v>9661</v>
      </c>
      <c r="D2183" t="s">
        <v>9662</v>
      </c>
      <c r="E2183">
        <v>1</v>
      </c>
      <c r="F2183" t="s">
        <v>93</v>
      </c>
      <c r="G2183">
        <v>20050408</v>
      </c>
      <c r="H2183" t="s">
        <v>9663</v>
      </c>
      <c r="I2183" t="s">
        <v>2741</v>
      </c>
      <c r="J2183" t="s">
        <v>974</v>
      </c>
      <c r="K2183" t="s">
        <v>141</v>
      </c>
      <c r="L2183" t="s">
        <v>91</v>
      </c>
      <c r="M2183" t="s">
        <v>9664</v>
      </c>
      <c r="O2183" s="2">
        <f>IFERROR(IF($B2183="","",INDEX(所属情報!$E:$E,MATCH($A2183,所属情報!$A:$A,0))),"")</f>
        <v>492200</v>
      </c>
      <c r="P2183" s="2" t="str">
        <f t="shared" si="102"/>
        <v>野口　蒼太 (1)</v>
      </c>
      <c r="Q2183" s="2" t="str">
        <f t="shared" si="103"/>
        <v>ﾉｸﾞﾁ ｿｳﾀ</v>
      </c>
      <c r="R2183" s="2" t="str">
        <f t="shared" si="104"/>
        <v>NOGUCHI Sota (05)</v>
      </c>
      <c r="S2183" s="2" t="str">
        <f>IFERROR(IF($F2183="","",INDEX(リスト!$C:$C,MATCH($F2183,リスト!$B:$B,0))),"")</f>
        <v>27</v>
      </c>
      <c r="T2183" s="2" t="str">
        <f>IFERROR(IF($K2183="","",INDEX(リスト!$F:$F,MATCH($K2183,リスト!$E:$E,0))),"")</f>
        <v>JPN</v>
      </c>
      <c r="U2183" s="2" t="str">
        <f>IF($B2183="","",RIGHT($G2183*1000+100+COUNTIF($G$2:$G2183,$G2183),9))</f>
        <v>050408104</v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>立命館宇治・京　都</v>
      </c>
    </row>
    <row r="2184" spans="1:22" x14ac:dyDescent="0.4">
      <c r="A2184" t="s">
        <v>703</v>
      </c>
      <c r="B2184">
        <v>2199</v>
      </c>
      <c r="C2184" t="s">
        <v>9665</v>
      </c>
      <c r="D2184" t="s">
        <v>9666</v>
      </c>
      <c r="E2184" t="s">
        <v>1307</v>
      </c>
      <c r="F2184" t="s">
        <v>75</v>
      </c>
      <c r="G2184">
        <v>20010429</v>
      </c>
      <c r="H2184" t="s">
        <v>9667</v>
      </c>
      <c r="I2184" t="s">
        <v>1292</v>
      </c>
      <c r="J2184" t="s">
        <v>1721</v>
      </c>
      <c r="K2184" t="s">
        <v>141</v>
      </c>
      <c r="L2184" t="s">
        <v>75</v>
      </c>
      <c r="M2184" t="s">
        <v>9652</v>
      </c>
      <c r="O2184" s="2">
        <f>IFERROR(IF($B2184="","",INDEX(所属情報!$E:$E,MATCH($A2184,所属情報!$A:$A,0))),"")</f>
        <v>492200</v>
      </c>
      <c r="P2184" s="2" t="str">
        <f t="shared" si="102"/>
        <v>小林　一稀 (M1)</v>
      </c>
      <c r="Q2184" s="2" t="str">
        <f t="shared" si="103"/>
        <v>ｺﾊﾞﾔｼ ｶｽﾞｷ</v>
      </c>
      <c r="R2184" s="2" t="str">
        <f t="shared" si="104"/>
        <v>KOBAYASHI Kazuki (01)</v>
      </c>
      <c r="S2184" s="2" t="str">
        <f>IFERROR(IF($F2184="","",INDEX(リスト!$C:$C,MATCH($F2184,リスト!$B:$B,0))),"")</f>
        <v>18</v>
      </c>
      <c r="T2184" s="2" t="str">
        <f>IFERROR(IF($K2184="","",INDEX(リスト!$F:$F,MATCH($K2184,リスト!$E:$E,0))),"")</f>
        <v>JPN</v>
      </c>
      <c r="U2184" s="2" t="str">
        <f>IF($B2184="","",RIGHT($G2184*1000+100+COUNTIF($G$2:$G2184,$G2184),9))</f>
        <v>010429101</v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>高志・福　井</v>
      </c>
    </row>
    <row r="2185" spans="1:22" x14ac:dyDescent="0.4">
      <c r="A2185" t="s">
        <v>703</v>
      </c>
      <c r="B2185">
        <v>2200</v>
      </c>
      <c r="C2185" t="s">
        <v>9668</v>
      </c>
      <c r="D2185" t="s">
        <v>9669</v>
      </c>
      <c r="E2185">
        <v>1</v>
      </c>
      <c r="F2185" t="s">
        <v>91</v>
      </c>
      <c r="G2185">
        <v>20060323</v>
      </c>
      <c r="H2185" t="s">
        <v>9670</v>
      </c>
      <c r="I2185" t="s">
        <v>1019</v>
      </c>
      <c r="J2185" t="s">
        <v>6309</v>
      </c>
      <c r="K2185" t="s">
        <v>141</v>
      </c>
      <c r="L2185" t="s">
        <v>91</v>
      </c>
      <c r="M2185" t="s">
        <v>5673</v>
      </c>
      <c r="O2185" s="2">
        <f>IFERROR(IF($B2185="","",INDEX(所属情報!$E:$E,MATCH($A2185,所属情報!$A:$A,0))),"")</f>
        <v>492200</v>
      </c>
      <c r="P2185" s="2" t="str">
        <f t="shared" si="102"/>
        <v>鈴木　俊瑛 (1)</v>
      </c>
      <c r="Q2185" s="2" t="str">
        <f t="shared" si="103"/>
        <v>ｽｽﾞｷ ﾄｼｱｷ</v>
      </c>
      <c r="R2185" s="2" t="str">
        <f t="shared" si="104"/>
        <v>SUZUKI Toshiaki (06)</v>
      </c>
      <c r="S2185" s="2" t="str">
        <f>IFERROR(IF($F2185="","",INDEX(リスト!$C:$C,MATCH($F2185,リスト!$B:$B,0))),"")</f>
        <v>26</v>
      </c>
      <c r="T2185" s="2" t="str">
        <f>IFERROR(IF($K2185="","",INDEX(リスト!$F:$F,MATCH($K2185,リスト!$E:$E,0))),"")</f>
        <v>JPN</v>
      </c>
      <c r="U2185" s="2" t="str">
        <f>IF($B2185="","",RIGHT($G2185*1000+100+COUNTIF($G$2:$G2185,$G2185),9))</f>
        <v>060323102</v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>京都工学院・京　都</v>
      </c>
    </row>
    <row r="2186" spans="1:22" x14ac:dyDescent="0.4">
      <c r="A2186" t="s">
        <v>703</v>
      </c>
      <c r="B2186">
        <v>2201</v>
      </c>
      <c r="C2186" t="s">
        <v>9671</v>
      </c>
      <c r="D2186" t="s">
        <v>9672</v>
      </c>
      <c r="E2186">
        <v>1</v>
      </c>
      <c r="F2186" t="s">
        <v>97</v>
      </c>
      <c r="G2186">
        <v>20060219</v>
      </c>
      <c r="H2186" t="s">
        <v>9673</v>
      </c>
      <c r="I2186" t="s">
        <v>1470</v>
      </c>
      <c r="J2186" t="s">
        <v>11891</v>
      </c>
      <c r="K2186" t="s">
        <v>141</v>
      </c>
      <c r="L2186" t="s">
        <v>97</v>
      </c>
      <c r="M2186" t="s">
        <v>1355</v>
      </c>
      <c r="O2186" s="2">
        <f>IFERROR(IF($B2186="","",INDEX(所属情報!$E:$E,MATCH($A2186,所属情報!$A:$A,0))),"")</f>
        <v>492200</v>
      </c>
      <c r="P2186" s="2" t="str">
        <f t="shared" si="102"/>
        <v>井上　大誠 (1)</v>
      </c>
      <c r="Q2186" s="2" t="str">
        <f t="shared" si="103"/>
        <v>ｲﾉｳｴ ﾀｲｾｲ</v>
      </c>
      <c r="R2186" s="2" t="str">
        <f t="shared" si="104"/>
        <v>INOUE Taisei (06)</v>
      </c>
      <c r="S2186" s="2" t="str">
        <f>IFERROR(IF($F2186="","",INDEX(リスト!$C:$C,MATCH($F2186,リスト!$B:$B,0))),"")</f>
        <v>29</v>
      </c>
      <c r="T2186" s="2" t="str">
        <f>IFERROR(IF($K2186="","",INDEX(リスト!$F:$F,MATCH($K2186,リスト!$E:$E,0))),"")</f>
        <v>JPN</v>
      </c>
      <c r="U2186" s="2" t="str">
        <f>IF($B2186="","",RIGHT($G2186*1000+100+COUNTIF($G$2:$G2186,$G2186),9))</f>
        <v>060219102</v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>智辯学園奈良カレッジ・奈　良</v>
      </c>
    </row>
    <row r="2187" spans="1:22" x14ac:dyDescent="0.4">
      <c r="A2187" t="s">
        <v>703</v>
      </c>
      <c r="B2187">
        <v>2202</v>
      </c>
      <c r="C2187" t="s">
        <v>9674</v>
      </c>
      <c r="D2187" t="s">
        <v>9675</v>
      </c>
      <c r="E2187">
        <v>1</v>
      </c>
      <c r="F2187" t="s">
        <v>133</v>
      </c>
      <c r="G2187">
        <v>20050505</v>
      </c>
      <c r="H2187" t="s">
        <v>9676</v>
      </c>
      <c r="I2187" t="s">
        <v>1314</v>
      </c>
      <c r="J2187" t="s">
        <v>2148</v>
      </c>
      <c r="K2187" t="s">
        <v>141</v>
      </c>
      <c r="L2187" t="s">
        <v>133</v>
      </c>
      <c r="M2187" t="s">
        <v>9677</v>
      </c>
      <c r="O2187" s="2">
        <f>IFERROR(IF($B2187="","",INDEX(所属情報!$E:$E,MATCH($A2187,所属情報!$A:$A,0))),"")</f>
        <v>492200</v>
      </c>
      <c r="P2187" s="2" t="str">
        <f t="shared" si="102"/>
        <v>山崎　洸 (1)</v>
      </c>
      <c r="Q2187" s="2" t="str">
        <f t="shared" si="103"/>
        <v>ﾔﾏｻﾞｷ ｺｳ</v>
      </c>
      <c r="R2187" s="2" t="str">
        <f t="shared" si="104"/>
        <v>YAMAZAKI Ko (05)</v>
      </c>
      <c r="S2187" s="2" t="str">
        <f>IFERROR(IF($F2187="","",INDEX(リスト!$C:$C,MATCH($F2187,リスト!$B:$B,0))),"")</f>
        <v>47</v>
      </c>
      <c r="T2187" s="2" t="str">
        <f>IFERROR(IF($K2187="","",INDEX(リスト!$F:$F,MATCH($K2187,リスト!$E:$E,0))),"")</f>
        <v>JPN</v>
      </c>
      <c r="U2187" s="2" t="str">
        <f>IF($B2187="","",RIGHT($G2187*1000+100+COUNTIF($G$2:$G2187,$G2187),9))</f>
        <v>050505102</v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>沖縄尚学・沖　縄</v>
      </c>
    </row>
    <row r="2188" spans="1:22" x14ac:dyDescent="0.4">
      <c r="A2188" t="s">
        <v>703</v>
      </c>
      <c r="B2188">
        <v>2203</v>
      </c>
      <c r="C2188" t="s">
        <v>9678</v>
      </c>
      <c r="D2188" t="s">
        <v>9679</v>
      </c>
      <c r="E2188">
        <v>1</v>
      </c>
      <c r="F2188" t="s">
        <v>89</v>
      </c>
      <c r="G2188">
        <v>20050917</v>
      </c>
      <c r="H2188" t="s">
        <v>9680</v>
      </c>
      <c r="I2188" t="s">
        <v>1775</v>
      </c>
      <c r="J2188" t="s">
        <v>1119</v>
      </c>
      <c r="K2188" t="s">
        <v>141</v>
      </c>
      <c r="L2188" t="s">
        <v>89</v>
      </c>
      <c r="M2188" t="s">
        <v>3814</v>
      </c>
      <c r="O2188" s="2">
        <f>IFERROR(IF($B2188="","",INDEX(所属情報!$E:$E,MATCH($A2188,所属情報!$A:$A,0))),"")</f>
        <v>492200</v>
      </c>
      <c r="P2188" s="2" t="str">
        <f t="shared" si="102"/>
        <v>中谷　篤司 (1)</v>
      </c>
      <c r="Q2188" s="2" t="str">
        <f t="shared" si="103"/>
        <v>ﾅｶﾀﾆ ｱﾂｼ</v>
      </c>
      <c r="R2188" s="2" t="str">
        <f t="shared" si="104"/>
        <v>NAKATANI Atsushi (05)</v>
      </c>
      <c r="S2188" s="2" t="str">
        <f>IFERROR(IF($F2188="","",INDEX(リスト!$C:$C,MATCH($F2188,リスト!$B:$B,0))),"")</f>
        <v>25</v>
      </c>
      <c r="T2188" s="2" t="str">
        <f>IFERROR(IF($K2188="","",INDEX(リスト!$F:$F,MATCH($K2188,リスト!$E:$E,0))),"")</f>
        <v>JPN</v>
      </c>
      <c r="U2188" s="2" t="str">
        <f>IF($B2188="","",RIGHT($G2188*1000+100+COUNTIF($G$2:$G2188,$G2188),9))</f>
        <v>050917102</v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>彦根東・滋　賀</v>
      </c>
    </row>
    <row r="2189" spans="1:22" x14ac:dyDescent="0.4">
      <c r="A2189" t="s">
        <v>703</v>
      </c>
      <c r="B2189">
        <v>2204</v>
      </c>
      <c r="C2189" t="s">
        <v>9681</v>
      </c>
      <c r="D2189" t="s">
        <v>9682</v>
      </c>
      <c r="E2189">
        <v>1</v>
      </c>
      <c r="F2189" t="s">
        <v>79</v>
      </c>
      <c r="G2189">
        <v>20051123</v>
      </c>
      <c r="H2189" t="s">
        <v>9683</v>
      </c>
      <c r="I2189" t="s">
        <v>3211</v>
      </c>
      <c r="J2189" t="s">
        <v>1366</v>
      </c>
      <c r="K2189" t="s">
        <v>141</v>
      </c>
      <c r="L2189" t="s">
        <v>79</v>
      </c>
      <c r="M2189" t="s">
        <v>9684</v>
      </c>
      <c r="O2189" s="2">
        <f>IFERROR(IF($B2189="","",INDEX(所属情報!$E:$E,MATCH($A2189,所属情報!$A:$A,0))),"")</f>
        <v>492200</v>
      </c>
      <c r="P2189" s="2" t="str">
        <f t="shared" si="102"/>
        <v>佐々木　隆之介 (1)</v>
      </c>
      <c r="Q2189" s="2" t="str">
        <f t="shared" si="103"/>
        <v>ｻｻｷ ﾘｭｳﾉｽｹ</v>
      </c>
      <c r="R2189" s="2" t="str">
        <f t="shared" si="104"/>
        <v>SASAKI Ryunosuke (05)</v>
      </c>
      <c r="S2189" s="2" t="str">
        <f>IFERROR(IF($F2189="","",INDEX(リスト!$C:$C,MATCH($F2189,リスト!$B:$B,0))),"")</f>
        <v>20</v>
      </c>
      <c r="T2189" s="2" t="str">
        <f>IFERROR(IF($K2189="","",INDEX(リスト!$F:$F,MATCH($K2189,リスト!$E:$E,0))),"")</f>
        <v>JPN</v>
      </c>
      <c r="U2189" s="2" t="str">
        <f>IF($B2189="","",RIGHT($G2189*1000+100+COUNTIF($G$2:$G2189,$G2189),9))</f>
        <v>051123102</v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>岩村田・長　野</v>
      </c>
    </row>
    <row r="2190" spans="1:22" x14ac:dyDescent="0.4">
      <c r="A2190" t="s">
        <v>703</v>
      </c>
      <c r="B2190">
        <v>2205</v>
      </c>
      <c r="C2190" t="s">
        <v>9685</v>
      </c>
      <c r="D2190" t="s">
        <v>9686</v>
      </c>
      <c r="E2190">
        <v>1</v>
      </c>
      <c r="F2190" t="s">
        <v>85</v>
      </c>
      <c r="G2190">
        <v>20051106</v>
      </c>
      <c r="H2190" t="s">
        <v>9687</v>
      </c>
      <c r="I2190" t="s">
        <v>2500</v>
      </c>
      <c r="J2190" t="s">
        <v>11892</v>
      </c>
      <c r="K2190" t="s">
        <v>141</v>
      </c>
      <c r="L2190" t="s">
        <v>85</v>
      </c>
      <c r="M2190" t="s">
        <v>1911</v>
      </c>
      <c r="O2190" s="2">
        <f>IFERROR(IF($B2190="","",INDEX(所属情報!$E:$E,MATCH($A2190,所属情報!$A:$A,0))),"")</f>
        <v>492200</v>
      </c>
      <c r="P2190" s="2" t="str">
        <f t="shared" si="102"/>
        <v>粟井　丈 (1)</v>
      </c>
      <c r="Q2190" s="2" t="str">
        <f t="shared" si="103"/>
        <v>ｱﾜｲ ｼﾞｮｳ</v>
      </c>
      <c r="R2190" s="2" t="str">
        <f t="shared" si="104"/>
        <v>AWAI Jo (05)</v>
      </c>
      <c r="S2190" s="2" t="str">
        <f>IFERROR(IF($F2190="","",INDEX(リスト!$C:$C,MATCH($F2190,リスト!$B:$B,0))),"")</f>
        <v>23</v>
      </c>
      <c r="T2190" s="2" t="str">
        <f>IFERROR(IF($K2190="","",INDEX(リスト!$F:$F,MATCH($K2190,リスト!$E:$E,0))),"")</f>
        <v>JPN</v>
      </c>
      <c r="U2190" s="2" t="str">
        <f>IF($B2190="","",RIGHT($G2190*1000+100+COUNTIF($G$2:$G2190,$G2190),9))</f>
        <v>051106101</v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>愛知工業大名電・愛　知</v>
      </c>
    </row>
    <row r="2191" spans="1:22" x14ac:dyDescent="0.4">
      <c r="A2191" t="s">
        <v>703</v>
      </c>
      <c r="B2191">
        <v>2206</v>
      </c>
      <c r="C2191" t="s">
        <v>9688</v>
      </c>
      <c r="D2191" t="s">
        <v>11893</v>
      </c>
      <c r="E2191">
        <v>1</v>
      </c>
      <c r="F2191" t="s">
        <v>71</v>
      </c>
      <c r="G2191">
        <v>20051125</v>
      </c>
      <c r="H2191" t="s">
        <v>9689</v>
      </c>
      <c r="I2191" t="s">
        <v>1167</v>
      </c>
      <c r="J2191" t="s">
        <v>5005</v>
      </c>
      <c r="K2191" t="s">
        <v>141</v>
      </c>
      <c r="L2191" t="s">
        <v>71</v>
      </c>
      <c r="M2191" t="s">
        <v>9690</v>
      </c>
      <c r="O2191" s="2">
        <f>IFERROR(IF($B2191="","",INDEX(所属情報!$E:$E,MATCH($A2191,所属情報!$A:$A,0))),"")</f>
        <v>492200</v>
      </c>
      <c r="P2191" s="2" t="str">
        <f t="shared" si="102"/>
        <v>水野　那音 (1)</v>
      </c>
      <c r="Q2191" s="2" t="str">
        <f t="shared" si="103"/>
        <v>ﾐｽﾞﾉ ﾅｵﾄ</v>
      </c>
      <c r="R2191" s="2" t="str">
        <f t="shared" si="104"/>
        <v>MIZUNO Naoto (05)</v>
      </c>
      <c r="S2191" s="2" t="str">
        <f>IFERROR(IF($F2191="","",INDEX(リスト!$C:$C,MATCH($F2191,リスト!$B:$B,0))),"")</f>
        <v>16</v>
      </c>
      <c r="T2191" s="2" t="str">
        <f>IFERROR(IF($K2191="","",INDEX(リスト!$F:$F,MATCH($K2191,リスト!$E:$E,0))),"")</f>
        <v>JPN</v>
      </c>
      <c r="U2191" s="2" t="str">
        <f>IF($B2191="","",RIGHT($G2191*1000+100+COUNTIF($G$2:$G2191,$G2191),9))</f>
        <v>051125103</v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>大門・富　山</v>
      </c>
    </row>
    <row r="2192" spans="1:22" x14ac:dyDescent="0.4">
      <c r="A2192" t="s">
        <v>703</v>
      </c>
      <c r="B2192">
        <v>2207</v>
      </c>
      <c r="C2192" t="s">
        <v>9691</v>
      </c>
      <c r="D2192" t="s">
        <v>9692</v>
      </c>
      <c r="E2192">
        <v>1</v>
      </c>
      <c r="F2192" t="s">
        <v>63</v>
      </c>
      <c r="G2192">
        <v>20050501</v>
      </c>
      <c r="H2192" t="s">
        <v>9693</v>
      </c>
      <c r="I2192" t="s">
        <v>3174</v>
      </c>
      <c r="J2192" t="s">
        <v>11892</v>
      </c>
      <c r="K2192" t="s">
        <v>141</v>
      </c>
      <c r="L2192" t="s">
        <v>63</v>
      </c>
      <c r="M2192" t="s">
        <v>4251</v>
      </c>
      <c r="O2192" s="2">
        <f>IFERROR(IF($B2192="","",INDEX(所属情報!$E:$E,MATCH($A2192,所属情報!$A:$A,0))),"")</f>
        <v>492200</v>
      </c>
      <c r="P2192" s="2" t="str">
        <f t="shared" si="102"/>
        <v>林　壌 (1)</v>
      </c>
      <c r="Q2192" s="2" t="str">
        <f t="shared" si="103"/>
        <v>ﾊﾔｼ ｼﾞｮｳ</v>
      </c>
      <c r="R2192" s="2" t="str">
        <f t="shared" si="104"/>
        <v>HAYASHI Jo (05)</v>
      </c>
      <c r="S2192" s="2" t="str">
        <f>IFERROR(IF($F2192="","",INDEX(リスト!$C:$C,MATCH($F2192,リスト!$B:$B,0))),"")</f>
        <v>12</v>
      </c>
      <c r="T2192" s="2" t="str">
        <f>IFERROR(IF($K2192="","",INDEX(リスト!$F:$F,MATCH($K2192,リスト!$E:$E,0))),"")</f>
        <v>JPN</v>
      </c>
      <c r="U2192" s="2" t="str">
        <f>IF($B2192="","",RIGHT($G2192*1000+100+COUNTIF($G$2:$G2192,$G2192),9))</f>
        <v>050501102</v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>船橋・千　葉</v>
      </c>
    </row>
    <row r="2193" spans="1:22" x14ac:dyDescent="0.4">
      <c r="A2193" t="s">
        <v>703</v>
      </c>
      <c r="B2193">
        <v>2208</v>
      </c>
      <c r="C2193" t="s">
        <v>9694</v>
      </c>
      <c r="D2193" t="s">
        <v>11894</v>
      </c>
      <c r="E2193">
        <v>1</v>
      </c>
      <c r="F2193" t="s">
        <v>75</v>
      </c>
      <c r="G2193">
        <v>20050418</v>
      </c>
      <c r="H2193" t="s">
        <v>9695</v>
      </c>
      <c r="I2193" t="s">
        <v>4215</v>
      </c>
      <c r="J2193" t="s">
        <v>1657</v>
      </c>
      <c r="K2193" t="s">
        <v>141</v>
      </c>
      <c r="L2193" t="s">
        <v>75</v>
      </c>
      <c r="M2193" t="s">
        <v>9075</v>
      </c>
      <c r="O2193" s="2">
        <f>IFERROR(IF($B2193="","",INDEX(所属情報!$E:$E,MATCH($A2193,所属情報!$A:$A,0))),"")</f>
        <v>492200</v>
      </c>
      <c r="P2193" s="2" t="str">
        <f t="shared" si="102"/>
        <v>金森　晴音 (1)</v>
      </c>
      <c r="Q2193" s="2" t="str">
        <f t="shared" si="103"/>
        <v>ｶﾅﾓﾘ ﾊﾙﾄ</v>
      </c>
      <c r="R2193" s="2" t="str">
        <f t="shared" si="104"/>
        <v>KANAMORI Haruto (05)</v>
      </c>
      <c r="S2193" s="2" t="str">
        <f>IFERROR(IF($F2193="","",INDEX(リスト!$C:$C,MATCH($F2193,リスト!$B:$B,0))),"")</f>
        <v>18</v>
      </c>
      <c r="T2193" s="2" t="str">
        <f>IFERROR(IF($K2193="","",INDEX(リスト!$F:$F,MATCH($K2193,リスト!$E:$E,0))),"")</f>
        <v>JPN</v>
      </c>
      <c r="U2193" s="2" t="str">
        <f>IF($B2193="","",RIGHT($G2193*1000+100+COUNTIF($G$2:$G2193,$G2193),9))</f>
        <v>050418104</v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>美方・福　井</v>
      </c>
    </row>
    <row r="2194" spans="1:22" x14ac:dyDescent="0.4">
      <c r="A2194" t="s">
        <v>703</v>
      </c>
      <c r="B2194">
        <v>2209</v>
      </c>
      <c r="C2194" t="s">
        <v>9696</v>
      </c>
      <c r="D2194" t="s">
        <v>11895</v>
      </c>
      <c r="E2194">
        <v>1</v>
      </c>
      <c r="F2194" t="s">
        <v>127</v>
      </c>
      <c r="G2194">
        <v>20050812</v>
      </c>
      <c r="H2194" t="s">
        <v>9697</v>
      </c>
      <c r="I2194" t="s">
        <v>9698</v>
      </c>
      <c r="J2194" t="s">
        <v>11896</v>
      </c>
      <c r="K2194" t="s">
        <v>141</v>
      </c>
      <c r="L2194" t="s">
        <v>127</v>
      </c>
      <c r="M2194" t="s">
        <v>9699</v>
      </c>
      <c r="O2194" s="2">
        <f>IFERROR(IF($B2194="","",INDEX(所属情報!$E:$E,MATCH($A2194,所属情報!$A:$A,0))),"")</f>
        <v>492200</v>
      </c>
      <c r="P2194" s="2" t="str">
        <f t="shared" si="102"/>
        <v>岩男　昇空 (1)</v>
      </c>
      <c r="Q2194" s="2" t="str">
        <f t="shared" si="103"/>
        <v>ｲﾜｵ ｼｮｳ</v>
      </c>
      <c r="R2194" s="2" t="str">
        <f t="shared" si="104"/>
        <v>IWAO Sho (05)</v>
      </c>
      <c r="S2194" s="2" t="str">
        <f>IFERROR(IF($F2194="","",INDEX(リスト!$C:$C,MATCH($F2194,リスト!$B:$B,0))),"")</f>
        <v>44</v>
      </c>
      <c r="T2194" s="2" t="str">
        <f>IFERROR(IF($K2194="","",INDEX(リスト!$F:$F,MATCH($K2194,リスト!$E:$E,0))),"")</f>
        <v>JPN</v>
      </c>
      <c r="U2194" s="2" t="str">
        <f>IF($B2194="","",RIGHT($G2194*1000+100+COUNTIF($G$2:$G2194,$G2194),9))</f>
        <v>050812101</v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>大分雄城台・大　分</v>
      </c>
    </row>
    <row r="2195" spans="1:22" x14ac:dyDescent="0.4">
      <c r="A2195" t="s">
        <v>703</v>
      </c>
      <c r="B2195">
        <v>2211</v>
      </c>
      <c r="C2195" t="s">
        <v>9700</v>
      </c>
      <c r="D2195" t="s">
        <v>9701</v>
      </c>
      <c r="E2195">
        <v>1</v>
      </c>
      <c r="F2195" t="s">
        <v>41</v>
      </c>
      <c r="G2195">
        <v>20060214</v>
      </c>
      <c r="H2195" t="s">
        <v>9702</v>
      </c>
      <c r="I2195" t="s">
        <v>9703</v>
      </c>
      <c r="J2195" t="s">
        <v>11886</v>
      </c>
      <c r="K2195" t="s">
        <v>141</v>
      </c>
      <c r="L2195" t="s">
        <v>41</v>
      </c>
      <c r="M2195" t="s">
        <v>1516</v>
      </c>
      <c r="O2195" s="2">
        <f>IFERROR(IF($B2195="","",INDEX(所属情報!$E:$E,MATCH($A2195,所属情報!$A:$A,0))),"")</f>
        <v>492200</v>
      </c>
      <c r="P2195" s="2" t="str">
        <f t="shared" si="102"/>
        <v>工藤　翔大 (1)</v>
      </c>
      <c r="Q2195" s="2" t="str">
        <f t="shared" si="103"/>
        <v>ｸﾄﾞｳ ｼｮｳﾀ</v>
      </c>
      <c r="R2195" s="2" t="str">
        <f t="shared" si="104"/>
        <v>KUDO Shota (06)</v>
      </c>
      <c r="S2195" s="2" t="str">
        <f>IFERROR(IF($F2195="","",INDEX(リスト!$C:$C,MATCH($F2195,リスト!$B:$B,0))),"")</f>
        <v>01</v>
      </c>
      <c r="T2195" s="2" t="str">
        <f>IFERROR(IF($K2195="","",INDEX(リスト!$F:$F,MATCH($K2195,リスト!$E:$E,0))),"")</f>
        <v>JPN</v>
      </c>
      <c r="U2195" s="2" t="str">
        <f>IF($B2195="","",RIGHT($G2195*1000+100+COUNTIF($G$2:$G2195,$G2195),9))</f>
        <v>060214101</v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>立命館慶祥・北海道</v>
      </c>
    </row>
    <row r="2196" spans="1:22" x14ac:dyDescent="0.4">
      <c r="A2196" t="s">
        <v>703</v>
      </c>
      <c r="B2196">
        <v>2212</v>
      </c>
      <c r="C2196" t="s">
        <v>9704</v>
      </c>
      <c r="D2196" t="s">
        <v>9705</v>
      </c>
      <c r="E2196">
        <v>1</v>
      </c>
      <c r="F2196" t="s">
        <v>93</v>
      </c>
      <c r="G2196">
        <v>20050704</v>
      </c>
      <c r="H2196" t="s">
        <v>9706</v>
      </c>
      <c r="I2196" t="s">
        <v>9707</v>
      </c>
      <c r="J2196" t="s">
        <v>9326</v>
      </c>
      <c r="K2196" t="s">
        <v>141</v>
      </c>
      <c r="L2196" t="s">
        <v>93</v>
      </c>
      <c r="M2196" t="s">
        <v>951</v>
      </c>
      <c r="O2196" s="2">
        <f>IFERROR(IF($B2196="","",INDEX(所属情報!$E:$E,MATCH($A2196,所属情報!$A:$A,0))),"")</f>
        <v>492200</v>
      </c>
      <c r="P2196" s="2" t="str">
        <f t="shared" si="102"/>
        <v>奥野　耀 (1)</v>
      </c>
      <c r="Q2196" s="2" t="str">
        <f t="shared" si="103"/>
        <v>ｵｸﾉ ﾖｳ</v>
      </c>
      <c r="R2196" s="2" t="str">
        <f t="shared" si="104"/>
        <v>OKUNO Yo (05)</v>
      </c>
      <c r="S2196" s="2" t="str">
        <f>IFERROR(IF($F2196="","",INDEX(リスト!$C:$C,MATCH($F2196,リスト!$B:$B,0))),"")</f>
        <v>27</v>
      </c>
      <c r="T2196" s="2" t="str">
        <f>IFERROR(IF($K2196="","",INDEX(リスト!$F:$F,MATCH($K2196,リスト!$E:$E,0))),"")</f>
        <v>JPN</v>
      </c>
      <c r="U2196" s="2" t="str">
        <f>IF($B2196="","",RIGHT($G2196*1000+100+COUNTIF($G$2:$G2196,$G2196),9))</f>
        <v>050704103</v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>大阪・大　阪</v>
      </c>
    </row>
    <row r="2197" spans="1:22" x14ac:dyDescent="0.4">
      <c r="A2197" s="75" t="s">
        <v>11764</v>
      </c>
      <c r="B2197" s="75">
        <v>2213</v>
      </c>
      <c r="C2197" s="75" t="s">
        <v>9708</v>
      </c>
      <c r="D2197" s="75" t="s">
        <v>9709</v>
      </c>
      <c r="E2197" s="75">
        <v>1</v>
      </c>
      <c r="F2197" s="75" t="s">
        <v>81</v>
      </c>
      <c r="G2197" s="75">
        <v>20050527</v>
      </c>
      <c r="H2197" t="s">
        <v>9710</v>
      </c>
      <c r="I2197" s="75" t="s">
        <v>2099</v>
      </c>
      <c r="J2197" s="75" t="s">
        <v>2900</v>
      </c>
      <c r="K2197" s="75" t="s">
        <v>141</v>
      </c>
      <c r="L2197" s="75" t="s">
        <v>81</v>
      </c>
      <c r="M2197" s="75" t="s">
        <v>3751</v>
      </c>
      <c r="O2197" s="2">
        <f>IFERROR(IF($B2197="","",INDEX(所属情報!$E:$E,MATCH($A2197,所属情報!$A:$A,0))),"")</f>
        <v>492200</v>
      </c>
      <c r="P2197" s="2" t="str">
        <f t="shared" si="102"/>
        <v>小川　智也 (1)</v>
      </c>
      <c r="Q2197" s="2" t="str">
        <f t="shared" si="103"/>
        <v>ｵｶﾞﾜ ﾄﾓﾔ</v>
      </c>
      <c r="R2197" s="2" t="str">
        <f t="shared" si="104"/>
        <v>OGAWA Tomoya (05)</v>
      </c>
      <c r="S2197" s="2" t="str">
        <f>IFERROR(IF($F2197="","",INDEX(リスト!$C:$C,MATCH($F2197,リスト!$B:$B,0))),"")</f>
        <v>21</v>
      </c>
      <c r="T2197" s="2" t="str">
        <f>IFERROR(IF($K2197="","",INDEX(リスト!$F:$F,MATCH($K2197,リスト!$E:$E,0))),"")</f>
        <v>JPN</v>
      </c>
      <c r="U2197" s="2" t="str">
        <f>IF($B2197="","",RIGHT($G2197*1000+100+COUNTIF($G$2:$G2197,$G2197),9))</f>
        <v>050527102</v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>美濃加茂・岐　阜</v>
      </c>
    </row>
    <row r="2198" spans="1:22" x14ac:dyDescent="0.4">
      <c r="A2198" t="s">
        <v>703</v>
      </c>
      <c r="B2198">
        <v>2214</v>
      </c>
      <c r="C2198" t="s">
        <v>9711</v>
      </c>
      <c r="D2198" t="s">
        <v>11897</v>
      </c>
      <c r="E2198">
        <v>1</v>
      </c>
      <c r="F2198" t="s">
        <v>89</v>
      </c>
      <c r="G2198">
        <v>20050413</v>
      </c>
      <c r="H2198" t="s">
        <v>9712</v>
      </c>
      <c r="I2198" t="s">
        <v>7328</v>
      </c>
      <c r="J2198" t="s">
        <v>1560</v>
      </c>
      <c r="K2198" t="s">
        <v>141</v>
      </c>
      <c r="L2198" t="s">
        <v>89</v>
      </c>
      <c r="M2198" t="s">
        <v>1502</v>
      </c>
      <c r="O2198" s="2">
        <f>IFERROR(IF($B2198="","",INDEX(所属情報!$E:$E,MATCH($A2198,所属情報!$A:$A,0))),"")</f>
        <v>492200</v>
      </c>
      <c r="P2198" s="2" t="str">
        <f t="shared" si="102"/>
        <v>岸本　琢磨 (1)</v>
      </c>
      <c r="Q2198" s="2" t="str">
        <f t="shared" si="103"/>
        <v>ｷｼﾓﾄ ﾀｸﾏ</v>
      </c>
      <c r="R2198" s="2" t="str">
        <f t="shared" si="104"/>
        <v>KISHIMOTO Takuma (05)</v>
      </c>
      <c r="S2198" s="2" t="str">
        <f>IFERROR(IF($F2198="","",INDEX(リスト!$C:$C,MATCH($F2198,リスト!$B:$B,0))),"")</f>
        <v>25</v>
      </c>
      <c r="T2198" s="2" t="str">
        <f>IFERROR(IF($K2198="","",INDEX(リスト!$F:$F,MATCH($K2198,リスト!$E:$E,0))),"")</f>
        <v>JPN</v>
      </c>
      <c r="U2198" s="2" t="str">
        <f>IF($B2198="","",RIGHT($G2198*1000+100+COUNTIF($G$2:$G2198,$G2198),9))</f>
        <v>050413101</v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>立命館守山・滋　賀</v>
      </c>
    </row>
    <row r="2199" spans="1:22" x14ac:dyDescent="0.4">
      <c r="A2199" t="s">
        <v>703</v>
      </c>
      <c r="B2199">
        <v>2215</v>
      </c>
      <c r="C2199" t="s">
        <v>9713</v>
      </c>
      <c r="D2199" t="s">
        <v>11898</v>
      </c>
      <c r="E2199">
        <v>1</v>
      </c>
      <c r="F2199" t="s">
        <v>107</v>
      </c>
      <c r="G2199">
        <v>20060110</v>
      </c>
      <c r="H2199" t="s">
        <v>9714</v>
      </c>
      <c r="I2199" t="s">
        <v>9715</v>
      </c>
      <c r="J2199" t="s">
        <v>7316</v>
      </c>
      <c r="K2199" t="s">
        <v>141</v>
      </c>
      <c r="L2199" t="s">
        <v>107</v>
      </c>
      <c r="M2199" t="s">
        <v>4281</v>
      </c>
      <c r="O2199" s="2">
        <f>IFERROR(IF($B2199="","",INDEX(所属情報!$E:$E,MATCH($A2199,所属情報!$A:$A,0))),"")</f>
        <v>492200</v>
      </c>
      <c r="P2199" s="2" t="str">
        <f t="shared" si="102"/>
        <v>森安　瑛音 (1)</v>
      </c>
      <c r="Q2199" s="2" t="str">
        <f t="shared" si="103"/>
        <v>ﾓﾘﾔｽ ｴｲﾄ</v>
      </c>
      <c r="R2199" s="2" t="str">
        <f t="shared" si="104"/>
        <v>MORIYASU Eito (06)</v>
      </c>
      <c r="S2199" s="2" t="str">
        <f>IFERROR(IF($F2199="","",INDEX(リスト!$C:$C,MATCH($F2199,リスト!$B:$B,0))),"")</f>
        <v>34</v>
      </c>
      <c r="T2199" s="2" t="str">
        <f>IFERROR(IF($K2199="","",INDEX(リスト!$F:$F,MATCH($K2199,リスト!$E:$E,0))),"")</f>
        <v>JPN</v>
      </c>
      <c r="U2199" s="2" t="str">
        <f>IF($B2199="","",RIGHT($G2199*1000+100+COUNTIF($G$2:$G2199,$G2199),9))</f>
        <v>060110102</v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>広島・広　島</v>
      </c>
    </row>
    <row r="2200" spans="1:22" x14ac:dyDescent="0.4">
      <c r="A2200" t="s">
        <v>703</v>
      </c>
      <c r="B2200">
        <v>2216</v>
      </c>
      <c r="C2200" t="s">
        <v>9716</v>
      </c>
      <c r="D2200" t="s">
        <v>9717</v>
      </c>
      <c r="E2200">
        <v>1</v>
      </c>
      <c r="F2200" t="s">
        <v>91</v>
      </c>
      <c r="G2200">
        <v>20050915</v>
      </c>
      <c r="H2200" t="s">
        <v>9718</v>
      </c>
      <c r="I2200" t="s">
        <v>4685</v>
      </c>
      <c r="J2200" t="s">
        <v>4259</v>
      </c>
      <c r="K2200" t="s">
        <v>141</v>
      </c>
      <c r="L2200" t="s">
        <v>91</v>
      </c>
      <c r="M2200" t="s">
        <v>1304</v>
      </c>
      <c r="O2200" s="2">
        <f>IFERROR(IF($B2200="","",INDEX(所属情報!$E:$E,MATCH($A2200,所属情報!$A:$A,0))),"")</f>
        <v>492200</v>
      </c>
      <c r="P2200" s="2" t="str">
        <f t="shared" si="102"/>
        <v>河上　芯之介 (1)</v>
      </c>
      <c r="Q2200" s="2" t="str">
        <f t="shared" si="103"/>
        <v>ｶﾜｶﾐ ｼﾝﾉｽｹ</v>
      </c>
      <c r="R2200" s="2" t="str">
        <f t="shared" si="104"/>
        <v>KAWAKAMI Shinnosuke (05)</v>
      </c>
      <c r="S2200" s="2" t="str">
        <f>IFERROR(IF($F2200="","",INDEX(リスト!$C:$C,MATCH($F2200,リスト!$B:$B,0))),"")</f>
        <v>26</v>
      </c>
      <c r="T2200" s="2" t="str">
        <f>IFERROR(IF($K2200="","",INDEX(リスト!$F:$F,MATCH($K2200,リスト!$E:$E,0))),"")</f>
        <v>JPN</v>
      </c>
      <c r="U2200" s="2" t="str">
        <f>IF($B2200="","",RIGHT($G2200*1000+100+COUNTIF($G$2:$G2200,$G2200),9))</f>
        <v>050915101</v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>立命館・京　都</v>
      </c>
    </row>
    <row r="2201" spans="1:22" x14ac:dyDescent="0.4">
      <c r="A2201" t="s">
        <v>703</v>
      </c>
      <c r="B2201">
        <v>2217</v>
      </c>
      <c r="C2201" t="s">
        <v>9719</v>
      </c>
      <c r="D2201" t="s">
        <v>9720</v>
      </c>
      <c r="E2201">
        <v>1</v>
      </c>
      <c r="F2201" t="s">
        <v>91</v>
      </c>
      <c r="G2201">
        <v>20050921</v>
      </c>
      <c r="H2201" t="s">
        <v>9721</v>
      </c>
      <c r="I2201" t="s">
        <v>2411</v>
      </c>
      <c r="J2201" t="s">
        <v>2148</v>
      </c>
      <c r="K2201" t="s">
        <v>141</v>
      </c>
      <c r="L2201" t="s">
        <v>91</v>
      </c>
      <c r="M2201" t="s">
        <v>863</v>
      </c>
      <c r="O2201" s="2">
        <f>IFERROR(IF($B2201="","",INDEX(所属情報!$E:$E,MATCH($A2201,所属情報!$A:$A,0))),"")</f>
        <v>492200</v>
      </c>
      <c r="P2201" s="2" t="str">
        <f t="shared" si="102"/>
        <v>平居　昊 (1)</v>
      </c>
      <c r="Q2201" s="2" t="str">
        <f t="shared" si="103"/>
        <v>ﾋﾗｲ ｺｳ</v>
      </c>
      <c r="R2201" s="2" t="str">
        <f t="shared" si="104"/>
        <v>HIRAI Ko (05)</v>
      </c>
      <c r="S2201" s="2" t="str">
        <f>IFERROR(IF($F2201="","",INDEX(リスト!$C:$C,MATCH($F2201,リスト!$B:$B,0))),"")</f>
        <v>26</v>
      </c>
      <c r="T2201" s="2" t="str">
        <f>IFERROR(IF($K2201="","",INDEX(リスト!$F:$F,MATCH($K2201,リスト!$E:$E,0))),"")</f>
        <v>JPN</v>
      </c>
      <c r="U2201" s="2" t="str">
        <f>IF($B2201="","",RIGHT($G2201*1000+100+COUNTIF($G$2:$G2201,$G2201),9))</f>
        <v>050921101</v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>鳥羽・京　都</v>
      </c>
    </row>
    <row r="2202" spans="1:22" x14ac:dyDescent="0.4">
      <c r="A2202" t="s">
        <v>703</v>
      </c>
      <c r="B2202">
        <v>2218</v>
      </c>
      <c r="C2202" t="s">
        <v>9722</v>
      </c>
      <c r="D2202" t="s">
        <v>9723</v>
      </c>
      <c r="E2202">
        <v>1</v>
      </c>
      <c r="F2202" t="s">
        <v>119</v>
      </c>
      <c r="G2202">
        <v>20051027</v>
      </c>
      <c r="H2202" t="s">
        <v>9724</v>
      </c>
      <c r="I2202" t="s">
        <v>1263</v>
      </c>
      <c r="J2202" t="s">
        <v>9725</v>
      </c>
      <c r="K2202" t="s">
        <v>141</v>
      </c>
      <c r="L2202" t="s">
        <v>119</v>
      </c>
      <c r="M2202" t="s">
        <v>1393</v>
      </c>
      <c r="O2202" s="2">
        <f>IFERROR(IF($B2202="","",INDEX(所属情報!$E:$E,MATCH($A2202,所属情報!$A:$A,0))),"")</f>
        <v>492200</v>
      </c>
      <c r="P2202" s="2" t="str">
        <f t="shared" si="102"/>
        <v>山口　徹真 (1)</v>
      </c>
      <c r="Q2202" s="2" t="str">
        <f t="shared" si="103"/>
        <v>ﾔﾏｸﾞﾁ ﾃﾂﾏ</v>
      </c>
      <c r="R2202" s="2" t="str">
        <f t="shared" si="104"/>
        <v>YAMAGUCHI Tetsuma (05)</v>
      </c>
      <c r="S2202" s="2" t="str">
        <f>IFERROR(IF($F2202="","",INDEX(リスト!$C:$C,MATCH($F2202,リスト!$B:$B,0))),"")</f>
        <v>40</v>
      </c>
      <c r="T2202" s="2" t="str">
        <f>IFERROR(IF($K2202="","",INDEX(リスト!$F:$F,MATCH($K2202,リスト!$E:$E,0))),"")</f>
        <v>JPN</v>
      </c>
      <c r="U2202" s="2" t="str">
        <f>IF($B2202="","",RIGHT($G2202*1000+100+COUNTIF($G$2:$G2202,$G2202),9))</f>
        <v>051027102</v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>福岡大大濠・福　岡</v>
      </c>
    </row>
    <row r="2203" spans="1:22" x14ac:dyDescent="0.4">
      <c r="A2203" t="s">
        <v>703</v>
      </c>
      <c r="B2203">
        <v>2219</v>
      </c>
      <c r="C2203" t="s">
        <v>9726</v>
      </c>
      <c r="D2203" t="s">
        <v>9727</v>
      </c>
      <c r="E2203">
        <v>1</v>
      </c>
      <c r="F2203" t="s">
        <v>119</v>
      </c>
      <c r="G2203">
        <v>20051219</v>
      </c>
      <c r="H2203" t="s">
        <v>9728</v>
      </c>
      <c r="I2203" t="s">
        <v>9729</v>
      </c>
      <c r="J2203" t="s">
        <v>4865</v>
      </c>
      <c r="K2203" t="s">
        <v>141</v>
      </c>
      <c r="L2203" t="s">
        <v>119</v>
      </c>
      <c r="M2203" t="s">
        <v>1798</v>
      </c>
      <c r="O2203" s="2">
        <f>IFERROR(IF($B2203="","",INDEX(所属情報!$E:$E,MATCH($A2203,所属情報!$A:$A,0))),"")</f>
        <v>492200</v>
      </c>
      <c r="P2203" s="2" t="str">
        <f t="shared" si="102"/>
        <v>東島　啓晃 (1)</v>
      </c>
      <c r="Q2203" s="2" t="str">
        <f t="shared" si="103"/>
        <v>ﾋｶﾞｼｼﾏ ﾋﾛｱｷ</v>
      </c>
      <c r="R2203" s="2" t="str">
        <f t="shared" si="104"/>
        <v>HIGASHISHIMA Hiroaki (05)</v>
      </c>
      <c r="S2203" s="2" t="str">
        <f>IFERROR(IF($F2203="","",INDEX(リスト!$C:$C,MATCH($F2203,リスト!$B:$B,0))),"")</f>
        <v>40</v>
      </c>
      <c r="T2203" s="2" t="str">
        <f>IFERROR(IF($K2203="","",INDEX(リスト!$F:$F,MATCH($K2203,リスト!$E:$E,0))),"")</f>
        <v>JPN</v>
      </c>
      <c r="U2203" s="2" t="str">
        <f>IF($B2203="","",RIGHT($G2203*1000+100+COUNTIF($G$2:$G2203,$G2203),9))</f>
        <v>051219102</v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>八女学院・福　岡</v>
      </c>
    </row>
    <row r="2204" spans="1:22" x14ac:dyDescent="0.4">
      <c r="A2204" t="s">
        <v>703</v>
      </c>
      <c r="B2204">
        <v>2220</v>
      </c>
      <c r="C2204" t="s">
        <v>9730</v>
      </c>
      <c r="D2204" t="s">
        <v>11899</v>
      </c>
      <c r="E2204">
        <v>1</v>
      </c>
      <c r="F2204" t="s">
        <v>119</v>
      </c>
      <c r="G2204">
        <v>20060316</v>
      </c>
      <c r="H2204" t="s">
        <v>9731</v>
      </c>
      <c r="I2204" t="s">
        <v>9732</v>
      </c>
      <c r="J2204" t="s">
        <v>11900</v>
      </c>
      <c r="K2204" t="s">
        <v>141</v>
      </c>
      <c r="L2204" t="s">
        <v>119</v>
      </c>
      <c r="M2204" t="s">
        <v>9733</v>
      </c>
      <c r="O2204" s="2">
        <f>IFERROR(IF($B2204="","",INDEX(所属情報!$E:$E,MATCH($A2204,所属情報!$A:$A,0))),"")</f>
        <v>492200</v>
      </c>
      <c r="P2204" s="2" t="str">
        <f t="shared" si="102"/>
        <v>中園　翔貴 (1)</v>
      </c>
      <c r="Q2204" s="2" t="str">
        <f t="shared" si="103"/>
        <v>ﾅｶｿﾞﾉ ｼｮｳｷ</v>
      </c>
      <c r="R2204" s="2" t="str">
        <f t="shared" si="104"/>
        <v>NAKAZONO Shoki (06)</v>
      </c>
      <c r="S2204" s="2" t="str">
        <f>IFERROR(IF($F2204="","",INDEX(リスト!$C:$C,MATCH($F2204,リスト!$B:$B,0))),"")</f>
        <v>40</v>
      </c>
      <c r="T2204" s="2" t="str">
        <f>IFERROR(IF($K2204="","",INDEX(リスト!$F:$F,MATCH($K2204,リスト!$E:$E,0))),"")</f>
        <v>JPN</v>
      </c>
      <c r="U2204" s="2" t="str">
        <f>IF($B2204="","",RIGHT($G2204*1000+100+COUNTIF($G$2:$G2204,$G2204),9))</f>
        <v>060316102</v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>福岡工業大城東・福　岡</v>
      </c>
    </row>
    <row r="2205" spans="1:22" x14ac:dyDescent="0.4">
      <c r="A2205" t="s">
        <v>703</v>
      </c>
      <c r="B2205">
        <v>2221</v>
      </c>
      <c r="C2205" t="s">
        <v>9734</v>
      </c>
      <c r="D2205" t="s">
        <v>11901</v>
      </c>
      <c r="E2205">
        <v>1</v>
      </c>
      <c r="F2205" t="s">
        <v>107</v>
      </c>
      <c r="G2205">
        <v>20050511</v>
      </c>
      <c r="H2205" t="s">
        <v>9735</v>
      </c>
      <c r="I2205" t="s">
        <v>1600</v>
      </c>
      <c r="J2205" t="s">
        <v>9736</v>
      </c>
      <c r="K2205" t="s">
        <v>141</v>
      </c>
      <c r="L2205" t="s">
        <v>107</v>
      </c>
      <c r="M2205" t="s">
        <v>821</v>
      </c>
      <c r="O2205" s="2">
        <f>IFERROR(IF($B2205="","",INDEX(所属情報!$E:$E,MATCH($A2205,所属情報!$A:$A,0))),"")</f>
        <v>492200</v>
      </c>
      <c r="P2205" s="2" t="str">
        <f t="shared" si="102"/>
        <v>中野　樹範 (1)</v>
      </c>
      <c r="Q2205" s="2" t="str">
        <f t="shared" si="103"/>
        <v>ﾅｶﾉ ﾀﾂﾉﾘ</v>
      </c>
      <c r="R2205" s="2" t="str">
        <f t="shared" si="104"/>
        <v>NAKANO Tatsunori (05)</v>
      </c>
      <c r="S2205" s="2" t="str">
        <f>IFERROR(IF($F2205="","",INDEX(リスト!$C:$C,MATCH($F2205,リスト!$B:$B,0))),"")</f>
        <v>34</v>
      </c>
      <c r="T2205" s="2" t="str">
        <f>IFERROR(IF($K2205="","",INDEX(リスト!$F:$F,MATCH($K2205,リスト!$E:$E,0))),"")</f>
        <v>JPN</v>
      </c>
      <c r="U2205" s="2" t="str">
        <f>IF($B2205="","",RIGHT($G2205*1000+100+COUNTIF($G$2:$G2205,$G2205),9))</f>
        <v>050511103</v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>崇徳・広　島</v>
      </c>
    </row>
    <row r="2206" spans="1:22" x14ac:dyDescent="0.4">
      <c r="A2206" t="s">
        <v>703</v>
      </c>
      <c r="B2206">
        <v>2222</v>
      </c>
      <c r="C2206" t="s">
        <v>9737</v>
      </c>
      <c r="D2206" t="s">
        <v>11902</v>
      </c>
      <c r="E2206">
        <v>1</v>
      </c>
      <c r="F2206" t="s">
        <v>107</v>
      </c>
      <c r="G2206">
        <v>20050502</v>
      </c>
      <c r="H2206" t="s">
        <v>9738</v>
      </c>
      <c r="I2206" t="s">
        <v>4148</v>
      </c>
      <c r="J2206" t="s">
        <v>1584</v>
      </c>
      <c r="K2206" t="s">
        <v>141</v>
      </c>
      <c r="L2206" t="s">
        <v>107</v>
      </c>
      <c r="M2206" t="s">
        <v>4912</v>
      </c>
      <c r="O2206" s="2">
        <f>IFERROR(IF($B2206="","",INDEX(所属情報!$E:$E,MATCH($A2206,所属情報!$A:$A,0))),"")</f>
        <v>492200</v>
      </c>
      <c r="P2206" s="2" t="str">
        <f t="shared" si="102"/>
        <v>島村　拓 (1)</v>
      </c>
      <c r="Q2206" s="2" t="str">
        <f t="shared" si="103"/>
        <v>ｼﾏﾑﾗ ﾀｸ</v>
      </c>
      <c r="R2206" s="2" t="str">
        <f t="shared" si="104"/>
        <v>SHIMAMURA Taku (05)</v>
      </c>
      <c r="S2206" s="2" t="str">
        <f>IFERROR(IF($F2206="","",INDEX(リスト!$C:$C,MATCH($F2206,リスト!$B:$B,0))),"")</f>
        <v>34</v>
      </c>
      <c r="T2206" s="2" t="str">
        <f>IFERROR(IF($K2206="","",INDEX(リスト!$F:$F,MATCH($K2206,リスト!$E:$E,0))),"")</f>
        <v>JPN</v>
      </c>
      <c r="U2206" s="2" t="str">
        <f>IF($B2206="","",RIGHT($G2206*1000+100+COUNTIF($G$2:$G2206,$G2206),9))</f>
        <v>050502103</v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>広島大福山・広　島</v>
      </c>
    </row>
    <row r="2207" spans="1:22" x14ac:dyDescent="0.4">
      <c r="A2207" t="s">
        <v>703</v>
      </c>
      <c r="B2207">
        <v>2223</v>
      </c>
      <c r="C2207" t="s">
        <v>9739</v>
      </c>
      <c r="D2207" t="s">
        <v>11903</v>
      </c>
      <c r="E2207">
        <v>1</v>
      </c>
      <c r="F2207" t="s">
        <v>93</v>
      </c>
      <c r="G2207">
        <v>20051024</v>
      </c>
      <c r="H2207" t="s">
        <v>9740</v>
      </c>
      <c r="I2207" t="s">
        <v>9741</v>
      </c>
      <c r="J2207" t="s">
        <v>778</v>
      </c>
      <c r="K2207" t="s">
        <v>141</v>
      </c>
      <c r="L2207" t="s">
        <v>93</v>
      </c>
      <c r="M2207" t="s">
        <v>1870</v>
      </c>
      <c r="O2207" s="2">
        <f>IFERROR(IF($B2207="","",INDEX(所属情報!$E:$E,MATCH($A2207,所属情報!$A:$A,0))),"")</f>
        <v>492200</v>
      </c>
      <c r="P2207" s="2" t="str">
        <f t="shared" si="102"/>
        <v>竹口　遼 (1)</v>
      </c>
      <c r="Q2207" s="2" t="str">
        <f t="shared" si="103"/>
        <v>ﾀｹｸﾞﾁ ﾘｮｳ</v>
      </c>
      <c r="R2207" s="2" t="str">
        <f t="shared" si="104"/>
        <v>TAKEGUCHI Ryo (05)</v>
      </c>
      <c r="S2207" s="2" t="str">
        <f>IFERROR(IF($F2207="","",INDEX(リスト!$C:$C,MATCH($F2207,リスト!$B:$B,0))),"")</f>
        <v>27</v>
      </c>
      <c r="T2207" s="2" t="str">
        <f>IFERROR(IF($K2207="","",INDEX(リスト!$F:$F,MATCH($K2207,リスト!$E:$E,0))),"")</f>
        <v>JPN</v>
      </c>
      <c r="U2207" s="2" t="str">
        <f>IF($B2207="","",RIGHT($G2207*1000+100+COUNTIF($G$2:$G2207,$G2207),9))</f>
        <v>051024102</v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>清風・大　阪</v>
      </c>
    </row>
    <row r="2208" spans="1:22" x14ac:dyDescent="0.4">
      <c r="A2208" t="s">
        <v>703</v>
      </c>
      <c r="B2208">
        <v>2224</v>
      </c>
      <c r="C2208" t="s">
        <v>9742</v>
      </c>
      <c r="D2208" t="s">
        <v>11904</v>
      </c>
      <c r="E2208">
        <v>1</v>
      </c>
      <c r="F2208" t="s">
        <v>117</v>
      </c>
      <c r="G2208">
        <v>20050514</v>
      </c>
      <c r="H2208" t="s">
        <v>9743</v>
      </c>
      <c r="I2208" t="s">
        <v>9744</v>
      </c>
      <c r="J2208" t="s">
        <v>1435</v>
      </c>
      <c r="K2208" t="s">
        <v>141</v>
      </c>
      <c r="L2208" t="s">
        <v>117</v>
      </c>
      <c r="M2208" t="s">
        <v>1591</v>
      </c>
      <c r="O2208" s="2">
        <f>IFERROR(IF($B2208="","",INDEX(所属情報!$E:$E,MATCH($A2208,所属情報!$A:$A,0))),"")</f>
        <v>492200</v>
      </c>
      <c r="P2208" s="2" t="str">
        <f t="shared" si="102"/>
        <v>元吉　優太 (1)</v>
      </c>
      <c r="Q2208" s="2" t="str">
        <f t="shared" si="103"/>
        <v>ﾓﾄﾖｼ ﾕｳﾀ</v>
      </c>
      <c r="R2208" s="2" t="str">
        <f t="shared" si="104"/>
        <v>MOTOYOSHI Yuta (05)</v>
      </c>
      <c r="S2208" s="2" t="str">
        <f>IFERROR(IF($F2208="","",INDEX(リスト!$C:$C,MATCH($F2208,リスト!$B:$B,0))),"")</f>
        <v>39</v>
      </c>
      <c r="T2208" s="2" t="str">
        <f>IFERROR(IF($K2208="","",INDEX(リスト!$F:$F,MATCH($K2208,リスト!$E:$E,0))),"")</f>
        <v>JPN</v>
      </c>
      <c r="U2208" s="2" t="str">
        <f>IF($B2208="","",RIGHT($G2208*1000+100+COUNTIF($G$2:$G2208,$G2208),9))</f>
        <v>050514102</v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>高知追手前・高　知</v>
      </c>
    </row>
    <row r="2209" spans="1:22" x14ac:dyDescent="0.4">
      <c r="A2209" t="s">
        <v>703</v>
      </c>
      <c r="B2209">
        <v>2225</v>
      </c>
      <c r="C2209" t="s">
        <v>9745</v>
      </c>
      <c r="D2209" t="s">
        <v>11905</v>
      </c>
      <c r="E2209">
        <v>1</v>
      </c>
      <c r="F2209" t="s">
        <v>95</v>
      </c>
      <c r="G2209">
        <v>20051119</v>
      </c>
      <c r="H2209" t="s">
        <v>9746</v>
      </c>
      <c r="I2209" t="s">
        <v>1543</v>
      </c>
      <c r="J2209" t="s">
        <v>1413</v>
      </c>
      <c r="K2209" t="s">
        <v>141</v>
      </c>
      <c r="L2209" t="s">
        <v>95</v>
      </c>
      <c r="M2209" t="s">
        <v>5096</v>
      </c>
      <c r="O2209" s="2">
        <f>IFERROR(IF($B2209="","",INDEX(所属情報!$E:$E,MATCH($A2209,所属情報!$A:$A,0))),"")</f>
        <v>492200</v>
      </c>
      <c r="P2209" s="2" t="str">
        <f t="shared" si="102"/>
        <v>横田　光太朗 (1)</v>
      </c>
      <c r="Q2209" s="2" t="str">
        <f t="shared" si="103"/>
        <v>ﾖｺﾀ ｺｳﾀﾛｳ</v>
      </c>
      <c r="R2209" s="2" t="str">
        <f t="shared" si="104"/>
        <v>YOKOTA Kotaro (05)</v>
      </c>
      <c r="S2209" s="2" t="str">
        <f>IFERROR(IF($F2209="","",INDEX(リスト!$C:$C,MATCH($F2209,リスト!$B:$B,0))),"")</f>
        <v>28</v>
      </c>
      <c r="T2209" s="2" t="str">
        <f>IFERROR(IF($K2209="","",INDEX(リスト!$F:$F,MATCH($K2209,リスト!$E:$E,0))),"")</f>
        <v>JPN</v>
      </c>
      <c r="U2209" s="2" t="str">
        <f>IF($B2209="","",RIGHT($G2209*1000+100+COUNTIF($G$2:$G2209,$G2209),9))</f>
        <v>051119101</v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>明石北・兵　庫</v>
      </c>
    </row>
    <row r="2210" spans="1:22" x14ac:dyDescent="0.4">
      <c r="A2210" t="s">
        <v>703</v>
      </c>
      <c r="B2210">
        <v>2226</v>
      </c>
      <c r="C2210" t="s">
        <v>9747</v>
      </c>
      <c r="D2210" t="s">
        <v>9748</v>
      </c>
      <c r="E2210">
        <v>1</v>
      </c>
      <c r="F2210" t="s">
        <v>41</v>
      </c>
      <c r="G2210">
        <v>20050708</v>
      </c>
      <c r="H2210" t="s">
        <v>9749</v>
      </c>
      <c r="I2210" t="s">
        <v>5540</v>
      </c>
      <c r="J2210" t="s">
        <v>3655</v>
      </c>
      <c r="K2210" t="s">
        <v>141</v>
      </c>
      <c r="L2210" t="s">
        <v>41</v>
      </c>
      <c r="M2210" t="s">
        <v>1516</v>
      </c>
      <c r="O2210" s="2">
        <f>IFERROR(IF($B2210="","",INDEX(所属情報!$E:$E,MATCH($A2210,所属情報!$A:$A,0))),"")</f>
        <v>492200</v>
      </c>
      <c r="P2210" s="2" t="str">
        <f t="shared" si="102"/>
        <v>山内　翔馬 (1)</v>
      </c>
      <c r="Q2210" s="2" t="str">
        <f t="shared" si="103"/>
        <v>ﾔﾏｳﾁ ｼｮｳﾏ</v>
      </c>
      <c r="R2210" s="2" t="str">
        <f t="shared" si="104"/>
        <v>YAMAUCHI Shoma (05)</v>
      </c>
      <c r="S2210" s="2" t="str">
        <f>IFERROR(IF($F2210="","",INDEX(リスト!$C:$C,MATCH($F2210,リスト!$B:$B,0))),"")</f>
        <v>01</v>
      </c>
      <c r="T2210" s="2" t="str">
        <f>IFERROR(IF($K2210="","",INDEX(リスト!$F:$F,MATCH($K2210,リスト!$E:$E,0))),"")</f>
        <v>JPN</v>
      </c>
      <c r="U2210" s="2" t="str">
        <f>IF($B2210="","",RIGHT($G2210*1000+100+COUNTIF($G$2:$G2210,$G2210),9))</f>
        <v>050708103</v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>立命館慶祥・北海道</v>
      </c>
    </row>
    <row r="2211" spans="1:22" x14ac:dyDescent="0.4">
      <c r="A2211" t="s">
        <v>11772</v>
      </c>
      <c r="B2211">
        <v>2227</v>
      </c>
      <c r="C2211" t="s">
        <v>9750</v>
      </c>
      <c r="D2211" t="s">
        <v>9751</v>
      </c>
      <c r="E2211">
        <v>1</v>
      </c>
      <c r="F2211" t="s">
        <v>75</v>
      </c>
      <c r="G2211">
        <v>20050419</v>
      </c>
      <c r="H2211" t="s">
        <v>9752</v>
      </c>
      <c r="I2211" t="s">
        <v>9753</v>
      </c>
      <c r="J2211" t="s">
        <v>1657</v>
      </c>
      <c r="K2211" t="s">
        <v>141</v>
      </c>
      <c r="L2211" t="s">
        <v>75</v>
      </c>
      <c r="M2211" t="s">
        <v>9652</v>
      </c>
      <c r="O2211" s="2">
        <f>IFERROR(IF($B2211="","",INDEX(所属情報!$E:$E,MATCH($A2211,所属情報!$A:$A,0))),"")</f>
        <v>490048</v>
      </c>
      <c r="P2211" s="2" t="str">
        <f t="shared" si="102"/>
        <v>柳町　悠斗 (1)</v>
      </c>
      <c r="Q2211" s="2" t="str">
        <f t="shared" si="103"/>
        <v>ﾔﾅｷﾞﾏﾁ ﾊﾙﾄ</v>
      </c>
      <c r="R2211" s="2" t="str">
        <f t="shared" si="104"/>
        <v>YANAGIMACHI Haruto (05)</v>
      </c>
      <c r="S2211" s="2" t="str">
        <f>IFERROR(IF($F2211="","",INDEX(リスト!$C:$C,MATCH($F2211,リスト!$B:$B,0))),"")</f>
        <v>18</v>
      </c>
      <c r="T2211" s="2" t="str">
        <f>IFERROR(IF($K2211="","",INDEX(リスト!$F:$F,MATCH($K2211,リスト!$E:$E,0))),"")</f>
        <v>JPN</v>
      </c>
      <c r="U2211" s="2" t="str">
        <f>IF($B2211="","",RIGHT($G2211*1000+100+COUNTIF($G$2:$G2211,$G2211),9))</f>
        <v>050419101</v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>高志・福　井</v>
      </c>
    </row>
    <row r="2212" spans="1:22" x14ac:dyDescent="0.4">
      <c r="A2212" t="s">
        <v>11772</v>
      </c>
      <c r="B2212">
        <v>2228</v>
      </c>
      <c r="C2212" t="s">
        <v>9754</v>
      </c>
      <c r="D2212" t="s">
        <v>9755</v>
      </c>
      <c r="E2212">
        <v>1</v>
      </c>
      <c r="F2212" t="s">
        <v>93</v>
      </c>
      <c r="G2212">
        <v>20050616</v>
      </c>
      <c r="H2212" t="s">
        <v>9756</v>
      </c>
      <c r="I2212" t="s">
        <v>1052</v>
      </c>
      <c r="J2212" t="s">
        <v>4033</v>
      </c>
      <c r="K2212" t="s">
        <v>141</v>
      </c>
      <c r="L2212" t="s">
        <v>93</v>
      </c>
      <c r="M2212" t="s">
        <v>4124</v>
      </c>
      <c r="O2212" s="2">
        <f>IFERROR(IF($B2212="","",INDEX(所属情報!$E:$E,MATCH($A2212,所属情報!$A:$A,0))),"")</f>
        <v>490048</v>
      </c>
      <c r="P2212" s="2" t="str">
        <f t="shared" si="102"/>
        <v>遠藤　大介 (1)</v>
      </c>
      <c r="Q2212" s="2" t="str">
        <f t="shared" si="103"/>
        <v>ｴﾝﾄﾞｳ ﾀｲｽｹ</v>
      </c>
      <c r="R2212" s="2" t="str">
        <f t="shared" si="104"/>
        <v>ENDO Taisuke (05)</v>
      </c>
      <c r="S2212" s="2" t="str">
        <f>IFERROR(IF($F2212="","",INDEX(リスト!$C:$C,MATCH($F2212,リスト!$B:$B,0))),"")</f>
        <v>27</v>
      </c>
      <c r="T2212" s="2" t="str">
        <f>IFERROR(IF($K2212="","",INDEX(リスト!$F:$F,MATCH($K2212,リスト!$E:$E,0))),"")</f>
        <v>JPN</v>
      </c>
      <c r="U2212" s="2" t="str">
        <f>IF($B2212="","",RIGHT($G2212*1000+100+COUNTIF($G$2:$G2212,$G2212),9))</f>
        <v>050616101</v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>北野・大　阪</v>
      </c>
    </row>
    <row r="2213" spans="1:22" x14ac:dyDescent="0.4">
      <c r="A2213" t="s">
        <v>11772</v>
      </c>
      <c r="B2213">
        <v>2229</v>
      </c>
      <c r="C2213" t="s">
        <v>9757</v>
      </c>
      <c r="D2213" t="s">
        <v>9758</v>
      </c>
      <c r="E2213">
        <v>1</v>
      </c>
      <c r="F2213" t="s">
        <v>67</v>
      </c>
      <c r="G2213">
        <v>20051223</v>
      </c>
      <c r="H2213" t="s">
        <v>9759</v>
      </c>
      <c r="I2213" t="s">
        <v>1283</v>
      </c>
      <c r="J2213" t="s">
        <v>1366</v>
      </c>
      <c r="K2213" t="s">
        <v>141</v>
      </c>
      <c r="L2213" t="s">
        <v>67</v>
      </c>
      <c r="M2213" t="s">
        <v>9760</v>
      </c>
      <c r="O2213" s="2">
        <f>IFERROR(IF($B2213="","",INDEX(所属情報!$E:$E,MATCH($A2213,所属情報!$A:$A,0))),"")</f>
        <v>490048</v>
      </c>
      <c r="P2213" s="2" t="str">
        <f t="shared" si="102"/>
        <v>小野　竜之介 (1)</v>
      </c>
      <c r="Q2213" s="2" t="str">
        <f t="shared" si="103"/>
        <v>ｵﾉ ﾘｭｳﾉｽｹ</v>
      </c>
      <c r="R2213" s="2" t="str">
        <f t="shared" si="104"/>
        <v>ONO Ryunosuke (05)</v>
      </c>
      <c r="S2213" s="2" t="str">
        <f>IFERROR(IF($F2213="","",INDEX(リスト!$C:$C,MATCH($F2213,リスト!$B:$B,0))),"")</f>
        <v>14</v>
      </c>
      <c r="T2213" s="2" t="str">
        <f>IFERROR(IF($K2213="","",INDEX(リスト!$F:$F,MATCH($K2213,リスト!$E:$E,0))),"")</f>
        <v>JPN</v>
      </c>
      <c r="U2213" s="2" t="str">
        <f>IF($B2213="","",RIGHT($G2213*1000+100+COUNTIF($G$2:$G2213,$G2213),9))</f>
        <v>051223102</v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>相模原中等・神奈川</v>
      </c>
    </row>
    <row r="2214" spans="1:22" x14ac:dyDescent="0.4">
      <c r="A2214" t="s">
        <v>11772</v>
      </c>
      <c r="B2214">
        <v>2230</v>
      </c>
      <c r="C2214" t="s">
        <v>9761</v>
      </c>
      <c r="D2214" t="s">
        <v>9762</v>
      </c>
      <c r="E2214">
        <v>2</v>
      </c>
      <c r="F2214" t="s">
        <v>1281</v>
      </c>
      <c r="G2214">
        <v>20041117</v>
      </c>
      <c r="H2214" t="s">
        <v>9763</v>
      </c>
      <c r="I2214" t="s">
        <v>9764</v>
      </c>
      <c r="J2214" t="s">
        <v>9765</v>
      </c>
      <c r="K2214" t="s">
        <v>141</v>
      </c>
      <c r="L2214" t="s">
        <v>91</v>
      </c>
      <c r="M2214" t="s">
        <v>1575</v>
      </c>
      <c r="O2214" s="2">
        <f>IFERROR(IF($B2214="","",INDEX(所属情報!$E:$E,MATCH($A2214,所属情報!$A:$A,0))),"")</f>
        <v>490048</v>
      </c>
      <c r="P2214" s="2" t="str">
        <f t="shared" si="102"/>
        <v>山岡　直生 (2)</v>
      </c>
      <c r="Q2214" s="2" t="str">
        <f t="shared" si="103"/>
        <v>ﾔﾏｵｶ ﾅｵﾐ</v>
      </c>
      <c r="R2214" s="2" t="str">
        <f t="shared" si="104"/>
        <v>YAMAOKA Naomi (04)</v>
      </c>
      <c r="S2214" s="2" t="str">
        <f>IFERROR(IF($F2214="","",INDEX(リスト!$C:$C,MATCH($F2214,リスト!$B:$B,0))),"")</f>
        <v>49</v>
      </c>
      <c r="T2214" s="2" t="str">
        <f>IFERROR(IF($K2214="","",INDEX(リスト!$F:$F,MATCH($K2214,リスト!$E:$E,0))),"")</f>
        <v>JPN</v>
      </c>
      <c r="U2214" s="2" t="str">
        <f>IF($B2214="","",RIGHT($G2214*1000+100+COUNTIF($G$2:$G2214,$G2214),9))</f>
        <v>041117102</v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>西京・京　都</v>
      </c>
    </row>
    <row r="2215" spans="1:22" x14ac:dyDescent="0.4">
      <c r="A2215" t="s">
        <v>11772</v>
      </c>
      <c r="B2215">
        <v>2231</v>
      </c>
      <c r="C2215" t="s">
        <v>9766</v>
      </c>
      <c r="D2215" t="s">
        <v>9767</v>
      </c>
      <c r="E2215" t="s">
        <v>4304</v>
      </c>
      <c r="F2215" t="s">
        <v>85</v>
      </c>
      <c r="G2215">
        <v>19990428</v>
      </c>
      <c r="H2215" t="s">
        <v>9768</v>
      </c>
      <c r="I2215" t="s">
        <v>3651</v>
      </c>
      <c r="J2215" t="s">
        <v>5856</v>
      </c>
      <c r="K2215" t="s">
        <v>141</v>
      </c>
      <c r="L2215" t="s">
        <v>85</v>
      </c>
      <c r="M2215" t="s">
        <v>9769</v>
      </c>
      <c r="O2215" s="2">
        <f>IFERROR(IF($B2215="","",INDEX(所属情報!$E:$E,MATCH($A2215,所属情報!$A:$A,0))),"")</f>
        <v>490048</v>
      </c>
      <c r="P2215" s="2" t="str">
        <f t="shared" si="102"/>
        <v>前田　朝陽 (D1)</v>
      </c>
      <c r="Q2215" s="2" t="str">
        <f t="shared" si="103"/>
        <v>ﾏｴﾀﾞ ｱｻﾋ</v>
      </c>
      <c r="R2215" s="2" t="str">
        <f t="shared" si="104"/>
        <v>MAEDA Asahi (99)</v>
      </c>
      <c r="S2215" s="2" t="str">
        <f>IFERROR(IF($F2215="","",INDEX(リスト!$C:$C,MATCH($F2215,リスト!$B:$B,0))),"")</f>
        <v>23</v>
      </c>
      <c r="T2215" s="2" t="str">
        <f>IFERROR(IF($K2215="","",INDEX(リスト!$F:$F,MATCH($K2215,リスト!$E:$E,0))),"")</f>
        <v>JPN</v>
      </c>
      <c r="U2215" s="2" t="str">
        <f>IF($B2215="","",RIGHT($G2215*1000+100+COUNTIF($G$2:$G2215,$G2215),9))</f>
        <v>990428101</v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>時習館・愛　知</v>
      </c>
    </row>
    <row r="2216" spans="1:22" x14ac:dyDescent="0.4">
      <c r="A2216" t="s">
        <v>11805</v>
      </c>
      <c r="B2216">
        <v>2232</v>
      </c>
      <c r="C2216" t="s">
        <v>9770</v>
      </c>
      <c r="D2216" t="s">
        <v>9771</v>
      </c>
      <c r="E2216">
        <v>1</v>
      </c>
      <c r="F2216" t="s">
        <v>95</v>
      </c>
      <c r="G2216">
        <v>20060208</v>
      </c>
      <c r="I2216" t="s">
        <v>1460</v>
      </c>
      <c r="J2216" t="s">
        <v>2479</v>
      </c>
      <c r="K2216" t="s">
        <v>141</v>
      </c>
      <c r="L2216" t="s">
        <v>95</v>
      </c>
      <c r="M2216" t="s">
        <v>6857</v>
      </c>
      <c r="O2216" s="2">
        <f>IFERROR(IF($B2216="","",INDEX(所属情報!$E:$E,MATCH($A2216,所属情報!$A:$A,0))),"")</f>
        <v>492234</v>
      </c>
      <c r="P2216" s="2" t="str">
        <f t="shared" si="102"/>
        <v>坂口　彰良 (1)</v>
      </c>
      <c r="Q2216" s="2" t="str">
        <f t="shared" si="103"/>
        <v>ｻｶｸﾞﾁ ｱｷﾗ</v>
      </c>
      <c r="R2216" s="2" t="str">
        <f t="shared" si="104"/>
        <v>SAKAGUCHI Akira (06)</v>
      </c>
      <c r="S2216" s="2" t="str">
        <f>IFERROR(IF($F2216="","",INDEX(リスト!$C:$C,MATCH($F2216,リスト!$B:$B,0))),"")</f>
        <v>28</v>
      </c>
      <c r="T2216" s="2" t="str">
        <f>IFERROR(IF($K2216="","",INDEX(リスト!$F:$F,MATCH($K2216,リスト!$E:$E,0))),"")</f>
        <v>JPN</v>
      </c>
      <c r="U2216" s="2" t="str">
        <f>IF($B2216="","",RIGHT($G2216*1000+100+COUNTIF($G$2:$G2216,$G2216),9))</f>
        <v>060208103</v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>尼崎小田・兵　庫</v>
      </c>
    </row>
    <row r="2217" spans="1:22" x14ac:dyDescent="0.4">
      <c r="A2217" t="s">
        <v>11805</v>
      </c>
      <c r="B2217">
        <v>2233</v>
      </c>
      <c r="C2217" t="s">
        <v>9772</v>
      </c>
      <c r="D2217" t="s">
        <v>9773</v>
      </c>
      <c r="E2217">
        <v>1</v>
      </c>
      <c r="F2217" t="s">
        <v>95</v>
      </c>
      <c r="G2217">
        <v>20050609</v>
      </c>
      <c r="I2217" t="s">
        <v>3093</v>
      </c>
      <c r="J2217" t="s">
        <v>2273</v>
      </c>
      <c r="K2217" t="s">
        <v>141</v>
      </c>
      <c r="L2217" t="s">
        <v>95</v>
      </c>
      <c r="M2217" t="s">
        <v>9774</v>
      </c>
      <c r="O2217" s="2">
        <f>IFERROR(IF($B2217="","",INDEX(所属情報!$E:$E,MATCH($A2217,所属情報!$A:$A,0))),"")</f>
        <v>492234</v>
      </c>
      <c r="P2217" s="2" t="str">
        <f t="shared" si="102"/>
        <v>青山　昇平 (1)</v>
      </c>
      <c r="Q2217" s="2" t="str">
        <f t="shared" si="103"/>
        <v>ｱｵﾔﾏ ｼｮｳﾍｲ</v>
      </c>
      <c r="R2217" s="2" t="str">
        <f t="shared" si="104"/>
        <v>AOYAMA Shohei (05)</v>
      </c>
      <c r="S2217" s="2" t="str">
        <f>IFERROR(IF($F2217="","",INDEX(リスト!$C:$C,MATCH($F2217,リスト!$B:$B,0))),"")</f>
        <v>28</v>
      </c>
      <c r="T2217" s="2" t="str">
        <f>IFERROR(IF($K2217="","",INDEX(リスト!$F:$F,MATCH($K2217,リスト!$E:$E,0))),"")</f>
        <v>JPN</v>
      </c>
      <c r="U2217" s="2" t="str">
        <f>IF($B2217="","",RIGHT($G2217*1000+100+COUNTIF($G$2:$G2217,$G2217),9))</f>
        <v>050609103</v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>六甲アイランド・兵　庫</v>
      </c>
    </row>
    <row r="2218" spans="1:22" x14ac:dyDescent="0.4">
      <c r="A2218" t="s">
        <v>11805</v>
      </c>
      <c r="B2218">
        <v>2234</v>
      </c>
      <c r="C2218" t="s">
        <v>9775</v>
      </c>
      <c r="D2218" t="s">
        <v>9776</v>
      </c>
      <c r="E2218">
        <v>1</v>
      </c>
      <c r="F2218" t="s">
        <v>95</v>
      </c>
      <c r="G2218">
        <v>20060210</v>
      </c>
      <c r="I2218" t="s">
        <v>6781</v>
      </c>
      <c r="J2218" t="s">
        <v>1721</v>
      </c>
      <c r="K2218" t="s">
        <v>141</v>
      </c>
      <c r="L2218" t="s">
        <v>95</v>
      </c>
      <c r="M2218" t="s">
        <v>1667</v>
      </c>
      <c r="O2218" s="2">
        <f>IFERROR(IF($B2218="","",INDEX(所属情報!$E:$E,MATCH($A2218,所属情報!$A:$A,0))),"")</f>
        <v>492234</v>
      </c>
      <c r="P2218" s="2" t="str">
        <f t="shared" si="102"/>
        <v>須多　和希 (1)</v>
      </c>
      <c r="Q2218" s="2" t="str">
        <f t="shared" si="103"/>
        <v>ｽﾀﾞ ｶｽﾞｷ</v>
      </c>
      <c r="R2218" s="2" t="str">
        <f t="shared" si="104"/>
        <v>SUDA Kazuki (06)</v>
      </c>
      <c r="S2218" s="2" t="str">
        <f>IFERROR(IF($F2218="","",INDEX(リスト!$C:$C,MATCH($F2218,リスト!$B:$B,0))),"")</f>
        <v>28</v>
      </c>
      <c r="T2218" s="2" t="str">
        <f>IFERROR(IF($K2218="","",INDEX(リスト!$F:$F,MATCH($K2218,リスト!$E:$E,0))),"")</f>
        <v>JPN</v>
      </c>
      <c r="U2218" s="2" t="str">
        <f>IF($B2218="","",RIGHT($G2218*1000+100+COUNTIF($G$2:$G2218,$G2218),9))</f>
        <v>060210101</v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>姫路商業・兵　庫</v>
      </c>
    </row>
    <row r="2219" spans="1:22" x14ac:dyDescent="0.4">
      <c r="A2219" t="s">
        <v>11805</v>
      </c>
      <c r="B2219">
        <v>2235</v>
      </c>
      <c r="C2219" t="s">
        <v>9777</v>
      </c>
      <c r="D2219" t="s">
        <v>9778</v>
      </c>
      <c r="E2219">
        <v>1</v>
      </c>
      <c r="F2219" t="s">
        <v>95</v>
      </c>
      <c r="G2219">
        <v>20051024</v>
      </c>
      <c r="I2219" t="s">
        <v>9779</v>
      </c>
      <c r="J2219" t="s">
        <v>1397</v>
      </c>
      <c r="K2219" t="s">
        <v>141</v>
      </c>
      <c r="L2219" t="s">
        <v>95</v>
      </c>
      <c r="M2219" t="s">
        <v>7016</v>
      </c>
      <c r="O2219" s="2">
        <f>IFERROR(IF($B2219="","",INDEX(所属情報!$E:$E,MATCH($A2219,所属情報!$A:$A,0))),"")</f>
        <v>492234</v>
      </c>
      <c r="P2219" s="2" t="str">
        <f t="shared" si="102"/>
        <v>野高　廉央 (1)</v>
      </c>
      <c r="Q2219" s="2" t="str">
        <f t="shared" si="103"/>
        <v>ﾉﾀﾞｶ ﾚｵ</v>
      </c>
      <c r="R2219" s="2" t="str">
        <f t="shared" si="104"/>
        <v>NODAKA Reo (05)</v>
      </c>
      <c r="S2219" s="2" t="str">
        <f>IFERROR(IF($F2219="","",INDEX(リスト!$C:$C,MATCH($F2219,リスト!$B:$B,0))),"")</f>
        <v>28</v>
      </c>
      <c r="T2219" s="2" t="str">
        <f>IFERROR(IF($K2219="","",INDEX(リスト!$F:$F,MATCH($K2219,リスト!$E:$E,0))),"")</f>
        <v>JPN</v>
      </c>
      <c r="U2219" s="2" t="str">
        <f>IF($B2219="","",RIGHT($G2219*1000+100+COUNTIF($G$2:$G2219,$G2219),9))</f>
        <v>051024103</v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>御影・兵　庫</v>
      </c>
    </row>
    <row r="2220" spans="1:22" x14ac:dyDescent="0.4">
      <c r="A2220" t="s">
        <v>11805</v>
      </c>
      <c r="B2220">
        <v>2236</v>
      </c>
      <c r="C2220" t="s">
        <v>9780</v>
      </c>
      <c r="D2220" t="s">
        <v>9781</v>
      </c>
      <c r="E2220">
        <v>1</v>
      </c>
      <c r="F2220" t="s">
        <v>95</v>
      </c>
      <c r="G2220">
        <v>20050711</v>
      </c>
      <c r="I2220" t="s">
        <v>5109</v>
      </c>
      <c r="J2220" t="s">
        <v>1327</v>
      </c>
      <c r="K2220" t="s">
        <v>141</v>
      </c>
      <c r="L2220" t="s">
        <v>95</v>
      </c>
      <c r="M2220" t="s">
        <v>4009</v>
      </c>
      <c r="O2220" s="2">
        <f>IFERROR(IF($B2220="","",INDEX(所属情報!$E:$E,MATCH($A2220,所属情報!$A:$A,0))),"")</f>
        <v>492234</v>
      </c>
      <c r="P2220" s="2" t="str">
        <f t="shared" si="102"/>
        <v>石井　佑樹 (1)</v>
      </c>
      <c r="Q2220" s="2" t="str">
        <f t="shared" si="103"/>
        <v>ｲｼｲ ﾕｳｷ</v>
      </c>
      <c r="R2220" s="2" t="str">
        <f t="shared" si="104"/>
        <v>ISHII Yuki (05)</v>
      </c>
      <c r="S2220" s="2" t="str">
        <f>IFERROR(IF($F2220="","",INDEX(リスト!$C:$C,MATCH($F2220,リスト!$B:$B,0))),"")</f>
        <v>28</v>
      </c>
      <c r="T2220" s="2" t="str">
        <f>IFERROR(IF($K2220="","",INDEX(リスト!$F:$F,MATCH($K2220,リスト!$E:$E,0))),"")</f>
        <v>JPN</v>
      </c>
      <c r="U2220" s="2" t="str">
        <f>IF($B2220="","",RIGHT($G2220*1000+100+COUNTIF($G$2:$G2220,$G2220),9))</f>
        <v>050711102</v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>明石城西・兵　庫</v>
      </c>
    </row>
    <row r="2221" spans="1:22" x14ac:dyDescent="0.4">
      <c r="A2221" t="s">
        <v>11906</v>
      </c>
      <c r="B2221">
        <v>2237</v>
      </c>
      <c r="C2221" t="s">
        <v>9782</v>
      </c>
      <c r="D2221" t="s">
        <v>9783</v>
      </c>
      <c r="E2221">
        <v>1</v>
      </c>
      <c r="F2221" t="s">
        <v>89</v>
      </c>
      <c r="G2221">
        <v>20050822</v>
      </c>
      <c r="H2221" t="s">
        <v>9784</v>
      </c>
      <c r="I2221" t="s">
        <v>9785</v>
      </c>
      <c r="J2221" t="s">
        <v>1413</v>
      </c>
      <c r="K2221" t="s">
        <v>141</v>
      </c>
      <c r="L2221" t="s">
        <v>89</v>
      </c>
      <c r="M2221" t="s">
        <v>4246</v>
      </c>
      <c r="O2221" s="2">
        <f>IFERROR(IF($B2221="","",INDEX(所属情報!$E:$E,MATCH($A2221,所属情報!$A:$A,0))),"")</f>
        <v>501018</v>
      </c>
      <c r="P2221" s="2" t="str">
        <f t="shared" si="102"/>
        <v>目秦　耕太郎 (1)</v>
      </c>
      <c r="Q2221" s="2" t="str">
        <f t="shared" si="103"/>
        <v>ﾒﾊﾀ ｺｳﾀﾛｳ</v>
      </c>
      <c r="R2221" s="2" t="str">
        <f t="shared" si="104"/>
        <v>MEHATA Kotaro (05)</v>
      </c>
      <c r="S2221" s="2" t="str">
        <f>IFERROR(IF($F2221="","",INDEX(リスト!$C:$C,MATCH($F2221,リスト!$B:$B,0))),"")</f>
        <v>25</v>
      </c>
      <c r="T2221" s="2" t="str">
        <f>IFERROR(IF($K2221="","",INDEX(リスト!$F:$F,MATCH($K2221,リスト!$E:$E,0))),"")</f>
        <v>JPN</v>
      </c>
      <c r="U2221" s="2" t="str">
        <f>IF($B2221="","",RIGHT($G2221*1000+100+COUNTIF($G$2:$G2221,$G2221),9))</f>
        <v>050822102</v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>守山・滋　賀</v>
      </c>
    </row>
    <row r="2222" spans="1:22" x14ac:dyDescent="0.4">
      <c r="A2222" t="s">
        <v>11906</v>
      </c>
      <c r="B2222">
        <v>2238</v>
      </c>
      <c r="C2222" t="s">
        <v>9786</v>
      </c>
      <c r="D2222" t="s">
        <v>9787</v>
      </c>
      <c r="E2222">
        <v>1</v>
      </c>
      <c r="F2222" t="s">
        <v>95</v>
      </c>
      <c r="G2222">
        <v>20050501</v>
      </c>
      <c r="H2222" t="s">
        <v>9788</v>
      </c>
      <c r="I2222" t="s">
        <v>2099</v>
      </c>
      <c r="J2222" t="s">
        <v>1413</v>
      </c>
      <c r="K2222" t="s">
        <v>141</v>
      </c>
      <c r="L2222" t="s">
        <v>95</v>
      </c>
      <c r="M2222" t="s">
        <v>9789</v>
      </c>
      <c r="O2222" s="2">
        <f>IFERROR(IF($B2222="","",INDEX(所属情報!$E:$E,MATCH($A2222,所属情報!$A:$A,0))),"")</f>
        <v>501018</v>
      </c>
      <c r="P2222" s="2" t="str">
        <f t="shared" si="102"/>
        <v>小川　昂太朗 (1)</v>
      </c>
      <c r="Q2222" s="2" t="str">
        <f t="shared" si="103"/>
        <v>ｵｶﾞﾜ ｺｳﾀﾛｳ</v>
      </c>
      <c r="R2222" s="2" t="str">
        <f t="shared" si="104"/>
        <v>OGAWA Kotaro (05)</v>
      </c>
      <c r="S2222" s="2" t="str">
        <f>IFERROR(IF($F2222="","",INDEX(リスト!$C:$C,MATCH($F2222,リスト!$B:$B,0))),"")</f>
        <v>28</v>
      </c>
      <c r="T2222" s="2" t="str">
        <f>IFERROR(IF($K2222="","",INDEX(リスト!$F:$F,MATCH($K2222,リスト!$E:$E,0))),"")</f>
        <v>JPN</v>
      </c>
      <c r="U2222" s="2" t="str">
        <f>IF($B2222="","",RIGHT($G2222*1000+100+COUNTIF($G$2:$G2222,$G2222),9))</f>
        <v>050501103</v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>葺合・兵　庫</v>
      </c>
    </row>
    <row r="2223" spans="1:22" x14ac:dyDescent="0.4">
      <c r="A2223" t="s">
        <v>11906</v>
      </c>
      <c r="B2223">
        <v>2239</v>
      </c>
      <c r="C2223" t="s">
        <v>9790</v>
      </c>
      <c r="D2223" t="s">
        <v>9791</v>
      </c>
      <c r="E2223">
        <v>1</v>
      </c>
      <c r="F2223" t="s">
        <v>85</v>
      </c>
      <c r="G2223">
        <v>20060216</v>
      </c>
      <c r="H2223" t="s">
        <v>9792</v>
      </c>
      <c r="I2223" t="s">
        <v>1731</v>
      </c>
      <c r="J2223" t="s">
        <v>9793</v>
      </c>
      <c r="K2223" t="s">
        <v>141</v>
      </c>
      <c r="L2223" t="s">
        <v>85</v>
      </c>
      <c r="M2223" t="s">
        <v>1993</v>
      </c>
      <c r="O2223" s="2">
        <f>IFERROR(IF($B2223="","",INDEX(所属情報!$E:$E,MATCH($A2223,所属情報!$A:$A,0))),"")</f>
        <v>501018</v>
      </c>
      <c r="P2223" s="2" t="str">
        <f t="shared" si="102"/>
        <v>今井　海琉 (1)</v>
      </c>
      <c r="Q2223" s="2" t="str">
        <f t="shared" si="103"/>
        <v>ｲﾏｲ ｶｲﾙ</v>
      </c>
      <c r="R2223" s="2" t="str">
        <f t="shared" si="104"/>
        <v>IMAI Kairu (06)</v>
      </c>
      <c r="S2223" s="2" t="str">
        <f>IFERROR(IF($F2223="","",INDEX(リスト!$C:$C,MATCH($F2223,リスト!$B:$B,0))),"")</f>
        <v>23</v>
      </c>
      <c r="T2223" s="2" t="str">
        <f>IFERROR(IF($K2223="","",INDEX(リスト!$F:$F,MATCH($K2223,リスト!$E:$E,0))),"")</f>
        <v>JPN</v>
      </c>
      <c r="U2223" s="2" t="str">
        <f>IF($B2223="","",RIGHT($G2223*1000+100+COUNTIF($G$2:$G2223,$G2223),9))</f>
        <v>060216101</v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>千種・愛　知</v>
      </c>
    </row>
    <row r="2224" spans="1:22" x14ac:dyDescent="0.4">
      <c r="A2224" t="s">
        <v>11906</v>
      </c>
      <c r="B2224">
        <v>2240</v>
      </c>
      <c r="C2224" t="s">
        <v>9794</v>
      </c>
      <c r="D2224" t="s">
        <v>9795</v>
      </c>
      <c r="E2224">
        <v>1</v>
      </c>
      <c r="F2224" t="s">
        <v>113</v>
      </c>
      <c r="G2224">
        <v>20050906</v>
      </c>
      <c r="H2224" t="s">
        <v>9796</v>
      </c>
      <c r="I2224" t="s">
        <v>3195</v>
      </c>
      <c r="J2224" t="s">
        <v>1223</v>
      </c>
      <c r="K2224" t="s">
        <v>141</v>
      </c>
      <c r="L2224" t="s">
        <v>113</v>
      </c>
      <c r="M2224" t="s">
        <v>9797</v>
      </c>
      <c r="O2224" s="2">
        <f>IFERROR(IF($B2224="","",INDEX(所属情報!$E:$E,MATCH($A2224,所属情報!$A:$A,0))),"")</f>
        <v>501018</v>
      </c>
      <c r="P2224" s="2" t="str">
        <f t="shared" si="102"/>
        <v>野田　陽希 (1)</v>
      </c>
      <c r="Q2224" s="2" t="str">
        <f t="shared" si="103"/>
        <v>ﾉﾀﾞ ﾊﾙｷ</v>
      </c>
      <c r="R2224" s="2" t="str">
        <f t="shared" si="104"/>
        <v>NODA Haruki (05)</v>
      </c>
      <c r="S2224" s="2" t="str">
        <f>IFERROR(IF($F2224="","",INDEX(リスト!$C:$C,MATCH($F2224,リスト!$B:$B,0))),"")</f>
        <v>37</v>
      </c>
      <c r="T2224" s="2" t="str">
        <f>IFERROR(IF($K2224="","",INDEX(リスト!$F:$F,MATCH($K2224,リスト!$E:$E,0))),"")</f>
        <v>JPN</v>
      </c>
      <c r="U2224" s="2" t="str">
        <f>IF($B2224="","",RIGHT($G2224*1000+100+COUNTIF($G$2:$G2224,$G2224),9))</f>
        <v>050906103</v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>丸亀・香　川</v>
      </c>
    </row>
    <row r="2225" spans="1:22" x14ac:dyDescent="0.4">
      <c r="A2225" t="s">
        <v>11906</v>
      </c>
      <c r="B2225">
        <v>2241</v>
      </c>
      <c r="C2225" t="s">
        <v>9798</v>
      </c>
      <c r="D2225" t="s">
        <v>9799</v>
      </c>
      <c r="E2225">
        <v>1</v>
      </c>
      <c r="F2225" t="s">
        <v>75</v>
      </c>
      <c r="G2225">
        <v>20050814</v>
      </c>
      <c r="H2225" t="s">
        <v>9800</v>
      </c>
      <c r="I2225" t="s">
        <v>9801</v>
      </c>
      <c r="J2225" t="s">
        <v>944</v>
      </c>
      <c r="K2225" t="s">
        <v>141</v>
      </c>
      <c r="L2225" t="s">
        <v>75</v>
      </c>
      <c r="M2225" t="s">
        <v>4540</v>
      </c>
      <c r="O2225" s="2">
        <f>IFERROR(IF($B2225="","",INDEX(所属情報!$E:$E,MATCH($A2225,所属情報!$A:$A,0))),"")</f>
        <v>501018</v>
      </c>
      <c r="P2225" s="2" t="str">
        <f t="shared" si="102"/>
        <v>上大門　良樹 (1)</v>
      </c>
      <c r="Q2225" s="2" t="str">
        <f t="shared" si="103"/>
        <v>ｶﾐﾀﾞｲﾓﾝ ﾖｼｷ</v>
      </c>
      <c r="R2225" s="2" t="str">
        <f t="shared" si="104"/>
        <v>KAMIDAIMON Yoshiki (05)</v>
      </c>
      <c r="S2225" s="2" t="str">
        <f>IFERROR(IF($F2225="","",INDEX(リスト!$C:$C,MATCH($F2225,リスト!$B:$B,0))),"")</f>
        <v>18</v>
      </c>
      <c r="T2225" s="2" t="str">
        <f>IFERROR(IF($K2225="","",INDEX(リスト!$F:$F,MATCH($K2225,リスト!$E:$E,0))),"")</f>
        <v>JPN</v>
      </c>
      <c r="U2225" s="2" t="str">
        <f>IF($B2225="","",RIGHT($G2225*1000+100+COUNTIF($G$2:$G2225,$G2225),9))</f>
        <v>050814101</v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>武生・福　井</v>
      </c>
    </row>
    <row r="2226" spans="1:22" x14ac:dyDescent="0.4">
      <c r="A2226" t="s">
        <v>11906</v>
      </c>
      <c r="B2226">
        <v>2242</v>
      </c>
      <c r="C2226" t="s">
        <v>9802</v>
      </c>
      <c r="D2226" t="s">
        <v>9803</v>
      </c>
      <c r="E2226">
        <v>1</v>
      </c>
      <c r="F2226" t="s">
        <v>105</v>
      </c>
      <c r="G2226">
        <v>20060115</v>
      </c>
      <c r="H2226" t="s">
        <v>9804</v>
      </c>
      <c r="I2226" t="s">
        <v>1956</v>
      </c>
      <c r="J2226" t="s">
        <v>796</v>
      </c>
      <c r="K2226" t="s">
        <v>141</v>
      </c>
      <c r="L2226" t="s">
        <v>105</v>
      </c>
      <c r="M2226" t="s">
        <v>5366</v>
      </c>
      <c r="O2226" s="2">
        <f>IFERROR(IF($B2226="","",INDEX(所属情報!$E:$E,MATCH($A2226,所属情報!$A:$A,0))),"")</f>
        <v>501018</v>
      </c>
      <c r="P2226" s="2" t="str">
        <f t="shared" si="102"/>
        <v>牧　昊正 (1)</v>
      </c>
      <c r="Q2226" s="2" t="str">
        <f t="shared" si="103"/>
        <v>ﾏｷ ｺｳｾｲ</v>
      </c>
      <c r="R2226" s="2" t="str">
        <f t="shared" si="104"/>
        <v>MAKI Kosei (06)</v>
      </c>
      <c r="S2226" s="2" t="str">
        <f>IFERROR(IF($F2226="","",INDEX(リスト!$C:$C,MATCH($F2226,リスト!$B:$B,0))),"")</f>
        <v>33</v>
      </c>
      <c r="T2226" s="2" t="str">
        <f>IFERROR(IF($K2226="","",INDEX(リスト!$F:$F,MATCH($K2226,リスト!$E:$E,0))),"")</f>
        <v>JPN</v>
      </c>
      <c r="U2226" s="2" t="str">
        <f>IF($B2226="","",RIGHT($G2226*1000+100+COUNTIF($G$2:$G2226,$G2226),9))</f>
        <v>060115101</v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>津山・岡　山</v>
      </c>
    </row>
    <row r="2227" spans="1:22" x14ac:dyDescent="0.4">
      <c r="A2227" t="s">
        <v>11906</v>
      </c>
      <c r="B2227">
        <v>2243</v>
      </c>
      <c r="C2227" t="s">
        <v>9805</v>
      </c>
      <c r="D2227" t="s">
        <v>9806</v>
      </c>
      <c r="E2227">
        <v>1</v>
      </c>
      <c r="F2227" t="s">
        <v>93</v>
      </c>
      <c r="G2227">
        <v>20050402</v>
      </c>
      <c r="H2227" t="s">
        <v>9807</v>
      </c>
      <c r="I2227" t="s">
        <v>3088</v>
      </c>
      <c r="J2227" t="s">
        <v>1223</v>
      </c>
      <c r="K2227" t="s">
        <v>141</v>
      </c>
      <c r="L2227" t="s">
        <v>93</v>
      </c>
      <c r="M2227" t="s">
        <v>833</v>
      </c>
      <c r="O2227" s="2">
        <f>IFERROR(IF($B2227="","",INDEX(所属情報!$E:$E,MATCH($A2227,所属情報!$A:$A,0))),"")</f>
        <v>501018</v>
      </c>
      <c r="P2227" s="2" t="str">
        <f t="shared" si="102"/>
        <v>和田　陽希 (1)</v>
      </c>
      <c r="Q2227" s="2" t="str">
        <f t="shared" si="103"/>
        <v>ﾜﾀﾞ ﾊﾙｷ</v>
      </c>
      <c r="R2227" s="2" t="str">
        <f t="shared" si="104"/>
        <v>WADA Haruki (05)</v>
      </c>
      <c r="S2227" s="2" t="str">
        <f>IFERROR(IF($F2227="","",INDEX(リスト!$C:$C,MATCH($F2227,リスト!$B:$B,0))),"")</f>
        <v>27</v>
      </c>
      <c r="T2227" s="2" t="str">
        <f>IFERROR(IF($K2227="","",INDEX(リスト!$F:$F,MATCH($K2227,リスト!$E:$E,0))),"")</f>
        <v>JPN</v>
      </c>
      <c r="U2227" s="2" t="str">
        <f>IF($B2227="","",RIGHT($G2227*1000+100+COUNTIF($G$2:$G2227,$G2227),9))</f>
        <v>050402103</v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>岸和田・大　阪</v>
      </c>
    </row>
    <row r="2228" spans="1:22" x14ac:dyDescent="0.4">
      <c r="A2228" t="s">
        <v>11906</v>
      </c>
      <c r="B2228">
        <v>2244</v>
      </c>
      <c r="C2228" t="s">
        <v>9808</v>
      </c>
      <c r="D2228" t="s">
        <v>9809</v>
      </c>
      <c r="E2228">
        <v>1</v>
      </c>
      <c r="F2228" t="s">
        <v>89</v>
      </c>
      <c r="G2228">
        <v>20050410</v>
      </c>
      <c r="H2228" t="s">
        <v>9810</v>
      </c>
      <c r="I2228" t="s">
        <v>5495</v>
      </c>
      <c r="J2228" t="s">
        <v>9811</v>
      </c>
      <c r="K2228" t="s">
        <v>141</v>
      </c>
      <c r="L2228" t="s">
        <v>89</v>
      </c>
      <c r="M2228" t="s">
        <v>1322</v>
      </c>
      <c r="O2228" s="2">
        <f>IFERROR(IF($B2228="","",INDEX(所属情報!$E:$E,MATCH($A2228,所属情報!$A:$A,0))),"")</f>
        <v>501018</v>
      </c>
      <c r="P2228" s="2" t="str">
        <f t="shared" si="102"/>
        <v>林田　岳太 (1)</v>
      </c>
      <c r="Q2228" s="2" t="str">
        <f t="shared" si="103"/>
        <v>ﾊﾔｼﾀﾞ ｶﾞｸﾀ</v>
      </c>
      <c r="R2228" s="2" t="str">
        <f t="shared" si="104"/>
        <v>HAYASHIDA Gakuta (05)</v>
      </c>
      <c r="S2228" s="2" t="str">
        <f>IFERROR(IF($F2228="","",INDEX(リスト!$C:$C,MATCH($F2228,リスト!$B:$B,0))),"")</f>
        <v>25</v>
      </c>
      <c r="T2228" s="2" t="str">
        <f>IFERROR(IF($K2228="","",INDEX(リスト!$F:$F,MATCH($K2228,リスト!$E:$E,0))),"")</f>
        <v>JPN</v>
      </c>
      <c r="U2228" s="2" t="str">
        <f>IF($B2228="","",RIGHT($G2228*1000+100+COUNTIF($G$2:$G2228,$G2228),9))</f>
        <v>050410102</v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>水口東・滋　賀</v>
      </c>
    </row>
    <row r="2229" spans="1:22" x14ac:dyDescent="0.4">
      <c r="A2229" t="s">
        <v>11906</v>
      </c>
      <c r="B2229">
        <v>2245</v>
      </c>
      <c r="C2229" t="s">
        <v>9812</v>
      </c>
      <c r="D2229" t="s">
        <v>9813</v>
      </c>
      <c r="E2229">
        <v>1</v>
      </c>
      <c r="F2229" t="s">
        <v>97</v>
      </c>
      <c r="G2229">
        <v>20060325</v>
      </c>
      <c r="H2229" t="s">
        <v>9814</v>
      </c>
      <c r="I2229" t="s">
        <v>1470</v>
      </c>
      <c r="J2229" t="s">
        <v>980</v>
      </c>
      <c r="K2229" t="s">
        <v>141</v>
      </c>
      <c r="L2229" t="s">
        <v>97</v>
      </c>
      <c r="M2229" t="s">
        <v>1086</v>
      </c>
      <c r="O2229" s="2">
        <f>IFERROR(IF($B2229="","",INDEX(所属情報!$E:$E,MATCH($A2229,所属情報!$A:$A,0))),"")</f>
        <v>501018</v>
      </c>
      <c r="P2229" s="2" t="str">
        <f t="shared" si="102"/>
        <v>井上　翔太 (1)</v>
      </c>
      <c r="Q2229" s="2" t="str">
        <f t="shared" si="103"/>
        <v>ｲﾉｳｴ ｼｮｳﾀ</v>
      </c>
      <c r="R2229" s="2" t="str">
        <f t="shared" si="104"/>
        <v>INOUE Shota (06)</v>
      </c>
      <c r="S2229" s="2" t="str">
        <f>IFERROR(IF($F2229="","",INDEX(リスト!$C:$C,MATCH($F2229,リスト!$B:$B,0))),"")</f>
        <v>29</v>
      </c>
      <c r="T2229" s="2" t="str">
        <f>IFERROR(IF($K2229="","",INDEX(リスト!$F:$F,MATCH($K2229,リスト!$E:$E,0))),"")</f>
        <v>JPN</v>
      </c>
      <c r="U2229" s="2" t="str">
        <f>IF($B2229="","",RIGHT($G2229*1000+100+COUNTIF($G$2:$G2229,$G2229),9))</f>
        <v>060325102</v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>一条・奈　良</v>
      </c>
    </row>
    <row r="2230" spans="1:22" x14ac:dyDescent="0.4">
      <c r="A2230" t="s">
        <v>11906</v>
      </c>
      <c r="B2230">
        <v>2246</v>
      </c>
      <c r="C2230" t="s">
        <v>9815</v>
      </c>
      <c r="D2230" t="s">
        <v>9816</v>
      </c>
      <c r="E2230">
        <v>1</v>
      </c>
      <c r="F2230" t="s">
        <v>93</v>
      </c>
      <c r="G2230">
        <v>20041018</v>
      </c>
      <c r="H2230" t="s">
        <v>9817</v>
      </c>
      <c r="I2230" t="s">
        <v>1791</v>
      </c>
      <c r="J2230" t="s">
        <v>9818</v>
      </c>
      <c r="K2230" t="s">
        <v>141</v>
      </c>
      <c r="L2230" t="s">
        <v>101</v>
      </c>
      <c r="M2230" t="s">
        <v>9819</v>
      </c>
      <c r="O2230" s="2">
        <f>IFERROR(IF($B2230="","",INDEX(所属情報!$E:$E,MATCH($A2230,所属情報!$A:$A,0))),"")</f>
        <v>501018</v>
      </c>
      <c r="P2230" s="2" t="str">
        <f t="shared" si="102"/>
        <v>柴田　凱 (1)</v>
      </c>
      <c r="Q2230" s="2" t="str">
        <f t="shared" si="103"/>
        <v>ｼﾊﾞﾀ ｶﾞｲ</v>
      </c>
      <c r="R2230" s="2" t="str">
        <f t="shared" si="104"/>
        <v>SHIBATA Gai (04)</v>
      </c>
      <c r="S2230" s="2" t="str">
        <f>IFERROR(IF($F2230="","",INDEX(リスト!$C:$C,MATCH($F2230,リスト!$B:$B,0))),"")</f>
        <v>27</v>
      </c>
      <c r="T2230" s="2" t="str">
        <f>IFERROR(IF($K2230="","",INDEX(リスト!$F:$F,MATCH($K2230,リスト!$E:$E,0))),"")</f>
        <v>JPN</v>
      </c>
      <c r="U2230" s="2" t="str">
        <f>IF($B2230="","",RIGHT($G2230*1000+100+COUNTIF($G$2:$G2230,$G2230),9))</f>
        <v>041018103</v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>米子東・鳥　取</v>
      </c>
    </row>
    <row r="2231" spans="1:22" x14ac:dyDescent="0.4">
      <c r="A2231" t="s">
        <v>761</v>
      </c>
      <c r="B2231">
        <v>2247</v>
      </c>
      <c r="C2231" t="s">
        <v>9820</v>
      </c>
      <c r="D2231" t="s">
        <v>9821</v>
      </c>
      <c r="E2231">
        <v>1</v>
      </c>
      <c r="F2231" t="s">
        <v>95</v>
      </c>
      <c r="G2231">
        <v>20051212</v>
      </c>
      <c r="I2231" t="s">
        <v>4651</v>
      </c>
      <c r="J2231" t="s">
        <v>790</v>
      </c>
      <c r="K2231" t="s">
        <v>141</v>
      </c>
      <c r="L2231" t="s">
        <v>95</v>
      </c>
      <c r="M2231" t="s">
        <v>9822</v>
      </c>
      <c r="O2231" s="2">
        <f>IFERROR(IF($B2231="","",INDEX(所属情報!$E:$E,MATCH($A2231,所属情報!$A:$A,0))),"")</f>
        <v>492413</v>
      </c>
      <c r="P2231" s="2" t="str">
        <f t="shared" si="102"/>
        <v>前川　剛志 (1)</v>
      </c>
      <c r="Q2231" s="2" t="str">
        <f t="shared" si="103"/>
        <v>ﾏｴｶﾞﾜ ﾂﾖｼ</v>
      </c>
      <c r="R2231" s="2" t="str">
        <f t="shared" si="104"/>
        <v>MAEGAWA Tsuyoshi (05)</v>
      </c>
      <c r="S2231" s="2" t="str">
        <f>IFERROR(IF($F2231="","",INDEX(リスト!$C:$C,MATCH($F2231,リスト!$B:$B,0))),"")</f>
        <v>28</v>
      </c>
      <c r="T2231" s="2" t="str">
        <f>IFERROR(IF($K2231="","",INDEX(リスト!$F:$F,MATCH($K2231,リスト!$E:$E,0))),"")</f>
        <v>JPN</v>
      </c>
      <c r="U2231" s="2" t="str">
        <f>IF($B2231="","",RIGHT($G2231*1000+100+COUNTIF($G$2:$G2231,$G2231),9))</f>
        <v>051212103</v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>氷上・兵　庫</v>
      </c>
    </row>
    <row r="2232" spans="1:22" x14ac:dyDescent="0.4">
      <c r="A2232" t="s">
        <v>707</v>
      </c>
      <c r="B2232">
        <v>2248</v>
      </c>
      <c r="C2232" t="s">
        <v>9823</v>
      </c>
      <c r="D2232" t="s">
        <v>9824</v>
      </c>
      <c r="E2232">
        <v>1</v>
      </c>
      <c r="F2232" t="s">
        <v>97</v>
      </c>
      <c r="G2232">
        <v>20050425</v>
      </c>
      <c r="H2232" t="s">
        <v>9825</v>
      </c>
      <c r="I2232" t="s">
        <v>9826</v>
      </c>
      <c r="J2232" t="s">
        <v>3011</v>
      </c>
      <c r="K2232" t="s">
        <v>141</v>
      </c>
      <c r="L2232" t="s">
        <v>97</v>
      </c>
      <c r="M2232" t="s">
        <v>779</v>
      </c>
      <c r="O2232" s="2">
        <f>IFERROR(IF($B2232="","",INDEX(所属情報!$E:$E,MATCH($A2232,所属情報!$A:$A,0))),"")</f>
        <v>492213</v>
      </c>
      <c r="P2232" s="2" t="str">
        <f t="shared" si="102"/>
        <v>松宮　武蔵 (1)</v>
      </c>
      <c r="Q2232" s="2" t="str">
        <f t="shared" si="103"/>
        <v>ﾏﾂﾐﾔ ﾑｻｼ</v>
      </c>
      <c r="R2232" s="2" t="str">
        <f t="shared" si="104"/>
        <v>MATSUMIYA Musashi (05)</v>
      </c>
      <c r="S2232" s="2" t="str">
        <f>IFERROR(IF($F2232="","",INDEX(リスト!$C:$C,MATCH($F2232,リスト!$B:$B,0))),"")</f>
        <v>29</v>
      </c>
      <c r="T2232" s="2" t="str">
        <f>IFERROR(IF($K2232="","",INDEX(リスト!$F:$F,MATCH($K2232,リスト!$E:$E,0))),"")</f>
        <v>JPN</v>
      </c>
      <c r="U2232" s="2" t="str">
        <f>IF($B2232="","",RIGHT($G2232*1000+100+COUNTIF($G$2:$G2232,$G2232),9))</f>
        <v>050425102</v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>奈良育英・奈　良</v>
      </c>
    </row>
    <row r="2233" spans="1:22" x14ac:dyDescent="0.4">
      <c r="A2233" t="s">
        <v>707</v>
      </c>
      <c r="B2233">
        <v>2249</v>
      </c>
      <c r="C2233" t="s">
        <v>9827</v>
      </c>
      <c r="D2233" t="s">
        <v>9828</v>
      </c>
      <c r="E2233">
        <v>1</v>
      </c>
      <c r="F2233" t="s">
        <v>95</v>
      </c>
      <c r="G2233">
        <v>20051204</v>
      </c>
      <c r="H2233" t="s">
        <v>9829</v>
      </c>
      <c r="I2233" t="s">
        <v>9830</v>
      </c>
      <c r="J2233" t="s">
        <v>2114</v>
      </c>
      <c r="K2233" t="s">
        <v>141</v>
      </c>
      <c r="L2233" t="s">
        <v>95</v>
      </c>
      <c r="M2233" t="s">
        <v>3354</v>
      </c>
      <c r="O2233" s="2">
        <f>IFERROR(IF($B2233="","",INDEX(所属情報!$E:$E,MATCH($A2233,所属情報!$A:$A,0))),"")</f>
        <v>492213</v>
      </c>
      <c r="P2233" s="2" t="str">
        <f t="shared" si="102"/>
        <v>池永　雅也 (1)</v>
      </c>
      <c r="Q2233" s="2" t="str">
        <f t="shared" si="103"/>
        <v>ｲｹﾅｶﾞ ﾏｻﾔ</v>
      </c>
      <c r="R2233" s="2" t="str">
        <f t="shared" si="104"/>
        <v>IKENAGA Masaya (05)</v>
      </c>
      <c r="S2233" s="2" t="str">
        <f>IFERROR(IF($F2233="","",INDEX(リスト!$C:$C,MATCH($F2233,リスト!$B:$B,0))),"")</f>
        <v>28</v>
      </c>
      <c r="T2233" s="2" t="str">
        <f>IFERROR(IF($K2233="","",INDEX(リスト!$F:$F,MATCH($K2233,リスト!$E:$E,0))),"")</f>
        <v>JPN</v>
      </c>
      <c r="U2233" s="2" t="str">
        <f>IF($B2233="","",RIGHT($G2233*1000+100+COUNTIF($G$2:$G2233,$G2233),9))</f>
        <v>051204101</v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>西宮南・兵　庫</v>
      </c>
    </row>
    <row r="2234" spans="1:22" x14ac:dyDescent="0.4">
      <c r="A2234" t="s">
        <v>707</v>
      </c>
      <c r="B2234">
        <v>2250</v>
      </c>
      <c r="C2234" t="s">
        <v>9831</v>
      </c>
      <c r="D2234" t="s">
        <v>9832</v>
      </c>
      <c r="E2234">
        <v>1</v>
      </c>
      <c r="F2234" t="s">
        <v>97</v>
      </c>
      <c r="G2234">
        <v>20060122</v>
      </c>
      <c r="H2234" t="s">
        <v>9833</v>
      </c>
      <c r="I2234" t="s">
        <v>1656</v>
      </c>
      <c r="J2234" t="s">
        <v>11907</v>
      </c>
      <c r="K2234" t="s">
        <v>141</v>
      </c>
      <c r="L2234" t="s">
        <v>97</v>
      </c>
      <c r="M2234" t="s">
        <v>2436</v>
      </c>
      <c r="O2234" s="2">
        <f>IFERROR(IF($B2234="","",INDEX(所属情報!$E:$E,MATCH($A2234,所属情報!$A:$A,0))),"")</f>
        <v>492213</v>
      </c>
      <c r="P2234" s="2" t="str">
        <f t="shared" si="102"/>
        <v>尾上　倖大 (1)</v>
      </c>
      <c r="Q2234" s="2" t="str">
        <f t="shared" si="103"/>
        <v>ｵﾉｳｴ ｺｳﾀﾞｲ</v>
      </c>
      <c r="R2234" s="2" t="str">
        <f t="shared" si="104"/>
        <v>ONOUE Kodai (06)</v>
      </c>
      <c r="S2234" s="2" t="str">
        <f>IFERROR(IF($F2234="","",INDEX(リスト!$C:$C,MATCH($F2234,リスト!$B:$B,0))),"")</f>
        <v>29</v>
      </c>
      <c r="T2234" s="2" t="str">
        <f>IFERROR(IF($K2234="","",INDEX(リスト!$F:$F,MATCH($K2234,リスト!$E:$E,0))),"")</f>
        <v>JPN</v>
      </c>
      <c r="U2234" s="2" t="str">
        <f>IF($B2234="","",RIGHT($G2234*1000+100+COUNTIF($G$2:$G2234,$G2234),9))</f>
        <v>060122101</v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>五條・奈　良</v>
      </c>
    </row>
    <row r="2235" spans="1:22" x14ac:dyDescent="0.4">
      <c r="A2235" t="s">
        <v>707</v>
      </c>
      <c r="B2235">
        <v>2251</v>
      </c>
      <c r="C2235" t="s">
        <v>9834</v>
      </c>
      <c r="D2235" t="s">
        <v>8068</v>
      </c>
      <c r="E2235">
        <v>1</v>
      </c>
      <c r="F2235" t="s">
        <v>93</v>
      </c>
      <c r="G2235">
        <v>20050509</v>
      </c>
      <c r="H2235" t="s">
        <v>9835</v>
      </c>
      <c r="I2235" t="s">
        <v>1025</v>
      </c>
      <c r="J2235" t="s">
        <v>1435</v>
      </c>
      <c r="K2235" t="s">
        <v>141</v>
      </c>
      <c r="L2235" t="s">
        <v>93</v>
      </c>
      <c r="M2235" t="s">
        <v>1054</v>
      </c>
      <c r="O2235" s="2">
        <f>IFERROR(IF($B2235="","",INDEX(所属情報!$E:$E,MATCH($A2235,所属情報!$A:$A,0))),"")</f>
        <v>492213</v>
      </c>
      <c r="P2235" s="2" t="str">
        <f t="shared" si="102"/>
        <v>伊藤　優太 (1)</v>
      </c>
      <c r="Q2235" s="2" t="str">
        <f t="shared" si="103"/>
        <v>ｲﾄｳ ﾕｳﾀ</v>
      </c>
      <c r="R2235" s="2" t="str">
        <f t="shared" si="104"/>
        <v>ITO Yuta (05)</v>
      </c>
      <c r="S2235" s="2" t="str">
        <f>IFERROR(IF($F2235="","",INDEX(リスト!$C:$C,MATCH($F2235,リスト!$B:$B,0))),"")</f>
        <v>27</v>
      </c>
      <c r="T2235" s="2" t="str">
        <f>IFERROR(IF($K2235="","",INDEX(リスト!$F:$F,MATCH($K2235,リスト!$E:$E,0))),"")</f>
        <v>JPN</v>
      </c>
      <c r="U2235" s="2" t="str">
        <f>IF($B2235="","",RIGHT($G2235*1000+100+COUNTIF($G$2:$G2235,$G2235),9))</f>
        <v>050509102</v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>佐野・大　阪</v>
      </c>
    </row>
    <row r="2236" spans="1:22" x14ac:dyDescent="0.4">
      <c r="A2236" t="s">
        <v>707</v>
      </c>
      <c r="B2236">
        <v>2252</v>
      </c>
      <c r="C2236" t="s">
        <v>9836</v>
      </c>
      <c r="D2236" t="s">
        <v>9837</v>
      </c>
      <c r="E2236">
        <v>1</v>
      </c>
      <c r="F2236" t="s">
        <v>93</v>
      </c>
      <c r="G2236">
        <v>20050829</v>
      </c>
      <c r="H2236" t="s">
        <v>9838</v>
      </c>
      <c r="I2236" t="s">
        <v>9839</v>
      </c>
      <c r="J2236" t="s">
        <v>8722</v>
      </c>
      <c r="K2236" t="s">
        <v>141</v>
      </c>
      <c r="L2236" t="s">
        <v>93</v>
      </c>
      <c r="M2236" t="s">
        <v>963</v>
      </c>
      <c r="O2236" s="2">
        <f>IFERROR(IF($B2236="","",INDEX(所属情報!$E:$E,MATCH($A2236,所属情報!$A:$A,0))),"")</f>
        <v>492213</v>
      </c>
      <c r="P2236" s="2" t="str">
        <f t="shared" si="102"/>
        <v>津田　慎 (1)</v>
      </c>
      <c r="Q2236" s="2" t="str">
        <f t="shared" si="103"/>
        <v>ﾂﾀﾞ ｼﾝ</v>
      </c>
      <c r="R2236" s="2" t="str">
        <f t="shared" si="104"/>
        <v>TSUDA Shin (05)</v>
      </c>
      <c r="S2236" s="2" t="str">
        <f>IFERROR(IF($F2236="","",INDEX(リスト!$C:$C,MATCH($F2236,リスト!$B:$B,0))),"")</f>
        <v>27</v>
      </c>
      <c r="T2236" s="2" t="str">
        <f>IFERROR(IF($K2236="","",INDEX(リスト!$F:$F,MATCH($K2236,リスト!$E:$E,0))),"")</f>
        <v>JPN</v>
      </c>
      <c r="U2236" s="2" t="str">
        <f>IF($B2236="","",RIGHT($G2236*1000+100+COUNTIF($G$2:$G2236,$G2236),9))</f>
        <v>050829102</v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>咲くやこの花・大　阪</v>
      </c>
    </row>
    <row r="2237" spans="1:22" x14ac:dyDescent="0.4">
      <c r="A2237" t="s">
        <v>707</v>
      </c>
      <c r="B2237">
        <v>2253</v>
      </c>
      <c r="C2237" t="s">
        <v>9840</v>
      </c>
      <c r="D2237" t="s">
        <v>9841</v>
      </c>
      <c r="E2237">
        <v>1</v>
      </c>
      <c r="F2237" t="s">
        <v>85</v>
      </c>
      <c r="G2237">
        <v>20050724</v>
      </c>
      <c r="H2237" t="s">
        <v>9842</v>
      </c>
      <c r="I2237" t="s">
        <v>4969</v>
      </c>
      <c r="J2237" t="s">
        <v>11908</v>
      </c>
      <c r="K2237" t="s">
        <v>141</v>
      </c>
      <c r="L2237" t="s">
        <v>85</v>
      </c>
      <c r="M2237" t="s">
        <v>1911</v>
      </c>
      <c r="O2237" s="2">
        <f>IFERROR(IF($B2237="","",INDEX(所属情報!$E:$E,MATCH($A2237,所属情報!$A:$A,0))),"")</f>
        <v>492213</v>
      </c>
      <c r="P2237" s="2" t="str">
        <f t="shared" si="102"/>
        <v>谷口　瑶昊 (1)</v>
      </c>
      <c r="Q2237" s="2" t="str">
        <f t="shared" si="103"/>
        <v>ﾀﾆｸﾞﾁ ﾖｳｺｳ</v>
      </c>
      <c r="R2237" s="2" t="str">
        <f t="shared" si="104"/>
        <v>TANIGUCHI Yoko (05)</v>
      </c>
      <c r="S2237" s="2" t="str">
        <f>IFERROR(IF($F2237="","",INDEX(リスト!$C:$C,MATCH($F2237,リスト!$B:$B,0))),"")</f>
        <v>23</v>
      </c>
      <c r="T2237" s="2" t="str">
        <f>IFERROR(IF($K2237="","",INDEX(リスト!$F:$F,MATCH($K2237,リスト!$E:$E,0))),"")</f>
        <v>JPN</v>
      </c>
      <c r="U2237" s="2" t="str">
        <f>IF($B2237="","",RIGHT($G2237*1000+100+COUNTIF($G$2:$G2237,$G2237),9))</f>
        <v>050724101</v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>愛知工業大名電・愛　知</v>
      </c>
    </row>
    <row r="2238" spans="1:22" x14ac:dyDescent="0.4">
      <c r="A2238" t="s">
        <v>707</v>
      </c>
      <c r="B2238">
        <v>2254</v>
      </c>
      <c r="C2238" t="s">
        <v>9843</v>
      </c>
      <c r="D2238" t="s">
        <v>9844</v>
      </c>
      <c r="E2238">
        <v>1</v>
      </c>
      <c r="F2238" t="s">
        <v>91</v>
      </c>
      <c r="G2238">
        <v>20050703</v>
      </c>
      <c r="H2238" t="s">
        <v>9845</v>
      </c>
      <c r="I2238" t="s">
        <v>1805</v>
      </c>
      <c r="J2238" t="s">
        <v>9846</v>
      </c>
      <c r="K2238" t="s">
        <v>141</v>
      </c>
      <c r="L2238" t="s">
        <v>91</v>
      </c>
      <c r="M2238" t="s">
        <v>3647</v>
      </c>
      <c r="O2238" s="2">
        <f>IFERROR(IF($B2238="","",INDEX(所属情報!$E:$E,MATCH($A2238,所属情報!$A:$A,0))),"")</f>
        <v>492213</v>
      </c>
      <c r="P2238" s="2" t="str">
        <f t="shared" si="102"/>
        <v>田中　想叶 (1)</v>
      </c>
      <c r="Q2238" s="2" t="str">
        <f t="shared" si="103"/>
        <v>ﾀﾅｶ ｶﾅﾙ</v>
      </c>
      <c r="R2238" s="2" t="str">
        <f t="shared" si="104"/>
        <v>TANAKA Kanaru (05)</v>
      </c>
      <c r="S2238" s="2" t="str">
        <f>IFERROR(IF($F2238="","",INDEX(リスト!$C:$C,MATCH($F2238,リスト!$B:$B,0))),"")</f>
        <v>26</v>
      </c>
      <c r="T2238" s="2" t="str">
        <f>IFERROR(IF($K2238="","",INDEX(リスト!$F:$F,MATCH($K2238,リスト!$E:$E,0))),"")</f>
        <v>JPN</v>
      </c>
      <c r="U2238" s="2" t="str">
        <f>IF($B2238="","",RIGHT($G2238*1000+100+COUNTIF($G$2:$G2238,$G2238),9))</f>
        <v>050703102</v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>亀岡・京　都</v>
      </c>
    </row>
    <row r="2239" spans="1:22" x14ac:dyDescent="0.4">
      <c r="A2239" t="s">
        <v>707</v>
      </c>
      <c r="B2239">
        <v>2255</v>
      </c>
      <c r="C2239" t="s">
        <v>9847</v>
      </c>
      <c r="D2239" t="s">
        <v>9848</v>
      </c>
      <c r="E2239">
        <v>1</v>
      </c>
      <c r="F2239" t="s">
        <v>93</v>
      </c>
      <c r="G2239">
        <v>20050730</v>
      </c>
      <c r="H2239" t="s">
        <v>9849</v>
      </c>
      <c r="I2239" t="s">
        <v>11909</v>
      </c>
      <c r="J2239" t="s">
        <v>2316</v>
      </c>
      <c r="K2239" t="s">
        <v>141</v>
      </c>
      <c r="L2239" t="s">
        <v>93</v>
      </c>
      <c r="M2239" t="s">
        <v>2950</v>
      </c>
      <c r="O2239" s="2">
        <f>IFERROR(IF($B2239="","",INDEX(所属情報!$E:$E,MATCH($A2239,所属情報!$A:$A,0))),"")</f>
        <v>492213</v>
      </c>
      <c r="P2239" s="2" t="str">
        <f t="shared" si="102"/>
        <v>大村　大和 (1)</v>
      </c>
      <c r="Q2239" s="2" t="str">
        <f t="shared" si="103"/>
        <v>ｵｵﾑﾗ ﾔﾏﾄ</v>
      </c>
      <c r="R2239" s="2" t="str">
        <f t="shared" si="104"/>
        <v>OMURA Yamato (05)</v>
      </c>
      <c r="S2239" s="2" t="str">
        <f>IFERROR(IF($F2239="","",INDEX(リスト!$C:$C,MATCH($F2239,リスト!$B:$B,0))),"")</f>
        <v>27</v>
      </c>
      <c r="T2239" s="2" t="str">
        <f>IFERROR(IF($K2239="","",INDEX(リスト!$F:$F,MATCH($K2239,リスト!$E:$E,0))),"")</f>
        <v>JPN</v>
      </c>
      <c r="U2239" s="2" t="str">
        <f>IF($B2239="","",RIGHT($G2239*1000+100+COUNTIF($G$2:$G2239,$G2239),9))</f>
        <v>050730101</v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>緑風冠・大　阪</v>
      </c>
    </row>
    <row r="2240" spans="1:22" x14ac:dyDescent="0.4">
      <c r="A2240" t="s">
        <v>707</v>
      </c>
      <c r="B2240">
        <v>2256</v>
      </c>
      <c r="C2240" t="s">
        <v>9850</v>
      </c>
      <c r="D2240" t="s">
        <v>9851</v>
      </c>
      <c r="E2240">
        <v>1</v>
      </c>
      <c r="F2240" t="s">
        <v>93</v>
      </c>
      <c r="G2240">
        <v>20051022</v>
      </c>
      <c r="H2240" t="s">
        <v>9852</v>
      </c>
      <c r="I2240" t="s">
        <v>2958</v>
      </c>
      <c r="J2240" t="s">
        <v>838</v>
      </c>
      <c r="K2240" t="s">
        <v>141</v>
      </c>
      <c r="L2240" t="s">
        <v>93</v>
      </c>
      <c r="M2240" t="s">
        <v>9853</v>
      </c>
      <c r="O2240" s="2">
        <f>IFERROR(IF($B2240="","",INDEX(所属情報!$E:$E,MATCH($A2240,所属情報!$A:$A,0))),"")</f>
        <v>492213</v>
      </c>
      <c r="P2240" s="2" t="str">
        <f t="shared" si="102"/>
        <v>貝　章太郎 (1)</v>
      </c>
      <c r="Q2240" s="2" t="str">
        <f t="shared" si="103"/>
        <v>ｶｲ ｼｮｳﾀﾛｳ</v>
      </c>
      <c r="R2240" s="2" t="str">
        <f t="shared" si="104"/>
        <v>KAI Shotaro (05)</v>
      </c>
      <c r="S2240" s="2" t="str">
        <f>IFERROR(IF($F2240="","",INDEX(リスト!$C:$C,MATCH($F2240,リスト!$B:$B,0))),"")</f>
        <v>27</v>
      </c>
      <c r="T2240" s="2" t="str">
        <f>IFERROR(IF($K2240="","",INDEX(リスト!$F:$F,MATCH($K2240,リスト!$E:$E,0))),"")</f>
        <v>JPN</v>
      </c>
      <c r="U2240" s="2" t="str">
        <f>IF($B2240="","",RIGHT($G2240*1000+100+COUNTIF($G$2:$G2240,$G2240),9))</f>
        <v>051022101</v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>東・大　阪</v>
      </c>
    </row>
    <row r="2241" spans="1:22" x14ac:dyDescent="0.4">
      <c r="A2241" t="s">
        <v>707</v>
      </c>
      <c r="B2241">
        <v>2257</v>
      </c>
      <c r="C2241" t="s">
        <v>9854</v>
      </c>
      <c r="D2241" t="s">
        <v>9855</v>
      </c>
      <c r="E2241">
        <v>1</v>
      </c>
      <c r="F2241" t="s">
        <v>93</v>
      </c>
      <c r="G2241">
        <v>20051020</v>
      </c>
      <c r="H2241" t="s">
        <v>9856</v>
      </c>
      <c r="I2241" t="s">
        <v>1263</v>
      </c>
      <c r="J2241" t="s">
        <v>934</v>
      </c>
      <c r="K2241" t="s">
        <v>141</v>
      </c>
      <c r="L2241" t="s">
        <v>93</v>
      </c>
      <c r="M2241" t="s">
        <v>3359</v>
      </c>
      <c r="O2241" s="2">
        <f>IFERROR(IF($B2241="","",INDEX(所属情報!$E:$E,MATCH($A2241,所属情報!$A:$A,0))),"")</f>
        <v>492213</v>
      </c>
      <c r="P2241" s="2" t="str">
        <f t="shared" si="102"/>
        <v>山口　裕星 (1)</v>
      </c>
      <c r="Q2241" s="2" t="str">
        <f t="shared" si="103"/>
        <v>ﾔﾏｸﾞﾁ ﾕｳｾｲ</v>
      </c>
      <c r="R2241" s="2" t="str">
        <f t="shared" si="104"/>
        <v>YAMAGUCHI Yusei (05)</v>
      </c>
      <c r="S2241" s="2" t="str">
        <f>IFERROR(IF($F2241="","",INDEX(リスト!$C:$C,MATCH($F2241,リスト!$B:$B,0))),"")</f>
        <v>27</v>
      </c>
      <c r="T2241" s="2" t="str">
        <f>IFERROR(IF($K2241="","",INDEX(リスト!$F:$F,MATCH($K2241,リスト!$E:$E,0))),"")</f>
        <v>JPN</v>
      </c>
      <c r="U2241" s="2" t="str">
        <f>IF($B2241="","",RIGHT($G2241*1000+100+COUNTIF($G$2:$G2241,$G2241),9))</f>
        <v>051020101</v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>汎愛・大　阪</v>
      </c>
    </row>
    <row r="2242" spans="1:22" x14ac:dyDescent="0.4">
      <c r="A2242" t="s">
        <v>707</v>
      </c>
      <c r="B2242">
        <v>2258</v>
      </c>
      <c r="C2242" t="s">
        <v>9857</v>
      </c>
      <c r="D2242" t="s">
        <v>9858</v>
      </c>
      <c r="E2242">
        <v>1</v>
      </c>
      <c r="F2242" t="s">
        <v>87</v>
      </c>
      <c r="G2242">
        <v>20060202</v>
      </c>
      <c r="H2242" t="s">
        <v>9859</v>
      </c>
      <c r="I2242" t="s">
        <v>9860</v>
      </c>
      <c r="J2242" t="s">
        <v>7508</v>
      </c>
      <c r="K2242" t="s">
        <v>141</v>
      </c>
      <c r="L2242" t="s">
        <v>87</v>
      </c>
      <c r="M2242" t="s">
        <v>9861</v>
      </c>
      <c r="O2242" s="2">
        <f>IFERROR(IF($B2242="","",INDEX(所属情報!$E:$E,MATCH($A2242,所属情報!$A:$A,0))),"")</f>
        <v>492213</v>
      </c>
      <c r="P2242" s="2" t="str">
        <f t="shared" ref="P2242:P2305" si="105">IF($C2242="","",IF($E2242="",$C2242,$C2242&amp;" ("&amp;$E2242&amp;")"))</f>
        <v>上甲　嵩晃 (1)</v>
      </c>
      <c r="Q2242" s="2" t="str">
        <f t="shared" ref="Q2242:Q2305" si="106">IF($D2242="","",ASC($D2242))</f>
        <v>ｼﾞｮｳｺｳ ﾀｶｱｷ</v>
      </c>
      <c r="R2242" s="2" t="str">
        <f t="shared" ref="R2242:R2305" si="107">IF($I2242="","",UPPER($I2242)&amp;" "&amp;UPPER(LEFT($J2242,1))&amp;LOWER(RIGHT($J2242,LEN($J2242)-1))&amp;" ("&amp;MID($G2242,3,2)&amp;")")</f>
        <v>JOKO Takaaki (06)</v>
      </c>
      <c r="S2242" s="2" t="str">
        <f>IFERROR(IF($F2242="","",INDEX(リスト!$C:$C,MATCH($F2242,リスト!$B:$B,0))),"")</f>
        <v>24</v>
      </c>
      <c r="T2242" s="2" t="str">
        <f>IFERROR(IF($K2242="","",INDEX(リスト!$F:$F,MATCH($K2242,リスト!$E:$E,0))),"")</f>
        <v>JPN</v>
      </c>
      <c r="U2242" s="2" t="str">
        <f>IF($B2242="","",RIGHT($G2242*1000+100+COUNTIF($G$2:$G2242,$G2242),9))</f>
        <v>060202102</v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>津商業・三　重</v>
      </c>
    </row>
    <row r="2243" spans="1:22" x14ac:dyDescent="0.4">
      <c r="A2243" t="s">
        <v>707</v>
      </c>
      <c r="B2243">
        <v>2259</v>
      </c>
      <c r="C2243" t="s">
        <v>9862</v>
      </c>
      <c r="D2243" t="s">
        <v>9863</v>
      </c>
      <c r="E2243">
        <v>1</v>
      </c>
      <c r="F2243" t="s">
        <v>93</v>
      </c>
      <c r="G2243">
        <v>20051221</v>
      </c>
      <c r="H2243" t="s">
        <v>9864</v>
      </c>
      <c r="I2243" t="s">
        <v>2716</v>
      </c>
      <c r="J2243" t="s">
        <v>1657</v>
      </c>
      <c r="K2243" t="s">
        <v>141</v>
      </c>
      <c r="L2243" t="s">
        <v>93</v>
      </c>
      <c r="M2243" t="s">
        <v>3359</v>
      </c>
      <c r="O2243" s="2">
        <f>IFERROR(IF($B2243="","",INDEX(所属情報!$E:$E,MATCH($A2243,所属情報!$A:$A,0))),"")</f>
        <v>492213</v>
      </c>
      <c r="P2243" s="2" t="str">
        <f t="shared" si="105"/>
        <v>川田　遥斗 (1)</v>
      </c>
      <c r="Q2243" s="2" t="str">
        <f t="shared" si="106"/>
        <v>ｶﾜﾀ ﾊﾙﾄ</v>
      </c>
      <c r="R2243" s="2" t="str">
        <f t="shared" si="107"/>
        <v>KAWATA Haruto (05)</v>
      </c>
      <c r="S2243" s="2" t="str">
        <f>IFERROR(IF($F2243="","",INDEX(リスト!$C:$C,MATCH($F2243,リスト!$B:$B,0))),"")</f>
        <v>27</v>
      </c>
      <c r="T2243" s="2" t="str">
        <f>IFERROR(IF($K2243="","",INDEX(リスト!$F:$F,MATCH($K2243,リスト!$E:$E,0))),"")</f>
        <v>JPN</v>
      </c>
      <c r="U2243" s="2" t="str">
        <f>IF($B2243="","",RIGHT($G2243*1000+100+COUNTIF($G$2:$G2243,$G2243),9))</f>
        <v>051221101</v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>汎愛・大　阪</v>
      </c>
    </row>
    <row r="2244" spans="1:22" x14ac:dyDescent="0.4">
      <c r="A2244" t="s">
        <v>707</v>
      </c>
      <c r="B2244">
        <v>2260</v>
      </c>
      <c r="C2244" t="s">
        <v>9865</v>
      </c>
      <c r="D2244" t="s">
        <v>9866</v>
      </c>
      <c r="E2244">
        <v>1</v>
      </c>
      <c r="F2244" t="s">
        <v>91</v>
      </c>
      <c r="G2244">
        <v>20060115</v>
      </c>
      <c r="H2244" t="s">
        <v>9867</v>
      </c>
      <c r="I2244" t="s">
        <v>9868</v>
      </c>
      <c r="J2244" t="s">
        <v>6697</v>
      </c>
      <c r="K2244" t="s">
        <v>141</v>
      </c>
      <c r="L2244" t="s">
        <v>91</v>
      </c>
      <c r="M2244" t="s">
        <v>2772</v>
      </c>
      <c r="O2244" s="2">
        <f>IFERROR(IF($B2244="","",INDEX(所属情報!$E:$E,MATCH($A2244,所属情報!$A:$A,0))),"")</f>
        <v>492213</v>
      </c>
      <c r="P2244" s="2" t="str">
        <f t="shared" si="105"/>
        <v>亀石　理穏 (1)</v>
      </c>
      <c r="Q2244" s="2" t="str">
        <f t="shared" si="106"/>
        <v>ｶﾒｲｼ ﾘｵﾝ</v>
      </c>
      <c r="R2244" s="2" t="str">
        <f t="shared" si="107"/>
        <v>KAMEISHI Rion (06)</v>
      </c>
      <c r="S2244" s="2" t="str">
        <f>IFERROR(IF($F2244="","",INDEX(リスト!$C:$C,MATCH($F2244,リスト!$B:$B,0))),"")</f>
        <v>26</v>
      </c>
      <c r="T2244" s="2" t="str">
        <f>IFERROR(IF($K2244="","",INDEX(リスト!$F:$F,MATCH($K2244,リスト!$E:$E,0))),"")</f>
        <v>JPN</v>
      </c>
      <c r="U2244" s="2" t="str">
        <f>IF($B2244="","",RIGHT($G2244*1000+100+COUNTIF($G$2:$G2244,$G2244),9))</f>
        <v>060115102</v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>北嵯峨・京　都</v>
      </c>
    </row>
    <row r="2245" spans="1:22" x14ac:dyDescent="0.4">
      <c r="A2245" t="s">
        <v>707</v>
      </c>
      <c r="B2245">
        <v>2261</v>
      </c>
      <c r="C2245" t="s">
        <v>9869</v>
      </c>
      <c r="D2245" t="s">
        <v>9870</v>
      </c>
      <c r="E2245">
        <v>1</v>
      </c>
      <c r="F2245" t="s">
        <v>95</v>
      </c>
      <c r="G2245">
        <v>20050821</v>
      </c>
      <c r="H2245" t="s">
        <v>9871</v>
      </c>
      <c r="I2245" t="s">
        <v>8789</v>
      </c>
      <c r="J2245" t="s">
        <v>1273</v>
      </c>
      <c r="K2245" t="s">
        <v>141</v>
      </c>
      <c r="L2245" t="s">
        <v>95</v>
      </c>
      <c r="M2245" t="s">
        <v>8727</v>
      </c>
      <c r="O2245" s="2">
        <f>IFERROR(IF($B2245="","",INDEX(所属情報!$E:$E,MATCH($A2245,所属情報!$A:$A,0))),"")</f>
        <v>492213</v>
      </c>
      <c r="P2245" s="2" t="str">
        <f t="shared" si="105"/>
        <v>安田　麟太郎 (1)</v>
      </c>
      <c r="Q2245" s="2" t="str">
        <f t="shared" si="106"/>
        <v>ﾔｽﾀﾞ ﾘﾝﾀﾛｳ</v>
      </c>
      <c r="R2245" s="2" t="str">
        <f t="shared" si="107"/>
        <v>YASUDA Rintaro (05)</v>
      </c>
      <c r="S2245" s="2" t="str">
        <f>IFERROR(IF($F2245="","",INDEX(リスト!$C:$C,MATCH($F2245,リスト!$B:$B,0))),"")</f>
        <v>28</v>
      </c>
      <c r="T2245" s="2" t="str">
        <f>IFERROR(IF($K2245="","",INDEX(リスト!$F:$F,MATCH($K2245,リスト!$E:$E,0))),"")</f>
        <v>JPN</v>
      </c>
      <c r="U2245" s="2" t="str">
        <f>IF($B2245="","",RIGHT($G2245*1000+100+COUNTIF($G$2:$G2245,$G2245),9))</f>
        <v>050821101</v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>姫路飾西・兵　庫</v>
      </c>
    </row>
    <row r="2246" spans="1:22" x14ac:dyDescent="0.4">
      <c r="A2246" t="s">
        <v>707</v>
      </c>
      <c r="B2246">
        <v>2262</v>
      </c>
      <c r="C2246" t="s">
        <v>9872</v>
      </c>
      <c r="D2246" t="s">
        <v>9873</v>
      </c>
      <c r="E2246">
        <v>1</v>
      </c>
      <c r="F2246" t="s">
        <v>95</v>
      </c>
      <c r="G2246">
        <v>20050814</v>
      </c>
      <c r="H2246" t="s">
        <v>9874</v>
      </c>
      <c r="I2246" t="s">
        <v>2771</v>
      </c>
      <c r="J2246" t="s">
        <v>2359</v>
      </c>
      <c r="K2246" t="s">
        <v>141</v>
      </c>
      <c r="L2246" t="s">
        <v>95</v>
      </c>
      <c r="M2246" t="s">
        <v>791</v>
      </c>
      <c r="O2246" s="2">
        <f>IFERROR(IF($B2246="","",INDEX(所属情報!$E:$E,MATCH($A2246,所属情報!$A:$A,0))),"")</f>
        <v>492213</v>
      </c>
      <c r="P2246" s="2" t="str">
        <f t="shared" si="105"/>
        <v>角田　大夢 (1)</v>
      </c>
      <c r="Q2246" s="2" t="str">
        <f t="shared" si="106"/>
        <v>ｽﾐﾀﾞ ﾋﾛﾑ</v>
      </c>
      <c r="R2246" s="2" t="str">
        <f t="shared" si="107"/>
        <v>SUMIDA Hiromu (05)</v>
      </c>
      <c r="S2246" s="2" t="str">
        <f>IFERROR(IF($F2246="","",INDEX(リスト!$C:$C,MATCH($F2246,リスト!$B:$B,0))),"")</f>
        <v>28</v>
      </c>
      <c r="T2246" s="2" t="str">
        <f>IFERROR(IF($K2246="","",INDEX(リスト!$F:$F,MATCH($K2246,リスト!$E:$E,0))),"")</f>
        <v>JPN</v>
      </c>
      <c r="U2246" s="2" t="str">
        <f>IF($B2246="","",RIGHT($G2246*1000+100+COUNTIF($G$2:$G2246,$G2246),9))</f>
        <v>050814102</v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>報徳学園・兵　庫</v>
      </c>
    </row>
    <row r="2247" spans="1:22" x14ac:dyDescent="0.4">
      <c r="A2247" t="s">
        <v>707</v>
      </c>
      <c r="B2247">
        <v>2263</v>
      </c>
      <c r="C2247" t="s">
        <v>9875</v>
      </c>
      <c r="D2247" t="s">
        <v>9876</v>
      </c>
      <c r="E2247">
        <v>1</v>
      </c>
      <c r="F2247" t="s">
        <v>89</v>
      </c>
      <c r="G2247">
        <v>20050818</v>
      </c>
      <c r="H2247" t="s">
        <v>9877</v>
      </c>
      <c r="I2247" t="s">
        <v>9878</v>
      </c>
      <c r="J2247" t="s">
        <v>9879</v>
      </c>
      <c r="K2247" t="s">
        <v>141</v>
      </c>
      <c r="L2247" t="s">
        <v>89</v>
      </c>
      <c r="M2247" t="s">
        <v>1652</v>
      </c>
      <c r="O2247" s="2">
        <f>IFERROR(IF($B2247="","",INDEX(所属情報!$E:$E,MATCH($A2247,所属情報!$A:$A,0))),"")</f>
        <v>492213</v>
      </c>
      <c r="P2247" s="2" t="str">
        <f t="shared" si="105"/>
        <v>中清水　律 (1)</v>
      </c>
      <c r="Q2247" s="2" t="str">
        <f t="shared" si="106"/>
        <v>ﾅｶｼﾐｽﾞ ﾘﾂ</v>
      </c>
      <c r="R2247" s="2" t="str">
        <f t="shared" si="107"/>
        <v>NAKASHIMIZU Ritsu (05)</v>
      </c>
      <c r="S2247" s="2" t="str">
        <f>IFERROR(IF($F2247="","",INDEX(リスト!$C:$C,MATCH($F2247,リスト!$B:$B,0))),"")</f>
        <v>25</v>
      </c>
      <c r="T2247" s="2" t="str">
        <f>IFERROR(IF($K2247="","",INDEX(リスト!$F:$F,MATCH($K2247,リスト!$E:$E,0))),"")</f>
        <v>JPN</v>
      </c>
      <c r="U2247" s="2" t="str">
        <f>IF($B2247="","",RIGHT($G2247*1000+100+COUNTIF($G$2:$G2247,$G2247),9))</f>
        <v>050818102</v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>比叡山・滋　賀</v>
      </c>
    </row>
    <row r="2248" spans="1:22" x14ac:dyDescent="0.4">
      <c r="A2248" t="s">
        <v>707</v>
      </c>
      <c r="B2248">
        <v>2264</v>
      </c>
      <c r="C2248" t="s">
        <v>9880</v>
      </c>
      <c r="D2248" t="s">
        <v>9881</v>
      </c>
      <c r="E2248">
        <v>1</v>
      </c>
      <c r="F2248" t="s">
        <v>107</v>
      </c>
      <c r="G2248">
        <v>20050410</v>
      </c>
      <c r="H2248" t="s">
        <v>9882</v>
      </c>
      <c r="I2248" t="s">
        <v>3174</v>
      </c>
      <c r="J2248" t="s">
        <v>1435</v>
      </c>
      <c r="K2248" t="s">
        <v>141</v>
      </c>
      <c r="L2248" t="s">
        <v>107</v>
      </c>
      <c r="M2248" t="s">
        <v>2531</v>
      </c>
      <c r="O2248" s="2">
        <f>IFERROR(IF($B2248="","",INDEX(所属情報!$E:$E,MATCH($A2248,所属情報!$A:$A,0))),"")</f>
        <v>492213</v>
      </c>
      <c r="P2248" s="2" t="str">
        <f t="shared" si="105"/>
        <v>林　祐太 (1)</v>
      </c>
      <c r="Q2248" s="2" t="str">
        <f t="shared" si="106"/>
        <v>ﾊﾔｼ ﾕｳﾀ</v>
      </c>
      <c r="R2248" s="2" t="str">
        <f t="shared" si="107"/>
        <v>HAYASHI Yuta (05)</v>
      </c>
      <c r="S2248" s="2" t="str">
        <f>IFERROR(IF($F2248="","",INDEX(リスト!$C:$C,MATCH($F2248,リスト!$B:$B,0))),"")</f>
        <v>34</v>
      </c>
      <c r="T2248" s="2" t="str">
        <f>IFERROR(IF($K2248="","",INDEX(リスト!$F:$F,MATCH($K2248,リスト!$E:$E,0))),"")</f>
        <v>JPN</v>
      </c>
      <c r="U2248" s="2" t="str">
        <f>IF($B2248="","",RIGHT($G2248*1000+100+COUNTIF($G$2:$G2248,$G2248),9))</f>
        <v>050410103</v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>神辺旭・広　島</v>
      </c>
    </row>
    <row r="2249" spans="1:22" x14ac:dyDescent="0.4">
      <c r="A2249" t="s">
        <v>707</v>
      </c>
      <c r="B2249">
        <v>2265</v>
      </c>
      <c r="C2249" t="s">
        <v>9883</v>
      </c>
      <c r="D2249" t="s">
        <v>9884</v>
      </c>
      <c r="E2249">
        <v>1</v>
      </c>
      <c r="F2249" t="s">
        <v>81</v>
      </c>
      <c r="G2249">
        <v>20060314</v>
      </c>
      <c r="H2249" t="s">
        <v>9885</v>
      </c>
      <c r="I2249" t="s">
        <v>9886</v>
      </c>
      <c r="J2249" t="s">
        <v>7316</v>
      </c>
      <c r="K2249" t="s">
        <v>141</v>
      </c>
      <c r="L2249" t="s">
        <v>81</v>
      </c>
      <c r="M2249" t="s">
        <v>9887</v>
      </c>
      <c r="O2249" s="2">
        <f>IFERROR(IF($B2249="","",INDEX(所属情報!$E:$E,MATCH($A2249,所属情報!$A:$A,0))),"")</f>
        <v>492213</v>
      </c>
      <c r="P2249" s="2" t="str">
        <f t="shared" si="105"/>
        <v>棚橋　永翔 (1)</v>
      </c>
      <c r="Q2249" s="2" t="str">
        <f t="shared" si="106"/>
        <v>ﾀﾅﾊﾞｼ ｴｲﾄ</v>
      </c>
      <c r="R2249" s="2" t="str">
        <f t="shared" si="107"/>
        <v>TANABASHI Eito (06)</v>
      </c>
      <c r="S2249" s="2" t="str">
        <f>IFERROR(IF($F2249="","",INDEX(リスト!$C:$C,MATCH($F2249,リスト!$B:$B,0))),"")</f>
        <v>21</v>
      </c>
      <c r="T2249" s="2" t="str">
        <f>IFERROR(IF($K2249="","",INDEX(リスト!$F:$F,MATCH($K2249,リスト!$E:$E,0))),"")</f>
        <v>JPN</v>
      </c>
      <c r="U2249" s="2" t="str">
        <f>IF($B2249="","",RIGHT($G2249*1000+100+COUNTIF($G$2:$G2249,$G2249),9))</f>
        <v>060314101</v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>岐阜農林・岐　阜</v>
      </c>
    </row>
    <row r="2250" spans="1:22" x14ac:dyDescent="0.4">
      <c r="A2250" t="s">
        <v>707</v>
      </c>
      <c r="B2250">
        <v>2266</v>
      </c>
      <c r="C2250" t="s">
        <v>9888</v>
      </c>
      <c r="D2250" t="s">
        <v>9889</v>
      </c>
      <c r="E2250">
        <v>1</v>
      </c>
      <c r="F2250" t="s">
        <v>93</v>
      </c>
      <c r="G2250">
        <v>20050528</v>
      </c>
      <c r="H2250" t="s">
        <v>9890</v>
      </c>
      <c r="I2250" t="s">
        <v>9891</v>
      </c>
      <c r="J2250" t="s">
        <v>9892</v>
      </c>
      <c r="K2250" t="s">
        <v>141</v>
      </c>
      <c r="L2250" t="s">
        <v>93</v>
      </c>
      <c r="M2250" t="s">
        <v>785</v>
      </c>
      <c r="O2250" s="2">
        <f>IFERROR(IF($B2250="","",INDEX(所属情報!$E:$E,MATCH($A2250,所属情報!$A:$A,0))),"")</f>
        <v>492213</v>
      </c>
      <c r="P2250" s="2" t="str">
        <f t="shared" si="105"/>
        <v>榎　渚 (1)</v>
      </c>
      <c r="Q2250" s="2" t="str">
        <f t="shared" si="106"/>
        <v>ｴﾉｷ ﾅｷﾞｻ</v>
      </c>
      <c r="R2250" s="2" t="str">
        <f t="shared" si="107"/>
        <v>ENOKI Nagisa (05)</v>
      </c>
      <c r="S2250" s="2" t="str">
        <f>IFERROR(IF($F2250="","",INDEX(リスト!$C:$C,MATCH($F2250,リスト!$B:$B,0))),"")</f>
        <v>27</v>
      </c>
      <c r="T2250" s="2" t="str">
        <f>IFERROR(IF($K2250="","",INDEX(リスト!$F:$F,MATCH($K2250,リスト!$E:$E,0))),"")</f>
        <v>JPN</v>
      </c>
      <c r="U2250" s="2" t="str">
        <f>IF($B2250="","",RIGHT($G2250*1000+100+COUNTIF($G$2:$G2250,$G2250),9))</f>
        <v>050528101</v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>東海大大阪仰星・大　阪</v>
      </c>
    </row>
    <row r="2251" spans="1:22" x14ac:dyDescent="0.4">
      <c r="A2251" t="s">
        <v>707</v>
      </c>
      <c r="B2251">
        <v>2267</v>
      </c>
      <c r="C2251" t="s">
        <v>9893</v>
      </c>
      <c r="D2251" t="s">
        <v>9894</v>
      </c>
      <c r="E2251">
        <v>1</v>
      </c>
      <c r="F2251" t="s">
        <v>93</v>
      </c>
      <c r="G2251">
        <v>20050513</v>
      </c>
      <c r="H2251" t="s">
        <v>9895</v>
      </c>
      <c r="I2251" t="s">
        <v>2225</v>
      </c>
      <c r="J2251" t="s">
        <v>974</v>
      </c>
      <c r="K2251" t="s">
        <v>141</v>
      </c>
      <c r="L2251" t="s">
        <v>93</v>
      </c>
      <c r="M2251" t="s">
        <v>869</v>
      </c>
      <c r="O2251" s="2">
        <f>IFERROR(IF($B2251="","",INDEX(所属情報!$E:$E,MATCH($A2251,所属情報!$A:$A,0))),"")</f>
        <v>492213</v>
      </c>
      <c r="P2251" s="2" t="str">
        <f t="shared" si="105"/>
        <v>中島　聡太 (1)</v>
      </c>
      <c r="Q2251" s="2" t="str">
        <f t="shared" si="106"/>
        <v>ﾅｶｼﾞﾏ ｿｳﾀ</v>
      </c>
      <c r="R2251" s="2" t="str">
        <f t="shared" si="107"/>
        <v>NAKAJIMA Sota (05)</v>
      </c>
      <c r="S2251" s="2" t="str">
        <f>IFERROR(IF($F2251="","",INDEX(リスト!$C:$C,MATCH($F2251,リスト!$B:$B,0))),"")</f>
        <v>27</v>
      </c>
      <c r="T2251" s="2" t="str">
        <f>IFERROR(IF($K2251="","",INDEX(リスト!$F:$F,MATCH($K2251,リスト!$E:$E,0))),"")</f>
        <v>JPN</v>
      </c>
      <c r="U2251" s="2" t="str">
        <f>IF($B2251="","",RIGHT($G2251*1000+100+COUNTIF($G$2:$G2251,$G2251),9))</f>
        <v>050513102</v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>大阪体育大浪商・大　阪</v>
      </c>
    </row>
    <row r="2252" spans="1:22" x14ac:dyDescent="0.4">
      <c r="A2252" t="s">
        <v>707</v>
      </c>
      <c r="B2252">
        <v>2268</v>
      </c>
      <c r="C2252" t="s">
        <v>9896</v>
      </c>
      <c r="D2252" t="s">
        <v>9897</v>
      </c>
      <c r="E2252">
        <v>1</v>
      </c>
      <c r="F2252" t="s">
        <v>75</v>
      </c>
      <c r="G2252">
        <v>20051127</v>
      </c>
      <c r="H2252" t="s">
        <v>9898</v>
      </c>
      <c r="I2252" t="s">
        <v>9899</v>
      </c>
      <c r="J2252" t="s">
        <v>1560</v>
      </c>
      <c r="K2252" t="s">
        <v>141</v>
      </c>
      <c r="L2252" t="s">
        <v>75</v>
      </c>
      <c r="M2252" t="s">
        <v>9900</v>
      </c>
      <c r="O2252" s="2">
        <f>IFERROR(IF($B2252="","",INDEX(所属情報!$E:$E,MATCH($A2252,所属情報!$A:$A,0))),"")</f>
        <v>492213</v>
      </c>
      <c r="P2252" s="2" t="str">
        <f t="shared" si="105"/>
        <v>小野田　拓真 (1)</v>
      </c>
      <c r="Q2252" s="2" t="str">
        <f t="shared" si="106"/>
        <v>ｵﾉﾀﾞ ﾀｸﾏ</v>
      </c>
      <c r="R2252" s="2" t="str">
        <f t="shared" si="107"/>
        <v>ONODA Takuma (05)</v>
      </c>
      <c r="S2252" s="2" t="str">
        <f>IFERROR(IF($F2252="","",INDEX(リスト!$C:$C,MATCH($F2252,リスト!$B:$B,0))),"")</f>
        <v>18</v>
      </c>
      <c r="T2252" s="2" t="str">
        <f>IFERROR(IF($K2252="","",INDEX(リスト!$F:$F,MATCH($K2252,リスト!$E:$E,0))),"")</f>
        <v>JPN</v>
      </c>
      <c r="U2252" s="2" t="str">
        <f>IF($B2252="","",RIGHT($G2252*1000+100+COUNTIF($G$2:$G2252,$G2252),9))</f>
        <v>051127101</v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>福井商業・福　井</v>
      </c>
    </row>
    <row r="2253" spans="1:22" x14ac:dyDescent="0.4">
      <c r="A2253" t="s">
        <v>707</v>
      </c>
      <c r="B2253">
        <v>2269</v>
      </c>
      <c r="C2253" t="s">
        <v>9901</v>
      </c>
      <c r="D2253" t="s">
        <v>9902</v>
      </c>
      <c r="E2253">
        <v>1</v>
      </c>
      <c r="F2253" t="s">
        <v>91</v>
      </c>
      <c r="G2253">
        <v>20050918</v>
      </c>
      <c r="H2253" t="s">
        <v>9903</v>
      </c>
      <c r="I2253" t="s">
        <v>4383</v>
      </c>
      <c r="J2253" t="s">
        <v>9904</v>
      </c>
      <c r="K2253" t="s">
        <v>141</v>
      </c>
      <c r="L2253" t="s">
        <v>91</v>
      </c>
      <c r="M2253" t="s">
        <v>1947</v>
      </c>
      <c r="O2253" s="2">
        <f>IFERROR(IF($B2253="","",INDEX(所属情報!$E:$E,MATCH($A2253,所属情報!$A:$A,0))),"")</f>
        <v>492213</v>
      </c>
      <c r="P2253" s="2" t="str">
        <f t="shared" si="105"/>
        <v>池上　汀 (1)</v>
      </c>
      <c r="Q2253" s="2" t="str">
        <f t="shared" si="106"/>
        <v>ｲｹｶﾞﾐ ﾐｷﾞﾜ</v>
      </c>
      <c r="R2253" s="2" t="str">
        <f t="shared" si="107"/>
        <v>IKEGAMI Migiwa (05)</v>
      </c>
      <c r="S2253" s="2" t="str">
        <f>IFERROR(IF($F2253="","",INDEX(リスト!$C:$C,MATCH($F2253,リスト!$B:$B,0))),"")</f>
        <v>26</v>
      </c>
      <c r="T2253" s="2" t="str">
        <f>IFERROR(IF($K2253="","",INDEX(リスト!$F:$F,MATCH($K2253,リスト!$E:$E,0))),"")</f>
        <v>JPN</v>
      </c>
      <c r="U2253" s="2" t="str">
        <f>IF($B2253="","",RIGHT($G2253*1000+100+COUNTIF($G$2:$G2253,$G2253),9))</f>
        <v>050918102</v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>桂・京　都</v>
      </c>
    </row>
    <row r="2254" spans="1:22" x14ac:dyDescent="0.4">
      <c r="A2254" t="s">
        <v>707</v>
      </c>
      <c r="B2254">
        <v>2270</v>
      </c>
      <c r="C2254" t="s">
        <v>9905</v>
      </c>
      <c r="D2254" t="s">
        <v>9906</v>
      </c>
      <c r="E2254">
        <v>1</v>
      </c>
      <c r="F2254" t="s">
        <v>99</v>
      </c>
      <c r="G2254">
        <v>20050925</v>
      </c>
      <c r="H2254" t="s">
        <v>9907</v>
      </c>
      <c r="I2254" t="s">
        <v>9908</v>
      </c>
      <c r="J2254" t="s">
        <v>1635</v>
      </c>
      <c r="K2254" t="s">
        <v>141</v>
      </c>
      <c r="L2254" t="s">
        <v>99</v>
      </c>
      <c r="M2254" t="s">
        <v>8857</v>
      </c>
      <c r="O2254" s="2">
        <f>IFERROR(IF($B2254="","",INDEX(所属情報!$E:$E,MATCH($A2254,所属情報!$A:$A,0))),"")</f>
        <v>492213</v>
      </c>
      <c r="P2254" s="2" t="str">
        <f t="shared" si="105"/>
        <v>稲垣　快飛 (1)</v>
      </c>
      <c r="Q2254" s="2" t="str">
        <f t="shared" si="106"/>
        <v>ｲｹｶﾞｷ ｶｲﾄ</v>
      </c>
      <c r="R2254" s="2" t="str">
        <f t="shared" si="107"/>
        <v>IKEGAKI Kaito (05)</v>
      </c>
      <c r="S2254" s="2" t="str">
        <f>IFERROR(IF($F2254="","",INDEX(リスト!$C:$C,MATCH($F2254,リスト!$B:$B,0))),"")</f>
        <v>30</v>
      </c>
      <c r="T2254" s="2" t="str">
        <f>IFERROR(IF($K2254="","",INDEX(リスト!$F:$F,MATCH($K2254,リスト!$E:$E,0))),"")</f>
        <v>JPN</v>
      </c>
      <c r="U2254" s="2" t="str">
        <f>IF($B2254="","",RIGHT($G2254*1000+100+COUNTIF($G$2:$G2254,$G2254),9))</f>
        <v>050925103</v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>那賀・和歌山</v>
      </c>
    </row>
    <row r="2255" spans="1:22" x14ac:dyDescent="0.4">
      <c r="A2255" t="s">
        <v>707</v>
      </c>
      <c r="B2255">
        <v>2271</v>
      </c>
      <c r="C2255" t="s">
        <v>9909</v>
      </c>
      <c r="D2255" t="s">
        <v>9910</v>
      </c>
      <c r="E2255">
        <v>1</v>
      </c>
      <c r="F2255" t="s">
        <v>93</v>
      </c>
      <c r="G2255">
        <v>20050519</v>
      </c>
      <c r="H2255" t="s">
        <v>9911</v>
      </c>
      <c r="I2255" t="s">
        <v>9912</v>
      </c>
      <c r="J2255" t="s">
        <v>2954</v>
      </c>
      <c r="K2255" t="s">
        <v>141</v>
      </c>
      <c r="L2255" t="s">
        <v>93</v>
      </c>
      <c r="M2255" t="s">
        <v>869</v>
      </c>
      <c r="O2255" s="2">
        <f>IFERROR(IF($B2255="","",INDEX(所属情報!$E:$E,MATCH($A2255,所属情報!$A:$A,0))),"")</f>
        <v>492213</v>
      </c>
      <c r="P2255" s="2" t="str">
        <f t="shared" si="105"/>
        <v>大磯　一也 (1)</v>
      </c>
      <c r="Q2255" s="2" t="str">
        <f t="shared" si="106"/>
        <v>ｵｵｲｿ ｶｽﾞﾔ</v>
      </c>
      <c r="R2255" s="2" t="str">
        <f t="shared" si="107"/>
        <v>OISO Kazuya (05)</v>
      </c>
      <c r="S2255" s="2" t="str">
        <f>IFERROR(IF($F2255="","",INDEX(リスト!$C:$C,MATCH($F2255,リスト!$B:$B,0))),"")</f>
        <v>27</v>
      </c>
      <c r="T2255" s="2" t="str">
        <f>IFERROR(IF($K2255="","",INDEX(リスト!$F:$F,MATCH($K2255,リスト!$E:$E,0))),"")</f>
        <v>JPN</v>
      </c>
      <c r="U2255" s="2" t="str">
        <f>IF($B2255="","",RIGHT($G2255*1000+100+COUNTIF($G$2:$G2255,$G2255),9))</f>
        <v>050519101</v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>大阪体育大浪商・大　阪</v>
      </c>
    </row>
    <row r="2256" spans="1:22" x14ac:dyDescent="0.4">
      <c r="A2256" t="s">
        <v>707</v>
      </c>
      <c r="B2256">
        <v>2272</v>
      </c>
      <c r="C2256" t="s">
        <v>9913</v>
      </c>
      <c r="D2256" t="s">
        <v>9914</v>
      </c>
      <c r="E2256">
        <v>1</v>
      </c>
      <c r="F2256" t="s">
        <v>93</v>
      </c>
      <c r="G2256">
        <v>20050424</v>
      </c>
      <c r="H2256" t="s">
        <v>9915</v>
      </c>
      <c r="I2256" t="s">
        <v>3586</v>
      </c>
      <c r="J2256" t="s">
        <v>1992</v>
      </c>
      <c r="K2256" t="s">
        <v>141</v>
      </c>
      <c r="L2256" t="s">
        <v>99</v>
      </c>
      <c r="M2256" t="s">
        <v>3325</v>
      </c>
      <c r="O2256" s="2">
        <f>IFERROR(IF($B2256="","",INDEX(所属情報!$E:$E,MATCH($A2256,所属情報!$A:$A,0))),"")</f>
        <v>492213</v>
      </c>
      <c r="P2256" s="2" t="str">
        <f t="shared" si="105"/>
        <v>谷埜　太郎 (1)</v>
      </c>
      <c r="Q2256" s="2" t="str">
        <f t="shared" si="106"/>
        <v>ﾀﾆﾉ ﾀﾛｳ</v>
      </c>
      <c r="R2256" s="2" t="str">
        <f t="shared" si="107"/>
        <v>TANINO Taro (05)</v>
      </c>
      <c r="S2256" s="2" t="str">
        <f>IFERROR(IF($F2256="","",INDEX(リスト!$C:$C,MATCH($F2256,リスト!$B:$B,0))),"")</f>
        <v>27</v>
      </c>
      <c r="T2256" s="2" t="str">
        <f>IFERROR(IF($K2256="","",INDEX(リスト!$F:$F,MATCH($K2256,リスト!$E:$E,0))),"")</f>
        <v>JPN</v>
      </c>
      <c r="U2256" s="2" t="str">
        <f>IF($B2256="","",RIGHT($G2256*1000+100+COUNTIF($G$2:$G2256,$G2256),9))</f>
        <v>050424101</v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>初芝橋本・和歌山</v>
      </c>
    </row>
    <row r="2257" spans="1:22" x14ac:dyDescent="0.4">
      <c r="A2257" t="s">
        <v>707</v>
      </c>
      <c r="B2257">
        <v>2273</v>
      </c>
      <c r="C2257" t="s">
        <v>9916</v>
      </c>
      <c r="D2257" t="s">
        <v>9917</v>
      </c>
      <c r="E2257">
        <v>1</v>
      </c>
      <c r="F2257" t="s">
        <v>93</v>
      </c>
      <c r="G2257">
        <v>20050820</v>
      </c>
      <c r="H2257" t="s">
        <v>9918</v>
      </c>
      <c r="I2257" t="s">
        <v>6030</v>
      </c>
      <c r="J2257" t="s">
        <v>2896</v>
      </c>
      <c r="K2257" t="s">
        <v>141</v>
      </c>
      <c r="L2257" t="s">
        <v>93</v>
      </c>
      <c r="M2257" t="s">
        <v>951</v>
      </c>
      <c r="O2257" s="2">
        <f>IFERROR(IF($B2257="","",INDEX(所属情報!$E:$E,MATCH($A2257,所属情報!$A:$A,0))),"")</f>
        <v>492213</v>
      </c>
      <c r="P2257" s="2" t="str">
        <f t="shared" si="105"/>
        <v>山縣　翔 (1)</v>
      </c>
      <c r="Q2257" s="2" t="str">
        <f t="shared" si="106"/>
        <v>ﾔﾏｶﾞﾀ ｼｮｳ</v>
      </c>
      <c r="R2257" s="2" t="str">
        <f t="shared" si="107"/>
        <v>YAMAGATA Sho (05)</v>
      </c>
      <c r="S2257" s="2" t="str">
        <f>IFERROR(IF($F2257="","",INDEX(リスト!$C:$C,MATCH($F2257,リスト!$B:$B,0))),"")</f>
        <v>27</v>
      </c>
      <c r="T2257" s="2" t="str">
        <f>IFERROR(IF($K2257="","",INDEX(リスト!$F:$F,MATCH($K2257,リスト!$E:$E,0))),"")</f>
        <v>JPN</v>
      </c>
      <c r="U2257" s="2" t="str">
        <f>IF($B2257="","",RIGHT($G2257*1000+100+COUNTIF($G$2:$G2257,$G2257),9))</f>
        <v>050820101</v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>大阪・大　阪</v>
      </c>
    </row>
    <row r="2258" spans="1:22" x14ac:dyDescent="0.4">
      <c r="A2258" t="s">
        <v>707</v>
      </c>
      <c r="B2258">
        <v>2274</v>
      </c>
      <c r="C2258" t="s">
        <v>9919</v>
      </c>
      <c r="D2258" t="s">
        <v>9920</v>
      </c>
      <c r="E2258">
        <v>1</v>
      </c>
      <c r="F2258" t="s">
        <v>87</v>
      </c>
      <c r="G2258">
        <v>20051020</v>
      </c>
      <c r="H2258" t="s">
        <v>9921</v>
      </c>
      <c r="I2258" t="s">
        <v>441</v>
      </c>
      <c r="J2258" t="s">
        <v>9922</v>
      </c>
      <c r="K2258" t="s">
        <v>141</v>
      </c>
      <c r="L2258" t="s">
        <v>87</v>
      </c>
      <c r="M2258" t="s">
        <v>1380</v>
      </c>
      <c r="O2258" s="2">
        <f>IFERROR(IF($B2258="","",INDEX(所属情報!$E:$E,MATCH($A2258,所属情報!$A:$A,0))),"")</f>
        <v>492213</v>
      </c>
      <c r="P2258" s="2" t="str">
        <f t="shared" si="105"/>
        <v>伴　優英 (1)</v>
      </c>
      <c r="Q2258" s="2" t="str">
        <f t="shared" si="106"/>
        <v>ﾊﾞﾝ ﾕｳｴｲ</v>
      </c>
      <c r="R2258" s="2" t="str">
        <f t="shared" si="107"/>
        <v>BAN Yuei (05)</v>
      </c>
      <c r="S2258" s="2" t="str">
        <f>IFERROR(IF($F2258="","",INDEX(リスト!$C:$C,MATCH($F2258,リスト!$B:$B,0))),"")</f>
        <v>24</v>
      </c>
      <c r="T2258" s="2" t="str">
        <f>IFERROR(IF($K2258="","",INDEX(リスト!$F:$F,MATCH($K2258,リスト!$E:$E,0))),"")</f>
        <v>JPN</v>
      </c>
      <c r="U2258" s="2" t="str">
        <f>IF($B2258="","",RIGHT($G2258*1000+100+COUNTIF($G$2:$G2258,$G2258),9))</f>
        <v>051020102</v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>高田・三　重</v>
      </c>
    </row>
    <row r="2259" spans="1:22" x14ac:dyDescent="0.4">
      <c r="A2259" t="s">
        <v>707</v>
      </c>
      <c r="B2259">
        <v>2275</v>
      </c>
      <c r="C2259" t="s">
        <v>9923</v>
      </c>
      <c r="D2259" t="s">
        <v>9924</v>
      </c>
      <c r="E2259">
        <v>1</v>
      </c>
      <c r="F2259" t="s">
        <v>99</v>
      </c>
      <c r="G2259">
        <v>20050728</v>
      </c>
      <c r="H2259" t="s">
        <v>9925</v>
      </c>
      <c r="I2259" t="s">
        <v>3025</v>
      </c>
      <c r="J2259" t="s">
        <v>2301</v>
      </c>
      <c r="K2259" t="s">
        <v>141</v>
      </c>
      <c r="L2259" t="s">
        <v>99</v>
      </c>
      <c r="M2259" t="s">
        <v>3292</v>
      </c>
      <c r="O2259" s="2">
        <f>IFERROR(IF($B2259="","",INDEX(所属情報!$E:$E,MATCH($A2259,所属情報!$A:$A,0))),"")</f>
        <v>492213</v>
      </c>
      <c r="P2259" s="2" t="str">
        <f t="shared" si="105"/>
        <v>服部　賢慎 (1)</v>
      </c>
      <c r="Q2259" s="2" t="str">
        <f t="shared" si="106"/>
        <v>ﾊｯﾄﾘ ｹﾝｼﾝ</v>
      </c>
      <c r="R2259" s="2" t="str">
        <f t="shared" si="107"/>
        <v>HATTORI Kenshin (05)</v>
      </c>
      <c r="S2259" s="2" t="str">
        <f>IFERROR(IF($F2259="","",INDEX(リスト!$C:$C,MATCH($F2259,リスト!$B:$B,0))),"")</f>
        <v>30</v>
      </c>
      <c r="T2259" s="2" t="str">
        <f>IFERROR(IF($K2259="","",INDEX(リスト!$F:$F,MATCH($K2259,リスト!$E:$E,0))),"")</f>
        <v>JPN</v>
      </c>
      <c r="U2259" s="2" t="str">
        <f>IF($B2259="","",RIGHT($G2259*1000+100+COUNTIF($G$2:$G2259,$G2259),9))</f>
        <v>050728101</v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>海南・和歌山</v>
      </c>
    </row>
    <row r="2260" spans="1:22" x14ac:dyDescent="0.4">
      <c r="A2260" t="s">
        <v>707</v>
      </c>
      <c r="B2260">
        <v>2276</v>
      </c>
      <c r="C2260" t="s">
        <v>9926</v>
      </c>
      <c r="D2260" t="s">
        <v>9927</v>
      </c>
      <c r="E2260">
        <v>1</v>
      </c>
      <c r="F2260" t="s">
        <v>93</v>
      </c>
      <c r="G2260">
        <v>20050604</v>
      </c>
      <c r="H2260" t="s">
        <v>9928</v>
      </c>
      <c r="I2260" t="s">
        <v>1687</v>
      </c>
      <c r="J2260" t="s">
        <v>874</v>
      </c>
      <c r="K2260" t="s">
        <v>141</v>
      </c>
      <c r="L2260" t="s">
        <v>93</v>
      </c>
      <c r="M2260" t="s">
        <v>869</v>
      </c>
      <c r="O2260" s="2">
        <f>IFERROR(IF($B2260="","",INDEX(所属情報!$E:$E,MATCH($A2260,所属情報!$A:$A,0))),"")</f>
        <v>492213</v>
      </c>
      <c r="P2260" s="2" t="str">
        <f t="shared" si="105"/>
        <v>高木　晴 (1)</v>
      </c>
      <c r="Q2260" s="2" t="str">
        <f t="shared" si="106"/>
        <v>ﾀｶｷﾞ ﾊﾙ</v>
      </c>
      <c r="R2260" s="2" t="str">
        <f t="shared" si="107"/>
        <v>TAKAGI Haru (05)</v>
      </c>
      <c r="S2260" s="2" t="str">
        <f>IFERROR(IF($F2260="","",INDEX(リスト!$C:$C,MATCH($F2260,リスト!$B:$B,0))),"")</f>
        <v>27</v>
      </c>
      <c r="T2260" s="2" t="str">
        <f>IFERROR(IF($K2260="","",INDEX(リスト!$F:$F,MATCH($K2260,リスト!$E:$E,0))),"")</f>
        <v>JPN</v>
      </c>
      <c r="U2260" s="2" t="str">
        <f>IF($B2260="","",RIGHT($G2260*1000+100+COUNTIF($G$2:$G2260,$G2260),9))</f>
        <v>050604101</v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>大阪体育大浪商・大　阪</v>
      </c>
    </row>
    <row r="2261" spans="1:22" x14ac:dyDescent="0.4">
      <c r="A2261" t="s">
        <v>707</v>
      </c>
      <c r="B2261">
        <v>2277</v>
      </c>
      <c r="C2261" t="s">
        <v>9929</v>
      </c>
      <c r="D2261" t="s">
        <v>9930</v>
      </c>
      <c r="E2261">
        <v>1</v>
      </c>
      <c r="F2261" t="s">
        <v>95</v>
      </c>
      <c r="G2261">
        <v>20050614</v>
      </c>
      <c r="H2261" t="s">
        <v>9931</v>
      </c>
      <c r="I2261" t="s">
        <v>9932</v>
      </c>
      <c r="J2261" t="s">
        <v>9933</v>
      </c>
      <c r="K2261" t="s">
        <v>141</v>
      </c>
      <c r="L2261" t="s">
        <v>95</v>
      </c>
      <c r="M2261" t="s">
        <v>6358</v>
      </c>
      <c r="O2261" s="2">
        <f>IFERROR(IF($B2261="","",INDEX(所属情報!$E:$E,MATCH($A2261,所属情報!$A:$A,0))),"")</f>
        <v>492213</v>
      </c>
      <c r="P2261" s="2" t="str">
        <f t="shared" si="105"/>
        <v>戎　晴大 (1)</v>
      </c>
      <c r="Q2261" s="2" t="str">
        <f t="shared" si="106"/>
        <v>ｴﾋﾞｽ ｾｲﾀﾞｲ</v>
      </c>
      <c r="R2261" s="2" t="str">
        <f t="shared" si="107"/>
        <v>EBISU Seidai (05)</v>
      </c>
      <c r="S2261" s="2" t="str">
        <f>IFERROR(IF($F2261="","",INDEX(リスト!$C:$C,MATCH($F2261,リスト!$B:$B,0))),"")</f>
        <v>28</v>
      </c>
      <c r="T2261" s="2" t="str">
        <f>IFERROR(IF($K2261="","",INDEX(リスト!$F:$F,MATCH($K2261,リスト!$E:$E,0))),"")</f>
        <v>JPN</v>
      </c>
      <c r="U2261" s="2" t="str">
        <f>IF($B2261="","",RIGHT($G2261*1000+100+COUNTIF($G$2:$G2261,$G2261),9))</f>
        <v>050614102</v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>神戸第一・兵　庫</v>
      </c>
    </row>
    <row r="2262" spans="1:22" x14ac:dyDescent="0.4">
      <c r="A2262" t="s">
        <v>707</v>
      </c>
      <c r="B2262">
        <v>2278</v>
      </c>
      <c r="C2262" t="s">
        <v>9934</v>
      </c>
      <c r="D2262" t="s">
        <v>9935</v>
      </c>
      <c r="E2262">
        <v>1</v>
      </c>
      <c r="F2262" t="s">
        <v>93</v>
      </c>
      <c r="G2262">
        <v>20050407</v>
      </c>
      <c r="H2262" t="s">
        <v>9936</v>
      </c>
      <c r="I2262" t="s">
        <v>2036</v>
      </c>
      <c r="J2262" t="s">
        <v>9937</v>
      </c>
      <c r="K2262" t="s">
        <v>141</v>
      </c>
      <c r="L2262" t="s">
        <v>93</v>
      </c>
      <c r="M2262" t="s">
        <v>1054</v>
      </c>
      <c r="O2262" s="2">
        <f>IFERROR(IF($B2262="","",INDEX(所属情報!$E:$E,MATCH($A2262,所属情報!$A:$A,0))),"")</f>
        <v>492213</v>
      </c>
      <c r="P2262" s="2" t="str">
        <f t="shared" si="105"/>
        <v>岡　勇晴 (1)</v>
      </c>
      <c r="Q2262" s="2" t="str">
        <f t="shared" si="106"/>
        <v>ｵｶ ｲﾊﾙ</v>
      </c>
      <c r="R2262" s="2" t="str">
        <f t="shared" si="107"/>
        <v>OKA Iharu (05)</v>
      </c>
      <c r="S2262" s="2" t="str">
        <f>IFERROR(IF($F2262="","",INDEX(リスト!$C:$C,MATCH($F2262,リスト!$B:$B,0))),"")</f>
        <v>27</v>
      </c>
      <c r="T2262" s="2" t="str">
        <f>IFERROR(IF($K2262="","",INDEX(リスト!$F:$F,MATCH($K2262,リスト!$E:$E,0))),"")</f>
        <v>JPN</v>
      </c>
      <c r="U2262" s="2" t="str">
        <f>IF($B2262="","",RIGHT($G2262*1000+100+COUNTIF($G$2:$G2262,$G2262),9))</f>
        <v>050407102</v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>佐野・大　阪</v>
      </c>
    </row>
    <row r="2263" spans="1:22" x14ac:dyDescent="0.4">
      <c r="A2263" t="s">
        <v>707</v>
      </c>
      <c r="B2263">
        <v>2279</v>
      </c>
      <c r="C2263" t="s">
        <v>9938</v>
      </c>
      <c r="D2263" t="s">
        <v>9939</v>
      </c>
      <c r="E2263">
        <v>1</v>
      </c>
      <c r="F2263" t="s">
        <v>99</v>
      </c>
      <c r="G2263">
        <v>20060225</v>
      </c>
      <c r="H2263" t="s">
        <v>9940</v>
      </c>
      <c r="I2263" t="s">
        <v>3868</v>
      </c>
      <c r="J2263" t="s">
        <v>3966</v>
      </c>
      <c r="K2263" t="s">
        <v>141</v>
      </c>
      <c r="L2263" t="s">
        <v>99</v>
      </c>
      <c r="M2263" t="s">
        <v>6002</v>
      </c>
      <c r="O2263" s="2">
        <f>IFERROR(IF($B2263="","",INDEX(所属情報!$E:$E,MATCH($A2263,所属情報!$A:$A,0))),"")</f>
        <v>492213</v>
      </c>
      <c r="P2263" s="2" t="str">
        <f t="shared" si="105"/>
        <v>白井　誉 (1)</v>
      </c>
      <c r="Q2263" s="2" t="str">
        <f t="shared" si="106"/>
        <v>ｼﾗｲ ﾎﾏﾚ</v>
      </c>
      <c r="R2263" s="2" t="str">
        <f t="shared" si="107"/>
        <v>SHIRAI Homare (06)</v>
      </c>
      <c r="S2263" s="2" t="str">
        <f>IFERROR(IF($F2263="","",INDEX(リスト!$C:$C,MATCH($F2263,リスト!$B:$B,0))),"")</f>
        <v>30</v>
      </c>
      <c r="T2263" s="2" t="str">
        <f>IFERROR(IF($K2263="","",INDEX(リスト!$F:$F,MATCH($K2263,リスト!$E:$E,0))),"")</f>
        <v>JPN</v>
      </c>
      <c r="U2263" s="2" t="str">
        <f>IF($B2263="","",RIGHT($G2263*1000+100+COUNTIF($G$2:$G2263,$G2263),9))</f>
        <v>060225101</v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>日高・和歌山</v>
      </c>
    </row>
    <row r="2264" spans="1:22" x14ac:dyDescent="0.4">
      <c r="A2264" t="s">
        <v>707</v>
      </c>
      <c r="B2264">
        <v>2280</v>
      </c>
      <c r="C2264" t="s">
        <v>9941</v>
      </c>
      <c r="D2264" t="s">
        <v>9942</v>
      </c>
      <c r="E2264">
        <v>1</v>
      </c>
      <c r="F2264" t="s">
        <v>93</v>
      </c>
      <c r="G2264">
        <v>20051006</v>
      </c>
      <c r="H2264" t="s">
        <v>9943</v>
      </c>
      <c r="I2264" t="s">
        <v>9944</v>
      </c>
      <c r="J2264" t="s">
        <v>4259</v>
      </c>
      <c r="K2264" t="s">
        <v>141</v>
      </c>
      <c r="L2264" t="s">
        <v>93</v>
      </c>
      <c r="M2264" t="s">
        <v>869</v>
      </c>
      <c r="O2264" s="2">
        <f>IFERROR(IF($B2264="","",INDEX(所属情報!$E:$E,MATCH($A2264,所属情報!$A:$A,0))),"")</f>
        <v>492213</v>
      </c>
      <c r="P2264" s="2" t="str">
        <f t="shared" si="105"/>
        <v>小堀　慎之介 (1)</v>
      </c>
      <c r="Q2264" s="2" t="str">
        <f t="shared" si="106"/>
        <v>ｺﾎﾞﾘ ｼﾝﾉｽｹ</v>
      </c>
      <c r="R2264" s="2" t="str">
        <f t="shared" si="107"/>
        <v>KOBORI Shinnosuke (05)</v>
      </c>
      <c r="S2264" s="2" t="str">
        <f>IFERROR(IF($F2264="","",INDEX(リスト!$C:$C,MATCH($F2264,リスト!$B:$B,0))),"")</f>
        <v>27</v>
      </c>
      <c r="T2264" s="2" t="str">
        <f>IFERROR(IF($K2264="","",INDEX(リスト!$F:$F,MATCH($K2264,リスト!$E:$E,0))),"")</f>
        <v>JPN</v>
      </c>
      <c r="U2264" s="2" t="str">
        <f>IF($B2264="","",RIGHT($G2264*1000+100+COUNTIF($G$2:$G2264,$G2264),9))</f>
        <v>051006103</v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>大阪体育大浪商・大　阪</v>
      </c>
    </row>
    <row r="2265" spans="1:22" x14ac:dyDescent="0.4">
      <c r="A2265" t="s">
        <v>707</v>
      </c>
      <c r="B2265">
        <v>2281</v>
      </c>
      <c r="C2265" t="s">
        <v>9945</v>
      </c>
      <c r="D2265" t="s">
        <v>9946</v>
      </c>
      <c r="E2265">
        <v>1</v>
      </c>
      <c r="F2265" t="s">
        <v>95</v>
      </c>
      <c r="G2265">
        <v>20051215</v>
      </c>
      <c r="H2265" t="s">
        <v>9947</v>
      </c>
      <c r="I2265" t="s">
        <v>1805</v>
      </c>
      <c r="J2265" t="s">
        <v>9948</v>
      </c>
      <c r="K2265" t="s">
        <v>141</v>
      </c>
      <c r="L2265" t="s">
        <v>95</v>
      </c>
      <c r="M2265" t="s">
        <v>6358</v>
      </c>
      <c r="O2265" s="2">
        <f>IFERROR(IF($B2265="","",INDEX(所属情報!$E:$E,MATCH($A2265,所属情報!$A:$A,0))),"")</f>
        <v>492213</v>
      </c>
      <c r="P2265" s="2" t="str">
        <f t="shared" si="105"/>
        <v>田中　鷲仁生 (1)</v>
      </c>
      <c r="Q2265" s="2" t="str">
        <f t="shared" si="106"/>
        <v>ﾀﾅｶ ｼﾞｭﾆｲ</v>
      </c>
      <c r="R2265" s="2" t="str">
        <f t="shared" si="107"/>
        <v>TANAKA Junii (05)</v>
      </c>
      <c r="S2265" s="2" t="str">
        <f>IFERROR(IF($F2265="","",INDEX(リスト!$C:$C,MATCH($F2265,リスト!$B:$B,0))),"")</f>
        <v>28</v>
      </c>
      <c r="T2265" s="2" t="str">
        <f>IFERROR(IF($K2265="","",INDEX(リスト!$F:$F,MATCH($K2265,リスト!$E:$E,0))),"")</f>
        <v>JPN</v>
      </c>
      <c r="U2265" s="2" t="str">
        <f>IF($B2265="","",RIGHT($G2265*1000+100+COUNTIF($G$2:$G2265,$G2265),9))</f>
        <v>051215101</v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>神戸第一・兵　庫</v>
      </c>
    </row>
    <row r="2266" spans="1:22" x14ac:dyDescent="0.4">
      <c r="A2266" t="s">
        <v>707</v>
      </c>
      <c r="B2266">
        <v>2282</v>
      </c>
      <c r="C2266" t="s">
        <v>9949</v>
      </c>
      <c r="D2266" t="s">
        <v>9950</v>
      </c>
      <c r="E2266">
        <v>1</v>
      </c>
      <c r="F2266" t="s">
        <v>93</v>
      </c>
      <c r="G2266">
        <v>20051201</v>
      </c>
      <c r="H2266" t="s">
        <v>9951</v>
      </c>
      <c r="I2266" t="s">
        <v>1775</v>
      </c>
      <c r="J2266" t="s">
        <v>9952</v>
      </c>
      <c r="K2266" t="s">
        <v>141</v>
      </c>
      <c r="L2266" t="s">
        <v>93</v>
      </c>
      <c r="M2266" t="s">
        <v>869</v>
      </c>
      <c r="O2266" s="2">
        <f>IFERROR(IF($B2266="","",INDEX(所属情報!$E:$E,MATCH($A2266,所属情報!$A:$A,0))),"")</f>
        <v>492213</v>
      </c>
      <c r="P2266" s="2" t="str">
        <f t="shared" si="105"/>
        <v>中谷　空楽 (1)</v>
      </c>
      <c r="Q2266" s="2" t="str">
        <f t="shared" si="106"/>
        <v>ﾅｶﾀﾆ ｸｳｶﾞ</v>
      </c>
      <c r="R2266" s="2" t="str">
        <f t="shared" si="107"/>
        <v>NAKATANI Kuga (05)</v>
      </c>
      <c r="S2266" s="2" t="str">
        <f>IFERROR(IF($F2266="","",INDEX(リスト!$C:$C,MATCH($F2266,リスト!$B:$B,0))),"")</f>
        <v>27</v>
      </c>
      <c r="T2266" s="2" t="str">
        <f>IFERROR(IF($K2266="","",INDEX(リスト!$F:$F,MATCH($K2266,リスト!$E:$E,0))),"")</f>
        <v>JPN</v>
      </c>
      <c r="U2266" s="2" t="str">
        <f>IF($B2266="","",RIGHT($G2266*1000+100+COUNTIF($G$2:$G2266,$G2266),9))</f>
        <v>051201102</v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>大阪体育大浪商・大　阪</v>
      </c>
    </row>
    <row r="2267" spans="1:22" x14ac:dyDescent="0.4">
      <c r="A2267" t="s">
        <v>707</v>
      </c>
      <c r="B2267">
        <v>2283</v>
      </c>
      <c r="C2267" t="s">
        <v>9953</v>
      </c>
      <c r="D2267" t="s">
        <v>9954</v>
      </c>
      <c r="E2267">
        <v>1</v>
      </c>
      <c r="F2267" t="s">
        <v>93</v>
      </c>
      <c r="G2267">
        <v>20050928</v>
      </c>
      <c r="H2267" t="s">
        <v>9955</v>
      </c>
      <c r="I2267" t="s">
        <v>1796</v>
      </c>
      <c r="J2267" t="s">
        <v>2238</v>
      </c>
      <c r="K2267" t="s">
        <v>141</v>
      </c>
      <c r="L2267" t="s">
        <v>93</v>
      </c>
      <c r="M2267" t="s">
        <v>6018</v>
      </c>
      <c r="O2267" s="2">
        <f>IFERROR(IF($B2267="","",INDEX(所属情報!$E:$E,MATCH($A2267,所属情報!$A:$A,0))),"")</f>
        <v>492213</v>
      </c>
      <c r="P2267" s="2" t="str">
        <f t="shared" si="105"/>
        <v>斉藤　陸 (1)</v>
      </c>
      <c r="Q2267" s="2" t="str">
        <f t="shared" si="106"/>
        <v>ｻｲﾄｳ ﾘｸ</v>
      </c>
      <c r="R2267" s="2" t="str">
        <f t="shared" si="107"/>
        <v>SAITO Riku (05)</v>
      </c>
      <c r="S2267" s="2" t="str">
        <f>IFERROR(IF($F2267="","",INDEX(リスト!$C:$C,MATCH($F2267,リスト!$B:$B,0))),"")</f>
        <v>27</v>
      </c>
      <c r="T2267" s="2" t="str">
        <f>IFERROR(IF($K2267="","",INDEX(リスト!$F:$F,MATCH($K2267,リスト!$E:$E,0))),"")</f>
        <v>JPN</v>
      </c>
      <c r="U2267" s="2" t="str">
        <f>IF($B2267="","",RIGHT($G2267*1000+100+COUNTIF($G$2:$G2267,$G2267),9))</f>
        <v>050928103</v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>阪南大・大　阪</v>
      </c>
    </row>
    <row r="2268" spans="1:22" x14ac:dyDescent="0.4">
      <c r="A2268" t="s">
        <v>707</v>
      </c>
      <c r="B2268">
        <v>2284</v>
      </c>
      <c r="C2268" t="s">
        <v>9956</v>
      </c>
      <c r="D2268" t="s">
        <v>9957</v>
      </c>
      <c r="E2268">
        <v>1</v>
      </c>
      <c r="F2268" t="s">
        <v>99</v>
      </c>
      <c r="G2268">
        <v>20060313</v>
      </c>
      <c r="H2268" t="s">
        <v>9958</v>
      </c>
      <c r="I2268" t="s">
        <v>9959</v>
      </c>
      <c r="J2268" t="s">
        <v>980</v>
      </c>
      <c r="K2268" t="s">
        <v>141</v>
      </c>
      <c r="L2268" t="s">
        <v>99</v>
      </c>
      <c r="M2268" t="s">
        <v>9960</v>
      </c>
      <c r="O2268" s="2">
        <f>IFERROR(IF($B2268="","",INDEX(所属情報!$E:$E,MATCH($A2268,所属情報!$A:$A,0))),"")</f>
        <v>492213</v>
      </c>
      <c r="P2268" s="2" t="str">
        <f t="shared" si="105"/>
        <v>小住　渉太 (1)</v>
      </c>
      <c r="Q2268" s="2" t="str">
        <f t="shared" si="106"/>
        <v>ｺｽﾐ ｼｮｳﾀ</v>
      </c>
      <c r="R2268" s="2" t="str">
        <f t="shared" si="107"/>
        <v>KOSUMI Shota (06)</v>
      </c>
      <c r="S2268" s="2" t="str">
        <f>IFERROR(IF($F2268="","",INDEX(リスト!$C:$C,MATCH($F2268,リスト!$B:$B,0))),"")</f>
        <v>30</v>
      </c>
      <c r="T2268" s="2" t="str">
        <f>IFERROR(IF($K2268="","",INDEX(リスト!$F:$F,MATCH($K2268,リスト!$E:$E,0))),"")</f>
        <v>JPN</v>
      </c>
      <c r="U2268" s="2" t="str">
        <f>IF($B2268="","",RIGHT($G2268*1000+100+COUNTIF($G$2:$G2268,$G2268),9))</f>
        <v>060313103</v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>耐久・和歌山</v>
      </c>
    </row>
    <row r="2269" spans="1:22" x14ac:dyDescent="0.4">
      <c r="A2269" t="s">
        <v>707</v>
      </c>
      <c r="B2269">
        <v>2285</v>
      </c>
      <c r="C2269" t="s">
        <v>9961</v>
      </c>
      <c r="D2269" t="s">
        <v>9962</v>
      </c>
      <c r="E2269">
        <v>1</v>
      </c>
      <c r="F2269" t="s">
        <v>95</v>
      </c>
      <c r="G2269">
        <v>20050904</v>
      </c>
      <c r="H2269" t="s">
        <v>9963</v>
      </c>
      <c r="I2269" t="s">
        <v>1272</v>
      </c>
      <c r="J2269" t="s">
        <v>9964</v>
      </c>
      <c r="K2269" t="s">
        <v>141</v>
      </c>
      <c r="L2269" t="s">
        <v>95</v>
      </c>
      <c r="M2269" t="s">
        <v>3568</v>
      </c>
      <c r="O2269" s="2">
        <f>IFERROR(IF($B2269="","",INDEX(所属情報!$E:$E,MATCH($A2269,所属情報!$A:$A,0))),"")</f>
        <v>492213</v>
      </c>
      <c r="P2269" s="2" t="str">
        <f t="shared" si="105"/>
        <v>藤原　悠之 (1)</v>
      </c>
      <c r="Q2269" s="2" t="str">
        <f t="shared" si="106"/>
        <v>ﾌｼﾞﾜﾗ ﾊﾙﾕｷ</v>
      </c>
      <c r="R2269" s="2" t="str">
        <f t="shared" si="107"/>
        <v>FUJIWARA Haruyuki (05)</v>
      </c>
      <c r="S2269" s="2" t="str">
        <f>IFERROR(IF($F2269="","",INDEX(リスト!$C:$C,MATCH($F2269,リスト!$B:$B,0))),"")</f>
        <v>28</v>
      </c>
      <c r="T2269" s="2" t="str">
        <f>IFERROR(IF($K2269="","",INDEX(リスト!$F:$F,MATCH($K2269,リスト!$E:$E,0))),"")</f>
        <v>JPN</v>
      </c>
      <c r="U2269" s="2" t="str">
        <f>IF($B2269="","",RIGHT($G2269*1000+100+COUNTIF($G$2:$G2269,$G2269),9))</f>
        <v>050904101</v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>加古川北・兵　庫</v>
      </c>
    </row>
    <row r="2270" spans="1:22" x14ac:dyDescent="0.4">
      <c r="A2270" t="s">
        <v>707</v>
      </c>
      <c r="B2270">
        <v>2286</v>
      </c>
      <c r="C2270" t="s">
        <v>9965</v>
      </c>
      <c r="D2270" t="s">
        <v>9966</v>
      </c>
      <c r="E2270">
        <v>1</v>
      </c>
      <c r="F2270" t="s">
        <v>93</v>
      </c>
      <c r="G2270">
        <v>20050412</v>
      </c>
      <c r="H2270" t="s">
        <v>9967</v>
      </c>
      <c r="I2270" t="s">
        <v>2311</v>
      </c>
      <c r="J2270" t="s">
        <v>9968</v>
      </c>
      <c r="K2270" t="s">
        <v>141</v>
      </c>
      <c r="L2270" t="s">
        <v>93</v>
      </c>
      <c r="M2270" t="s">
        <v>851</v>
      </c>
      <c r="O2270" s="2">
        <f>IFERROR(IF($B2270="","",INDEX(所属情報!$E:$E,MATCH($A2270,所属情報!$A:$A,0))),"")</f>
        <v>492213</v>
      </c>
      <c r="P2270" s="2" t="str">
        <f t="shared" si="105"/>
        <v>本多　力 (1)</v>
      </c>
      <c r="Q2270" s="2" t="str">
        <f t="shared" si="106"/>
        <v>ﾎﾝﾀﾞ ﾁｶﾗ</v>
      </c>
      <c r="R2270" s="2" t="str">
        <f t="shared" si="107"/>
        <v>HONDA Chikara (05)</v>
      </c>
      <c r="S2270" s="2" t="str">
        <f>IFERROR(IF($F2270="","",INDEX(リスト!$C:$C,MATCH($F2270,リスト!$B:$B,0))),"")</f>
        <v>27</v>
      </c>
      <c r="T2270" s="2" t="str">
        <f>IFERROR(IF($K2270="","",INDEX(リスト!$F:$F,MATCH($K2270,リスト!$E:$E,0))),"")</f>
        <v>JPN</v>
      </c>
      <c r="U2270" s="2" t="str">
        <f>IF($B2270="","",RIGHT($G2270*1000+100+COUNTIF($G$2:$G2270,$G2270),9))</f>
        <v>050412101</v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>桜宮・大　阪</v>
      </c>
    </row>
    <row r="2271" spans="1:22" x14ac:dyDescent="0.4">
      <c r="A2271" t="s">
        <v>707</v>
      </c>
      <c r="B2271">
        <v>2287</v>
      </c>
      <c r="C2271" t="s">
        <v>9969</v>
      </c>
      <c r="D2271" t="s">
        <v>9970</v>
      </c>
      <c r="E2271">
        <v>1</v>
      </c>
      <c r="F2271" t="s">
        <v>93</v>
      </c>
      <c r="G2271">
        <v>20050412</v>
      </c>
      <c r="H2271" t="s">
        <v>9971</v>
      </c>
      <c r="I2271" t="s">
        <v>9972</v>
      </c>
      <c r="J2271" t="s">
        <v>1548</v>
      </c>
      <c r="K2271" t="s">
        <v>141</v>
      </c>
      <c r="L2271" t="s">
        <v>93</v>
      </c>
      <c r="M2271" t="s">
        <v>869</v>
      </c>
      <c r="O2271" s="2">
        <f>IFERROR(IF($B2271="","",INDEX(所属情報!$E:$E,MATCH($A2271,所属情報!$A:$A,0))),"")</f>
        <v>492213</v>
      </c>
      <c r="P2271" s="2" t="str">
        <f t="shared" si="105"/>
        <v>長東　功大 (1)</v>
      </c>
      <c r="Q2271" s="2" t="str">
        <f t="shared" si="106"/>
        <v>ﾅｶﾞﾄ ｺｳﾀﾞｲ</v>
      </c>
      <c r="R2271" s="2" t="str">
        <f t="shared" si="107"/>
        <v>NAGATO Kodai (05)</v>
      </c>
      <c r="S2271" s="2" t="str">
        <f>IFERROR(IF($F2271="","",INDEX(リスト!$C:$C,MATCH($F2271,リスト!$B:$B,0))),"")</f>
        <v>27</v>
      </c>
      <c r="T2271" s="2" t="str">
        <f>IFERROR(IF($K2271="","",INDEX(リスト!$F:$F,MATCH($K2271,リスト!$E:$E,0))),"")</f>
        <v>JPN</v>
      </c>
      <c r="U2271" s="2" t="str">
        <f>IF($B2271="","",RIGHT($G2271*1000+100+COUNTIF($G$2:$G2271,$G2271),9))</f>
        <v>050412102</v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>大阪体育大浪商・大　阪</v>
      </c>
    </row>
    <row r="2272" spans="1:22" x14ac:dyDescent="0.4">
      <c r="A2272" t="s">
        <v>707</v>
      </c>
      <c r="B2272">
        <v>2288</v>
      </c>
      <c r="C2272" t="s">
        <v>9973</v>
      </c>
      <c r="D2272" t="s">
        <v>9974</v>
      </c>
      <c r="E2272">
        <v>1</v>
      </c>
      <c r="F2272" t="s">
        <v>95</v>
      </c>
      <c r="G2272">
        <v>20050907</v>
      </c>
      <c r="H2272" t="s">
        <v>9975</v>
      </c>
      <c r="I2272" t="s">
        <v>7084</v>
      </c>
      <c r="J2272" t="s">
        <v>4245</v>
      </c>
      <c r="K2272" t="s">
        <v>141</v>
      </c>
      <c r="L2272" t="s">
        <v>95</v>
      </c>
      <c r="M2272" t="s">
        <v>791</v>
      </c>
      <c r="O2272" s="2">
        <f>IFERROR(IF($B2272="","",INDEX(所属情報!$E:$E,MATCH($A2272,所属情報!$A:$A,0))),"")</f>
        <v>492213</v>
      </c>
      <c r="P2272" s="2" t="str">
        <f t="shared" si="105"/>
        <v>立花　玲磨 (1)</v>
      </c>
      <c r="Q2272" s="2" t="str">
        <f t="shared" si="106"/>
        <v>ﾀﾁﾊﾞﾅ ﾘｮｳﾏ</v>
      </c>
      <c r="R2272" s="2" t="str">
        <f t="shared" si="107"/>
        <v>TACHIBANA Ryoma (05)</v>
      </c>
      <c r="S2272" s="2" t="str">
        <f>IFERROR(IF($F2272="","",INDEX(リスト!$C:$C,MATCH($F2272,リスト!$B:$B,0))),"")</f>
        <v>28</v>
      </c>
      <c r="T2272" s="2" t="str">
        <f>IFERROR(IF($K2272="","",INDEX(リスト!$F:$F,MATCH($K2272,リスト!$E:$E,0))),"")</f>
        <v>JPN</v>
      </c>
      <c r="U2272" s="2" t="str">
        <f>IF($B2272="","",RIGHT($G2272*1000+100+COUNTIF($G$2:$G2272,$G2272),9))</f>
        <v>050907104</v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>報徳学園・兵　庫</v>
      </c>
    </row>
    <row r="2273" spans="1:22" x14ac:dyDescent="0.4">
      <c r="A2273" t="s">
        <v>707</v>
      </c>
      <c r="B2273">
        <v>2289</v>
      </c>
      <c r="C2273" t="s">
        <v>9976</v>
      </c>
      <c r="D2273" t="s">
        <v>9977</v>
      </c>
      <c r="E2273">
        <v>1</v>
      </c>
      <c r="F2273" t="s">
        <v>93</v>
      </c>
      <c r="G2273">
        <v>20050520</v>
      </c>
      <c r="H2273" t="s">
        <v>9978</v>
      </c>
      <c r="I2273" t="s">
        <v>9979</v>
      </c>
      <c r="J2273" t="s">
        <v>5035</v>
      </c>
      <c r="K2273" t="s">
        <v>141</v>
      </c>
      <c r="L2273" t="s">
        <v>93</v>
      </c>
      <c r="M2273" t="s">
        <v>945</v>
      </c>
      <c r="O2273" s="2">
        <f>IFERROR(IF($B2273="","",INDEX(所属情報!$E:$E,MATCH($A2273,所属情報!$A:$A,0))),"")</f>
        <v>492213</v>
      </c>
      <c r="P2273" s="2" t="str">
        <f t="shared" si="105"/>
        <v>柳　琉雅 (1)</v>
      </c>
      <c r="Q2273" s="2" t="str">
        <f t="shared" si="106"/>
        <v>ﾔﾅｷﾞ ﾘｭｳｶﾞ</v>
      </c>
      <c r="R2273" s="2" t="str">
        <f t="shared" si="107"/>
        <v>YANAGI Ryuga (05)</v>
      </c>
      <c r="S2273" s="2" t="str">
        <f>IFERROR(IF($F2273="","",INDEX(リスト!$C:$C,MATCH($F2273,リスト!$B:$B,0))),"")</f>
        <v>27</v>
      </c>
      <c r="T2273" s="2" t="str">
        <f>IFERROR(IF($K2273="","",INDEX(リスト!$F:$F,MATCH($K2273,リスト!$E:$E,0))),"")</f>
        <v>JPN</v>
      </c>
      <c r="U2273" s="2" t="str">
        <f>IF($B2273="","",RIGHT($G2273*1000+100+COUNTIF($G$2:$G2273,$G2273),9))</f>
        <v>050520102</v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>大塚・大　阪</v>
      </c>
    </row>
    <row r="2274" spans="1:22" x14ac:dyDescent="0.4">
      <c r="A2274" t="s">
        <v>707</v>
      </c>
      <c r="B2274">
        <v>2290</v>
      </c>
      <c r="C2274" t="s">
        <v>9980</v>
      </c>
      <c r="D2274" t="s">
        <v>9981</v>
      </c>
      <c r="E2274">
        <v>1</v>
      </c>
      <c r="F2274" t="s">
        <v>93</v>
      </c>
      <c r="G2274">
        <v>20050427</v>
      </c>
      <c r="H2274" t="s">
        <v>9982</v>
      </c>
      <c r="I2274" t="s">
        <v>4549</v>
      </c>
      <c r="J2274" t="s">
        <v>826</v>
      </c>
      <c r="K2274" t="s">
        <v>141</v>
      </c>
      <c r="L2274" t="s">
        <v>93</v>
      </c>
      <c r="M2274" t="s">
        <v>869</v>
      </c>
      <c r="O2274" s="2">
        <f>IFERROR(IF($B2274="","",INDEX(所属情報!$E:$E,MATCH($A2274,所属情報!$A:$A,0))),"")</f>
        <v>492213</v>
      </c>
      <c r="P2274" s="2" t="str">
        <f t="shared" si="105"/>
        <v>南　政希 (1)</v>
      </c>
      <c r="Q2274" s="2" t="str">
        <f t="shared" si="106"/>
        <v>ﾐﾅﾐ ﾏｻｷ</v>
      </c>
      <c r="R2274" s="2" t="str">
        <f t="shared" si="107"/>
        <v>MINAMI Masaki (05)</v>
      </c>
      <c r="S2274" s="2" t="str">
        <f>IFERROR(IF($F2274="","",INDEX(リスト!$C:$C,MATCH($F2274,リスト!$B:$B,0))),"")</f>
        <v>27</v>
      </c>
      <c r="T2274" s="2" t="str">
        <f>IFERROR(IF($K2274="","",INDEX(リスト!$F:$F,MATCH($K2274,リスト!$E:$E,0))),"")</f>
        <v>JPN</v>
      </c>
      <c r="U2274" s="2" t="str">
        <f>IF($B2274="","",RIGHT($G2274*1000+100+COUNTIF($G$2:$G2274,$G2274),9))</f>
        <v>050427101</v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>大阪体育大浪商・大　阪</v>
      </c>
    </row>
    <row r="2275" spans="1:22" x14ac:dyDescent="0.4">
      <c r="A2275" t="s">
        <v>11910</v>
      </c>
      <c r="B2275">
        <v>2291</v>
      </c>
      <c r="C2275" t="s">
        <v>9983</v>
      </c>
      <c r="D2275" t="s">
        <v>9984</v>
      </c>
      <c r="E2275">
        <v>1</v>
      </c>
      <c r="F2275" t="s">
        <v>105</v>
      </c>
      <c r="G2275">
        <v>20050403</v>
      </c>
      <c r="H2275" t="s">
        <v>9985</v>
      </c>
      <c r="I2275" t="s">
        <v>9986</v>
      </c>
      <c r="J2275" t="s">
        <v>778</v>
      </c>
      <c r="K2275" t="s">
        <v>141</v>
      </c>
      <c r="L2275" t="s">
        <v>105</v>
      </c>
      <c r="M2275" t="s">
        <v>5054</v>
      </c>
      <c r="O2275" s="2">
        <f>IFERROR(IF($B2275="","",INDEX(所属情報!$E:$E,MATCH($A2275,所属情報!$A:$A,0))),"")</f>
        <v>490049</v>
      </c>
      <c r="P2275" s="2" t="str">
        <f t="shared" si="105"/>
        <v>鍔井　凌羽 (1)</v>
      </c>
      <c r="Q2275" s="2" t="str">
        <f t="shared" si="106"/>
        <v>ﾂﾊﾞｲ ﾘｮｳ</v>
      </c>
      <c r="R2275" s="2" t="str">
        <f t="shared" si="107"/>
        <v>TSUBAI Ryo (05)</v>
      </c>
      <c r="S2275" s="2" t="str">
        <f>IFERROR(IF($F2275="","",INDEX(リスト!$C:$C,MATCH($F2275,リスト!$B:$B,0))),"")</f>
        <v>33</v>
      </c>
      <c r="T2275" s="2" t="str">
        <f>IFERROR(IF($K2275="","",INDEX(リスト!$F:$F,MATCH($K2275,リスト!$E:$E,0))),"")</f>
        <v>JPN</v>
      </c>
      <c r="U2275" s="2" t="str">
        <f>IF($B2275="","",RIGHT($G2275*1000+100+COUNTIF($G$2:$G2275,$G2275),9))</f>
        <v>050403101</v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>岡山城東・岡　山</v>
      </c>
    </row>
    <row r="2276" spans="1:22" x14ac:dyDescent="0.4">
      <c r="A2276" t="s">
        <v>11910</v>
      </c>
      <c r="B2276">
        <v>2292</v>
      </c>
      <c r="C2276" t="s">
        <v>2489</v>
      </c>
      <c r="D2276" t="s">
        <v>2490</v>
      </c>
      <c r="E2276">
        <v>1</v>
      </c>
      <c r="F2276" t="s">
        <v>91</v>
      </c>
      <c r="G2276">
        <v>20050908</v>
      </c>
      <c r="H2276" t="s">
        <v>9987</v>
      </c>
      <c r="I2276" t="s">
        <v>2492</v>
      </c>
      <c r="J2276" t="s">
        <v>974</v>
      </c>
      <c r="K2276" t="s">
        <v>141</v>
      </c>
      <c r="L2276" t="s">
        <v>91</v>
      </c>
      <c r="M2276" t="s">
        <v>2461</v>
      </c>
      <c r="O2276" s="2">
        <f>IFERROR(IF($B2276="","",INDEX(所属情報!$E:$E,MATCH($A2276,所属情報!$A:$A,0))),"")</f>
        <v>490049</v>
      </c>
      <c r="P2276" s="2" t="str">
        <f t="shared" si="105"/>
        <v>多田　颯汰 (1)</v>
      </c>
      <c r="Q2276" s="2" t="str">
        <f t="shared" si="106"/>
        <v>ﾀﾀﾞ ｿｳﾀ</v>
      </c>
      <c r="R2276" s="2" t="str">
        <f t="shared" si="107"/>
        <v>TADA Sota (05)</v>
      </c>
      <c r="S2276" s="2" t="str">
        <f>IFERROR(IF($F2276="","",INDEX(リスト!$C:$C,MATCH($F2276,リスト!$B:$B,0))),"")</f>
        <v>26</v>
      </c>
      <c r="T2276" s="2" t="str">
        <f>IFERROR(IF($K2276="","",INDEX(リスト!$F:$F,MATCH($K2276,リスト!$E:$E,0))),"")</f>
        <v>JPN</v>
      </c>
      <c r="U2276" s="2" t="str">
        <f>IF($B2276="","",RIGHT($G2276*1000+100+COUNTIF($G$2:$G2276,$G2276),9))</f>
        <v>050908101</v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>塔南・京　都</v>
      </c>
    </row>
    <row r="2277" spans="1:22" x14ac:dyDescent="0.4">
      <c r="A2277" t="s">
        <v>11910</v>
      </c>
      <c r="B2277">
        <v>2293</v>
      </c>
      <c r="C2277" t="s">
        <v>9988</v>
      </c>
      <c r="D2277" t="s">
        <v>9989</v>
      </c>
      <c r="E2277">
        <v>1</v>
      </c>
      <c r="F2277" t="s">
        <v>89</v>
      </c>
      <c r="G2277">
        <v>20050729</v>
      </c>
      <c r="H2277" t="s">
        <v>9990</v>
      </c>
      <c r="I2277" t="s">
        <v>928</v>
      </c>
      <c r="J2277" t="s">
        <v>1303</v>
      </c>
      <c r="K2277" t="s">
        <v>141</v>
      </c>
      <c r="L2277" t="s">
        <v>89</v>
      </c>
      <c r="M2277" t="s">
        <v>1652</v>
      </c>
      <c r="O2277" s="2">
        <f>IFERROR(IF($B2277="","",INDEX(所属情報!$E:$E,MATCH($A2277,所属情報!$A:$A,0))),"")</f>
        <v>490049</v>
      </c>
      <c r="P2277" s="2" t="str">
        <f t="shared" si="105"/>
        <v>島田　湧都 (1)</v>
      </c>
      <c r="Q2277" s="2" t="str">
        <f t="shared" si="106"/>
        <v>ｼﾏﾀﾞ ﾕｳﾄ</v>
      </c>
      <c r="R2277" s="2" t="str">
        <f t="shared" si="107"/>
        <v>SHIMADA Yuto (05)</v>
      </c>
      <c r="S2277" s="2" t="str">
        <f>IFERROR(IF($F2277="","",INDEX(リスト!$C:$C,MATCH($F2277,リスト!$B:$B,0))),"")</f>
        <v>25</v>
      </c>
      <c r="T2277" s="2" t="str">
        <f>IFERROR(IF($K2277="","",INDEX(リスト!$F:$F,MATCH($K2277,リスト!$E:$E,0))),"")</f>
        <v>JPN</v>
      </c>
      <c r="U2277" s="2" t="str">
        <f>IF($B2277="","",RIGHT($G2277*1000+100+COUNTIF($G$2:$G2277,$G2277),9))</f>
        <v>050729102</v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>比叡山・滋　賀</v>
      </c>
    </row>
    <row r="2278" spans="1:22" x14ac:dyDescent="0.4">
      <c r="A2278" t="s">
        <v>11910</v>
      </c>
      <c r="B2278">
        <v>2294</v>
      </c>
      <c r="C2278" t="s">
        <v>9991</v>
      </c>
      <c r="D2278" t="s">
        <v>9992</v>
      </c>
      <c r="E2278">
        <v>1</v>
      </c>
      <c r="F2278" t="s">
        <v>91</v>
      </c>
      <c r="G2278">
        <v>20060101</v>
      </c>
      <c r="H2278" t="s">
        <v>9993</v>
      </c>
      <c r="I2278" t="s">
        <v>1985</v>
      </c>
      <c r="J2278" t="s">
        <v>2068</v>
      </c>
      <c r="K2278" t="s">
        <v>141</v>
      </c>
      <c r="L2278" t="s">
        <v>91</v>
      </c>
      <c r="M2278" t="s">
        <v>1768</v>
      </c>
      <c r="O2278" s="2">
        <f>IFERROR(IF($B2278="","",INDEX(所属情報!$E:$E,MATCH($A2278,所属情報!$A:$A,0))),"")</f>
        <v>490049</v>
      </c>
      <c r="P2278" s="2" t="str">
        <f t="shared" si="105"/>
        <v>松本　有透 (1)</v>
      </c>
      <c r="Q2278" s="2" t="str">
        <f t="shared" si="106"/>
        <v>ﾏﾂﾓﾄ ﾕｽﾞｷ</v>
      </c>
      <c r="R2278" s="2" t="str">
        <f t="shared" si="107"/>
        <v>MATSUMOTO Yuzuki (06)</v>
      </c>
      <c r="S2278" s="2" t="str">
        <f>IFERROR(IF($F2278="","",INDEX(リスト!$C:$C,MATCH($F2278,リスト!$B:$B,0))),"")</f>
        <v>26</v>
      </c>
      <c r="T2278" s="2" t="str">
        <f>IFERROR(IF($K2278="","",INDEX(リスト!$F:$F,MATCH($K2278,リスト!$E:$E,0))),"")</f>
        <v>JPN</v>
      </c>
      <c r="U2278" s="2" t="str">
        <f>IF($B2278="","",RIGHT($G2278*1000+100+COUNTIF($G$2:$G2278,$G2278),9))</f>
        <v>060101103</v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>洛西・京　都</v>
      </c>
    </row>
    <row r="2279" spans="1:22" x14ac:dyDescent="0.4">
      <c r="A2279" t="s">
        <v>11910</v>
      </c>
      <c r="B2279">
        <v>2295</v>
      </c>
      <c r="C2279" t="s">
        <v>9994</v>
      </c>
      <c r="D2279" t="s">
        <v>9995</v>
      </c>
      <c r="E2279">
        <v>1</v>
      </c>
      <c r="F2279" t="s">
        <v>91</v>
      </c>
      <c r="G2279">
        <v>20051031</v>
      </c>
      <c r="H2279" t="s">
        <v>9996</v>
      </c>
      <c r="I2279" t="s">
        <v>2969</v>
      </c>
      <c r="J2279" t="s">
        <v>1435</v>
      </c>
      <c r="K2279" t="s">
        <v>141</v>
      </c>
      <c r="L2279" t="s">
        <v>91</v>
      </c>
      <c r="M2279" t="s">
        <v>1404</v>
      </c>
      <c r="O2279" s="2">
        <f>IFERROR(IF($B2279="","",INDEX(所属情報!$E:$E,MATCH($A2279,所属情報!$A:$A,0))),"")</f>
        <v>490049</v>
      </c>
      <c r="P2279" s="2" t="str">
        <f t="shared" si="105"/>
        <v>狩野　悠太 (1)</v>
      </c>
      <c r="Q2279" s="2" t="str">
        <f t="shared" si="106"/>
        <v>ｶﾉ ﾕｳﾀ</v>
      </c>
      <c r="R2279" s="2" t="str">
        <f t="shared" si="107"/>
        <v>KANO Yuta (05)</v>
      </c>
      <c r="S2279" s="2" t="str">
        <f>IFERROR(IF($F2279="","",INDEX(リスト!$C:$C,MATCH($F2279,リスト!$B:$B,0))),"")</f>
        <v>26</v>
      </c>
      <c r="T2279" s="2" t="str">
        <f>IFERROR(IF($K2279="","",INDEX(リスト!$F:$F,MATCH($K2279,リスト!$E:$E,0))),"")</f>
        <v>JPN</v>
      </c>
      <c r="U2279" s="2" t="str">
        <f>IF($B2279="","",RIGHT($G2279*1000+100+COUNTIF($G$2:$G2279,$G2279),9))</f>
        <v>051031101</v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>桃山・京　都</v>
      </c>
    </row>
    <row r="2280" spans="1:22" x14ac:dyDescent="0.4">
      <c r="A2280" t="s">
        <v>11910</v>
      </c>
      <c r="B2280">
        <v>2296</v>
      </c>
      <c r="C2280" t="s">
        <v>9997</v>
      </c>
      <c r="D2280" t="s">
        <v>9998</v>
      </c>
      <c r="E2280">
        <v>1</v>
      </c>
      <c r="F2280" t="s">
        <v>89</v>
      </c>
      <c r="G2280">
        <v>20050512</v>
      </c>
      <c r="H2280" t="s">
        <v>9999</v>
      </c>
      <c r="I2280" t="s">
        <v>10000</v>
      </c>
      <c r="J2280" t="s">
        <v>1228</v>
      </c>
      <c r="K2280" t="s">
        <v>141</v>
      </c>
      <c r="L2280" t="s">
        <v>89</v>
      </c>
      <c r="M2280" t="s">
        <v>5122</v>
      </c>
      <c r="O2280" s="2">
        <f>IFERROR(IF($B2280="","",INDEX(所属情報!$E:$E,MATCH($A2280,所属情報!$A:$A,0))),"")</f>
        <v>490049</v>
      </c>
      <c r="P2280" s="2" t="str">
        <f t="shared" si="105"/>
        <v>尾本　涼亮 (1)</v>
      </c>
      <c r="Q2280" s="2" t="str">
        <f t="shared" si="106"/>
        <v>ｵﾓﾄ ﾘｮｳｽｹ</v>
      </c>
      <c r="R2280" s="2" t="str">
        <f t="shared" si="107"/>
        <v>OMOTO Ryosuke (05)</v>
      </c>
      <c r="S2280" s="2" t="str">
        <f>IFERROR(IF($F2280="","",INDEX(リスト!$C:$C,MATCH($F2280,リスト!$B:$B,0))),"")</f>
        <v>25</v>
      </c>
      <c r="T2280" s="2" t="str">
        <f>IFERROR(IF($K2280="","",INDEX(リスト!$F:$F,MATCH($K2280,リスト!$E:$E,0))),"")</f>
        <v>JPN</v>
      </c>
      <c r="U2280" s="2" t="str">
        <f>IF($B2280="","",RIGHT($G2280*1000+100+COUNTIF($G$2:$G2280,$G2280),9))</f>
        <v>050512101</v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>米原・滋　賀</v>
      </c>
    </row>
    <row r="2281" spans="1:22" x14ac:dyDescent="0.4">
      <c r="A2281" t="s">
        <v>11910</v>
      </c>
      <c r="B2281">
        <v>2297</v>
      </c>
      <c r="C2281" t="s">
        <v>10001</v>
      </c>
      <c r="D2281" t="s">
        <v>10002</v>
      </c>
      <c r="E2281">
        <v>1</v>
      </c>
      <c r="F2281" t="s">
        <v>91</v>
      </c>
      <c r="G2281">
        <v>20050807</v>
      </c>
      <c r="H2281" t="s">
        <v>10003</v>
      </c>
      <c r="I2281" t="s">
        <v>10004</v>
      </c>
      <c r="J2281" t="s">
        <v>10005</v>
      </c>
      <c r="K2281" t="s">
        <v>141</v>
      </c>
      <c r="L2281" t="s">
        <v>91</v>
      </c>
      <c r="M2281" t="s">
        <v>1947</v>
      </c>
      <c r="O2281" s="2">
        <f>IFERROR(IF($B2281="","",INDEX(所属情報!$E:$E,MATCH($A2281,所属情報!$A:$A,0))),"")</f>
        <v>490049</v>
      </c>
      <c r="P2281" s="2" t="str">
        <f t="shared" si="105"/>
        <v>大平　夏野人 (1)</v>
      </c>
      <c r="Q2281" s="2" t="str">
        <f t="shared" si="106"/>
        <v>ｵｵﾋﾗ ｶﾔﾄ</v>
      </c>
      <c r="R2281" s="2" t="str">
        <f t="shared" si="107"/>
        <v>OHIRA Kayato (05)</v>
      </c>
      <c r="S2281" s="2" t="str">
        <f>IFERROR(IF($F2281="","",INDEX(リスト!$C:$C,MATCH($F2281,リスト!$B:$B,0))),"")</f>
        <v>26</v>
      </c>
      <c r="T2281" s="2" t="str">
        <f>IFERROR(IF($K2281="","",INDEX(リスト!$F:$F,MATCH($K2281,リスト!$E:$E,0))),"")</f>
        <v>JPN</v>
      </c>
      <c r="U2281" s="2" t="str">
        <f>IF($B2281="","",RIGHT($G2281*1000+100+COUNTIF($G$2:$G2281,$G2281),9))</f>
        <v>050807101</v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>桂・京　都</v>
      </c>
    </row>
    <row r="2282" spans="1:22" x14ac:dyDescent="0.4">
      <c r="A2282" t="s">
        <v>11910</v>
      </c>
      <c r="B2282">
        <v>2298</v>
      </c>
      <c r="C2282" t="s">
        <v>10006</v>
      </c>
      <c r="D2282" t="s">
        <v>10007</v>
      </c>
      <c r="E2282">
        <v>1</v>
      </c>
      <c r="F2282" t="s">
        <v>91</v>
      </c>
      <c r="G2282">
        <v>20050709</v>
      </c>
      <c r="H2282" t="s">
        <v>10008</v>
      </c>
      <c r="I2282" t="s">
        <v>1326</v>
      </c>
      <c r="J2282" t="s">
        <v>1223</v>
      </c>
      <c r="K2282" t="s">
        <v>141</v>
      </c>
      <c r="L2282" t="s">
        <v>91</v>
      </c>
      <c r="M2282" t="s">
        <v>4662</v>
      </c>
      <c r="O2282" s="2">
        <f>IFERROR(IF($B2282="","",INDEX(所属情報!$E:$E,MATCH($A2282,所属情報!$A:$A,0))),"")</f>
        <v>490049</v>
      </c>
      <c r="P2282" s="2" t="str">
        <f t="shared" si="105"/>
        <v>清水　陽生 (1)</v>
      </c>
      <c r="Q2282" s="2" t="str">
        <f t="shared" si="106"/>
        <v>ｼﾐｽﾞ ﾊﾙｷ</v>
      </c>
      <c r="R2282" s="2" t="str">
        <f t="shared" si="107"/>
        <v>SHIMIZU Haruki (05)</v>
      </c>
      <c r="S2282" s="2" t="str">
        <f>IFERROR(IF($F2282="","",INDEX(リスト!$C:$C,MATCH($F2282,リスト!$B:$B,0))),"")</f>
        <v>26</v>
      </c>
      <c r="T2282" s="2" t="str">
        <f>IFERROR(IF($K2282="","",INDEX(リスト!$F:$F,MATCH($K2282,リスト!$E:$E,0))),"")</f>
        <v>JPN</v>
      </c>
      <c r="U2282" s="2" t="str">
        <f>IF($B2282="","",RIGHT($G2282*1000+100+COUNTIF($G$2:$G2282,$G2282),9))</f>
        <v>050709101</v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>福知山・京　都</v>
      </c>
    </row>
    <row r="2283" spans="1:22" x14ac:dyDescent="0.4">
      <c r="A2283" t="s">
        <v>11835</v>
      </c>
      <c r="B2283">
        <v>2299</v>
      </c>
      <c r="C2283" t="s">
        <v>10009</v>
      </c>
      <c r="D2283" t="s">
        <v>10010</v>
      </c>
      <c r="E2283">
        <v>1</v>
      </c>
      <c r="F2283" t="s">
        <v>97</v>
      </c>
      <c r="G2283">
        <v>20060126</v>
      </c>
      <c r="I2283" t="s">
        <v>2016</v>
      </c>
      <c r="J2283" t="s">
        <v>6473</v>
      </c>
      <c r="K2283" t="s">
        <v>141</v>
      </c>
      <c r="L2283" t="s">
        <v>97</v>
      </c>
      <c r="M2283" t="s">
        <v>2436</v>
      </c>
      <c r="O2283" s="2">
        <f>IFERROR(IF($B2283="","",INDEX(所属情報!$E:$E,MATCH($A2283,所属情報!$A:$A,0))),"")</f>
        <v>492216</v>
      </c>
      <c r="P2283" s="2" t="str">
        <f t="shared" si="105"/>
        <v>髙嶋　祐志 (1)</v>
      </c>
      <c r="Q2283" s="2" t="str">
        <f t="shared" si="106"/>
        <v>ﾀｶｼﾏ ﾕｳｼﾞ</v>
      </c>
      <c r="R2283" s="2" t="str">
        <f t="shared" si="107"/>
        <v>TAKASHIMA Yuji (06)</v>
      </c>
      <c r="S2283" s="2" t="str">
        <f>IFERROR(IF($F2283="","",INDEX(リスト!$C:$C,MATCH($F2283,リスト!$B:$B,0))),"")</f>
        <v>29</v>
      </c>
      <c r="T2283" s="2" t="str">
        <f>IFERROR(IF($K2283="","",INDEX(リスト!$F:$F,MATCH($K2283,リスト!$E:$E,0))),"")</f>
        <v>JPN</v>
      </c>
      <c r="U2283" s="2" t="str">
        <f>IF($B2283="","",RIGHT($G2283*1000+100+COUNTIF($G$2:$G2283,$G2283),9))</f>
        <v>060126102</v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>五條・奈　良</v>
      </c>
    </row>
    <row r="2284" spans="1:22" x14ac:dyDescent="0.4">
      <c r="A2284" t="s">
        <v>11781</v>
      </c>
      <c r="B2284">
        <v>2300</v>
      </c>
      <c r="C2284" t="s">
        <v>10011</v>
      </c>
      <c r="D2284" t="s">
        <v>10012</v>
      </c>
      <c r="E2284">
        <v>1</v>
      </c>
      <c r="F2284" t="s">
        <v>97</v>
      </c>
      <c r="G2284">
        <v>20060101</v>
      </c>
      <c r="H2284" t="s">
        <v>10013</v>
      </c>
      <c r="I2284" t="s">
        <v>10014</v>
      </c>
      <c r="J2284" t="s">
        <v>10015</v>
      </c>
      <c r="K2284" t="s">
        <v>141</v>
      </c>
      <c r="L2284" t="s">
        <v>97</v>
      </c>
      <c r="M2284" t="s">
        <v>2588</v>
      </c>
      <c r="O2284" s="2">
        <f>IFERROR(IF($B2284="","",INDEX(所属情報!$E:$E,MATCH($A2284,所属情報!$A:$A,0))),"")</f>
        <v>492249</v>
      </c>
      <c r="P2284" s="2" t="str">
        <f t="shared" si="105"/>
        <v>秋野　樹輝 (1)</v>
      </c>
      <c r="Q2284" s="2" t="str">
        <f t="shared" si="106"/>
        <v>ｱｷﾉ ｼﾞｭｷ</v>
      </c>
      <c r="R2284" s="2" t="str">
        <f t="shared" si="107"/>
        <v>AKINO Juki (06)</v>
      </c>
      <c r="S2284" s="2" t="str">
        <f>IFERROR(IF($F2284="","",INDEX(リスト!$C:$C,MATCH($F2284,リスト!$B:$B,0))),"")</f>
        <v>29</v>
      </c>
      <c r="T2284" s="2" t="str">
        <f>IFERROR(IF($K2284="","",INDEX(リスト!$F:$F,MATCH($K2284,リスト!$E:$E,0))),"")</f>
        <v>JPN</v>
      </c>
      <c r="U2284" s="2" t="str">
        <f>IF($B2284="","",RIGHT($G2284*1000+100+COUNTIF($G$2:$G2284,$G2284),9))</f>
        <v>060101104</v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>奈良情報商業・奈　良</v>
      </c>
    </row>
    <row r="2285" spans="1:22" x14ac:dyDescent="0.4">
      <c r="A2285" t="s">
        <v>11781</v>
      </c>
      <c r="B2285">
        <v>2301</v>
      </c>
      <c r="C2285" t="s">
        <v>10016</v>
      </c>
      <c r="D2285" t="s">
        <v>10017</v>
      </c>
      <c r="E2285">
        <v>1</v>
      </c>
      <c r="F2285" t="s">
        <v>93</v>
      </c>
      <c r="G2285">
        <v>20050729</v>
      </c>
      <c r="H2285" t="s">
        <v>10018</v>
      </c>
      <c r="I2285" t="s">
        <v>1848</v>
      </c>
      <c r="J2285" t="s">
        <v>4431</v>
      </c>
      <c r="K2285" t="s">
        <v>141</v>
      </c>
      <c r="L2285" t="s">
        <v>93</v>
      </c>
      <c r="M2285" t="s">
        <v>8159</v>
      </c>
      <c r="O2285" s="2">
        <f>IFERROR(IF($B2285="","",INDEX(所属情報!$E:$E,MATCH($A2285,所属情報!$A:$A,0))),"")</f>
        <v>492249</v>
      </c>
      <c r="P2285" s="2" t="str">
        <f t="shared" si="105"/>
        <v>小田　匠人 (1)</v>
      </c>
      <c r="Q2285" s="2" t="str">
        <f t="shared" si="106"/>
        <v>ｵﾀﾞ ﾀｸﾄ</v>
      </c>
      <c r="R2285" s="2" t="str">
        <f t="shared" si="107"/>
        <v>ODA Takuto (05)</v>
      </c>
      <c r="S2285" s="2" t="str">
        <f>IFERROR(IF($F2285="","",INDEX(リスト!$C:$C,MATCH($F2285,リスト!$B:$B,0))),"")</f>
        <v>27</v>
      </c>
      <c r="T2285" s="2" t="str">
        <f>IFERROR(IF($K2285="","",INDEX(リスト!$F:$F,MATCH($K2285,リスト!$E:$E,0))),"")</f>
        <v>JPN</v>
      </c>
      <c r="U2285" s="2" t="str">
        <f>IF($B2285="","",RIGHT($G2285*1000+100+COUNTIF($G$2:$G2285,$G2285),9))</f>
        <v>050729103</v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>山本・大　阪</v>
      </c>
    </row>
    <row r="2286" spans="1:22" x14ac:dyDescent="0.4">
      <c r="A2286" t="s">
        <v>11781</v>
      </c>
      <c r="B2286">
        <v>2302</v>
      </c>
      <c r="C2286" t="s">
        <v>10019</v>
      </c>
      <c r="D2286" t="s">
        <v>10020</v>
      </c>
      <c r="E2286">
        <v>1</v>
      </c>
      <c r="F2286" t="s">
        <v>95</v>
      </c>
      <c r="G2286">
        <v>20051218</v>
      </c>
      <c r="H2286" t="s">
        <v>10021</v>
      </c>
      <c r="I2286" t="s">
        <v>2958</v>
      </c>
      <c r="J2286" t="s">
        <v>4210</v>
      </c>
      <c r="K2286" t="s">
        <v>141</v>
      </c>
      <c r="L2286" t="s">
        <v>95</v>
      </c>
      <c r="M2286" t="s">
        <v>1021</v>
      </c>
      <c r="O2286" s="2">
        <f>IFERROR(IF($B2286="","",INDEX(所属情報!$E:$E,MATCH($A2286,所属情報!$A:$A,0))),"")</f>
        <v>492249</v>
      </c>
      <c r="P2286" s="2" t="str">
        <f t="shared" si="105"/>
        <v>甲斐　傑 (1)</v>
      </c>
      <c r="Q2286" s="2" t="str">
        <f t="shared" si="106"/>
        <v>ｶｲ ｽｸﾞﾙ</v>
      </c>
      <c r="R2286" s="2" t="str">
        <f t="shared" si="107"/>
        <v>KAI Suguru (05)</v>
      </c>
      <c r="S2286" s="2" t="str">
        <f>IFERROR(IF($F2286="","",INDEX(リスト!$C:$C,MATCH($F2286,リスト!$B:$B,0))),"")</f>
        <v>28</v>
      </c>
      <c r="T2286" s="2" t="str">
        <f>IFERROR(IF($K2286="","",INDEX(リスト!$F:$F,MATCH($K2286,リスト!$E:$E,0))),"")</f>
        <v>JPN</v>
      </c>
      <c r="U2286" s="2" t="str">
        <f>IF($B2286="","",RIGHT($G2286*1000+100+COUNTIF($G$2:$G2286,$G2286),9))</f>
        <v>051218102</v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>滝川第二・兵　庫</v>
      </c>
    </row>
    <row r="2287" spans="1:22" x14ac:dyDescent="0.4">
      <c r="A2287" t="s">
        <v>11781</v>
      </c>
      <c r="B2287">
        <v>2303</v>
      </c>
      <c r="C2287" t="s">
        <v>10022</v>
      </c>
      <c r="D2287" t="s">
        <v>10023</v>
      </c>
      <c r="E2287">
        <v>1</v>
      </c>
      <c r="F2287" t="s">
        <v>93</v>
      </c>
      <c r="G2287">
        <v>20051204</v>
      </c>
      <c r="H2287" t="s">
        <v>10024</v>
      </c>
      <c r="I2287" t="s">
        <v>11911</v>
      </c>
      <c r="J2287" t="s">
        <v>1849</v>
      </c>
      <c r="K2287" t="s">
        <v>141</v>
      </c>
      <c r="L2287" t="s">
        <v>93</v>
      </c>
      <c r="M2287" t="s">
        <v>5822</v>
      </c>
      <c r="O2287" s="2">
        <f>IFERROR(IF($B2287="","",INDEX(所属情報!$E:$E,MATCH($A2287,所属情報!$A:$A,0))),"")</f>
        <v>492249</v>
      </c>
      <c r="P2287" s="2" t="str">
        <f t="shared" si="105"/>
        <v>加藤　誠也 (1)</v>
      </c>
      <c r="Q2287" s="2" t="str">
        <f t="shared" si="106"/>
        <v>ｶﾄｳ ｾｲﾔ</v>
      </c>
      <c r="R2287" s="2" t="str">
        <f t="shared" si="107"/>
        <v>KATO Seiya (05)</v>
      </c>
      <c r="S2287" s="2" t="str">
        <f>IFERROR(IF($F2287="","",INDEX(リスト!$C:$C,MATCH($F2287,リスト!$B:$B,0))),"")</f>
        <v>27</v>
      </c>
      <c r="T2287" s="2" t="str">
        <f>IFERROR(IF($K2287="","",INDEX(リスト!$F:$F,MATCH($K2287,リスト!$E:$E,0))),"")</f>
        <v>JPN</v>
      </c>
      <c r="U2287" s="2" t="str">
        <f>IF($B2287="","",RIGHT($G2287*1000+100+COUNTIF($G$2:$G2287,$G2287),9))</f>
        <v>051204102</v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>関西福祉科学大・大　阪</v>
      </c>
    </row>
    <row r="2288" spans="1:22" x14ac:dyDescent="0.4">
      <c r="A2288" t="s">
        <v>11781</v>
      </c>
      <c r="B2288">
        <v>2304</v>
      </c>
      <c r="C2288" t="s">
        <v>10025</v>
      </c>
      <c r="D2288" t="s">
        <v>10026</v>
      </c>
      <c r="E2288">
        <v>1</v>
      </c>
      <c r="F2288" t="s">
        <v>97</v>
      </c>
      <c r="G2288">
        <v>20051223</v>
      </c>
      <c r="H2288" t="s">
        <v>10027</v>
      </c>
      <c r="I2288" t="s">
        <v>10028</v>
      </c>
      <c r="J2288" t="s">
        <v>1657</v>
      </c>
      <c r="K2288" t="s">
        <v>141</v>
      </c>
      <c r="L2288" t="s">
        <v>97</v>
      </c>
      <c r="M2288" t="s">
        <v>7677</v>
      </c>
      <c r="O2288" s="2">
        <f>IFERROR(IF($B2288="","",INDEX(所属情報!$E:$E,MATCH($A2288,所属情報!$A:$A,0))),"")</f>
        <v>492249</v>
      </c>
      <c r="P2288" s="2" t="str">
        <f t="shared" si="105"/>
        <v>欅　晴仁 (1)</v>
      </c>
      <c r="Q2288" s="2" t="str">
        <f t="shared" si="106"/>
        <v>ｹﾔｷ ﾊﾙﾄ</v>
      </c>
      <c r="R2288" s="2" t="str">
        <f t="shared" si="107"/>
        <v>KEYAKI Haruto (05)</v>
      </c>
      <c r="S2288" s="2" t="str">
        <f>IFERROR(IF($F2288="","",INDEX(リスト!$C:$C,MATCH($F2288,リスト!$B:$B,0))),"")</f>
        <v>29</v>
      </c>
      <c r="T2288" s="2" t="str">
        <f>IFERROR(IF($K2288="","",INDEX(リスト!$F:$F,MATCH($K2288,リスト!$E:$E,0))),"")</f>
        <v>JPN</v>
      </c>
      <c r="U2288" s="2" t="str">
        <f>IF($B2288="","",RIGHT($G2288*1000+100+COUNTIF($G$2:$G2288,$G2288),9))</f>
        <v>051223103</v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>天理・奈　良</v>
      </c>
    </row>
    <row r="2289" spans="1:22" x14ac:dyDescent="0.4">
      <c r="A2289" t="s">
        <v>11781</v>
      </c>
      <c r="B2289">
        <v>2305</v>
      </c>
      <c r="C2289" t="s">
        <v>10029</v>
      </c>
      <c r="D2289" t="s">
        <v>10030</v>
      </c>
      <c r="E2289">
        <v>1</v>
      </c>
      <c r="F2289" t="s">
        <v>91</v>
      </c>
      <c r="G2289">
        <v>20050419</v>
      </c>
      <c r="H2289" t="s">
        <v>10031</v>
      </c>
      <c r="I2289" t="s">
        <v>10032</v>
      </c>
      <c r="J2289" t="s">
        <v>1223</v>
      </c>
      <c r="K2289" t="s">
        <v>141</v>
      </c>
      <c r="L2289" t="s">
        <v>91</v>
      </c>
      <c r="M2289" t="s">
        <v>2254</v>
      </c>
      <c r="O2289" s="2">
        <f>IFERROR(IF($B2289="","",INDEX(所属情報!$E:$E,MATCH($A2289,所属情報!$A:$A,0))),"")</f>
        <v>492249</v>
      </c>
      <c r="P2289" s="2" t="str">
        <f t="shared" si="105"/>
        <v>小口　遥大 (1)</v>
      </c>
      <c r="Q2289" s="2" t="str">
        <f t="shared" si="106"/>
        <v>ｺｸﾞﾁ ﾊﾙｷ</v>
      </c>
      <c r="R2289" s="2" t="str">
        <f t="shared" si="107"/>
        <v>KOGUCHI Haruki (05)</v>
      </c>
      <c r="S2289" s="2" t="str">
        <f>IFERROR(IF($F2289="","",INDEX(リスト!$C:$C,MATCH($F2289,リスト!$B:$B,0))),"")</f>
        <v>26</v>
      </c>
      <c r="T2289" s="2" t="str">
        <f>IFERROR(IF($K2289="","",INDEX(リスト!$F:$F,MATCH($K2289,リスト!$E:$E,0))),"")</f>
        <v>JPN</v>
      </c>
      <c r="U2289" s="2" t="str">
        <f>IF($B2289="","",RIGHT($G2289*1000+100+COUNTIF($G$2:$G2289,$G2289),9))</f>
        <v>050419102</v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>西城陽・京　都</v>
      </c>
    </row>
    <row r="2290" spans="1:22" x14ac:dyDescent="0.4">
      <c r="A2290" t="s">
        <v>11781</v>
      </c>
      <c r="B2290">
        <v>2306</v>
      </c>
      <c r="C2290" t="s">
        <v>10033</v>
      </c>
      <c r="D2290" t="s">
        <v>10034</v>
      </c>
      <c r="E2290">
        <v>1</v>
      </c>
      <c r="F2290" t="s">
        <v>93</v>
      </c>
      <c r="G2290">
        <v>20060130</v>
      </c>
      <c r="H2290" t="s">
        <v>10035</v>
      </c>
      <c r="I2290" t="s">
        <v>8810</v>
      </c>
      <c r="J2290" t="s">
        <v>1986</v>
      </c>
      <c r="K2290" t="s">
        <v>141</v>
      </c>
      <c r="L2290" t="s">
        <v>93</v>
      </c>
      <c r="M2290" t="s">
        <v>1870</v>
      </c>
      <c r="O2290" s="2">
        <f>IFERROR(IF($B2290="","",INDEX(所属情報!$E:$E,MATCH($A2290,所属情報!$A:$A,0))),"")</f>
        <v>492249</v>
      </c>
      <c r="P2290" s="2" t="str">
        <f t="shared" si="105"/>
        <v>豊田　太一 (1)</v>
      </c>
      <c r="Q2290" s="2" t="str">
        <f t="shared" si="106"/>
        <v>ﾄﾖﾀﾞ ﾀｲﾁ</v>
      </c>
      <c r="R2290" s="2" t="str">
        <f t="shared" si="107"/>
        <v>TOYODA Taichi (06)</v>
      </c>
      <c r="S2290" s="2" t="str">
        <f>IFERROR(IF($F2290="","",INDEX(リスト!$C:$C,MATCH($F2290,リスト!$B:$B,0))),"")</f>
        <v>27</v>
      </c>
      <c r="T2290" s="2" t="str">
        <f>IFERROR(IF($K2290="","",INDEX(リスト!$F:$F,MATCH($K2290,リスト!$E:$E,0))),"")</f>
        <v>JPN</v>
      </c>
      <c r="U2290" s="2" t="str">
        <f>IF($B2290="","",RIGHT($G2290*1000+100+COUNTIF($G$2:$G2290,$G2290),9))</f>
        <v>060130102</v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>清風・大　阪</v>
      </c>
    </row>
    <row r="2291" spans="1:22" x14ac:dyDescent="0.4">
      <c r="A2291" t="s">
        <v>11781</v>
      </c>
      <c r="B2291">
        <v>2307</v>
      </c>
      <c r="C2291" t="s">
        <v>10036</v>
      </c>
      <c r="D2291" t="s">
        <v>10037</v>
      </c>
      <c r="E2291">
        <v>1</v>
      </c>
      <c r="F2291" t="s">
        <v>97</v>
      </c>
      <c r="G2291">
        <v>20060201</v>
      </c>
      <c r="H2291" t="s">
        <v>10038</v>
      </c>
      <c r="I2291" t="s">
        <v>1682</v>
      </c>
      <c r="J2291" t="s">
        <v>1910</v>
      </c>
      <c r="K2291" t="s">
        <v>141</v>
      </c>
      <c r="L2291" t="s">
        <v>97</v>
      </c>
      <c r="M2291" t="s">
        <v>7677</v>
      </c>
      <c r="O2291" s="2">
        <f>IFERROR(IF($B2291="","",INDEX(所属情報!$E:$E,MATCH($A2291,所属情報!$A:$A,0))),"")</f>
        <v>492249</v>
      </c>
      <c r="P2291" s="2" t="str">
        <f t="shared" si="105"/>
        <v>中山　悟希 (1)</v>
      </c>
      <c r="Q2291" s="2" t="str">
        <f t="shared" si="106"/>
        <v>ﾅｶﾔﾏ ｻﾄｷ</v>
      </c>
      <c r="R2291" s="2" t="str">
        <f t="shared" si="107"/>
        <v>NAKAYAMA Satoki (06)</v>
      </c>
      <c r="S2291" s="2" t="str">
        <f>IFERROR(IF($F2291="","",INDEX(リスト!$C:$C,MATCH($F2291,リスト!$B:$B,0))),"")</f>
        <v>29</v>
      </c>
      <c r="T2291" s="2" t="str">
        <f>IFERROR(IF($K2291="","",INDEX(リスト!$F:$F,MATCH($K2291,リスト!$E:$E,0))),"")</f>
        <v>JPN</v>
      </c>
      <c r="U2291" s="2" t="str">
        <f>IF($B2291="","",RIGHT($G2291*1000+100+COUNTIF($G$2:$G2291,$G2291),9))</f>
        <v>060201101</v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>天理・奈　良</v>
      </c>
    </row>
    <row r="2292" spans="1:22" x14ac:dyDescent="0.4">
      <c r="A2292" t="s">
        <v>11781</v>
      </c>
      <c r="B2292">
        <v>2308</v>
      </c>
      <c r="C2292" t="s">
        <v>10039</v>
      </c>
      <c r="D2292" t="s">
        <v>10040</v>
      </c>
      <c r="E2292">
        <v>1</v>
      </c>
      <c r="F2292" t="s">
        <v>91</v>
      </c>
      <c r="G2292">
        <v>20050609</v>
      </c>
      <c r="H2292" t="s">
        <v>10041</v>
      </c>
      <c r="I2292" t="s">
        <v>3945</v>
      </c>
      <c r="J2292" t="s">
        <v>11912</v>
      </c>
      <c r="K2292" t="s">
        <v>141</v>
      </c>
      <c r="L2292" t="s">
        <v>91</v>
      </c>
      <c r="M2292" t="s">
        <v>2254</v>
      </c>
      <c r="O2292" s="2">
        <f>IFERROR(IF($B2292="","",INDEX(所属情報!$E:$E,MATCH($A2292,所属情報!$A:$A,0))),"")</f>
        <v>492249</v>
      </c>
      <c r="P2292" s="2" t="str">
        <f t="shared" si="105"/>
        <v>成田　天馬 (1)</v>
      </c>
      <c r="Q2292" s="2" t="str">
        <f t="shared" si="106"/>
        <v>ﾅﾘﾀ ﾃﾝﾏ</v>
      </c>
      <c r="R2292" s="2" t="str">
        <f t="shared" si="107"/>
        <v>NARITA Temma (05)</v>
      </c>
      <c r="S2292" s="2" t="str">
        <f>IFERROR(IF($F2292="","",INDEX(リスト!$C:$C,MATCH($F2292,リスト!$B:$B,0))),"")</f>
        <v>26</v>
      </c>
      <c r="T2292" s="2" t="str">
        <f>IFERROR(IF($K2292="","",INDEX(リスト!$F:$F,MATCH($K2292,リスト!$E:$E,0))),"")</f>
        <v>JPN</v>
      </c>
      <c r="U2292" s="2" t="str">
        <f>IF($B2292="","",RIGHT($G2292*1000+100+COUNTIF($G$2:$G2292,$G2292),9))</f>
        <v>050609104</v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>西城陽・京　都</v>
      </c>
    </row>
    <row r="2293" spans="1:22" x14ac:dyDescent="0.4">
      <c r="A2293" t="s">
        <v>11781</v>
      </c>
      <c r="B2293">
        <v>2309</v>
      </c>
      <c r="C2293" t="s">
        <v>10042</v>
      </c>
      <c r="D2293" t="s">
        <v>10043</v>
      </c>
      <c r="E2293">
        <v>1</v>
      </c>
      <c r="F2293" t="s">
        <v>93</v>
      </c>
      <c r="G2293">
        <v>20051010</v>
      </c>
      <c r="H2293" t="s">
        <v>10044</v>
      </c>
      <c r="I2293" t="s">
        <v>4642</v>
      </c>
      <c r="J2293" t="s">
        <v>1205</v>
      </c>
      <c r="K2293" t="s">
        <v>141</v>
      </c>
      <c r="L2293" t="s">
        <v>93</v>
      </c>
      <c r="M2293" t="s">
        <v>957</v>
      </c>
      <c r="O2293" s="2">
        <f>IFERROR(IF($B2293="","",INDEX(所属情報!$E:$E,MATCH($A2293,所属情報!$A:$A,0))),"")</f>
        <v>492249</v>
      </c>
      <c r="P2293" s="2" t="str">
        <f t="shared" si="105"/>
        <v>湯本　朋生 (1)</v>
      </c>
      <c r="Q2293" s="2" t="str">
        <f t="shared" si="106"/>
        <v>ﾕﾓﾄ ﾄﾓｷ</v>
      </c>
      <c r="R2293" s="2" t="str">
        <f t="shared" si="107"/>
        <v>YUMOTO Tomoki (05)</v>
      </c>
      <c r="S2293" s="2" t="str">
        <f>IFERROR(IF($F2293="","",INDEX(リスト!$C:$C,MATCH($F2293,リスト!$B:$B,0))),"")</f>
        <v>27</v>
      </c>
      <c r="T2293" s="2" t="str">
        <f>IFERROR(IF($K2293="","",INDEX(リスト!$F:$F,MATCH($K2293,リスト!$E:$E,0))),"")</f>
        <v>JPN</v>
      </c>
      <c r="U2293" s="2" t="str">
        <f>IF($B2293="","",RIGHT($G2293*1000+100+COUNTIF($G$2:$G2293,$G2293),9))</f>
        <v>051010101</v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>摂津・大　阪</v>
      </c>
    </row>
    <row r="2294" spans="1:22" x14ac:dyDescent="0.4">
      <c r="A2294" t="s">
        <v>11816</v>
      </c>
      <c r="B2294">
        <v>2310</v>
      </c>
      <c r="C2294" t="s">
        <v>10045</v>
      </c>
      <c r="D2294" t="s">
        <v>10046</v>
      </c>
      <c r="E2294">
        <v>1</v>
      </c>
      <c r="F2294" t="s">
        <v>1281</v>
      </c>
      <c r="G2294">
        <v>20050928</v>
      </c>
      <c r="H2294" t="s">
        <v>10047</v>
      </c>
      <c r="I2294" t="s">
        <v>3192</v>
      </c>
      <c r="J2294" t="s">
        <v>1085</v>
      </c>
      <c r="K2294" t="s">
        <v>141</v>
      </c>
      <c r="L2294" t="s">
        <v>95</v>
      </c>
      <c r="M2294" t="s">
        <v>1189</v>
      </c>
      <c r="O2294" s="2">
        <f>IFERROR(IF($B2294="","",INDEX(所属情報!$E:$E,MATCH($A2294,所属情報!$A:$A,0))),"")</f>
        <v>491082</v>
      </c>
      <c r="P2294" s="2" t="str">
        <f t="shared" si="105"/>
        <v>奥村　俊太 (1)</v>
      </c>
      <c r="Q2294" s="2" t="str">
        <f t="shared" si="106"/>
        <v>ｵｸﾑﾗ ｼｭﾝﾀ</v>
      </c>
      <c r="R2294" s="2" t="str">
        <f t="shared" si="107"/>
        <v>OKUMURA Shunta (05)</v>
      </c>
      <c r="S2294" s="2" t="str">
        <f>IFERROR(IF($F2294="","",INDEX(リスト!$C:$C,MATCH($F2294,リスト!$B:$B,0))),"")</f>
        <v>49</v>
      </c>
      <c r="T2294" s="2" t="str">
        <f>IFERROR(IF($K2294="","",INDEX(リスト!$F:$F,MATCH($K2294,リスト!$E:$E,0))),"")</f>
        <v>JPN</v>
      </c>
      <c r="U2294" s="2" t="str">
        <f>IF($B2294="","",RIGHT($G2294*1000+100+COUNTIF($G$2:$G2294,$G2294),9))</f>
        <v>050928104</v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>須磨学園・兵　庫</v>
      </c>
    </row>
    <row r="2295" spans="1:22" x14ac:dyDescent="0.4">
      <c r="A2295" t="s">
        <v>11816</v>
      </c>
      <c r="B2295">
        <v>2311</v>
      </c>
      <c r="C2295" t="s">
        <v>10048</v>
      </c>
      <c r="D2295" t="s">
        <v>10049</v>
      </c>
      <c r="E2295">
        <v>1</v>
      </c>
      <c r="F2295" t="s">
        <v>1281</v>
      </c>
      <c r="G2295">
        <v>20051219</v>
      </c>
      <c r="H2295" t="s">
        <v>10050</v>
      </c>
      <c r="I2295" t="s">
        <v>6488</v>
      </c>
      <c r="J2295" t="s">
        <v>1228</v>
      </c>
      <c r="K2295" t="s">
        <v>141</v>
      </c>
      <c r="L2295" t="s">
        <v>95</v>
      </c>
      <c r="M2295" t="s">
        <v>2003</v>
      </c>
      <c r="O2295" s="2">
        <f>IFERROR(IF($B2295="","",INDEX(所属情報!$E:$E,MATCH($A2295,所属情報!$A:$A,0))),"")</f>
        <v>491082</v>
      </c>
      <c r="P2295" s="2" t="str">
        <f t="shared" si="105"/>
        <v>井口　了輔 (1)</v>
      </c>
      <c r="Q2295" s="2" t="str">
        <f t="shared" si="106"/>
        <v>ｲｸﾞﾁ ﾘｮｳｽｹ</v>
      </c>
      <c r="R2295" s="2" t="str">
        <f t="shared" si="107"/>
        <v>IGUCHI Ryosuke (05)</v>
      </c>
      <c r="S2295" s="2" t="str">
        <f>IFERROR(IF($F2295="","",INDEX(リスト!$C:$C,MATCH($F2295,リスト!$B:$B,0))),"")</f>
        <v>49</v>
      </c>
      <c r="T2295" s="2" t="str">
        <f>IFERROR(IF($K2295="","",INDEX(リスト!$F:$F,MATCH($K2295,リスト!$E:$E,0))),"")</f>
        <v>JPN</v>
      </c>
      <c r="U2295" s="2" t="str">
        <f>IF($B2295="","",RIGHT($G2295*1000+100+COUNTIF($G$2:$G2295,$G2295),9))</f>
        <v>051219103</v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>県立西宮・兵　庫</v>
      </c>
    </row>
    <row r="2296" spans="1:22" x14ac:dyDescent="0.4">
      <c r="A2296" t="s">
        <v>11816</v>
      </c>
      <c r="B2296">
        <v>2312</v>
      </c>
      <c r="C2296" t="s">
        <v>10051</v>
      </c>
      <c r="D2296" t="s">
        <v>10052</v>
      </c>
      <c r="E2296">
        <v>1</v>
      </c>
      <c r="F2296" t="s">
        <v>1281</v>
      </c>
      <c r="G2296">
        <v>20050712</v>
      </c>
      <c r="H2296" t="s">
        <v>10053</v>
      </c>
      <c r="I2296" t="s">
        <v>10054</v>
      </c>
      <c r="J2296" t="s">
        <v>10055</v>
      </c>
      <c r="K2296" t="s">
        <v>141</v>
      </c>
      <c r="L2296" t="s">
        <v>95</v>
      </c>
      <c r="M2296" t="s">
        <v>875</v>
      </c>
      <c r="O2296" s="2">
        <f>IFERROR(IF($B2296="","",INDEX(所属情報!$E:$E,MATCH($A2296,所属情報!$A:$A,0))),"")</f>
        <v>491082</v>
      </c>
      <c r="P2296" s="2" t="str">
        <f t="shared" si="105"/>
        <v>藤尾　伊三郎 (1)</v>
      </c>
      <c r="Q2296" s="2" t="str">
        <f t="shared" si="106"/>
        <v>ﾌｼﾞｵ ｲｻﾌﾞﾛｳ</v>
      </c>
      <c r="R2296" s="2" t="str">
        <f t="shared" si="107"/>
        <v>FUJIO Isaburo (05)</v>
      </c>
      <c r="S2296" s="2" t="str">
        <f>IFERROR(IF($F2296="","",INDEX(リスト!$C:$C,MATCH($F2296,リスト!$B:$B,0))),"")</f>
        <v>49</v>
      </c>
      <c r="T2296" s="2" t="str">
        <f>IFERROR(IF($K2296="","",INDEX(リスト!$F:$F,MATCH($K2296,リスト!$E:$E,0))),"")</f>
        <v>JPN</v>
      </c>
      <c r="U2296" s="2" t="str">
        <f>IF($B2296="","",RIGHT($G2296*1000+100+COUNTIF($G$2:$G2296,$G2296),9))</f>
        <v>050712101</v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>姫路南・兵　庫</v>
      </c>
    </row>
    <row r="2297" spans="1:22" x14ac:dyDescent="0.4">
      <c r="A2297" t="s">
        <v>11816</v>
      </c>
      <c r="B2297">
        <v>2313</v>
      </c>
      <c r="C2297" t="s">
        <v>10056</v>
      </c>
      <c r="D2297" t="s">
        <v>10057</v>
      </c>
      <c r="E2297">
        <v>1</v>
      </c>
      <c r="F2297" t="s">
        <v>1281</v>
      </c>
      <c r="G2297">
        <v>20060213</v>
      </c>
      <c r="H2297" t="s">
        <v>10058</v>
      </c>
      <c r="I2297" t="s">
        <v>10059</v>
      </c>
      <c r="J2297" t="s">
        <v>1657</v>
      </c>
      <c r="K2297" t="s">
        <v>141</v>
      </c>
      <c r="L2297" t="s">
        <v>95</v>
      </c>
      <c r="M2297" t="s">
        <v>3967</v>
      </c>
      <c r="O2297" s="2">
        <f>IFERROR(IF($B2297="","",INDEX(所属情報!$E:$E,MATCH($A2297,所属情報!$A:$A,0))),"")</f>
        <v>491082</v>
      </c>
      <c r="P2297" s="2" t="str">
        <f t="shared" si="105"/>
        <v>窪井　晴大 (1)</v>
      </c>
      <c r="Q2297" s="2" t="str">
        <f t="shared" si="106"/>
        <v>ｸﾎﾞｲ ﾊﾙﾄ</v>
      </c>
      <c r="R2297" s="2" t="str">
        <f t="shared" si="107"/>
        <v>KUBOI Haruto (06)</v>
      </c>
      <c r="S2297" s="2" t="str">
        <f>IFERROR(IF($F2297="","",INDEX(リスト!$C:$C,MATCH($F2297,リスト!$B:$B,0))),"")</f>
        <v>49</v>
      </c>
      <c r="T2297" s="2" t="str">
        <f>IFERROR(IF($K2297="","",INDEX(リスト!$F:$F,MATCH($K2297,リスト!$E:$E,0))),"")</f>
        <v>JPN</v>
      </c>
      <c r="U2297" s="2" t="str">
        <f>IF($B2297="","",RIGHT($G2297*1000+100+COUNTIF($G$2:$G2297,$G2297),9))</f>
        <v>060213101</v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>加古川東・兵　庫</v>
      </c>
    </row>
    <row r="2298" spans="1:22" x14ac:dyDescent="0.4">
      <c r="A2298" t="s">
        <v>11825</v>
      </c>
      <c r="B2298">
        <v>2314</v>
      </c>
      <c r="C2298" t="s">
        <v>10060</v>
      </c>
      <c r="D2298" t="s">
        <v>10061</v>
      </c>
      <c r="E2298">
        <v>2</v>
      </c>
      <c r="F2298" t="s">
        <v>89</v>
      </c>
      <c r="G2298">
        <v>20040501</v>
      </c>
      <c r="H2298" t="s">
        <v>10062</v>
      </c>
      <c r="I2298" t="s">
        <v>10063</v>
      </c>
      <c r="J2298" t="s">
        <v>1413</v>
      </c>
      <c r="K2298" t="s">
        <v>141</v>
      </c>
      <c r="L2298" t="s">
        <v>91</v>
      </c>
      <c r="M2298" t="s">
        <v>1575</v>
      </c>
      <c r="O2298" s="2">
        <f>IFERROR(IF($B2298="","",INDEX(所属情報!$E:$E,MATCH($A2298,所属情報!$A:$A,0))),"")</f>
        <v>490047</v>
      </c>
      <c r="P2298" s="2" t="str">
        <f t="shared" si="105"/>
        <v>上原　皐太郎 (2)</v>
      </c>
      <c r="Q2298" s="2" t="str">
        <f t="shared" si="106"/>
        <v>ｳｴﾊﾗ ｺｳﾀﾛｳ</v>
      </c>
      <c r="R2298" s="2" t="str">
        <f t="shared" si="107"/>
        <v>UEHARA Kotaro (04)</v>
      </c>
      <c r="S2298" s="2" t="str">
        <f>IFERROR(IF($F2298="","",INDEX(リスト!$C:$C,MATCH($F2298,リスト!$B:$B,0))),"")</f>
        <v>25</v>
      </c>
      <c r="T2298" s="2" t="str">
        <f>IFERROR(IF($K2298="","",INDEX(リスト!$F:$F,MATCH($K2298,リスト!$E:$E,0))),"")</f>
        <v>JPN</v>
      </c>
      <c r="U2298" s="2" t="str">
        <f>IF($B2298="","",RIGHT($G2298*1000+100+COUNTIF($G$2:$G2298,$G2298),9))</f>
        <v>040501104</v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>西京・京　都</v>
      </c>
    </row>
    <row r="2299" spans="1:22" x14ac:dyDescent="0.4">
      <c r="A2299" t="s">
        <v>11825</v>
      </c>
      <c r="B2299">
        <v>2315</v>
      </c>
      <c r="C2299" t="s">
        <v>10064</v>
      </c>
      <c r="D2299" t="s">
        <v>10065</v>
      </c>
      <c r="E2299">
        <v>1</v>
      </c>
      <c r="F2299" t="s">
        <v>89</v>
      </c>
      <c r="G2299">
        <v>20050823</v>
      </c>
      <c r="H2299" t="s">
        <v>10066</v>
      </c>
      <c r="I2299" t="s">
        <v>10067</v>
      </c>
      <c r="J2299" t="s">
        <v>8665</v>
      </c>
      <c r="K2299" t="s">
        <v>141</v>
      </c>
      <c r="L2299" t="s">
        <v>91</v>
      </c>
      <c r="M2299" t="s">
        <v>10068</v>
      </c>
      <c r="O2299" s="2">
        <f>IFERROR(IF($B2299="","",INDEX(所属情報!$E:$E,MATCH($A2299,所属情報!$A:$A,0))),"")</f>
        <v>490047</v>
      </c>
      <c r="P2299" s="2" t="str">
        <f t="shared" si="105"/>
        <v>藤谷　俊太朗 (1)</v>
      </c>
      <c r="Q2299" s="2" t="str">
        <f t="shared" si="106"/>
        <v>ﾌｼﾞﾀﾆ ｼｭﾝﾀﾛｳ</v>
      </c>
      <c r="R2299" s="2" t="str">
        <f t="shared" si="107"/>
        <v>FUJITANI Shuntaro (05)</v>
      </c>
      <c r="S2299" s="2" t="str">
        <f>IFERROR(IF($F2299="","",INDEX(リスト!$C:$C,MATCH($F2299,リスト!$B:$B,0))),"")</f>
        <v>25</v>
      </c>
      <c r="T2299" s="2" t="str">
        <f>IFERROR(IF($K2299="","",INDEX(リスト!$F:$F,MATCH($K2299,リスト!$E:$E,0))),"")</f>
        <v>JPN</v>
      </c>
      <c r="U2299" s="2" t="str">
        <f>IF($B2299="","",RIGHT($G2299*1000+100+COUNTIF($G$2:$G2299,$G2299),9))</f>
        <v>050823102</v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>京都つくば開成・京　都</v>
      </c>
    </row>
    <row r="2300" spans="1:22" x14ac:dyDescent="0.4">
      <c r="A2300" t="s">
        <v>729</v>
      </c>
      <c r="B2300">
        <v>2316</v>
      </c>
      <c r="C2300" t="s">
        <v>10069</v>
      </c>
      <c r="D2300" t="s">
        <v>10070</v>
      </c>
      <c r="E2300">
        <v>1</v>
      </c>
      <c r="F2300" t="s">
        <v>93</v>
      </c>
      <c r="G2300">
        <v>20060119</v>
      </c>
      <c r="H2300" t="s">
        <v>10071</v>
      </c>
      <c r="I2300" t="s">
        <v>10072</v>
      </c>
      <c r="J2300" t="s">
        <v>2056</v>
      </c>
      <c r="K2300" t="s">
        <v>141</v>
      </c>
      <c r="L2300" t="s">
        <v>93</v>
      </c>
      <c r="M2300" t="s">
        <v>7470</v>
      </c>
      <c r="O2300" s="2">
        <f>IFERROR(IF($B2300="","",INDEX(所属情報!$E:$E,MATCH($A2300,所属情報!$A:$A,0))),"")</f>
        <v>492204</v>
      </c>
      <c r="P2300" s="2" t="str">
        <f t="shared" si="105"/>
        <v>大矢　元気 (1)</v>
      </c>
      <c r="Q2300" s="2" t="str">
        <f t="shared" si="106"/>
        <v>ｵｵﾔ ｹﾞﾝｷ</v>
      </c>
      <c r="R2300" s="2" t="str">
        <f t="shared" si="107"/>
        <v>OYA Genki (06)</v>
      </c>
      <c r="S2300" s="2" t="str">
        <f>IFERROR(IF($F2300="","",INDEX(リスト!$C:$C,MATCH($F2300,リスト!$B:$B,0))),"")</f>
        <v>27</v>
      </c>
      <c r="T2300" s="2" t="str">
        <f>IFERROR(IF($K2300="","",INDEX(リスト!$F:$F,MATCH($K2300,リスト!$E:$E,0))),"")</f>
        <v>JPN</v>
      </c>
      <c r="U2300" s="2" t="str">
        <f>IF($B2300="","",RIGHT($G2300*1000+100+COUNTIF($G$2:$G2300,$G2300),9))</f>
        <v>060119101</v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>浪速・大　阪</v>
      </c>
    </row>
    <row r="2301" spans="1:22" x14ac:dyDescent="0.4">
      <c r="A2301" t="s">
        <v>729</v>
      </c>
      <c r="B2301">
        <v>2317</v>
      </c>
      <c r="C2301" t="s">
        <v>10073</v>
      </c>
      <c r="D2301" t="s">
        <v>10074</v>
      </c>
      <c r="E2301">
        <v>1</v>
      </c>
      <c r="F2301" t="s">
        <v>95</v>
      </c>
      <c r="G2301">
        <v>20050928</v>
      </c>
      <c r="H2301" t="s">
        <v>10075</v>
      </c>
      <c r="I2301" t="s">
        <v>10076</v>
      </c>
      <c r="J2301" t="s">
        <v>6722</v>
      </c>
      <c r="K2301" t="s">
        <v>141</v>
      </c>
      <c r="L2301" t="s">
        <v>95</v>
      </c>
      <c r="M2301" t="s">
        <v>2048</v>
      </c>
      <c r="O2301" s="2">
        <f>IFERROR(IF($B2301="","",INDEX(所属情報!$E:$E,MATCH($A2301,所属情報!$A:$A,0))),"")</f>
        <v>492204</v>
      </c>
      <c r="P2301" s="2" t="str">
        <f t="shared" si="105"/>
        <v>小野山　明寿 (1)</v>
      </c>
      <c r="Q2301" s="2" t="str">
        <f t="shared" si="106"/>
        <v>ｵﾉﾔﾏ ｱｷﾄｼ</v>
      </c>
      <c r="R2301" s="2" t="str">
        <f t="shared" si="107"/>
        <v>ONOYAMA Akitoshi (05)</v>
      </c>
      <c r="S2301" s="2" t="str">
        <f>IFERROR(IF($F2301="","",INDEX(リスト!$C:$C,MATCH($F2301,リスト!$B:$B,0))),"")</f>
        <v>28</v>
      </c>
      <c r="T2301" s="2" t="str">
        <f>IFERROR(IF($K2301="","",INDEX(リスト!$F:$F,MATCH($K2301,リスト!$E:$E,0))),"")</f>
        <v>JPN</v>
      </c>
      <c r="U2301" s="2" t="str">
        <f>IF($B2301="","",RIGHT($G2301*1000+100+COUNTIF($G$2:$G2301,$G2301),9))</f>
        <v>050928105</v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>三田松聖・兵　庫</v>
      </c>
    </row>
    <row r="2302" spans="1:22" x14ac:dyDescent="0.4">
      <c r="A2302" t="s">
        <v>729</v>
      </c>
      <c r="B2302">
        <v>2318</v>
      </c>
      <c r="C2302" t="s">
        <v>10077</v>
      </c>
      <c r="D2302" t="s">
        <v>10078</v>
      </c>
      <c r="E2302">
        <v>1</v>
      </c>
      <c r="F2302" t="s">
        <v>93</v>
      </c>
      <c r="G2302">
        <v>20060211</v>
      </c>
      <c r="H2302" t="s">
        <v>10079</v>
      </c>
      <c r="I2302" t="s">
        <v>2628</v>
      </c>
      <c r="J2302" t="s">
        <v>10080</v>
      </c>
      <c r="K2302" t="s">
        <v>141</v>
      </c>
      <c r="L2302" t="s">
        <v>93</v>
      </c>
      <c r="M2302" t="s">
        <v>6583</v>
      </c>
      <c r="O2302" s="2">
        <f>IFERROR(IF($B2302="","",INDEX(所属情報!$E:$E,MATCH($A2302,所属情報!$A:$A,0))),"")</f>
        <v>492204</v>
      </c>
      <c r="P2302" s="2" t="str">
        <f t="shared" si="105"/>
        <v>川居　睦弥 (1)</v>
      </c>
      <c r="Q2302" s="2" t="str">
        <f t="shared" si="106"/>
        <v>ｶﾜｲ ﾑﾂﾔ</v>
      </c>
      <c r="R2302" s="2" t="str">
        <f t="shared" si="107"/>
        <v>KAWAI Mutsuya (06)</v>
      </c>
      <c r="S2302" s="2" t="str">
        <f>IFERROR(IF($F2302="","",INDEX(リスト!$C:$C,MATCH($F2302,リスト!$B:$B,0))),"")</f>
        <v>27</v>
      </c>
      <c r="T2302" s="2" t="str">
        <f>IFERROR(IF($K2302="","",INDEX(リスト!$F:$F,MATCH($K2302,リスト!$E:$E,0))),"")</f>
        <v>JPN</v>
      </c>
      <c r="U2302" s="2" t="str">
        <f>IF($B2302="","",RIGHT($G2302*1000+100+COUNTIF($G$2:$G2302,$G2302),9))</f>
        <v>060211101</v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>大阪学院大・大　阪</v>
      </c>
    </row>
    <row r="2303" spans="1:22" x14ac:dyDescent="0.4">
      <c r="A2303" t="s">
        <v>729</v>
      </c>
      <c r="B2303">
        <v>2319</v>
      </c>
      <c r="C2303" t="s">
        <v>10081</v>
      </c>
      <c r="D2303" t="s">
        <v>10082</v>
      </c>
      <c r="E2303">
        <v>1</v>
      </c>
      <c r="F2303" t="s">
        <v>95</v>
      </c>
      <c r="G2303">
        <v>20050514</v>
      </c>
      <c r="H2303" t="s">
        <v>10083</v>
      </c>
      <c r="I2303" t="s">
        <v>10084</v>
      </c>
      <c r="J2303" t="s">
        <v>1303</v>
      </c>
      <c r="K2303" t="s">
        <v>141</v>
      </c>
      <c r="L2303" t="s">
        <v>95</v>
      </c>
      <c r="M2303" t="s">
        <v>1021</v>
      </c>
      <c r="O2303" s="2">
        <f>IFERROR(IF($B2303="","",INDEX(所属情報!$E:$E,MATCH($A2303,所属情報!$A:$A,0))),"")</f>
        <v>492204</v>
      </c>
      <c r="P2303" s="2" t="str">
        <f t="shared" si="105"/>
        <v>新澤　悠人 (1)</v>
      </c>
      <c r="Q2303" s="2" t="str">
        <f t="shared" si="106"/>
        <v>ﾆｲｻﾞﾜ ﾕｳﾄ</v>
      </c>
      <c r="R2303" s="2" t="str">
        <f t="shared" si="107"/>
        <v>NIIZAWA Yuto (05)</v>
      </c>
      <c r="S2303" s="2" t="str">
        <f>IFERROR(IF($F2303="","",INDEX(リスト!$C:$C,MATCH($F2303,リスト!$B:$B,0))),"")</f>
        <v>28</v>
      </c>
      <c r="T2303" s="2" t="str">
        <f>IFERROR(IF($K2303="","",INDEX(リスト!$F:$F,MATCH($K2303,リスト!$E:$E,0))),"")</f>
        <v>JPN</v>
      </c>
      <c r="U2303" s="2" t="str">
        <f>IF($B2303="","",RIGHT($G2303*1000+100+COUNTIF($G$2:$G2303,$G2303),9))</f>
        <v>050514103</v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>滝川第二・兵　庫</v>
      </c>
    </row>
    <row r="2304" spans="1:22" x14ac:dyDescent="0.4">
      <c r="A2304" t="s">
        <v>729</v>
      </c>
      <c r="B2304">
        <v>2320</v>
      </c>
      <c r="C2304" t="s">
        <v>10085</v>
      </c>
      <c r="D2304" t="s">
        <v>10086</v>
      </c>
      <c r="E2304">
        <v>1</v>
      </c>
      <c r="F2304" t="s">
        <v>93</v>
      </c>
      <c r="G2304">
        <v>20050402</v>
      </c>
      <c r="H2304" t="s">
        <v>10087</v>
      </c>
      <c r="I2304" t="s">
        <v>3195</v>
      </c>
      <c r="J2304" t="s">
        <v>3600</v>
      </c>
      <c r="K2304" t="s">
        <v>141</v>
      </c>
      <c r="L2304" t="s">
        <v>103</v>
      </c>
      <c r="M2304" t="s">
        <v>10088</v>
      </c>
      <c r="O2304" s="2">
        <f>IFERROR(IF($B2304="","",INDEX(所属情報!$E:$E,MATCH($A2304,所属情報!$A:$A,0))),"")</f>
        <v>492204</v>
      </c>
      <c r="P2304" s="2" t="str">
        <f t="shared" si="105"/>
        <v>野田　康介 (1)</v>
      </c>
      <c r="Q2304" s="2" t="str">
        <f t="shared" si="106"/>
        <v>ﾉﾀﾞ ｺｳｽｹ</v>
      </c>
      <c r="R2304" s="2" t="str">
        <f t="shared" si="107"/>
        <v>NODA Kosuke (05)</v>
      </c>
      <c r="S2304" s="2" t="str">
        <f>IFERROR(IF($F2304="","",INDEX(リスト!$C:$C,MATCH($F2304,リスト!$B:$B,0))),"")</f>
        <v>27</v>
      </c>
      <c r="T2304" s="2" t="str">
        <f>IFERROR(IF($K2304="","",INDEX(リスト!$F:$F,MATCH($K2304,リスト!$E:$E,0))),"")</f>
        <v>JPN</v>
      </c>
      <c r="U2304" s="2" t="str">
        <f>IF($B2304="","",RIGHT($G2304*1000+100+COUNTIF($G$2:$G2304,$G2304),9))</f>
        <v>050402104</v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>開星・島　根</v>
      </c>
    </row>
    <row r="2305" spans="1:22" x14ac:dyDescent="0.4">
      <c r="A2305" t="s">
        <v>729</v>
      </c>
      <c r="B2305">
        <v>2321</v>
      </c>
      <c r="C2305" t="s">
        <v>10089</v>
      </c>
      <c r="D2305" t="s">
        <v>10090</v>
      </c>
      <c r="E2305">
        <v>1</v>
      </c>
      <c r="F2305" t="s">
        <v>93</v>
      </c>
      <c r="G2305">
        <v>20050410</v>
      </c>
      <c r="H2305" t="s">
        <v>10091</v>
      </c>
      <c r="I2305" t="s">
        <v>1630</v>
      </c>
      <c r="J2305" t="s">
        <v>1303</v>
      </c>
      <c r="K2305" t="s">
        <v>141</v>
      </c>
      <c r="L2305" t="s">
        <v>101</v>
      </c>
      <c r="M2305" t="s">
        <v>10092</v>
      </c>
      <c r="O2305" s="2">
        <f>IFERROR(IF($B2305="","",INDEX(所属情報!$E:$E,MATCH($A2305,所属情報!$A:$A,0))),"")</f>
        <v>492204</v>
      </c>
      <c r="P2305" s="2" t="str">
        <f t="shared" si="105"/>
        <v>舛田　優翔 (1)</v>
      </c>
      <c r="Q2305" s="2" t="str">
        <f t="shared" si="106"/>
        <v>ﾏｽﾀﾞ ﾕｳﾄ</v>
      </c>
      <c r="R2305" s="2" t="str">
        <f t="shared" si="107"/>
        <v>MASUDA Yuto (05)</v>
      </c>
      <c r="S2305" s="2" t="str">
        <f>IFERROR(IF($F2305="","",INDEX(リスト!$C:$C,MATCH($F2305,リスト!$B:$B,0))),"")</f>
        <v>27</v>
      </c>
      <c r="T2305" s="2" t="str">
        <f>IFERROR(IF($K2305="","",INDEX(リスト!$F:$F,MATCH($K2305,リスト!$E:$E,0))),"")</f>
        <v>JPN</v>
      </c>
      <c r="U2305" s="2" t="str">
        <f>IF($B2305="","",RIGHT($G2305*1000+100+COUNTIF($G$2:$G2305,$G2305),9))</f>
        <v>050410104</v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>鳥取商業・鳥　取</v>
      </c>
    </row>
    <row r="2306" spans="1:22" x14ac:dyDescent="0.4">
      <c r="A2306" t="s">
        <v>727</v>
      </c>
      <c r="B2306">
        <v>2322</v>
      </c>
      <c r="C2306" t="s">
        <v>10093</v>
      </c>
      <c r="D2306" t="s">
        <v>10094</v>
      </c>
      <c r="E2306">
        <v>1</v>
      </c>
      <c r="F2306" t="s">
        <v>1281</v>
      </c>
      <c r="G2306">
        <v>20050526</v>
      </c>
      <c r="H2306" t="s">
        <v>10095</v>
      </c>
      <c r="I2306" t="s">
        <v>10096</v>
      </c>
      <c r="J2306" t="s">
        <v>814</v>
      </c>
      <c r="K2306" t="s">
        <v>141</v>
      </c>
      <c r="L2306" t="s">
        <v>93</v>
      </c>
      <c r="M2306" t="s">
        <v>7466</v>
      </c>
      <c r="O2306" s="2">
        <f>IFERROR(IF($B2306="","",INDEX(所属情報!$E:$E,MATCH($A2306,所属情報!$A:$A,0))),"")</f>
        <v>492228</v>
      </c>
      <c r="P2306" s="2" t="str">
        <f t="shared" ref="P2306:P2369" si="108">IF($C2306="","",IF($E2306="",$C2306,$C2306&amp;" ("&amp;$E2306&amp;")"))</f>
        <v>勝本　健斗 (1)</v>
      </c>
      <c r="Q2306" s="2" t="str">
        <f t="shared" ref="Q2306:Q2369" si="109">IF($D2306="","",ASC($D2306))</f>
        <v>ｶﾂﾓﾄ ｹﾝﾄ</v>
      </c>
      <c r="R2306" s="2" t="str">
        <f t="shared" ref="R2306:R2369" si="110">IF($I2306="","",UPPER($I2306)&amp;" "&amp;UPPER(LEFT($J2306,1))&amp;LOWER(RIGHT($J2306,LEN($J2306)-1))&amp;" ("&amp;MID($G2306,3,2)&amp;")")</f>
        <v>KATSUMOTO Kento (05)</v>
      </c>
      <c r="S2306" s="2" t="str">
        <f>IFERROR(IF($F2306="","",INDEX(リスト!$C:$C,MATCH($F2306,リスト!$B:$B,0))),"")</f>
        <v>49</v>
      </c>
      <c r="T2306" s="2" t="str">
        <f>IFERROR(IF($K2306="","",INDEX(リスト!$F:$F,MATCH($K2306,リスト!$E:$E,0))),"")</f>
        <v>JPN</v>
      </c>
      <c r="U2306" s="2" t="str">
        <f>IF($B2306="","",RIGHT($G2306*1000+100+COUNTIF($G$2:$G2306,$G2306),9))</f>
        <v>050526102</v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>堺・大　阪</v>
      </c>
    </row>
    <row r="2307" spans="1:22" x14ac:dyDescent="0.4">
      <c r="A2307" t="s">
        <v>727</v>
      </c>
      <c r="B2307">
        <v>2323</v>
      </c>
      <c r="C2307" t="s">
        <v>10097</v>
      </c>
      <c r="D2307" t="s">
        <v>10098</v>
      </c>
      <c r="E2307">
        <v>1</v>
      </c>
      <c r="F2307" t="s">
        <v>1281</v>
      </c>
      <c r="G2307">
        <v>20050618</v>
      </c>
      <c r="H2307" t="s">
        <v>10099</v>
      </c>
      <c r="I2307" t="s">
        <v>11913</v>
      </c>
      <c r="J2307" t="s">
        <v>2042</v>
      </c>
      <c r="K2307" t="s">
        <v>141</v>
      </c>
      <c r="L2307" t="s">
        <v>93</v>
      </c>
      <c r="M2307" t="s">
        <v>7496</v>
      </c>
      <c r="O2307" s="2">
        <f>IFERROR(IF($B2307="","",INDEX(所属情報!$E:$E,MATCH($A2307,所属情報!$A:$A,0))),"")</f>
        <v>492228</v>
      </c>
      <c r="P2307" s="2" t="str">
        <f t="shared" si="108"/>
        <v>足立　雅典 (1)</v>
      </c>
      <c r="Q2307" s="2" t="str">
        <f t="shared" si="109"/>
        <v>ｱﾀﾞﾁ ﾏｻﾉﾘ</v>
      </c>
      <c r="R2307" s="2" t="str">
        <f t="shared" si="110"/>
        <v>ADACHI Masanori (05)</v>
      </c>
      <c r="S2307" s="2" t="str">
        <f>IFERROR(IF($F2307="","",INDEX(リスト!$C:$C,MATCH($F2307,リスト!$B:$B,0))),"")</f>
        <v>49</v>
      </c>
      <c r="T2307" s="2" t="str">
        <f>IFERROR(IF($K2307="","",INDEX(リスト!$F:$F,MATCH($K2307,リスト!$E:$E,0))),"")</f>
        <v>JPN</v>
      </c>
      <c r="U2307" s="2" t="str">
        <f>IF($B2307="","",RIGHT($G2307*1000+100+COUNTIF($G$2:$G2307,$G2307),9))</f>
        <v>050618102</v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>大阪ビジネスフロンティア・大　阪</v>
      </c>
    </row>
    <row r="2308" spans="1:22" x14ac:dyDescent="0.4">
      <c r="A2308" t="s">
        <v>732</v>
      </c>
      <c r="B2308">
        <v>2324</v>
      </c>
      <c r="C2308" t="s">
        <v>10100</v>
      </c>
      <c r="D2308" t="s">
        <v>10101</v>
      </c>
      <c r="E2308">
        <v>1</v>
      </c>
      <c r="F2308" t="s">
        <v>93</v>
      </c>
      <c r="G2308">
        <v>20051217</v>
      </c>
      <c r="H2308" t="s">
        <v>10102</v>
      </c>
      <c r="I2308" t="s">
        <v>8085</v>
      </c>
      <c r="J2308" t="s">
        <v>11844</v>
      </c>
      <c r="K2308" t="s">
        <v>141</v>
      </c>
      <c r="L2308" t="s">
        <v>93</v>
      </c>
      <c r="M2308" t="s">
        <v>6583</v>
      </c>
      <c r="O2308" s="2">
        <f>IFERROR(IF($B2308="","",INDEX(所属情報!$E:$E,MATCH($A2308,所属情報!$A:$A,0))),"")</f>
        <v>492209</v>
      </c>
      <c r="P2308" s="2" t="str">
        <f t="shared" si="108"/>
        <v>川島　孝規 (1)</v>
      </c>
      <c r="Q2308" s="2" t="str">
        <f t="shared" si="109"/>
        <v>ｶﾜｼﾏ ｺｳｷ</v>
      </c>
      <c r="R2308" s="2" t="str">
        <f t="shared" si="110"/>
        <v>KAWASHIMA Koki (05)</v>
      </c>
      <c r="S2308" s="2" t="str">
        <f>IFERROR(IF($F2308="","",INDEX(リスト!$C:$C,MATCH($F2308,リスト!$B:$B,0))),"")</f>
        <v>27</v>
      </c>
      <c r="T2308" s="2" t="str">
        <f>IFERROR(IF($K2308="","",INDEX(リスト!$F:$F,MATCH($K2308,リスト!$E:$E,0))),"")</f>
        <v>JPN</v>
      </c>
      <c r="U2308" s="2" t="str">
        <f>IF($B2308="","",RIGHT($G2308*1000+100+COUNTIF($G$2:$G2308,$G2308),9))</f>
        <v>051217101</v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>大阪学院大・大　阪</v>
      </c>
    </row>
    <row r="2309" spans="1:22" x14ac:dyDescent="0.4">
      <c r="A2309" t="s">
        <v>703</v>
      </c>
      <c r="B2309">
        <v>2325</v>
      </c>
      <c r="C2309" t="s">
        <v>10103</v>
      </c>
      <c r="D2309" t="s">
        <v>10104</v>
      </c>
      <c r="E2309">
        <v>1</v>
      </c>
      <c r="F2309" t="s">
        <v>85</v>
      </c>
      <c r="G2309">
        <v>20051205</v>
      </c>
      <c r="H2309" t="s">
        <v>10105</v>
      </c>
      <c r="I2309" t="s">
        <v>10106</v>
      </c>
      <c r="J2309" t="s">
        <v>6633</v>
      </c>
      <c r="K2309" t="s">
        <v>141</v>
      </c>
      <c r="L2309" t="s">
        <v>85</v>
      </c>
      <c r="M2309" t="s">
        <v>2249</v>
      </c>
      <c r="O2309" s="2">
        <f>IFERROR(IF($B2309="","",INDEX(所属情報!$E:$E,MATCH($A2309,所属情報!$A:$A,0))),"")</f>
        <v>492200</v>
      </c>
      <c r="P2309" s="2" t="str">
        <f t="shared" si="108"/>
        <v>久世　優空 (1)</v>
      </c>
      <c r="Q2309" s="2" t="str">
        <f t="shared" si="109"/>
        <v>ｸｾﾞ ﾕﾗ</v>
      </c>
      <c r="R2309" s="2" t="str">
        <f t="shared" si="110"/>
        <v>KUZE Yura (05)</v>
      </c>
      <c r="S2309" s="2" t="str">
        <f>IFERROR(IF($F2309="","",INDEX(リスト!$C:$C,MATCH($F2309,リスト!$B:$B,0))),"")</f>
        <v>23</v>
      </c>
      <c r="T2309" s="2" t="str">
        <f>IFERROR(IF($K2309="","",INDEX(リスト!$F:$F,MATCH($K2309,リスト!$E:$E,0))),"")</f>
        <v>JPN</v>
      </c>
      <c r="U2309" s="2" t="str">
        <f>IF($B2309="","",RIGHT($G2309*1000+100+COUNTIF($G$2:$G2309,$G2309),9))</f>
        <v>051205101</v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>中京大中京・愛　知</v>
      </c>
    </row>
    <row r="2310" spans="1:22" x14ac:dyDescent="0.4">
      <c r="A2310" t="s">
        <v>703</v>
      </c>
      <c r="B2310">
        <v>2326</v>
      </c>
      <c r="C2310" t="s">
        <v>10107</v>
      </c>
      <c r="D2310" t="s">
        <v>10108</v>
      </c>
      <c r="E2310">
        <v>1</v>
      </c>
      <c r="F2310" t="s">
        <v>95</v>
      </c>
      <c r="G2310">
        <v>20050413</v>
      </c>
      <c r="H2310" t="s">
        <v>10109</v>
      </c>
      <c r="I2310" t="s">
        <v>10110</v>
      </c>
      <c r="J2310" t="s">
        <v>980</v>
      </c>
      <c r="K2310" t="s">
        <v>141</v>
      </c>
      <c r="L2310" t="s">
        <v>95</v>
      </c>
      <c r="M2310" t="s">
        <v>2103</v>
      </c>
      <c r="O2310" s="2">
        <f>IFERROR(IF($B2310="","",INDEX(所属情報!$E:$E,MATCH($A2310,所属情報!$A:$A,0))),"")</f>
        <v>492200</v>
      </c>
      <c r="P2310" s="2" t="str">
        <f t="shared" si="108"/>
        <v>奥津　翔太 (1)</v>
      </c>
      <c r="Q2310" s="2" t="str">
        <f t="shared" si="109"/>
        <v>ｵｸﾂ ｼｮｳﾀ</v>
      </c>
      <c r="R2310" s="2" t="str">
        <f t="shared" si="110"/>
        <v>OKUTSU Shota (05)</v>
      </c>
      <c r="S2310" s="2" t="str">
        <f>IFERROR(IF($F2310="","",INDEX(リスト!$C:$C,MATCH($F2310,リスト!$B:$B,0))),"")</f>
        <v>28</v>
      </c>
      <c r="T2310" s="2" t="str">
        <f>IFERROR(IF($K2310="","",INDEX(リスト!$F:$F,MATCH($K2310,リスト!$E:$E,0))),"")</f>
        <v>JPN</v>
      </c>
      <c r="U2310" s="2" t="str">
        <f>IF($B2310="","",RIGHT($G2310*1000+100+COUNTIF($G$2:$G2310,$G2310),9))</f>
        <v>050413102</v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>県立伊丹・兵　庫</v>
      </c>
    </row>
    <row r="2311" spans="1:22" x14ac:dyDescent="0.4">
      <c r="A2311" t="s">
        <v>703</v>
      </c>
      <c r="B2311">
        <v>2327</v>
      </c>
      <c r="C2311" t="s">
        <v>10111</v>
      </c>
      <c r="D2311" t="s">
        <v>10112</v>
      </c>
      <c r="E2311">
        <v>1</v>
      </c>
      <c r="F2311" t="s">
        <v>85</v>
      </c>
      <c r="G2311">
        <v>20050530</v>
      </c>
      <c r="H2311" t="s">
        <v>10113</v>
      </c>
      <c r="I2311" t="s">
        <v>10114</v>
      </c>
      <c r="J2311" t="s">
        <v>4143</v>
      </c>
      <c r="K2311" t="s">
        <v>141</v>
      </c>
      <c r="L2311" t="s">
        <v>85</v>
      </c>
      <c r="M2311" t="s">
        <v>10115</v>
      </c>
      <c r="O2311" s="2">
        <f>IFERROR(IF($B2311="","",INDEX(所属情報!$E:$E,MATCH($A2311,所属情報!$A:$A,0))),"")</f>
        <v>492200</v>
      </c>
      <c r="P2311" s="2" t="str">
        <f t="shared" si="108"/>
        <v>大畑　貴裕 (1)</v>
      </c>
      <c r="Q2311" s="2" t="str">
        <f t="shared" si="109"/>
        <v>ｵｵﾊﾀ ﾀｶﾋﾛ</v>
      </c>
      <c r="R2311" s="2" t="str">
        <f t="shared" si="110"/>
        <v>OHATA Takahiro (05)</v>
      </c>
      <c r="S2311" s="2" t="str">
        <f>IFERROR(IF($F2311="","",INDEX(リスト!$C:$C,MATCH($F2311,リスト!$B:$B,0))),"")</f>
        <v>23</v>
      </c>
      <c r="T2311" s="2" t="str">
        <f>IFERROR(IF($K2311="","",INDEX(リスト!$F:$F,MATCH($K2311,リスト!$E:$E,0))),"")</f>
        <v>JPN</v>
      </c>
      <c r="U2311" s="2" t="str">
        <f>IF($B2311="","",RIGHT($G2311*1000+100+COUNTIF($G$2:$G2311,$G2311),9))</f>
        <v>050530102</v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>知立東・愛　知</v>
      </c>
    </row>
    <row r="2312" spans="1:22" x14ac:dyDescent="0.4">
      <c r="A2312" t="s">
        <v>713</v>
      </c>
      <c r="B2312">
        <v>2328</v>
      </c>
      <c r="C2312" t="s">
        <v>10116</v>
      </c>
      <c r="D2312" t="s">
        <v>11914</v>
      </c>
      <c r="E2312" t="s">
        <v>1307</v>
      </c>
      <c r="F2312" t="s">
        <v>95</v>
      </c>
      <c r="G2312">
        <v>20000705</v>
      </c>
      <c r="H2312" t="s">
        <v>10117</v>
      </c>
      <c r="I2312" t="s">
        <v>961</v>
      </c>
      <c r="J2312" t="s">
        <v>10118</v>
      </c>
      <c r="K2312" t="s">
        <v>141</v>
      </c>
      <c r="L2312" t="s">
        <v>79</v>
      </c>
      <c r="M2312" t="s">
        <v>5213</v>
      </c>
      <c r="O2312" s="2">
        <f>IFERROR(IF($B2312="","",INDEX(所属情報!$E:$E,MATCH($A2312,所属情報!$A:$A,0))),"")</f>
        <v>490054</v>
      </c>
      <c r="P2312" s="2" t="str">
        <f t="shared" si="108"/>
        <v>菅沼　直紘 (M1)</v>
      </c>
      <c r="Q2312" s="2" t="str">
        <f t="shared" si="109"/>
        <v>ｽｶﾞﾇﾏ ﾅｵﾋﾛ</v>
      </c>
      <c r="R2312" s="2" t="str">
        <f t="shared" si="110"/>
        <v>SUGANUMA Naohiro (00)</v>
      </c>
      <c r="S2312" s="2" t="str">
        <f>IFERROR(IF($F2312="","",INDEX(リスト!$C:$C,MATCH($F2312,リスト!$B:$B,0))),"")</f>
        <v>28</v>
      </c>
      <c r="T2312" s="2" t="str">
        <f>IFERROR(IF($K2312="","",INDEX(リスト!$F:$F,MATCH($K2312,リスト!$E:$E,0))),"")</f>
        <v>JPN</v>
      </c>
      <c r="U2312" s="2" t="str">
        <f>IF($B2312="","",RIGHT($G2312*1000+100+COUNTIF($G$2:$G2312,$G2312),9))</f>
        <v>000705101</v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>松本深志・長　野</v>
      </c>
    </row>
    <row r="2313" spans="1:22" x14ac:dyDescent="0.4">
      <c r="A2313" t="s">
        <v>713</v>
      </c>
      <c r="B2313">
        <v>2329</v>
      </c>
      <c r="C2313" t="s">
        <v>10119</v>
      </c>
      <c r="D2313" t="s">
        <v>10120</v>
      </c>
      <c r="E2313">
        <v>1</v>
      </c>
      <c r="F2313" t="s">
        <v>91</v>
      </c>
      <c r="G2313">
        <v>20050720</v>
      </c>
      <c r="H2313" t="s">
        <v>10121</v>
      </c>
      <c r="I2313" t="s">
        <v>2746</v>
      </c>
      <c r="J2313" t="s">
        <v>7373</v>
      </c>
      <c r="K2313" t="s">
        <v>141</v>
      </c>
      <c r="L2313" t="s">
        <v>91</v>
      </c>
      <c r="M2313" t="s">
        <v>7817</v>
      </c>
      <c r="O2313" s="2">
        <f>IFERROR(IF($B2313="","",INDEX(所属情報!$E:$E,MATCH($A2313,所属情報!$A:$A,0))),"")</f>
        <v>490054</v>
      </c>
      <c r="P2313" s="2" t="str">
        <f t="shared" si="108"/>
        <v>松原　蒼 (1)</v>
      </c>
      <c r="Q2313" s="2" t="str">
        <f t="shared" si="109"/>
        <v>ﾏﾂﾊﾞﾗ ｱｵｲ</v>
      </c>
      <c r="R2313" s="2" t="str">
        <f t="shared" si="110"/>
        <v>MATSUBARA Aoi (05)</v>
      </c>
      <c r="S2313" s="2" t="str">
        <f>IFERROR(IF($F2313="","",INDEX(リスト!$C:$C,MATCH($F2313,リスト!$B:$B,0))),"")</f>
        <v>26</v>
      </c>
      <c r="T2313" s="2" t="str">
        <f>IFERROR(IF($K2313="","",INDEX(リスト!$F:$F,MATCH($K2313,リスト!$E:$E,0))),"")</f>
        <v>JPN</v>
      </c>
      <c r="U2313" s="2" t="str">
        <f>IF($B2313="","",RIGHT($G2313*1000+100+COUNTIF($G$2:$G2313,$G2313),9))</f>
        <v>050720101</v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>京都教育大附属・京　都</v>
      </c>
    </row>
    <row r="2314" spans="1:22" x14ac:dyDescent="0.4">
      <c r="A2314" t="s">
        <v>713</v>
      </c>
      <c r="B2314">
        <v>2330</v>
      </c>
      <c r="C2314" t="s">
        <v>10122</v>
      </c>
      <c r="D2314" t="s">
        <v>10123</v>
      </c>
      <c r="E2314">
        <v>1</v>
      </c>
      <c r="F2314" t="s">
        <v>89</v>
      </c>
      <c r="G2314">
        <v>20051006</v>
      </c>
      <c r="H2314" t="s">
        <v>10124</v>
      </c>
      <c r="I2314" t="s">
        <v>6143</v>
      </c>
      <c r="J2314" t="s">
        <v>2381</v>
      </c>
      <c r="K2314" t="s">
        <v>141</v>
      </c>
      <c r="L2314" t="s">
        <v>89</v>
      </c>
      <c r="M2314" t="s">
        <v>3814</v>
      </c>
      <c r="O2314" s="2">
        <f>IFERROR(IF($B2314="","",INDEX(所属情報!$E:$E,MATCH($A2314,所属情報!$A:$A,0))),"")</f>
        <v>490054</v>
      </c>
      <c r="P2314" s="2" t="str">
        <f t="shared" si="108"/>
        <v>前川　弘樹 (1)</v>
      </c>
      <c r="Q2314" s="2" t="str">
        <f t="shared" si="109"/>
        <v>ﾏｴｶﾜ ﾋﾛｷ</v>
      </c>
      <c r="R2314" s="2" t="str">
        <f t="shared" si="110"/>
        <v>MAEKAWA Hiroki (05)</v>
      </c>
      <c r="S2314" s="2" t="str">
        <f>IFERROR(IF($F2314="","",INDEX(リスト!$C:$C,MATCH($F2314,リスト!$B:$B,0))),"")</f>
        <v>25</v>
      </c>
      <c r="T2314" s="2" t="str">
        <f>IFERROR(IF($K2314="","",INDEX(リスト!$F:$F,MATCH($K2314,リスト!$E:$E,0))),"")</f>
        <v>JPN</v>
      </c>
      <c r="U2314" s="2" t="str">
        <f>IF($B2314="","",RIGHT($G2314*1000+100+COUNTIF($G$2:$G2314,$G2314),9))</f>
        <v>051006104</v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>彦根東・滋　賀</v>
      </c>
    </row>
    <row r="2315" spans="1:22" x14ac:dyDescent="0.4">
      <c r="A2315" t="s">
        <v>713</v>
      </c>
      <c r="B2315">
        <v>2331</v>
      </c>
      <c r="C2315" t="s">
        <v>10125</v>
      </c>
      <c r="D2315" t="s">
        <v>10126</v>
      </c>
      <c r="E2315" t="s">
        <v>1307</v>
      </c>
      <c r="F2315" t="s">
        <v>95</v>
      </c>
      <c r="G2315">
        <v>20010923</v>
      </c>
      <c r="H2315" t="s">
        <v>10127</v>
      </c>
      <c r="I2315" t="s">
        <v>10128</v>
      </c>
      <c r="J2315" t="s">
        <v>10129</v>
      </c>
      <c r="K2315" t="s">
        <v>141</v>
      </c>
      <c r="L2315" t="s">
        <v>63</v>
      </c>
      <c r="M2315" t="s">
        <v>10130</v>
      </c>
      <c r="O2315" s="2">
        <f>IFERROR(IF($B2315="","",INDEX(所属情報!$E:$E,MATCH($A2315,所属情報!$A:$A,0))),"")</f>
        <v>490054</v>
      </c>
      <c r="P2315" s="2" t="str">
        <f t="shared" si="108"/>
        <v>恵藤　伸泰 (M1)</v>
      </c>
      <c r="Q2315" s="2" t="str">
        <f t="shared" si="109"/>
        <v>ｴﾄｳ ﾉﾌﾞﾔｽ</v>
      </c>
      <c r="R2315" s="2" t="str">
        <f t="shared" si="110"/>
        <v>ETO Nobuyasu (01)</v>
      </c>
      <c r="S2315" s="2" t="str">
        <f>IFERROR(IF($F2315="","",INDEX(リスト!$C:$C,MATCH($F2315,リスト!$B:$B,0))),"")</f>
        <v>28</v>
      </c>
      <c r="T2315" s="2" t="str">
        <f>IFERROR(IF($K2315="","",INDEX(リスト!$F:$F,MATCH($K2315,リスト!$E:$E,0))),"")</f>
        <v>JPN</v>
      </c>
      <c r="U2315" s="2" t="str">
        <f>IF($B2315="","",RIGHT($G2315*1000+100+COUNTIF($G$2:$G2315,$G2315),9))</f>
        <v>010923102</v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>成田・千　葉</v>
      </c>
    </row>
    <row r="2316" spans="1:22" x14ac:dyDescent="0.4">
      <c r="A2316" t="s">
        <v>713</v>
      </c>
      <c r="B2316">
        <v>2332</v>
      </c>
      <c r="C2316" t="s">
        <v>10131</v>
      </c>
      <c r="D2316" t="s">
        <v>10132</v>
      </c>
      <c r="E2316">
        <v>1</v>
      </c>
      <c r="F2316" t="s">
        <v>95</v>
      </c>
      <c r="G2316">
        <v>20050523</v>
      </c>
      <c r="H2316" t="s">
        <v>10133</v>
      </c>
      <c r="I2316" t="s">
        <v>10134</v>
      </c>
      <c r="J2316" t="s">
        <v>980</v>
      </c>
      <c r="K2316" t="s">
        <v>141</v>
      </c>
      <c r="L2316" t="s">
        <v>75</v>
      </c>
      <c r="M2316" t="s">
        <v>10135</v>
      </c>
      <c r="O2316" s="2">
        <f>IFERROR(IF($B2316="","",INDEX(所属情報!$E:$E,MATCH($A2316,所属情報!$A:$A,0))),"")</f>
        <v>490054</v>
      </c>
      <c r="P2316" s="2" t="str">
        <f t="shared" si="108"/>
        <v>尾嶋　祥太 (1)</v>
      </c>
      <c r="Q2316" s="2" t="str">
        <f t="shared" si="109"/>
        <v>ｵｼﾞﾏ ｼｮｳﾀ</v>
      </c>
      <c r="R2316" s="2" t="str">
        <f t="shared" si="110"/>
        <v>OJIMA Shota (05)</v>
      </c>
      <c r="S2316" s="2" t="str">
        <f>IFERROR(IF($F2316="","",INDEX(リスト!$C:$C,MATCH($F2316,リスト!$B:$B,0))),"")</f>
        <v>28</v>
      </c>
      <c r="T2316" s="2" t="str">
        <f>IFERROR(IF($K2316="","",INDEX(リスト!$F:$F,MATCH($K2316,リスト!$E:$E,0))),"")</f>
        <v>JPN</v>
      </c>
      <c r="U2316" s="2" t="str">
        <f>IF($B2316="","",RIGHT($G2316*1000+100+COUNTIF($G$2:$G2316,$G2316),9))</f>
        <v>050523103</v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>金津・福　井</v>
      </c>
    </row>
    <row r="2317" spans="1:22" x14ac:dyDescent="0.4">
      <c r="A2317" t="s">
        <v>713</v>
      </c>
      <c r="B2317">
        <v>2333</v>
      </c>
      <c r="C2317" t="s">
        <v>10136</v>
      </c>
      <c r="D2317" t="s">
        <v>10137</v>
      </c>
      <c r="E2317">
        <v>1</v>
      </c>
      <c r="F2317" t="s">
        <v>95</v>
      </c>
      <c r="G2317">
        <v>20050503</v>
      </c>
      <c r="H2317" t="s">
        <v>10138</v>
      </c>
      <c r="I2317" t="s">
        <v>10139</v>
      </c>
      <c r="J2317" t="s">
        <v>1435</v>
      </c>
      <c r="K2317" t="s">
        <v>141</v>
      </c>
      <c r="L2317" t="s">
        <v>93</v>
      </c>
      <c r="M2317" t="s">
        <v>4174</v>
      </c>
      <c r="O2317" s="2">
        <f>IFERROR(IF($B2317="","",INDEX(所属情報!$E:$E,MATCH($A2317,所属情報!$A:$A,0))),"")</f>
        <v>490054</v>
      </c>
      <c r="P2317" s="2" t="str">
        <f t="shared" si="108"/>
        <v>葛城　悠太 (1)</v>
      </c>
      <c r="Q2317" s="2" t="str">
        <f t="shared" si="109"/>
        <v>ｶﾂﾗｷﾞ ﾕｳﾀ</v>
      </c>
      <c r="R2317" s="2" t="str">
        <f t="shared" si="110"/>
        <v>KATSURAGI Yuta (05)</v>
      </c>
      <c r="S2317" s="2" t="str">
        <f>IFERROR(IF($F2317="","",INDEX(リスト!$C:$C,MATCH($F2317,リスト!$B:$B,0))),"")</f>
        <v>28</v>
      </c>
      <c r="T2317" s="2" t="str">
        <f>IFERROR(IF($K2317="","",INDEX(リスト!$F:$F,MATCH($K2317,リスト!$E:$E,0))),"")</f>
        <v>JPN</v>
      </c>
      <c r="U2317" s="2" t="str">
        <f>IF($B2317="","",RIGHT($G2317*1000+100+COUNTIF($G$2:$G2317,$G2317),9))</f>
        <v>050503103</v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>天王寺・大　阪</v>
      </c>
    </row>
    <row r="2318" spans="1:22" x14ac:dyDescent="0.4">
      <c r="A2318" t="s">
        <v>730</v>
      </c>
      <c r="B2318">
        <v>2334</v>
      </c>
      <c r="C2318" t="s">
        <v>10140</v>
      </c>
      <c r="D2318" t="s">
        <v>10141</v>
      </c>
      <c r="E2318">
        <v>1</v>
      </c>
      <c r="F2318" t="s">
        <v>1281</v>
      </c>
      <c r="G2318">
        <v>20051021</v>
      </c>
      <c r="H2318" t="s">
        <v>10142</v>
      </c>
      <c r="I2318" t="s">
        <v>1288</v>
      </c>
      <c r="J2318" t="s">
        <v>10143</v>
      </c>
      <c r="K2318" t="s">
        <v>141</v>
      </c>
      <c r="L2318" t="s">
        <v>91</v>
      </c>
      <c r="M2318" t="s">
        <v>3094</v>
      </c>
      <c r="O2318" s="2">
        <f>IFERROR(IF($B2318="","",INDEX(所属情報!$E:$E,MATCH($A2318,所属情報!$A:$A,0))),"")</f>
        <v>492523</v>
      </c>
      <c r="P2318" s="2" t="str">
        <f t="shared" si="108"/>
        <v>岡本　真空 (1)</v>
      </c>
      <c r="Q2318" s="2" t="str">
        <f t="shared" si="109"/>
        <v>ｵｶﾓﾄ ﾏｿﾗ</v>
      </c>
      <c r="R2318" s="2" t="str">
        <f t="shared" si="110"/>
        <v>OKAMOTO Masora (05)</v>
      </c>
      <c r="S2318" s="2" t="str">
        <f>IFERROR(IF($F2318="","",INDEX(リスト!$C:$C,MATCH($F2318,リスト!$B:$B,0))),"")</f>
        <v>49</v>
      </c>
      <c r="T2318" s="2" t="str">
        <f>IFERROR(IF($K2318="","",INDEX(リスト!$F:$F,MATCH($K2318,リスト!$E:$E,0))),"")</f>
        <v>JPN</v>
      </c>
      <c r="U2318" s="2" t="str">
        <f>IF($B2318="","",RIGHT($G2318*1000+100+COUNTIF($G$2:$G2318,$G2318),9))</f>
        <v>051021101</v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>向陽・京　都</v>
      </c>
    </row>
    <row r="2319" spans="1:22" x14ac:dyDescent="0.4">
      <c r="A2319" t="s">
        <v>736</v>
      </c>
      <c r="B2319">
        <v>2335</v>
      </c>
      <c r="C2319" t="s">
        <v>10144</v>
      </c>
      <c r="D2319" t="s">
        <v>10145</v>
      </c>
      <c r="E2319">
        <v>1</v>
      </c>
      <c r="F2319" t="s">
        <v>91</v>
      </c>
      <c r="G2319">
        <v>20050516</v>
      </c>
      <c r="H2319" t="s">
        <v>10146</v>
      </c>
      <c r="I2319" t="s">
        <v>10147</v>
      </c>
      <c r="J2319" t="s">
        <v>1131</v>
      </c>
      <c r="K2319" t="s">
        <v>141</v>
      </c>
      <c r="L2319" t="s">
        <v>91</v>
      </c>
      <c r="M2319" t="s">
        <v>3141</v>
      </c>
      <c r="O2319" s="2">
        <f>IFERROR(IF($B2319="","",INDEX(所属情報!$E:$E,MATCH($A2319,所属情報!$A:$A,0))),"")</f>
        <v>492220</v>
      </c>
      <c r="P2319" s="2" t="str">
        <f t="shared" si="108"/>
        <v>小牧　蒼翔 (1)</v>
      </c>
      <c r="Q2319" s="2" t="str">
        <f t="shared" si="109"/>
        <v>ｺﾏｷ ｱｵﾄ</v>
      </c>
      <c r="R2319" s="2" t="str">
        <f t="shared" si="110"/>
        <v>KOMAKI Aoto (05)</v>
      </c>
      <c r="S2319" s="2" t="str">
        <f>IFERROR(IF($F2319="","",INDEX(リスト!$C:$C,MATCH($F2319,リスト!$B:$B,0))),"")</f>
        <v>26</v>
      </c>
      <c r="T2319" s="2" t="str">
        <f>IFERROR(IF($K2319="","",INDEX(リスト!$F:$F,MATCH($K2319,リスト!$E:$E,0))),"")</f>
        <v>JPN</v>
      </c>
      <c r="U2319" s="2" t="str">
        <f>IF($B2319="","",RIGHT($G2319*1000+100+COUNTIF($G$2:$G2319,$G2319),9))</f>
        <v>050516104</v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>大谷・京　都</v>
      </c>
    </row>
    <row r="2320" spans="1:22" x14ac:dyDescent="0.4">
      <c r="A2320" t="s">
        <v>736</v>
      </c>
      <c r="B2320">
        <v>2336</v>
      </c>
      <c r="C2320" t="s">
        <v>10148</v>
      </c>
      <c r="D2320" t="s">
        <v>10149</v>
      </c>
      <c r="E2320">
        <v>1</v>
      </c>
      <c r="F2320" t="s">
        <v>131</v>
      </c>
      <c r="G2320">
        <v>20050824</v>
      </c>
      <c r="H2320" t="s">
        <v>10150</v>
      </c>
      <c r="I2320" t="s">
        <v>10151</v>
      </c>
      <c r="J2320" t="s">
        <v>5560</v>
      </c>
      <c r="K2320" t="s">
        <v>141</v>
      </c>
      <c r="L2320" t="s">
        <v>131</v>
      </c>
      <c r="M2320" t="s">
        <v>10152</v>
      </c>
      <c r="O2320" s="2">
        <f>IFERROR(IF($B2320="","",INDEX(所属情報!$E:$E,MATCH($A2320,所属情報!$A:$A,0))),"")</f>
        <v>492220</v>
      </c>
      <c r="P2320" s="2" t="str">
        <f t="shared" si="108"/>
        <v>有村　優咲 (1)</v>
      </c>
      <c r="Q2320" s="2" t="str">
        <f t="shared" si="109"/>
        <v>ｱﾘﾑﾗ ﾕｳｻｸ</v>
      </c>
      <c r="R2320" s="2" t="str">
        <f t="shared" si="110"/>
        <v>ARIMURA Yusaku (05)</v>
      </c>
      <c r="S2320" s="2" t="str">
        <f>IFERROR(IF($F2320="","",INDEX(リスト!$C:$C,MATCH($F2320,リスト!$B:$B,0))),"")</f>
        <v>46</v>
      </c>
      <c r="T2320" s="2" t="str">
        <f>IFERROR(IF($K2320="","",INDEX(リスト!$F:$F,MATCH($K2320,リスト!$E:$E,0))),"")</f>
        <v>JPN</v>
      </c>
      <c r="U2320" s="2" t="str">
        <f>IF($B2320="","",RIGHT($G2320*1000+100+COUNTIF($G$2:$G2320,$G2320),9))</f>
        <v>050824102</v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>松陽・鹿児島</v>
      </c>
    </row>
    <row r="2321" spans="1:22" x14ac:dyDescent="0.4">
      <c r="A2321" t="s">
        <v>736</v>
      </c>
      <c r="B2321">
        <v>2337</v>
      </c>
      <c r="C2321" t="s">
        <v>10153</v>
      </c>
      <c r="D2321" t="s">
        <v>10154</v>
      </c>
      <c r="E2321">
        <v>1</v>
      </c>
      <c r="F2321" t="s">
        <v>91</v>
      </c>
      <c r="G2321">
        <v>20060119</v>
      </c>
      <c r="H2321" t="s">
        <v>10155</v>
      </c>
      <c r="I2321" t="s">
        <v>10156</v>
      </c>
      <c r="J2321" t="s">
        <v>1119</v>
      </c>
      <c r="K2321" t="s">
        <v>141</v>
      </c>
      <c r="L2321" t="s">
        <v>91</v>
      </c>
      <c r="M2321" t="s">
        <v>3012</v>
      </c>
      <c r="O2321" s="2">
        <f>IFERROR(IF($B2321="","",INDEX(所属情報!$E:$E,MATCH($A2321,所属情報!$A:$A,0))),"")</f>
        <v>492220</v>
      </c>
      <c r="P2321" s="2" t="str">
        <f t="shared" si="108"/>
        <v>遠山　篤志 (1)</v>
      </c>
      <c r="Q2321" s="2" t="str">
        <f t="shared" si="109"/>
        <v>ﾄｵﾔﾏ ｱﾂｼ</v>
      </c>
      <c r="R2321" s="2" t="str">
        <f t="shared" si="110"/>
        <v>TOYAMA Atsushi (06)</v>
      </c>
      <c r="S2321" s="2" t="str">
        <f>IFERROR(IF($F2321="","",INDEX(リスト!$C:$C,MATCH($F2321,リスト!$B:$B,0))),"")</f>
        <v>26</v>
      </c>
      <c r="T2321" s="2" t="str">
        <f>IFERROR(IF($K2321="","",INDEX(リスト!$F:$F,MATCH($K2321,リスト!$E:$E,0))),"")</f>
        <v>JPN</v>
      </c>
      <c r="U2321" s="2" t="str">
        <f>IF($B2321="","",RIGHT($G2321*1000+100+COUNTIF($G$2:$G2321,$G2321),9))</f>
        <v>060119102</v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>京都廣学館・京　都</v>
      </c>
    </row>
    <row r="2322" spans="1:22" x14ac:dyDescent="0.4">
      <c r="A2322" t="s">
        <v>704</v>
      </c>
      <c r="B2322">
        <v>2338</v>
      </c>
      <c r="C2322" t="s">
        <v>10157</v>
      </c>
      <c r="D2322" t="s">
        <v>9473</v>
      </c>
      <c r="E2322">
        <v>1</v>
      </c>
      <c r="F2322" t="s">
        <v>119</v>
      </c>
      <c r="G2322">
        <v>20050430</v>
      </c>
      <c r="H2322" t="s">
        <v>9474</v>
      </c>
      <c r="I2322" t="s">
        <v>9475</v>
      </c>
      <c r="J2322" t="s">
        <v>1482</v>
      </c>
      <c r="K2322" t="s">
        <v>141</v>
      </c>
      <c r="L2322" t="s">
        <v>119</v>
      </c>
      <c r="M2322" t="s">
        <v>4982</v>
      </c>
      <c r="O2322" s="2">
        <f>IFERROR(IF($B2322="","",INDEX(所属情報!$E:$E,MATCH($A2322,所属情報!$A:$A,0))),"")</f>
        <v>492232</v>
      </c>
      <c r="P2322" s="2" t="str">
        <f t="shared" si="108"/>
        <v>室田　篤季 (1)</v>
      </c>
      <c r="Q2322" s="2" t="str">
        <f t="shared" si="109"/>
        <v>ﾑﾛﾀ ｱﾂｷ</v>
      </c>
      <c r="R2322" s="2" t="str">
        <f t="shared" si="110"/>
        <v>MUROTA Atsuki (05)</v>
      </c>
      <c r="S2322" s="2" t="str">
        <f>IFERROR(IF($F2322="","",INDEX(リスト!$C:$C,MATCH($F2322,リスト!$B:$B,0))),"")</f>
        <v>40</v>
      </c>
      <c r="T2322" s="2" t="str">
        <f>IFERROR(IF($K2322="","",INDEX(リスト!$F:$F,MATCH($K2322,リスト!$E:$E,0))),"")</f>
        <v>JPN</v>
      </c>
      <c r="U2322" s="2" t="str">
        <f>IF($B2322="","",RIGHT($G2322*1000+100+COUNTIF($G$2:$G2322,$G2322),9))</f>
        <v>050430103</v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>城南・福　岡</v>
      </c>
    </row>
    <row r="2323" spans="1:22" x14ac:dyDescent="0.4">
      <c r="A2323" t="s">
        <v>704</v>
      </c>
      <c r="B2323">
        <v>2339</v>
      </c>
      <c r="C2323" t="s">
        <v>10158</v>
      </c>
      <c r="D2323" t="s">
        <v>10159</v>
      </c>
      <c r="E2323">
        <v>1</v>
      </c>
      <c r="F2323" t="s">
        <v>95</v>
      </c>
      <c r="G2323">
        <v>20051214</v>
      </c>
      <c r="H2323" t="s">
        <v>10160</v>
      </c>
      <c r="I2323" t="s">
        <v>5109</v>
      </c>
      <c r="J2323" t="s">
        <v>1182</v>
      </c>
      <c r="K2323" t="s">
        <v>141</v>
      </c>
      <c r="L2323" t="s">
        <v>95</v>
      </c>
      <c r="M2323" t="s">
        <v>3249</v>
      </c>
      <c r="O2323" s="2">
        <f>IFERROR(IF($B2323="","",INDEX(所属情報!$E:$E,MATCH($A2323,所属情報!$A:$A,0))),"")</f>
        <v>492232</v>
      </c>
      <c r="P2323" s="2" t="str">
        <f t="shared" si="108"/>
        <v>石井　璃玖斗 (1)</v>
      </c>
      <c r="Q2323" s="2" t="str">
        <f t="shared" si="109"/>
        <v>ｲｼｲ ﾘｸﾄ</v>
      </c>
      <c r="R2323" s="2" t="str">
        <f t="shared" si="110"/>
        <v>ISHII Rikuto (05)</v>
      </c>
      <c r="S2323" s="2" t="str">
        <f>IFERROR(IF($F2323="","",INDEX(リスト!$C:$C,MATCH($F2323,リスト!$B:$B,0))),"")</f>
        <v>28</v>
      </c>
      <c r="T2323" s="2" t="str">
        <f>IFERROR(IF($K2323="","",INDEX(リスト!$F:$F,MATCH($K2323,リスト!$E:$E,0))),"")</f>
        <v>JPN</v>
      </c>
      <c r="U2323" s="2" t="str">
        <f>IF($B2323="","",RIGHT($G2323*1000+100+COUNTIF($G$2:$G2323,$G2323),9))</f>
        <v>051214101</v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>伊川谷北・兵　庫</v>
      </c>
    </row>
    <row r="2324" spans="1:22" x14ac:dyDescent="0.4">
      <c r="A2324" t="s">
        <v>704</v>
      </c>
      <c r="B2324">
        <v>2340</v>
      </c>
      <c r="C2324" t="s">
        <v>10161</v>
      </c>
      <c r="D2324" t="s">
        <v>10162</v>
      </c>
      <c r="E2324">
        <v>1</v>
      </c>
      <c r="F2324" t="s">
        <v>95</v>
      </c>
      <c r="G2324">
        <v>20040406</v>
      </c>
      <c r="H2324" t="s">
        <v>10163</v>
      </c>
      <c r="I2324" t="s">
        <v>1682</v>
      </c>
      <c r="J2324" t="s">
        <v>1882</v>
      </c>
      <c r="K2324" t="s">
        <v>141</v>
      </c>
      <c r="L2324" t="s">
        <v>95</v>
      </c>
      <c r="M2324" t="s">
        <v>2103</v>
      </c>
      <c r="O2324" s="2">
        <f>IFERROR(IF($B2324="","",INDEX(所属情報!$E:$E,MATCH($A2324,所属情報!$A:$A,0))),"")</f>
        <v>492232</v>
      </c>
      <c r="P2324" s="2" t="str">
        <f t="shared" si="108"/>
        <v>中山　輝 (1)</v>
      </c>
      <c r="Q2324" s="2" t="str">
        <f t="shared" si="109"/>
        <v>ﾅｶﾔﾏ ﾋｶﾙ</v>
      </c>
      <c r="R2324" s="2" t="str">
        <f t="shared" si="110"/>
        <v>NAKAYAMA Hikaru (04)</v>
      </c>
      <c r="S2324" s="2" t="str">
        <f>IFERROR(IF($F2324="","",INDEX(リスト!$C:$C,MATCH($F2324,リスト!$B:$B,0))),"")</f>
        <v>28</v>
      </c>
      <c r="T2324" s="2" t="str">
        <f>IFERROR(IF($K2324="","",INDEX(リスト!$F:$F,MATCH($K2324,リスト!$E:$E,0))),"")</f>
        <v>JPN</v>
      </c>
      <c r="U2324" s="2" t="str">
        <f>IF($B2324="","",RIGHT($G2324*1000+100+COUNTIF($G$2:$G2324,$G2324),9))</f>
        <v>040406107</v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>県立伊丹・兵　庫</v>
      </c>
    </row>
    <row r="2325" spans="1:22" x14ac:dyDescent="0.4">
      <c r="A2325" t="s">
        <v>704</v>
      </c>
      <c r="B2325">
        <v>2341</v>
      </c>
      <c r="C2325" t="s">
        <v>10164</v>
      </c>
      <c r="D2325" t="s">
        <v>10165</v>
      </c>
      <c r="E2325">
        <v>1</v>
      </c>
      <c r="F2325" t="s">
        <v>91</v>
      </c>
      <c r="G2325">
        <v>20050812</v>
      </c>
      <c r="H2325" t="s">
        <v>10166</v>
      </c>
      <c r="I2325" t="s">
        <v>5052</v>
      </c>
      <c r="J2325" t="s">
        <v>10167</v>
      </c>
      <c r="K2325" t="s">
        <v>141</v>
      </c>
      <c r="L2325" t="s">
        <v>91</v>
      </c>
      <c r="M2325" t="s">
        <v>1768</v>
      </c>
      <c r="O2325" s="2">
        <f>IFERROR(IF($B2325="","",INDEX(所属情報!$E:$E,MATCH($A2325,所属情報!$A:$A,0))),"")</f>
        <v>492232</v>
      </c>
      <c r="P2325" s="2" t="str">
        <f t="shared" si="108"/>
        <v>片山　堅友 (1)</v>
      </c>
      <c r="Q2325" s="2" t="str">
        <f t="shared" si="109"/>
        <v>ｶﾀﾔﾏ ｹﾝﾕｳ</v>
      </c>
      <c r="R2325" s="2" t="str">
        <f t="shared" si="110"/>
        <v>KATAYAMA Kenyu (05)</v>
      </c>
      <c r="S2325" s="2" t="str">
        <f>IFERROR(IF($F2325="","",INDEX(リスト!$C:$C,MATCH($F2325,リスト!$B:$B,0))),"")</f>
        <v>26</v>
      </c>
      <c r="T2325" s="2" t="str">
        <f>IFERROR(IF($K2325="","",INDEX(リスト!$F:$F,MATCH($K2325,リスト!$E:$E,0))),"")</f>
        <v>JPN</v>
      </c>
      <c r="U2325" s="2" t="str">
        <f>IF($B2325="","",RIGHT($G2325*1000+100+COUNTIF($G$2:$G2325,$G2325),9))</f>
        <v>050812102</v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>洛西・京　都</v>
      </c>
    </row>
    <row r="2326" spans="1:22" x14ac:dyDescent="0.4">
      <c r="A2326" t="s">
        <v>756</v>
      </c>
      <c r="B2326">
        <v>2342</v>
      </c>
      <c r="C2326" t="s">
        <v>10168</v>
      </c>
      <c r="D2326" t="s">
        <v>10169</v>
      </c>
      <c r="E2326">
        <v>1</v>
      </c>
      <c r="F2326" t="s">
        <v>1281</v>
      </c>
      <c r="G2326">
        <v>20050417</v>
      </c>
      <c r="H2326" t="s">
        <v>10170</v>
      </c>
      <c r="I2326" t="s">
        <v>6925</v>
      </c>
      <c r="J2326" t="s">
        <v>2052</v>
      </c>
      <c r="K2326" t="s">
        <v>141</v>
      </c>
      <c r="L2326" t="s">
        <v>99</v>
      </c>
      <c r="M2326" t="s">
        <v>3292</v>
      </c>
      <c r="O2326" s="2">
        <f>IFERROR(IF($B2326="","",INDEX(所属情報!$E:$E,MATCH($A2326,所属情報!$A:$A,0))),"")</f>
        <v>492217</v>
      </c>
      <c r="P2326" s="2" t="str">
        <f t="shared" si="108"/>
        <v>濵﨑　隆哉 (1)</v>
      </c>
      <c r="Q2326" s="2" t="str">
        <f t="shared" si="109"/>
        <v>ﾊﾏｻｷ ﾀｶﾔ</v>
      </c>
      <c r="R2326" s="2" t="str">
        <f t="shared" si="110"/>
        <v>HAMASAKI Takaya (05)</v>
      </c>
      <c r="S2326" s="2" t="str">
        <f>IFERROR(IF($F2326="","",INDEX(リスト!$C:$C,MATCH($F2326,リスト!$B:$B,0))),"")</f>
        <v>49</v>
      </c>
      <c r="T2326" s="2" t="str">
        <f>IFERROR(IF($K2326="","",INDEX(リスト!$F:$F,MATCH($K2326,リスト!$E:$E,0))),"")</f>
        <v>JPN</v>
      </c>
      <c r="U2326" s="2" t="str">
        <f>IF($B2326="","",RIGHT($G2326*1000+100+COUNTIF($G$2:$G2326,$G2326),9))</f>
        <v>050417104</v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>海南・和歌山</v>
      </c>
    </row>
    <row r="2327" spans="1:22" x14ac:dyDescent="0.4">
      <c r="A2327" t="s">
        <v>756</v>
      </c>
      <c r="B2327">
        <v>2343</v>
      </c>
      <c r="C2327" t="s">
        <v>10171</v>
      </c>
      <c r="D2327" t="s">
        <v>10172</v>
      </c>
      <c r="E2327">
        <v>1</v>
      </c>
      <c r="F2327" t="s">
        <v>1281</v>
      </c>
      <c r="G2327">
        <v>20051019</v>
      </c>
      <c r="H2327" t="s">
        <v>10173</v>
      </c>
      <c r="I2327" t="s">
        <v>9467</v>
      </c>
      <c r="J2327" t="s">
        <v>1967</v>
      </c>
      <c r="K2327" t="s">
        <v>141</v>
      </c>
      <c r="L2327" t="s">
        <v>95</v>
      </c>
      <c r="M2327" t="s">
        <v>6659</v>
      </c>
      <c r="O2327" s="2">
        <f>IFERROR(IF($B2327="","",INDEX(所属情報!$E:$E,MATCH($A2327,所属情報!$A:$A,0))),"")</f>
        <v>492217</v>
      </c>
      <c r="P2327" s="2" t="str">
        <f t="shared" si="108"/>
        <v>福島　慎也 (1)</v>
      </c>
      <c r="Q2327" s="2" t="str">
        <f t="shared" si="109"/>
        <v>ﾌｸｼﾏ ｼﾝﾔ</v>
      </c>
      <c r="R2327" s="2" t="str">
        <f t="shared" si="110"/>
        <v>FUKUSHIMA Shinya (05)</v>
      </c>
      <c r="S2327" s="2" t="str">
        <f>IFERROR(IF($F2327="","",INDEX(リスト!$C:$C,MATCH($F2327,リスト!$B:$B,0))),"")</f>
        <v>49</v>
      </c>
      <c r="T2327" s="2" t="str">
        <f>IFERROR(IF($K2327="","",INDEX(リスト!$F:$F,MATCH($K2327,リスト!$E:$E,0))),"")</f>
        <v>JPN</v>
      </c>
      <c r="U2327" s="2" t="str">
        <f>IF($B2327="","",RIGHT($G2327*1000+100+COUNTIF($G$2:$G2327,$G2327),9))</f>
        <v>051019101</v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>神港学園・兵　庫</v>
      </c>
    </row>
    <row r="2328" spans="1:22" x14ac:dyDescent="0.4">
      <c r="A2328" t="s">
        <v>756</v>
      </c>
      <c r="B2328">
        <v>2344</v>
      </c>
      <c r="C2328" t="s">
        <v>10174</v>
      </c>
      <c r="D2328" t="s">
        <v>10175</v>
      </c>
      <c r="E2328">
        <v>1</v>
      </c>
      <c r="F2328" t="s">
        <v>1281</v>
      </c>
      <c r="G2328">
        <v>20050701</v>
      </c>
      <c r="H2328" t="s">
        <v>10176</v>
      </c>
      <c r="I2328" t="s">
        <v>10177</v>
      </c>
      <c r="J2328" t="s">
        <v>5560</v>
      </c>
      <c r="K2328" t="s">
        <v>141</v>
      </c>
      <c r="L2328" t="s">
        <v>93</v>
      </c>
      <c r="M2328" t="s">
        <v>10178</v>
      </c>
      <c r="O2328" s="2">
        <f>IFERROR(IF($B2328="","",INDEX(所属情報!$E:$E,MATCH($A2328,所属情報!$A:$A,0))),"")</f>
        <v>492217</v>
      </c>
      <c r="P2328" s="2" t="str">
        <f t="shared" si="108"/>
        <v>三久保　祐咲 (1)</v>
      </c>
      <c r="Q2328" s="2" t="str">
        <f t="shared" si="109"/>
        <v>ﾐｸﾎﾞ ﾕｳｻｸ</v>
      </c>
      <c r="R2328" s="2" t="str">
        <f t="shared" si="110"/>
        <v>MIKUBO Yusaku (05)</v>
      </c>
      <c r="S2328" s="2" t="str">
        <f>IFERROR(IF($F2328="","",INDEX(リスト!$C:$C,MATCH($F2328,リスト!$B:$B,0))),"")</f>
        <v>49</v>
      </c>
      <c r="T2328" s="2" t="str">
        <f>IFERROR(IF($K2328="","",INDEX(リスト!$F:$F,MATCH($K2328,リスト!$E:$E,0))),"")</f>
        <v>JPN</v>
      </c>
      <c r="U2328" s="2" t="str">
        <f>IF($B2328="","",RIGHT($G2328*1000+100+COUNTIF($G$2:$G2328,$G2328),9))</f>
        <v>050701103</v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>追手門学院大手前・大　阪</v>
      </c>
    </row>
    <row r="2329" spans="1:22" x14ac:dyDescent="0.4">
      <c r="A2329" t="s">
        <v>725</v>
      </c>
      <c r="B2329">
        <v>2345</v>
      </c>
      <c r="C2329" t="s">
        <v>10179</v>
      </c>
      <c r="D2329" t="s">
        <v>10180</v>
      </c>
      <c r="E2329">
        <v>1</v>
      </c>
      <c r="F2329" t="s">
        <v>95</v>
      </c>
      <c r="G2329">
        <v>20050516</v>
      </c>
      <c r="H2329" t="s">
        <v>10181</v>
      </c>
      <c r="I2329" t="s">
        <v>1106</v>
      </c>
      <c r="J2329" t="s">
        <v>1091</v>
      </c>
      <c r="K2329" t="s">
        <v>141</v>
      </c>
      <c r="L2329" t="s">
        <v>95</v>
      </c>
      <c r="M2329" t="s">
        <v>10182</v>
      </c>
      <c r="O2329" s="2">
        <f>IFERROR(IF($B2329="","",INDEX(所属情報!$E:$E,MATCH($A2329,所属情報!$A:$A,0))),"")</f>
        <v>492234</v>
      </c>
      <c r="P2329" s="2" t="str">
        <f t="shared" si="108"/>
        <v>中田　衆士 (1)</v>
      </c>
      <c r="Q2329" s="2" t="str">
        <f t="shared" si="109"/>
        <v>ﾅｶﾀ ｼｭｳﾄ</v>
      </c>
      <c r="R2329" s="2" t="str">
        <f t="shared" si="110"/>
        <v>NAKATA Shuto (05)</v>
      </c>
      <c r="S2329" s="2" t="str">
        <f>IFERROR(IF($F2329="","",INDEX(リスト!$C:$C,MATCH($F2329,リスト!$B:$B,0))),"")</f>
        <v>28</v>
      </c>
      <c r="T2329" s="2" t="str">
        <f>IFERROR(IF($K2329="","",INDEX(リスト!$F:$F,MATCH($K2329,リスト!$E:$E,0))),"")</f>
        <v>JPN</v>
      </c>
      <c r="U2329" s="2" t="str">
        <f>IF($B2329="","",RIGHT($G2329*1000+100+COUNTIF($G$2:$G2329,$G2329),9))</f>
        <v>050516105</v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>姫路・兵　庫</v>
      </c>
    </row>
    <row r="2330" spans="1:22" x14ac:dyDescent="0.4">
      <c r="A2330" t="s">
        <v>725</v>
      </c>
      <c r="B2330">
        <v>2346</v>
      </c>
      <c r="C2330" t="s">
        <v>10183</v>
      </c>
      <c r="D2330" t="s">
        <v>10184</v>
      </c>
      <c r="E2330">
        <v>1</v>
      </c>
      <c r="F2330" t="s">
        <v>95</v>
      </c>
      <c r="G2330">
        <v>20060318</v>
      </c>
      <c r="H2330" t="s">
        <v>10185</v>
      </c>
      <c r="I2330" t="s">
        <v>10186</v>
      </c>
      <c r="J2330" t="s">
        <v>10187</v>
      </c>
      <c r="K2330" t="s">
        <v>141</v>
      </c>
      <c r="L2330" t="s">
        <v>95</v>
      </c>
      <c r="M2330" t="s">
        <v>7117</v>
      </c>
      <c r="O2330" s="2">
        <f>IFERROR(IF($B2330="","",INDEX(所属情報!$E:$E,MATCH($A2330,所属情報!$A:$A,0))),"")</f>
        <v>492234</v>
      </c>
      <c r="P2330" s="2" t="str">
        <f t="shared" si="108"/>
        <v>神澤　るか (1)</v>
      </c>
      <c r="Q2330" s="2" t="str">
        <f t="shared" si="109"/>
        <v>ｶﾝｻﾞﾜ ﾙｶ</v>
      </c>
      <c r="R2330" s="2" t="str">
        <f t="shared" si="110"/>
        <v>KANZAWA Ruka (06)</v>
      </c>
      <c r="S2330" s="2" t="str">
        <f>IFERROR(IF($F2330="","",INDEX(リスト!$C:$C,MATCH($F2330,リスト!$B:$B,0))),"")</f>
        <v>28</v>
      </c>
      <c r="T2330" s="2" t="str">
        <f>IFERROR(IF($K2330="","",INDEX(リスト!$F:$F,MATCH($K2330,リスト!$E:$E,0))),"")</f>
        <v>JPN</v>
      </c>
      <c r="U2330" s="2" t="str">
        <f>IF($B2330="","",RIGHT($G2330*1000+100+COUNTIF($G$2:$G2330,$G2330),9))</f>
        <v>060318101</v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>加古川南・兵　庫</v>
      </c>
    </row>
    <row r="2331" spans="1:22" x14ac:dyDescent="0.4">
      <c r="A2331" t="s">
        <v>725</v>
      </c>
      <c r="B2331">
        <v>2347</v>
      </c>
      <c r="C2331" t="s">
        <v>10188</v>
      </c>
      <c r="D2331" t="s">
        <v>11915</v>
      </c>
      <c r="E2331">
        <v>1</v>
      </c>
      <c r="F2331" t="s">
        <v>97</v>
      </c>
      <c r="G2331">
        <v>20050826</v>
      </c>
      <c r="H2331" t="s">
        <v>10189</v>
      </c>
      <c r="I2331" t="s">
        <v>10156</v>
      </c>
      <c r="J2331" t="s">
        <v>1986</v>
      </c>
      <c r="K2331" t="s">
        <v>141</v>
      </c>
      <c r="L2331" t="s">
        <v>97</v>
      </c>
      <c r="M2331" t="s">
        <v>4045</v>
      </c>
      <c r="O2331" s="2">
        <f>IFERROR(IF($B2331="","",INDEX(所属情報!$E:$E,MATCH($A2331,所属情報!$A:$A,0))),"")</f>
        <v>492234</v>
      </c>
      <c r="P2331" s="2" t="str">
        <f t="shared" si="108"/>
        <v>藤山　太地 (1)</v>
      </c>
      <c r="Q2331" s="2" t="str">
        <f t="shared" si="109"/>
        <v>ﾄﾔﾏ ﾀｲﾁ</v>
      </c>
      <c r="R2331" s="2" t="str">
        <f t="shared" si="110"/>
        <v>TOYAMA Taichi (05)</v>
      </c>
      <c r="S2331" s="2" t="str">
        <f>IFERROR(IF($F2331="","",INDEX(リスト!$C:$C,MATCH($F2331,リスト!$B:$B,0))),"")</f>
        <v>29</v>
      </c>
      <c r="T2331" s="2" t="str">
        <f>IFERROR(IF($K2331="","",INDEX(リスト!$F:$F,MATCH($K2331,リスト!$E:$E,0))),"")</f>
        <v>JPN</v>
      </c>
      <c r="U2331" s="2" t="str">
        <f>IF($B2331="","",RIGHT($G2331*1000+100+COUNTIF($G$2:$G2331,$G2331),9))</f>
        <v>050826102</v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>桜井・奈　良</v>
      </c>
    </row>
    <row r="2332" spans="1:22" x14ac:dyDescent="0.4">
      <c r="A2332" t="s">
        <v>725</v>
      </c>
      <c r="B2332">
        <v>2348</v>
      </c>
      <c r="C2332" t="s">
        <v>10190</v>
      </c>
      <c r="D2332" t="s">
        <v>11916</v>
      </c>
      <c r="E2332">
        <v>1</v>
      </c>
      <c r="F2332" t="s">
        <v>95</v>
      </c>
      <c r="G2332">
        <v>20050514</v>
      </c>
      <c r="H2332" t="s">
        <v>10191</v>
      </c>
      <c r="I2332" t="s">
        <v>10192</v>
      </c>
      <c r="J2332" t="s">
        <v>1403</v>
      </c>
      <c r="K2332" t="s">
        <v>141</v>
      </c>
      <c r="L2332" t="s">
        <v>95</v>
      </c>
      <c r="M2332" t="s">
        <v>9774</v>
      </c>
      <c r="O2332" s="2">
        <f>IFERROR(IF($B2332="","",INDEX(所属情報!$E:$E,MATCH($A2332,所属情報!$A:$A,0))),"")</f>
        <v>492234</v>
      </c>
      <c r="P2332" s="2" t="str">
        <f t="shared" si="108"/>
        <v>里吉　恵太 (1)</v>
      </c>
      <c r="Q2332" s="2" t="str">
        <f t="shared" si="109"/>
        <v>ｻﾄﾖｼ ｹｲﾀ</v>
      </c>
      <c r="R2332" s="2" t="str">
        <f t="shared" si="110"/>
        <v>SATOYOSHI Keita (05)</v>
      </c>
      <c r="S2332" s="2" t="str">
        <f>IFERROR(IF($F2332="","",INDEX(リスト!$C:$C,MATCH($F2332,リスト!$B:$B,0))),"")</f>
        <v>28</v>
      </c>
      <c r="T2332" s="2" t="str">
        <f>IFERROR(IF($K2332="","",INDEX(リスト!$F:$F,MATCH($K2332,リスト!$E:$E,0))),"")</f>
        <v>JPN</v>
      </c>
      <c r="U2332" s="2" t="str">
        <f>IF($B2332="","",RIGHT($G2332*1000+100+COUNTIF($G$2:$G2332,$G2332),9))</f>
        <v>050514104</v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>六甲アイランド・兵　庫</v>
      </c>
    </row>
    <row r="2333" spans="1:22" x14ac:dyDescent="0.4">
      <c r="A2333" t="s">
        <v>725</v>
      </c>
      <c r="B2333">
        <v>2349</v>
      </c>
      <c r="C2333" t="s">
        <v>10193</v>
      </c>
      <c r="D2333" t="s">
        <v>11917</v>
      </c>
      <c r="E2333">
        <v>1</v>
      </c>
      <c r="F2333" t="s">
        <v>95</v>
      </c>
      <c r="G2333">
        <v>20060328</v>
      </c>
      <c r="H2333" t="s">
        <v>10194</v>
      </c>
      <c r="I2333" t="s">
        <v>1019</v>
      </c>
      <c r="J2333" t="s">
        <v>8888</v>
      </c>
      <c r="K2333" t="s">
        <v>141</v>
      </c>
      <c r="L2333" t="s">
        <v>95</v>
      </c>
      <c r="M2333" t="s">
        <v>9774</v>
      </c>
      <c r="O2333" s="2">
        <f>IFERROR(IF($B2333="","",INDEX(所属情報!$E:$E,MATCH($A2333,所属情報!$A:$A,0))),"")</f>
        <v>492234</v>
      </c>
      <c r="P2333" s="2" t="str">
        <f t="shared" si="108"/>
        <v>鈴木　智徳 (1)</v>
      </c>
      <c r="Q2333" s="2" t="str">
        <f t="shared" si="109"/>
        <v>ｽｽﾞｷ ﾄﾓﾉﾘ</v>
      </c>
      <c r="R2333" s="2" t="str">
        <f t="shared" si="110"/>
        <v>SUZUKI Tomonori (06)</v>
      </c>
      <c r="S2333" s="2" t="str">
        <f>IFERROR(IF($F2333="","",INDEX(リスト!$C:$C,MATCH($F2333,リスト!$B:$B,0))),"")</f>
        <v>28</v>
      </c>
      <c r="T2333" s="2" t="str">
        <f>IFERROR(IF($K2333="","",INDEX(リスト!$F:$F,MATCH($K2333,リスト!$E:$E,0))),"")</f>
        <v>JPN</v>
      </c>
      <c r="U2333" s="2" t="str">
        <f>IF($B2333="","",RIGHT($G2333*1000+100+COUNTIF($G$2:$G2333,$G2333),9))</f>
        <v>060328101</v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>六甲アイランド・兵　庫</v>
      </c>
    </row>
    <row r="2334" spans="1:22" x14ac:dyDescent="0.4">
      <c r="A2334" t="s">
        <v>725</v>
      </c>
      <c r="B2334">
        <v>2350</v>
      </c>
      <c r="C2334" t="s">
        <v>10195</v>
      </c>
      <c r="D2334" t="s">
        <v>11918</v>
      </c>
      <c r="E2334">
        <v>1</v>
      </c>
      <c r="F2334" t="s">
        <v>93</v>
      </c>
      <c r="G2334">
        <v>20051103</v>
      </c>
      <c r="H2334" t="s">
        <v>10196</v>
      </c>
      <c r="I2334" t="s">
        <v>6058</v>
      </c>
      <c r="J2334" t="s">
        <v>10197</v>
      </c>
      <c r="K2334" t="s">
        <v>141</v>
      </c>
      <c r="L2334" t="s">
        <v>93</v>
      </c>
      <c r="M2334" t="s">
        <v>7496</v>
      </c>
      <c r="O2334" s="2">
        <f>IFERROR(IF($B2334="","",INDEX(所属情報!$E:$E,MATCH($A2334,所属情報!$A:$A,0))),"")</f>
        <v>492234</v>
      </c>
      <c r="P2334" s="2" t="str">
        <f t="shared" si="108"/>
        <v>石橋　孝梓 (1)</v>
      </c>
      <c r="Q2334" s="2" t="str">
        <f t="shared" si="109"/>
        <v>ｲｼﾊﾞｼ ﾀｶｼ</v>
      </c>
      <c r="R2334" s="2" t="str">
        <f t="shared" si="110"/>
        <v>ISHIBASHI Takashi (05)</v>
      </c>
      <c r="S2334" s="2" t="str">
        <f>IFERROR(IF($F2334="","",INDEX(リスト!$C:$C,MATCH($F2334,リスト!$B:$B,0))),"")</f>
        <v>27</v>
      </c>
      <c r="T2334" s="2" t="str">
        <f>IFERROR(IF($K2334="","",INDEX(リスト!$F:$F,MATCH($K2334,リスト!$E:$E,0))),"")</f>
        <v>JPN</v>
      </c>
      <c r="U2334" s="2" t="str">
        <f>IF($B2334="","",RIGHT($G2334*1000+100+COUNTIF($G$2:$G2334,$G2334),9))</f>
        <v>051103103</v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>大阪ビジネスフロンティア・大　阪</v>
      </c>
    </row>
    <row r="2335" spans="1:22" x14ac:dyDescent="0.4">
      <c r="A2335" t="s">
        <v>725</v>
      </c>
      <c r="B2335">
        <v>2351</v>
      </c>
      <c r="C2335" t="s">
        <v>10198</v>
      </c>
      <c r="D2335" t="s">
        <v>10199</v>
      </c>
      <c r="E2335">
        <v>1</v>
      </c>
      <c r="F2335" t="s">
        <v>95</v>
      </c>
      <c r="G2335">
        <v>20060228</v>
      </c>
      <c r="H2335" t="s">
        <v>10200</v>
      </c>
      <c r="I2335" t="s">
        <v>10201</v>
      </c>
      <c r="J2335" t="s">
        <v>778</v>
      </c>
      <c r="K2335" t="s">
        <v>141</v>
      </c>
      <c r="L2335" t="s">
        <v>95</v>
      </c>
      <c r="M2335" t="s">
        <v>7357</v>
      </c>
      <c r="O2335" s="2">
        <f>IFERROR(IF($B2335="","",INDEX(所属情報!$E:$E,MATCH($A2335,所属情報!$A:$A,0))),"")</f>
        <v>492234</v>
      </c>
      <c r="P2335" s="2" t="str">
        <f t="shared" si="108"/>
        <v>宮松　諒 (1)</v>
      </c>
      <c r="Q2335" s="2" t="str">
        <f t="shared" si="109"/>
        <v>ﾐﾔﾏﾂ ﾘｮｳ</v>
      </c>
      <c r="R2335" s="2" t="str">
        <f t="shared" si="110"/>
        <v>MIYAMATSU Ryo (06)</v>
      </c>
      <c r="S2335" s="2" t="str">
        <f>IFERROR(IF($F2335="","",INDEX(リスト!$C:$C,MATCH($F2335,リスト!$B:$B,0))),"")</f>
        <v>28</v>
      </c>
      <c r="T2335" s="2" t="str">
        <f>IFERROR(IF($K2335="","",INDEX(リスト!$F:$F,MATCH($K2335,リスト!$E:$E,0))),"")</f>
        <v>JPN</v>
      </c>
      <c r="U2335" s="2" t="str">
        <f>IF($B2335="","",RIGHT($G2335*1000+100+COUNTIF($G$2:$G2335,$G2335),9))</f>
        <v>060228103</v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>宝塚西・兵　庫</v>
      </c>
    </row>
    <row r="2336" spans="1:22" x14ac:dyDescent="0.4">
      <c r="A2336" t="s">
        <v>703</v>
      </c>
      <c r="B2336">
        <v>2352</v>
      </c>
      <c r="C2336" t="s">
        <v>10202</v>
      </c>
      <c r="D2336" t="s">
        <v>10203</v>
      </c>
      <c r="E2336">
        <v>1</v>
      </c>
      <c r="F2336" t="s">
        <v>91</v>
      </c>
      <c r="G2336">
        <v>20051028</v>
      </c>
      <c r="H2336" t="s">
        <v>10204</v>
      </c>
      <c r="I2336" t="s">
        <v>6026</v>
      </c>
      <c r="J2336" t="s">
        <v>11919</v>
      </c>
      <c r="K2336" t="s">
        <v>141</v>
      </c>
      <c r="L2336" t="s">
        <v>91</v>
      </c>
      <c r="M2336" t="s">
        <v>1575</v>
      </c>
      <c r="O2336" s="2">
        <f>IFERROR(IF($B2336="","",INDEX(所属情報!$E:$E,MATCH($A2336,所属情報!$A:$A,0))),"")</f>
        <v>492200</v>
      </c>
      <c r="P2336" s="2" t="str">
        <f t="shared" si="108"/>
        <v>丸尾　陸斗 (1)</v>
      </c>
      <c r="Q2336" s="2" t="str">
        <f t="shared" si="109"/>
        <v>ﾏﾙｵ ﾘｸﾄ</v>
      </c>
      <c r="R2336" s="2" t="str">
        <f t="shared" si="110"/>
        <v>MARUO Rikuto (05)</v>
      </c>
      <c r="S2336" s="2" t="str">
        <f>IFERROR(IF($F2336="","",INDEX(リスト!$C:$C,MATCH($F2336,リスト!$B:$B,0))),"")</f>
        <v>26</v>
      </c>
      <c r="T2336" s="2" t="str">
        <f>IFERROR(IF($K2336="","",INDEX(リスト!$F:$F,MATCH($K2336,リスト!$E:$E,0))),"")</f>
        <v>JPN</v>
      </c>
      <c r="U2336" s="2" t="str">
        <f>IF($B2336="","",RIGHT($G2336*1000+100+COUNTIF($G$2:$G2336,$G2336),9))</f>
        <v>051028101</v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>西京・京　都</v>
      </c>
    </row>
    <row r="2337" spans="1:22" x14ac:dyDescent="0.4">
      <c r="A2337" t="s">
        <v>703</v>
      </c>
      <c r="B2337">
        <v>2353</v>
      </c>
      <c r="C2337" t="s">
        <v>10205</v>
      </c>
      <c r="D2337" t="s">
        <v>10206</v>
      </c>
      <c r="E2337">
        <v>1</v>
      </c>
      <c r="F2337" t="s">
        <v>89</v>
      </c>
      <c r="G2337">
        <v>20050607</v>
      </c>
      <c r="H2337" t="s">
        <v>10207</v>
      </c>
      <c r="I2337" t="s">
        <v>2574</v>
      </c>
      <c r="J2337" t="s">
        <v>10208</v>
      </c>
      <c r="K2337" t="s">
        <v>141</v>
      </c>
      <c r="L2337" t="s">
        <v>91</v>
      </c>
      <c r="M2337" t="s">
        <v>8389</v>
      </c>
      <c r="O2337" s="2">
        <f>IFERROR(IF($B2337="","",INDEX(所属情報!$E:$E,MATCH($A2337,所属情報!$A:$A,0))),"")</f>
        <v>492200</v>
      </c>
      <c r="P2337" s="2" t="str">
        <f t="shared" si="108"/>
        <v>寺村　桃 (1)</v>
      </c>
      <c r="Q2337" s="2" t="str">
        <f t="shared" si="109"/>
        <v>ﾃﾗﾑﾗ ﾓﾓ</v>
      </c>
      <c r="R2337" s="2" t="str">
        <f t="shared" si="110"/>
        <v>TERAMURA Momo (05)</v>
      </c>
      <c r="S2337" s="2" t="str">
        <f>IFERROR(IF($F2337="","",INDEX(リスト!$C:$C,MATCH($F2337,リスト!$B:$B,0))),"")</f>
        <v>25</v>
      </c>
      <c r="T2337" s="2" t="str">
        <f>IFERROR(IF($K2337="","",INDEX(リスト!$F:$F,MATCH($K2337,リスト!$E:$E,0))),"")</f>
        <v>JPN</v>
      </c>
      <c r="U2337" s="2" t="str">
        <f>IF($B2337="","",RIGHT($G2337*1000+100+COUNTIF($G$2:$G2337,$G2337),9))</f>
        <v>050607103</v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>東山・京　都</v>
      </c>
    </row>
    <row r="2338" spans="1:22" x14ac:dyDescent="0.4">
      <c r="A2338" t="s">
        <v>703</v>
      </c>
      <c r="B2338">
        <v>2354</v>
      </c>
      <c r="C2338" t="s">
        <v>10209</v>
      </c>
      <c r="D2338" t="s">
        <v>10210</v>
      </c>
      <c r="E2338">
        <v>1</v>
      </c>
      <c r="F2338" t="s">
        <v>87</v>
      </c>
      <c r="G2338">
        <v>20051115</v>
      </c>
      <c r="H2338" t="s">
        <v>10211</v>
      </c>
      <c r="I2338" t="s">
        <v>1272</v>
      </c>
      <c r="J2338" t="s">
        <v>1360</v>
      </c>
      <c r="K2338" t="s">
        <v>141</v>
      </c>
      <c r="L2338" t="s">
        <v>87</v>
      </c>
      <c r="M2338" t="s">
        <v>4500</v>
      </c>
      <c r="O2338" s="2">
        <f>IFERROR(IF($B2338="","",INDEX(所属情報!$E:$E,MATCH($A2338,所属情報!$A:$A,0))),"")</f>
        <v>492200</v>
      </c>
      <c r="P2338" s="2" t="str">
        <f t="shared" si="108"/>
        <v>藤原　光汰 (1)</v>
      </c>
      <c r="Q2338" s="2" t="str">
        <f t="shared" si="109"/>
        <v>ﾌｼﾞﾜﾗ ｺｳﾀ</v>
      </c>
      <c r="R2338" s="2" t="str">
        <f t="shared" si="110"/>
        <v>FUJIWARA Kota (05)</v>
      </c>
      <c r="S2338" s="2" t="str">
        <f>IFERROR(IF($F2338="","",INDEX(リスト!$C:$C,MATCH($F2338,リスト!$B:$B,0))),"")</f>
        <v>24</v>
      </c>
      <c r="T2338" s="2" t="str">
        <f>IFERROR(IF($K2338="","",INDEX(リスト!$F:$F,MATCH($K2338,リスト!$E:$E,0))),"")</f>
        <v>JPN</v>
      </c>
      <c r="U2338" s="2" t="str">
        <f>IF($B2338="","",RIGHT($G2338*1000+100+COUNTIF($G$2:$G2338,$G2338),9))</f>
        <v>051115101</v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>三重・三　重</v>
      </c>
    </row>
    <row r="2339" spans="1:22" x14ac:dyDescent="0.4">
      <c r="A2339" t="s">
        <v>704</v>
      </c>
      <c r="B2339">
        <v>2355</v>
      </c>
      <c r="C2339" t="s">
        <v>10212</v>
      </c>
      <c r="D2339" t="s">
        <v>10213</v>
      </c>
      <c r="E2339">
        <v>1</v>
      </c>
      <c r="F2339" t="s">
        <v>95</v>
      </c>
      <c r="G2339">
        <v>20040715</v>
      </c>
      <c r="H2339" t="s">
        <v>10214</v>
      </c>
      <c r="I2339" t="s">
        <v>938</v>
      </c>
      <c r="J2339" t="s">
        <v>1986</v>
      </c>
      <c r="K2339" t="s">
        <v>141</v>
      </c>
      <c r="L2339" t="s">
        <v>95</v>
      </c>
      <c r="M2339" t="s">
        <v>10215</v>
      </c>
      <c r="O2339" s="2">
        <f>IFERROR(IF($B2339="","",INDEX(所属情報!$E:$E,MATCH($A2339,所属情報!$A:$A,0))),"")</f>
        <v>492232</v>
      </c>
      <c r="P2339" s="2" t="str">
        <f t="shared" si="108"/>
        <v>藤井　大智 (1)</v>
      </c>
      <c r="Q2339" s="2" t="str">
        <f t="shared" si="109"/>
        <v>ﾌｼﾞｲ ﾀｲﾁ</v>
      </c>
      <c r="R2339" s="2" t="str">
        <f t="shared" si="110"/>
        <v>FUJII Taichi (04)</v>
      </c>
      <c r="S2339" s="2" t="str">
        <f>IFERROR(IF($F2339="","",INDEX(リスト!$C:$C,MATCH($F2339,リスト!$B:$B,0))),"")</f>
        <v>28</v>
      </c>
      <c r="T2339" s="2" t="str">
        <f>IFERROR(IF($K2339="","",INDEX(リスト!$F:$F,MATCH($K2339,リスト!$E:$E,0))),"")</f>
        <v>JPN</v>
      </c>
      <c r="U2339" s="2" t="str">
        <f>IF($B2339="","",RIGHT($G2339*1000+100+COUNTIF($G$2:$G2339,$G2339),9))</f>
        <v>040715101</v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>小野・兵　庫</v>
      </c>
    </row>
    <row r="2340" spans="1:22" x14ac:dyDescent="0.4">
      <c r="A2340" t="s">
        <v>706</v>
      </c>
      <c r="B2340">
        <v>2356</v>
      </c>
      <c r="C2340" t="s">
        <v>10216</v>
      </c>
      <c r="D2340" t="s">
        <v>10217</v>
      </c>
      <c r="E2340">
        <v>1</v>
      </c>
      <c r="F2340" t="s">
        <v>89</v>
      </c>
      <c r="G2340">
        <v>20060221</v>
      </c>
      <c r="H2340" t="s">
        <v>10218</v>
      </c>
      <c r="I2340" t="s">
        <v>10219</v>
      </c>
      <c r="J2340" t="s">
        <v>6292</v>
      </c>
      <c r="K2340" t="s">
        <v>141</v>
      </c>
      <c r="L2340" t="s">
        <v>89</v>
      </c>
      <c r="M2340" t="s">
        <v>1345</v>
      </c>
      <c r="O2340" s="2">
        <f>IFERROR(IF($B2340="","",INDEX(所属情報!$E:$E,MATCH($A2340,所属情報!$A:$A,0))),"")</f>
        <v>492522</v>
      </c>
      <c r="P2340" s="2" t="str">
        <f t="shared" si="108"/>
        <v>岸村　心渉 (1)</v>
      </c>
      <c r="Q2340" s="2" t="str">
        <f t="shared" si="109"/>
        <v>ｷｼﾑﾗ ｱｲﾙ</v>
      </c>
      <c r="R2340" s="2" t="str">
        <f t="shared" si="110"/>
        <v>KISHIMURA Airu (06)</v>
      </c>
      <c r="S2340" s="2" t="str">
        <f>IFERROR(IF($F2340="","",INDEX(リスト!$C:$C,MATCH($F2340,リスト!$B:$B,0))),"")</f>
        <v>25</v>
      </c>
      <c r="T2340" s="2" t="str">
        <f>IFERROR(IF($K2340="","",INDEX(リスト!$F:$F,MATCH($K2340,リスト!$E:$E,0))),"")</f>
        <v>JPN</v>
      </c>
      <c r="U2340" s="2" t="str">
        <f>IF($B2340="","",RIGHT($G2340*1000+100+COUNTIF($G$2:$G2340,$G2340),9))</f>
        <v>060221101</v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>彦根翔西館・滋　賀</v>
      </c>
    </row>
    <row r="2341" spans="1:22" x14ac:dyDescent="0.4">
      <c r="A2341" t="s">
        <v>706</v>
      </c>
      <c r="B2341">
        <v>2357</v>
      </c>
      <c r="C2341" t="s">
        <v>10220</v>
      </c>
      <c r="D2341" t="s">
        <v>10221</v>
      </c>
      <c r="E2341">
        <v>1</v>
      </c>
      <c r="F2341" t="s">
        <v>89</v>
      </c>
      <c r="G2341">
        <v>20050811</v>
      </c>
      <c r="I2341" t="s">
        <v>5529</v>
      </c>
      <c r="J2341" t="s">
        <v>1849</v>
      </c>
      <c r="K2341" t="s">
        <v>141</v>
      </c>
      <c r="L2341" t="s">
        <v>105</v>
      </c>
      <c r="M2341" t="s">
        <v>8396</v>
      </c>
      <c r="O2341" s="2">
        <f>IFERROR(IF($B2341="","",INDEX(所属情報!$E:$E,MATCH($A2341,所属情報!$A:$A,0))),"")</f>
        <v>492522</v>
      </c>
      <c r="P2341" s="2" t="str">
        <f t="shared" si="108"/>
        <v>森田　誠矢 (1)</v>
      </c>
      <c r="Q2341" s="2" t="str">
        <f t="shared" si="109"/>
        <v>ﾓﾘﾀ ｾｲﾔ</v>
      </c>
      <c r="R2341" s="2" t="str">
        <f t="shared" si="110"/>
        <v>MORITA Seiya (05)</v>
      </c>
      <c r="S2341" s="2" t="str">
        <f>IFERROR(IF($F2341="","",INDEX(リスト!$C:$C,MATCH($F2341,リスト!$B:$B,0))),"")</f>
        <v>25</v>
      </c>
      <c r="T2341" s="2" t="str">
        <f>IFERROR(IF($K2341="","",INDEX(リスト!$F:$F,MATCH($K2341,リスト!$E:$E,0))),"")</f>
        <v>JPN</v>
      </c>
      <c r="U2341" s="2" t="str">
        <f>IF($B2341="","",RIGHT($G2341*1000+100+COUNTIF($G$2:$G2341,$G2341),9))</f>
        <v>050811103</v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>鹿島朝日・岡　山</v>
      </c>
    </row>
    <row r="2342" spans="1:22" x14ac:dyDescent="0.4">
      <c r="A2342" t="s">
        <v>706</v>
      </c>
      <c r="B2342">
        <v>2358</v>
      </c>
      <c r="C2342" t="s">
        <v>10222</v>
      </c>
      <c r="D2342" t="s">
        <v>10223</v>
      </c>
      <c r="E2342">
        <v>1</v>
      </c>
      <c r="F2342" t="s">
        <v>95</v>
      </c>
      <c r="G2342">
        <v>20051105</v>
      </c>
      <c r="H2342" t="s">
        <v>10224</v>
      </c>
      <c r="I2342" t="s">
        <v>10225</v>
      </c>
      <c r="J2342" t="s">
        <v>1435</v>
      </c>
      <c r="K2342" t="s">
        <v>141</v>
      </c>
      <c r="L2342" t="s">
        <v>95</v>
      </c>
      <c r="M2342" t="s">
        <v>10226</v>
      </c>
      <c r="O2342" s="2">
        <f>IFERROR(IF($B2342="","",INDEX(所属情報!$E:$E,MATCH($A2342,所属情報!$A:$A,0))),"")</f>
        <v>492522</v>
      </c>
      <c r="P2342" s="2" t="str">
        <f t="shared" si="108"/>
        <v>廣江　優太 (1)</v>
      </c>
      <c r="Q2342" s="2" t="str">
        <f t="shared" si="109"/>
        <v>ﾋﾛｴ ﾕｳﾀ</v>
      </c>
      <c r="R2342" s="2" t="str">
        <f t="shared" si="110"/>
        <v>HIROE Yuta (05)</v>
      </c>
      <c r="S2342" s="2" t="str">
        <f>IFERROR(IF($F2342="","",INDEX(リスト!$C:$C,MATCH($F2342,リスト!$B:$B,0))),"")</f>
        <v>28</v>
      </c>
      <c r="T2342" s="2" t="str">
        <f>IFERROR(IF($K2342="","",INDEX(リスト!$F:$F,MATCH($K2342,リスト!$E:$E,0))),"")</f>
        <v>JPN</v>
      </c>
      <c r="U2342" s="2" t="str">
        <f>IF($B2342="","",RIGHT($G2342*1000+100+COUNTIF($G$2:$G2342,$G2342),9))</f>
        <v>051105103</v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>猪名川・兵　庫</v>
      </c>
    </row>
    <row r="2343" spans="1:22" x14ac:dyDescent="0.4">
      <c r="A2343" t="s">
        <v>762</v>
      </c>
      <c r="B2343">
        <v>2359</v>
      </c>
      <c r="C2343" t="s">
        <v>10227</v>
      </c>
      <c r="D2343" t="s">
        <v>10228</v>
      </c>
      <c r="E2343">
        <v>1</v>
      </c>
      <c r="F2343" t="s">
        <v>91</v>
      </c>
      <c r="G2343">
        <v>20050402</v>
      </c>
      <c r="I2343" t="s">
        <v>5529</v>
      </c>
      <c r="J2343" t="s">
        <v>11920</v>
      </c>
      <c r="K2343" t="s">
        <v>141</v>
      </c>
      <c r="L2343" t="s">
        <v>91</v>
      </c>
      <c r="M2343" t="s">
        <v>1240</v>
      </c>
      <c r="O2343" s="2">
        <f>IFERROR(IF($B2343="","",INDEX(所属情報!$E:$E,MATCH($A2343,所属情報!$A:$A,0))),"")</f>
        <v>492199</v>
      </c>
      <c r="P2343" s="2" t="str">
        <f t="shared" si="108"/>
        <v>森田　隼斗 (1)</v>
      </c>
      <c r="Q2343" s="2" t="str">
        <f t="shared" si="109"/>
        <v>ﾓﾘﾀ ﾊﾔﾄ</v>
      </c>
      <c r="R2343" s="2" t="str">
        <f t="shared" si="110"/>
        <v>MORITA Hayato (05)</v>
      </c>
      <c r="S2343" s="2" t="str">
        <f>IFERROR(IF($F2343="","",INDEX(リスト!$C:$C,MATCH($F2343,リスト!$B:$B,0))),"")</f>
        <v>26</v>
      </c>
      <c r="T2343" s="2" t="str">
        <f>IFERROR(IF($K2343="","",INDEX(リスト!$F:$F,MATCH($K2343,リスト!$E:$E,0))),"")</f>
        <v>JPN</v>
      </c>
      <c r="U2343" s="2" t="str">
        <f>IF($B2343="","",RIGHT($G2343*1000+100+COUNTIF($G$2:$G2343,$G2343),9))</f>
        <v>050402105</v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>花園・京　都</v>
      </c>
    </row>
    <row r="2344" spans="1:22" x14ac:dyDescent="0.4">
      <c r="A2344" t="s">
        <v>725</v>
      </c>
      <c r="B2344">
        <v>2360</v>
      </c>
      <c r="C2344" t="s">
        <v>10229</v>
      </c>
      <c r="D2344" t="s">
        <v>10230</v>
      </c>
      <c r="E2344">
        <v>1</v>
      </c>
      <c r="F2344" t="s">
        <v>93</v>
      </c>
      <c r="G2344">
        <v>20051007</v>
      </c>
      <c r="H2344" t="s">
        <v>10231</v>
      </c>
      <c r="I2344" t="s">
        <v>10232</v>
      </c>
      <c r="J2344" t="s">
        <v>2316</v>
      </c>
      <c r="K2344" t="s">
        <v>141</v>
      </c>
      <c r="L2344" t="s">
        <v>93</v>
      </c>
      <c r="M2344" t="s">
        <v>6346</v>
      </c>
      <c r="O2344" s="2">
        <f>IFERROR(IF($B2344="","",INDEX(所属情報!$E:$E,MATCH($A2344,所属情報!$A:$A,0))),"")</f>
        <v>492234</v>
      </c>
      <c r="P2344" s="2" t="str">
        <f t="shared" si="108"/>
        <v>浦上　大和 (1)</v>
      </c>
      <c r="Q2344" s="2" t="str">
        <f t="shared" si="109"/>
        <v>ｳﾗｶﾐ ﾔﾏﾄ</v>
      </c>
      <c r="R2344" s="2" t="str">
        <f t="shared" si="110"/>
        <v>URAKAMI Yamato (05)</v>
      </c>
      <c r="S2344" s="2" t="str">
        <f>IFERROR(IF($F2344="","",INDEX(リスト!$C:$C,MATCH($F2344,リスト!$B:$B,0))),"")</f>
        <v>27</v>
      </c>
      <c r="T2344" s="2" t="str">
        <f>IFERROR(IF($K2344="","",INDEX(リスト!$F:$F,MATCH($K2344,リスト!$E:$E,0))),"")</f>
        <v>JPN</v>
      </c>
      <c r="U2344" s="2" t="str">
        <f>IF($B2344="","",RIGHT($G2344*1000+100+COUNTIF($G$2:$G2344,$G2344),9))</f>
        <v>051007102</v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>夕陽丘・大　阪</v>
      </c>
    </row>
    <row r="2345" spans="1:22" x14ac:dyDescent="0.4">
      <c r="A2345" t="s">
        <v>704</v>
      </c>
      <c r="B2345">
        <v>2361</v>
      </c>
      <c r="C2345" t="s">
        <v>10233</v>
      </c>
      <c r="D2345" t="s">
        <v>10234</v>
      </c>
      <c r="E2345">
        <v>1</v>
      </c>
      <c r="F2345" t="s">
        <v>95</v>
      </c>
      <c r="G2345">
        <v>20041218</v>
      </c>
      <c r="H2345" t="s">
        <v>10235</v>
      </c>
      <c r="I2345" t="s">
        <v>9463</v>
      </c>
      <c r="J2345" t="s">
        <v>1651</v>
      </c>
      <c r="K2345" t="s">
        <v>141</v>
      </c>
      <c r="L2345" t="s">
        <v>95</v>
      </c>
      <c r="M2345" t="s">
        <v>2061</v>
      </c>
      <c r="O2345" s="2">
        <f>IFERROR(IF($B2345="","",INDEX(所属情報!$E:$E,MATCH($A2345,所属情報!$A:$A,0))),"")</f>
        <v>492232</v>
      </c>
      <c r="P2345" s="2" t="str">
        <f t="shared" si="108"/>
        <v>大下　潤 (1)</v>
      </c>
      <c r="Q2345" s="2" t="str">
        <f t="shared" si="109"/>
        <v>ｵｵｼﾀ ｼﾞｭﾝ</v>
      </c>
      <c r="R2345" s="2" t="str">
        <f t="shared" si="110"/>
        <v>OSHITA Jun (04)</v>
      </c>
      <c r="S2345" s="2" t="str">
        <f>IFERROR(IF($F2345="","",INDEX(リスト!$C:$C,MATCH($F2345,リスト!$B:$B,0))),"")</f>
        <v>28</v>
      </c>
      <c r="T2345" s="2" t="str">
        <f>IFERROR(IF($K2345="","",INDEX(リスト!$F:$F,MATCH($K2345,リスト!$E:$E,0))),"")</f>
        <v>JPN</v>
      </c>
      <c r="U2345" s="2" t="str">
        <f>IF($B2345="","",RIGHT($G2345*1000+100+COUNTIF($G$2:$G2345,$G2345),9))</f>
        <v>041218103</v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>市立西宮・兵　庫</v>
      </c>
    </row>
    <row r="2346" spans="1:22" x14ac:dyDescent="0.4">
      <c r="A2346" t="s">
        <v>720</v>
      </c>
      <c r="B2346">
        <v>2362</v>
      </c>
      <c r="C2346" t="s">
        <v>10236</v>
      </c>
      <c r="D2346" t="s">
        <v>10237</v>
      </c>
      <c r="E2346">
        <v>3</v>
      </c>
      <c r="F2346" t="s">
        <v>91</v>
      </c>
      <c r="G2346">
        <v>20020812</v>
      </c>
      <c r="H2346" t="s">
        <v>10238</v>
      </c>
      <c r="I2346" t="s">
        <v>3611</v>
      </c>
      <c r="J2346" t="s">
        <v>1986</v>
      </c>
      <c r="K2346" t="s">
        <v>141</v>
      </c>
      <c r="L2346" t="s">
        <v>95</v>
      </c>
      <c r="M2346" t="s">
        <v>8876</v>
      </c>
      <c r="O2346" s="2">
        <f>IFERROR(IF($B2346="","",INDEX(所属情報!$E:$E,MATCH($A2346,所属情報!$A:$A,0))),"")</f>
        <v>492205</v>
      </c>
      <c r="P2346" s="2" t="str">
        <f t="shared" si="108"/>
        <v>長尾　太智 (3)</v>
      </c>
      <c r="Q2346" s="2" t="str">
        <f t="shared" si="109"/>
        <v>ﾅｶﾞｵ ﾀｲﾁ</v>
      </c>
      <c r="R2346" s="2" t="str">
        <f t="shared" si="110"/>
        <v>NAGAO Taichi (02)</v>
      </c>
      <c r="S2346" s="2" t="str">
        <f>IFERROR(IF($F2346="","",INDEX(リスト!$C:$C,MATCH($F2346,リスト!$B:$B,0))),"")</f>
        <v>26</v>
      </c>
      <c r="T2346" s="2" t="str">
        <f>IFERROR(IF($K2346="","",INDEX(リスト!$F:$F,MATCH($K2346,リスト!$E:$E,0))),"")</f>
        <v>JPN</v>
      </c>
      <c r="U2346" s="2" t="str">
        <f>IF($B2346="","",RIGHT($G2346*1000+100+COUNTIF($G$2:$G2346,$G2346),9))</f>
        <v>020812103</v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>篠山鳳鳴・兵　庫</v>
      </c>
    </row>
    <row r="2347" spans="1:22" x14ac:dyDescent="0.4">
      <c r="A2347" t="s">
        <v>744</v>
      </c>
      <c r="B2347">
        <v>2363</v>
      </c>
      <c r="C2347" t="s">
        <v>10239</v>
      </c>
      <c r="D2347" t="s">
        <v>10240</v>
      </c>
      <c r="E2347">
        <v>1</v>
      </c>
      <c r="F2347" t="s">
        <v>1281</v>
      </c>
      <c r="G2347">
        <v>20041125</v>
      </c>
      <c r="H2347" t="s">
        <v>10241</v>
      </c>
      <c r="I2347" t="s">
        <v>1402</v>
      </c>
      <c r="J2347" t="s">
        <v>1031</v>
      </c>
      <c r="K2347" t="s">
        <v>141</v>
      </c>
      <c r="L2347" t="s">
        <v>89</v>
      </c>
      <c r="M2347" t="s">
        <v>4155</v>
      </c>
      <c r="O2347" s="2">
        <f>IFERROR(IF($B2347="","",INDEX(所属情報!$E:$E,MATCH($A2347,所属情報!$A:$A,0))),"")</f>
        <v>490047</v>
      </c>
      <c r="P2347" s="2" t="str">
        <f t="shared" si="108"/>
        <v>橋本　諒 (1)</v>
      </c>
      <c r="Q2347" s="2" t="str">
        <f t="shared" si="109"/>
        <v>ﾊｼﾓﾄ ｻﾄﾙ</v>
      </c>
      <c r="R2347" s="2" t="str">
        <f t="shared" si="110"/>
        <v>HASHIMOTO Satoru (04)</v>
      </c>
      <c r="S2347" s="2" t="str">
        <f>IFERROR(IF($F2347="","",INDEX(リスト!$C:$C,MATCH($F2347,リスト!$B:$B,0))),"")</f>
        <v>49</v>
      </c>
      <c r="T2347" s="2" t="str">
        <f>IFERROR(IF($K2347="","",INDEX(リスト!$F:$F,MATCH($K2347,リスト!$E:$E,0))),"")</f>
        <v>JPN</v>
      </c>
      <c r="U2347" s="2" t="str">
        <f>IF($B2347="","",RIGHT($G2347*1000+100+COUNTIF($G$2:$G2347,$G2347),9))</f>
        <v>041125104</v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>膳所・滋　賀</v>
      </c>
    </row>
    <row r="2348" spans="1:22" x14ac:dyDescent="0.4">
      <c r="A2348" t="s">
        <v>744</v>
      </c>
      <c r="B2348">
        <v>2364</v>
      </c>
      <c r="C2348" t="s">
        <v>10242</v>
      </c>
      <c r="D2348" t="s">
        <v>10243</v>
      </c>
      <c r="E2348">
        <v>1</v>
      </c>
      <c r="F2348" t="s">
        <v>1281</v>
      </c>
      <c r="G2348">
        <v>20050809</v>
      </c>
      <c r="H2348" t="s">
        <v>10244</v>
      </c>
      <c r="I2348" t="s">
        <v>3192</v>
      </c>
      <c r="J2348" t="s">
        <v>3409</v>
      </c>
      <c r="K2348" t="s">
        <v>141</v>
      </c>
      <c r="L2348" t="s">
        <v>89</v>
      </c>
      <c r="M2348" t="s">
        <v>10245</v>
      </c>
      <c r="O2348" s="2">
        <f>IFERROR(IF($B2348="","",INDEX(所属情報!$E:$E,MATCH($A2348,所属情報!$A:$A,0))),"")</f>
        <v>490047</v>
      </c>
      <c r="P2348" s="2" t="str">
        <f t="shared" si="108"/>
        <v>奥村　明浩 (1)</v>
      </c>
      <c r="Q2348" s="2" t="str">
        <f t="shared" si="109"/>
        <v>ｵｸﾑﾗ ｱｷﾋﾛ</v>
      </c>
      <c r="R2348" s="2" t="str">
        <f t="shared" si="110"/>
        <v>OKUMURA Akihiro (05)</v>
      </c>
      <c r="S2348" s="2" t="str">
        <f>IFERROR(IF($F2348="","",INDEX(リスト!$C:$C,MATCH($F2348,リスト!$B:$B,0))),"")</f>
        <v>49</v>
      </c>
      <c r="T2348" s="2" t="str">
        <f>IFERROR(IF($K2348="","",INDEX(リスト!$F:$F,MATCH($K2348,リスト!$E:$E,0))),"")</f>
        <v>JPN</v>
      </c>
      <c r="U2348" s="2" t="str">
        <f>IF($B2348="","",RIGHT($G2348*1000+100+COUNTIF($G$2:$G2348,$G2348),9))</f>
        <v>050809102</v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>八日市・滋　賀</v>
      </c>
    </row>
    <row r="2349" spans="1:22" x14ac:dyDescent="0.4">
      <c r="A2349" t="s">
        <v>744</v>
      </c>
      <c r="B2349">
        <v>2365</v>
      </c>
      <c r="C2349" t="s">
        <v>10246</v>
      </c>
      <c r="D2349" t="s">
        <v>10247</v>
      </c>
      <c r="E2349">
        <v>1</v>
      </c>
      <c r="F2349" t="s">
        <v>1281</v>
      </c>
      <c r="G2349">
        <v>20060330</v>
      </c>
      <c r="H2349" t="s">
        <v>10248</v>
      </c>
      <c r="I2349" t="s">
        <v>2958</v>
      </c>
      <c r="J2349" t="s">
        <v>980</v>
      </c>
      <c r="K2349" t="s">
        <v>141</v>
      </c>
      <c r="L2349" t="s">
        <v>89</v>
      </c>
      <c r="M2349" t="s">
        <v>1005</v>
      </c>
      <c r="O2349" s="2">
        <f>IFERROR(IF($B2349="","",INDEX(所属情報!$E:$E,MATCH($A2349,所属情報!$A:$A,0))),"")</f>
        <v>490047</v>
      </c>
      <c r="P2349" s="2" t="str">
        <f t="shared" si="108"/>
        <v>甲斐　翔太 (1)</v>
      </c>
      <c r="Q2349" s="2" t="str">
        <f t="shared" si="109"/>
        <v>ｶｲ ｼｮｳﾀ</v>
      </c>
      <c r="R2349" s="2" t="str">
        <f t="shared" si="110"/>
        <v>KAI Shota (06)</v>
      </c>
      <c r="S2349" s="2" t="str">
        <f>IFERROR(IF($F2349="","",INDEX(リスト!$C:$C,MATCH($F2349,リスト!$B:$B,0))),"")</f>
        <v>49</v>
      </c>
      <c r="T2349" s="2" t="str">
        <f>IFERROR(IF($K2349="","",INDEX(リスト!$F:$F,MATCH($K2349,リスト!$E:$E,0))),"")</f>
        <v>JPN</v>
      </c>
      <c r="U2349" s="2" t="str">
        <f>IF($B2349="","",RIGHT($G2349*1000+100+COUNTIF($G$2:$G2349,$G2349),9))</f>
        <v>060330101</v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>光泉カトリック・滋　賀</v>
      </c>
    </row>
    <row r="2350" spans="1:22" x14ac:dyDescent="0.4">
      <c r="A2350" t="s">
        <v>744</v>
      </c>
      <c r="B2350">
        <v>2366</v>
      </c>
      <c r="C2350" t="s">
        <v>10249</v>
      </c>
      <c r="D2350" t="s">
        <v>10250</v>
      </c>
      <c r="E2350">
        <v>1</v>
      </c>
      <c r="F2350" t="s">
        <v>1281</v>
      </c>
      <c r="G2350">
        <v>20051002</v>
      </c>
      <c r="H2350" t="s">
        <v>10251</v>
      </c>
      <c r="I2350" t="s">
        <v>879</v>
      </c>
      <c r="J2350" t="s">
        <v>2896</v>
      </c>
      <c r="K2350" t="s">
        <v>141</v>
      </c>
      <c r="L2350" t="s">
        <v>85</v>
      </c>
      <c r="M2350" t="s">
        <v>7008</v>
      </c>
      <c r="O2350" s="2">
        <f>IFERROR(IF($B2350="","",INDEX(所属情報!$E:$E,MATCH($A2350,所属情報!$A:$A,0))),"")</f>
        <v>490047</v>
      </c>
      <c r="P2350" s="2" t="str">
        <f t="shared" si="108"/>
        <v>五藤　翔 (1)</v>
      </c>
      <c r="Q2350" s="2" t="str">
        <f t="shared" si="109"/>
        <v>ｺﾞﾄｳ ｼｮｳ</v>
      </c>
      <c r="R2350" s="2" t="str">
        <f t="shared" si="110"/>
        <v>GOTO Sho (05)</v>
      </c>
      <c r="S2350" s="2" t="str">
        <f>IFERROR(IF($F2350="","",INDEX(リスト!$C:$C,MATCH($F2350,リスト!$B:$B,0))),"")</f>
        <v>49</v>
      </c>
      <c r="T2350" s="2" t="str">
        <f>IFERROR(IF($K2350="","",INDEX(リスト!$F:$F,MATCH($K2350,リスト!$E:$E,0))),"")</f>
        <v>JPN</v>
      </c>
      <c r="U2350" s="2" t="str">
        <f>IF($B2350="","",RIGHT($G2350*1000+100+COUNTIF($G$2:$G2350,$G2350),9))</f>
        <v>051002101</v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>一宮・愛　知</v>
      </c>
    </row>
    <row r="2351" spans="1:22" x14ac:dyDescent="0.4">
      <c r="A2351" t="s">
        <v>744</v>
      </c>
      <c r="B2351">
        <v>2367</v>
      </c>
      <c r="C2351" t="s">
        <v>10252</v>
      </c>
      <c r="D2351" t="s">
        <v>10253</v>
      </c>
      <c r="E2351">
        <v>1</v>
      </c>
      <c r="F2351" t="s">
        <v>1281</v>
      </c>
      <c r="G2351">
        <v>20051002</v>
      </c>
      <c r="H2351" t="s">
        <v>10254</v>
      </c>
      <c r="I2351" t="s">
        <v>6131</v>
      </c>
      <c r="J2351" t="s">
        <v>974</v>
      </c>
      <c r="K2351" t="s">
        <v>141</v>
      </c>
      <c r="L2351" t="s">
        <v>89</v>
      </c>
      <c r="M2351" t="s">
        <v>8474</v>
      </c>
      <c r="O2351" s="2">
        <f>IFERROR(IF($B2351="","",INDEX(所属情報!$E:$E,MATCH($A2351,所属情報!$A:$A,0))),"")</f>
        <v>490047</v>
      </c>
      <c r="P2351" s="2" t="str">
        <f t="shared" si="108"/>
        <v>北野　颯太 (1)</v>
      </c>
      <c r="Q2351" s="2" t="str">
        <f t="shared" si="109"/>
        <v>ｷﾀﾉ ｿｳﾀ</v>
      </c>
      <c r="R2351" s="2" t="str">
        <f t="shared" si="110"/>
        <v>KITANO Sota (05)</v>
      </c>
      <c r="S2351" s="2" t="str">
        <f>IFERROR(IF($F2351="","",INDEX(リスト!$C:$C,MATCH($F2351,リスト!$B:$B,0))),"")</f>
        <v>49</v>
      </c>
      <c r="T2351" s="2" t="str">
        <f>IFERROR(IF($K2351="","",INDEX(リスト!$F:$F,MATCH($K2351,リスト!$E:$E,0))),"")</f>
        <v>JPN</v>
      </c>
      <c r="U2351" s="2" t="str">
        <f>IF($B2351="","",RIGHT($G2351*1000+100+COUNTIF($G$2:$G2351,$G2351),9))</f>
        <v>051002102</v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>長浜北・滋　賀</v>
      </c>
    </row>
    <row r="2352" spans="1:22" x14ac:dyDescent="0.4">
      <c r="A2352" t="s">
        <v>744</v>
      </c>
      <c r="B2352">
        <v>2368</v>
      </c>
      <c r="C2352" t="s">
        <v>10255</v>
      </c>
      <c r="D2352" t="s">
        <v>10256</v>
      </c>
      <c r="E2352">
        <v>1</v>
      </c>
      <c r="F2352" t="s">
        <v>1281</v>
      </c>
      <c r="G2352">
        <v>20040513</v>
      </c>
      <c r="H2352" t="s">
        <v>10257</v>
      </c>
      <c r="I2352" t="s">
        <v>2031</v>
      </c>
      <c r="J2352" t="s">
        <v>3941</v>
      </c>
      <c r="K2352" t="s">
        <v>141</v>
      </c>
      <c r="L2352" t="s">
        <v>73</v>
      </c>
      <c r="M2352" t="s">
        <v>8537</v>
      </c>
      <c r="O2352" s="2">
        <f>IFERROR(IF($B2352="","",INDEX(所属情報!$E:$E,MATCH($A2352,所属情報!$A:$A,0))),"")</f>
        <v>490047</v>
      </c>
      <c r="P2352" s="2" t="str">
        <f t="shared" si="108"/>
        <v>梅村　豪 (1)</v>
      </c>
      <c r="Q2352" s="2" t="str">
        <f t="shared" si="109"/>
        <v>ｳﾒﾑﾗ ｺﾞｳ</v>
      </c>
      <c r="R2352" s="2" t="str">
        <f t="shared" si="110"/>
        <v>UMEMURA Go (04)</v>
      </c>
      <c r="S2352" s="2" t="str">
        <f>IFERROR(IF($F2352="","",INDEX(リスト!$C:$C,MATCH($F2352,リスト!$B:$B,0))),"")</f>
        <v>49</v>
      </c>
      <c r="T2352" s="2" t="str">
        <f>IFERROR(IF($K2352="","",INDEX(リスト!$F:$F,MATCH($K2352,リスト!$E:$E,0))),"")</f>
        <v>JPN</v>
      </c>
      <c r="U2352" s="2" t="str">
        <f>IF($B2352="","",RIGHT($G2352*1000+100+COUNTIF($G$2:$G2352,$G2352),9))</f>
        <v>040513102</v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>金沢桜丘・石　川</v>
      </c>
    </row>
    <row r="2353" spans="1:22" x14ac:dyDescent="0.4">
      <c r="A2353" t="s">
        <v>744</v>
      </c>
      <c r="B2353">
        <v>2369</v>
      </c>
      <c r="C2353" t="s">
        <v>10258</v>
      </c>
      <c r="D2353" t="s">
        <v>10259</v>
      </c>
      <c r="E2353">
        <v>3</v>
      </c>
      <c r="F2353" t="s">
        <v>1281</v>
      </c>
      <c r="G2353">
        <v>20040312</v>
      </c>
      <c r="H2353" t="s">
        <v>10260</v>
      </c>
      <c r="I2353" t="s">
        <v>1805</v>
      </c>
      <c r="J2353" t="s">
        <v>4114</v>
      </c>
      <c r="K2353" t="s">
        <v>141</v>
      </c>
      <c r="L2353" t="s">
        <v>61</v>
      </c>
      <c r="M2353" t="s">
        <v>10261</v>
      </c>
      <c r="O2353" s="2">
        <f>IFERROR(IF($B2353="","",INDEX(所属情報!$E:$E,MATCH($A2353,所属情報!$A:$A,0))),"")</f>
        <v>490047</v>
      </c>
      <c r="P2353" s="2" t="str">
        <f t="shared" si="108"/>
        <v>田中　佐昌 (3)</v>
      </c>
      <c r="Q2353" s="2" t="str">
        <f t="shared" si="109"/>
        <v>ﾀﾅｶ ｻｽｹ</v>
      </c>
      <c r="R2353" s="2" t="str">
        <f t="shared" si="110"/>
        <v>TANAKA Sasuke (04)</v>
      </c>
      <c r="S2353" s="2" t="str">
        <f>IFERROR(IF($F2353="","",INDEX(リスト!$C:$C,MATCH($F2353,リスト!$B:$B,0))),"")</f>
        <v>49</v>
      </c>
      <c r="T2353" s="2" t="str">
        <f>IFERROR(IF($K2353="","",INDEX(リスト!$F:$F,MATCH($K2353,リスト!$E:$E,0))),"")</f>
        <v>JPN</v>
      </c>
      <c r="U2353" s="2" t="str">
        <f>IF($B2353="","",RIGHT($G2353*1000+100+COUNTIF($G$2:$G2353,$G2353),9))</f>
        <v>040312103</v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>坂戸西・埼　玉</v>
      </c>
    </row>
    <row r="2354" spans="1:22" x14ac:dyDescent="0.4">
      <c r="A2354" t="s">
        <v>744</v>
      </c>
      <c r="B2354">
        <v>2370</v>
      </c>
      <c r="C2354" t="s">
        <v>10239</v>
      </c>
      <c r="D2354" t="s">
        <v>10240</v>
      </c>
      <c r="E2354">
        <v>1</v>
      </c>
      <c r="F2354" t="s">
        <v>1281</v>
      </c>
      <c r="G2354">
        <v>20041125</v>
      </c>
      <c r="H2354" t="s">
        <v>10241</v>
      </c>
      <c r="I2354" t="s">
        <v>1402</v>
      </c>
      <c r="J2354" t="s">
        <v>1031</v>
      </c>
      <c r="K2354" t="s">
        <v>141</v>
      </c>
      <c r="L2354" t="s">
        <v>89</v>
      </c>
      <c r="M2354" t="s">
        <v>4155</v>
      </c>
      <c r="O2354" s="2">
        <f>IFERROR(IF($B2354="","",INDEX(所属情報!$E:$E,MATCH($A2354,所属情報!$A:$A,0))),"")</f>
        <v>490047</v>
      </c>
      <c r="P2354" s="2" t="str">
        <f t="shared" si="108"/>
        <v>橋本　諒 (1)</v>
      </c>
      <c r="Q2354" s="2" t="str">
        <f t="shared" si="109"/>
        <v>ﾊｼﾓﾄ ｻﾄﾙ</v>
      </c>
      <c r="R2354" s="2" t="str">
        <f t="shared" si="110"/>
        <v>HASHIMOTO Satoru (04)</v>
      </c>
      <c r="S2354" s="2" t="str">
        <f>IFERROR(IF($F2354="","",INDEX(リスト!$C:$C,MATCH($F2354,リスト!$B:$B,0))),"")</f>
        <v>49</v>
      </c>
      <c r="T2354" s="2" t="str">
        <f>IFERROR(IF($K2354="","",INDEX(リスト!$F:$F,MATCH($K2354,リスト!$E:$E,0))),"")</f>
        <v>JPN</v>
      </c>
      <c r="U2354" s="2" t="str">
        <f>IF($B2354="","",RIGHT($G2354*1000+100+COUNTIF($G$2:$G2354,$G2354),9))</f>
        <v>041125105</v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>膳所・滋　賀</v>
      </c>
    </row>
    <row r="2355" spans="1:22" x14ac:dyDescent="0.4">
      <c r="A2355" t="s">
        <v>744</v>
      </c>
      <c r="B2355">
        <v>2371</v>
      </c>
      <c r="C2355" t="s">
        <v>10262</v>
      </c>
      <c r="D2355" t="s">
        <v>10263</v>
      </c>
      <c r="E2355">
        <v>1</v>
      </c>
      <c r="F2355" t="s">
        <v>1281</v>
      </c>
      <c r="G2355">
        <v>20050407</v>
      </c>
      <c r="H2355" t="s">
        <v>10264</v>
      </c>
      <c r="I2355" t="s">
        <v>10265</v>
      </c>
      <c r="J2355" t="s">
        <v>1657</v>
      </c>
      <c r="K2355" t="s">
        <v>141</v>
      </c>
      <c r="L2355" t="s">
        <v>91</v>
      </c>
      <c r="M2355" t="s">
        <v>7251</v>
      </c>
      <c r="O2355" s="2">
        <f>IFERROR(IF($B2355="","",INDEX(所属情報!$E:$E,MATCH($A2355,所属情報!$A:$A,0))),"")</f>
        <v>490047</v>
      </c>
      <c r="P2355" s="2" t="str">
        <f t="shared" si="108"/>
        <v>和氣　悠斗 (1)</v>
      </c>
      <c r="Q2355" s="2" t="str">
        <f t="shared" si="109"/>
        <v>ﾜｷ ﾊﾙﾄ</v>
      </c>
      <c r="R2355" s="2" t="str">
        <f t="shared" si="110"/>
        <v>WAKI Haruto (05)</v>
      </c>
      <c r="S2355" s="2" t="str">
        <f>IFERROR(IF($F2355="","",INDEX(リスト!$C:$C,MATCH($F2355,リスト!$B:$B,0))),"")</f>
        <v>49</v>
      </c>
      <c r="T2355" s="2" t="str">
        <f>IFERROR(IF($K2355="","",INDEX(リスト!$F:$F,MATCH($K2355,リスト!$E:$E,0))),"")</f>
        <v>JPN</v>
      </c>
      <c r="U2355" s="2" t="str">
        <f>IF($B2355="","",RIGHT($G2355*1000+100+COUNTIF($G$2:$G2355,$G2355),9))</f>
        <v>050407103</v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>城南菱創・京　都</v>
      </c>
    </row>
    <row r="2356" spans="1:22" x14ac:dyDescent="0.4">
      <c r="A2356" t="s">
        <v>770</v>
      </c>
      <c r="B2356">
        <v>2372</v>
      </c>
      <c r="C2356" t="s">
        <v>10266</v>
      </c>
      <c r="D2356" t="s">
        <v>11921</v>
      </c>
      <c r="E2356">
        <v>1</v>
      </c>
      <c r="F2356" t="s">
        <v>11776</v>
      </c>
      <c r="G2356">
        <v>20051024</v>
      </c>
      <c r="H2356" t="s">
        <v>11922</v>
      </c>
      <c r="I2356" t="s">
        <v>11923</v>
      </c>
      <c r="J2356" t="s">
        <v>11891</v>
      </c>
      <c r="K2356" t="s">
        <v>11849</v>
      </c>
      <c r="L2356" t="s">
        <v>11776</v>
      </c>
      <c r="M2356" t="s">
        <v>11924</v>
      </c>
      <c r="O2356" s="2">
        <f>IFERROR(IF($B2356="","",INDEX(所属情報!$E:$E,MATCH($A2356,所属情報!$A:$A,0))),"")</f>
        <v>492232</v>
      </c>
      <c r="P2356" s="2" t="str">
        <f t="shared" si="108"/>
        <v>村上　泰誠 (1)</v>
      </c>
      <c r="Q2356" s="2" t="str">
        <f t="shared" si="109"/>
        <v>ﾑﾗｶﾐ ﾀｲｾｲ</v>
      </c>
      <c r="R2356" s="2" t="str">
        <f t="shared" si="110"/>
        <v>MURAKAMI Taisei (05)</v>
      </c>
      <c r="S2356" s="2" t="str">
        <f>IFERROR(IF($F2356="","",INDEX(リスト!$C:$C,MATCH($F2356,リスト!$B:$B,0))),"")</f>
        <v>27</v>
      </c>
      <c r="T2356" s="2" t="str">
        <f>IFERROR(IF($K2356="","",INDEX(リスト!$F:$F,MATCH($K2356,リスト!$E:$E,0))),"")</f>
        <v>JPN</v>
      </c>
      <c r="U2356" s="2" t="str">
        <f>IF($B2356="","",RIGHT($G2356*1000+100+COUNTIF($G$2:$G2356,$G2356),9))</f>
        <v>051024104</v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>千里・大　阪</v>
      </c>
    </row>
    <row r="2357" spans="1:22" x14ac:dyDescent="0.4">
      <c r="A2357" t="s">
        <v>711</v>
      </c>
      <c r="B2357">
        <v>2373</v>
      </c>
      <c r="C2357" t="s">
        <v>10267</v>
      </c>
      <c r="D2357" t="s">
        <v>10268</v>
      </c>
      <c r="E2357" t="s">
        <v>1307</v>
      </c>
      <c r="F2357" t="s">
        <v>93</v>
      </c>
      <c r="G2357">
        <v>20011108</v>
      </c>
      <c r="H2357" t="s">
        <v>10269</v>
      </c>
      <c r="I2357" t="s">
        <v>9707</v>
      </c>
      <c r="J2357" t="s">
        <v>1710</v>
      </c>
      <c r="K2357" t="s">
        <v>141</v>
      </c>
      <c r="L2357" t="s">
        <v>75</v>
      </c>
      <c r="M2357" t="s">
        <v>3888</v>
      </c>
      <c r="O2357" s="2">
        <f>IFERROR(IF($B2357="","",INDEX(所属情報!$E:$E,MATCH($A2357,所属情報!$A:$A,0))),"")</f>
        <v>490051</v>
      </c>
      <c r="P2357" s="2" t="str">
        <f t="shared" si="108"/>
        <v>奥野　賢汰 (M1)</v>
      </c>
      <c r="Q2357" s="2" t="str">
        <f t="shared" si="109"/>
        <v>ｵｸﾉ ｹﾝﾀ</v>
      </c>
      <c r="R2357" s="2" t="str">
        <f t="shared" si="110"/>
        <v>OKUNO Kenta (01)</v>
      </c>
      <c r="S2357" s="2" t="str">
        <f>IFERROR(IF($F2357="","",INDEX(リスト!$C:$C,MATCH($F2357,リスト!$B:$B,0))),"")</f>
        <v>27</v>
      </c>
      <c r="T2357" s="2" t="str">
        <f>IFERROR(IF($K2357="","",INDEX(リスト!$F:$F,MATCH($K2357,リスト!$E:$E,0))),"")</f>
        <v>JPN</v>
      </c>
      <c r="U2357" s="2" t="str">
        <f>IF($B2357="","",RIGHT($G2357*1000+100+COUNTIF($G$2:$G2357,$G2357),9))</f>
        <v>011108102</v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>藤島・福　井</v>
      </c>
    </row>
    <row r="2358" spans="1:22" x14ac:dyDescent="0.4">
      <c r="A2358" t="s">
        <v>711</v>
      </c>
      <c r="B2358">
        <v>2374</v>
      </c>
      <c r="C2358" t="s">
        <v>10270</v>
      </c>
      <c r="D2358" t="s">
        <v>10271</v>
      </c>
      <c r="E2358">
        <v>1</v>
      </c>
      <c r="F2358" t="s">
        <v>59</v>
      </c>
      <c r="G2358">
        <v>20040418</v>
      </c>
      <c r="H2358" t="s">
        <v>10272</v>
      </c>
      <c r="I2358" t="s">
        <v>2225</v>
      </c>
      <c r="J2358" t="s">
        <v>2238</v>
      </c>
      <c r="K2358" t="s">
        <v>141</v>
      </c>
      <c r="L2358" t="s">
        <v>59</v>
      </c>
      <c r="M2358" t="s">
        <v>10273</v>
      </c>
      <c r="O2358" s="2">
        <f>IFERROR(IF($B2358="","",INDEX(所属情報!$E:$E,MATCH($A2358,所属情報!$A:$A,0))),"")</f>
        <v>490051</v>
      </c>
      <c r="P2358" s="2" t="str">
        <f t="shared" si="108"/>
        <v>中嶋　律空 (1)</v>
      </c>
      <c r="Q2358" s="2" t="str">
        <f t="shared" si="109"/>
        <v>ﾅｶｼﾞﾏ ﾘｸ</v>
      </c>
      <c r="R2358" s="2" t="str">
        <f t="shared" si="110"/>
        <v>NAKAJIMA Riku (04)</v>
      </c>
      <c r="S2358" s="2" t="str">
        <f>IFERROR(IF($F2358="","",INDEX(リスト!$C:$C,MATCH($F2358,リスト!$B:$B,0))),"")</f>
        <v>10</v>
      </c>
      <c r="T2358" s="2" t="str">
        <f>IFERROR(IF($K2358="","",INDEX(リスト!$F:$F,MATCH($K2358,リスト!$E:$E,0))),"")</f>
        <v>JPN</v>
      </c>
      <c r="U2358" s="2" t="str">
        <f>IF($B2358="","",RIGHT($G2358*1000+100+COUNTIF($G$2:$G2358,$G2358),9))</f>
        <v>040418101</v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>四ツ葉学園中等・群　馬</v>
      </c>
    </row>
    <row r="2359" spans="1:22" x14ac:dyDescent="0.4">
      <c r="A2359" t="s">
        <v>711</v>
      </c>
      <c r="B2359">
        <v>2375</v>
      </c>
      <c r="C2359" t="s">
        <v>10274</v>
      </c>
      <c r="D2359" t="s">
        <v>10275</v>
      </c>
      <c r="E2359">
        <v>1</v>
      </c>
      <c r="F2359" t="s">
        <v>71</v>
      </c>
      <c r="G2359">
        <v>20060204</v>
      </c>
      <c r="H2359" t="s">
        <v>10276</v>
      </c>
      <c r="I2359" t="s">
        <v>10277</v>
      </c>
      <c r="J2359" t="s">
        <v>10278</v>
      </c>
      <c r="K2359" t="s">
        <v>141</v>
      </c>
      <c r="L2359" t="s">
        <v>71</v>
      </c>
      <c r="M2359" t="s">
        <v>10279</v>
      </c>
      <c r="O2359" s="2">
        <f>IFERROR(IF($B2359="","",INDEX(所属情報!$E:$E,MATCH($A2359,所属情報!$A:$A,0))),"")</f>
        <v>490051</v>
      </c>
      <c r="P2359" s="2" t="str">
        <f t="shared" si="108"/>
        <v>浜守　光映 (1)</v>
      </c>
      <c r="Q2359" s="2" t="str">
        <f t="shared" si="109"/>
        <v>ﾊﾏﾓﾘ ﾃﾙｷ</v>
      </c>
      <c r="R2359" s="2" t="str">
        <f t="shared" si="110"/>
        <v>HAMAMORI Teruki (06)</v>
      </c>
      <c r="S2359" s="2" t="str">
        <f>IFERROR(IF($F2359="","",INDEX(リスト!$C:$C,MATCH($F2359,リスト!$B:$B,0))),"")</f>
        <v>16</v>
      </c>
      <c r="T2359" s="2" t="str">
        <f>IFERROR(IF($K2359="","",INDEX(リスト!$F:$F,MATCH($K2359,リスト!$E:$E,0))),"")</f>
        <v>JPN</v>
      </c>
      <c r="U2359" s="2" t="str">
        <f>IF($B2359="","",RIGHT($G2359*1000+100+COUNTIF($G$2:$G2359,$G2359),9))</f>
        <v>060204103</v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>魚津・富　山</v>
      </c>
    </row>
    <row r="2360" spans="1:22" x14ac:dyDescent="0.4">
      <c r="A2360" t="s">
        <v>711</v>
      </c>
      <c r="B2360">
        <v>2376</v>
      </c>
      <c r="C2360" t="s">
        <v>10280</v>
      </c>
      <c r="D2360" t="s">
        <v>10281</v>
      </c>
      <c r="E2360">
        <v>1</v>
      </c>
      <c r="F2360" t="s">
        <v>89</v>
      </c>
      <c r="G2360">
        <v>20050517</v>
      </c>
      <c r="H2360" t="s">
        <v>10282</v>
      </c>
      <c r="I2360" t="s">
        <v>1736</v>
      </c>
      <c r="J2360" t="s">
        <v>2431</v>
      </c>
      <c r="K2360" t="s">
        <v>141</v>
      </c>
      <c r="L2360" t="s">
        <v>89</v>
      </c>
      <c r="M2360" t="s">
        <v>4155</v>
      </c>
      <c r="O2360" s="2">
        <f>IFERROR(IF($B2360="","",INDEX(所属情報!$E:$E,MATCH($A2360,所属情報!$A:$A,0))),"")</f>
        <v>490051</v>
      </c>
      <c r="P2360" s="2" t="str">
        <f t="shared" si="108"/>
        <v>吉川　大智 (1)</v>
      </c>
      <c r="Q2360" s="2" t="str">
        <f t="shared" si="109"/>
        <v>ﾖｼｶﾜ ﾀﾞｲﾁ</v>
      </c>
      <c r="R2360" s="2" t="str">
        <f t="shared" si="110"/>
        <v>YOSHIKAWA Daichi (05)</v>
      </c>
      <c r="S2360" s="2" t="str">
        <f>IFERROR(IF($F2360="","",INDEX(リスト!$C:$C,MATCH($F2360,リスト!$B:$B,0))),"")</f>
        <v>25</v>
      </c>
      <c r="T2360" s="2" t="str">
        <f>IFERROR(IF($K2360="","",INDEX(リスト!$F:$F,MATCH($K2360,リスト!$E:$E,0))),"")</f>
        <v>JPN</v>
      </c>
      <c r="U2360" s="2" t="str">
        <f>IF($B2360="","",RIGHT($G2360*1000+100+COUNTIF($G$2:$G2360,$G2360),9))</f>
        <v>050517102</v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>膳所・滋　賀</v>
      </c>
    </row>
    <row r="2361" spans="1:22" x14ac:dyDescent="0.4">
      <c r="A2361" t="s">
        <v>711</v>
      </c>
      <c r="B2361">
        <v>2377</v>
      </c>
      <c r="C2361" t="s">
        <v>10283</v>
      </c>
      <c r="D2361" t="s">
        <v>10284</v>
      </c>
      <c r="E2361">
        <v>1</v>
      </c>
      <c r="F2361" t="s">
        <v>87</v>
      </c>
      <c r="G2361">
        <v>20040418</v>
      </c>
      <c r="H2361" t="s">
        <v>10285</v>
      </c>
      <c r="I2361" t="s">
        <v>10286</v>
      </c>
      <c r="J2361" t="s">
        <v>1435</v>
      </c>
      <c r="K2361" t="s">
        <v>141</v>
      </c>
      <c r="L2361" t="s">
        <v>87</v>
      </c>
      <c r="M2361" t="s">
        <v>4753</v>
      </c>
      <c r="O2361" s="2">
        <f>IFERROR(IF($B2361="","",INDEX(所属情報!$E:$E,MATCH($A2361,所属情報!$A:$A,0))),"")</f>
        <v>490051</v>
      </c>
      <c r="P2361" s="2" t="str">
        <f t="shared" si="108"/>
        <v>雨澤　優太 (1)</v>
      </c>
      <c r="Q2361" s="2" t="str">
        <f t="shared" si="109"/>
        <v>ｱﾒｻﾞﾜ ﾕｳﾀ</v>
      </c>
      <c r="R2361" s="2" t="str">
        <f t="shared" si="110"/>
        <v>AMEZAWA Yuta (04)</v>
      </c>
      <c r="S2361" s="2" t="str">
        <f>IFERROR(IF($F2361="","",INDEX(リスト!$C:$C,MATCH($F2361,リスト!$B:$B,0))),"")</f>
        <v>24</v>
      </c>
      <c r="T2361" s="2" t="str">
        <f>IFERROR(IF($K2361="","",INDEX(リスト!$F:$F,MATCH($K2361,リスト!$E:$E,0))),"")</f>
        <v>JPN</v>
      </c>
      <c r="U2361" s="2" t="str">
        <f>IF($B2361="","",RIGHT($G2361*1000+100+COUNTIF($G$2:$G2361,$G2361),9))</f>
        <v>040418102</v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>四日市・三　重</v>
      </c>
    </row>
    <row r="2362" spans="1:22" x14ac:dyDescent="0.4">
      <c r="A2362" t="s">
        <v>711</v>
      </c>
      <c r="B2362">
        <v>2378</v>
      </c>
      <c r="C2362" t="s">
        <v>10287</v>
      </c>
      <c r="D2362" t="s">
        <v>10288</v>
      </c>
      <c r="E2362">
        <v>1</v>
      </c>
      <c r="F2362" t="s">
        <v>107</v>
      </c>
      <c r="G2362">
        <v>20051029</v>
      </c>
      <c r="H2362" t="s">
        <v>10289</v>
      </c>
      <c r="I2362" t="s">
        <v>10290</v>
      </c>
      <c r="J2362" t="s">
        <v>898</v>
      </c>
      <c r="K2362" t="s">
        <v>141</v>
      </c>
      <c r="L2362" t="s">
        <v>107</v>
      </c>
      <c r="M2362" t="s">
        <v>10291</v>
      </c>
      <c r="O2362" s="2">
        <f>IFERROR(IF($B2362="","",INDEX(所属情報!$E:$E,MATCH($A2362,所属情報!$A:$A,0))),"")</f>
        <v>490051</v>
      </c>
      <c r="P2362" s="2" t="str">
        <f t="shared" si="108"/>
        <v>新田　翼 (1)</v>
      </c>
      <c r="Q2362" s="2" t="str">
        <f t="shared" si="109"/>
        <v>ﾆｯﾀ ﾂﾊﾞｻ</v>
      </c>
      <c r="R2362" s="2" t="str">
        <f t="shared" si="110"/>
        <v>NITTA Tsubasa (05)</v>
      </c>
      <c r="S2362" s="2" t="str">
        <f>IFERROR(IF($F2362="","",INDEX(リスト!$C:$C,MATCH($F2362,リスト!$B:$B,0))),"")</f>
        <v>34</v>
      </c>
      <c r="T2362" s="2" t="str">
        <f>IFERROR(IF($K2362="","",INDEX(リスト!$F:$F,MATCH($K2362,リスト!$E:$E,0))),"")</f>
        <v>JPN</v>
      </c>
      <c r="U2362" s="2" t="str">
        <f>IF($B2362="","",RIGHT($G2362*1000+100+COUNTIF($G$2:$G2362,$G2362),9))</f>
        <v>051029102</v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>安古市・広　島</v>
      </c>
    </row>
    <row r="2363" spans="1:22" x14ac:dyDescent="0.4">
      <c r="A2363" t="s">
        <v>711</v>
      </c>
      <c r="B2363">
        <v>2379</v>
      </c>
      <c r="C2363" t="s">
        <v>10292</v>
      </c>
      <c r="D2363" t="s">
        <v>10293</v>
      </c>
      <c r="E2363">
        <v>1</v>
      </c>
      <c r="F2363" t="s">
        <v>93</v>
      </c>
      <c r="G2363">
        <v>20050707</v>
      </c>
      <c r="H2363" t="s">
        <v>10294</v>
      </c>
      <c r="I2363" t="s">
        <v>1630</v>
      </c>
      <c r="J2363" t="s">
        <v>10295</v>
      </c>
      <c r="K2363" t="s">
        <v>141</v>
      </c>
      <c r="L2363" t="s">
        <v>85</v>
      </c>
      <c r="M2363" t="s">
        <v>10296</v>
      </c>
      <c r="O2363" s="2">
        <f>IFERROR(IF($B2363="","",INDEX(所属情報!$E:$E,MATCH($A2363,所属情報!$A:$A,0))),"")</f>
        <v>490051</v>
      </c>
      <c r="P2363" s="2" t="str">
        <f t="shared" si="108"/>
        <v>舛田　祥拓 (1)</v>
      </c>
      <c r="Q2363" s="2" t="str">
        <f t="shared" si="109"/>
        <v>ﾏｽﾀﾞ ｼｮｳﾀｸ</v>
      </c>
      <c r="R2363" s="2" t="str">
        <f t="shared" si="110"/>
        <v>MASUDA Shotaku (05)</v>
      </c>
      <c r="S2363" s="2" t="str">
        <f>IFERROR(IF($F2363="","",INDEX(リスト!$C:$C,MATCH($F2363,リスト!$B:$B,0))),"")</f>
        <v>27</v>
      </c>
      <c r="T2363" s="2" t="str">
        <f>IFERROR(IF($K2363="","",INDEX(リスト!$F:$F,MATCH($K2363,リスト!$E:$E,0))),"")</f>
        <v>JPN</v>
      </c>
      <c r="U2363" s="2" t="str">
        <f>IF($B2363="","",RIGHT($G2363*1000+100+COUNTIF($G$2:$G2363,$G2363),9))</f>
        <v>050707102</v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>刈谷北・愛　知</v>
      </c>
    </row>
    <row r="2364" spans="1:22" x14ac:dyDescent="0.4">
      <c r="A2364" t="s">
        <v>711</v>
      </c>
      <c r="B2364">
        <v>2380</v>
      </c>
      <c r="C2364" t="s">
        <v>10297</v>
      </c>
      <c r="D2364" t="s">
        <v>10298</v>
      </c>
      <c r="E2364">
        <v>1</v>
      </c>
      <c r="F2364" t="s">
        <v>95</v>
      </c>
      <c r="G2364">
        <v>20050706</v>
      </c>
      <c r="H2364" t="s">
        <v>10299</v>
      </c>
      <c r="I2364" t="s">
        <v>10300</v>
      </c>
      <c r="J2364" t="s">
        <v>10118</v>
      </c>
      <c r="K2364" t="s">
        <v>141</v>
      </c>
      <c r="L2364" t="s">
        <v>95</v>
      </c>
      <c r="M2364" t="s">
        <v>2061</v>
      </c>
      <c r="O2364" s="2">
        <f>IFERROR(IF($B2364="","",INDEX(所属情報!$E:$E,MATCH($A2364,所属情報!$A:$A,0))),"")</f>
        <v>490051</v>
      </c>
      <c r="P2364" s="2" t="str">
        <f t="shared" si="108"/>
        <v>田口　直裕 (1)</v>
      </c>
      <c r="Q2364" s="2" t="str">
        <f t="shared" si="109"/>
        <v>ﾀｸﾞﾁ ﾅｵﾋﾛ</v>
      </c>
      <c r="R2364" s="2" t="str">
        <f t="shared" si="110"/>
        <v>TAGUCHI Naohiro (05)</v>
      </c>
      <c r="S2364" s="2" t="str">
        <f>IFERROR(IF($F2364="","",INDEX(リスト!$C:$C,MATCH($F2364,リスト!$B:$B,0))),"")</f>
        <v>28</v>
      </c>
      <c r="T2364" s="2" t="str">
        <f>IFERROR(IF($K2364="","",INDEX(リスト!$F:$F,MATCH($K2364,リスト!$E:$E,0))),"")</f>
        <v>JPN</v>
      </c>
      <c r="U2364" s="2" t="str">
        <f>IF($B2364="","",RIGHT($G2364*1000+100+COUNTIF($G$2:$G2364,$G2364),9))</f>
        <v>050706103</v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>市立西宮・兵　庫</v>
      </c>
    </row>
    <row r="2365" spans="1:22" x14ac:dyDescent="0.4">
      <c r="A2365" t="s">
        <v>711</v>
      </c>
      <c r="B2365">
        <v>2381</v>
      </c>
      <c r="C2365" t="s">
        <v>10301</v>
      </c>
      <c r="D2365" t="s">
        <v>10302</v>
      </c>
      <c r="E2365">
        <v>1</v>
      </c>
      <c r="F2365" t="s">
        <v>93</v>
      </c>
      <c r="G2365">
        <v>20040428</v>
      </c>
      <c r="H2365" t="s">
        <v>10303</v>
      </c>
      <c r="I2365" t="s">
        <v>1167</v>
      </c>
      <c r="J2365" t="s">
        <v>2326</v>
      </c>
      <c r="K2365" t="s">
        <v>141</v>
      </c>
      <c r="L2365" t="s">
        <v>65</v>
      </c>
      <c r="M2365" t="s">
        <v>10304</v>
      </c>
      <c r="O2365" s="2">
        <f>IFERROR(IF($B2365="","",INDEX(所属情報!$E:$E,MATCH($A2365,所属情報!$A:$A,0))),"")</f>
        <v>490051</v>
      </c>
      <c r="P2365" s="2" t="str">
        <f t="shared" si="108"/>
        <v>水野　輔 (1)</v>
      </c>
      <c r="Q2365" s="2" t="str">
        <f t="shared" si="109"/>
        <v>ﾐｽﾞﾉ ﾀｽｸ</v>
      </c>
      <c r="R2365" s="2" t="str">
        <f t="shared" si="110"/>
        <v>MIZUNO Tasuku (04)</v>
      </c>
      <c r="S2365" s="2" t="str">
        <f>IFERROR(IF($F2365="","",INDEX(リスト!$C:$C,MATCH($F2365,リスト!$B:$B,0))),"")</f>
        <v>27</v>
      </c>
      <c r="T2365" s="2" t="str">
        <f>IFERROR(IF($K2365="","",INDEX(リスト!$F:$F,MATCH($K2365,リスト!$E:$E,0))),"")</f>
        <v>JPN</v>
      </c>
      <c r="U2365" s="2" t="str">
        <f>IF($B2365="","",RIGHT($G2365*1000+100+COUNTIF($G$2:$G2365,$G2365),9))</f>
        <v>040428102</v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>攻玉社・東　京</v>
      </c>
    </row>
    <row r="2366" spans="1:22" x14ac:dyDescent="0.4">
      <c r="A2366" t="s">
        <v>711</v>
      </c>
      <c r="B2366">
        <v>2382</v>
      </c>
      <c r="C2366" t="s">
        <v>10305</v>
      </c>
      <c r="D2366" t="s">
        <v>5782</v>
      </c>
      <c r="E2366">
        <v>1</v>
      </c>
      <c r="F2366" t="s">
        <v>95</v>
      </c>
      <c r="G2366">
        <v>20051221</v>
      </c>
      <c r="H2366" t="s">
        <v>10306</v>
      </c>
      <c r="I2366" t="s">
        <v>1896</v>
      </c>
      <c r="J2366" t="s">
        <v>3414</v>
      </c>
      <c r="K2366" t="s">
        <v>141</v>
      </c>
      <c r="L2366" t="s">
        <v>95</v>
      </c>
      <c r="M2366" t="s">
        <v>3823</v>
      </c>
      <c r="O2366" s="2">
        <f>IFERROR(IF($B2366="","",INDEX(所属情報!$E:$E,MATCH($A2366,所属情報!$A:$A,0))),"")</f>
        <v>490051</v>
      </c>
      <c r="P2366" s="2" t="str">
        <f t="shared" si="108"/>
        <v>石川　慎翔 (1)</v>
      </c>
      <c r="Q2366" s="2" t="str">
        <f t="shared" si="109"/>
        <v>ｲｼｶﾜ ﾏﾅﾄ</v>
      </c>
      <c r="R2366" s="2" t="str">
        <f t="shared" si="110"/>
        <v>ISHIKAWA Manato (05)</v>
      </c>
      <c r="S2366" s="2" t="str">
        <f>IFERROR(IF($F2366="","",INDEX(リスト!$C:$C,MATCH($F2366,リスト!$B:$B,0))),"")</f>
        <v>28</v>
      </c>
      <c r="T2366" s="2" t="str">
        <f>IFERROR(IF($K2366="","",INDEX(リスト!$F:$F,MATCH($K2366,リスト!$E:$E,0))),"")</f>
        <v>JPN</v>
      </c>
      <c r="U2366" s="2" t="str">
        <f>IF($B2366="","",RIGHT($G2366*1000+100+COUNTIF($G$2:$G2366,$G2366),9))</f>
        <v>051221102</v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>長田・兵　庫</v>
      </c>
    </row>
    <row r="2367" spans="1:22" x14ac:dyDescent="0.4">
      <c r="A2367" t="s">
        <v>711</v>
      </c>
      <c r="B2367">
        <v>2383</v>
      </c>
      <c r="C2367" t="s">
        <v>10307</v>
      </c>
      <c r="D2367" t="s">
        <v>10308</v>
      </c>
      <c r="E2367">
        <v>1</v>
      </c>
      <c r="F2367" t="s">
        <v>89</v>
      </c>
      <c r="G2367">
        <v>20050509</v>
      </c>
      <c r="H2367" t="s">
        <v>10309</v>
      </c>
      <c r="I2367" t="s">
        <v>3483</v>
      </c>
      <c r="J2367" t="s">
        <v>9964</v>
      </c>
      <c r="K2367" t="s">
        <v>141</v>
      </c>
      <c r="L2367" t="s">
        <v>89</v>
      </c>
      <c r="M2367" t="s">
        <v>4155</v>
      </c>
      <c r="O2367" s="2">
        <f>IFERROR(IF($B2367="","",INDEX(所属情報!$E:$E,MATCH($A2367,所属情報!$A:$A,0))),"")</f>
        <v>490051</v>
      </c>
      <c r="P2367" s="2" t="str">
        <f t="shared" si="108"/>
        <v>森本　晴倖 (1)</v>
      </c>
      <c r="Q2367" s="2" t="str">
        <f t="shared" si="109"/>
        <v>ﾓﾘﾓﾄ ﾊﾙﾕｷ</v>
      </c>
      <c r="R2367" s="2" t="str">
        <f t="shared" si="110"/>
        <v>MORIMOTO Haruyuki (05)</v>
      </c>
      <c r="S2367" s="2" t="str">
        <f>IFERROR(IF($F2367="","",INDEX(リスト!$C:$C,MATCH($F2367,リスト!$B:$B,0))),"")</f>
        <v>25</v>
      </c>
      <c r="T2367" s="2" t="str">
        <f>IFERROR(IF($K2367="","",INDEX(リスト!$F:$F,MATCH($K2367,リスト!$E:$E,0))),"")</f>
        <v>JPN</v>
      </c>
      <c r="U2367" s="2" t="str">
        <f>IF($B2367="","",RIGHT($G2367*1000+100+COUNTIF($G$2:$G2367,$G2367),9))</f>
        <v>050509103</v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>膳所・滋　賀</v>
      </c>
    </row>
    <row r="2368" spans="1:22" x14ac:dyDescent="0.4">
      <c r="A2368" t="s">
        <v>744</v>
      </c>
      <c r="B2368">
        <v>2384</v>
      </c>
      <c r="C2368" t="s">
        <v>10310</v>
      </c>
      <c r="D2368" t="s">
        <v>10311</v>
      </c>
      <c r="E2368">
        <v>2</v>
      </c>
      <c r="F2368" t="s">
        <v>1281</v>
      </c>
      <c r="G2368">
        <v>20050309</v>
      </c>
      <c r="H2368" t="s">
        <v>10312</v>
      </c>
      <c r="I2368" t="s">
        <v>902</v>
      </c>
      <c r="J2368" t="s">
        <v>6693</v>
      </c>
      <c r="K2368" t="s">
        <v>141</v>
      </c>
      <c r="L2368" t="s">
        <v>75</v>
      </c>
      <c r="M2368" t="s">
        <v>10313</v>
      </c>
      <c r="O2368" s="2">
        <f>IFERROR(IF($B2368="","",INDEX(所属情報!$E:$E,MATCH($A2368,所属情報!$A:$A,0))),"")</f>
        <v>490047</v>
      </c>
      <c r="P2368" s="2" t="str">
        <f t="shared" si="108"/>
        <v>金山　敬祐 (2)</v>
      </c>
      <c r="Q2368" s="2" t="str">
        <f t="shared" si="109"/>
        <v>ｶﾅﾔﾏ ｷｮｳｽｹ</v>
      </c>
      <c r="R2368" s="2" t="str">
        <f t="shared" si="110"/>
        <v>KANAYAMA Kyosuke (05)</v>
      </c>
      <c r="S2368" s="2" t="str">
        <f>IFERROR(IF($F2368="","",INDEX(リスト!$C:$C,MATCH($F2368,リスト!$B:$B,0))),"")</f>
        <v>49</v>
      </c>
      <c r="T2368" s="2" t="str">
        <f>IFERROR(IF($K2368="","",INDEX(リスト!$F:$F,MATCH($K2368,リスト!$E:$E,0))),"")</f>
        <v>JPN</v>
      </c>
      <c r="U2368" s="2" t="str">
        <f>IF($B2368="","",RIGHT($G2368*1000+100+COUNTIF($G$2:$G2368,$G2368),9))</f>
        <v>050309102</v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>福井工業大福井・福　井</v>
      </c>
    </row>
    <row r="2369" spans="1:22" x14ac:dyDescent="0.4">
      <c r="A2369" t="s">
        <v>735</v>
      </c>
      <c r="B2369">
        <v>2385</v>
      </c>
      <c r="C2369" t="s">
        <v>10314</v>
      </c>
      <c r="D2369" t="s">
        <v>10315</v>
      </c>
      <c r="E2369">
        <v>1</v>
      </c>
      <c r="F2369" t="s">
        <v>1281</v>
      </c>
      <c r="G2369">
        <v>20060228</v>
      </c>
      <c r="I2369" t="s">
        <v>949</v>
      </c>
      <c r="J2369" t="s">
        <v>1182</v>
      </c>
      <c r="K2369" t="s">
        <v>141</v>
      </c>
      <c r="L2369" t="s">
        <v>89</v>
      </c>
      <c r="M2369" t="s">
        <v>10316</v>
      </c>
      <c r="O2369" s="2">
        <f>IFERROR(IF($B2369="","",INDEX(所属情報!$E:$E,MATCH($A2369,所属情報!$A:$A,0))),"")</f>
        <v>491054</v>
      </c>
      <c r="P2369" s="2" t="str">
        <f t="shared" si="108"/>
        <v>山田　陸翔 (1)</v>
      </c>
      <c r="Q2369" s="2" t="str">
        <f t="shared" si="109"/>
        <v>ﾔﾏﾀﾞ ﾘｸﾄ</v>
      </c>
      <c r="R2369" s="2" t="str">
        <f t="shared" si="110"/>
        <v>YAMADA Rikuto (06)</v>
      </c>
      <c r="S2369" s="2" t="str">
        <f>IFERROR(IF($F2369="","",INDEX(リスト!$C:$C,MATCH($F2369,リスト!$B:$B,0))),"")</f>
        <v>49</v>
      </c>
      <c r="T2369" s="2" t="str">
        <f>IFERROR(IF($K2369="","",INDEX(リスト!$F:$F,MATCH($K2369,リスト!$E:$E,0))),"")</f>
        <v>JPN</v>
      </c>
      <c r="U2369" s="2" t="str">
        <f>IF($B2369="","",RIGHT($G2369*1000+100+COUNTIF($G$2:$G2369,$G2369),9))</f>
        <v>060228104</v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>河瀬・滋　賀</v>
      </c>
    </row>
    <row r="2370" spans="1:22" x14ac:dyDescent="0.4">
      <c r="A2370" t="s">
        <v>735</v>
      </c>
      <c r="B2370">
        <v>2386</v>
      </c>
      <c r="C2370" t="s">
        <v>10317</v>
      </c>
      <c r="D2370" t="s">
        <v>10318</v>
      </c>
      <c r="E2370">
        <v>1</v>
      </c>
      <c r="F2370" t="s">
        <v>1281</v>
      </c>
      <c r="G2370">
        <v>20051207</v>
      </c>
      <c r="I2370" t="s">
        <v>10319</v>
      </c>
      <c r="J2370" t="s">
        <v>1560</v>
      </c>
      <c r="K2370" t="s">
        <v>141</v>
      </c>
      <c r="L2370" t="s">
        <v>105</v>
      </c>
      <c r="M2370" t="s">
        <v>2560</v>
      </c>
      <c r="O2370" s="2">
        <f>IFERROR(IF($B2370="","",INDEX(所属情報!$E:$E,MATCH($A2370,所属情報!$A:$A,0))),"")</f>
        <v>491054</v>
      </c>
      <c r="P2370" s="2" t="str">
        <f t="shared" ref="P2370:P2433" si="111">IF($C2370="","",IF($E2370="",$C2370,$C2370&amp;" ("&amp;$E2370&amp;")"))</f>
        <v>今城　拓磨 (1)</v>
      </c>
      <c r="Q2370" s="2" t="str">
        <f t="shared" ref="Q2370:Q2433" si="112">IF($D2370="","",ASC($D2370))</f>
        <v>ｲﾏｼﾞｮｳ ﾀｸﾏ</v>
      </c>
      <c r="R2370" s="2" t="str">
        <f t="shared" ref="R2370:R2433" si="113">IF($I2370="","",UPPER($I2370)&amp;" "&amp;UPPER(LEFT($J2370,1))&amp;LOWER(RIGHT($J2370,LEN($J2370)-1))&amp;" ("&amp;MID($G2370,3,2)&amp;")")</f>
        <v>IMAJO Takuma (05)</v>
      </c>
      <c r="S2370" s="2" t="str">
        <f>IFERROR(IF($F2370="","",INDEX(リスト!$C:$C,MATCH($F2370,リスト!$B:$B,0))),"")</f>
        <v>49</v>
      </c>
      <c r="T2370" s="2" t="str">
        <f>IFERROR(IF($K2370="","",INDEX(リスト!$F:$F,MATCH($K2370,リスト!$E:$E,0))),"")</f>
        <v>JPN</v>
      </c>
      <c r="U2370" s="2" t="str">
        <f>IF($B2370="","",RIGHT($G2370*1000+100+COUNTIF($G$2:$G2370,$G2370),9))</f>
        <v>051207102</v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>倉敷古城池・岡　山</v>
      </c>
    </row>
    <row r="2371" spans="1:22" x14ac:dyDescent="0.4">
      <c r="A2371" t="s">
        <v>735</v>
      </c>
      <c r="B2371">
        <v>2387</v>
      </c>
      <c r="C2371" t="s">
        <v>8101</v>
      </c>
      <c r="D2371" t="s">
        <v>8102</v>
      </c>
      <c r="E2371">
        <v>3</v>
      </c>
      <c r="F2371" t="s">
        <v>1281</v>
      </c>
      <c r="G2371">
        <v>20031210</v>
      </c>
      <c r="I2371" t="s">
        <v>4436</v>
      </c>
      <c r="J2371" t="s">
        <v>2466</v>
      </c>
      <c r="K2371" t="s">
        <v>141</v>
      </c>
      <c r="L2371" t="s">
        <v>93</v>
      </c>
      <c r="M2371" t="s">
        <v>881</v>
      </c>
      <c r="O2371" s="2">
        <f>IFERROR(IF($B2371="","",INDEX(所属情報!$E:$E,MATCH($A2371,所属情報!$A:$A,0))),"")</f>
        <v>491054</v>
      </c>
      <c r="P2371" s="2" t="str">
        <f t="shared" si="111"/>
        <v>樋口　和真 (3)</v>
      </c>
      <c r="Q2371" s="2" t="str">
        <f t="shared" si="112"/>
        <v>ﾋｸﾞﾁ ｶｽﾞﾏ</v>
      </c>
      <c r="R2371" s="2" t="str">
        <f t="shared" si="113"/>
        <v>HIGUCHI Kazuma (03)</v>
      </c>
      <c r="S2371" s="2" t="str">
        <f>IFERROR(IF($F2371="","",INDEX(リスト!$C:$C,MATCH($F2371,リスト!$B:$B,0))),"")</f>
        <v>49</v>
      </c>
      <c r="T2371" s="2" t="str">
        <f>IFERROR(IF($K2371="","",INDEX(リスト!$F:$F,MATCH($K2371,リスト!$E:$E,0))),"")</f>
        <v>JPN</v>
      </c>
      <c r="U2371" s="2" t="str">
        <f>IF($B2371="","",RIGHT($G2371*1000+100+COUNTIF($G$2:$G2371,$G2371),9))</f>
        <v>031210102</v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>金光八尾・大　阪</v>
      </c>
    </row>
    <row r="2372" spans="1:22" x14ac:dyDescent="0.4">
      <c r="A2372" t="s">
        <v>713</v>
      </c>
      <c r="B2372">
        <v>2389</v>
      </c>
      <c r="C2372" t="s">
        <v>10320</v>
      </c>
      <c r="D2372" t="s">
        <v>10321</v>
      </c>
      <c r="E2372">
        <v>1</v>
      </c>
      <c r="F2372" t="s">
        <v>93</v>
      </c>
      <c r="G2372">
        <v>20051121</v>
      </c>
      <c r="H2372" t="s">
        <v>10322</v>
      </c>
      <c r="I2372" t="s">
        <v>10323</v>
      </c>
      <c r="J2372" t="s">
        <v>1327</v>
      </c>
      <c r="K2372" t="s">
        <v>141</v>
      </c>
      <c r="L2372" t="s">
        <v>93</v>
      </c>
      <c r="M2372" t="s">
        <v>4744</v>
      </c>
      <c r="O2372" s="2">
        <f>IFERROR(IF($B2372="","",INDEX(所属情報!$E:$E,MATCH($A2372,所属情報!$A:$A,0))),"")</f>
        <v>490054</v>
      </c>
      <c r="P2372" s="2" t="str">
        <f t="shared" si="111"/>
        <v>金永　悠希 (1)</v>
      </c>
      <c r="Q2372" s="2" t="str">
        <f t="shared" si="112"/>
        <v>ｶﾈﾅｶﾞ ﾕｳｷ</v>
      </c>
      <c r="R2372" s="2" t="str">
        <f t="shared" si="113"/>
        <v>KANENAGA Yuki (05)</v>
      </c>
      <c r="S2372" s="2" t="str">
        <f>IFERROR(IF($F2372="","",INDEX(リスト!$C:$C,MATCH($F2372,リスト!$B:$B,0))),"")</f>
        <v>27</v>
      </c>
      <c r="T2372" s="2" t="str">
        <f>IFERROR(IF($K2372="","",INDEX(リスト!$F:$F,MATCH($K2372,リスト!$E:$E,0))),"")</f>
        <v>JPN</v>
      </c>
      <c r="U2372" s="2" t="str">
        <f>IF($B2372="","",RIGHT($G2372*1000+100+COUNTIF($G$2:$G2372,$G2372),9))</f>
        <v>051121102</v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>泉陽・大　阪</v>
      </c>
    </row>
    <row r="2373" spans="1:22" x14ac:dyDescent="0.4">
      <c r="A2373" t="s">
        <v>725</v>
      </c>
      <c r="B2373">
        <v>2390</v>
      </c>
      <c r="C2373" t="s">
        <v>10324</v>
      </c>
      <c r="D2373" t="s">
        <v>10325</v>
      </c>
      <c r="E2373">
        <v>1</v>
      </c>
      <c r="F2373" t="s">
        <v>97</v>
      </c>
      <c r="G2373">
        <v>20050629</v>
      </c>
      <c r="H2373" t="s">
        <v>10326</v>
      </c>
      <c r="I2373" t="s">
        <v>8992</v>
      </c>
      <c r="J2373" t="s">
        <v>1188</v>
      </c>
      <c r="K2373" t="s">
        <v>141</v>
      </c>
      <c r="L2373" t="s">
        <v>97</v>
      </c>
      <c r="M2373" t="s">
        <v>1355</v>
      </c>
      <c r="O2373" s="2">
        <f>IFERROR(IF($B2373="","",INDEX(所属情報!$E:$E,MATCH($A2373,所属情報!$A:$A,0))),"")</f>
        <v>492234</v>
      </c>
      <c r="P2373" s="2" t="str">
        <f t="shared" si="111"/>
        <v>農本　駿 (1)</v>
      </c>
      <c r="Q2373" s="2" t="str">
        <f t="shared" si="112"/>
        <v>ﾉｳﾓﾄ ｼｭﾝ</v>
      </c>
      <c r="R2373" s="2" t="str">
        <f t="shared" si="113"/>
        <v>NOMOTO Shun (05)</v>
      </c>
      <c r="S2373" s="2" t="str">
        <f>IFERROR(IF($F2373="","",INDEX(リスト!$C:$C,MATCH($F2373,リスト!$B:$B,0))),"")</f>
        <v>29</v>
      </c>
      <c r="T2373" s="2" t="str">
        <f>IFERROR(IF($K2373="","",INDEX(リスト!$F:$F,MATCH($K2373,リスト!$E:$E,0))),"")</f>
        <v>JPN</v>
      </c>
      <c r="U2373" s="2" t="str">
        <f>IF($B2373="","",RIGHT($G2373*1000+100+COUNTIF($G$2:$G2373,$G2373),9))</f>
        <v>050629101</v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>智辯学園奈良カレッジ・奈　良</v>
      </c>
    </row>
    <row r="2374" spans="1:22" x14ac:dyDescent="0.4">
      <c r="A2374" t="s">
        <v>725</v>
      </c>
      <c r="B2374">
        <v>2391</v>
      </c>
      <c r="C2374" t="s">
        <v>10327</v>
      </c>
      <c r="D2374" t="s">
        <v>10328</v>
      </c>
      <c r="E2374">
        <v>1</v>
      </c>
      <c r="F2374" t="s">
        <v>93</v>
      </c>
      <c r="G2374">
        <v>20051107</v>
      </c>
      <c r="H2374" t="s">
        <v>10329</v>
      </c>
      <c r="I2374" t="s">
        <v>2300</v>
      </c>
      <c r="J2374" t="s">
        <v>3600</v>
      </c>
      <c r="K2374" t="s">
        <v>141</v>
      </c>
      <c r="L2374" t="s">
        <v>93</v>
      </c>
      <c r="M2374" t="s">
        <v>3772</v>
      </c>
      <c r="O2374" s="2">
        <f>IFERROR(IF($B2374="","",INDEX(所属情報!$E:$E,MATCH($A2374,所属情報!$A:$A,0))),"")</f>
        <v>492234</v>
      </c>
      <c r="P2374" s="2" t="str">
        <f t="shared" si="111"/>
        <v>神本　康介 (1)</v>
      </c>
      <c r="Q2374" s="2" t="str">
        <f t="shared" si="112"/>
        <v>ｶﾐﾓﾄ ｺｳｽｹ</v>
      </c>
      <c r="R2374" s="2" t="str">
        <f t="shared" si="113"/>
        <v>KAMIMOTO Kosuke (05)</v>
      </c>
      <c r="S2374" s="2" t="str">
        <f>IFERROR(IF($F2374="","",INDEX(リスト!$C:$C,MATCH($F2374,リスト!$B:$B,0))),"")</f>
        <v>27</v>
      </c>
      <c r="T2374" s="2" t="str">
        <f>IFERROR(IF($K2374="","",INDEX(リスト!$F:$F,MATCH($K2374,リスト!$E:$E,0))),"")</f>
        <v>JPN</v>
      </c>
      <c r="U2374" s="2" t="str">
        <f>IF($B2374="","",RIGHT($G2374*1000+100+COUNTIF($G$2:$G2374,$G2374),9))</f>
        <v>051107102</v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>八尾・大　阪</v>
      </c>
    </row>
    <row r="2375" spans="1:22" x14ac:dyDescent="0.4">
      <c r="A2375" t="s">
        <v>725</v>
      </c>
      <c r="B2375">
        <v>2392</v>
      </c>
      <c r="C2375" t="s">
        <v>10330</v>
      </c>
      <c r="D2375" t="s">
        <v>10331</v>
      </c>
      <c r="E2375">
        <v>1</v>
      </c>
      <c r="F2375" t="s">
        <v>95</v>
      </c>
      <c r="G2375">
        <v>20051111</v>
      </c>
      <c r="H2375" t="s">
        <v>10332</v>
      </c>
      <c r="I2375" t="s">
        <v>10333</v>
      </c>
      <c r="J2375" t="s">
        <v>1360</v>
      </c>
      <c r="K2375" t="s">
        <v>141</v>
      </c>
      <c r="L2375" t="s">
        <v>95</v>
      </c>
      <c r="M2375" t="s">
        <v>7606</v>
      </c>
      <c r="O2375" s="2">
        <f>IFERROR(IF($B2375="","",INDEX(所属情報!$E:$E,MATCH($A2375,所属情報!$A:$A,0))),"")</f>
        <v>492234</v>
      </c>
      <c r="P2375" s="2" t="str">
        <f t="shared" si="111"/>
        <v>溝下　航太 (1)</v>
      </c>
      <c r="Q2375" s="2" t="str">
        <f t="shared" si="112"/>
        <v>ﾐｿﾞｼﾀ ｺｳﾀ</v>
      </c>
      <c r="R2375" s="2" t="str">
        <f t="shared" si="113"/>
        <v>MIZOSHITA Kota (05)</v>
      </c>
      <c r="S2375" s="2" t="str">
        <f>IFERROR(IF($F2375="","",INDEX(リスト!$C:$C,MATCH($F2375,リスト!$B:$B,0))),"")</f>
        <v>28</v>
      </c>
      <c r="T2375" s="2" t="str">
        <f>IFERROR(IF($K2375="","",INDEX(リスト!$F:$F,MATCH($K2375,リスト!$E:$E,0))),"")</f>
        <v>JPN</v>
      </c>
      <c r="U2375" s="2" t="str">
        <f>IF($B2375="","",RIGHT($G2375*1000+100+COUNTIF($G$2:$G2375,$G2375),9))</f>
        <v>051111102</v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>須磨友が丘・兵　庫</v>
      </c>
    </row>
    <row r="2376" spans="1:22" x14ac:dyDescent="0.4">
      <c r="A2376" t="s">
        <v>771</v>
      </c>
      <c r="B2376">
        <v>2393</v>
      </c>
      <c r="C2376" t="s">
        <v>10334</v>
      </c>
      <c r="D2376" t="s">
        <v>11925</v>
      </c>
      <c r="E2376">
        <v>2</v>
      </c>
      <c r="F2376" t="s">
        <v>93</v>
      </c>
      <c r="G2376">
        <v>20040816</v>
      </c>
      <c r="H2376" t="s">
        <v>10335</v>
      </c>
      <c r="I2376" t="s">
        <v>5350</v>
      </c>
      <c r="J2376" t="s">
        <v>1177</v>
      </c>
      <c r="K2376" t="s">
        <v>141</v>
      </c>
      <c r="L2376" t="s">
        <v>93</v>
      </c>
      <c r="M2376" t="s">
        <v>957</v>
      </c>
      <c r="O2376" s="2">
        <f>IFERROR(IF($B2376="","",INDEX(所属情報!$E:$E,MATCH($A2376,所属情報!$A:$A,0))),"")</f>
        <v>492214</v>
      </c>
      <c r="P2376" s="2" t="str">
        <f t="shared" si="111"/>
        <v>扶持本　駿八 (2)</v>
      </c>
      <c r="Q2376" s="2" t="str">
        <f t="shared" si="112"/>
        <v>ﾌｼﾞﾓﾄ ｼｭﾝﾔ</v>
      </c>
      <c r="R2376" s="2" t="str">
        <f t="shared" si="113"/>
        <v>FUJIMOTO Shunya (04)</v>
      </c>
      <c r="S2376" s="2" t="str">
        <f>IFERROR(IF($F2376="","",INDEX(リスト!$C:$C,MATCH($F2376,リスト!$B:$B,0))),"")</f>
        <v>27</v>
      </c>
      <c r="T2376" s="2" t="str">
        <f>IFERROR(IF($K2376="","",INDEX(リスト!$F:$F,MATCH($K2376,リスト!$E:$E,0))),"")</f>
        <v>JPN</v>
      </c>
      <c r="U2376" s="2" t="str">
        <f>IF($B2376="","",RIGHT($G2376*1000+100+COUNTIF($G$2:$G2376,$G2376),9))</f>
        <v>040816101</v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>摂津・大　阪</v>
      </c>
    </row>
    <row r="2377" spans="1:22" x14ac:dyDescent="0.4">
      <c r="A2377" t="s">
        <v>771</v>
      </c>
      <c r="B2377">
        <v>2394</v>
      </c>
      <c r="C2377" t="s">
        <v>10336</v>
      </c>
      <c r="D2377" t="s">
        <v>11926</v>
      </c>
      <c r="E2377">
        <v>2</v>
      </c>
      <c r="F2377" t="s">
        <v>95</v>
      </c>
      <c r="G2377">
        <v>20040719</v>
      </c>
      <c r="H2377" t="s">
        <v>10337</v>
      </c>
      <c r="I2377" t="s">
        <v>1555</v>
      </c>
      <c r="J2377" t="s">
        <v>10338</v>
      </c>
      <c r="K2377" t="s">
        <v>141</v>
      </c>
      <c r="L2377" t="s">
        <v>95</v>
      </c>
      <c r="M2377" t="s">
        <v>6866</v>
      </c>
      <c r="O2377" s="2">
        <f>IFERROR(IF($B2377="","",INDEX(所属情報!$E:$E,MATCH($A2377,所属情報!$A:$A,0))),"")</f>
        <v>492214</v>
      </c>
      <c r="P2377" s="2" t="str">
        <f t="shared" si="111"/>
        <v>山下　朱利 (2)</v>
      </c>
      <c r="Q2377" s="2" t="str">
        <f t="shared" si="112"/>
        <v>ﾔﾏｼﾀ ｼｭﾘ</v>
      </c>
      <c r="R2377" s="2" t="str">
        <f t="shared" si="113"/>
        <v>YAMASHITA Shuri (04)</v>
      </c>
      <c r="S2377" s="2" t="str">
        <f>IFERROR(IF($F2377="","",INDEX(リスト!$C:$C,MATCH($F2377,リスト!$B:$B,0))),"")</f>
        <v>28</v>
      </c>
      <c r="T2377" s="2" t="str">
        <f>IFERROR(IF($K2377="","",INDEX(リスト!$F:$F,MATCH($K2377,リスト!$E:$E,0))),"")</f>
        <v>JPN</v>
      </c>
      <c r="U2377" s="2" t="str">
        <f>IF($B2377="","",RIGHT($G2377*1000+100+COUNTIF($G$2:$G2377,$G2377),9))</f>
        <v>040719102</v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>明石西・兵　庫</v>
      </c>
    </row>
    <row r="2378" spans="1:22" x14ac:dyDescent="0.4">
      <c r="A2378" t="s">
        <v>771</v>
      </c>
      <c r="B2378">
        <v>2395</v>
      </c>
      <c r="C2378" t="s">
        <v>10339</v>
      </c>
      <c r="D2378" t="s">
        <v>11927</v>
      </c>
      <c r="E2378">
        <v>2</v>
      </c>
      <c r="F2378" t="s">
        <v>93</v>
      </c>
      <c r="G2378">
        <v>20040513</v>
      </c>
      <c r="H2378" t="s">
        <v>10340</v>
      </c>
      <c r="I2378" t="s">
        <v>10341</v>
      </c>
      <c r="J2378" t="s">
        <v>2466</v>
      </c>
      <c r="K2378" t="s">
        <v>141</v>
      </c>
      <c r="L2378" t="s">
        <v>93</v>
      </c>
      <c r="M2378" t="s">
        <v>951</v>
      </c>
      <c r="O2378" s="2">
        <f>IFERROR(IF($B2378="","",INDEX(所属情報!$E:$E,MATCH($A2378,所属情報!$A:$A,0))),"")</f>
        <v>492214</v>
      </c>
      <c r="P2378" s="2" t="str">
        <f t="shared" si="111"/>
        <v>安村　一真 (2)</v>
      </c>
      <c r="Q2378" s="2" t="str">
        <f t="shared" si="112"/>
        <v>ﾔｽﾑﾗ ｶｽﾞﾏ</v>
      </c>
      <c r="R2378" s="2" t="str">
        <f t="shared" si="113"/>
        <v>YASUMURA Kazuma (04)</v>
      </c>
      <c r="S2378" s="2" t="str">
        <f>IFERROR(IF($F2378="","",INDEX(リスト!$C:$C,MATCH($F2378,リスト!$B:$B,0))),"")</f>
        <v>27</v>
      </c>
      <c r="T2378" s="2" t="str">
        <f>IFERROR(IF($K2378="","",INDEX(リスト!$F:$F,MATCH($K2378,リスト!$E:$E,0))),"")</f>
        <v>JPN</v>
      </c>
      <c r="U2378" s="2" t="str">
        <f>IF($B2378="","",RIGHT($G2378*1000+100+COUNTIF($G$2:$G2378,$G2378),9))</f>
        <v>040513103</v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>大阪・大　阪</v>
      </c>
    </row>
    <row r="2379" spans="1:22" x14ac:dyDescent="0.4">
      <c r="A2379" t="s">
        <v>771</v>
      </c>
      <c r="B2379">
        <v>2396</v>
      </c>
      <c r="C2379" t="s">
        <v>10342</v>
      </c>
      <c r="D2379" t="s">
        <v>11928</v>
      </c>
      <c r="E2379">
        <v>2</v>
      </c>
      <c r="F2379" t="s">
        <v>93</v>
      </c>
      <c r="G2379">
        <v>20041026</v>
      </c>
      <c r="H2379" t="s">
        <v>10343</v>
      </c>
      <c r="I2379" t="s">
        <v>3422</v>
      </c>
      <c r="J2379" t="s">
        <v>2114</v>
      </c>
      <c r="K2379" t="s">
        <v>141</v>
      </c>
      <c r="L2379" t="s">
        <v>93</v>
      </c>
      <c r="M2379" t="s">
        <v>5908</v>
      </c>
      <c r="O2379" s="2">
        <f>IFERROR(IF($B2379="","",INDEX(所属情報!$E:$E,MATCH($A2379,所属情報!$A:$A,0))),"")</f>
        <v>492214</v>
      </c>
      <c r="P2379" s="2" t="str">
        <f t="shared" si="111"/>
        <v>中川　雅矢 (2)</v>
      </c>
      <c r="Q2379" s="2" t="str">
        <f t="shared" si="112"/>
        <v>ﾅｶｶﾞﾜ ﾏｻﾔ</v>
      </c>
      <c r="R2379" s="2" t="str">
        <f t="shared" si="113"/>
        <v>NAKAGAWA Masaya (04)</v>
      </c>
      <c r="S2379" s="2" t="str">
        <f>IFERROR(IF($F2379="","",INDEX(リスト!$C:$C,MATCH($F2379,リスト!$B:$B,0))),"")</f>
        <v>27</v>
      </c>
      <c r="T2379" s="2" t="str">
        <f>IFERROR(IF($K2379="","",INDEX(リスト!$F:$F,MATCH($K2379,リスト!$E:$E,0))),"")</f>
        <v>JPN</v>
      </c>
      <c r="U2379" s="2" t="str">
        <f>IF($B2379="","",RIGHT($G2379*1000+100+COUNTIF($G$2:$G2379,$G2379),9))</f>
        <v>041026102</v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>上宮太子・大　阪</v>
      </c>
    </row>
    <row r="2380" spans="1:22" x14ac:dyDescent="0.4">
      <c r="A2380" t="s">
        <v>771</v>
      </c>
      <c r="B2380">
        <v>2397</v>
      </c>
      <c r="C2380" t="s">
        <v>10344</v>
      </c>
      <c r="D2380" t="s">
        <v>11929</v>
      </c>
      <c r="E2380">
        <v>2</v>
      </c>
      <c r="F2380" t="s">
        <v>95</v>
      </c>
      <c r="G2380">
        <v>20040706</v>
      </c>
      <c r="H2380" t="s">
        <v>10345</v>
      </c>
      <c r="I2380" t="s">
        <v>1805</v>
      </c>
      <c r="J2380" t="s">
        <v>11930</v>
      </c>
      <c r="K2380" t="s">
        <v>141</v>
      </c>
      <c r="L2380" t="s">
        <v>95</v>
      </c>
      <c r="M2380" t="s">
        <v>7702</v>
      </c>
      <c r="O2380" s="2">
        <f>IFERROR(IF($B2380="","",INDEX(所属情報!$E:$E,MATCH($A2380,所属情報!$A:$A,0))),"")</f>
        <v>492214</v>
      </c>
      <c r="P2380" s="2" t="str">
        <f t="shared" si="111"/>
        <v>田中　将真 (2)</v>
      </c>
      <c r="Q2380" s="2" t="str">
        <f t="shared" si="112"/>
        <v>ﾀﾅｶ ｼｮｳﾏ</v>
      </c>
      <c r="R2380" s="2" t="str">
        <f t="shared" si="113"/>
        <v>TANAKA Shoma (04)</v>
      </c>
      <c r="S2380" s="2" t="str">
        <f>IFERROR(IF($F2380="","",INDEX(リスト!$C:$C,MATCH($F2380,リスト!$B:$B,0))),"")</f>
        <v>28</v>
      </c>
      <c r="T2380" s="2" t="str">
        <f>IFERROR(IF($K2380="","",INDEX(リスト!$F:$F,MATCH($K2380,リスト!$E:$E,0))),"")</f>
        <v>JPN</v>
      </c>
      <c r="U2380" s="2" t="str">
        <f>IF($B2380="","",RIGHT($G2380*1000+100+COUNTIF($G$2:$G2380,$G2380),9))</f>
        <v>040706103</v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>川西明峰・兵　庫</v>
      </c>
    </row>
    <row r="2381" spans="1:22" x14ac:dyDescent="0.4">
      <c r="A2381" t="s">
        <v>771</v>
      </c>
      <c r="B2381">
        <v>2398</v>
      </c>
      <c r="C2381" t="s">
        <v>10346</v>
      </c>
      <c r="D2381" t="s">
        <v>11931</v>
      </c>
      <c r="E2381">
        <v>2</v>
      </c>
      <c r="F2381" t="s">
        <v>93</v>
      </c>
      <c r="G2381">
        <v>20041122</v>
      </c>
      <c r="H2381" t="s">
        <v>10347</v>
      </c>
      <c r="I2381" t="s">
        <v>9972</v>
      </c>
      <c r="J2381" t="s">
        <v>10348</v>
      </c>
      <c r="K2381" t="s">
        <v>141</v>
      </c>
      <c r="L2381" t="s">
        <v>123</v>
      </c>
      <c r="M2381" t="s">
        <v>10349</v>
      </c>
      <c r="O2381" s="2">
        <f>IFERROR(IF($B2381="","",INDEX(所属情報!$E:$E,MATCH($A2381,所属情報!$A:$A,0))),"")</f>
        <v>492214</v>
      </c>
      <c r="P2381" s="2" t="str">
        <f t="shared" si="111"/>
        <v>長戸　彪 (2)</v>
      </c>
      <c r="Q2381" s="2" t="str">
        <f t="shared" si="112"/>
        <v>ﾅｶﾞﾄ ﾋｮｳ</v>
      </c>
      <c r="R2381" s="2" t="str">
        <f t="shared" si="113"/>
        <v>NAGATO Hyo (04)</v>
      </c>
      <c r="S2381" s="2" t="str">
        <f>IFERROR(IF($F2381="","",INDEX(リスト!$C:$C,MATCH($F2381,リスト!$B:$B,0))),"")</f>
        <v>27</v>
      </c>
      <c r="T2381" s="2" t="str">
        <f>IFERROR(IF($K2381="","",INDEX(リスト!$F:$F,MATCH($K2381,リスト!$E:$E,0))),"")</f>
        <v>JPN</v>
      </c>
      <c r="U2381" s="2" t="str">
        <f>IF($B2381="","",RIGHT($G2381*1000+100+COUNTIF($G$2:$G2381,$G2381),9))</f>
        <v>041122104</v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>壱岐・長　崎</v>
      </c>
    </row>
    <row r="2382" spans="1:22" x14ac:dyDescent="0.4">
      <c r="A2382" t="s">
        <v>771</v>
      </c>
      <c r="B2382">
        <v>2399</v>
      </c>
      <c r="C2382" t="s">
        <v>10350</v>
      </c>
      <c r="D2382" t="s">
        <v>11932</v>
      </c>
      <c r="E2382">
        <v>2</v>
      </c>
      <c r="F2382" t="s">
        <v>93</v>
      </c>
      <c r="G2382">
        <v>20040531</v>
      </c>
      <c r="H2382" t="s">
        <v>10351</v>
      </c>
      <c r="I2382" t="s">
        <v>1985</v>
      </c>
      <c r="J2382" t="s">
        <v>2163</v>
      </c>
      <c r="K2382" t="s">
        <v>141</v>
      </c>
      <c r="L2382" t="s">
        <v>95</v>
      </c>
      <c r="M2382" t="s">
        <v>3127</v>
      </c>
      <c r="O2382" s="2">
        <f>IFERROR(IF($B2382="","",INDEX(所属情報!$E:$E,MATCH($A2382,所属情報!$A:$A,0))),"")</f>
        <v>492214</v>
      </c>
      <c r="P2382" s="2" t="str">
        <f t="shared" si="111"/>
        <v>松本　向平 (2)</v>
      </c>
      <c r="Q2382" s="2" t="str">
        <f t="shared" si="112"/>
        <v>ﾏﾂﾓﾄ ｺｳﾍｲ</v>
      </c>
      <c r="R2382" s="2" t="str">
        <f t="shared" si="113"/>
        <v>MATSUMOTO Kohei (04)</v>
      </c>
      <c r="S2382" s="2" t="str">
        <f>IFERROR(IF($F2382="","",INDEX(リスト!$C:$C,MATCH($F2382,リスト!$B:$B,0))),"")</f>
        <v>27</v>
      </c>
      <c r="T2382" s="2" t="str">
        <f>IFERROR(IF($K2382="","",INDEX(リスト!$F:$F,MATCH($K2382,リスト!$E:$E,0))),"")</f>
        <v>JPN</v>
      </c>
      <c r="U2382" s="2" t="str">
        <f>IF($B2382="","",RIGHT($G2382*1000+100+COUNTIF($G$2:$G2382,$G2382),9))</f>
        <v>040531102</v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>尼崎西・兵　庫</v>
      </c>
    </row>
    <row r="2383" spans="1:22" x14ac:dyDescent="0.4">
      <c r="A2383" t="s">
        <v>771</v>
      </c>
      <c r="B2383">
        <v>2400</v>
      </c>
      <c r="C2383" t="s">
        <v>10352</v>
      </c>
      <c r="D2383" t="s">
        <v>11933</v>
      </c>
      <c r="E2383">
        <v>2</v>
      </c>
      <c r="F2383" t="s">
        <v>93</v>
      </c>
      <c r="G2383">
        <v>20040531</v>
      </c>
      <c r="H2383" t="s">
        <v>10353</v>
      </c>
      <c r="I2383" t="s">
        <v>5268</v>
      </c>
      <c r="J2383" t="s">
        <v>2925</v>
      </c>
      <c r="K2383" t="s">
        <v>141</v>
      </c>
      <c r="L2383" t="s">
        <v>93</v>
      </c>
      <c r="M2383" t="s">
        <v>5908</v>
      </c>
      <c r="O2383" s="2">
        <f>IFERROR(IF($B2383="","",INDEX(所属情報!$E:$E,MATCH($A2383,所属情報!$A:$A,0))),"")</f>
        <v>492214</v>
      </c>
      <c r="P2383" s="2" t="str">
        <f t="shared" si="111"/>
        <v>植田　陽太 (2)</v>
      </c>
      <c r="Q2383" s="2" t="str">
        <f t="shared" si="112"/>
        <v>ｳｴﾀﾞ ﾖｳﾀ</v>
      </c>
      <c r="R2383" s="2" t="str">
        <f t="shared" si="113"/>
        <v>UEDA Yota (04)</v>
      </c>
      <c r="S2383" s="2" t="str">
        <f>IFERROR(IF($F2383="","",INDEX(リスト!$C:$C,MATCH($F2383,リスト!$B:$B,0))),"")</f>
        <v>27</v>
      </c>
      <c r="T2383" s="2" t="str">
        <f>IFERROR(IF($K2383="","",INDEX(リスト!$F:$F,MATCH($K2383,リスト!$E:$E,0))),"")</f>
        <v>JPN</v>
      </c>
      <c r="U2383" s="2" t="str">
        <f>IF($B2383="","",RIGHT($G2383*1000+100+COUNTIF($G$2:$G2383,$G2383),9))</f>
        <v>040531103</v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>上宮太子・大　阪</v>
      </c>
    </row>
    <row r="2384" spans="1:22" x14ac:dyDescent="0.4">
      <c r="A2384" t="s">
        <v>771</v>
      </c>
      <c r="B2384">
        <v>2401</v>
      </c>
      <c r="C2384" t="s">
        <v>10354</v>
      </c>
      <c r="D2384" t="s">
        <v>11934</v>
      </c>
      <c r="E2384">
        <v>2</v>
      </c>
      <c r="F2384" t="s">
        <v>1281</v>
      </c>
      <c r="G2384">
        <v>20050330</v>
      </c>
      <c r="H2384" t="s">
        <v>10355</v>
      </c>
      <c r="I2384" t="s">
        <v>1161</v>
      </c>
      <c r="J2384" t="s">
        <v>10356</v>
      </c>
      <c r="K2384" t="s">
        <v>141</v>
      </c>
      <c r="L2384" t="s">
        <v>93</v>
      </c>
      <c r="M2384" t="s">
        <v>957</v>
      </c>
      <c r="O2384" s="2">
        <f>IFERROR(IF($B2384="","",INDEX(所属情報!$E:$E,MATCH($A2384,所属情報!$A:$A,0))),"")</f>
        <v>492214</v>
      </c>
      <c r="P2384" s="2" t="str">
        <f t="shared" si="111"/>
        <v>森川　清琉 (2)</v>
      </c>
      <c r="Q2384" s="2" t="str">
        <f t="shared" si="112"/>
        <v>ﾓﾘｶﾜ ｾｲﾘｭｳ</v>
      </c>
      <c r="R2384" s="2" t="str">
        <f t="shared" si="113"/>
        <v>MORIKAWA Seiryu (05)</v>
      </c>
      <c r="S2384" s="2" t="str">
        <f>IFERROR(IF($F2384="","",INDEX(リスト!$C:$C,MATCH($F2384,リスト!$B:$B,0))),"")</f>
        <v>49</v>
      </c>
      <c r="T2384" s="2" t="str">
        <f>IFERROR(IF($K2384="","",INDEX(リスト!$F:$F,MATCH($K2384,リスト!$E:$E,0))),"")</f>
        <v>JPN</v>
      </c>
      <c r="U2384" s="2" t="str">
        <f>IF($B2384="","",RIGHT($G2384*1000+100+COUNTIF($G$2:$G2384,$G2384),9))</f>
        <v>050330102</v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>摂津・大　阪</v>
      </c>
    </row>
    <row r="2385" spans="1:22" x14ac:dyDescent="0.4">
      <c r="A2385" t="s">
        <v>771</v>
      </c>
      <c r="B2385">
        <v>2402</v>
      </c>
      <c r="C2385" t="s">
        <v>10357</v>
      </c>
      <c r="D2385" t="s">
        <v>11935</v>
      </c>
      <c r="E2385">
        <v>3</v>
      </c>
      <c r="F2385" t="s">
        <v>95</v>
      </c>
      <c r="G2385">
        <v>20021116</v>
      </c>
      <c r="H2385" t="s">
        <v>10358</v>
      </c>
      <c r="I2385" t="s">
        <v>5996</v>
      </c>
      <c r="J2385" t="s">
        <v>3629</v>
      </c>
      <c r="K2385" t="s">
        <v>141</v>
      </c>
      <c r="L2385" t="s">
        <v>95</v>
      </c>
      <c r="M2385" t="s">
        <v>4085</v>
      </c>
      <c r="O2385" s="2">
        <f>IFERROR(IF($B2385="","",INDEX(所属情報!$E:$E,MATCH($A2385,所属情報!$A:$A,0))),"")</f>
        <v>492214</v>
      </c>
      <c r="P2385" s="2" t="str">
        <f t="shared" si="111"/>
        <v>成瀬　天翔 (3)</v>
      </c>
      <c r="Q2385" s="2" t="str">
        <f t="shared" si="112"/>
        <v>ﾅﾙｾ ﾀｶﾄ</v>
      </c>
      <c r="R2385" s="2" t="str">
        <f t="shared" si="113"/>
        <v>NARUSE Takato (02)</v>
      </c>
      <c r="S2385" s="2" t="str">
        <f>IFERROR(IF($F2385="","",INDEX(リスト!$C:$C,MATCH($F2385,リスト!$B:$B,0))),"")</f>
        <v>28</v>
      </c>
      <c r="T2385" s="2" t="str">
        <f>IFERROR(IF($K2385="","",INDEX(リスト!$F:$F,MATCH($K2385,リスト!$E:$E,0))),"")</f>
        <v>JPN</v>
      </c>
      <c r="U2385" s="2" t="str">
        <f>IF($B2385="","",RIGHT($G2385*1000+100+COUNTIF($G$2:$G2385,$G2385),9))</f>
        <v>021116102</v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>川西緑台・兵　庫</v>
      </c>
    </row>
    <row r="2386" spans="1:22" x14ac:dyDescent="0.4">
      <c r="A2386" t="s">
        <v>771</v>
      </c>
      <c r="B2386">
        <v>2403</v>
      </c>
      <c r="C2386" t="s">
        <v>10359</v>
      </c>
      <c r="D2386" t="s">
        <v>11936</v>
      </c>
      <c r="E2386">
        <v>2</v>
      </c>
      <c r="F2386" t="s">
        <v>93</v>
      </c>
      <c r="G2386">
        <v>20040610</v>
      </c>
      <c r="H2386" t="s">
        <v>10360</v>
      </c>
      <c r="I2386" t="s">
        <v>6666</v>
      </c>
      <c r="J2386" t="s">
        <v>1244</v>
      </c>
      <c r="K2386" t="s">
        <v>141</v>
      </c>
      <c r="L2386" t="s">
        <v>93</v>
      </c>
      <c r="M2386" t="s">
        <v>9051</v>
      </c>
      <c r="O2386" s="2">
        <f>IFERROR(IF($B2386="","",INDEX(所属情報!$E:$E,MATCH($A2386,所属情報!$A:$A,0))),"")</f>
        <v>492214</v>
      </c>
      <c r="P2386" s="2" t="str">
        <f t="shared" si="111"/>
        <v>田上　祐真 (2)</v>
      </c>
      <c r="Q2386" s="2" t="str">
        <f t="shared" si="112"/>
        <v>ﾀﾉｳｴ ﾕｳﾏ</v>
      </c>
      <c r="R2386" s="2" t="str">
        <f t="shared" si="113"/>
        <v>TANOUE Yuma (04)</v>
      </c>
      <c r="S2386" s="2" t="str">
        <f>IFERROR(IF($F2386="","",INDEX(リスト!$C:$C,MATCH($F2386,リスト!$B:$B,0))),"")</f>
        <v>27</v>
      </c>
      <c r="T2386" s="2" t="str">
        <f>IFERROR(IF($K2386="","",INDEX(リスト!$F:$F,MATCH($K2386,リスト!$E:$E,0))),"")</f>
        <v>JPN</v>
      </c>
      <c r="U2386" s="2" t="str">
        <f>IF($B2386="","",RIGHT($G2386*1000+100+COUNTIF($G$2:$G2386,$G2386),9))</f>
        <v>040610102</v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>大阪電気通信大・大　阪</v>
      </c>
    </row>
    <row r="2387" spans="1:22" x14ac:dyDescent="0.4">
      <c r="A2387" t="s">
        <v>705</v>
      </c>
      <c r="B2387">
        <v>2404</v>
      </c>
      <c r="C2387" t="s">
        <v>10361</v>
      </c>
      <c r="D2387" t="s">
        <v>10362</v>
      </c>
      <c r="E2387">
        <v>1</v>
      </c>
      <c r="F2387" t="s">
        <v>93</v>
      </c>
      <c r="G2387">
        <v>20050616</v>
      </c>
      <c r="H2387" t="s">
        <v>10363</v>
      </c>
      <c r="I2387" t="s">
        <v>2763</v>
      </c>
      <c r="J2387" t="s">
        <v>1131</v>
      </c>
      <c r="K2387" t="s">
        <v>141</v>
      </c>
      <c r="L2387" t="s">
        <v>93</v>
      </c>
      <c r="M2387" t="s">
        <v>2174</v>
      </c>
      <c r="O2387" s="2">
        <f>IFERROR(IF($B2387="","",INDEX(所属情報!$E:$E,MATCH($A2387,所属情報!$A:$A,0))),"")</f>
        <v>492189</v>
      </c>
      <c r="P2387" s="2" t="str">
        <f t="shared" si="111"/>
        <v>桂　蒼人 (1)</v>
      </c>
      <c r="Q2387" s="2" t="str">
        <f t="shared" si="112"/>
        <v>ｶﾂﾗ ｱｵﾄ</v>
      </c>
      <c r="R2387" s="2" t="str">
        <f t="shared" si="113"/>
        <v>KATSURA Aoto (05)</v>
      </c>
      <c r="S2387" s="2" t="str">
        <f>IFERROR(IF($F2387="","",INDEX(リスト!$C:$C,MATCH($F2387,リスト!$B:$B,0))),"")</f>
        <v>27</v>
      </c>
      <c r="T2387" s="2" t="str">
        <f>IFERROR(IF($K2387="","",INDEX(リスト!$F:$F,MATCH($K2387,リスト!$E:$E,0))),"")</f>
        <v>JPN</v>
      </c>
      <c r="U2387" s="2" t="str">
        <f>IF($B2387="","",RIGHT($G2387*1000+100+COUNTIF($G$2:$G2387,$G2387),9))</f>
        <v>050616102</v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>関西大倉・大　阪</v>
      </c>
    </row>
    <row r="2388" spans="1:22" x14ac:dyDescent="0.4">
      <c r="A2388" t="s">
        <v>705</v>
      </c>
      <c r="B2388">
        <v>2405</v>
      </c>
      <c r="C2388" t="s">
        <v>10364</v>
      </c>
      <c r="D2388" t="s">
        <v>10365</v>
      </c>
      <c r="E2388">
        <v>1</v>
      </c>
      <c r="F2388" t="s">
        <v>109</v>
      </c>
      <c r="G2388">
        <v>20060228</v>
      </c>
      <c r="H2388" t="s">
        <v>10366</v>
      </c>
      <c r="I2388" t="s">
        <v>1013</v>
      </c>
      <c r="J2388" t="s">
        <v>1182</v>
      </c>
      <c r="K2388" t="s">
        <v>141</v>
      </c>
      <c r="L2388" t="s">
        <v>109</v>
      </c>
      <c r="M2388" t="s">
        <v>10367</v>
      </c>
      <c r="O2388" s="2">
        <f>IFERROR(IF($B2388="","",INDEX(所属情報!$E:$E,MATCH($A2388,所属情報!$A:$A,0))),"")</f>
        <v>492189</v>
      </c>
      <c r="P2388" s="2" t="str">
        <f t="shared" si="111"/>
        <v>吉村　陸翔 (1)</v>
      </c>
      <c r="Q2388" s="2" t="str">
        <f t="shared" si="112"/>
        <v>ﾖｼﾑﾗ ﾘｸﾄ</v>
      </c>
      <c r="R2388" s="2" t="str">
        <f t="shared" si="113"/>
        <v>YOSHIMURA Rikuto (06)</v>
      </c>
      <c r="S2388" s="2" t="str">
        <f>IFERROR(IF($F2388="","",INDEX(リスト!$C:$C,MATCH($F2388,リスト!$B:$B,0))),"")</f>
        <v>35</v>
      </c>
      <c r="T2388" s="2" t="str">
        <f>IFERROR(IF($K2388="","",INDEX(リスト!$F:$F,MATCH($K2388,リスト!$E:$E,0))),"")</f>
        <v>JPN</v>
      </c>
      <c r="U2388" s="2" t="str">
        <f>IF($B2388="","",RIGHT($G2388*1000+100+COUNTIF($G$2:$G2388,$G2388),9))</f>
        <v>060228105</v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>聖光・山　口</v>
      </c>
    </row>
    <row r="2389" spans="1:22" x14ac:dyDescent="0.4">
      <c r="A2389" t="s">
        <v>709</v>
      </c>
      <c r="B2389">
        <v>2406</v>
      </c>
      <c r="C2389" t="s">
        <v>10368</v>
      </c>
      <c r="D2389" t="s">
        <v>5077</v>
      </c>
      <c r="E2389">
        <v>1</v>
      </c>
      <c r="F2389" t="s">
        <v>93</v>
      </c>
      <c r="G2389">
        <v>20050925</v>
      </c>
      <c r="H2389" t="s">
        <v>10369</v>
      </c>
      <c r="I2389" t="s">
        <v>1805</v>
      </c>
      <c r="J2389" t="s">
        <v>2471</v>
      </c>
      <c r="K2389" t="s">
        <v>141</v>
      </c>
      <c r="L2389" t="s">
        <v>93</v>
      </c>
      <c r="M2389" t="s">
        <v>3809</v>
      </c>
      <c r="O2389" s="2">
        <f>IFERROR(IF($B2389="","",INDEX(所属情報!$E:$E,MATCH($A2389,所属情報!$A:$A,0))),"")</f>
        <v>490048</v>
      </c>
      <c r="P2389" s="2" t="str">
        <f t="shared" si="111"/>
        <v>田中　洋佑 (1)</v>
      </c>
      <c r="Q2389" s="2" t="str">
        <f t="shared" si="112"/>
        <v>ﾀﾅｶ ﾖｳｽｹ</v>
      </c>
      <c r="R2389" s="2" t="str">
        <f t="shared" si="113"/>
        <v>TANAKA Yosuke (05)</v>
      </c>
      <c r="S2389" s="2" t="str">
        <f>IFERROR(IF($F2389="","",INDEX(リスト!$C:$C,MATCH($F2389,リスト!$B:$B,0))),"")</f>
        <v>27</v>
      </c>
      <c r="T2389" s="2" t="str">
        <f>IFERROR(IF($K2389="","",INDEX(リスト!$F:$F,MATCH($K2389,リスト!$E:$E,0))),"")</f>
        <v>JPN</v>
      </c>
      <c r="U2389" s="2" t="str">
        <f>IF($B2389="","",RIGHT($G2389*1000+100+COUNTIF($G$2:$G2389,$G2389),9))</f>
        <v>050925104</v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>大手前・大　阪</v>
      </c>
    </row>
    <row r="2390" spans="1:22" x14ac:dyDescent="0.4">
      <c r="A2390" t="s">
        <v>719</v>
      </c>
      <c r="B2390">
        <v>2407</v>
      </c>
      <c r="C2390" t="s">
        <v>10370</v>
      </c>
      <c r="D2390" t="s">
        <v>11937</v>
      </c>
      <c r="E2390">
        <v>1</v>
      </c>
      <c r="F2390" t="s">
        <v>89</v>
      </c>
      <c r="G2390">
        <v>20050523</v>
      </c>
      <c r="H2390" t="s">
        <v>10371</v>
      </c>
      <c r="I2390" t="s">
        <v>8149</v>
      </c>
      <c r="J2390" t="s">
        <v>9968</v>
      </c>
      <c r="K2390" t="s">
        <v>141</v>
      </c>
      <c r="L2390" t="s">
        <v>89</v>
      </c>
      <c r="M2390" t="s">
        <v>2505</v>
      </c>
      <c r="O2390" s="2">
        <f>IFERROR(IF($B2390="","",INDEX(所属情報!$E:$E,MATCH($A2390,所属情報!$A:$A,0))),"")</f>
        <v>492604</v>
      </c>
      <c r="P2390" s="2" t="str">
        <f t="shared" si="111"/>
        <v>南場　豪力 (1)</v>
      </c>
      <c r="Q2390" s="2" t="str">
        <f t="shared" si="112"/>
        <v>ﾅﾝﾊﾞ ﾁｶﾗ</v>
      </c>
      <c r="R2390" s="2" t="str">
        <f t="shared" si="113"/>
        <v>NAMBA Chikara (05)</v>
      </c>
      <c r="S2390" s="2" t="str">
        <f>IFERROR(IF($F2390="","",INDEX(リスト!$C:$C,MATCH($F2390,リスト!$B:$B,0))),"")</f>
        <v>25</v>
      </c>
      <c r="T2390" s="2" t="str">
        <f>IFERROR(IF($K2390="","",INDEX(リスト!$F:$F,MATCH($K2390,リスト!$E:$E,0))),"")</f>
        <v>JPN</v>
      </c>
      <c r="U2390" s="2" t="str">
        <f>IF($B2390="","",RIGHT($G2390*1000+100+COUNTIF($G$2:$G2390,$G2390),9))</f>
        <v>050523104</v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>滋賀学園・滋　賀</v>
      </c>
    </row>
    <row r="2391" spans="1:22" x14ac:dyDescent="0.4">
      <c r="A2391" t="s">
        <v>719</v>
      </c>
      <c r="B2391">
        <v>2408</v>
      </c>
      <c r="C2391" t="s">
        <v>10372</v>
      </c>
      <c r="D2391" t="s">
        <v>11938</v>
      </c>
      <c r="E2391">
        <v>1</v>
      </c>
      <c r="F2391" t="s">
        <v>89</v>
      </c>
      <c r="G2391">
        <v>20050517</v>
      </c>
      <c r="H2391" t="s">
        <v>10373</v>
      </c>
      <c r="I2391" t="s">
        <v>5370</v>
      </c>
      <c r="J2391" t="s">
        <v>934</v>
      </c>
      <c r="K2391" t="s">
        <v>141</v>
      </c>
      <c r="L2391" t="s">
        <v>89</v>
      </c>
      <c r="M2391" t="s">
        <v>2882</v>
      </c>
      <c r="O2391" s="2">
        <f>IFERROR(IF($B2391="","",INDEX(所属情報!$E:$E,MATCH($A2391,所属情報!$A:$A,0))),"")</f>
        <v>492604</v>
      </c>
      <c r="P2391" s="2" t="str">
        <f t="shared" si="111"/>
        <v>平尾　優成 (1)</v>
      </c>
      <c r="Q2391" s="2" t="str">
        <f t="shared" si="112"/>
        <v>ﾋﾗｵ ﾕｳｾｲ</v>
      </c>
      <c r="R2391" s="2" t="str">
        <f t="shared" si="113"/>
        <v>HIRAO Yusei (05)</v>
      </c>
      <c r="S2391" s="2" t="str">
        <f>IFERROR(IF($F2391="","",INDEX(リスト!$C:$C,MATCH($F2391,リスト!$B:$B,0))),"")</f>
        <v>25</v>
      </c>
      <c r="T2391" s="2" t="str">
        <f>IFERROR(IF($K2391="","",INDEX(リスト!$F:$F,MATCH($K2391,リスト!$E:$E,0))),"")</f>
        <v>JPN</v>
      </c>
      <c r="U2391" s="2" t="str">
        <f>IF($B2391="","",RIGHT($G2391*1000+100+COUNTIF($G$2:$G2391,$G2391),9))</f>
        <v>050517103</v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>滋賀短期大附属・滋　賀</v>
      </c>
    </row>
    <row r="2392" spans="1:22" x14ac:dyDescent="0.4">
      <c r="A2392" t="s">
        <v>714</v>
      </c>
      <c r="B2392">
        <v>2409</v>
      </c>
      <c r="C2392" t="s">
        <v>10374</v>
      </c>
      <c r="D2392" t="s">
        <v>10375</v>
      </c>
      <c r="E2392">
        <v>1</v>
      </c>
      <c r="F2392" t="s">
        <v>83</v>
      </c>
      <c r="G2392">
        <v>20051111</v>
      </c>
      <c r="H2392" t="s">
        <v>10376</v>
      </c>
      <c r="I2392" t="s">
        <v>1019</v>
      </c>
      <c r="J2392" t="s">
        <v>6172</v>
      </c>
      <c r="K2392" t="s">
        <v>141</v>
      </c>
      <c r="L2392" t="s">
        <v>83</v>
      </c>
      <c r="M2392" t="s">
        <v>10377</v>
      </c>
      <c r="O2392" s="2">
        <f>IFERROR(IF($B2392="","",INDEX(所属情報!$E:$E,MATCH($A2392,所属情報!$A:$A,0))),"")</f>
        <v>492201</v>
      </c>
      <c r="P2392" s="2" t="str">
        <f t="shared" si="111"/>
        <v>鈴木　柊 (1)</v>
      </c>
      <c r="Q2392" s="2" t="str">
        <f t="shared" si="112"/>
        <v>ｽｽﾞｷ ｼｭｳ</v>
      </c>
      <c r="R2392" s="2" t="str">
        <f t="shared" si="113"/>
        <v>SUZUKI Shu (05)</v>
      </c>
      <c r="S2392" s="2" t="str">
        <f>IFERROR(IF($F2392="","",INDEX(リスト!$C:$C,MATCH($F2392,リスト!$B:$B,0))),"")</f>
        <v>22</v>
      </c>
      <c r="T2392" s="2" t="str">
        <f>IFERROR(IF($K2392="","",INDEX(リスト!$F:$F,MATCH($K2392,リスト!$E:$E,0))),"")</f>
        <v>JPN</v>
      </c>
      <c r="U2392" s="2" t="str">
        <f>IF($B2392="","",RIGHT($G2392*1000+100+COUNTIF($G$2:$G2392,$G2392),9))</f>
        <v>051111103</v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>静岡農業・静　岡</v>
      </c>
    </row>
    <row r="2393" spans="1:22" x14ac:dyDescent="0.4">
      <c r="A2393" t="s">
        <v>714</v>
      </c>
      <c r="B2393">
        <v>2410</v>
      </c>
      <c r="C2393" t="s">
        <v>10378</v>
      </c>
      <c r="D2393" t="s">
        <v>10379</v>
      </c>
      <c r="E2393">
        <v>1</v>
      </c>
      <c r="F2393" t="s">
        <v>109</v>
      </c>
      <c r="G2393">
        <v>20050823</v>
      </c>
      <c r="H2393" t="s">
        <v>10380</v>
      </c>
      <c r="I2393" t="s">
        <v>3822</v>
      </c>
      <c r="J2393" t="s">
        <v>10381</v>
      </c>
      <c r="K2393" t="s">
        <v>141</v>
      </c>
      <c r="L2393" t="s">
        <v>109</v>
      </c>
      <c r="M2393" t="s">
        <v>2077</v>
      </c>
      <c r="O2393" s="2">
        <f>IFERROR(IF($B2393="","",INDEX(所属情報!$E:$E,MATCH($A2393,所属情報!$A:$A,0))),"")</f>
        <v>492201</v>
      </c>
      <c r="P2393" s="2" t="str">
        <f t="shared" si="111"/>
        <v>岡野　璃大 (1)</v>
      </c>
      <c r="Q2393" s="2" t="str">
        <f t="shared" si="112"/>
        <v>ｵｶﾉ ﾘｵ</v>
      </c>
      <c r="R2393" s="2" t="str">
        <f t="shared" si="113"/>
        <v>OKANO Rio (05)</v>
      </c>
      <c r="S2393" s="2" t="str">
        <f>IFERROR(IF($F2393="","",INDEX(リスト!$C:$C,MATCH($F2393,リスト!$B:$B,0))),"")</f>
        <v>35</v>
      </c>
      <c r="T2393" s="2" t="str">
        <f>IFERROR(IF($K2393="","",INDEX(リスト!$F:$F,MATCH($K2393,リスト!$E:$E,0))),"")</f>
        <v>JPN</v>
      </c>
      <c r="U2393" s="2" t="str">
        <f>IF($B2393="","",RIGHT($G2393*1000+100+COUNTIF($G$2:$G2393,$G2393),9))</f>
        <v>050823103</v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>豊浦・山　口</v>
      </c>
    </row>
    <row r="2394" spans="1:22" x14ac:dyDescent="0.4">
      <c r="A2394" t="s">
        <v>714</v>
      </c>
      <c r="B2394">
        <v>2411</v>
      </c>
      <c r="C2394" t="s">
        <v>10382</v>
      </c>
      <c r="D2394" t="s">
        <v>10383</v>
      </c>
      <c r="E2394">
        <v>1</v>
      </c>
      <c r="F2394" t="s">
        <v>85</v>
      </c>
      <c r="G2394">
        <v>20051013</v>
      </c>
      <c r="H2394" t="s">
        <v>10384</v>
      </c>
      <c r="I2394" t="s">
        <v>4730</v>
      </c>
      <c r="J2394" t="s">
        <v>2262</v>
      </c>
      <c r="K2394" t="s">
        <v>141</v>
      </c>
      <c r="L2394" t="s">
        <v>85</v>
      </c>
      <c r="M2394" t="s">
        <v>2032</v>
      </c>
      <c r="O2394" s="2">
        <f>IFERROR(IF($B2394="","",INDEX(所属情報!$E:$E,MATCH($A2394,所属情報!$A:$A,0))),"")</f>
        <v>492201</v>
      </c>
      <c r="P2394" s="2" t="str">
        <f t="shared" si="111"/>
        <v>川田　圭真 (1)</v>
      </c>
      <c r="Q2394" s="2" t="str">
        <f t="shared" si="112"/>
        <v>ｶﾜﾀﾞ ｹｲﾏ</v>
      </c>
      <c r="R2394" s="2" t="str">
        <f t="shared" si="113"/>
        <v>KAWADA Keima (05)</v>
      </c>
      <c r="S2394" s="2" t="str">
        <f>IFERROR(IF($F2394="","",INDEX(リスト!$C:$C,MATCH($F2394,リスト!$B:$B,0))),"")</f>
        <v>23</v>
      </c>
      <c r="T2394" s="2" t="str">
        <f>IFERROR(IF($K2394="","",INDEX(リスト!$F:$F,MATCH($K2394,リスト!$E:$E,0))),"")</f>
        <v>JPN</v>
      </c>
      <c r="U2394" s="2" t="str">
        <f>IF($B2394="","",RIGHT($G2394*1000+100+COUNTIF($G$2:$G2394,$G2394),9))</f>
        <v>051013102</v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>名古屋・愛　知</v>
      </c>
    </row>
    <row r="2395" spans="1:22" x14ac:dyDescent="0.4">
      <c r="A2395" t="s">
        <v>714</v>
      </c>
      <c r="B2395">
        <v>2412</v>
      </c>
      <c r="C2395" t="s">
        <v>10385</v>
      </c>
      <c r="D2395" t="s">
        <v>10386</v>
      </c>
      <c r="E2395">
        <v>1</v>
      </c>
      <c r="F2395" t="s">
        <v>91</v>
      </c>
      <c r="G2395">
        <v>20060113</v>
      </c>
      <c r="H2395" t="s">
        <v>10387</v>
      </c>
      <c r="I2395" t="s">
        <v>3651</v>
      </c>
      <c r="J2395" t="s">
        <v>1413</v>
      </c>
      <c r="K2395" t="s">
        <v>141</v>
      </c>
      <c r="L2395" t="s">
        <v>91</v>
      </c>
      <c r="M2395" t="s">
        <v>3141</v>
      </c>
      <c r="O2395" s="2">
        <f>IFERROR(IF($B2395="","",INDEX(所属情報!$E:$E,MATCH($A2395,所属情報!$A:$A,0))),"")</f>
        <v>492201</v>
      </c>
      <c r="P2395" s="2" t="str">
        <f t="shared" si="111"/>
        <v>前田　航太朗 (1)</v>
      </c>
      <c r="Q2395" s="2" t="str">
        <f t="shared" si="112"/>
        <v>ﾏｴﾀﾞ ｺｳﾀﾛｳ</v>
      </c>
      <c r="R2395" s="2" t="str">
        <f t="shared" si="113"/>
        <v>MAEDA Kotaro (06)</v>
      </c>
      <c r="S2395" s="2" t="str">
        <f>IFERROR(IF($F2395="","",INDEX(リスト!$C:$C,MATCH($F2395,リスト!$B:$B,0))),"")</f>
        <v>26</v>
      </c>
      <c r="T2395" s="2" t="str">
        <f>IFERROR(IF($K2395="","",INDEX(リスト!$F:$F,MATCH($K2395,リスト!$E:$E,0))),"")</f>
        <v>JPN</v>
      </c>
      <c r="U2395" s="2" t="str">
        <f>IF($B2395="","",RIGHT($G2395*1000+100+COUNTIF($G$2:$G2395,$G2395),9))</f>
        <v>060113101</v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>大谷・京　都</v>
      </c>
    </row>
    <row r="2396" spans="1:22" x14ac:dyDescent="0.4">
      <c r="A2396" t="s">
        <v>736</v>
      </c>
      <c r="B2396">
        <v>2413</v>
      </c>
      <c r="C2396" t="s">
        <v>10388</v>
      </c>
      <c r="D2396" t="s">
        <v>10389</v>
      </c>
      <c r="E2396">
        <v>1</v>
      </c>
      <c r="F2396" t="s">
        <v>75</v>
      </c>
      <c r="G2396">
        <v>20050427</v>
      </c>
      <c r="H2396" t="s">
        <v>10390</v>
      </c>
      <c r="I2396" t="s">
        <v>10391</v>
      </c>
      <c r="J2396" t="s">
        <v>1277</v>
      </c>
      <c r="K2396" t="s">
        <v>141</v>
      </c>
      <c r="L2396" t="s">
        <v>75</v>
      </c>
      <c r="M2396" t="s">
        <v>910</v>
      </c>
      <c r="O2396" s="2">
        <f>IFERROR(IF($B2396="","",INDEX(所属情報!$E:$E,MATCH($A2396,所属情報!$A:$A,0))),"")</f>
        <v>492220</v>
      </c>
      <c r="P2396" s="2" t="str">
        <f t="shared" si="111"/>
        <v>柳田　寛大 (1)</v>
      </c>
      <c r="Q2396" s="2" t="str">
        <f t="shared" si="112"/>
        <v>ﾔﾅｷﾞﾀﾞ ｶﾝﾀ</v>
      </c>
      <c r="R2396" s="2" t="str">
        <f t="shared" si="113"/>
        <v>YANAGIDA Kanta (05)</v>
      </c>
      <c r="S2396" s="2" t="str">
        <f>IFERROR(IF($F2396="","",INDEX(リスト!$C:$C,MATCH($F2396,リスト!$B:$B,0))),"")</f>
        <v>18</v>
      </c>
      <c r="T2396" s="2" t="str">
        <f>IFERROR(IF($K2396="","",INDEX(リスト!$F:$F,MATCH($K2396,リスト!$E:$E,0))),"")</f>
        <v>JPN</v>
      </c>
      <c r="U2396" s="2" t="str">
        <f>IF($B2396="","",RIGHT($G2396*1000+100+COUNTIF($G$2:$G2396,$G2396),9))</f>
        <v>050427102</v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>北陸・福　井</v>
      </c>
    </row>
    <row r="2397" spans="1:22" x14ac:dyDescent="0.4">
      <c r="A2397" t="s">
        <v>703</v>
      </c>
      <c r="B2397">
        <v>2414</v>
      </c>
      <c r="C2397" t="s">
        <v>10392</v>
      </c>
      <c r="D2397" t="s">
        <v>10393</v>
      </c>
      <c r="E2397">
        <v>1</v>
      </c>
      <c r="F2397" t="s">
        <v>93</v>
      </c>
      <c r="G2397">
        <v>20051128</v>
      </c>
      <c r="H2397" t="s">
        <v>10394</v>
      </c>
      <c r="I2397" t="s">
        <v>7671</v>
      </c>
      <c r="J2397" t="s">
        <v>11939</v>
      </c>
      <c r="K2397" t="s">
        <v>141</v>
      </c>
      <c r="L2397" t="s">
        <v>93</v>
      </c>
      <c r="M2397" t="s">
        <v>1234</v>
      </c>
      <c r="O2397" s="2">
        <f>IFERROR(IF($B2397="","",INDEX(所属情報!$E:$E,MATCH($A2397,所属情報!$A:$A,0))),"")</f>
        <v>492200</v>
      </c>
      <c r="P2397" s="2" t="str">
        <f t="shared" si="111"/>
        <v>玉井　廉之助 (1)</v>
      </c>
      <c r="Q2397" s="2" t="str">
        <f t="shared" si="112"/>
        <v>ﾀﾏｲ ﾚﾝﾉｽｹ</v>
      </c>
      <c r="R2397" s="2" t="str">
        <f t="shared" si="113"/>
        <v>TAMAI Rennosuke (05)</v>
      </c>
      <c r="S2397" s="2" t="str">
        <f>IFERROR(IF($F2397="","",INDEX(リスト!$C:$C,MATCH($F2397,リスト!$B:$B,0))),"")</f>
        <v>27</v>
      </c>
      <c r="T2397" s="2" t="str">
        <f>IFERROR(IF($K2397="","",INDEX(リスト!$F:$F,MATCH($K2397,リスト!$E:$E,0))),"")</f>
        <v>JPN</v>
      </c>
      <c r="U2397" s="2" t="str">
        <f>IF($B2397="","",RIGHT($G2397*1000+100+COUNTIF($G$2:$G2397,$G2397),9))</f>
        <v>051128101</v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>初芝立命館・大　阪</v>
      </c>
    </row>
    <row r="2398" spans="1:22" x14ac:dyDescent="0.4">
      <c r="A2398" t="s">
        <v>703</v>
      </c>
      <c r="B2398">
        <v>2415</v>
      </c>
      <c r="C2398" t="s">
        <v>10395</v>
      </c>
      <c r="D2398" t="s">
        <v>10396</v>
      </c>
      <c r="E2398">
        <v>1</v>
      </c>
      <c r="F2398" t="s">
        <v>89</v>
      </c>
      <c r="G2398">
        <v>20051014</v>
      </c>
      <c r="H2398" t="s">
        <v>10397</v>
      </c>
      <c r="I2398" t="s">
        <v>5052</v>
      </c>
      <c r="J2398" t="s">
        <v>1590</v>
      </c>
      <c r="K2398" t="s">
        <v>141</v>
      </c>
      <c r="L2398" t="s">
        <v>89</v>
      </c>
      <c r="M2398" t="s">
        <v>1763</v>
      </c>
      <c r="O2398" s="2">
        <f>IFERROR(IF($B2398="","",INDEX(所属情報!$E:$E,MATCH($A2398,所属情報!$A:$A,0))),"")</f>
        <v>492200</v>
      </c>
      <c r="P2398" s="2" t="str">
        <f t="shared" si="111"/>
        <v>片山　結宇 (1)</v>
      </c>
      <c r="Q2398" s="2" t="str">
        <f t="shared" si="112"/>
        <v>ｶﾀﾔﾏ ﾕｳ</v>
      </c>
      <c r="R2398" s="2" t="str">
        <f t="shared" si="113"/>
        <v>KATAYAMA Yu (05)</v>
      </c>
      <c r="S2398" s="2" t="str">
        <f>IFERROR(IF($F2398="","",INDEX(リスト!$C:$C,MATCH($F2398,リスト!$B:$B,0))),"")</f>
        <v>25</v>
      </c>
      <c r="T2398" s="2" t="str">
        <f>IFERROR(IF($K2398="","",INDEX(リスト!$F:$F,MATCH($K2398,リスト!$E:$E,0))),"")</f>
        <v>JPN</v>
      </c>
      <c r="U2398" s="2" t="str">
        <f>IF($B2398="","",RIGHT($G2398*1000+100+COUNTIF($G$2:$G2398,$G2398),9))</f>
        <v>051014102</v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>草津東・滋　賀</v>
      </c>
    </row>
    <row r="2399" spans="1:22" x14ac:dyDescent="0.4">
      <c r="A2399" t="s">
        <v>703</v>
      </c>
      <c r="B2399">
        <v>2416</v>
      </c>
      <c r="C2399" t="s">
        <v>10398</v>
      </c>
      <c r="D2399" t="s">
        <v>10399</v>
      </c>
      <c r="E2399">
        <v>1</v>
      </c>
      <c r="F2399" t="s">
        <v>89</v>
      </c>
      <c r="G2399">
        <v>20051020</v>
      </c>
      <c r="H2399" t="s">
        <v>10400</v>
      </c>
      <c r="I2399" t="s">
        <v>5222</v>
      </c>
      <c r="J2399" t="s">
        <v>1194</v>
      </c>
      <c r="K2399" t="s">
        <v>141</v>
      </c>
      <c r="L2399" t="s">
        <v>89</v>
      </c>
      <c r="M2399" t="s">
        <v>1502</v>
      </c>
      <c r="O2399" s="2">
        <f>IFERROR(IF($B2399="","",INDEX(所属情報!$E:$E,MATCH($A2399,所属情報!$A:$A,0))),"")</f>
        <v>492200</v>
      </c>
      <c r="P2399" s="2" t="str">
        <f t="shared" si="111"/>
        <v>宮内　廣騎 (1)</v>
      </c>
      <c r="Q2399" s="2" t="str">
        <f t="shared" si="112"/>
        <v>ﾐﾔｳﾁ ｺｳｷ</v>
      </c>
      <c r="R2399" s="2" t="str">
        <f t="shared" si="113"/>
        <v>MIYAUCHI Koki (05)</v>
      </c>
      <c r="S2399" s="2" t="str">
        <f>IFERROR(IF($F2399="","",INDEX(リスト!$C:$C,MATCH($F2399,リスト!$B:$B,0))),"")</f>
        <v>25</v>
      </c>
      <c r="T2399" s="2" t="str">
        <f>IFERROR(IF($K2399="","",INDEX(リスト!$F:$F,MATCH($K2399,リスト!$E:$E,0))),"")</f>
        <v>JPN</v>
      </c>
      <c r="U2399" s="2" t="str">
        <f>IF($B2399="","",RIGHT($G2399*1000+100+COUNTIF($G$2:$G2399,$G2399),9))</f>
        <v>051020103</v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>立命館守山・滋　賀</v>
      </c>
    </row>
    <row r="2400" spans="1:22" x14ac:dyDescent="0.4">
      <c r="A2400" t="s">
        <v>703</v>
      </c>
      <c r="B2400">
        <v>2417</v>
      </c>
      <c r="C2400" t="s">
        <v>10401</v>
      </c>
      <c r="D2400" t="s">
        <v>10402</v>
      </c>
      <c r="E2400">
        <v>1</v>
      </c>
      <c r="F2400" t="s">
        <v>67</v>
      </c>
      <c r="G2400">
        <v>20050531</v>
      </c>
      <c r="H2400" t="s">
        <v>10403</v>
      </c>
      <c r="I2400" t="s">
        <v>10404</v>
      </c>
      <c r="J2400" t="s">
        <v>2954</v>
      </c>
      <c r="K2400" t="s">
        <v>141</v>
      </c>
      <c r="L2400" t="s">
        <v>67</v>
      </c>
      <c r="M2400" t="s">
        <v>10405</v>
      </c>
      <c r="O2400" s="2">
        <f>IFERROR(IF($B2400="","",INDEX(所属情報!$E:$E,MATCH($A2400,所属情報!$A:$A,0))),"")</f>
        <v>492200</v>
      </c>
      <c r="P2400" s="2" t="str">
        <f t="shared" si="111"/>
        <v>石澤　和弥 (1)</v>
      </c>
      <c r="Q2400" s="2" t="str">
        <f t="shared" si="112"/>
        <v>ｲｼｻﾞﾜ ｶｽﾞﾔ</v>
      </c>
      <c r="R2400" s="2" t="str">
        <f t="shared" si="113"/>
        <v>ISHIZAWA Kazuya (05)</v>
      </c>
      <c r="S2400" s="2" t="str">
        <f>IFERROR(IF($F2400="","",INDEX(リスト!$C:$C,MATCH($F2400,リスト!$B:$B,0))),"")</f>
        <v>14</v>
      </c>
      <c r="T2400" s="2" t="str">
        <f>IFERROR(IF($K2400="","",INDEX(リスト!$F:$F,MATCH($K2400,リスト!$E:$E,0))),"")</f>
        <v>JPN</v>
      </c>
      <c r="U2400" s="2" t="str">
        <f>IF($B2400="","",RIGHT($G2400*1000+100+COUNTIF($G$2:$G2400,$G2400),9))</f>
        <v>050531101</v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>相洋・神奈川</v>
      </c>
    </row>
    <row r="2401" spans="1:22" x14ac:dyDescent="0.4">
      <c r="A2401" t="s">
        <v>703</v>
      </c>
      <c r="B2401">
        <v>2418</v>
      </c>
      <c r="C2401" t="s">
        <v>10406</v>
      </c>
      <c r="D2401" t="s">
        <v>10407</v>
      </c>
      <c r="E2401">
        <v>1</v>
      </c>
      <c r="F2401" t="s">
        <v>89</v>
      </c>
      <c r="G2401">
        <v>20060106</v>
      </c>
      <c r="H2401" t="s">
        <v>10408</v>
      </c>
      <c r="I2401" t="s">
        <v>10409</v>
      </c>
      <c r="J2401" t="s">
        <v>11940</v>
      </c>
      <c r="K2401" t="s">
        <v>141</v>
      </c>
      <c r="L2401" t="s">
        <v>89</v>
      </c>
      <c r="M2401" t="s">
        <v>1763</v>
      </c>
      <c r="O2401" s="2">
        <f>IFERROR(IF($B2401="","",INDEX(所属情報!$E:$E,MATCH($A2401,所属情報!$A:$A,0))),"")</f>
        <v>492200</v>
      </c>
      <c r="P2401" s="2" t="str">
        <f t="shared" si="111"/>
        <v>雨森　俊典 (1)</v>
      </c>
      <c r="Q2401" s="2" t="str">
        <f t="shared" si="112"/>
        <v>ｱﾒﾓﾘ ｼｭﾝｽｹ</v>
      </c>
      <c r="R2401" s="2" t="str">
        <f t="shared" si="113"/>
        <v>AMEMORI Shunsuke (06)</v>
      </c>
      <c r="S2401" s="2" t="str">
        <f>IFERROR(IF($F2401="","",INDEX(リスト!$C:$C,MATCH($F2401,リスト!$B:$B,0))),"")</f>
        <v>25</v>
      </c>
      <c r="T2401" s="2" t="str">
        <f>IFERROR(IF($K2401="","",INDEX(リスト!$F:$F,MATCH($K2401,リスト!$E:$E,0))),"")</f>
        <v>JPN</v>
      </c>
      <c r="U2401" s="2" t="str">
        <f>IF($B2401="","",RIGHT($G2401*1000+100+COUNTIF($G$2:$G2401,$G2401),9))</f>
        <v>060106104</v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>草津東・滋　賀</v>
      </c>
    </row>
    <row r="2402" spans="1:22" x14ac:dyDescent="0.4">
      <c r="A2402" t="s">
        <v>742</v>
      </c>
      <c r="B2402">
        <v>2419</v>
      </c>
      <c r="C2402" t="s">
        <v>10410</v>
      </c>
      <c r="D2402" t="s">
        <v>11941</v>
      </c>
      <c r="E2402">
        <v>1</v>
      </c>
      <c r="F2402" t="s">
        <v>91</v>
      </c>
      <c r="G2402">
        <v>20051114</v>
      </c>
      <c r="I2402" t="s">
        <v>2162</v>
      </c>
      <c r="J2402" t="s">
        <v>1967</v>
      </c>
      <c r="K2402" t="s">
        <v>141</v>
      </c>
      <c r="L2402" t="s">
        <v>89</v>
      </c>
      <c r="M2402" t="s">
        <v>1763</v>
      </c>
      <c r="O2402" s="2">
        <f>IFERROR(IF($B2402="","",INDEX(所属情報!$E:$E,MATCH($A2402,所属情報!$A:$A,0))),"")</f>
        <v>492191</v>
      </c>
      <c r="P2402" s="2" t="str">
        <f t="shared" si="111"/>
        <v>清永　真矢 (1)</v>
      </c>
      <c r="Q2402" s="2" t="str">
        <f t="shared" si="112"/>
        <v>ｷﾖﾅｶﾞ ｼﾝﾔ</v>
      </c>
      <c r="R2402" s="2" t="str">
        <f t="shared" si="113"/>
        <v>KIYONAGA Shinya (05)</v>
      </c>
      <c r="S2402" s="2" t="str">
        <f>IFERROR(IF($F2402="","",INDEX(リスト!$C:$C,MATCH($F2402,リスト!$B:$B,0))),"")</f>
        <v>26</v>
      </c>
      <c r="T2402" s="2" t="str">
        <f>IFERROR(IF($K2402="","",INDEX(リスト!$F:$F,MATCH($K2402,リスト!$E:$E,0))),"")</f>
        <v>JPN</v>
      </c>
      <c r="U2402" s="2" t="str">
        <f>IF($B2402="","",RIGHT($G2402*1000+100+COUNTIF($G$2:$G2402,$G2402),9))</f>
        <v>051114101</v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>草津東・滋　賀</v>
      </c>
    </row>
    <row r="2403" spans="1:22" x14ac:dyDescent="0.4">
      <c r="A2403" t="s">
        <v>742</v>
      </c>
      <c r="B2403">
        <v>2420</v>
      </c>
      <c r="C2403" t="s">
        <v>10411</v>
      </c>
      <c r="D2403" t="s">
        <v>11942</v>
      </c>
      <c r="E2403">
        <v>1</v>
      </c>
      <c r="F2403" t="s">
        <v>91</v>
      </c>
      <c r="G2403">
        <v>20050501</v>
      </c>
      <c r="I2403" t="s">
        <v>10412</v>
      </c>
      <c r="J2403" t="s">
        <v>2248</v>
      </c>
      <c r="K2403" t="s">
        <v>141</v>
      </c>
      <c r="L2403" t="s">
        <v>93</v>
      </c>
      <c r="M2403" t="s">
        <v>9258</v>
      </c>
      <c r="O2403" s="2">
        <f>IFERROR(IF($B2403="","",INDEX(所属情報!$E:$E,MATCH($A2403,所属情報!$A:$A,0))),"")</f>
        <v>492191</v>
      </c>
      <c r="P2403" s="2" t="str">
        <f t="shared" si="111"/>
        <v>塩見　章悟 (1)</v>
      </c>
      <c r="Q2403" s="2" t="str">
        <f t="shared" si="112"/>
        <v>ｼｵﾐ ｼｮｳｺﾞ</v>
      </c>
      <c r="R2403" s="2" t="str">
        <f t="shared" si="113"/>
        <v>SHIOMI Shogo (05)</v>
      </c>
      <c r="S2403" s="2" t="str">
        <f>IFERROR(IF($F2403="","",INDEX(リスト!$C:$C,MATCH($F2403,リスト!$B:$B,0))),"")</f>
        <v>26</v>
      </c>
      <c r="T2403" s="2" t="str">
        <f>IFERROR(IF($K2403="","",INDEX(リスト!$F:$F,MATCH($K2403,リスト!$E:$E,0))),"")</f>
        <v>JPN</v>
      </c>
      <c r="U2403" s="2" t="str">
        <f>IF($B2403="","",RIGHT($G2403*1000+100+COUNTIF($G$2:$G2403,$G2403),9))</f>
        <v>050501104</v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>常翔学園・大　阪</v>
      </c>
    </row>
    <row r="2404" spans="1:22" x14ac:dyDescent="0.4">
      <c r="A2404" t="s">
        <v>742</v>
      </c>
      <c r="B2404">
        <v>2421</v>
      </c>
      <c r="C2404" t="s">
        <v>10413</v>
      </c>
      <c r="D2404" t="s">
        <v>11943</v>
      </c>
      <c r="E2404">
        <v>1</v>
      </c>
      <c r="F2404" t="s">
        <v>91</v>
      </c>
      <c r="G2404">
        <v>20050916</v>
      </c>
      <c r="I2404" t="s">
        <v>10414</v>
      </c>
      <c r="J2404" t="s">
        <v>1194</v>
      </c>
      <c r="K2404" t="s">
        <v>141</v>
      </c>
      <c r="L2404" t="s">
        <v>89</v>
      </c>
      <c r="M2404" t="s">
        <v>1322</v>
      </c>
      <c r="O2404" s="2">
        <f>IFERROR(IF($B2404="","",INDEX(所属情報!$E:$E,MATCH($A2404,所属情報!$A:$A,0))),"")</f>
        <v>492191</v>
      </c>
      <c r="P2404" s="2" t="str">
        <f t="shared" si="111"/>
        <v>小澤　光輝 (1)</v>
      </c>
      <c r="Q2404" s="2" t="str">
        <f t="shared" si="112"/>
        <v>ｺｻﾞﾜ ｺｳｷ</v>
      </c>
      <c r="R2404" s="2" t="str">
        <f t="shared" si="113"/>
        <v>KOZAWA Koki (05)</v>
      </c>
      <c r="S2404" s="2" t="str">
        <f>IFERROR(IF($F2404="","",INDEX(リスト!$C:$C,MATCH($F2404,リスト!$B:$B,0))),"")</f>
        <v>26</v>
      </c>
      <c r="T2404" s="2" t="str">
        <f>IFERROR(IF($K2404="","",INDEX(リスト!$F:$F,MATCH($K2404,リスト!$E:$E,0))),"")</f>
        <v>JPN</v>
      </c>
      <c r="U2404" s="2" t="str">
        <f>IF($B2404="","",RIGHT($G2404*1000+100+COUNTIF($G$2:$G2404,$G2404),9))</f>
        <v>050916101</v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>水口東・滋　賀</v>
      </c>
    </row>
    <row r="2405" spans="1:22" x14ac:dyDescent="0.4">
      <c r="A2405" t="s">
        <v>742</v>
      </c>
      <c r="B2405">
        <v>2422</v>
      </c>
      <c r="C2405" t="s">
        <v>10415</v>
      </c>
      <c r="D2405" t="s">
        <v>11944</v>
      </c>
      <c r="E2405">
        <v>1</v>
      </c>
      <c r="F2405" t="s">
        <v>91</v>
      </c>
      <c r="G2405">
        <v>20030613</v>
      </c>
      <c r="I2405" t="s">
        <v>2147</v>
      </c>
      <c r="J2405" t="s">
        <v>10416</v>
      </c>
      <c r="K2405" t="s">
        <v>141</v>
      </c>
      <c r="L2405" t="s">
        <v>101</v>
      </c>
      <c r="M2405" t="s">
        <v>9431</v>
      </c>
      <c r="O2405" s="2">
        <f>IFERROR(IF($B2405="","",INDEX(所属情報!$E:$E,MATCH($A2405,所属情報!$A:$A,0))),"")</f>
        <v>492191</v>
      </c>
      <c r="P2405" s="2" t="str">
        <f t="shared" si="111"/>
        <v>竹内　皓哉 (1)</v>
      </c>
      <c r="Q2405" s="2" t="str">
        <f t="shared" si="112"/>
        <v>ﾀｹｳﾁ ｺｳﾔ</v>
      </c>
      <c r="R2405" s="2" t="str">
        <f t="shared" si="113"/>
        <v>TAKEUCHI Koya (03)</v>
      </c>
      <c r="S2405" s="2" t="str">
        <f>IFERROR(IF($F2405="","",INDEX(リスト!$C:$C,MATCH($F2405,リスト!$B:$B,0))),"")</f>
        <v>26</v>
      </c>
      <c r="T2405" s="2" t="str">
        <f>IFERROR(IF($K2405="","",INDEX(リスト!$F:$F,MATCH($K2405,リスト!$E:$E,0))),"")</f>
        <v>JPN</v>
      </c>
      <c r="U2405" s="2" t="str">
        <f>IF($B2405="","",RIGHT($G2405*1000+100+COUNTIF($G$2:$G2405,$G2405),9))</f>
        <v>030613103</v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>倉吉東・鳥　取</v>
      </c>
    </row>
    <row r="2406" spans="1:22" x14ac:dyDescent="0.4">
      <c r="A2406" t="s">
        <v>759</v>
      </c>
      <c r="B2406">
        <v>2423</v>
      </c>
      <c r="C2406" t="s">
        <v>10417</v>
      </c>
      <c r="D2406" t="s">
        <v>10418</v>
      </c>
      <c r="E2406">
        <v>1</v>
      </c>
      <c r="F2406" t="s">
        <v>1281</v>
      </c>
      <c r="G2406">
        <v>20060117</v>
      </c>
      <c r="H2406" t="s">
        <v>10419</v>
      </c>
      <c r="I2406" t="s">
        <v>1985</v>
      </c>
      <c r="J2406" t="s">
        <v>1413</v>
      </c>
      <c r="K2406" t="s">
        <v>141</v>
      </c>
      <c r="L2406" t="s">
        <v>93</v>
      </c>
      <c r="M2406" t="s">
        <v>4124</v>
      </c>
      <c r="O2406" s="2">
        <f>IFERROR(IF($B2406="","",INDEX(所属情報!$E:$E,MATCH($A2406,所属情報!$A:$A,0))),"")</f>
        <v>491023</v>
      </c>
      <c r="P2406" s="2" t="str">
        <f t="shared" si="111"/>
        <v>松本　康太朗 (1)</v>
      </c>
      <c r="Q2406" s="2" t="str">
        <f t="shared" si="112"/>
        <v>ﾏﾂﾓﾄ ｺｳﾀﾛｳ</v>
      </c>
      <c r="R2406" s="2" t="str">
        <f t="shared" si="113"/>
        <v>MATSUMOTO Kotaro (06)</v>
      </c>
      <c r="S2406" s="2" t="str">
        <f>IFERROR(IF($F2406="","",INDEX(リスト!$C:$C,MATCH($F2406,リスト!$B:$B,0))),"")</f>
        <v>49</v>
      </c>
      <c r="T2406" s="2" t="str">
        <f>IFERROR(IF($K2406="","",INDEX(リスト!$F:$F,MATCH($K2406,リスト!$E:$E,0))),"")</f>
        <v>JPN</v>
      </c>
      <c r="U2406" s="2" t="str">
        <f>IF($B2406="","",RIGHT($G2406*1000+100+COUNTIF($G$2:$G2406,$G2406),9))</f>
        <v>060117101</v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>北野・大　阪</v>
      </c>
    </row>
    <row r="2407" spans="1:22" x14ac:dyDescent="0.4">
      <c r="A2407" t="s">
        <v>759</v>
      </c>
      <c r="B2407">
        <v>2424</v>
      </c>
      <c r="C2407" t="s">
        <v>10420</v>
      </c>
      <c r="D2407" t="s">
        <v>10421</v>
      </c>
      <c r="E2407">
        <v>1</v>
      </c>
      <c r="F2407" t="s">
        <v>1281</v>
      </c>
      <c r="G2407">
        <v>20040831</v>
      </c>
      <c r="H2407" t="s">
        <v>10422</v>
      </c>
      <c r="I2407" t="s">
        <v>1678</v>
      </c>
      <c r="J2407" t="s">
        <v>1244</v>
      </c>
      <c r="K2407" t="s">
        <v>141</v>
      </c>
      <c r="L2407" t="s">
        <v>97</v>
      </c>
      <c r="M2407" t="s">
        <v>4139</v>
      </c>
      <c r="O2407" s="2">
        <f>IFERROR(IF($B2407="","",INDEX(所属情報!$E:$E,MATCH($A2407,所属情報!$A:$A,0))),"")</f>
        <v>491023</v>
      </c>
      <c r="P2407" s="2" t="str">
        <f t="shared" si="111"/>
        <v>宮坂　裕真 (1)</v>
      </c>
      <c r="Q2407" s="2" t="str">
        <f t="shared" si="112"/>
        <v>ﾐﾔｻｶ ﾕｳﾏ</v>
      </c>
      <c r="R2407" s="2" t="str">
        <f t="shared" si="113"/>
        <v>MIYASAKA Yuma (04)</v>
      </c>
      <c r="S2407" s="2" t="str">
        <f>IFERROR(IF($F2407="","",INDEX(リスト!$C:$C,MATCH($F2407,リスト!$B:$B,0))),"")</f>
        <v>49</v>
      </c>
      <c r="T2407" s="2" t="str">
        <f>IFERROR(IF($K2407="","",INDEX(リスト!$F:$F,MATCH($K2407,リスト!$E:$E,0))),"")</f>
        <v>JPN</v>
      </c>
      <c r="U2407" s="2" t="str">
        <f>IF($B2407="","",RIGHT($G2407*1000+100+COUNTIF($G$2:$G2407,$G2407),9))</f>
        <v>040831105</v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>東大寺学園・奈　良</v>
      </c>
    </row>
    <row r="2408" spans="1:22" x14ac:dyDescent="0.4">
      <c r="A2408" t="s">
        <v>759</v>
      </c>
      <c r="B2408">
        <v>2425</v>
      </c>
      <c r="C2408" t="s">
        <v>10423</v>
      </c>
      <c r="D2408" t="s">
        <v>10424</v>
      </c>
      <c r="E2408">
        <v>1</v>
      </c>
      <c r="F2408" t="s">
        <v>1281</v>
      </c>
      <c r="G2408">
        <v>20050503</v>
      </c>
      <c r="H2408" t="s">
        <v>10425</v>
      </c>
      <c r="I2408" t="s">
        <v>1775</v>
      </c>
      <c r="J2408" t="s">
        <v>1451</v>
      </c>
      <c r="K2408" t="s">
        <v>141</v>
      </c>
      <c r="L2408" t="s">
        <v>97</v>
      </c>
      <c r="M2408" t="s">
        <v>10426</v>
      </c>
      <c r="O2408" s="2">
        <f>IFERROR(IF($B2408="","",INDEX(所属情報!$E:$E,MATCH($A2408,所属情報!$A:$A,0))),"")</f>
        <v>491023</v>
      </c>
      <c r="P2408" s="2" t="str">
        <f t="shared" si="111"/>
        <v>中谷　太紀 (1)</v>
      </c>
      <c r="Q2408" s="2" t="str">
        <f t="shared" si="112"/>
        <v>ﾅｶﾀﾆ ﾀｲｷ</v>
      </c>
      <c r="R2408" s="2" t="str">
        <f t="shared" si="113"/>
        <v>NAKATANI Taiki (05)</v>
      </c>
      <c r="S2408" s="2" t="str">
        <f>IFERROR(IF($F2408="","",INDEX(リスト!$C:$C,MATCH($F2408,リスト!$B:$B,0))),"")</f>
        <v>49</v>
      </c>
      <c r="T2408" s="2" t="str">
        <f>IFERROR(IF($K2408="","",INDEX(リスト!$F:$F,MATCH($K2408,リスト!$E:$E,0))),"")</f>
        <v>JPN</v>
      </c>
      <c r="U2408" s="2" t="str">
        <f>IF($B2408="","",RIGHT($G2408*1000+100+COUNTIF($G$2:$G2408,$G2408),9))</f>
        <v>050503104</v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>奈良女子・奈　良</v>
      </c>
    </row>
    <row r="2409" spans="1:22" x14ac:dyDescent="0.4">
      <c r="A2409" t="s">
        <v>751</v>
      </c>
      <c r="B2409">
        <v>2426</v>
      </c>
      <c r="C2409" t="s">
        <v>10427</v>
      </c>
      <c r="D2409" t="s">
        <v>10428</v>
      </c>
      <c r="E2409">
        <v>2</v>
      </c>
      <c r="F2409" t="s">
        <v>93</v>
      </c>
      <c r="G2409">
        <v>20040628</v>
      </c>
      <c r="H2409" t="s">
        <v>10429</v>
      </c>
      <c r="I2409" t="s">
        <v>1418</v>
      </c>
      <c r="J2409" t="s">
        <v>4259</v>
      </c>
      <c r="K2409" t="s">
        <v>141</v>
      </c>
      <c r="L2409" t="s">
        <v>99</v>
      </c>
      <c r="M2409" t="s">
        <v>987</v>
      </c>
      <c r="O2409" s="2">
        <f>IFERROR(IF($B2409="","",INDEX(所属情報!$E:$E,MATCH($A2409,所属情報!$A:$A,0))),"")</f>
        <v>492208</v>
      </c>
      <c r="P2409" s="2" t="str">
        <f t="shared" si="111"/>
        <v>中村　心之輔 (2)</v>
      </c>
      <c r="Q2409" s="2" t="str">
        <f t="shared" si="112"/>
        <v>ﾅｶﾑﾗ ｼﾝﾉｽｹ</v>
      </c>
      <c r="R2409" s="2" t="str">
        <f t="shared" si="113"/>
        <v>NAKAMURA Shinnosuke (04)</v>
      </c>
      <c r="S2409" s="2" t="str">
        <f>IFERROR(IF($F2409="","",INDEX(リスト!$C:$C,MATCH($F2409,リスト!$B:$B,0))),"")</f>
        <v>27</v>
      </c>
      <c r="T2409" s="2" t="str">
        <f>IFERROR(IF($K2409="","",INDEX(リスト!$F:$F,MATCH($K2409,リスト!$E:$E,0))),"")</f>
        <v>JPN</v>
      </c>
      <c r="U2409" s="2" t="str">
        <f>IF($B2409="","",RIGHT($G2409*1000+100+COUNTIF($G$2:$G2409,$G2409),9))</f>
        <v>040628103</v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>星林・和歌山</v>
      </c>
    </row>
    <row r="2410" spans="1:22" x14ac:dyDescent="0.4">
      <c r="A2410" t="s">
        <v>721</v>
      </c>
      <c r="B2410">
        <v>2427</v>
      </c>
      <c r="C2410" t="s">
        <v>10430</v>
      </c>
      <c r="D2410" t="s">
        <v>10431</v>
      </c>
      <c r="E2410" t="s">
        <v>1307</v>
      </c>
      <c r="F2410" t="s">
        <v>93</v>
      </c>
      <c r="G2410">
        <v>20020216</v>
      </c>
      <c r="H2410" t="s">
        <v>10432</v>
      </c>
      <c r="I2410" t="s">
        <v>2364</v>
      </c>
      <c r="J2410" t="s">
        <v>2163</v>
      </c>
      <c r="K2410" t="s">
        <v>141</v>
      </c>
      <c r="L2410" t="s">
        <v>93</v>
      </c>
      <c r="M2410" t="s">
        <v>4772</v>
      </c>
      <c r="O2410" s="2">
        <f>IFERROR(IF($B2410="","",INDEX(所属情報!$E:$E,MATCH($A2410,所属情報!$A:$A,0))),"")</f>
        <v>501018</v>
      </c>
      <c r="P2410" s="2" t="str">
        <f t="shared" si="111"/>
        <v>田村　耕平 (M1)</v>
      </c>
      <c r="Q2410" s="2" t="str">
        <f t="shared" si="112"/>
        <v>ﾀﾑﾗ ｺｳﾍｲ</v>
      </c>
      <c r="R2410" s="2" t="str">
        <f t="shared" si="113"/>
        <v>TAMURA Kohei (02)</v>
      </c>
      <c r="S2410" s="2" t="str">
        <f>IFERROR(IF($F2410="","",INDEX(リスト!$C:$C,MATCH($F2410,リスト!$B:$B,0))),"")</f>
        <v>27</v>
      </c>
      <c r="T2410" s="2" t="str">
        <f>IFERROR(IF($K2410="","",INDEX(リスト!$F:$F,MATCH($K2410,リスト!$E:$E,0))),"")</f>
        <v>JPN</v>
      </c>
      <c r="U2410" s="2" t="str">
        <f>IF($B2410="","",RIGHT($G2410*1000+100+COUNTIF($G$2:$G2410,$G2410),9))</f>
        <v>020216101</v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>茨木・大　阪</v>
      </c>
    </row>
    <row r="2411" spans="1:22" x14ac:dyDescent="0.4">
      <c r="A2411" t="s">
        <v>721</v>
      </c>
      <c r="B2411">
        <v>2428</v>
      </c>
      <c r="C2411" t="s">
        <v>10433</v>
      </c>
      <c r="D2411" t="s">
        <v>10434</v>
      </c>
      <c r="E2411">
        <v>1</v>
      </c>
      <c r="F2411" t="s">
        <v>97</v>
      </c>
      <c r="G2411">
        <v>20050620</v>
      </c>
      <c r="H2411" t="s">
        <v>10435</v>
      </c>
      <c r="I2411" t="s">
        <v>10436</v>
      </c>
      <c r="J2411" t="s">
        <v>2925</v>
      </c>
      <c r="K2411" t="s">
        <v>141</v>
      </c>
      <c r="L2411" t="s">
        <v>97</v>
      </c>
      <c r="M2411" t="s">
        <v>3803</v>
      </c>
      <c r="O2411" s="2">
        <f>IFERROR(IF($B2411="","",INDEX(所属情報!$E:$E,MATCH($A2411,所属情報!$A:$A,0))),"")</f>
        <v>501018</v>
      </c>
      <c r="P2411" s="2" t="str">
        <f t="shared" si="111"/>
        <v>松島　陽太 (1)</v>
      </c>
      <c r="Q2411" s="2" t="str">
        <f t="shared" si="112"/>
        <v>ﾏﾂｼﾏ ﾖｳﾀ</v>
      </c>
      <c r="R2411" s="2" t="str">
        <f t="shared" si="113"/>
        <v>MATSUSHIMA Yota (05)</v>
      </c>
      <c r="S2411" s="2" t="str">
        <f>IFERROR(IF($F2411="","",INDEX(リスト!$C:$C,MATCH($F2411,リスト!$B:$B,0))),"")</f>
        <v>29</v>
      </c>
      <c r="T2411" s="2" t="str">
        <f>IFERROR(IF($K2411="","",INDEX(リスト!$F:$F,MATCH($K2411,リスト!$E:$E,0))),"")</f>
        <v>JPN</v>
      </c>
      <c r="U2411" s="2" t="str">
        <f>IF($B2411="","",RIGHT($G2411*1000+100+COUNTIF($G$2:$G2411,$G2411),9))</f>
        <v>050620101</v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>奈良・奈　良</v>
      </c>
    </row>
    <row r="2412" spans="1:22" x14ac:dyDescent="0.4">
      <c r="A2412" t="s">
        <v>721</v>
      </c>
      <c r="B2412">
        <v>2429</v>
      </c>
      <c r="C2412" t="s">
        <v>10437</v>
      </c>
      <c r="D2412" t="s">
        <v>10438</v>
      </c>
      <c r="E2412">
        <v>1</v>
      </c>
      <c r="F2412" t="s">
        <v>93</v>
      </c>
      <c r="G2412">
        <v>20050514</v>
      </c>
      <c r="H2412" t="s">
        <v>10439</v>
      </c>
      <c r="I2412" t="s">
        <v>10440</v>
      </c>
      <c r="J2412" t="s">
        <v>10441</v>
      </c>
      <c r="K2412" t="s">
        <v>141</v>
      </c>
      <c r="L2412" t="s">
        <v>93</v>
      </c>
      <c r="M2412" t="s">
        <v>9258</v>
      </c>
      <c r="O2412" s="2">
        <f>IFERROR(IF($B2412="","",INDEX(所属情報!$E:$E,MATCH($A2412,所属情報!$A:$A,0))),"")</f>
        <v>501018</v>
      </c>
      <c r="P2412" s="2" t="str">
        <f t="shared" si="111"/>
        <v>椿本　天鵬 (1)</v>
      </c>
      <c r="Q2412" s="2" t="str">
        <f t="shared" si="112"/>
        <v>ﾂﾊﾞｷﾓﾄ ﾃﾝﾎｳ</v>
      </c>
      <c r="R2412" s="2" t="str">
        <f t="shared" si="113"/>
        <v>TSUBAKIMOTO Tenho (05)</v>
      </c>
      <c r="S2412" s="2" t="str">
        <f>IFERROR(IF($F2412="","",INDEX(リスト!$C:$C,MATCH($F2412,リスト!$B:$B,0))),"")</f>
        <v>27</v>
      </c>
      <c r="T2412" s="2" t="str">
        <f>IFERROR(IF($K2412="","",INDEX(リスト!$F:$F,MATCH($K2412,リスト!$E:$E,0))),"")</f>
        <v>JPN</v>
      </c>
      <c r="U2412" s="2" t="str">
        <f>IF($B2412="","",RIGHT($G2412*1000+100+COUNTIF($G$2:$G2412,$G2412),9))</f>
        <v>050514105</v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>常翔学園・大　阪</v>
      </c>
    </row>
    <row r="2413" spans="1:22" x14ac:dyDescent="0.4">
      <c r="A2413" t="s">
        <v>721</v>
      </c>
      <c r="B2413">
        <v>2430</v>
      </c>
      <c r="C2413" t="s">
        <v>10442</v>
      </c>
      <c r="D2413" t="s">
        <v>10443</v>
      </c>
      <c r="E2413">
        <v>1</v>
      </c>
      <c r="F2413" t="s">
        <v>85</v>
      </c>
      <c r="G2413">
        <v>20060226</v>
      </c>
      <c r="H2413" t="s">
        <v>10444</v>
      </c>
      <c r="I2413" t="s">
        <v>1966</v>
      </c>
      <c r="J2413" t="s">
        <v>1548</v>
      </c>
      <c r="K2413" t="s">
        <v>141</v>
      </c>
      <c r="L2413" t="s">
        <v>85</v>
      </c>
      <c r="M2413" t="s">
        <v>10445</v>
      </c>
      <c r="O2413" s="2">
        <f>IFERROR(IF($B2413="","",INDEX(所属情報!$E:$E,MATCH($A2413,所属情報!$A:$A,0))),"")</f>
        <v>501018</v>
      </c>
      <c r="P2413" s="2" t="str">
        <f t="shared" si="111"/>
        <v>中尾　耕大 (1)</v>
      </c>
      <c r="Q2413" s="2" t="str">
        <f t="shared" si="112"/>
        <v>ﾅｶｵ ｺｳﾀﾞｲ</v>
      </c>
      <c r="R2413" s="2" t="str">
        <f t="shared" si="113"/>
        <v>NAKAO Kodai (06)</v>
      </c>
      <c r="S2413" s="2" t="str">
        <f>IFERROR(IF($F2413="","",INDEX(リスト!$C:$C,MATCH($F2413,リスト!$B:$B,0))),"")</f>
        <v>23</v>
      </c>
      <c r="T2413" s="2" t="str">
        <f>IFERROR(IF($K2413="","",INDEX(リスト!$F:$F,MATCH($K2413,リスト!$E:$E,0))),"")</f>
        <v>JPN</v>
      </c>
      <c r="U2413" s="2" t="str">
        <f>IF($B2413="","",RIGHT($G2413*1000+100+COUNTIF($G$2:$G2413,$G2413),9))</f>
        <v>060226102</v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>昭和・愛　知</v>
      </c>
    </row>
    <row r="2414" spans="1:22" x14ac:dyDescent="0.4">
      <c r="A2414" t="s">
        <v>721</v>
      </c>
      <c r="B2414">
        <v>2431</v>
      </c>
      <c r="C2414" t="s">
        <v>10446</v>
      </c>
      <c r="D2414" t="s">
        <v>10447</v>
      </c>
      <c r="E2414">
        <v>1</v>
      </c>
      <c r="F2414" t="s">
        <v>95</v>
      </c>
      <c r="G2414">
        <v>20060127</v>
      </c>
      <c r="H2414" t="s">
        <v>10448</v>
      </c>
      <c r="I2414" t="s">
        <v>5109</v>
      </c>
      <c r="J2414" t="s">
        <v>874</v>
      </c>
      <c r="K2414" t="s">
        <v>141</v>
      </c>
      <c r="L2414" t="s">
        <v>95</v>
      </c>
      <c r="M2414" t="s">
        <v>2061</v>
      </c>
      <c r="O2414" s="2">
        <f>IFERROR(IF($B2414="","",INDEX(所属情報!$E:$E,MATCH($A2414,所属情報!$A:$A,0))),"")</f>
        <v>501018</v>
      </c>
      <c r="P2414" s="2" t="str">
        <f t="shared" si="111"/>
        <v>石井　晴 (1)</v>
      </c>
      <c r="Q2414" s="2" t="str">
        <f t="shared" si="112"/>
        <v>ｲｼｲ ﾊﾙ</v>
      </c>
      <c r="R2414" s="2" t="str">
        <f t="shared" si="113"/>
        <v>ISHII Haru (06)</v>
      </c>
      <c r="S2414" s="2" t="str">
        <f>IFERROR(IF($F2414="","",INDEX(リスト!$C:$C,MATCH($F2414,リスト!$B:$B,0))),"")</f>
        <v>28</v>
      </c>
      <c r="T2414" s="2" t="str">
        <f>IFERROR(IF($K2414="","",INDEX(リスト!$F:$F,MATCH($K2414,リスト!$E:$E,0))),"")</f>
        <v>JPN</v>
      </c>
      <c r="U2414" s="2" t="str">
        <f>IF($B2414="","",RIGHT($G2414*1000+100+COUNTIF($G$2:$G2414,$G2414),9))</f>
        <v>060127101</v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>市立西宮・兵　庫</v>
      </c>
    </row>
    <row r="2415" spans="1:22" x14ac:dyDescent="0.4">
      <c r="A2415" t="s">
        <v>721</v>
      </c>
      <c r="B2415">
        <v>2432</v>
      </c>
      <c r="C2415" t="s">
        <v>10449</v>
      </c>
      <c r="D2415" t="s">
        <v>10450</v>
      </c>
      <c r="E2415">
        <v>1</v>
      </c>
      <c r="F2415" t="s">
        <v>93</v>
      </c>
      <c r="G2415">
        <v>20060103</v>
      </c>
      <c r="H2415" t="s">
        <v>10451</v>
      </c>
      <c r="I2415" t="s">
        <v>949</v>
      </c>
      <c r="J2415" t="s">
        <v>10452</v>
      </c>
      <c r="K2415" t="s">
        <v>141</v>
      </c>
      <c r="L2415" t="s">
        <v>93</v>
      </c>
      <c r="M2415" t="s">
        <v>969</v>
      </c>
      <c r="O2415" s="2">
        <f>IFERROR(IF($B2415="","",INDEX(所属情報!$E:$E,MATCH($A2415,所属情報!$A:$A,0))),"")</f>
        <v>501018</v>
      </c>
      <c r="P2415" s="2" t="str">
        <f t="shared" si="111"/>
        <v>山田　明空 (1)</v>
      </c>
      <c r="Q2415" s="2" t="str">
        <f t="shared" si="112"/>
        <v>ﾔﾏﾀﾞ ﾊﾙｸ</v>
      </c>
      <c r="R2415" s="2" t="str">
        <f t="shared" si="113"/>
        <v>YAMADA Haruku (06)</v>
      </c>
      <c r="S2415" s="2" t="str">
        <f>IFERROR(IF($F2415="","",INDEX(リスト!$C:$C,MATCH($F2415,リスト!$B:$B,0))),"")</f>
        <v>27</v>
      </c>
      <c r="T2415" s="2" t="str">
        <f>IFERROR(IF($K2415="","",INDEX(リスト!$F:$F,MATCH($K2415,リスト!$E:$E,0))),"")</f>
        <v>JPN</v>
      </c>
      <c r="U2415" s="2" t="str">
        <f>IF($B2415="","",RIGHT($G2415*1000+100+COUNTIF($G$2:$G2415,$G2415),9))</f>
        <v>060103101</v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>近畿大附属・大　阪</v>
      </c>
    </row>
    <row r="2416" spans="1:22" x14ac:dyDescent="0.4">
      <c r="A2416" t="s">
        <v>721</v>
      </c>
      <c r="B2416">
        <v>2433</v>
      </c>
      <c r="C2416" t="s">
        <v>10453</v>
      </c>
      <c r="D2416" t="s">
        <v>10454</v>
      </c>
      <c r="E2416">
        <v>1</v>
      </c>
      <c r="F2416" t="s">
        <v>95</v>
      </c>
      <c r="G2416">
        <v>20050609</v>
      </c>
      <c r="H2416" t="s">
        <v>10455</v>
      </c>
      <c r="I2416" t="s">
        <v>1084</v>
      </c>
      <c r="J2416" t="s">
        <v>1716</v>
      </c>
      <c r="K2416" t="s">
        <v>141</v>
      </c>
      <c r="L2416" t="s">
        <v>95</v>
      </c>
      <c r="M2416" t="s">
        <v>2061</v>
      </c>
      <c r="O2416" s="2">
        <f>IFERROR(IF($B2416="","",INDEX(所属情報!$E:$E,MATCH($A2416,所属情報!$A:$A,0))),"")</f>
        <v>501018</v>
      </c>
      <c r="P2416" s="2" t="str">
        <f t="shared" si="111"/>
        <v>木村　泰靖 (1)</v>
      </c>
      <c r="Q2416" s="2" t="str">
        <f t="shared" si="112"/>
        <v>ｷﾑﾗ ﾀｲｾｲ</v>
      </c>
      <c r="R2416" s="2" t="str">
        <f t="shared" si="113"/>
        <v>KIMURA Taisei (05)</v>
      </c>
      <c r="S2416" s="2" t="str">
        <f>IFERROR(IF($F2416="","",INDEX(リスト!$C:$C,MATCH($F2416,リスト!$B:$B,0))),"")</f>
        <v>28</v>
      </c>
      <c r="T2416" s="2" t="str">
        <f>IFERROR(IF($K2416="","",INDEX(リスト!$F:$F,MATCH($K2416,リスト!$E:$E,0))),"")</f>
        <v>JPN</v>
      </c>
      <c r="U2416" s="2" t="str">
        <f>IF($B2416="","",RIGHT($G2416*1000+100+COUNTIF($G$2:$G2416,$G2416),9))</f>
        <v>050609105</v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>市立西宮・兵　庫</v>
      </c>
    </row>
    <row r="2417" spans="1:22" x14ac:dyDescent="0.4">
      <c r="A2417" t="s">
        <v>721</v>
      </c>
      <c r="B2417">
        <v>2434</v>
      </c>
      <c r="C2417" t="s">
        <v>10456</v>
      </c>
      <c r="D2417" t="s">
        <v>10457</v>
      </c>
      <c r="E2417">
        <v>1</v>
      </c>
      <c r="F2417" t="s">
        <v>91</v>
      </c>
      <c r="G2417">
        <v>20060320</v>
      </c>
      <c r="H2417" t="s">
        <v>10458</v>
      </c>
      <c r="I2417" t="s">
        <v>10459</v>
      </c>
      <c r="J2417" t="s">
        <v>10460</v>
      </c>
      <c r="K2417" t="s">
        <v>141</v>
      </c>
      <c r="L2417" t="s">
        <v>91</v>
      </c>
      <c r="M2417" t="s">
        <v>1404</v>
      </c>
      <c r="O2417" s="2">
        <f>IFERROR(IF($B2417="","",INDEX(所属情報!$E:$E,MATCH($A2417,所属情報!$A:$A,0))),"")</f>
        <v>501018</v>
      </c>
      <c r="P2417" s="2" t="str">
        <f t="shared" si="111"/>
        <v>表　紡久 (1)</v>
      </c>
      <c r="Q2417" s="2" t="str">
        <f t="shared" si="112"/>
        <v>ｵﾓﾃ ﾂﾑｸﾞ</v>
      </c>
      <c r="R2417" s="2" t="str">
        <f t="shared" si="113"/>
        <v>OMOTE Tsumugu (06)</v>
      </c>
      <c r="S2417" s="2" t="str">
        <f>IFERROR(IF($F2417="","",INDEX(リスト!$C:$C,MATCH($F2417,リスト!$B:$B,0))),"")</f>
        <v>26</v>
      </c>
      <c r="T2417" s="2" t="str">
        <f>IFERROR(IF($K2417="","",INDEX(リスト!$F:$F,MATCH($K2417,リスト!$E:$E,0))),"")</f>
        <v>JPN</v>
      </c>
      <c r="U2417" s="2" t="str">
        <f>IF($B2417="","",RIGHT($G2417*1000+100+COUNTIF($G$2:$G2417,$G2417),9))</f>
        <v>060320102</v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>桃山・京　都</v>
      </c>
    </row>
    <row r="2418" spans="1:22" x14ac:dyDescent="0.4">
      <c r="A2418" t="s">
        <v>721</v>
      </c>
      <c r="B2418">
        <v>2435</v>
      </c>
      <c r="C2418" t="s">
        <v>10461</v>
      </c>
      <c r="D2418" t="s">
        <v>10462</v>
      </c>
      <c r="E2418">
        <v>1</v>
      </c>
      <c r="F2418" t="s">
        <v>93</v>
      </c>
      <c r="G2418">
        <v>20050520</v>
      </c>
      <c r="H2418" t="s">
        <v>10463</v>
      </c>
      <c r="I2418" t="s">
        <v>10464</v>
      </c>
      <c r="J2418" t="s">
        <v>4777</v>
      </c>
      <c r="K2418" t="s">
        <v>141</v>
      </c>
      <c r="L2418" t="s">
        <v>93</v>
      </c>
      <c r="M2418" t="s">
        <v>2174</v>
      </c>
      <c r="O2418" s="2">
        <f>IFERROR(IF($B2418="","",INDEX(所属情報!$E:$E,MATCH($A2418,所属情報!$A:$A,0))),"")</f>
        <v>501018</v>
      </c>
      <c r="P2418" s="2" t="str">
        <f t="shared" si="111"/>
        <v>小山　創平 (1)</v>
      </c>
      <c r="Q2418" s="2" t="str">
        <f t="shared" si="112"/>
        <v>ｺﾔﾏ ｿｳﾍｲ</v>
      </c>
      <c r="R2418" s="2" t="str">
        <f t="shared" si="113"/>
        <v>KOYAMA Sohei (05)</v>
      </c>
      <c r="S2418" s="2" t="str">
        <f>IFERROR(IF($F2418="","",INDEX(リスト!$C:$C,MATCH($F2418,リスト!$B:$B,0))),"")</f>
        <v>27</v>
      </c>
      <c r="T2418" s="2" t="str">
        <f>IFERROR(IF($K2418="","",INDEX(リスト!$F:$F,MATCH($K2418,リスト!$E:$E,0))),"")</f>
        <v>JPN</v>
      </c>
      <c r="U2418" s="2" t="str">
        <f>IF($B2418="","",RIGHT($G2418*1000+100+COUNTIF($G$2:$G2418,$G2418),9))</f>
        <v>050520103</v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>関西大倉・大　阪</v>
      </c>
    </row>
    <row r="2419" spans="1:22" x14ac:dyDescent="0.4">
      <c r="A2419" t="s">
        <v>721</v>
      </c>
      <c r="B2419">
        <v>2436</v>
      </c>
      <c r="C2419" t="s">
        <v>10465</v>
      </c>
      <c r="D2419" t="s">
        <v>10466</v>
      </c>
      <c r="E2419">
        <v>1</v>
      </c>
      <c r="F2419" t="s">
        <v>93</v>
      </c>
      <c r="G2419">
        <v>20050407</v>
      </c>
      <c r="H2419" t="s">
        <v>10467</v>
      </c>
      <c r="I2419" t="s">
        <v>3258</v>
      </c>
      <c r="J2419" t="s">
        <v>10468</v>
      </c>
      <c r="K2419" t="s">
        <v>141</v>
      </c>
      <c r="L2419" t="s">
        <v>93</v>
      </c>
      <c r="M2419" t="s">
        <v>4812</v>
      </c>
      <c r="O2419" s="2">
        <f>IFERROR(IF($B2419="","",INDEX(所属情報!$E:$E,MATCH($A2419,所属情報!$A:$A,0))),"")</f>
        <v>501018</v>
      </c>
      <c r="P2419" s="2" t="str">
        <f t="shared" si="111"/>
        <v>古谷　智幸 (1)</v>
      </c>
      <c r="Q2419" s="2" t="str">
        <f t="shared" si="112"/>
        <v>ﾌﾙﾀﾆ ﾄﾓﾕｷ</v>
      </c>
      <c r="R2419" s="2" t="str">
        <f t="shared" si="113"/>
        <v>FURUTANI Tomoyuki (05)</v>
      </c>
      <c r="S2419" s="2" t="str">
        <f>IFERROR(IF($F2419="","",INDEX(リスト!$C:$C,MATCH($F2419,リスト!$B:$B,0))),"")</f>
        <v>27</v>
      </c>
      <c r="T2419" s="2" t="str">
        <f>IFERROR(IF($K2419="","",INDEX(リスト!$F:$F,MATCH($K2419,リスト!$E:$E,0))),"")</f>
        <v>JPN</v>
      </c>
      <c r="U2419" s="2" t="str">
        <f>IF($B2419="","",RIGHT($G2419*1000+100+COUNTIF($G$2:$G2419,$G2419),9))</f>
        <v>050407104</v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>千里・大　阪</v>
      </c>
    </row>
    <row r="2420" spans="1:22" x14ac:dyDescent="0.4">
      <c r="A2420" t="s">
        <v>721</v>
      </c>
      <c r="B2420">
        <v>2437</v>
      </c>
      <c r="C2420" t="s">
        <v>10469</v>
      </c>
      <c r="D2420" t="s">
        <v>10470</v>
      </c>
      <c r="E2420">
        <v>1</v>
      </c>
      <c r="F2420" t="s">
        <v>93</v>
      </c>
      <c r="G2420">
        <v>20051013</v>
      </c>
      <c r="H2420" t="s">
        <v>10471</v>
      </c>
      <c r="I2420" t="s">
        <v>10472</v>
      </c>
      <c r="J2420" t="s">
        <v>1064</v>
      </c>
      <c r="K2420" t="s">
        <v>141</v>
      </c>
      <c r="L2420" t="s">
        <v>93</v>
      </c>
      <c r="M2420" t="s">
        <v>3772</v>
      </c>
      <c r="O2420" s="2">
        <f>IFERROR(IF($B2420="","",INDEX(所属情報!$E:$E,MATCH($A2420,所属情報!$A:$A,0))),"")</f>
        <v>501018</v>
      </c>
      <c r="P2420" s="2" t="str">
        <f t="shared" si="111"/>
        <v>千崎　佑也 (1)</v>
      </c>
      <c r="Q2420" s="2" t="str">
        <f t="shared" si="112"/>
        <v>ｾﾝｻﾞｷ ﾕｳﾔ</v>
      </c>
      <c r="R2420" s="2" t="str">
        <f t="shared" si="113"/>
        <v>SENZAKI Yuya (05)</v>
      </c>
      <c r="S2420" s="2" t="str">
        <f>IFERROR(IF($F2420="","",INDEX(リスト!$C:$C,MATCH($F2420,リスト!$B:$B,0))),"")</f>
        <v>27</v>
      </c>
      <c r="T2420" s="2" t="str">
        <f>IFERROR(IF($K2420="","",INDEX(リスト!$F:$F,MATCH($K2420,リスト!$E:$E,0))),"")</f>
        <v>JPN</v>
      </c>
      <c r="U2420" s="2" t="str">
        <f>IF($B2420="","",RIGHT($G2420*1000+100+COUNTIF($G$2:$G2420,$G2420),9))</f>
        <v>051013103</v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>八尾・大　阪</v>
      </c>
    </row>
    <row r="2421" spans="1:22" x14ac:dyDescent="0.4">
      <c r="A2421" t="s">
        <v>721</v>
      </c>
      <c r="B2421">
        <v>2438</v>
      </c>
      <c r="C2421" t="s">
        <v>10473</v>
      </c>
      <c r="D2421" t="s">
        <v>10474</v>
      </c>
      <c r="E2421">
        <v>1</v>
      </c>
      <c r="F2421" t="s">
        <v>95</v>
      </c>
      <c r="G2421">
        <v>20060224</v>
      </c>
      <c r="H2421" t="s">
        <v>10475</v>
      </c>
      <c r="I2421" t="s">
        <v>3680</v>
      </c>
      <c r="J2421" t="s">
        <v>4461</v>
      </c>
      <c r="K2421" t="s">
        <v>141</v>
      </c>
      <c r="L2421" t="s">
        <v>95</v>
      </c>
      <c r="M2421" t="s">
        <v>8627</v>
      </c>
      <c r="O2421" s="2">
        <f>IFERROR(IF($B2421="","",INDEX(所属情報!$E:$E,MATCH($A2421,所属情報!$A:$A,0))),"")</f>
        <v>501018</v>
      </c>
      <c r="P2421" s="2" t="str">
        <f t="shared" si="111"/>
        <v>河野　聡次郎 (1)</v>
      </c>
      <c r="Q2421" s="2" t="str">
        <f t="shared" si="112"/>
        <v>ｺｳﾉ ｿｳｼﾞﾛｳ</v>
      </c>
      <c r="R2421" s="2" t="str">
        <f t="shared" si="113"/>
        <v>KONO Sojiro (06)</v>
      </c>
      <c r="S2421" s="2" t="str">
        <f>IFERROR(IF($F2421="","",INDEX(リスト!$C:$C,MATCH($F2421,リスト!$B:$B,0))),"")</f>
        <v>28</v>
      </c>
      <c r="T2421" s="2" t="str">
        <f>IFERROR(IF($K2421="","",INDEX(リスト!$F:$F,MATCH($K2421,リスト!$E:$E,0))),"")</f>
        <v>JPN</v>
      </c>
      <c r="U2421" s="2" t="str">
        <f>IF($B2421="","",RIGHT($G2421*1000+100+COUNTIF($G$2:$G2421,$G2421),9))</f>
        <v>060224101</v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>仁川学院・兵　庫</v>
      </c>
    </row>
    <row r="2422" spans="1:22" x14ac:dyDescent="0.4">
      <c r="A2422" t="s">
        <v>721</v>
      </c>
      <c r="B2422">
        <v>2439</v>
      </c>
      <c r="C2422" t="s">
        <v>10476</v>
      </c>
      <c r="D2422" t="s">
        <v>10477</v>
      </c>
      <c r="E2422">
        <v>2</v>
      </c>
      <c r="F2422" t="s">
        <v>1281</v>
      </c>
      <c r="G2422">
        <v>20030404</v>
      </c>
      <c r="H2422" t="s">
        <v>10478</v>
      </c>
      <c r="I2422" t="s">
        <v>10479</v>
      </c>
      <c r="J2422" t="s">
        <v>1162</v>
      </c>
      <c r="K2422" t="s">
        <v>141</v>
      </c>
      <c r="L2422" t="s">
        <v>89</v>
      </c>
      <c r="M2422" t="s">
        <v>10316</v>
      </c>
      <c r="O2422" s="2">
        <f>IFERROR(IF($B2422="","",INDEX(所属情報!$E:$E,MATCH($A2422,所属情報!$A:$A,0))),"")</f>
        <v>501018</v>
      </c>
      <c r="P2422" s="2" t="str">
        <f t="shared" si="111"/>
        <v>木野　羽月 (2)</v>
      </c>
      <c r="Q2422" s="2" t="str">
        <f t="shared" si="112"/>
        <v>ｷﾉ ﾊｽﾞｷ</v>
      </c>
      <c r="R2422" s="2" t="str">
        <f t="shared" si="113"/>
        <v>KINO Hazuki (03)</v>
      </c>
      <c r="S2422" s="2" t="str">
        <f>IFERROR(IF($F2422="","",INDEX(リスト!$C:$C,MATCH($F2422,リスト!$B:$B,0))),"")</f>
        <v>49</v>
      </c>
      <c r="T2422" s="2" t="str">
        <f>IFERROR(IF($K2422="","",INDEX(リスト!$F:$F,MATCH($K2422,リスト!$E:$E,0))),"")</f>
        <v>JPN</v>
      </c>
      <c r="U2422" s="2" t="str">
        <f>IF($B2422="","",RIGHT($G2422*1000+100+COUNTIF($G$2:$G2422,$G2422),9))</f>
        <v>030404103</v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>河瀬・滋　賀</v>
      </c>
    </row>
    <row r="2423" spans="1:22" x14ac:dyDescent="0.4">
      <c r="A2423" t="s">
        <v>709</v>
      </c>
      <c r="B2423">
        <v>2440</v>
      </c>
      <c r="C2423" t="s">
        <v>10480</v>
      </c>
      <c r="D2423" t="s">
        <v>10481</v>
      </c>
      <c r="E2423">
        <v>1</v>
      </c>
      <c r="F2423" t="s">
        <v>67</v>
      </c>
      <c r="G2423">
        <v>20060129</v>
      </c>
      <c r="H2423" t="s">
        <v>10482</v>
      </c>
      <c r="I2423" t="s">
        <v>10483</v>
      </c>
      <c r="J2423" t="s">
        <v>10484</v>
      </c>
      <c r="K2423" t="s">
        <v>141</v>
      </c>
      <c r="L2423" t="s">
        <v>67</v>
      </c>
      <c r="M2423" t="s">
        <v>4800</v>
      </c>
      <c r="O2423" s="2">
        <f>IFERROR(IF($B2423="","",INDEX(所属情報!$E:$E,MATCH($A2423,所属情報!$A:$A,0))),"")</f>
        <v>490048</v>
      </c>
      <c r="P2423" s="2" t="str">
        <f t="shared" si="111"/>
        <v>瀬戸　信成 (1)</v>
      </c>
      <c r="Q2423" s="2" t="str">
        <f t="shared" si="112"/>
        <v>ｾﾄ ﾉﾌﾞﾅﾘ</v>
      </c>
      <c r="R2423" s="2" t="str">
        <f t="shared" si="113"/>
        <v>SETO Nobunari (06)</v>
      </c>
      <c r="S2423" s="2" t="str">
        <f>IFERROR(IF($F2423="","",INDEX(リスト!$C:$C,MATCH($F2423,リスト!$B:$B,0))),"")</f>
        <v>14</v>
      </c>
      <c r="T2423" s="2" t="str">
        <f>IFERROR(IF($K2423="","",INDEX(リスト!$F:$F,MATCH($K2423,リスト!$E:$E,0))),"")</f>
        <v>JPN</v>
      </c>
      <c r="U2423" s="2" t="str">
        <f>IF($B2423="","",RIGHT($G2423*1000+100+COUNTIF($G$2:$G2423,$G2423),9))</f>
        <v>060129103</v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>湘南・神奈川</v>
      </c>
    </row>
    <row r="2424" spans="1:22" x14ac:dyDescent="0.4">
      <c r="A2424" t="s">
        <v>725</v>
      </c>
      <c r="B2424">
        <v>2441</v>
      </c>
      <c r="C2424" t="s">
        <v>10485</v>
      </c>
      <c r="D2424" t="s">
        <v>10486</v>
      </c>
      <c r="E2424">
        <v>1</v>
      </c>
      <c r="F2424" t="s">
        <v>95</v>
      </c>
      <c r="G2424">
        <v>20060126</v>
      </c>
      <c r="H2424" t="s">
        <v>10487</v>
      </c>
      <c r="I2424" t="s">
        <v>2525</v>
      </c>
      <c r="J2424" t="s">
        <v>1435</v>
      </c>
      <c r="K2424" t="s">
        <v>141</v>
      </c>
      <c r="L2424" t="s">
        <v>95</v>
      </c>
      <c r="M2424" t="s">
        <v>10488</v>
      </c>
      <c r="O2424" s="2">
        <f>IFERROR(IF($B2424="","",INDEX(所属情報!$E:$E,MATCH($A2424,所属情報!$A:$A,0))),"")</f>
        <v>492234</v>
      </c>
      <c r="P2424" s="2" t="str">
        <f t="shared" si="111"/>
        <v>久保　佑太 (1)</v>
      </c>
      <c r="Q2424" s="2" t="str">
        <f t="shared" si="112"/>
        <v>ｸﾎﾞ ﾕｳﾀ</v>
      </c>
      <c r="R2424" s="2" t="str">
        <f t="shared" si="113"/>
        <v>KUBO Yuta (06)</v>
      </c>
      <c r="S2424" s="2" t="str">
        <f>IFERROR(IF($F2424="","",INDEX(リスト!$C:$C,MATCH($F2424,リスト!$B:$B,0))),"")</f>
        <v>28</v>
      </c>
      <c r="T2424" s="2" t="str">
        <f>IFERROR(IF($K2424="","",INDEX(リスト!$F:$F,MATCH($K2424,リスト!$E:$E,0))),"")</f>
        <v>JPN</v>
      </c>
      <c r="U2424" s="2" t="str">
        <f>IF($B2424="","",RIGHT($G2424*1000+100+COUNTIF($G$2:$G2424,$G2424),9))</f>
        <v>060126103</v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>神戸甲北・兵　庫</v>
      </c>
    </row>
    <row r="2425" spans="1:22" x14ac:dyDescent="0.4">
      <c r="A2425" t="s">
        <v>705</v>
      </c>
      <c r="B2425">
        <v>2442</v>
      </c>
      <c r="C2425" t="s">
        <v>10489</v>
      </c>
      <c r="D2425" t="s">
        <v>10490</v>
      </c>
      <c r="E2425">
        <v>1</v>
      </c>
      <c r="F2425" t="s">
        <v>95</v>
      </c>
      <c r="G2425">
        <v>20050901</v>
      </c>
      <c r="H2425" t="s">
        <v>10491</v>
      </c>
      <c r="I2425" t="s">
        <v>3384</v>
      </c>
      <c r="J2425" t="s">
        <v>10492</v>
      </c>
      <c r="K2425" t="s">
        <v>141</v>
      </c>
      <c r="L2425" t="s">
        <v>95</v>
      </c>
      <c r="M2425" t="s">
        <v>10493</v>
      </c>
      <c r="O2425" s="2">
        <f>IFERROR(IF($B2425="","",INDEX(所属情報!$E:$E,MATCH($A2425,所属情報!$A:$A,0))),"")</f>
        <v>492189</v>
      </c>
      <c r="P2425" s="2" t="str">
        <f t="shared" si="111"/>
        <v>西　桔平 (1)</v>
      </c>
      <c r="Q2425" s="2" t="str">
        <f t="shared" si="112"/>
        <v>ﾆｼ ｷｯﾍﾟｲ</v>
      </c>
      <c r="R2425" s="2" t="str">
        <f t="shared" si="113"/>
        <v>NISHI Kippei (05)</v>
      </c>
      <c r="S2425" s="2" t="str">
        <f>IFERROR(IF($F2425="","",INDEX(リスト!$C:$C,MATCH($F2425,リスト!$B:$B,0))),"")</f>
        <v>28</v>
      </c>
      <c r="T2425" s="2" t="str">
        <f>IFERROR(IF($K2425="","",INDEX(リスト!$F:$F,MATCH($K2425,リスト!$E:$E,0))),"")</f>
        <v>JPN</v>
      </c>
      <c r="U2425" s="2" t="str">
        <f>IF($B2425="","",RIGHT($G2425*1000+100+COUNTIF($G$2:$G2425,$G2425),9))</f>
        <v>050901102</v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>神戸学院大附属・兵　庫</v>
      </c>
    </row>
    <row r="2426" spans="1:22" x14ac:dyDescent="0.4">
      <c r="A2426" t="s">
        <v>705</v>
      </c>
      <c r="B2426">
        <v>2443</v>
      </c>
      <c r="C2426" t="s">
        <v>10494</v>
      </c>
      <c r="D2426" t="s">
        <v>10495</v>
      </c>
      <c r="E2426">
        <v>1</v>
      </c>
      <c r="F2426" t="s">
        <v>93</v>
      </c>
      <c r="G2426">
        <v>20051222</v>
      </c>
      <c r="H2426" t="s">
        <v>10496</v>
      </c>
      <c r="I2426" t="s">
        <v>1833</v>
      </c>
      <c r="J2426" t="s">
        <v>10497</v>
      </c>
      <c r="K2426" t="s">
        <v>141</v>
      </c>
      <c r="L2426" t="s">
        <v>93</v>
      </c>
      <c r="M2426" t="s">
        <v>3715</v>
      </c>
      <c r="O2426" s="2">
        <f>IFERROR(IF($B2426="","",INDEX(所属情報!$E:$E,MATCH($A2426,所属情報!$A:$A,0))),"")</f>
        <v>492189</v>
      </c>
      <c r="P2426" s="2" t="str">
        <f t="shared" si="111"/>
        <v>小西　夢空 (1)</v>
      </c>
      <c r="Q2426" s="2" t="str">
        <f t="shared" si="112"/>
        <v>ｺﾆｼ ﾕｱ</v>
      </c>
      <c r="R2426" s="2" t="str">
        <f t="shared" si="113"/>
        <v>KONISHI Yua (05)</v>
      </c>
      <c r="S2426" s="2" t="str">
        <f>IFERROR(IF($F2426="","",INDEX(リスト!$C:$C,MATCH($F2426,リスト!$B:$B,0))),"")</f>
        <v>27</v>
      </c>
      <c r="T2426" s="2" t="str">
        <f>IFERROR(IF($K2426="","",INDEX(リスト!$F:$F,MATCH($K2426,リスト!$E:$E,0))),"")</f>
        <v>JPN</v>
      </c>
      <c r="U2426" s="2" t="str">
        <f>IF($B2426="","",RIGHT($G2426*1000+100+COUNTIF($G$2:$G2426,$G2426),9))</f>
        <v>051222102</v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>枚方なぎさ・大　阪</v>
      </c>
    </row>
    <row r="2427" spans="1:22" x14ac:dyDescent="0.4">
      <c r="A2427" t="s">
        <v>705</v>
      </c>
      <c r="B2427">
        <v>2444</v>
      </c>
      <c r="C2427" t="s">
        <v>10498</v>
      </c>
      <c r="D2427" t="s">
        <v>10499</v>
      </c>
      <c r="E2427">
        <v>1</v>
      </c>
      <c r="F2427" t="s">
        <v>81</v>
      </c>
      <c r="G2427">
        <v>20050907</v>
      </c>
      <c r="H2427" t="s">
        <v>10500</v>
      </c>
      <c r="I2427" t="s">
        <v>1450</v>
      </c>
      <c r="J2427" t="s">
        <v>11945</v>
      </c>
      <c r="K2427" t="s">
        <v>141</v>
      </c>
      <c r="L2427" t="s">
        <v>81</v>
      </c>
      <c r="M2427" t="s">
        <v>10501</v>
      </c>
      <c r="O2427" s="2">
        <f>IFERROR(IF($B2427="","",INDEX(所属情報!$E:$E,MATCH($A2427,所属情報!$A:$A,0))),"")</f>
        <v>492189</v>
      </c>
      <c r="P2427" s="2" t="str">
        <f t="shared" si="111"/>
        <v>渡邉　皇寿 (1)</v>
      </c>
      <c r="Q2427" s="2" t="str">
        <f t="shared" si="112"/>
        <v>ﾜﾀﾅﾍﾞ ｵｳｼﾞｭ</v>
      </c>
      <c r="R2427" s="2" t="str">
        <f t="shared" si="113"/>
        <v>WATANABE Oju (05)</v>
      </c>
      <c r="S2427" s="2" t="str">
        <f>IFERROR(IF($F2427="","",INDEX(リスト!$C:$C,MATCH($F2427,リスト!$B:$B,0))),"")</f>
        <v>21</v>
      </c>
      <c r="T2427" s="2" t="str">
        <f>IFERROR(IF($K2427="","",INDEX(リスト!$F:$F,MATCH($K2427,リスト!$E:$E,0))),"")</f>
        <v>JPN</v>
      </c>
      <c r="U2427" s="2" t="str">
        <f>IF($B2427="","",RIGHT($G2427*1000+100+COUNTIF($G$2:$G2427,$G2427),9))</f>
        <v>050907105</v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>長良・岐　阜</v>
      </c>
    </row>
    <row r="2428" spans="1:22" x14ac:dyDescent="0.4">
      <c r="A2428" t="s">
        <v>705</v>
      </c>
      <c r="B2428">
        <v>2445</v>
      </c>
      <c r="C2428" t="s">
        <v>10502</v>
      </c>
      <c r="D2428" t="s">
        <v>10503</v>
      </c>
      <c r="E2428">
        <v>1</v>
      </c>
      <c r="F2428" t="s">
        <v>95</v>
      </c>
      <c r="G2428">
        <v>20050604</v>
      </c>
      <c r="H2428" t="s">
        <v>10504</v>
      </c>
      <c r="I2428" t="s">
        <v>8789</v>
      </c>
      <c r="J2428" t="s">
        <v>998</v>
      </c>
      <c r="K2428" t="s">
        <v>141</v>
      </c>
      <c r="L2428" t="s">
        <v>95</v>
      </c>
      <c r="M2428" t="s">
        <v>9342</v>
      </c>
      <c r="O2428" s="2">
        <f>IFERROR(IF($B2428="","",INDEX(所属情報!$E:$E,MATCH($A2428,所属情報!$A:$A,0))),"")</f>
        <v>492189</v>
      </c>
      <c r="P2428" s="2" t="str">
        <f t="shared" si="111"/>
        <v>安田　煌音 (1)</v>
      </c>
      <c r="Q2428" s="2" t="str">
        <f t="shared" si="112"/>
        <v>ﾔｽﾀﾞ ｷﾗﾄ</v>
      </c>
      <c r="R2428" s="2" t="str">
        <f t="shared" si="113"/>
        <v>YASUDA Kirato (05)</v>
      </c>
      <c r="S2428" s="2" t="str">
        <f>IFERROR(IF($F2428="","",INDEX(リスト!$C:$C,MATCH($F2428,リスト!$B:$B,0))),"")</f>
        <v>28</v>
      </c>
      <c r="T2428" s="2" t="str">
        <f>IFERROR(IF($K2428="","",INDEX(リスト!$F:$F,MATCH($K2428,リスト!$E:$E,0))),"")</f>
        <v>JPN</v>
      </c>
      <c r="U2428" s="2" t="str">
        <f>IF($B2428="","",RIGHT($G2428*1000+100+COUNTIF($G$2:$G2428,$G2428),9))</f>
        <v>050604102</v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>東洋大姫路・兵　庫</v>
      </c>
    </row>
    <row r="2429" spans="1:22" x14ac:dyDescent="0.4">
      <c r="A2429" t="s">
        <v>727</v>
      </c>
      <c r="B2429">
        <v>2446</v>
      </c>
      <c r="C2429" t="s">
        <v>10505</v>
      </c>
      <c r="D2429" t="s">
        <v>10506</v>
      </c>
      <c r="E2429">
        <v>3</v>
      </c>
      <c r="F2429" t="s">
        <v>1281</v>
      </c>
      <c r="G2429">
        <v>20030921</v>
      </c>
      <c r="H2429" t="s">
        <v>10507</v>
      </c>
      <c r="I2429" t="s">
        <v>783</v>
      </c>
      <c r="J2429" t="s">
        <v>2925</v>
      </c>
      <c r="K2429" t="s">
        <v>141</v>
      </c>
      <c r="L2429" t="s">
        <v>93</v>
      </c>
      <c r="M2429" t="s">
        <v>10508</v>
      </c>
      <c r="O2429" s="2">
        <f>IFERROR(IF($B2429="","",INDEX(所属情報!$E:$E,MATCH($A2429,所属情報!$A:$A,0))),"")</f>
        <v>492228</v>
      </c>
      <c r="P2429" s="2" t="str">
        <f t="shared" si="111"/>
        <v>山本　陽太 (3)</v>
      </c>
      <c r="Q2429" s="2" t="str">
        <f t="shared" si="112"/>
        <v>ﾔﾏﾓﾄ ﾖｳﾀ</v>
      </c>
      <c r="R2429" s="2" t="str">
        <f t="shared" si="113"/>
        <v>YAMAMOTO Yota (03)</v>
      </c>
      <c r="S2429" s="2" t="str">
        <f>IFERROR(IF($F2429="","",INDEX(リスト!$C:$C,MATCH($F2429,リスト!$B:$B,0))),"")</f>
        <v>49</v>
      </c>
      <c r="T2429" s="2" t="str">
        <f>IFERROR(IF($K2429="","",INDEX(リスト!$F:$F,MATCH($K2429,リスト!$E:$E,0))),"")</f>
        <v>JPN</v>
      </c>
      <c r="U2429" s="2" t="str">
        <f>IF($B2429="","",RIGHT($G2429*1000+100+COUNTIF($G$2:$G2429,$G2429),9))</f>
        <v>030921105</v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>羽衣学園・大　阪</v>
      </c>
    </row>
    <row r="2430" spans="1:22" x14ac:dyDescent="0.4">
      <c r="A2430" t="s">
        <v>727</v>
      </c>
      <c r="B2430">
        <v>2447</v>
      </c>
      <c r="C2430" t="s">
        <v>10509</v>
      </c>
      <c r="D2430" t="s">
        <v>10510</v>
      </c>
      <c r="E2430">
        <v>1</v>
      </c>
      <c r="F2430" t="s">
        <v>1281</v>
      </c>
      <c r="G2430">
        <v>20050512</v>
      </c>
      <c r="H2430" t="s">
        <v>10511</v>
      </c>
      <c r="I2430" t="s">
        <v>10512</v>
      </c>
      <c r="J2430" t="s">
        <v>6297</v>
      </c>
      <c r="K2430" t="s">
        <v>141</v>
      </c>
      <c r="L2430" t="s">
        <v>93</v>
      </c>
      <c r="M2430" t="s">
        <v>10513</v>
      </c>
      <c r="O2430" s="2">
        <f>IFERROR(IF($B2430="","",INDEX(所属情報!$E:$E,MATCH($A2430,所属情報!$A:$A,0))),"")</f>
        <v>492228</v>
      </c>
      <c r="P2430" s="2" t="str">
        <f t="shared" si="111"/>
        <v>射場　政利 (1)</v>
      </c>
      <c r="Q2430" s="2" t="str">
        <f t="shared" si="112"/>
        <v>ｲﾊﾞ ﾏｻﾄｼ</v>
      </c>
      <c r="R2430" s="2" t="str">
        <f t="shared" si="113"/>
        <v>IBA Masatoshi (05)</v>
      </c>
      <c r="S2430" s="2" t="str">
        <f>IFERROR(IF($F2430="","",INDEX(リスト!$C:$C,MATCH($F2430,リスト!$B:$B,0))),"")</f>
        <v>49</v>
      </c>
      <c r="T2430" s="2" t="str">
        <f>IFERROR(IF($K2430="","",INDEX(リスト!$F:$F,MATCH($K2430,リスト!$E:$E,0))),"")</f>
        <v>JPN</v>
      </c>
      <c r="U2430" s="2" t="str">
        <f>IF($B2430="","",RIGHT($G2430*1000+100+COUNTIF($G$2:$G2430,$G2430),9))</f>
        <v>050512102</v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>八洲学園・大　阪</v>
      </c>
    </row>
    <row r="2431" spans="1:22" x14ac:dyDescent="0.4">
      <c r="A2431" t="s">
        <v>738</v>
      </c>
      <c r="B2431">
        <v>2448</v>
      </c>
      <c r="C2431" t="s">
        <v>8235</v>
      </c>
      <c r="D2431" t="s">
        <v>8236</v>
      </c>
      <c r="E2431">
        <v>4</v>
      </c>
      <c r="F2431" t="s">
        <v>93</v>
      </c>
      <c r="G2431">
        <v>19980405</v>
      </c>
      <c r="H2431" t="s">
        <v>10514</v>
      </c>
      <c r="I2431" t="s">
        <v>3308</v>
      </c>
      <c r="J2431" t="s">
        <v>1403</v>
      </c>
      <c r="K2431" t="s">
        <v>141</v>
      </c>
      <c r="L2431" t="s">
        <v>63</v>
      </c>
      <c r="M2431" t="s">
        <v>8238</v>
      </c>
      <c r="O2431" s="2">
        <f>IFERROR(IF($B2431="","",INDEX(所属情報!$E:$E,MATCH($A2431,所属情報!$A:$A,0))),"")</f>
        <v>492219</v>
      </c>
      <c r="P2431" s="2" t="str">
        <f t="shared" si="111"/>
        <v>飯田　啓太 (4)</v>
      </c>
      <c r="Q2431" s="2" t="str">
        <f t="shared" si="112"/>
        <v>ｲｲﾀﾞ ｹｲﾀ</v>
      </c>
      <c r="R2431" s="2" t="str">
        <f t="shared" si="113"/>
        <v>IIDA Keita (98)</v>
      </c>
      <c r="S2431" s="2" t="str">
        <f>IFERROR(IF($F2431="","",INDEX(リスト!$C:$C,MATCH($F2431,リスト!$B:$B,0))),"")</f>
        <v>27</v>
      </c>
      <c r="T2431" s="2" t="str">
        <f>IFERROR(IF($K2431="","",INDEX(リスト!$F:$F,MATCH($K2431,リスト!$E:$E,0))),"")</f>
        <v>JPN</v>
      </c>
      <c r="U2431" s="2" t="str">
        <f>IF($B2431="","",RIGHT($G2431*1000+100+COUNTIF($G$2:$G2431,$G2431),9))</f>
        <v>980405102</v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>長生・千　葉</v>
      </c>
    </row>
    <row r="2432" spans="1:22" x14ac:dyDescent="0.4">
      <c r="A2432" t="s">
        <v>738</v>
      </c>
      <c r="B2432">
        <v>2449</v>
      </c>
      <c r="C2432" t="s">
        <v>8223</v>
      </c>
      <c r="D2432" t="s">
        <v>8224</v>
      </c>
      <c r="E2432">
        <v>6</v>
      </c>
      <c r="F2432" t="s">
        <v>93</v>
      </c>
      <c r="G2432">
        <v>19980411</v>
      </c>
      <c r="H2432" t="s">
        <v>10515</v>
      </c>
      <c r="I2432" t="s">
        <v>8226</v>
      </c>
      <c r="J2432" t="s">
        <v>8227</v>
      </c>
      <c r="K2432" t="s">
        <v>141</v>
      </c>
      <c r="L2432" t="s">
        <v>93</v>
      </c>
      <c r="M2432" t="s">
        <v>1870</v>
      </c>
      <c r="O2432" s="2">
        <f>IFERROR(IF($B2432="","",INDEX(所属情報!$E:$E,MATCH($A2432,所属情報!$A:$A,0))),"")</f>
        <v>492219</v>
      </c>
      <c r="P2432" s="2" t="str">
        <f t="shared" si="111"/>
        <v>奥川　暁矢 (6)</v>
      </c>
      <c r="Q2432" s="2" t="str">
        <f t="shared" si="112"/>
        <v>ｵｸｶﾞﾜ ｱｷﾔ</v>
      </c>
      <c r="R2432" s="2" t="str">
        <f t="shared" si="113"/>
        <v>OKUGAWA Akiya (98)</v>
      </c>
      <c r="S2432" s="2" t="str">
        <f>IFERROR(IF($F2432="","",INDEX(リスト!$C:$C,MATCH($F2432,リスト!$B:$B,0))),"")</f>
        <v>27</v>
      </c>
      <c r="T2432" s="2" t="str">
        <f>IFERROR(IF($K2432="","",INDEX(リスト!$F:$F,MATCH($K2432,リスト!$E:$E,0))),"")</f>
        <v>JPN</v>
      </c>
      <c r="U2432" s="2" t="str">
        <f>IF($B2432="","",RIGHT($G2432*1000+100+COUNTIF($G$2:$G2432,$G2432),9))</f>
        <v>980411102</v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>清風・大　阪</v>
      </c>
    </row>
    <row r="2433" spans="1:22" x14ac:dyDescent="0.4">
      <c r="A2433" t="s">
        <v>738</v>
      </c>
      <c r="B2433">
        <v>2450</v>
      </c>
      <c r="C2433" t="s">
        <v>8228</v>
      </c>
      <c r="D2433" t="s">
        <v>8229</v>
      </c>
      <c r="E2433">
        <v>6</v>
      </c>
      <c r="F2433" t="s">
        <v>93</v>
      </c>
      <c r="G2433">
        <v>19961021</v>
      </c>
      <c r="H2433" t="s">
        <v>10516</v>
      </c>
      <c r="I2433" t="s">
        <v>928</v>
      </c>
      <c r="J2433" t="s">
        <v>8231</v>
      </c>
      <c r="K2433" t="s">
        <v>141</v>
      </c>
      <c r="L2433" t="s">
        <v>75</v>
      </c>
      <c r="M2433" t="s">
        <v>910</v>
      </c>
      <c r="O2433" s="2">
        <f>IFERROR(IF($B2433="","",INDEX(所属情報!$E:$E,MATCH($A2433,所属情報!$A:$A,0))),"")</f>
        <v>492219</v>
      </c>
      <c r="P2433" s="2" t="str">
        <f t="shared" si="111"/>
        <v>嶋田　鉄男 (6)</v>
      </c>
      <c r="Q2433" s="2" t="str">
        <f t="shared" si="112"/>
        <v>ｼﾏﾀﾞ ﾃﾂｵ</v>
      </c>
      <c r="R2433" s="2" t="str">
        <f t="shared" si="113"/>
        <v>SHIMADA Tetsuo (96)</v>
      </c>
      <c r="S2433" s="2" t="str">
        <f>IFERROR(IF($F2433="","",INDEX(リスト!$C:$C,MATCH($F2433,リスト!$B:$B,0))),"")</f>
        <v>27</v>
      </c>
      <c r="T2433" s="2" t="str">
        <f>IFERROR(IF($K2433="","",INDEX(リスト!$F:$F,MATCH($K2433,リスト!$E:$E,0))),"")</f>
        <v>JPN</v>
      </c>
      <c r="U2433" s="2" t="str">
        <f>IF($B2433="","",RIGHT($G2433*1000+100+COUNTIF($G$2:$G2433,$G2433),9))</f>
        <v>961021102</v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>北陸・福　井</v>
      </c>
    </row>
    <row r="2434" spans="1:22" x14ac:dyDescent="0.4">
      <c r="A2434" t="s">
        <v>738</v>
      </c>
      <c r="B2434">
        <v>2451</v>
      </c>
      <c r="C2434" t="s">
        <v>8232</v>
      </c>
      <c r="D2434" t="s">
        <v>8233</v>
      </c>
      <c r="E2434">
        <v>6</v>
      </c>
      <c r="F2434" t="s">
        <v>91</v>
      </c>
      <c r="G2434">
        <v>20000119</v>
      </c>
      <c r="H2434" t="s">
        <v>10517</v>
      </c>
      <c r="I2434" t="s">
        <v>3088</v>
      </c>
      <c r="J2434" t="s">
        <v>1277</v>
      </c>
      <c r="K2434" t="s">
        <v>141</v>
      </c>
      <c r="L2434" t="s">
        <v>91</v>
      </c>
      <c r="M2434" t="s">
        <v>1575</v>
      </c>
      <c r="O2434" s="2">
        <f>IFERROR(IF($B2434="","",INDEX(所属情報!$E:$E,MATCH($A2434,所属情報!$A:$A,0))),"")</f>
        <v>492219</v>
      </c>
      <c r="P2434" s="2" t="str">
        <f t="shared" ref="P2434:P2497" si="114">IF($C2434="","",IF($E2434="",$C2434,$C2434&amp;" ("&amp;$E2434&amp;")"))</f>
        <v>和田　寛大 (6)</v>
      </c>
      <c r="Q2434" s="2" t="str">
        <f t="shared" ref="Q2434:Q2497" si="115">IF($D2434="","",ASC($D2434))</f>
        <v>ﾜﾀﾞ ｶﾝﾀ</v>
      </c>
      <c r="R2434" s="2" t="str">
        <f t="shared" ref="R2434:R2497" si="116">IF($I2434="","",UPPER($I2434)&amp;" "&amp;UPPER(LEFT($J2434,1))&amp;LOWER(RIGHT($J2434,LEN($J2434)-1))&amp;" ("&amp;MID($G2434,3,2)&amp;")")</f>
        <v>WADA Kanta (00)</v>
      </c>
      <c r="S2434" s="2" t="str">
        <f>IFERROR(IF($F2434="","",INDEX(リスト!$C:$C,MATCH($F2434,リスト!$B:$B,0))),"")</f>
        <v>26</v>
      </c>
      <c r="T2434" s="2" t="str">
        <f>IFERROR(IF($K2434="","",INDEX(リスト!$F:$F,MATCH($K2434,リスト!$E:$E,0))),"")</f>
        <v>JPN</v>
      </c>
      <c r="U2434" s="2" t="str">
        <f>IF($B2434="","",RIGHT($G2434*1000+100+COUNTIF($G$2:$G2434,$G2434),9))</f>
        <v>000119102</v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>西京・京　都</v>
      </c>
    </row>
    <row r="2435" spans="1:22" x14ac:dyDescent="0.4">
      <c r="A2435" t="s">
        <v>738</v>
      </c>
      <c r="B2435">
        <v>2452</v>
      </c>
      <c r="C2435" t="s">
        <v>8239</v>
      </c>
      <c r="D2435" t="s">
        <v>8240</v>
      </c>
      <c r="E2435">
        <v>4</v>
      </c>
      <c r="F2435" t="s">
        <v>93</v>
      </c>
      <c r="G2435">
        <v>20000725</v>
      </c>
      <c r="H2435" t="s">
        <v>10518</v>
      </c>
      <c r="I2435" t="s">
        <v>3899</v>
      </c>
      <c r="J2435" t="s">
        <v>1497</v>
      </c>
      <c r="K2435" t="s">
        <v>141</v>
      </c>
      <c r="L2435" t="s">
        <v>99</v>
      </c>
      <c r="M2435" t="s">
        <v>1120</v>
      </c>
      <c r="O2435" s="2">
        <f>IFERROR(IF($B2435="","",INDEX(所属情報!$E:$E,MATCH($A2435,所属情報!$A:$A,0))),"")</f>
        <v>492219</v>
      </c>
      <c r="P2435" s="2" t="str">
        <f t="shared" si="114"/>
        <v>大西　慶 (4)</v>
      </c>
      <c r="Q2435" s="2" t="str">
        <f t="shared" si="115"/>
        <v>ｵｵﾆｼ ｹｲ</v>
      </c>
      <c r="R2435" s="2" t="str">
        <f t="shared" si="116"/>
        <v>ONISHI Kei (00)</v>
      </c>
      <c r="S2435" s="2" t="str">
        <f>IFERROR(IF($F2435="","",INDEX(リスト!$C:$C,MATCH($F2435,リスト!$B:$B,0))),"")</f>
        <v>27</v>
      </c>
      <c r="T2435" s="2" t="str">
        <f>IFERROR(IF($K2435="","",INDEX(リスト!$F:$F,MATCH($K2435,リスト!$E:$E,0))),"")</f>
        <v>JPN</v>
      </c>
      <c r="U2435" s="2" t="str">
        <f>IF($B2435="","",RIGHT($G2435*1000+100+COUNTIF($G$2:$G2435,$G2435),9))</f>
        <v>000725102</v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>智辯学園和歌山・和歌山</v>
      </c>
    </row>
    <row r="2436" spans="1:22" x14ac:dyDescent="0.4">
      <c r="A2436" t="s">
        <v>738</v>
      </c>
      <c r="B2436">
        <v>2453</v>
      </c>
      <c r="C2436" t="s">
        <v>8242</v>
      </c>
      <c r="D2436" t="s">
        <v>8243</v>
      </c>
      <c r="E2436">
        <v>4</v>
      </c>
      <c r="F2436" t="s">
        <v>93</v>
      </c>
      <c r="G2436">
        <v>20020814</v>
      </c>
      <c r="H2436" t="s">
        <v>10519</v>
      </c>
      <c r="I2436" t="s">
        <v>8245</v>
      </c>
      <c r="J2436" t="s">
        <v>1663</v>
      </c>
      <c r="K2436" t="s">
        <v>141</v>
      </c>
      <c r="L2436" t="s">
        <v>93</v>
      </c>
      <c r="M2436" t="s">
        <v>1870</v>
      </c>
      <c r="O2436" s="2">
        <f>IFERROR(IF($B2436="","",INDEX(所属情報!$E:$E,MATCH($A2436,所属情報!$A:$A,0))),"")</f>
        <v>492219</v>
      </c>
      <c r="P2436" s="2" t="str">
        <f t="shared" si="114"/>
        <v>重村　幸鷹 (4)</v>
      </c>
      <c r="Q2436" s="2" t="str">
        <f t="shared" si="115"/>
        <v>ｼｹﾞﾑﾗ ｺｳﾖｳ</v>
      </c>
      <c r="R2436" s="2" t="str">
        <f t="shared" si="116"/>
        <v>SHIGEMURA Koyo (02)</v>
      </c>
      <c r="S2436" s="2" t="str">
        <f>IFERROR(IF($F2436="","",INDEX(リスト!$C:$C,MATCH($F2436,リスト!$B:$B,0))),"")</f>
        <v>27</v>
      </c>
      <c r="T2436" s="2" t="str">
        <f>IFERROR(IF($K2436="","",INDEX(リスト!$F:$F,MATCH($K2436,リスト!$E:$E,0))),"")</f>
        <v>JPN</v>
      </c>
      <c r="U2436" s="2" t="str">
        <f>IF($B2436="","",RIGHT($G2436*1000+100+COUNTIF($G$2:$G2436,$G2436),9))</f>
        <v>020814104</v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>清風・大　阪</v>
      </c>
    </row>
    <row r="2437" spans="1:22" x14ac:dyDescent="0.4">
      <c r="A2437" t="s">
        <v>738</v>
      </c>
      <c r="B2437">
        <v>2454</v>
      </c>
      <c r="C2437" t="s">
        <v>8246</v>
      </c>
      <c r="D2437" t="s">
        <v>8247</v>
      </c>
      <c r="E2437">
        <v>4</v>
      </c>
      <c r="F2437" t="s">
        <v>93</v>
      </c>
      <c r="G2437">
        <v>20020727</v>
      </c>
      <c r="H2437" t="s">
        <v>10520</v>
      </c>
      <c r="I2437" t="s">
        <v>8249</v>
      </c>
      <c r="J2437" t="s">
        <v>1037</v>
      </c>
      <c r="K2437" t="s">
        <v>141</v>
      </c>
      <c r="L2437" t="s">
        <v>93</v>
      </c>
      <c r="M2437" t="s">
        <v>3196</v>
      </c>
      <c r="O2437" s="2">
        <f>IFERROR(IF($B2437="","",INDEX(所属情報!$E:$E,MATCH($A2437,所属情報!$A:$A,0))),"")</f>
        <v>492219</v>
      </c>
      <c r="P2437" s="2" t="str">
        <f t="shared" si="114"/>
        <v>赤堀　大樹 (4)</v>
      </c>
      <c r="Q2437" s="2" t="str">
        <f t="shared" si="115"/>
        <v>ｱｶﾎﾘ ﾀﾞｲｷ</v>
      </c>
      <c r="R2437" s="2" t="str">
        <f t="shared" si="116"/>
        <v>AKAHORI Daiki (02)</v>
      </c>
      <c r="S2437" s="2" t="str">
        <f>IFERROR(IF($F2437="","",INDEX(リスト!$C:$C,MATCH($F2437,リスト!$B:$B,0))),"")</f>
        <v>27</v>
      </c>
      <c r="T2437" s="2" t="str">
        <f>IFERROR(IF($K2437="","",INDEX(リスト!$F:$F,MATCH($K2437,リスト!$E:$E,0))),"")</f>
        <v>JPN</v>
      </c>
      <c r="U2437" s="2" t="str">
        <f>IF($B2437="","",RIGHT($G2437*1000+100+COUNTIF($G$2:$G2437,$G2437),9))</f>
        <v>020727105</v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>四條畷・大　阪</v>
      </c>
    </row>
    <row r="2438" spans="1:22" x14ac:dyDescent="0.4">
      <c r="A2438" t="s">
        <v>738</v>
      </c>
      <c r="B2438">
        <v>2455</v>
      </c>
      <c r="C2438" t="s">
        <v>8250</v>
      </c>
      <c r="D2438" t="s">
        <v>8251</v>
      </c>
      <c r="E2438">
        <v>3</v>
      </c>
      <c r="F2438" t="s">
        <v>93</v>
      </c>
      <c r="G2438">
        <v>20020508</v>
      </c>
      <c r="H2438" t="s">
        <v>10521</v>
      </c>
      <c r="I2438" t="s">
        <v>6143</v>
      </c>
      <c r="J2438" t="s">
        <v>992</v>
      </c>
      <c r="K2438" t="s">
        <v>141</v>
      </c>
      <c r="L2438" t="s">
        <v>93</v>
      </c>
      <c r="M2438" t="s">
        <v>8024</v>
      </c>
      <c r="O2438" s="2">
        <f>IFERROR(IF($B2438="","",INDEX(所属情報!$E:$E,MATCH($A2438,所属情報!$A:$A,0))),"")</f>
        <v>492219</v>
      </c>
      <c r="P2438" s="2" t="str">
        <f t="shared" si="114"/>
        <v>前川　駿佑 (3)</v>
      </c>
      <c r="Q2438" s="2" t="str">
        <f t="shared" si="115"/>
        <v>ﾏｴｶﾜ ｼｭﾝｽｹ</v>
      </c>
      <c r="R2438" s="2" t="str">
        <f t="shared" si="116"/>
        <v>MAEKAWA Shunsuke (02)</v>
      </c>
      <c r="S2438" s="2" t="str">
        <f>IFERROR(IF($F2438="","",INDEX(リスト!$C:$C,MATCH($F2438,リスト!$B:$B,0))),"")</f>
        <v>27</v>
      </c>
      <c r="T2438" s="2" t="str">
        <f>IFERROR(IF($K2438="","",INDEX(リスト!$F:$F,MATCH($K2438,リスト!$E:$E,0))),"")</f>
        <v>JPN</v>
      </c>
      <c r="U2438" s="2" t="str">
        <f>IF($B2438="","",RIGHT($G2438*1000+100+COUNTIF($G$2:$G2438,$G2438),9))</f>
        <v>020508105</v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>明星・大　阪</v>
      </c>
    </row>
    <row r="2439" spans="1:22" x14ac:dyDescent="0.4">
      <c r="A2439" t="s">
        <v>738</v>
      </c>
      <c r="B2439">
        <v>2456</v>
      </c>
      <c r="C2439" t="s">
        <v>8253</v>
      </c>
      <c r="D2439" t="s">
        <v>8254</v>
      </c>
      <c r="E2439">
        <v>3</v>
      </c>
      <c r="F2439" t="s">
        <v>93</v>
      </c>
      <c r="G2439">
        <v>20020529</v>
      </c>
      <c r="H2439" t="s">
        <v>10522</v>
      </c>
      <c r="I2439" t="s">
        <v>2142</v>
      </c>
      <c r="J2439" t="s">
        <v>8256</v>
      </c>
      <c r="K2439" t="s">
        <v>141</v>
      </c>
      <c r="L2439" t="s">
        <v>95</v>
      </c>
      <c r="M2439" t="s">
        <v>4343</v>
      </c>
      <c r="O2439" s="2">
        <f>IFERROR(IF($B2439="","",INDEX(所属情報!$E:$E,MATCH($A2439,所属情報!$A:$A,0))),"")</f>
        <v>492219</v>
      </c>
      <c r="P2439" s="2" t="str">
        <f t="shared" si="114"/>
        <v>松村　安晃 (3)</v>
      </c>
      <c r="Q2439" s="2" t="str">
        <f t="shared" si="115"/>
        <v>ﾏﾂﾑﾗ ﾔｽｱｷ</v>
      </c>
      <c r="R2439" s="2" t="str">
        <f t="shared" si="116"/>
        <v>MATSUMURA Yasuaki (02)</v>
      </c>
      <c r="S2439" s="2" t="str">
        <f>IFERROR(IF($F2439="","",INDEX(リスト!$C:$C,MATCH($F2439,リスト!$B:$B,0))),"")</f>
        <v>27</v>
      </c>
      <c r="T2439" s="2" t="str">
        <f>IFERROR(IF($K2439="","",INDEX(リスト!$F:$F,MATCH($K2439,リスト!$E:$E,0))),"")</f>
        <v>JPN</v>
      </c>
      <c r="U2439" s="2" t="str">
        <f>IF($B2439="","",RIGHT($G2439*1000+100+COUNTIF($G$2:$G2439,$G2439),9))</f>
        <v>020529102</v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>甲陽学院・兵　庫</v>
      </c>
    </row>
    <row r="2440" spans="1:22" x14ac:dyDescent="0.4">
      <c r="A2440" t="s">
        <v>738</v>
      </c>
      <c r="B2440">
        <v>2457</v>
      </c>
      <c r="C2440" t="s">
        <v>8257</v>
      </c>
      <c r="D2440" t="s">
        <v>8258</v>
      </c>
      <c r="E2440">
        <v>3</v>
      </c>
      <c r="F2440" t="s">
        <v>93</v>
      </c>
      <c r="G2440">
        <v>20040401</v>
      </c>
      <c r="H2440" t="s">
        <v>10523</v>
      </c>
      <c r="I2440" t="s">
        <v>2969</v>
      </c>
      <c r="J2440" t="s">
        <v>8260</v>
      </c>
      <c r="K2440" t="s">
        <v>141</v>
      </c>
      <c r="L2440" t="s">
        <v>93</v>
      </c>
      <c r="M2440" t="s">
        <v>3442</v>
      </c>
      <c r="O2440" s="2">
        <f>IFERROR(IF($B2440="","",INDEX(所属情報!$E:$E,MATCH($A2440,所属情報!$A:$A,0))),"")</f>
        <v>492219</v>
      </c>
      <c r="P2440" s="2" t="str">
        <f t="shared" si="114"/>
        <v>加納　哲杜 (3)</v>
      </c>
      <c r="Q2440" s="2" t="str">
        <f t="shared" si="115"/>
        <v>ｶﾉｳ ﾃﾂﾄ</v>
      </c>
      <c r="R2440" s="2" t="str">
        <f t="shared" si="116"/>
        <v>KANO Tetsuto (04)</v>
      </c>
      <c r="S2440" s="2" t="str">
        <f>IFERROR(IF($F2440="","",INDEX(リスト!$C:$C,MATCH($F2440,リスト!$B:$B,0))),"")</f>
        <v>27</v>
      </c>
      <c r="T2440" s="2" t="str">
        <f>IFERROR(IF($K2440="","",INDEX(リスト!$F:$F,MATCH($K2440,リスト!$E:$E,0))),"")</f>
        <v>JPN</v>
      </c>
      <c r="U2440" s="2" t="str">
        <f>IF($B2440="","",RIGHT($G2440*1000+100+COUNTIF($G$2:$G2440,$G2440),9))</f>
        <v>040401103</v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>久米田・大　阪</v>
      </c>
    </row>
    <row r="2441" spans="1:22" x14ac:dyDescent="0.4">
      <c r="A2441" t="s">
        <v>738</v>
      </c>
      <c r="B2441">
        <v>2458</v>
      </c>
      <c r="C2441" t="s">
        <v>8264</v>
      </c>
      <c r="D2441" t="s">
        <v>8265</v>
      </c>
      <c r="E2441">
        <v>3</v>
      </c>
      <c r="F2441" t="s">
        <v>93</v>
      </c>
      <c r="G2441">
        <v>20030925</v>
      </c>
      <c r="H2441" t="s">
        <v>10524</v>
      </c>
      <c r="I2441" t="s">
        <v>8153</v>
      </c>
      <c r="J2441" t="s">
        <v>2114</v>
      </c>
      <c r="K2441" t="s">
        <v>141</v>
      </c>
      <c r="L2441" t="s">
        <v>95</v>
      </c>
      <c r="M2441" t="s">
        <v>8267</v>
      </c>
      <c r="O2441" s="2">
        <f>IFERROR(IF($B2441="","",INDEX(所属情報!$E:$E,MATCH($A2441,所属情報!$A:$A,0))),"")</f>
        <v>492219</v>
      </c>
      <c r="P2441" s="2" t="str">
        <f t="shared" si="114"/>
        <v>高田　大也 (3)</v>
      </c>
      <c r="Q2441" s="2" t="str">
        <f t="shared" si="115"/>
        <v>ﾀｶﾀ ﾏｻﾔ</v>
      </c>
      <c r="R2441" s="2" t="str">
        <f t="shared" si="116"/>
        <v>TAKATA Masaya (03)</v>
      </c>
      <c r="S2441" s="2" t="str">
        <f>IFERROR(IF($F2441="","",INDEX(リスト!$C:$C,MATCH($F2441,リスト!$B:$B,0))),"")</f>
        <v>27</v>
      </c>
      <c r="T2441" s="2" t="str">
        <f>IFERROR(IF($K2441="","",INDEX(リスト!$F:$F,MATCH($K2441,リスト!$E:$E,0))),"")</f>
        <v>JPN</v>
      </c>
      <c r="U2441" s="2" t="str">
        <f>IF($B2441="","",RIGHT($G2441*1000+100+COUNTIF($G$2:$G2441,$G2441),9))</f>
        <v>030925104</v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>飾磨・兵　庫</v>
      </c>
    </row>
    <row r="2442" spans="1:22" x14ac:dyDescent="0.4">
      <c r="A2442" t="s">
        <v>738</v>
      </c>
      <c r="B2442">
        <v>2459</v>
      </c>
      <c r="C2442" t="s">
        <v>8268</v>
      </c>
      <c r="D2442" t="s">
        <v>8269</v>
      </c>
      <c r="E2442">
        <v>2</v>
      </c>
      <c r="F2442" t="s">
        <v>93</v>
      </c>
      <c r="G2442">
        <v>20030422</v>
      </c>
      <c r="H2442" t="s">
        <v>10525</v>
      </c>
      <c r="I2442" t="s">
        <v>8271</v>
      </c>
      <c r="J2442" t="s">
        <v>1366</v>
      </c>
      <c r="K2442" t="s">
        <v>141</v>
      </c>
      <c r="L2442" t="s">
        <v>67</v>
      </c>
      <c r="M2442" t="s">
        <v>8272</v>
      </c>
      <c r="O2442" s="2">
        <f>IFERROR(IF($B2442="","",INDEX(所属情報!$E:$E,MATCH($A2442,所属情報!$A:$A,0))),"")</f>
        <v>492219</v>
      </c>
      <c r="P2442" s="2" t="str">
        <f t="shared" si="114"/>
        <v>伊部　龍之介 (2)</v>
      </c>
      <c r="Q2442" s="2" t="str">
        <f t="shared" si="115"/>
        <v>ｲﾍﾞ ﾘｭｳﾉｽｹ</v>
      </c>
      <c r="R2442" s="2" t="str">
        <f t="shared" si="116"/>
        <v>IBE Ryunosuke (03)</v>
      </c>
      <c r="S2442" s="2" t="str">
        <f>IFERROR(IF($F2442="","",INDEX(リスト!$C:$C,MATCH($F2442,リスト!$B:$B,0))),"")</f>
        <v>27</v>
      </c>
      <c r="T2442" s="2" t="str">
        <f>IFERROR(IF($K2442="","",INDEX(リスト!$F:$F,MATCH($K2442,リスト!$E:$E,0))),"")</f>
        <v>JPN</v>
      </c>
      <c r="U2442" s="2" t="str">
        <f>IF($B2442="","",RIGHT($G2442*1000+100+COUNTIF($G$2:$G2442,$G2442),9))</f>
        <v>030422106</v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>横浜翠嵐・神奈川</v>
      </c>
    </row>
    <row r="2443" spans="1:22" x14ac:dyDescent="0.4">
      <c r="A2443" t="s">
        <v>738</v>
      </c>
      <c r="B2443">
        <v>2460</v>
      </c>
      <c r="C2443" t="s">
        <v>8273</v>
      </c>
      <c r="D2443" t="s">
        <v>8274</v>
      </c>
      <c r="E2443">
        <v>2</v>
      </c>
      <c r="F2443" t="s">
        <v>93</v>
      </c>
      <c r="G2443">
        <v>20030808</v>
      </c>
      <c r="H2443" t="s">
        <v>10526</v>
      </c>
      <c r="I2443" t="s">
        <v>2623</v>
      </c>
      <c r="J2443" t="s">
        <v>8276</v>
      </c>
      <c r="K2443" t="s">
        <v>141</v>
      </c>
      <c r="L2443" t="s">
        <v>95</v>
      </c>
      <c r="M2443" t="s">
        <v>4343</v>
      </c>
      <c r="O2443" s="2">
        <f>IFERROR(IF($B2443="","",INDEX(所属情報!$E:$E,MATCH($A2443,所属情報!$A:$A,0))),"")</f>
        <v>492219</v>
      </c>
      <c r="P2443" s="2" t="str">
        <f t="shared" si="114"/>
        <v>岩城　光伸 (2)</v>
      </c>
      <c r="Q2443" s="2" t="str">
        <f t="shared" si="115"/>
        <v>ｲﾜｷ ﾃﾙﾉﾌﾞ</v>
      </c>
      <c r="R2443" s="2" t="str">
        <f t="shared" si="116"/>
        <v>IWAKI Terunobu (03)</v>
      </c>
      <c r="S2443" s="2" t="str">
        <f>IFERROR(IF($F2443="","",INDEX(リスト!$C:$C,MATCH($F2443,リスト!$B:$B,0))),"")</f>
        <v>27</v>
      </c>
      <c r="T2443" s="2" t="str">
        <f>IFERROR(IF($K2443="","",INDEX(リスト!$F:$F,MATCH($K2443,リスト!$E:$E,0))),"")</f>
        <v>JPN</v>
      </c>
      <c r="U2443" s="2" t="str">
        <f>IF($B2443="","",RIGHT($G2443*1000+100+COUNTIF($G$2:$G2443,$G2443),9))</f>
        <v>030808104</v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>甲陽学院・兵　庫</v>
      </c>
    </row>
    <row r="2444" spans="1:22" x14ac:dyDescent="0.4">
      <c r="A2444" t="s">
        <v>738</v>
      </c>
      <c r="B2444">
        <v>2461</v>
      </c>
      <c r="C2444" t="s">
        <v>10527</v>
      </c>
      <c r="D2444" t="s">
        <v>10528</v>
      </c>
      <c r="E2444">
        <v>2</v>
      </c>
      <c r="F2444" t="s">
        <v>93</v>
      </c>
      <c r="G2444">
        <v>20040313</v>
      </c>
      <c r="H2444" t="s">
        <v>10529</v>
      </c>
      <c r="I2444" t="s">
        <v>10530</v>
      </c>
      <c r="J2444" t="s">
        <v>10531</v>
      </c>
      <c r="K2444" t="s">
        <v>141</v>
      </c>
      <c r="L2444" t="s">
        <v>95</v>
      </c>
      <c r="M2444" t="s">
        <v>10215</v>
      </c>
      <c r="O2444" s="2">
        <f>IFERROR(IF($B2444="","",INDEX(所属情報!$E:$E,MATCH($A2444,所属情報!$A:$A,0))),"")</f>
        <v>492219</v>
      </c>
      <c r="P2444" s="2" t="str">
        <f t="shared" si="114"/>
        <v>五島　颯愛 (2)</v>
      </c>
      <c r="Q2444" s="2" t="str">
        <f t="shared" si="115"/>
        <v>ｺﾞｼﾏ ｿｳｱ</v>
      </c>
      <c r="R2444" s="2" t="str">
        <f t="shared" si="116"/>
        <v>GOSHIMA Soa (04)</v>
      </c>
      <c r="S2444" s="2" t="str">
        <f>IFERROR(IF($F2444="","",INDEX(リスト!$C:$C,MATCH($F2444,リスト!$B:$B,0))),"")</f>
        <v>27</v>
      </c>
      <c r="T2444" s="2" t="str">
        <f>IFERROR(IF($K2444="","",INDEX(リスト!$F:$F,MATCH($K2444,リスト!$E:$E,0))),"")</f>
        <v>JPN</v>
      </c>
      <c r="U2444" s="2" t="str">
        <f>IF($B2444="","",RIGHT($G2444*1000+100+COUNTIF($G$2:$G2444,$G2444),9))</f>
        <v>040313101</v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>小野・兵　庫</v>
      </c>
    </row>
    <row r="2445" spans="1:22" x14ac:dyDescent="0.4">
      <c r="A2445" t="s">
        <v>712</v>
      </c>
      <c r="B2445">
        <v>2462</v>
      </c>
      <c r="C2445" t="s">
        <v>10532</v>
      </c>
      <c r="D2445" t="s">
        <v>10533</v>
      </c>
      <c r="E2445">
        <v>1</v>
      </c>
      <c r="F2445" t="s">
        <v>93</v>
      </c>
      <c r="G2445">
        <v>20050616</v>
      </c>
      <c r="H2445" t="s">
        <v>10534</v>
      </c>
      <c r="I2445" t="s">
        <v>10535</v>
      </c>
      <c r="J2445" t="s">
        <v>820</v>
      </c>
      <c r="K2445" t="s">
        <v>141</v>
      </c>
      <c r="L2445" t="s">
        <v>93</v>
      </c>
      <c r="M2445" t="s">
        <v>5006</v>
      </c>
      <c r="O2445" s="2">
        <f>IFERROR(IF($B2445="","",INDEX(所属情報!$E:$E,MATCH($A2445,所属情報!$A:$A,0))),"")</f>
        <v>490053</v>
      </c>
      <c r="P2445" s="2" t="str">
        <f t="shared" si="114"/>
        <v>印藤　広翔 (1)</v>
      </c>
      <c r="Q2445" s="2" t="str">
        <f t="shared" si="115"/>
        <v>ｲﾝﾄﾞｳ ﾋﾛﾄ</v>
      </c>
      <c r="R2445" s="2" t="str">
        <f t="shared" si="116"/>
        <v>INDO Hiroto (05)</v>
      </c>
      <c r="S2445" s="2" t="str">
        <f>IFERROR(IF($F2445="","",INDEX(リスト!$C:$C,MATCH($F2445,リスト!$B:$B,0))),"")</f>
        <v>27</v>
      </c>
      <c r="T2445" s="2" t="str">
        <f>IFERROR(IF($K2445="","",INDEX(リスト!$F:$F,MATCH($K2445,リスト!$E:$E,0))),"")</f>
        <v>JPN</v>
      </c>
      <c r="U2445" s="2" t="str">
        <f>IF($B2445="","",RIGHT($G2445*1000+100+COUNTIF($G$2:$G2445,$G2445),9))</f>
        <v>050616103</v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>春日丘・大　阪</v>
      </c>
    </row>
    <row r="2446" spans="1:22" x14ac:dyDescent="0.4">
      <c r="A2446" t="s">
        <v>733</v>
      </c>
      <c r="B2446">
        <v>2463</v>
      </c>
      <c r="C2446" t="s">
        <v>10536</v>
      </c>
      <c r="D2446" t="s">
        <v>10537</v>
      </c>
      <c r="E2446">
        <v>1</v>
      </c>
      <c r="F2446" t="s">
        <v>1281</v>
      </c>
      <c r="G2446">
        <v>20050526</v>
      </c>
      <c r="H2446" t="s">
        <v>10538</v>
      </c>
      <c r="I2446" t="s">
        <v>1025</v>
      </c>
      <c r="J2446" t="s">
        <v>4033</v>
      </c>
      <c r="K2446" t="s">
        <v>141</v>
      </c>
      <c r="L2446" t="s">
        <v>95</v>
      </c>
      <c r="M2446" t="s">
        <v>1015</v>
      </c>
      <c r="O2446" s="2">
        <f>IFERROR(IF($B2446="","",INDEX(所属情報!$E:$E,MATCH($A2446,所属情報!$A:$A,0))),"")</f>
        <v>491082</v>
      </c>
      <c r="P2446" s="2" t="str">
        <f t="shared" si="114"/>
        <v>伊藤　太輔 (1)</v>
      </c>
      <c r="Q2446" s="2" t="str">
        <f t="shared" si="115"/>
        <v>ｲﾄｳ ﾀｲｽｹ</v>
      </c>
      <c r="R2446" s="2" t="str">
        <f t="shared" si="116"/>
        <v>ITO Taisuke (05)</v>
      </c>
      <c r="S2446" s="2" t="str">
        <f>IFERROR(IF($F2446="","",INDEX(リスト!$C:$C,MATCH($F2446,リスト!$B:$B,0))),"")</f>
        <v>49</v>
      </c>
      <c r="T2446" s="2" t="str">
        <f>IFERROR(IF($K2446="","",INDEX(リスト!$F:$F,MATCH($K2446,リスト!$E:$E,0))),"")</f>
        <v>JPN</v>
      </c>
      <c r="U2446" s="2" t="str">
        <f>IF($B2446="","",RIGHT($G2446*1000+100+COUNTIF($G$2:$G2446,$G2446),9))</f>
        <v>050526103</v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>宝塚北・兵　庫</v>
      </c>
    </row>
    <row r="2447" spans="1:22" x14ac:dyDescent="0.4">
      <c r="A2447" t="s">
        <v>733</v>
      </c>
      <c r="B2447">
        <v>2464</v>
      </c>
      <c r="C2447" t="s">
        <v>10539</v>
      </c>
      <c r="D2447" t="s">
        <v>10540</v>
      </c>
      <c r="E2447">
        <v>1</v>
      </c>
      <c r="F2447" t="s">
        <v>1281</v>
      </c>
      <c r="G2447">
        <v>20040831</v>
      </c>
      <c r="H2447" t="s">
        <v>10541</v>
      </c>
      <c r="I2447" t="s">
        <v>5936</v>
      </c>
      <c r="J2447" t="s">
        <v>1303</v>
      </c>
      <c r="K2447" t="s">
        <v>141</v>
      </c>
      <c r="L2447" t="s">
        <v>95</v>
      </c>
      <c r="M2447" t="s">
        <v>10182</v>
      </c>
      <c r="O2447" s="2">
        <f>IFERROR(IF($B2447="","",INDEX(所属情報!$E:$E,MATCH($A2447,所属情報!$A:$A,0))),"")</f>
        <v>491082</v>
      </c>
      <c r="P2447" s="2" t="str">
        <f t="shared" si="114"/>
        <v>堀内　悠斗 (1)</v>
      </c>
      <c r="Q2447" s="2" t="str">
        <f t="shared" si="115"/>
        <v>ﾎﾘｳﾁ ﾕｳﾄ</v>
      </c>
      <c r="R2447" s="2" t="str">
        <f t="shared" si="116"/>
        <v>HORIUCHI Yuto (04)</v>
      </c>
      <c r="S2447" s="2" t="str">
        <f>IFERROR(IF($F2447="","",INDEX(リスト!$C:$C,MATCH($F2447,リスト!$B:$B,0))),"")</f>
        <v>49</v>
      </c>
      <c r="T2447" s="2" t="str">
        <f>IFERROR(IF($K2447="","",INDEX(リスト!$F:$F,MATCH($K2447,リスト!$E:$E,0))),"")</f>
        <v>JPN</v>
      </c>
      <c r="U2447" s="2" t="str">
        <f>IF($B2447="","",RIGHT($G2447*1000+100+COUNTIF($G$2:$G2447,$G2447),9))</f>
        <v>040831106</v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>姫路・兵　庫</v>
      </c>
    </row>
    <row r="2448" spans="1:22" x14ac:dyDescent="0.4">
      <c r="A2448" t="s">
        <v>733</v>
      </c>
      <c r="B2448">
        <v>2465</v>
      </c>
      <c r="C2448" t="s">
        <v>10542</v>
      </c>
      <c r="D2448" t="s">
        <v>10543</v>
      </c>
      <c r="E2448">
        <v>1</v>
      </c>
      <c r="F2448" t="s">
        <v>1281</v>
      </c>
      <c r="G2448">
        <v>20060213</v>
      </c>
      <c r="H2448" t="s">
        <v>10544</v>
      </c>
      <c r="I2448" t="s">
        <v>3117</v>
      </c>
      <c r="J2448" t="s">
        <v>10545</v>
      </c>
      <c r="K2448" t="s">
        <v>141</v>
      </c>
      <c r="L2448" t="s">
        <v>113</v>
      </c>
      <c r="M2448" t="s">
        <v>887</v>
      </c>
      <c r="O2448" s="2">
        <f>IFERROR(IF($B2448="","",INDEX(所属情報!$E:$E,MATCH($A2448,所属情報!$A:$A,0))),"")</f>
        <v>491082</v>
      </c>
      <c r="P2448" s="2" t="str">
        <f t="shared" si="114"/>
        <v>山中　東 (1)</v>
      </c>
      <c r="Q2448" s="2" t="str">
        <f t="shared" si="115"/>
        <v>ﾔﾏﾅｶ ｱｽﾞﾏ</v>
      </c>
      <c r="R2448" s="2" t="str">
        <f t="shared" si="116"/>
        <v>YAMANAKA Azuma (06)</v>
      </c>
      <c r="S2448" s="2" t="str">
        <f>IFERROR(IF($F2448="","",INDEX(リスト!$C:$C,MATCH($F2448,リスト!$B:$B,0))),"")</f>
        <v>49</v>
      </c>
      <c r="T2448" s="2" t="str">
        <f>IFERROR(IF($K2448="","",INDEX(リスト!$F:$F,MATCH($K2448,リスト!$E:$E,0))),"")</f>
        <v>JPN</v>
      </c>
      <c r="U2448" s="2" t="str">
        <f>IF($B2448="","",RIGHT($G2448*1000+100+COUNTIF($G$2:$G2448,$G2448),9))</f>
        <v>060213102</v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>高松桜井・香　川</v>
      </c>
    </row>
    <row r="2449" spans="1:22" x14ac:dyDescent="0.4">
      <c r="A2449" t="s">
        <v>733</v>
      </c>
      <c r="B2449">
        <v>2466</v>
      </c>
      <c r="C2449" t="s">
        <v>10546</v>
      </c>
      <c r="D2449" t="s">
        <v>10547</v>
      </c>
      <c r="E2449">
        <v>1</v>
      </c>
      <c r="F2449" t="s">
        <v>1281</v>
      </c>
      <c r="G2449">
        <v>20041105</v>
      </c>
      <c r="H2449" t="s">
        <v>10548</v>
      </c>
      <c r="I2449" t="s">
        <v>10549</v>
      </c>
      <c r="J2449" t="s">
        <v>2120</v>
      </c>
      <c r="K2449" t="s">
        <v>141</v>
      </c>
      <c r="L2449" t="s">
        <v>93</v>
      </c>
      <c r="M2449" t="s">
        <v>4572</v>
      </c>
      <c r="O2449" s="2">
        <f>IFERROR(IF($B2449="","",INDEX(所属情報!$E:$E,MATCH($A2449,所属情報!$A:$A,0))),"")</f>
        <v>491082</v>
      </c>
      <c r="P2449" s="2" t="str">
        <f t="shared" si="114"/>
        <v>釜平　蒼空 (1)</v>
      </c>
      <c r="Q2449" s="2" t="str">
        <f t="shared" si="115"/>
        <v>ｶﾏﾋﾗ ｿﾗ</v>
      </c>
      <c r="R2449" s="2" t="str">
        <f t="shared" si="116"/>
        <v>KAMAHIRA Sora (04)</v>
      </c>
      <c r="S2449" s="2" t="str">
        <f>IFERROR(IF($F2449="","",INDEX(リスト!$C:$C,MATCH($F2449,リスト!$B:$B,0))),"")</f>
        <v>49</v>
      </c>
      <c r="T2449" s="2" t="str">
        <f>IFERROR(IF($K2449="","",INDEX(リスト!$F:$F,MATCH($K2449,リスト!$E:$E,0))),"")</f>
        <v>JPN</v>
      </c>
      <c r="U2449" s="2" t="str">
        <f>IF($B2449="","",RIGHT($G2449*1000+100+COUNTIF($G$2:$G2449,$G2449),9))</f>
        <v>041105105</v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>興國・大　阪</v>
      </c>
    </row>
    <row r="2450" spans="1:22" x14ac:dyDescent="0.4">
      <c r="A2450" t="s">
        <v>733</v>
      </c>
      <c r="B2450">
        <v>2467</v>
      </c>
      <c r="C2450" t="s">
        <v>10550</v>
      </c>
      <c r="D2450" t="s">
        <v>10551</v>
      </c>
      <c r="E2450">
        <v>1</v>
      </c>
      <c r="F2450" t="s">
        <v>1281</v>
      </c>
      <c r="G2450">
        <v>20051207</v>
      </c>
      <c r="H2450" t="s">
        <v>10552</v>
      </c>
      <c r="I2450" t="s">
        <v>4137</v>
      </c>
      <c r="J2450" t="s">
        <v>2359</v>
      </c>
      <c r="K2450" t="s">
        <v>141</v>
      </c>
      <c r="L2450" t="s">
        <v>95</v>
      </c>
      <c r="M2450" t="s">
        <v>2138</v>
      </c>
      <c r="O2450" s="2">
        <f>IFERROR(IF($B2450="","",INDEX(所属情報!$E:$E,MATCH($A2450,所属情報!$A:$A,0))),"")</f>
        <v>491082</v>
      </c>
      <c r="P2450" s="2" t="str">
        <f t="shared" si="114"/>
        <v>加治　大武 (1)</v>
      </c>
      <c r="Q2450" s="2" t="str">
        <f t="shared" si="115"/>
        <v>ｶｼﾞ ﾋﾛﾑ</v>
      </c>
      <c r="R2450" s="2" t="str">
        <f t="shared" si="116"/>
        <v>KAJI Hiromu (05)</v>
      </c>
      <c r="S2450" s="2" t="str">
        <f>IFERROR(IF($F2450="","",INDEX(リスト!$C:$C,MATCH($F2450,リスト!$B:$B,0))),"")</f>
        <v>49</v>
      </c>
      <c r="T2450" s="2" t="str">
        <f>IFERROR(IF($K2450="","",INDEX(リスト!$F:$F,MATCH($K2450,リスト!$E:$E,0))),"")</f>
        <v>JPN</v>
      </c>
      <c r="U2450" s="2" t="str">
        <f>IF($B2450="","",RIGHT($G2450*1000+100+COUNTIF($G$2:$G2450,$G2450),9))</f>
        <v>051207103</v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>北摂三田・兵　庫</v>
      </c>
    </row>
    <row r="2451" spans="1:22" x14ac:dyDescent="0.4">
      <c r="A2451" t="s">
        <v>733</v>
      </c>
      <c r="B2451">
        <v>2468</v>
      </c>
      <c r="C2451" t="s">
        <v>10553</v>
      </c>
      <c r="D2451" t="s">
        <v>10554</v>
      </c>
      <c r="E2451">
        <v>1</v>
      </c>
      <c r="F2451" t="s">
        <v>1281</v>
      </c>
      <c r="G2451">
        <v>20050528</v>
      </c>
      <c r="H2451" t="s">
        <v>10555</v>
      </c>
      <c r="I2451" t="s">
        <v>10556</v>
      </c>
      <c r="J2451" t="s">
        <v>2365</v>
      </c>
      <c r="K2451" t="s">
        <v>141</v>
      </c>
      <c r="L2451" t="s">
        <v>93</v>
      </c>
      <c r="M2451" t="s">
        <v>10557</v>
      </c>
      <c r="O2451" s="2">
        <f>IFERROR(IF($B2451="","",INDEX(所属情報!$E:$E,MATCH($A2451,所属情報!$A:$A,0))),"")</f>
        <v>491082</v>
      </c>
      <c r="P2451" s="2" t="str">
        <f t="shared" si="114"/>
        <v>牧田　一樹 (1)</v>
      </c>
      <c r="Q2451" s="2" t="str">
        <f t="shared" si="115"/>
        <v>ﾏｷﾀ ｲﾂｷ</v>
      </c>
      <c r="R2451" s="2" t="str">
        <f t="shared" si="116"/>
        <v>MAKITA Itsuki (05)</v>
      </c>
      <c r="S2451" s="2" t="str">
        <f>IFERROR(IF($F2451="","",INDEX(リスト!$C:$C,MATCH($F2451,リスト!$B:$B,0))),"")</f>
        <v>49</v>
      </c>
      <c r="T2451" s="2" t="str">
        <f>IFERROR(IF($K2451="","",INDEX(リスト!$F:$F,MATCH($K2451,リスト!$E:$E,0))),"")</f>
        <v>JPN</v>
      </c>
      <c r="U2451" s="2" t="str">
        <f>IF($B2451="","",RIGHT($G2451*1000+100+COUNTIF($G$2:$G2451,$G2451),9))</f>
        <v>050528102</v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>大阪国際滝井・大　阪</v>
      </c>
    </row>
    <row r="2452" spans="1:22" ht="19.5" x14ac:dyDescent="0.4">
      <c r="A2452" t="s">
        <v>733</v>
      </c>
      <c r="B2452">
        <v>2469</v>
      </c>
      <c r="C2452" s="78" t="s">
        <v>10558</v>
      </c>
      <c r="D2452" t="s">
        <v>10559</v>
      </c>
      <c r="E2452">
        <v>1</v>
      </c>
      <c r="F2452" t="s">
        <v>1281</v>
      </c>
      <c r="G2452">
        <v>20050702</v>
      </c>
      <c r="H2452" t="s">
        <v>10560</v>
      </c>
      <c r="I2452" t="s">
        <v>10561</v>
      </c>
      <c r="J2452" t="s">
        <v>1986</v>
      </c>
      <c r="K2452" t="s">
        <v>141</v>
      </c>
      <c r="L2452" t="s">
        <v>95</v>
      </c>
      <c r="M2452" t="s">
        <v>2103</v>
      </c>
      <c r="O2452" s="2">
        <f>IFERROR(IF($B2452="","",INDEX(所属情報!$E:$E,MATCH($A2452,所属情報!$A:$A,0))),"")</f>
        <v>491082</v>
      </c>
      <c r="P2452" s="2" t="str">
        <f t="shared" si="114"/>
        <v>𦚰阪　泰地 (1)</v>
      </c>
      <c r="Q2452" s="2" t="str">
        <f t="shared" si="115"/>
        <v>ﾜｷｻｶ ﾀｲﾁ</v>
      </c>
      <c r="R2452" s="2" t="str">
        <f t="shared" si="116"/>
        <v>WAKISAKA Taichi (05)</v>
      </c>
      <c r="S2452" s="2" t="str">
        <f>IFERROR(IF($F2452="","",INDEX(リスト!$C:$C,MATCH($F2452,リスト!$B:$B,0))),"")</f>
        <v>49</v>
      </c>
      <c r="T2452" s="2" t="str">
        <f>IFERROR(IF($K2452="","",INDEX(リスト!$F:$F,MATCH($K2452,リスト!$E:$E,0))),"")</f>
        <v>JPN</v>
      </c>
      <c r="U2452" s="2" t="str">
        <f>IF($B2452="","",RIGHT($G2452*1000+100+COUNTIF($G$2:$G2452,$G2452),9))</f>
        <v>050702103</v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>県立伊丹・兵　庫</v>
      </c>
    </row>
    <row r="2453" spans="1:22" x14ac:dyDescent="0.4">
      <c r="A2453" t="s">
        <v>733</v>
      </c>
      <c r="B2453">
        <v>2470</v>
      </c>
      <c r="C2453" t="s">
        <v>10562</v>
      </c>
      <c r="D2453" t="s">
        <v>10563</v>
      </c>
      <c r="E2453">
        <v>1</v>
      </c>
      <c r="F2453" t="s">
        <v>1281</v>
      </c>
      <c r="G2453">
        <v>20050816</v>
      </c>
      <c r="H2453" t="s">
        <v>10564</v>
      </c>
      <c r="I2453" t="s">
        <v>3314</v>
      </c>
      <c r="J2453" t="s">
        <v>1064</v>
      </c>
      <c r="K2453" t="s">
        <v>141</v>
      </c>
      <c r="L2453" t="s">
        <v>105</v>
      </c>
      <c r="M2453" t="s">
        <v>4128</v>
      </c>
      <c r="O2453" s="2">
        <f>IFERROR(IF($B2453="","",INDEX(所属情報!$E:$E,MATCH($A2453,所属情報!$A:$A,0))),"")</f>
        <v>491082</v>
      </c>
      <c r="P2453" s="2" t="str">
        <f t="shared" si="114"/>
        <v>三木　悠也 (1)</v>
      </c>
      <c r="Q2453" s="2" t="str">
        <f t="shared" si="115"/>
        <v>ﾐｷ ﾕｳﾔ</v>
      </c>
      <c r="R2453" s="2" t="str">
        <f t="shared" si="116"/>
        <v>MIKI Yuya (05)</v>
      </c>
      <c r="S2453" s="2" t="str">
        <f>IFERROR(IF($F2453="","",INDEX(リスト!$C:$C,MATCH($F2453,リスト!$B:$B,0))),"")</f>
        <v>49</v>
      </c>
      <c r="T2453" s="2" t="str">
        <f>IFERROR(IF($K2453="","",INDEX(リスト!$F:$F,MATCH($K2453,リスト!$E:$E,0))),"")</f>
        <v>JPN</v>
      </c>
      <c r="U2453" s="2" t="str">
        <f>IF($B2453="","",RIGHT($G2453*1000+100+COUNTIF($G$2:$G2453,$G2453),9))</f>
        <v>050816102</v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>岡山操山・岡　山</v>
      </c>
    </row>
    <row r="2454" spans="1:22" x14ac:dyDescent="0.4">
      <c r="A2454" t="s">
        <v>752</v>
      </c>
      <c r="B2454">
        <v>2473</v>
      </c>
      <c r="C2454" t="s">
        <v>10565</v>
      </c>
      <c r="D2454" t="s">
        <v>10566</v>
      </c>
      <c r="E2454">
        <v>1</v>
      </c>
      <c r="F2454" t="s">
        <v>93</v>
      </c>
      <c r="G2454">
        <v>20051220</v>
      </c>
      <c r="H2454">
        <v>134832324</v>
      </c>
      <c r="I2454" t="s">
        <v>2325</v>
      </c>
      <c r="J2454" t="s">
        <v>1223</v>
      </c>
      <c r="K2454" t="s">
        <v>141</v>
      </c>
      <c r="L2454" t="s">
        <v>93</v>
      </c>
      <c r="M2454" t="s">
        <v>4572</v>
      </c>
      <c r="O2454" s="2">
        <f>IFERROR(IF($B2454="","",INDEX(所属情報!$E:$E,MATCH($A2454,所属情報!$A:$A,0))),"")</f>
        <v>492212</v>
      </c>
      <c r="P2454" s="2" t="str">
        <f t="shared" si="114"/>
        <v>岩崎　喜生 (1)</v>
      </c>
      <c r="Q2454" s="2" t="str">
        <f t="shared" si="115"/>
        <v>ｲﾜｻｷ ﾊﾙｷ</v>
      </c>
      <c r="R2454" s="2" t="str">
        <f t="shared" si="116"/>
        <v>IWASAKI Haruki (05)</v>
      </c>
      <c r="S2454" s="2" t="str">
        <f>IFERROR(IF($F2454="","",INDEX(リスト!$C:$C,MATCH($F2454,リスト!$B:$B,0))),"")</f>
        <v>27</v>
      </c>
      <c r="T2454" s="2" t="str">
        <f>IFERROR(IF($K2454="","",INDEX(リスト!$F:$F,MATCH($K2454,リスト!$E:$E,0))),"")</f>
        <v>JPN</v>
      </c>
      <c r="U2454" s="2" t="str">
        <f>IF($B2454="","",RIGHT($G2454*1000+100+COUNTIF($G$2:$G2454,$G2454),9))</f>
        <v>051220101</v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>興國・大　阪</v>
      </c>
    </row>
    <row r="2455" spans="1:22" x14ac:dyDescent="0.4">
      <c r="A2455" t="s">
        <v>752</v>
      </c>
      <c r="B2455">
        <v>2474</v>
      </c>
      <c r="C2455" t="s">
        <v>10567</v>
      </c>
      <c r="D2455" t="s">
        <v>10568</v>
      </c>
      <c r="E2455">
        <v>1</v>
      </c>
      <c r="F2455" t="s">
        <v>93</v>
      </c>
      <c r="G2455">
        <v>20050711</v>
      </c>
      <c r="H2455">
        <v>154802929</v>
      </c>
      <c r="I2455" t="s">
        <v>10569</v>
      </c>
      <c r="J2455" t="s">
        <v>3655</v>
      </c>
      <c r="K2455" t="s">
        <v>141</v>
      </c>
      <c r="L2455" t="s">
        <v>97</v>
      </c>
      <c r="M2455" t="s">
        <v>10570</v>
      </c>
      <c r="O2455" s="2">
        <f>IFERROR(IF($B2455="","",INDEX(所属情報!$E:$E,MATCH($A2455,所属情報!$A:$A,0))),"")</f>
        <v>492212</v>
      </c>
      <c r="P2455" s="2" t="str">
        <f t="shared" si="114"/>
        <v>堀北　翔真 (1)</v>
      </c>
      <c r="Q2455" s="2" t="str">
        <f t="shared" si="115"/>
        <v>ﾎﾘｷﾀ ｼｮｳﾏ</v>
      </c>
      <c r="R2455" s="2" t="str">
        <f t="shared" si="116"/>
        <v>HORIKITA Shoma (05)</v>
      </c>
      <c r="S2455" s="2" t="str">
        <f>IFERROR(IF($F2455="","",INDEX(リスト!$C:$C,MATCH($F2455,リスト!$B:$B,0))),"")</f>
        <v>27</v>
      </c>
      <c r="T2455" s="2" t="str">
        <f>IFERROR(IF($K2455="","",INDEX(リスト!$F:$F,MATCH($K2455,リスト!$E:$E,0))),"")</f>
        <v>JPN</v>
      </c>
      <c r="U2455" s="2" t="str">
        <f>IF($B2455="","",RIGHT($G2455*1000+100+COUNTIF($G$2:$G2455,$G2455),9))</f>
        <v>050711103</v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>飛鳥未来・奈　良</v>
      </c>
    </row>
    <row r="2456" spans="1:22" x14ac:dyDescent="0.4">
      <c r="A2456" t="s">
        <v>752</v>
      </c>
      <c r="B2456">
        <v>2475</v>
      </c>
      <c r="C2456" t="s">
        <v>10571</v>
      </c>
      <c r="D2456" t="s">
        <v>10572</v>
      </c>
      <c r="E2456">
        <v>1</v>
      </c>
      <c r="F2456" t="s">
        <v>91</v>
      </c>
      <c r="G2456">
        <v>20050901</v>
      </c>
      <c r="H2456">
        <v>200271324</v>
      </c>
      <c r="I2456" t="s">
        <v>1525</v>
      </c>
      <c r="J2456" t="s">
        <v>4447</v>
      </c>
      <c r="K2456" t="s">
        <v>141</v>
      </c>
      <c r="L2456" t="s">
        <v>91</v>
      </c>
      <c r="M2456" t="s">
        <v>5687</v>
      </c>
      <c r="O2456" s="2">
        <f>IFERROR(IF($B2456="","",INDEX(所属情報!$E:$E,MATCH($A2456,所属情報!$A:$A,0))),"")</f>
        <v>492212</v>
      </c>
      <c r="P2456" s="2" t="str">
        <f t="shared" si="114"/>
        <v>木下　慎二 (1)</v>
      </c>
      <c r="Q2456" s="2" t="str">
        <f t="shared" si="115"/>
        <v>ｷﾉｼﾀ ｼﾝｼﾞ</v>
      </c>
      <c r="R2456" s="2" t="str">
        <f t="shared" si="116"/>
        <v>KINOSHITA Shinji (05)</v>
      </c>
      <c r="S2456" s="2" t="str">
        <f>IFERROR(IF($F2456="","",INDEX(リスト!$C:$C,MATCH($F2456,リスト!$B:$B,0))),"")</f>
        <v>26</v>
      </c>
      <c r="T2456" s="2" t="str">
        <f>IFERROR(IF($K2456="","",INDEX(リスト!$F:$F,MATCH($K2456,リスト!$E:$E,0))),"")</f>
        <v>JPN</v>
      </c>
      <c r="U2456" s="2" t="str">
        <f>IF($B2456="","",RIGHT($G2456*1000+100+COUNTIF($G$2:$G2456,$G2456),9))</f>
        <v>050901103</v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>龍谷大平安・京　都</v>
      </c>
    </row>
    <row r="2457" spans="1:22" x14ac:dyDescent="0.4">
      <c r="A2457" t="s">
        <v>752</v>
      </c>
      <c r="B2457">
        <v>2476</v>
      </c>
      <c r="C2457" t="s">
        <v>10573</v>
      </c>
      <c r="D2457" t="s">
        <v>10574</v>
      </c>
      <c r="E2457">
        <v>1</v>
      </c>
      <c r="F2457" t="s">
        <v>93</v>
      </c>
      <c r="G2457">
        <v>20050815</v>
      </c>
      <c r="H2457">
        <v>140516623</v>
      </c>
      <c r="I2457" t="s">
        <v>10575</v>
      </c>
      <c r="J2457" t="s">
        <v>1284</v>
      </c>
      <c r="K2457" t="s">
        <v>141</v>
      </c>
      <c r="L2457" t="s">
        <v>93</v>
      </c>
      <c r="M2457" t="s">
        <v>5988</v>
      </c>
      <c r="O2457" s="2">
        <f>IFERROR(IF($B2457="","",INDEX(所属情報!$E:$E,MATCH($A2457,所属情報!$A:$A,0))),"")</f>
        <v>492212</v>
      </c>
      <c r="P2457" s="2" t="str">
        <f t="shared" si="114"/>
        <v>政埜　佑輔 (1)</v>
      </c>
      <c r="Q2457" s="2" t="str">
        <f t="shared" si="115"/>
        <v>ﾏｻﾉ ﾕｳｽｹ</v>
      </c>
      <c r="R2457" s="2" t="str">
        <f t="shared" si="116"/>
        <v>MASANO Yusuke (05)</v>
      </c>
      <c r="S2457" s="2" t="str">
        <f>IFERROR(IF($F2457="","",INDEX(リスト!$C:$C,MATCH($F2457,リスト!$B:$B,0))),"")</f>
        <v>27</v>
      </c>
      <c r="T2457" s="2" t="str">
        <f>IFERROR(IF($K2457="","",INDEX(リスト!$F:$F,MATCH($K2457,リスト!$E:$E,0))),"")</f>
        <v>JPN</v>
      </c>
      <c r="U2457" s="2" t="str">
        <f>IF($B2457="","",RIGHT($G2457*1000+100+COUNTIF($G$2:$G2457,$G2457),9))</f>
        <v>050815102</v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>大阪商業大・大　阪</v>
      </c>
    </row>
    <row r="2458" spans="1:22" x14ac:dyDescent="0.4">
      <c r="A2458" t="s">
        <v>716</v>
      </c>
      <c r="B2458">
        <v>2477</v>
      </c>
      <c r="C2458" t="s">
        <v>10576</v>
      </c>
      <c r="D2458" t="s">
        <v>10577</v>
      </c>
      <c r="E2458">
        <v>1</v>
      </c>
      <c r="F2458" t="s">
        <v>91</v>
      </c>
      <c r="G2458">
        <v>20051129</v>
      </c>
      <c r="H2458" t="s">
        <v>10578</v>
      </c>
      <c r="I2458" t="s">
        <v>2147</v>
      </c>
      <c r="J2458" t="s">
        <v>2800</v>
      </c>
      <c r="K2458" t="s">
        <v>141</v>
      </c>
      <c r="L2458" t="s">
        <v>91</v>
      </c>
      <c r="M2458" t="s">
        <v>2801</v>
      </c>
      <c r="O2458" s="2">
        <f>IFERROR(IF($B2458="","",INDEX(所属情報!$E:$E,MATCH($A2458,所属情報!$A:$A,0))),"")</f>
        <v>492302</v>
      </c>
      <c r="P2458" s="2" t="str">
        <f t="shared" si="114"/>
        <v>竹内　隆騎 (1)</v>
      </c>
      <c r="Q2458" s="2" t="str">
        <f t="shared" si="115"/>
        <v>ﾀｹｳﾁ ﾘｭｳｷ</v>
      </c>
      <c r="R2458" s="2" t="str">
        <f t="shared" si="116"/>
        <v>TAKEUCHI Ryuki (05)</v>
      </c>
      <c r="S2458" s="2" t="str">
        <f>IFERROR(IF($F2458="","",INDEX(リスト!$C:$C,MATCH($F2458,リスト!$B:$B,0))),"")</f>
        <v>26</v>
      </c>
      <c r="T2458" s="2" t="str">
        <f>IFERROR(IF($K2458="","",INDEX(リスト!$F:$F,MATCH($K2458,リスト!$E:$E,0))),"")</f>
        <v>JPN</v>
      </c>
      <c r="U2458" s="2" t="str">
        <f>IF($B2458="","",RIGHT($G2458*1000+100+COUNTIF($G$2:$G2458,$G2458),9))</f>
        <v>051129105</v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>京都共栄学園・京　都</v>
      </c>
    </row>
    <row r="2459" spans="1:22" x14ac:dyDescent="0.4">
      <c r="A2459" t="s">
        <v>716</v>
      </c>
      <c r="B2459">
        <v>2478</v>
      </c>
      <c r="C2459" t="s">
        <v>10579</v>
      </c>
      <c r="D2459" t="s">
        <v>10580</v>
      </c>
      <c r="E2459">
        <v>1</v>
      </c>
      <c r="F2459" t="s">
        <v>93</v>
      </c>
      <c r="G2459">
        <v>20060212</v>
      </c>
      <c r="H2459" t="s">
        <v>10581</v>
      </c>
      <c r="I2459" t="s">
        <v>10582</v>
      </c>
      <c r="J2459" t="s">
        <v>9420</v>
      </c>
      <c r="K2459" t="s">
        <v>141</v>
      </c>
      <c r="L2459" t="s">
        <v>93</v>
      </c>
      <c r="M2459" t="s">
        <v>1870</v>
      </c>
      <c r="O2459" s="2">
        <f>IFERROR(IF($B2459="","",INDEX(所属情報!$E:$E,MATCH($A2459,所属情報!$A:$A,0))),"")</f>
        <v>492302</v>
      </c>
      <c r="P2459" s="2" t="str">
        <f t="shared" si="114"/>
        <v>小名　望生 (1)</v>
      </c>
      <c r="Q2459" s="2" t="str">
        <f t="shared" si="115"/>
        <v>ｵﾅ ﾐﾂｷ</v>
      </c>
      <c r="R2459" s="2" t="str">
        <f t="shared" si="116"/>
        <v>ONA Mitsuki (06)</v>
      </c>
      <c r="S2459" s="2" t="str">
        <f>IFERROR(IF($F2459="","",INDEX(リスト!$C:$C,MATCH($F2459,リスト!$B:$B,0))),"")</f>
        <v>27</v>
      </c>
      <c r="T2459" s="2" t="str">
        <f>IFERROR(IF($K2459="","",INDEX(リスト!$F:$F,MATCH($K2459,リスト!$E:$E,0))),"")</f>
        <v>JPN</v>
      </c>
      <c r="U2459" s="2" t="str">
        <f>IF($B2459="","",RIGHT($G2459*1000+100+COUNTIF($G$2:$G2459,$G2459),9))</f>
        <v>060212101</v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>清風・大　阪</v>
      </c>
    </row>
    <row r="2460" spans="1:22" x14ac:dyDescent="0.4">
      <c r="A2460" t="s">
        <v>735</v>
      </c>
      <c r="B2460">
        <v>2479</v>
      </c>
      <c r="C2460" t="s">
        <v>10583</v>
      </c>
      <c r="D2460" t="s">
        <v>10584</v>
      </c>
      <c r="E2460">
        <v>1</v>
      </c>
      <c r="F2460" t="s">
        <v>89</v>
      </c>
      <c r="G2460">
        <v>20051107</v>
      </c>
      <c r="H2460" t="s">
        <v>10585</v>
      </c>
      <c r="I2460" t="s">
        <v>1084</v>
      </c>
      <c r="J2460" t="s">
        <v>1047</v>
      </c>
      <c r="K2460" t="s">
        <v>141</v>
      </c>
      <c r="L2460" t="s">
        <v>89</v>
      </c>
      <c r="M2460" t="s">
        <v>1005</v>
      </c>
      <c r="O2460" s="2">
        <f>IFERROR(IF($B2460="","",INDEX(所属情報!$E:$E,MATCH($A2460,所属情報!$A:$A,0))),"")</f>
        <v>491054</v>
      </c>
      <c r="P2460" s="2" t="str">
        <f t="shared" si="114"/>
        <v>木村　亮汰 (1)</v>
      </c>
      <c r="Q2460" s="2" t="str">
        <f t="shared" si="115"/>
        <v>ｷﾑﾗ ﾘｮｳﾀ</v>
      </c>
      <c r="R2460" s="2" t="str">
        <f t="shared" si="116"/>
        <v>KIMURA Ryota (05)</v>
      </c>
      <c r="S2460" s="2" t="str">
        <f>IFERROR(IF($F2460="","",INDEX(リスト!$C:$C,MATCH($F2460,リスト!$B:$B,0))),"")</f>
        <v>25</v>
      </c>
      <c r="T2460" s="2" t="str">
        <f>IFERROR(IF($K2460="","",INDEX(リスト!$F:$F,MATCH($K2460,リスト!$E:$E,0))),"")</f>
        <v>JPN</v>
      </c>
      <c r="U2460" s="2" t="str">
        <f>IF($B2460="","",RIGHT($G2460*1000+100+COUNTIF($G$2:$G2460,$G2460),9))</f>
        <v>051107103</v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>光泉カトリック・滋　賀</v>
      </c>
    </row>
    <row r="2461" spans="1:22" x14ac:dyDescent="0.4">
      <c r="A2461" t="s">
        <v>735</v>
      </c>
      <c r="B2461">
        <v>2480</v>
      </c>
      <c r="C2461" t="s">
        <v>10586</v>
      </c>
      <c r="D2461" t="s">
        <v>10587</v>
      </c>
      <c r="E2461">
        <v>1</v>
      </c>
      <c r="F2461" t="s">
        <v>89</v>
      </c>
      <c r="G2461">
        <v>20050725</v>
      </c>
      <c r="H2461" t="s">
        <v>10588</v>
      </c>
      <c r="I2461" t="s">
        <v>10589</v>
      </c>
      <c r="J2461" t="s">
        <v>10590</v>
      </c>
      <c r="K2461" t="s">
        <v>141</v>
      </c>
      <c r="L2461" t="s">
        <v>91</v>
      </c>
      <c r="M2461" t="s">
        <v>10591</v>
      </c>
      <c r="O2461" s="2">
        <f>IFERROR(IF($B2461="","",INDEX(所属情報!$E:$E,MATCH($A2461,所属情報!$A:$A,0))),"")</f>
        <v>491054</v>
      </c>
      <c r="P2461" s="2" t="str">
        <f t="shared" si="114"/>
        <v>振原　克仁 (1)</v>
      </c>
      <c r="Q2461" s="2" t="str">
        <f t="shared" si="115"/>
        <v>ﾌﾘﾊﾗ ｶﾂﾋﾄ</v>
      </c>
      <c r="R2461" s="2" t="str">
        <f t="shared" si="116"/>
        <v>FURIHARA Katsuhito (05)</v>
      </c>
      <c r="S2461" s="2" t="str">
        <f>IFERROR(IF($F2461="","",INDEX(リスト!$C:$C,MATCH($F2461,リスト!$B:$B,0))),"")</f>
        <v>25</v>
      </c>
      <c r="T2461" s="2" t="str">
        <f>IFERROR(IF($K2461="","",INDEX(リスト!$F:$F,MATCH($K2461,リスト!$E:$E,0))),"")</f>
        <v>JPN</v>
      </c>
      <c r="U2461" s="2" t="str">
        <f>IF($B2461="","",RIGHT($G2461*1000+100+COUNTIF($G$2:$G2461,$G2461),9))</f>
        <v>050725101</v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>山城・京　都</v>
      </c>
    </row>
    <row r="2462" spans="1:22" x14ac:dyDescent="0.4">
      <c r="A2462" t="s">
        <v>705</v>
      </c>
      <c r="B2462">
        <v>2481</v>
      </c>
      <c r="C2462" t="s">
        <v>10592</v>
      </c>
      <c r="D2462" t="s">
        <v>10593</v>
      </c>
      <c r="E2462">
        <v>1</v>
      </c>
      <c r="F2462" t="s">
        <v>91</v>
      </c>
      <c r="G2462">
        <v>20060116</v>
      </c>
      <c r="H2462" t="s">
        <v>10594</v>
      </c>
      <c r="I2462" t="s">
        <v>5750</v>
      </c>
      <c r="J2462" t="s">
        <v>2896</v>
      </c>
      <c r="K2462" t="s">
        <v>141</v>
      </c>
      <c r="L2462" t="s">
        <v>91</v>
      </c>
      <c r="M2462" t="s">
        <v>2755</v>
      </c>
      <c r="O2462" s="2">
        <f>IFERROR(IF($B2462="","",INDEX(所属情報!$E:$E,MATCH($A2462,所属情報!$A:$A,0))),"")</f>
        <v>492189</v>
      </c>
      <c r="P2462" s="2" t="str">
        <f t="shared" si="114"/>
        <v>今泉　翔 (1)</v>
      </c>
      <c r="Q2462" s="2" t="str">
        <f t="shared" si="115"/>
        <v>ｲﾏｲｽﾞﾐ ｼｮｳ</v>
      </c>
      <c r="R2462" s="2" t="str">
        <f t="shared" si="116"/>
        <v>IMAIZUMI Sho (06)</v>
      </c>
      <c r="S2462" s="2" t="str">
        <f>IFERROR(IF($F2462="","",INDEX(リスト!$C:$C,MATCH($F2462,リスト!$B:$B,0))),"")</f>
        <v>26</v>
      </c>
      <c r="T2462" s="2" t="str">
        <f>IFERROR(IF($K2462="","",INDEX(リスト!$F:$F,MATCH($K2462,リスト!$E:$E,0))),"")</f>
        <v>JPN</v>
      </c>
      <c r="U2462" s="2" t="str">
        <f>IF($B2462="","",RIGHT($G2462*1000+100+COUNTIF($G$2:$G2462,$G2462),9))</f>
        <v>060116101</v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>京都産業大附属・京　都</v>
      </c>
    </row>
    <row r="2463" spans="1:22" x14ac:dyDescent="0.4">
      <c r="A2463" t="s">
        <v>705</v>
      </c>
      <c r="B2463">
        <v>2482</v>
      </c>
      <c r="C2463" t="s">
        <v>10595</v>
      </c>
      <c r="D2463" t="s">
        <v>10596</v>
      </c>
      <c r="E2463">
        <v>1</v>
      </c>
      <c r="F2463" t="s">
        <v>91</v>
      </c>
      <c r="G2463">
        <v>20051008</v>
      </c>
      <c r="H2463" t="s">
        <v>10597</v>
      </c>
      <c r="I2463" t="s">
        <v>10598</v>
      </c>
      <c r="J2463" t="s">
        <v>3501</v>
      </c>
      <c r="K2463" t="s">
        <v>141</v>
      </c>
      <c r="L2463" t="s">
        <v>91</v>
      </c>
      <c r="M2463" t="s">
        <v>2965</v>
      </c>
      <c r="O2463" s="2">
        <f>IFERROR(IF($B2463="","",INDEX(所属情報!$E:$E,MATCH($A2463,所属情報!$A:$A,0))),"")</f>
        <v>492189</v>
      </c>
      <c r="P2463" s="2" t="str">
        <f t="shared" si="114"/>
        <v>鶴田　龍成 (1)</v>
      </c>
      <c r="Q2463" s="2" t="str">
        <f t="shared" si="115"/>
        <v>ﾂﾙﾀ ﾘｭｳｾｲ</v>
      </c>
      <c r="R2463" s="2" t="str">
        <f t="shared" si="116"/>
        <v>TSURUTA Ryusei (05)</v>
      </c>
      <c r="S2463" s="2" t="str">
        <f>IFERROR(IF($F2463="","",INDEX(リスト!$C:$C,MATCH($F2463,リスト!$B:$B,0))),"")</f>
        <v>26</v>
      </c>
      <c r="T2463" s="2" t="str">
        <f>IFERROR(IF($K2463="","",INDEX(リスト!$F:$F,MATCH($K2463,リスト!$E:$E,0))),"")</f>
        <v>JPN</v>
      </c>
      <c r="U2463" s="2" t="str">
        <f>IF($B2463="","",RIGHT($G2463*1000+100+COUNTIF($G$2:$G2463,$G2463),9))</f>
        <v>051008101</v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>北稜・京　都</v>
      </c>
    </row>
    <row r="2464" spans="1:22" x14ac:dyDescent="0.4">
      <c r="A2464" t="s">
        <v>755</v>
      </c>
      <c r="B2464">
        <v>2483</v>
      </c>
      <c r="C2464" t="s">
        <v>10599</v>
      </c>
      <c r="D2464" t="s">
        <v>10600</v>
      </c>
      <c r="E2464">
        <v>1</v>
      </c>
      <c r="F2464" t="s">
        <v>1281</v>
      </c>
      <c r="G2464">
        <v>20050918</v>
      </c>
      <c r="H2464" t="s">
        <v>10601</v>
      </c>
      <c r="I2464" t="s">
        <v>1470</v>
      </c>
      <c r="J2464" t="s">
        <v>10602</v>
      </c>
      <c r="K2464" t="s">
        <v>141</v>
      </c>
      <c r="L2464" t="s">
        <v>93</v>
      </c>
      <c r="M2464" t="s">
        <v>1839</v>
      </c>
      <c r="O2464" s="2">
        <f>IFERROR(IF($B2464="","",INDEX(所属情報!$E:$E,MATCH($A2464,所属情報!$A:$A,0))),"")</f>
        <v>500004</v>
      </c>
      <c r="P2464" s="2" t="str">
        <f t="shared" si="114"/>
        <v>井上　武尊 (1)</v>
      </c>
      <c r="Q2464" s="2" t="str">
        <f t="shared" si="115"/>
        <v>ｲﾉｳｴ ﾎﾀｶ</v>
      </c>
      <c r="R2464" s="2" t="str">
        <f t="shared" si="116"/>
        <v>INOUE Hotaka (05)</v>
      </c>
      <c r="S2464" s="2" t="str">
        <f>IFERROR(IF($F2464="","",INDEX(リスト!$C:$C,MATCH($F2464,リスト!$B:$B,0))),"")</f>
        <v>49</v>
      </c>
      <c r="T2464" s="2" t="str">
        <f>IFERROR(IF($K2464="","",INDEX(リスト!$F:$F,MATCH($K2464,リスト!$E:$E,0))),"")</f>
        <v>JPN</v>
      </c>
      <c r="U2464" s="2" t="str">
        <f>IF($B2464="","",RIGHT($G2464*1000+100+COUNTIF($G$2:$G2464,$G2464),9))</f>
        <v>050918103</v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>山田・大　阪</v>
      </c>
    </row>
    <row r="2465" spans="1:22" x14ac:dyDescent="0.4">
      <c r="A2465" t="s">
        <v>755</v>
      </c>
      <c r="B2465">
        <v>2484</v>
      </c>
      <c r="C2465" t="s">
        <v>10603</v>
      </c>
      <c r="D2465" t="s">
        <v>10604</v>
      </c>
      <c r="E2465">
        <v>1</v>
      </c>
      <c r="F2465" t="s">
        <v>1281</v>
      </c>
      <c r="G2465">
        <v>20050306</v>
      </c>
      <c r="H2465" t="s">
        <v>10605</v>
      </c>
      <c r="I2465" t="s">
        <v>10606</v>
      </c>
      <c r="J2465" t="s">
        <v>832</v>
      </c>
      <c r="K2465" t="s">
        <v>141</v>
      </c>
      <c r="L2465" t="s">
        <v>93</v>
      </c>
      <c r="M2465" t="s">
        <v>1059</v>
      </c>
      <c r="O2465" s="2">
        <f>IFERROR(IF($B2465="","",INDEX(所属情報!$E:$E,MATCH($A2465,所属情報!$A:$A,0))),"")</f>
        <v>500004</v>
      </c>
      <c r="P2465" s="2" t="str">
        <f t="shared" si="114"/>
        <v>宮林　勇琉 (1)</v>
      </c>
      <c r="Q2465" s="2" t="str">
        <f t="shared" si="115"/>
        <v>ﾐﾔﾊﾞﾔｼ ﾀｹﾙ</v>
      </c>
      <c r="R2465" s="2" t="str">
        <f t="shared" si="116"/>
        <v>MIYABAYASHI Takeru (05)</v>
      </c>
      <c r="S2465" s="2" t="str">
        <f>IFERROR(IF($F2465="","",INDEX(リスト!$C:$C,MATCH($F2465,リスト!$B:$B,0))),"")</f>
        <v>49</v>
      </c>
      <c r="T2465" s="2" t="str">
        <f>IFERROR(IF($K2465="","",INDEX(リスト!$F:$F,MATCH($K2465,リスト!$E:$E,0))),"")</f>
        <v>JPN</v>
      </c>
      <c r="U2465" s="2" t="str">
        <f>IF($B2465="","",RIGHT($G2465*1000+100+COUNTIF($G$2:$G2465,$G2465),9))</f>
        <v>050306101</v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>槻の木・大　阪</v>
      </c>
    </row>
    <row r="2466" spans="1:22" x14ac:dyDescent="0.4">
      <c r="A2466" t="s">
        <v>755</v>
      </c>
      <c r="B2466">
        <v>2485</v>
      </c>
      <c r="C2466" t="s">
        <v>10607</v>
      </c>
      <c r="D2466" t="s">
        <v>10608</v>
      </c>
      <c r="E2466">
        <v>1</v>
      </c>
      <c r="F2466" t="s">
        <v>1281</v>
      </c>
      <c r="G2466">
        <v>20050415</v>
      </c>
      <c r="H2466" t="s">
        <v>10609</v>
      </c>
      <c r="I2466" t="s">
        <v>1951</v>
      </c>
      <c r="J2466" t="s">
        <v>1657</v>
      </c>
      <c r="K2466" t="s">
        <v>141</v>
      </c>
      <c r="L2466" t="s">
        <v>93</v>
      </c>
      <c r="M2466" t="s">
        <v>6826</v>
      </c>
      <c r="O2466" s="2">
        <f>IFERROR(IF($B2466="","",INDEX(所属情報!$E:$E,MATCH($A2466,所属情報!$A:$A,0))),"")</f>
        <v>500004</v>
      </c>
      <c r="P2466" s="2" t="str">
        <f t="shared" si="114"/>
        <v>安藤　暖都 (1)</v>
      </c>
      <c r="Q2466" s="2" t="str">
        <f t="shared" si="115"/>
        <v>ｱﾝﾄﾞｳ ﾊﾙﾄ</v>
      </c>
      <c r="R2466" s="2" t="str">
        <f t="shared" si="116"/>
        <v>ANDO Haruto (05)</v>
      </c>
      <c r="S2466" s="2" t="str">
        <f>IFERROR(IF($F2466="","",INDEX(リスト!$C:$C,MATCH($F2466,リスト!$B:$B,0))),"")</f>
        <v>49</v>
      </c>
      <c r="T2466" s="2" t="str">
        <f>IFERROR(IF($K2466="","",INDEX(リスト!$F:$F,MATCH($K2466,リスト!$E:$E,0))),"")</f>
        <v>JPN</v>
      </c>
      <c r="U2466" s="2" t="str">
        <f>IF($B2466="","",RIGHT($G2466*1000+100+COUNTIF($G$2:$G2466,$G2466),9))</f>
        <v>050415101</v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>旭・大　阪</v>
      </c>
    </row>
    <row r="2467" spans="1:22" x14ac:dyDescent="0.4">
      <c r="A2467" t="s">
        <v>708</v>
      </c>
      <c r="B2467">
        <v>2486</v>
      </c>
      <c r="C2467" t="s">
        <v>11946</v>
      </c>
      <c r="D2467" t="s">
        <v>10610</v>
      </c>
      <c r="E2467">
        <v>1</v>
      </c>
      <c r="F2467" t="s">
        <v>89</v>
      </c>
      <c r="G2467">
        <v>20050407</v>
      </c>
      <c r="I2467" t="s">
        <v>2403</v>
      </c>
      <c r="J2467" t="s">
        <v>1194</v>
      </c>
      <c r="K2467" t="s">
        <v>141</v>
      </c>
      <c r="L2467" t="s">
        <v>89</v>
      </c>
      <c r="M2467" t="s">
        <v>4246</v>
      </c>
      <c r="O2467" s="2">
        <f>IFERROR(IF($B2467="","",INDEX(所属情報!$E:$E,MATCH($A2467,所属情報!$A:$A,0))),"")</f>
        <v>492195</v>
      </c>
      <c r="P2467" s="2" t="str">
        <f t="shared" si="114"/>
        <v>細見　昂輝 (1)</v>
      </c>
      <c r="Q2467" s="2" t="str">
        <f t="shared" si="115"/>
        <v>ﾎｿﾐ ｺｳｷ</v>
      </c>
      <c r="R2467" s="2" t="str">
        <f t="shared" si="116"/>
        <v>HOSOMI Koki (05)</v>
      </c>
      <c r="S2467" s="2" t="str">
        <f>IFERROR(IF($F2467="","",INDEX(リスト!$C:$C,MATCH($F2467,リスト!$B:$B,0))),"")</f>
        <v>25</v>
      </c>
      <c r="T2467" s="2" t="str">
        <f>IFERROR(IF($K2467="","",INDEX(リスト!$F:$F,MATCH($K2467,リスト!$E:$E,0))),"")</f>
        <v>JPN</v>
      </c>
      <c r="U2467" s="2" t="str">
        <f>IF($B2467="","",RIGHT($G2467*1000+100+COUNTIF($G$2:$G2467,$G2467),9))</f>
        <v>050407105</v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>守山・滋　賀</v>
      </c>
    </row>
    <row r="2468" spans="1:22" x14ac:dyDescent="0.4">
      <c r="A2468" t="s">
        <v>708</v>
      </c>
      <c r="B2468">
        <v>2487</v>
      </c>
      <c r="C2468" t="s">
        <v>10611</v>
      </c>
      <c r="D2468" t="s">
        <v>10612</v>
      </c>
      <c r="E2468">
        <v>1</v>
      </c>
      <c r="F2468" t="s">
        <v>107</v>
      </c>
      <c r="G2468">
        <v>20050620</v>
      </c>
      <c r="I2468" t="s">
        <v>9481</v>
      </c>
      <c r="J2468" t="s">
        <v>1037</v>
      </c>
      <c r="K2468" t="s">
        <v>141</v>
      </c>
      <c r="L2468" t="s">
        <v>107</v>
      </c>
      <c r="M2468" t="s">
        <v>5423</v>
      </c>
      <c r="O2468" s="2">
        <f>IFERROR(IF($B2468="","",INDEX(所属情報!$E:$E,MATCH($A2468,所属情報!$A:$A,0))),"")</f>
        <v>492195</v>
      </c>
      <c r="P2468" s="2" t="str">
        <f t="shared" si="114"/>
        <v>梶山　大輝 (1)</v>
      </c>
      <c r="Q2468" s="2" t="str">
        <f t="shared" si="115"/>
        <v>ｶｼﾞﾔﾏ ﾀﾞｲｷ</v>
      </c>
      <c r="R2468" s="2" t="str">
        <f t="shared" si="116"/>
        <v>KAJIYAMA Daiki (05)</v>
      </c>
      <c r="S2468" s="2" t="str">
        <f>IFERROR(IF($F2468="","",INDEX(リスト!$C:$C,MATCH($F2468,リスト!$B:$B,0))),"")</f>
        <v>34</v>
      </c>
      <c r="T2468" s="2" t="str">
        <f>IFERROR(IF($K2468="","",INDEX(リスト!$F:$F,MATCH($K2468,リスト!$E:$E,0))),"")</f>
        <v>JPN</v>
      </c>
      <c r="U2468" s="2" t="str">
        <f>IF($B2468="","",RIGHT($G2468*1000+100+COUNTIF($G$2:$G2468,$G2468),9))</f>
        <v>050620102</v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>府中・広　島</v>
      </c>
    </row>
    <row r="2469" spans="1:22" x14ac:dyDescent="0.4">
      <c r="A2469" t="s">
        <v>708</v>
      </c>
      <c r="B2469">
        <v>2488</v>
      </c>
      <c r="C2469" t="s">
        <v>10613</v>
      </c>
      <c r="D2469" t="s">
        <v>10614</v>
      </c>
      <c r="E2469">
        <v>1</v>
      </c>
      <c r="F2469" t="s">
        <v>107</v>
      </c>
      <c r="G2469">
        <v>20051001</v>
      </c>
      <c r="I2469" t="s">
        <v>4436</v>
      </c>
      <c r="J2469" t="s">
        <v>10615</v>
      </c>
      <c r="K2469" t="s">
        <v>141</v>
      </c>
      <c r="L2469" t="s">
        <v>107</v>
      </c>
      <c r="M2469" t="s">
        <v>9564</v>
      </c>
      <c r="O2469" s="2">
        <f>IFERROR(IF($B2469="","",INDEX(所属情報!$E:$E,MATCH($A2469,所属情報!$A:$A,0))),"")</f>
        <v>492195</v>
      </c>
      <c r="P2469" s="2" t="str">
        <f t="shared" si="114"/>
        <v>樋口　聡一 (1)</v>
      </c>
      <c r="Q2469" s="2" t="str">
        <f t="shared" si="115"/>
        <v>ﾋｸﾞﾁ ｿｳｲﾁ</v>
      </c>
      <c r="R2469" s="2" t="str">
        <f t="shared" si="116"/>
        <v>HIGUCHI Soichi (05)</v>
      </c>
      <c r="S2469" s="2" t="str">
        <f>IFERROR(IF($F2469="","",INDEX(リスト!$C:$C,MATCH($F2469,リスト!$B:$B,0))),"")</f>
        <v>34</v>
      </c>
      <c r="T2469" s="2" t="str">
        <f>IFERROR(IF($K2469="","",INDEX(リスト!$F:$F,MATCH($K2469,リスト!$E:$E,0))),"")</f>
        <v>JPN</v>
      </c>
      <c r="U2469" s="2" t="str">
        <f>IF($B2469="","",RIGHT($G2469*1000+100+COUNTIF($G$2:$G2469,$G2469),9))</f>
        <v>051001101</v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>広島国際学院・広　島</v>
      </c>
    </row>
    <row r="2470" spans="1:22" x14ac:dyDescent="0.4">
      <c r="A2470" t="s">
        <v>708</v>
      </c>
      <c r="B2470">
        <v>2489</v>
      </c>
      <c r="C2470" t="s">
        <v>10616</v>
      </c>
      <c r="D2470" t="s">
        <v>10617</v>
      </c>
      <c r="E2470">
        <v>1</v>
      </c>
      <c r="F2470" t="s">
        <v>61</v>
      </c>
      <c r="G2470">
        <v>20040924</v>
      </c>
      <c r="I2470" t="s">
        <v>10618</v>
      </c>
      <c r="J2470" t="s">
        <v>10619</v>
      </c>
      <c r="K2470" t="s">
        <v>141</v>
      </c>
      <c r="L2470" t="s">
        <v>61</v>
      </c>
      <c r="M2470" t="s">
        <v>10620</v>
      </c>
      <c r="O2470" s="2">
        <f>IFERROR(IF($B2470="","",INDEX(所属情報!$E:$E,MATCH($A2470,所属情報!$A:$A,0))),"")</f>
        <v>492195</v>
      </c>
      <c r="P2470" s="2" t="str">
        <f t="shared" si="114"/>
        <v>稲垣　喜一 (1)</v>
      </c>
      <c r="Q2470" s="2" t="str">
        <f t="shared" si="115"/>
        <v>ｲﾅｶﾞｷ ﾖｼｶｽﾞ</v>
      </c>
      <c r="R2470" s="2" t="str">
        <f t="shared" si="116"/>
        <v>INAGAKI Yoshikazu (04)</v>
      </c>
      <c r="S2470" s="2" t="str">
        <f>IFERROR(IF($F2470="","",INDEX(リスト!$C:$C,MATCH($F2470,リスト!$B:$B,0))),"")</f>
        <v>11</v>
      </c>
      <c r="T2470" s="2" t="str">
        <f>IFERROR(IF($K2470="","",INDEX(リスト!$F:$F,MATCH($K2470,リスト!$E:$E,0))),"")</f>
        <v>JPN</v>
      </c>
      <c r="U2470" s="2" t="str">
        <f>IF($B2470="","",RIGHT($G2470*1000+100+COUNTIF($G$2:$G2470,$G2470),9))</f>
        <v>040924104</v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>春日部・埼　玉</v>
      </c>
    </row>
    <row r="2471" spans="1:22" x14ac:dyDescent="0.4">
      <c r="A2471" t="s">
        <v>708</v>
      </c>
      <c r="B2471">
        <v>2490</v>
      </c>
      <c r="C2471" t="s">
        <v>10621</v>
      </c>
      <c r="D2471" t="s">
        <v>10622</v>
      </c>
      <c r="E2471">
        <v>1</v>
      </c>
      <c r="F2471" t="s">
        <v>93</v>
      </c>
      <c r="G2471">
        <v>20060319</v>
      </c>
      <c r="I2471" t="s">
        <v>10623</v>
      </c>
      <c r="J2471" t="s">
        <v>874</v>
      </c>
      <c r="K2471" t="s">
        <v>141</v>
      </c>
      <c r="L2471" t="s">
        <v>93</v>
      </c>
      <c r="M2471" t="s">
        <v>4124</v>
      </c>
      <c r="O2471" s="2">
        <f>IFERROR(IF($B2471="","",INDEX(所属情報!$E:$E,MATCH($A2471,所属情報!$A:$A,0))),"")</f>
        <v>492195</v>
      </c>
      <c r="P2471" s="2" t="str">
        <f t="shared" si="114"/>
        <v>押谷　征明 (1)</v>
      </c>
      <c r="Q2471" s="2" t="str">
        <f t="shared" si="115"/>
        <v>ｵｼﾀﾆ ﾊﾙ</v>
      </c>
      <c r="R2471" s="2" t="str">
        <f t="shared" si="116"/>
        <v>OSHITANI Haru (06)</v>
      </c>
      <c r="S2471" s="2" t="str">
        <f>IFERROR(IF($F2471="","",INDEX(リスト!$C:$C,MATCH($F2471,リスト!$B:$B,0))),"")</f>
        <v>27</v>
      </c>
      <c r="T2471" s="2" t="str">
        <f>IFERROR(IF($K2471="","",INDEX(リスト!$F:$F,MATCH($K2471,リスト!$E:$E,0))),"")</f>
        <v>JPN</v>
      </c>
      <c r="U2471" s="2" t="str">
        <f>IF($B2471="","",RIGHT($G2471*1000+100+COUNTIF($G$2:$G2471,$G2471),9))</f>
        <v>060319101</v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>北野・大　阪</v>
      </c>
    </row>
    <row r="2472" spans="1:22" x14ac:dyDescent="0.4">
      <c r="A2472" t="s">
        <v>708</v>
      </c>
      <c r="B2472">
        <v>2491</v>
      </c>
      <c r="C2472" t="s">
        <v>10624</v>
      </c>
      <c r="D2472" t="s">
        <v>10625</v>
      </c>
      <c r="E2472">
        <v>1</v>
      </c>
      <c r="F2472" t="s">
        <v>93</v>
      </c>
      <c r="G2472">
        <v>20040412</v>
      </c>
      <c r="I2472" t="s">
        <v>10626</v>
      </c>
      <c r="J2472" t="s">
        <v>4245</v>
      </c>
      <c r="K2472" t="s">
        <v>141</v>
      </c>
      <c r="L2472" t="s">
        <v>93</v>
      </c>
      <c r="M2472" t="s">
        <v>1054</v>
      </c>
      <c r="O2472" s="2">
        <f>IFERROR(IF($B2472="","",INDEX(所属情報!$E:$E,MATCH($A2472,所属情報!$A:$A,0))),"")</f>
        <v>492195</v>
      </c>
      <c r="P2472" s="2" t="str">
        <f t="shared" si="114"/>
        <v>名代　涼真 (1)</v>
      </c>
      <c r="Q2472" s="2" t="str">
        <f t="shared" si="115"/>
        <v>ﾅﾀﾞｲ ﾘｮｳﾏ</v>
      </c>
      <c r="R2472" s="2" t="str">
        <f t="shared" si="116"/>
        <v>NADAI Ryoma (04)</v>
      </c>
      <c r="S2472" s="2" t="str">
        <f>IFERROR(IF($F2472="","",INDEX(リスト!$C:$C,MATCH($F2472,リスト!$B:$B,0))),"")</f>
        <v>27</v>
      </c>
      <c r="T2472" s="2" t="str">
        <f>IFERROR(IF($K2472="","",INDEX(リスト!$F:$F,MATCH($K2472,リスト!$E:$E,0))),"")</f>
        <v>JPN</v>
      </c>
      <c r="U2472" s="2" t="str">
        <f>IF($B2472="","",RIGHT($G2472*1000+100+COUNTIF($G$2:$G2472,$G2472),9))</f>
        <v>040412104</v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>佐野・大　阪</v>
      </c>
    </row>
    <row r="2473" spans="1:22" x14ac:dyDescent="0.4">
      <c r="A2473" t="s">
        <v>708</v>
      </c>
      <c r="B2473">
        <v>2492</v>
      </c>
      <c r="C2473" t="s">
        <v>10627</v>
      </c>
      <c r="D2473" t="s">
        <v>10628</v>
      </c>
      <c r="E2473">
        <v>1</v>
      </c>
      <c r="F2473" t="s">
        <v>107</v>
      </c>
      <c r="G2473">
        <v>20050717</v>
      </c>
      <c r="I2473" t="s">
        <v>938</v>
      </c>
      <c r="J2473" t="s">
        <v>10629</v>
      </c>
      <c r="K2473" t="s">
        <v>141</v>
      </c>
      <c r="L2473" t="s">
        <v>107</v>
      </c>
      <c r="M2473" t="s">
        <v>4281</v>
      </c>
      <c r="O2473" s="2">
        <f>IFERROR(IF($B2473="","",INDEX(所属情報!$E:$E,MATCH($A2473,所属情報!$A:$A,0))),"")</f>
        <v>492195</v>
      </c>
      <c r="P2473" s="2" t="str">
        <f t="shared" si="114"/>
        <v>藤井　継音 (1)</v>
      </c>
      <c r="Q2473" s="2" t="str">
        <f t="shared" si="115"/>
        <v>ﾌｼﾞｲ ｵﾄ</v>
      </c>
      <c r="R2473" s="2" t="str">
        <f t="shared" si="116"/>
        <v>FUJII Oto (05)</v>
      </c>
      <c r="S2473" s="2" t="str">
        <f>IFERROR(IF($F2473="","",INDEX(リスト!$C:$C,MATCH($F2473,リスト!$B:$B,0))),"")</f>
        <v>34</v>
      </c>
      <c r="T2473" s="2" t="str">
        <f>IFERROR(IF($K2473="","",INDEX(リスト!$F:$F,MATCH($K2473,リスト!$E:$E,0))),"")</f>
        <v>JPN</v>
      </c>
      <c r="U2473" s="2" t="str">
        <f>IF($B2473="","",RIGHT($G2473*1000+100+COUNTIF($G$2:$G2473,$G2473),9))</f>
        <v>050717102</v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>広島・広　島</v>
      </c>
    </row>
    <row r="2474" spans="1:22" x14ac:dyDescent="0.4">
      <c r="A2474" t="s">
        <v>708</v>
      </c>
      <c r="B2474">
        <v>2493</v>
      </c>
      <c r="C2474" t="s">
        <v>10630</v>
      </c>
      <c r="D2474" t="s">
        <v>10631</v>
      </c>
      <c r="E2474">
        <v>1</v>
      </c>
      <c r="F2474" t="s">
        <v>93</v>
      </c>
      <c r="G2474">
        <v>20041112</v>
      </c>
      <c r="I2474" t="s">
        <v>10632</v>
      </c>
      <c r="J2474" t="s">
        <v>5878</v>
      </c>
      <c r="K2474" t="s">
        <v>141</v>
      </c>
      <c r="L2474" t="s">
        <v>93</v>
      </c>
      <c r="M2474" t="s">
        <v>1032</v>
      </c>
      <c r="O2474" s="2">
        <f>IFERROR(IF($B2474="","",INDEX(所属情報!$E:$E,MATCH($A2474,所属情報!$A:$A,0))),"")</f>
        <v>492195</v>
      </c>
      <c r="P2474" s="2" t="str">
        <f t="shared" si="114"/>
        <v>若林　亮彦 (1)</v>
      </c>
      <c r="Q2474" s="2" t="str">
        <f t="shared" si="115"/>
        <v>ﾜｶﾊﾞﾔｼ ﾖｼﾋｺ</v>
      </c>
      <c r="R2474" s="2" t="str">
        <f t="shared" si="116"/>
        <v>WAKABAYASHI Yoshihiko (04)</v>
      </c>
      <c r="S2474" s="2" t="str">
        <f>IFERROR(IF($F2474="","",INDEX(リスト!$C:$C,MATCH($F2474,リスト!$B:$B,0))),"")</f>
        <v>27</v>
      </c>
      <c r="T2474" s="2" t="str">
        <f>IFERROR(IF($K2474="","",INDEX(リスト!$F:$F,MATCH($K2474,リスト!$E:$E,0))),"")</f>
        <v>JPN</v>
      </c>
      <c r="U2474" s="2" t="str">
        <f>IF($B2474="","",RIGHT($G2474*1000+100+COUNTIF($G$2:$G2474,$G2474),9))</f>
        <v>041112104</v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>三島・大　阪</v>
      </c>
    </row>
    <row r="2475" spans="1:22" x14ac:dyDescent="0.4">
      <c r="A2475" t="s">
        <v>708</v>
      </c>
      <c r="B2475">
        <v>2494</v>
      </c>
      <c r="C2475" t="s">
        <v>10633</v>
      </c>
      <c r="D2475" t="s">
        <v>10634</v>
      </c>
      <c r="E2475">
        <v>1</v>
      </c>
      <c r="F2475" t="s">
        <v>89</v>
      </c>
      <c r="G2475">
        <v>20050514</v>
      </c>
      <c r="I2475" t="s">
        <v>2237</v>
      </c>
      <c r="J2475" t="s">
        <v>796</v>
      </c>
      <c r="K2475" t="s">
        <v>141</v>
      </c>
      <c r="L2475" t="s">
        <v>89</v>
      </c>
      <c r="M2475" t="s">
        <v>1652</v>
      </c>
      <c r="O2475" s="2">
        <f>IFERROR(IF($B2475="","",INDEX(所属情報!$E:$E,MATCH($A2475,所属情報!$A:$A,0))),"")</f>
        <v>492195</v>
      </c>
      <c r="P2475" s="2" t="str">
        <f t="shared" si="114"/>
        <v>川口　航生 (1)</v>
      </c>
      <c r="Q2475" s="2" t="str">
        <f t="shared" si="115"/>
        <v>ｶﾜｸﾞﾁ ｺｳｾｲ</v>
      </c>
      <c r="R2475" s="2" t="str">
        <f t="shared" si="116"/>
        <v>KAWAGUCHI Kosei (05)</v>
      </c>
      <c r="S2475" s="2" t="str">
        <f>IFERROR(IF($F2475="","",INDEX(リスト!$C:$C,MATCH($F2475,リスト!$B:$B,0))),"")</f>
        <v>25</v>
      </c>
      <c r="T2475" s="2" t="str">
        <f>IFERROR(IF($K2475="","",INDEX(リスト!$F:$F,MATCH($K2475,リスト!$E:$E,0))),"")</f>
        <v>JPN</v>
      </c>
      <c r="U2475" s="2" t="str">
        <f>IF($B2475="","",RIGHT($G2475*1000+100+COUNTIF($G$2:$G2475,$G2475),9))</f>
        <v>050514106</v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>比叡山・滋　賀</v>
      </c>
    </row>
    <row r="2476" spans="1:22" x14ac:dyDescent="0.4">
      <c r="A2476" t="s">
        <v>708</v>
      </c>
      <c r="B2476">
        <v>2495</v>
      </c>
      <c r="C2476" t="s">
        <v>10635</v>
      </c>
      <c r="D2476" t="s">
        <v>10636</v>
      </c>
      <c r="E2476">
        <v>1</v>
      </c>
      <c r="F2476" t="s">
        <v>93</v>
      </c>
      <c r="G2476">
        <v>20050525</v>
      </c>
      <c r="I2476" t="s">
        <v>1460</v>
      </c>
      <c r="J2476" t="s">
        <v>1360</v>
      </c>
      <c r="K2476" t="s">
        <v>141</v>
      </c>
      <c r="L2476" t="s">
        <v>93</v>
      </c>
      <c r="M2476" t="s">
        <v>3786</v>
      </c>
      <c r="O2476" s="2">
        <f>IFERROR(IF($B2476="","",INDEX(所属情報!$E:$E,MATCH($A2476,所属情報!$A:$A,0))),"")</f>
        <v>492195</v>
      </c>
      <c r="P2476" s="2" t="str">
        <f t="shared" si="114"/>
        <v>阪口　航太 (1)</v>
      </c>
      <c r="Q2476" s="2" t="str">
        <f t="shared" si="115"/>
        <v>ｻｶｸﾞﾁ ｺｳﾀ</v>
      </c>
      <c r="R2476" s="2" t="str">
        <f t="shared" si="116"/>
        <v>SAKAGUCHI Kota (05)</v>
      </c>
      <c r="S2476" s="2" t="str">
        <f>IFERROR(IF($F2476="","",INDEX(リスト!$C:$C,MATCH($F2476,リスト!$B:$B,0))),"")</f>
        <v>27</v>
      </c>
      <c r="T2476" s="2" t="str">
        <f>IFERROR(IF($K2476="","",INDEX(リスト!$F:$F,MATCH($K2476,リスト!$E:$E,0))),"")</f>
        <v>JPN</v>
      </c>
      <c r="U2476" s="2" t="str">
        <f>IF($B2476="","",RIGHT($G2476*1000+100+COUNTIF($G$2:$G2476,$G2476),9))</f>
        <v>050525102</v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>同志社香里・大　阪</v>
      </c>
    </row>
    <row r="2477" spans="1:22" x14ac:dyDescent="0.4">
      <c r="A2477" t="s">
        <v>708</v>
      </c>
      <c r="B2477">
        <v>2496</v>
      </c>
      <c r="C2477" t="s">
        <v>10637</v>
      </c>
      <c r="D2477" t="s">
        <v>10638</v>
      </c>
      <c r="E2477">
        <v>1</v>
      </c>
      <c r="F2477" t="s">
        <v>93</v>
      </c>
      <c r="G2477">
        <v>20050427</v>
      </c>
      <c r="I2477" t="s">
        <v>10639</v>
      </c>
      <c r="J2477" t="s">
        <v>2120</v>
      </c>
      <c r="K2477" t="s">
        <v>141</v>
      </c>
      <c r="L2477" t="s">
        <v>93</v>
      </c>
      <c r="M2477" t="s">
        <v>833</v>
      </c>
      <c r="O2477" s="2">
        <f>IFERROR(IF($B2477="","",INDEX(所属情報!$E:$E,MATCH($A2477,所属情報!$A:$A,0))),"")</f>
        <v>492195</v>
      </c>
      <c r="P2477" s="2" t="str">
        <f t="shared" si="114"/>
        <v>好金　空良 (1)</v>
      </c>
      <c r="Q2477" s="2" t="str">
        <f t="shared" si="115"/>
        <v>ﾖｼｶﾈ ｿﾗ</v>
      </c>
      <c r="R2477" s="2" t="str">
        <f t="shared" si="116"/>
        <v>YOSHIKANE Sora (05)</v>
      </c>
      <c r="S2477" s="2" t="str">
        <f>IFERROR(IF($F2477="","",INDEX(リスト!$C:$C,MATCH($F2477,リスト!$B:$B,0))),"")</f>
        <v>27</v>
      </c>
      <c r="T2477" s="2" t="str">
        <f>IFERROR(IF($K2477="","",INDEX(リスト!$F:$F,MATCH($K2477,リスト!$E:$E,0))),"")</f>
        <v>JPN</v>
      </c>
      <c r="U2477" s="2" t="str">
        <f>IF($B2477="","",RIGHT($G2477*1000+100+COUNTIF($G$2:$G2477,$G2477),9))</f>
        <v>050427103</v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>岸和田・大　阪</v>
      </c>
    </row>
    <row r="2478" spans="1:22" x14ac:dyDescent="0.4">
      <c r="A2478" t="s">
        <v>708</v>
      </c>
      <c r="B2478">
        <v>2497</v>
      </c>
      <c r="C2478" t="s">
        <v>10640</v>
      </c>
      <c r="D2478" t="s">
        <v>10641</v>
      </c>
      <c r="E2478">
        <v>1</v>
      </c>
      <c r="F2478" t="s">
        <v>95</v>
      </c>
      <c r="G2478">
        <v>20060126</v>
      </c>
      <c r="I2478" t="s">
        <v>1791</v>
      </c>
      <c r="J2478" t="s">
        <v>4431</v>
      </c>
      <c r="K2478" t="s">
        <v>141</v>
      </c>
      <c r="L2478" t="s">
        <v>95</v>
      </c>
      <c r="M2478" t="s">
        <v>1426</v>
      </c>
      <c r="O2478" s="2">
        <f>IFERROR(IF($B2478="","",INDEX(所属情報!$E:$E,MATCH($A2478,所属情報!$A:$A,0))),"")</f>
        <v>492195</v>
      </c>
      <c r="P2478" s="2" t="str">
        <f t="shared" si="114"/>
        <v>柴田　拓人 (1)</v>
      </c>
      <c r="Q2478" s="2" t="str">
        <f t="shared" si="115"/>
        <v>ｼﾊﾞﾀ ﾀｸﾄ</v>
      </c>
      <c r="R2478" s="2" t="str">
        <f t="shared" si="116"/>
        <v>SHIBATA Takuto (06)</v>
      </c>
      <c r="S2478" s="2" t="str">
        <f>IFERROR(IF($F2478="","",INDEX(リスト!$C:$C,MATCH($F2478,リスト!$B:$B,0))),"")</f>
        <v>28</v>
      </c>
      <c r="T2478" s="2" t="str">
        <f>IFERROR(IF($K2478="","",INDEX(リスト!$F:$F,MATCH($K2478,リスト!$E:$E,0))),"")</f>
        <v>JPN</v>
      </c>
      <c r="U2478" s="2" t="str">
        <f>IF($B2478="","",RIGHT($G2478*1000+100+COUNTIF($G$2:$G2478,$G2478),9))</f>
        <v>060126104</v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>須磨東・兵　庫</v>
      </c>
    </row>
    <row r="2479" spans="1:22" x14ac:dyDescent="0.4">
      <c r="A2479" t="s">
        <v>702</v>
      </c>
      <c r="B2479">
        <v>2498</v>
      </c>
      <c r="C2479" t="s">
        <v>10642</v>
      </c>
      <c r="D2479" t="s">
        <v>10643</v>
      </c>
      <c r="E2479">
        <v>1</v>
      </c>
      <c r="F2479" t="s">
        <v>1281</v>
      </c>
      <c r="G2479">
        <v>20050422</v>
      </c>
      <c r="H2479" t="s">
        <v>10644</v>
      </c>
      <c r="I2479" t="s">
        <v>3418</v>
      </c>
      <c r="J2479" t="s">
        <v>992</v>
      </c>
      <c r="K2479" t="s">
        <v>141</v>
      </c>
      <c r="L2479" t="s">
        <v>95</v>
      </c>
      <c r="M2479" t="s">
        <v>4009</v>
      </c>
      <c r="O2479" s="2">
        <f>IFERROR(IF($B2479="","",INDEX(所属情報!$E:$E,MATCH($A2479,所属情報!$A:$A,0))),"")</f>
        <v>492218</v>
      </c>
      <c r="P2479" s="2" t="str">
        <f t="shared" si="114"/>
        <v>諸岡　俊亮 (1)</v>
      </c>
      <c r="Q2479" s="2" t="str">
        <f t="shared" si="115"/>
        <v>ﾓﾛｵｶ ｼｭﾝｽｹ</v>
      </c>
      <c r="R2479" s="2" t="str">
        <f t="shared" si="116"/>
        <v>MOROOKA Shunsuke (05)</v>
      </c>
      <c r="S2479" s="2" t="str">
        <f>IFERROR(IF($F2479="","",INDEX(リスト!$C:$C,MATCH($F2479,リスト!$B:$B,0))),"")</f>
        <v>49</v>
      </c>
      <c r="T2479" s="2" t="str">
        <f>IFERROR(IF($K2479="","",INDEX(リスト!$F:$F,MATCH($K2479,リスト!$E:$E,0))),"")</f>
        <v>JPN</v>
      </c>
      <c r="U2479" s="2" t="str">
        <f>IF($B2479="","",RIGHT($G2479*1000+100+COUNTIF($G$2:$G2479,$G2479),9))</f>
        <v>050422103</v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>明石城西・兵　庫</v>
      </c>
    </row>
    <row r="2480" spans="1:22" x14ac:dyDescent="0.4">
      <c r="A2480" t="s">
        <v>702</v>
      </c>
      <c r="B2480">
        <v>2499</v>
      </c>
      <c r="C2480" t="s">
        <v>10645</v>
      </c>
      <c r="D2480" t="s">
        <v>10646</v>
      </c>
      <c r="E2480">
        <v>1</v>
      </c>
      <c r="F2480" t="s">
        <v>93</v>
      </c>
      <c r="G2480">
        <v>20050622</v>
      </c>
      <c r="H2480" t="s">
        <v>10647</v>
      </c>
      <c r="I2480" t="s">
        <v>10648</v>
      </c>
      <c r="J2480" t="s">
        <v>898</v>
      </c>
      <c r="K2480" t="s">
        <v>141</v>
      </c>
      <c r="L2480" t="s">
        <v>93</v>
      </c>
      <c r="M2480" t="s">
        <v>1839</v>
      </c>
      <c r="O2480" s="2">
        <f>IFERROR(IF($B2480="","",INDEX(所属情報!$E:$E,MATCH($A2480,所属情報!$A:$A,0))),"")</f>
        <v>492218</v>
      </c>
      <c r="P2480" s="2" t="str">
        <f t="shared" si="114"/>
        <v>猶野　翼 (1)</v>
      </c>
      <c r="Q2480" s="2" t="str">
        <f t="shared" si="115"/>
        <v>ﾅｵﾉ ﾂﾊﾞｻ</v>
      </c>
      <c r="R2480" s="2" t="str">
        <f t="shared" si="116"/>
        <v>NAONO Tsubasa (05)</v>
      </c>
      <c r="S2480" s="2" t="str">
        <f>IFERROR(IF($F2480="","",INDEX(リスト!$C:$C,MATCH($F2480,リスト!$B:$B,0))),"")</f>
        <v>27</v>
      </c>
      <c r="T2480" s="2" t="str">
        <f>IFERROR(IF($K2480="","",INDEX(リスト!$F:$F,MATCH($K2480,リスト!$E:$E,0))),"")</f>
        <v>JPN</v>
      </c>
      <c r="U2480" s="2" t="str">
        <f>IF($B2480="","",RIGHT($G2480*1000+100+COUNTIF($G$2:$G2480,$G2480),9))</f>
        <v>050622102</v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>山田・大　阪</v>
      </c>
    </row>
    <row r="2481" spans="1:22" x14ac:dyDescent="0.4">
      <c r="A2481" t="s">
        <v>702</v>
      </c>
      <c r="B2481">
        <v>2500</v>
      </c>
      <c r="C2481" t="s">
        <v>11947</v>
      </c>
      <c r="D2481" t="s">
        <v>10649</v>
      </c>
      <c r="E2481">
        <v>1</v>
      </c>
      <c r="F2481" t="s">
        <v>1281</v>
      </c>
      <c r="G2481">
        <v>20050801</v>
      </c>
      <c r="H2481" t="s">
        <v>10650</v>
      </c>
      <c r="I2481" t="s">
        <v>1418</v>
      </c>
      <c r="J2481" t="s">
        <v>10651</v>
      </c>
      <c r="K2481" t="s">
        <v>141</v>
      </c>
      <c r="L2481" t="s">
        <v>93</v>
      </c>
      <c r="M2481" t="s">
        <v>975</v>
      </c>
      <c r="O2481" s="2">
        <f>IFERROR(IF($B2481="","",INDEX(所属情報!$E:$E,MATCH($A2481,所属情報!$A:$A,0))),"")</f>
        <v>492218</v>
      </c>
      <c r="P2481" s="2" t="str">
        <f t="shared" si="114"/>
        <v>中村　綸之介 (1)</v>
      </c>
      <c r="Q2481" s="2" t="str">
        <f t="shared" si="115"/>
        <v>ﾅｶﾑﾗ ﾘﾝﾉｽｹ</v>
      </c>
      <c r="R2481" s="2" t="str">
        <f t="shared" si="116"/>
        <v>NAKAMURA Rinnosuke (05)</v>
      </c>
      <c r="S2481" s="2" t="str">
        <f>IFERROR(IF($F2481="","",INDEX(リスト!$C:$C,MATCH($F2481,リスト!$B:$B,0))),"")</f>
        <v>49</v>
      </c>
      <c r="T2481" s="2" t="str">
        <f>IFERROR(IF($K2481="","",INDEX(リスト!$F:$F,MATCH($K2481,リスト!$E:$E,0))),"")</f>
        <v>JPN</v>
      </c>
      <c r="U2481" s="2" t="str">
        <f>IF($B2481="","",RIGHT($G2481*1000+100+COUNTIF($G$2:$G2481,$G2481),9))</f>
        <v>050801102</v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>関西大第一・大　阪</v>
      </c>
    </row>
    <row r="2482" spans="1:22" x14ac:dyDescent="0.4">
      <c r="A2482" t="s">
        <v>702</v>
      </c>
      <c r="B2482">
        <v>2501</v>
      </c>
      <c r="C2482" t="s">
        <v>10652</v>
      </c>
      <c r="D2482" t="s">
        <v>10653</v>
      </c>
      <c r="E2482">
        <v>1</v>
      </c>
      <c r="F2482" t="s">
        <v>1281</v>
      </c>
      <c r="G2482">
        <v>20050808</v>
      </c>
      <c r="H2482" t="s">
        <v>10654</v>
      </c>
      <c r="I2482" t="s">
        <v>1693</v>
      </c>
      <c r="J2482" t="s">
        <v>2431</v>
      </c>
      <c r="K2482" t="s">
        <v>141</v>
      </c>
      <c r="L2482" t="s">
        <v>93</v>
      </c>
      <c r="M2482" t="s">
        <v>8145</v>
      </c>
      <c r="O2482" s="2">
        <f>IFERROR(IF($B2482="","",INDEX(所属情報!$E:$E,MATCH($A2482,所属情報!$A:$A,0))),"")</f>
        <v>492218</v>
      </c>
      <c r="P2482" s="2" t="str">
        <f t="shared" si="114"/>
        <v>中井　大地 (1)</v>
      </c>
      <c r="Q2482" s="2" t="str">
        <f t="shared" si="115"/>
        <v>ﾅｶｲ ﾀﾞｲﾁ</v>
      </c>
      <c r="R2482" s="2" t="str">
        <f t="shared" si="116"/>
        <v>NAKAI Daichi (05)</v>
      </c>
      <c r="S2482" s="2" t="str">
        <f>IFERROR(IF($F2482="","",INDEX(リスト!$C:$C,MATCH($F2482,リスト!$B:$B,0))),"")</f>
        <v>49</v>
      </c>
      <c r="T2482" s="2" t="str">
        <f>IFERROR(IF($K2482="","",INDEX(リスト!$F:$F,MATCH($K2482,リスト!$E:$E,0))),"")</f>
        <v>JPN</v>
      </c>
      <c r="U2482" s="2" t="str">
        <f>IF($B2482="","",RIGHT($G2482*1000+100+COUNTIF($G$2:$G2482,$G2482),9))</f>
        <v>050808101</v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>香里丘・大　阪</v>
      </c>
    </row>
    <row r="2483" spans="1:22" x14ac:dyDescent="0.4">
      <c r="A2483" t="s">
        <v>702</v>
      </c>
      <c r="B2483">
        <v>2502</v>
      </c>
      <c r="C2483" t="s">
        <v>10655</v>
      </c>
      <c r="D2483" t="s">
        <v>10656</v>
      </c>
      <c r="E2483">
        <v>1</v>
      </c>
      <c r="F2483" t="s">
        <v>1281</v>
      </c>
      <c r="G2483">
        <v>20050824</v>
      </c>
      <c r="H2483" t="s">
        <v>10657</v>
      </c>
      <c r="I2483" t="s">
        <v>928</v>
      </c>
      <c r="J2483" t="s">
        <v>2365</v>
      </c>
      <c r="K2483" t="s">
        <v>141</v>
      </c>
      <c r="L2483" t="s">
        <v>93</v>
      </c>
      <c r="M2483" t="s">
        <v>1870</v>
      </c>
      <c r="O2483" s="2">
        <f>IFERROR(IF($B2483="","",INDEX(所属情報!$E:$E,MATCH($A2483,所属情報!$A:$A,0))),"")</f>
        <v>492218</v>
      </c>
      <c r="P2483" s="2" t="str">
        <f t="shared" si="114"/>
        <v>嶋田　樹 (1)</v>
      </c>
      <c r="Q2483" s="2" t="str">
        <f t="shared" si="115"/>
        <v>ｼﾏﾀﾞ ｲﾂｷ</v>
      </c>
      <c r="R2483" s="2" t="str">
        <f t="shared" si="116"/>
        <v>SHIMADA Itsuki (05)</v>
      </c>
      <c r="S2483" s="2" t="str">
        <f>IFERROR(IF($F2483="","",INDEX(リスト!$C:$C,MATCH($F2483,リスト!$B:$B,0))),"")</f>
        <v>49</v>
      </c>
      <c r="T2483" s="2" t="str">
        <f>IFERROR(IF($K2483="","",INDEX(リスト!$F:$F,MATCH($K2483,リスト!$E:$E,0))),"")</f>
        <v>JPN</v>
      </c>
      <c r="U2483" s="2" t="str">
        <f>IF($B2483="","",RIGHT($G2483*1000+100+COUNTIF($G$2:$G2483,$G2483),9))</f>
        <v>050824103</v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>清風・大　阪</v>
      </c>
    </row>
    <row r="2484" spans="1:22" x14ac:dyDescent="0.4">
      <c r="A2484" t="s">
        <v>702</v>
      </c>
      <c r="B2484">
        <v>2503</v>
      </c>
      <c r="C2484" t="s">
        <v>10658</v>
      </c>
      <c r="D2484" t="s">
        <v>10659</v>
      </c>
      <c r="E2484">
        <v>1</v>
      </c>
      <c r="F2484" t="s">
        <v>97</v>
      </c>
      <c r="G2484">
        <v>20050720</v>
      </c>
      <c r="H2484" t="s">
        <v>10660</v>
      </c>
      <c r="I2484" t="s">
        <v>10661</v>
      </c>
      <c r="J2484" t="s">
        <v>2431</v>
      </c>
      <c r="K2484" t="s">
        <v>141</v>
      </c>
      <c r="L2484" t="s">
        <v>97</v>
      </c>
      <c r="M2484" t="s">
        <v>8110</v>
      </c>
      <c r="O2484" s="2">
        <f>IFERROR(IF($B2484="","",INDEX(所属情報!$E:$E,MATCH($A2484,所属情報!$A:$A,0))),"")</f>
        <v>492218</v>
      </c>
      <c r="P2484" s="2" t="str">
        <f t="shared" si="114"/>
        <v>宮島　大地 (1)</v>
      </c>
      <c r="Q2484" s="2" t="str">
        <f t="shared" si="115"/>
        <v>ﾐﾔｼﾞﾏ ﾀﾞｲﾁ</v>
      </c>
      <c r="R2484" s="2" t="str">
        <f t="shared" si="116"/>
        <v>MIYAJIMA Daichi (05)</v>
      </c>
      <c r="S2484" s="2" t="str">
        <f>IFERROR(IF($F2484="","",INDEX(リスト!$C:$C,MATCH($F2484,リスト!$B:$B,0))),"")</f>
        <v>29</v>
      </c>
      <c r="T2484" s="2" t="str">
        <f>IFERROR(IF($K2484="","",INDEX(リスト!$F:$F,MATCH($K2484,リスト!$E:$E,0))),"")</f>
        <v>JPN</v>
      </c>
      <c r="U2484" s="2" t="str">
        <f>IF($B2484="","",RIGHT($G2484*1000+100+COUNTIF($G$2:$G2484,$G2484),9))</f>
        <v>050720102</v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>智辯学園・奈　良</v>
      </c>
    </row>
    <row r="2485" spans="1:22" x14ac:dyDescent="0.4">
      <c r="A2485" t="s">
        <v>702</v>
      </c>
      <c r="B2485">
        <v>2504</v>
      </c>
      <c r="C2485" t="s">
        <v>10662</v>
      </c>
      <c r="D2485" t="s">
        <v>10663</v>
      </c>
      <c r="E2485">
        <v>1</v>
      </c>
      <c r="F2485" t="s">
        <v>1281</v>
      </c>
      <c r="G2485">
        <v>20051026</v>
      </c>
      <c r="H2485" t="s">
        <v>10664</v>
      </c>
      <c r="I2485" t="s">
        <v>1805</v>
      </c>
      <c r="J2485" t="s">
        <v>1901</v>
      </c>
      <c r="K2485" t="s">
        <v>141</v>
      </c>
      <c r="L2485" t="s">
        <v>107</v>
      </c>
      <c r="M2485" t="s">
        <v>1580</v>
      </c>
      <c r="O2485" s="2">
        <f>IFERROR(IF($B2485="","",INDEX(所属情報!$E:$E,MATCH($A2485,所属情報!$A:$A,0))),"")</f>
        <v>492218</v>
      </c>
      <c r="P2485" s="2" t="str">
        <f t="shared" si="114"/>
        <v>田中　雅久 (1)</v>
      </c>
      <c r="Q2485" s="2" t="str">
        <f t="shared" si="115"/>
        <v>ﾀﾅｶ ｶﾞｸ</v>
      </c>
      <c r="R2485" s="2" t="str">
        <f t="shared" si="116"/>
        <v>TANAKA Gaku (05)</v>
      </c>
      <c r="S2485" s="2" t="str">
        <f>IFERROR(IF($F2485="","",INDEX(リスト!$C:$C,MATCH($F2485,リスト!$B:$B,0))),"")</f>
        <v>49</v>
      </c>
      <c r="T2485" s="2" t="str">
        <f>IFERROR(IF($K2485="","",INDEX(リスト!$F:$F,MATCH($K2485,リスト!$E:$E,0))),"")</f>
        <v>JPN</v>
      </c>
      <c r="U2485" s="2" t="str">
        <f>IF($B2485="","",RIGHT($G2485*1000+100+COUNTIF($G$2:$G2485,$G2485),9))</f>
        <v>051026101</v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>広島皆実・広　島</v>
      </c>
    </row>
    <row r="2486" spans="1:22" x14ac:dyDescent="0.4">
      <c r="A2486" t="s">
        <v>702</v>
      </c>
      <c r="B2486">
        <v>2505</v>
      </c>
      <c r="C2486" t="s">
        <v>10665</v>
      </c>
      <c r="D2486" t="s">
        <v>10666</v>
      </c>
      <c r="E2486">
        <v>1</v>
      </c>
      <c r="F2486" t="s">
        <v>1281</v>
      </c>
      <c r="G2486">
        <v>20051205</v>
      </c>
      <c r="H2486" t="s">
        <v>10667</v>
      </c>
      <c r="I2486" t="s">
        <v>1095</v>
      </c>
      <c r="J2486" t="s">
        <v>934</v>
      </c>
      <c r="K2486" t="s">
        <v>141</v>
      </c>
      <c r="L2486" t="s">
        <v>87</v>
      </c>
      <c r="M2486" t="s">
        <v>10668</v>
      </c>
      <c r="O2486" s="2">
        <f>IFERROR(IF($B2486="","",INDEX(所属情報!$E:$E,MATCH($A2486,所属情報!$A:$A,0))),"")</f>
        <v>492218</v>
      </c>
      <c r="P2486" s="2" t="str">
        <f t="shared" si="114"/>
        <v>森　結誠 (1)</v>
      </c>
      <c r="Q2486" s="2" t="str">
        <f t="shared" si="115"/>
        <v>ﾓﾘ ﾕｳｾｲ</v>
      </c>
      <c r="R2486" s="2" t="str">
        <f t="shared" si="116"/>
        <v>MORI Yusei (05)</v>
      </c>
      <c r="S2486" s="2" t="str">
        <f>IFERROR(IF($F2486="","",INDEX(リスト!$C:$C,MATCH($F2486,リスト!$B:$B,0))),"")</f>
        <v>49</v>
      </c>
      <c r="T2486" s="2" t="str">
        <f>IFERROR(IF($K2486="","",INDEX(リスト!$F:$F,MATCH($K2486,リスト!$E:$E,0))),"")</f>
        <v>JPN</v>
      </c>
      <c r="U2486" s="2" t="str">
        <f>IF($B2486="","",RIGHT($G2486*1000+100+COUNTIF($G$2:$G2486,$G2486),9))</f>
        <v>051205102</v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>暁・三　重</v>
      </c>
    </row>
    <row r="2487" spans="1:22" x14ac:dyDescent="0.4">
      <c r="A2487" t="s">
        <v>702</v>
      </c>
      <c r="B2487">
        <v>2506</v>
      </c>
      <c r="C2487" t="s">
        <v>10669</v>
      </c>
      <c r="D2487" t="s">
        <v>10670</v>
      </c>
      <c r="E2487">
        <v>1</v>
      </c>
      <c r="F2487" t="s">
        <v>1281</v>
      </c>
      <c r="G2487">
        <v>20060131</v>
      </c>
      <c r="H2487" t="s">
        <v>10671</v>
      </c>
      <c r="I2487" t="s">
        <v>10672</v>
      </c>
      <c r="J2487" t="s">
        <v>10673</v>
      </c>
      <c r="K2487" t="s">
        <v>141</v>
      </c>
      <c r="L2487" t="s">
        <v>85</v>
      </c>
      <c r="M2487" t="s">
        <v>10674</v>
      </c>
      <c r="O2487" s="2">
        <f>IFERROR(IF($B2487="","",INDEX(所属情報!$E:$E,MATCH($A2487,所属情報!$A:$A,0))),"")</f>
        <v>492218</v>
      </c>
      <c r="P2487" s="2" t="str">
        <f t="shared" si="114"/>
        <v>大澤　茶汰 (1)</v>
      </c>
      <c r="Q2487" s="2" t="str">
        <f t="shared" si="115"/>
        <v>ｵｵｻﾜ ﾁｬﾀ</v>
      </c>
      <c r="R2487" s="2" t="str">
        <f t="shared" si="116"/>
        <v>OSAWA Chata (06)</v>
      </c>
      <c r="S2487" s="2" t="str">
        <f>IFERROR(IF($F2487="","",INDEX(リスト!$C:$C,MATCH($F2487,リスト!$B:$B,0))),"")</f>
        <v>49</v>
      </c>
      <c r="T2487" s="2" t="str">
        <f>IFERROR(IF($K2487="","",INDEX(リスト!$F:$F,MATCH($K2487,リスト!$E:$E,0))),"")</f>
        <v>JPN</v>
      </c>
      <c r="U2487" s="2" t="str">
        <f>IF($B2487="","",RIGHT($G2487*1000+100+COUNTIF($G$2:$G2487,$G2487),9))</f>
        <v>060131102</v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>長久手・愛　知</v>
      </c>
    </row>
    <row r="2488" spans="1:22" x14ac:dyDescent="0.4">
      <c r="A2488" t="s">
        <v>724</v>
      </c>
      <c r="B2488">
        <v>2507</v>
      </c>
      <c r="C2488" t="s">
        <v>10675</v>
      </c>
      <c r="D2488" t="s">
        <v>10676</v>
      </c>
      <c r="E2488">
        <v>1</v>
      </c>
      <c r="F2488" t="s">
        <v>99</v>
      </c>
      <c r="G2488">
        <v>20051027</v>
      </c>
      <c r="H2488" t="s">
        <v>10677</v>
      </c>
      <c r="I2488" t="s">
        <v>1019</v>
      </c>
      <c r="J2488" t="s">
        <v>2238</v>
      </c>
      <c r="K2488" t="s">
        <v>141</v>
      </c>
      <c r="L2488" t="s">
        <v>99</v>
      </c>
      <c r="M2488" t="s">
        <v>987</v>
      </c>
      <c r="O2488" s="2">
        <f>IFERROR(IF($B2488="","",INDEX(所属情報!$E:$E,MATCH($A2488,所属情報!$A:$A,0))),"")</f>
        <v>490058</v>
      </c>
      <c r="P2488" s="2" t="str">
        <f t="shared" si="114"/>
        <v>鈴木　陸宇 (1)</v>
      </c>
      <c r="Q2488" s="2" t="str">
        <f t="shared" si="115"/>
        <v>ｽｽﾞｷ ﾘｸｳ</v>
      </c>
      <c r="R2488" s="2" t="str">
        <f t="shared" si="116"/>
        <v>SUZUKI Riku (05)</v>
      </c>
      <c r="S2488" s="2" t="str">
        <f>IFERROR(IF($F2488="","",INDEX(リスト!$C:$C,MATCH($F2488,リスト!$B:$B,0))),"")</f>
        <v>30</v>
      </c>
      <c r="T2488" s="2" t="str">
        <f>IFERROR(IF($K2488="","",INDEX(リスト!$F:$F,MATCH($K2488,リスト!$E:$E,0))),"")</f>
        <v>JPN</v>
      </c>
      <c r="U2488" s="2" t="str">
        <f>IF($B2488="","",RIGHT($G2488*1000+100+COUNTIF($G$2:$G2488,$G2488),9))</f>
        <v>051027103</v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>星林・和歌山</v>
      </c>
    </row>
    <row r="2489" spans="1:22" x14ac:dyDescent="0.4">
      <c r="A2489" t="s">
        <v>724</v>
      </c>
      <c r="B2489">
        <v>2508</v>
      </c>
      <c r="C2489" t="s">
        <v>10678</v>
      </c>
      <c r="D2489" t="s">
        <v>10679</v>
      </c>
      <c r="E2489">
        <v>1</v>
      </c>
      <c r="F2489" t="s">
        <v>99</v>
      </c>
      <c r="G2489">
        <v>20060307</v>
      </c>
      <c r="H2489" t="s">
        <v>10680</v>
      </c>
      <c r="I2489" t="s">
        <v>1176</v>
      </c>
      <c r="J2489" t="s">
        <v>3655</v>
      </c>
      <c r="K2489" t="s">
        <v>141</v>
      </c>
      <c r="L2489" t="s">
        <v>99</v>
      </c>
      <c r="M2489" t="s">
        <v>3094</v>
      </c>
      <c r="O2489" s="2">
        <f>IFERROR(IF($B2489="","",INDEX(所属情報!$E:$E,MATCH($A2489,所属情報!$A:$A,0))),"")</f>
        <v>490058</v>
      </c>
      <c r="P2489" s="2" t="str">
        <f t="shared" si="114"/>
        <v>小池　生真 (1)</v>
      </c>
      <c r="Q2489" s="2" t="str">
        <f t="shared" si="115"/>
        <v>ｺｲｹ ｼｮｳﾏ</v>
      </c>
      <c r="R2489" s="2" t="str">
        <f t="shared" si="116"/>
        <v>KOIKE Shoma (06)</v>
      </c>
      <c r="S2489" s="2" t="str">
        <f>IFERROR(IF($F2489="","",INDEX(リスト!$C:$C,MATCH($F2489,リスト!$B:$B,0))),"")</f>
        <v>30</v>
      </c>
      <c r="T2489" s="2" t="str">
        <f>IFERROR(IF($K2489="","",INDEX(リスト!$F:$F,MATCH($K2489,リスト!$E:$E,0))),"")</f>
        <v>JPN</v>
      </c>
      <c r="U2489" s="2" t="str">
        <f>IF($B2489="","",RIGHT($G2489*1000+100+COUNTIF($G$2:$G2489,$G2489),9))</f>
        <v>060307103</v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>向陽・和歌山</v>
      </c>
    </row>
    <row r="2490" spans="1:22" x14ac:dyDescent="0.4">
      <c r="A2490" t="s">
        <v>724</v>
      </c>
      <c r="B2490">
        <v>2509</v>
      </c>
      <c r="C2490" t="s">
        <v>10681</v>
      </c>
      <c r="D2490" t="s">
        <v>10682</v>
      </c>
      <c r="E2490">
        <v>1</v>
      </c>
      <c r="F2490" t="s">
        <v>99</v>
      </c>
      <c r="G2490">
        <v>20050502</v>
      </c>
      <c r="H2490" t="s">
        <v>10683</v>
      </c>
      <c r="I2490" t="s">
        <v>1985</v>
      </c>
      <c r="J2490" t="s">
        <v>992</v>
      </c>
      <c r="K2490" t="s">
        <v>141</v>
      </c>
      <c r="L2490" t="s">
        <v>93</v>
      </c>
      <c r="M2490" t="s">
        <v>1054</v>
      </c>
      <c r="O2490" s="2">
        <f>IFERROR(IF($B2490="","",INDEX(所属情報!$E:$E,MATCH($A2490,所属情報!$A:$A,0))),"")</f>
        <v>490058</v>
      </c>
      <c r="P2490" s="2" t="str">
        <f t="shared" si="114"/>
        <v>松本　准典 (1)</v>
      </c>
      <c r="Q2490" s="2" t="str">
        <f t="shared" si="115"/>
        <v>ﾏﾂﾓﾄ ｼｭﾝｽｹ</v>
      </c>
      <c r="R2490" s="2" t="str">
        <f t="shared" si="116"/>
        <v>MATSUMOTO Shunsuke (05)</v>
      </c>
      <c r="S2490" s="2" t="str">
        <f>IFERROR(IF($F2490="","",INDEX(リスト!$C:$C,MATCH($F2490,リスト!$B:$B,0))),"")</f>
        <v>30</v>
      </c>
      <c r="T2490" s="2" t="str">
        <f>IFERROR(IF($K2490="","",INDEX(リスト!$F:$F,MATCH($K2490,リスト!$E:$E,0))),"")</f>
        <v>JPN</v>
      </c>
      <c r="U2490" s="2" t="str">
        <f>IF($B2490="","",RIGHT($G2490*1000+100+COUNTIF($G$2:$G2490,$G2490),9))</f>
        <v>050502104</v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>佐野・大　阪</v>
      </c>
    </row>
    <row r="2491" spans="1:22" x14ac:dyDescent="0.4">
      <c r="A2491" t="s">
        <v>724</v>
      </c>
      <c r="B2491">
        <v>2510</v>
      </c>
      <c r="C2491" t="s">
        <v>10684</v>
      </c>
      <c r="D2491" t="s">
        <v>10685</v>
      </c>
      <c r="E2491">
        <v>1</v>
      </c>
      <c r="F2491" t="s">
        <v>99</v>
      </c>
      <c r="G2491">
        <v>20060302</v>
      </c>
      <c r="H2491" t="s">
        <v>10686</v>
      </c>
      <c r="I2491" t="s">
        <v>8085</v>
      </c>
      <c r="J2491" t="s">
        <v>8941</v>
      </c>
      <c r="K2491" t="s">
        <v>141</v>
      </c>
      <c r="L2491" t="s">
        <v>97</v>
      </c>
      <c r="M2491" t="s">
        <v>1355</v>
      </c>
      <c r="O2491" s="2">
        <f>IFERROR(IF($B2491="","",INDEX(所属情報!$E:$E,MATCH($A2491,所属情報!$A:$A,0))),"")</f>
        <v>490058</v>
      </c>
      <c r="P2491" s="2" t="str">
        <f t="shared" si="114"/>
        <v>川嶋　望叶 (1)</v>
      </c>
      <c r="Q2491" s="2" t="str">
        <f t="shared" si="115"/>
        <v>ｶﾜｼﾏ ﾉｿﾞﾐ</v>
      </c>
      <c r="R2491" s="2" t="str">
        <f t="shared" si="116"/>
        <v>KAWASHIMA Nozomi (06)</v>
      </c>
      <c r="S2491" s="2" t="str">
        <f>IFERROR(IF($F2491="","",INDEX(リスト!$C:$C,MATCH($F2491,リスト!$B:$B,0))),"")</f>
        <v>30</v>
      </c>
      <c r="T2491" s="2" t="str">
        <f>IFERROR(IF($K2491="","",INDEX(リスト!$F:$F,MATCH($K2491,リスト!$E:$E,0))),"")</f>
        <v>JPN</v>
      </c>
      <c r="U2491" s="2" t="str">
        <f>IF($B2491="","",RIGHT($G2491*1000+100+COUNTIF($G$2:$G2491,$G2491),9))</f>
        <v>060302101</v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>智辯学園奈良カレッジ・奈　良</v>
      </c>
    </row>
    <row r="2492" spans="1:22" x14ac:dyDescent="0.4">
      <c r="A2492" t="s">
        <v>724</v>
      </c>
      <c r="B2492">
        <v>2511</v>
      </c>
      <c r="C2492" t="s">
        <v>10687</v>
      </c>
      <c r="D2492" t="s">
        <v>10688</v>
      </c>
      <c r="E2492">
        <v>1</v>
      </c>
      <c r="F2492" t="s">
        <v>99</v>
      </c>
      <c r="G2492">
        <v>20041014</v>
      </c>
      <c r="H2492" t="s">
        <v>10689</v>
      </c>
      <c r="I2492" t="s">
        <v>7641</v>
      </c>
      <c r="J2492" t="s">
        <v>4245</v>
      </c>
      <c r="K2492" t="s">
        <v>141</v>
      </c>
      <c r="L2492" t="s">
        <v>93</v>
      </c>
      <c r="M2492" t="s">
        <v>8732</v>
      </c>
      <c r="O2492" s="2">
        <f>IFERROR(IF($B2492="","",INDEX(所属情報!$E:$E,MATCH($A2492,所属情報!$A:$A,0))),"")</f>
        <v>490058</v>
      </c>
      <c r="P2492" s="2" t="str">
        <f t="shared" si="114"/>
        <v>青木　良真 (1)</v>
      </c>
      <c r="Q2492" s="2" t="str">
        <f t="shared" si="115"/>
        <v>ｱｵｷ ﾘｮｳﾏ</v>
      </c>
      <c r="R2492" s="2" t="str">
        <f t="shared" si="116"/>
        <v>AOKI Ryoma (04)</v>
      </c>
      <c r="S2492" s="2" t="str">
        <f>IFERROR(IF($F2492="","",INDEX(リスト!$C:$C,MATCH($F2492,リスト!$B:$B,0))),"")</f>
        <v>30</v>
      </c>
      <c r="T2492" s="2" t="str">
        <f>IFERROR(IF($K2492="","",INDEX(リスト!$F:$F,MATCH($K2492,リスト!$E:$E,0))),"")</f>
        <v>JPN</v>
      </c>
      <c r="U2492" s="2" t="str">
        <f>IF($B2492="","",RIGHT($G2492*1000+100+COUNTIF($G$2:$G2492,$G2492),9))</f>
        <v>041014102</v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>今宮・大　阪</v>
      </c>
    </row>
    <row r="2493" spans="1:22" x14ac:dyDescent="0.4">
      <c r="A2493" t="s">
        <v>724</v>
      </c>
      <c r="B2493">
        <v>2512</v>
      </c>
      <c r="C2493" t="s">
        <v>10690</v>
      </c>
      <c r="D2493" t="s">
        <v>10691</v>
      </c>
      <c r="E2493">
        <v>1</v>
      </c>
      <c r="F2493" t="s">
        <v>99</v>
      </c>
      <c r="G2493">
        <v>20051208</v>
      </c>
      <c r="H2493" t="s">
        <v>10692</v>
      </c>
      <c r="I2493" t="s">
        <v>4685</v>
      </c>
      <c r="J2493" t="s">
        <v>1037</v>
      </c>
      <c r="K2493" t="s">
        <v>141</v>
      </c>
      <c r="L2493" t="s">
        <v>93</v>
      </c>
      <c r="M2493" t="s">
        <v>2180</v>
      </c>
      <c r="O2493" s="2">
        <f>IFERROR(IF($B2493="","",INDEX(所属情報!$E:$E,MATCH($A2493,所属情報!$A:$A,0))),"")</f>
        <v>490058</v>
      </c>
      <c r="P2493" s="2" t="str">
        <f t="shared" si="114"/>
        <v>川上　大城 (1)</v>
      </c>
      <c r="Q2493" s="2" t="str">
        <f t="shared" si="115"/>
        <v>ｶﾜｶﾐ ﾀﾞｲｷ</v>
      </c>
      <c r="R2493" s="2" t="str">
        <f t="shared" si="116"/>
        <v>KAWAKAMI Daiki (05)</v>
      </c>
      <c r="S2493" s="2" t="str">
        <f>IFERROR(IF($F2493="","",INDEX(リスト!$C:$C,MATCH($F2493,リスト!$B:$B,0))),"")</f>
        <v>30</v>
      </c>
      <c r="T2493" s="2" t="str">
        <f>IFERROR(IF($K2493="","",INDEX(リスト!$F:$F,MATCH($K2493,リスト!$E:$E,0))),"")</f>
        <v>JPN</v>
      </c>
      <c r="U2493" s="2" t="str">
        <f>IF($B2493="","",RIGHT($G2493*1000+100+COUNTIF($G$2:$G2493,$G2493),9))</f>
        <v>051208101</v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>阿倍野・大　阪</v>
      </c>
    </row>
    <row r="2494" spans="1:22" x14ac:dyDescent="0.4">
      <c r="A2494" t="s">
        <v>724</v>
      </c>
      <c r="B2494">
        <v>2513</v>
      </c>
      <c r="C2494" t="s">
        <v>10693</v>
      </c>
      <c r="D2494" t="s">
        <v>10694</v>
      </c>
      <c r="E2494">
        <v>1</v>
      </c>
      <c r="F2494" t="s">
        <v>99</v>
      </c>
      <c r="G2494">
        <v>20050617</v>
      </c>
      <c r="H2494" t="s">
        <v>10695</v>
      </c>
      <c r="I2494" t="s">
        <v>5717</v>
      </c>
      <c r="J2494" t="s">
        <v>2052</v>
      </c>
      <c r="K2494" t="s">
        <v>141</v>
      </c>
      <c r="L2494" t="s">
        <v>85</v>
      </c>
      <c r="M2494" t="s">
        <v>10696</v>
      </c>
      <c r="O2494" s="2">
        <f>IFERROR(IF($B2494="","",INDEX(所属情報!$E:$E,MATCH($A2494,所属情報!$A:$A,0))),"")</f>
        <v>490058</v>
      </c>
      <c r="P2494" s="2" t="str">
        <f t="shared" si="114"/>
        <v>臼井　貴哉 (1)</v>
      </c>
      <c r="Q2494" s="2" t="str">
        <f t="shared" si="115"/>
        <v>ｳｽｲ ﾀｶﾔ</v>
      </c>
      <c r="R2494" s="2" t="str">
        <f t="shared" si="116"/>
        <v>USUI Takaya (05)</v>
      </c>
      <c r="S2494" s="2" t="str">
        <f>IFERROR(IF($F2494="","",INDEX(リスト!$C:$C,MATCH($F2494,リスト!$B:$B,0))),"")</f>
        <v>30</v>
      </c>
      <c r="T2494" s="2" t="str">
        <f>IFERROR(IF($K2494="","",INDEX(リスト!$F:$F,MATCH($K2494,リスト!$E:$E,0))),"")</f>
        <v>JPN</v>
      </c>
      <c r="U2494" s="2" t="str">
        <f>IF($B2494="","",RIGHT($G2494*1000+100+COUNTIF($G$2:$G2494,$G2494),9))</f>
        <v>050617101</v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>熱田・愛　知</v>
      </c>
    </row>
    <row r="2495" spans="1:22" x14ac:dyDescent="0.4">
      <c r="A2495" t="s">
        <v>724</v>
      </c>
      <c r="B2495">
        <v>2514</v>
      </c>
      <c r="C2495" t="s">
        <v>10697</v>
      </c>
      <c r="D2495" t="s">
        <v>10698</v>
      </c>
      <c r="E2495">
        <v>1</v>
      </c>
      <c r="F2495" t="s">
        <v>99</v>
      </c>
      <c r="G2495">
        <v>20060110</v>
      </c>
      <c r="H2495" t="s">
        <v>10699</v>
      </c>
      <c r="I2495" t="s">
        <v>10700</v>
      </c>
      <c r="J2495" t="s">
        <v>796</v>
      </c>
      <c r="K2495" t="s">
        <v>141</v>
      </c>
      <c r="L2495" t="s">
        <v>93</v>
      </c>
      <c r="M2495" t="s">
        <v>1054</v>
      </c>
      <c r="O2495" s="2">
        <f>IFERROR(IF($B2495="","",INDEX(所属情報!$E:$E,MATCH($A2495,所属情報!$A:$A,0))),"")</f>
        <v>490058</v>
      </c>
      <c r="P2495" s="2" t="str">
        <f t="shared" si="114"/>
        <v>添島　巧成 (1)</v>
      </c>
      <c r="Q2495" s="2" t="str">
        <f t="shared" si="115"/>
        <v>ｿｴｼﾞﾏ ｺｳｾｲ</v>
      </c>
      <c r="R2495" s="2" t="str">
        <f t="shared" si="116"/>
        <v>SOEJIMA Kosei (06)</v>
      </c>
      <c r="S2495" s="2" t="str">
        <f>IFERROR(IF($F2495="","",INDEX(リスト!$C:$C,MATCH($F2495,リスト!$B:$B,0))),"")</f>
        <v>30</v>
      </c>
      <c r="T2495" s="2" t="str">
        <f>IFERROR(IF($K2495="","",INDEX(リスト!$F:$F,MATCH($K2495,リスト!$E:$E,0))),"")</f>
        <v>JPN</v>
      </c>
      <c r="U2495" s="2" t="str">
        <f>IF($B2495="","",RIGHT($G2495*1000+100+COUNTIF($G$2:$G2495,$G2495),9))</f>
        <v>060110103</v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>佐野・大　阪</v>
      </c>
    </row>
    <row r="2496" spans="1:22" x14ac:dyDescent="0.4">
      <c r="A2496" t="s">
        <v>702</v>
      </c>
      <c r="B2496">
        <v>2515</v>
      </c>
      <c r="C2496" t="s">
        <v>10701</v>
      </c>
      <c r="D2496" t="s">
        <v>10702</v>
      </c>
      <c r="E2496">
        <v>1</v>
      </c>
      <c r="F2496" t="s">
        <v>73</v>
      </c>
      <c r="G2496">
        <v>20050614</v>
      </c>
      <c r="H2496" t="s">
        <v>10703</v>
      </c>
      <c r="I2496" t="s">
        <v>10704</v>
      </c>
      <c r="J2496" t="s">
        <v>1303</v>
      </c>
      <c r="K2496" t="s">
        <v>141</v>
      </c>
      <c r="L2496" t="s">
        <v>73</v>
      </c>
      <c r="M2496" t="s">
        <v>1375</v>
      </c>
      <c r="O2496" s="2">
        <f>IFERROR(IF($B2496="","",INDEX(所属情報!$E:$E,MATCH($A2496,所属情報!$A:$A,0))),"")</f>
        <v>492218</v>
      </c>
      <c r="P2496" s="2" t="str">
        <f t="shared" si="114"/>
        <v>勝田　優翔 (1)</v>
      </c>
      <c r="Q2496" s="2" t="str">
        <f t="shared" si="115"/>
        <v>ｶﾂﾀﾞ ﾕｳﾄ</v>
      </c>
      <c r="R2496" s="2" t="str">
        <f t="shared" si="116"/>
        <v>KATSUDA Yuto (05)</v>
      </c>
      <c r="S2496" s="2" t="str">
        <f>IFERROR(IF($F2496="","",INDEX(リスト!$C:$C,MATCH($F2496,リスト!$B:$B,0))),"")</f>
        <v>17</v>
      </c>
      <c r="T2496" s="2" t="str">
        <f>IFERROR(IF($K2496="","",INDEX(リスト!$F:$F,MATCH($K2496,リスト!$E:$E,0))),"")</f>
        <v>JPN</v>
      </c>
      <c r="U2496" s="2" t="str">
        <f>IF($B2496="","",RIGHT($G2496*1000+100+COUNTIF($G$2:$G2496,$G2496),9))</f>
        <v>050614103</v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>金沢・石　川</v>
      </c>
    </row>
    <row r="2497" spans="1:22" x14ac:dyDescent="0.4">
      <c r="A2497" t="s">
        <v>702</v>
      </c>
      <c r="B2497">
        <v>2516</v>
      </c>
      <c r="C2497" t="s">
        <v>10705</v>
      </c>
      <c r="D2497" t="s">
        <v>10706</v>
      </c>
      <c r="E2497">
        <v>1</v>
      </c>
      <c r="F2497" t="s">
        <v>93</v>
      </c>
      <c r="G2497">
        <v>20050411</v>
      </c>
      <c r="H2497" t="s">
        <v>10707</v>
      </c>
      <c r="I2497" t="s">
        <v>4916</v>
      </c>
      <c r="J2497" t="s">
        <v>3962</v>
      </c>
      <c r="K2497" t="s">
        <v>141</v>
      </c>
      <c r="L2497" t="s">
        <v>63</v>
      </c>
      <c r="M2497" t="s">
        <v>10708</v>
      </c>
      <c r="O2497" s="2">
        <f>IFERROR(IF($B2497="","",INDEX(所属情報!$E:$E,MATCH($A2497,所属情報!$A:$A,0))),"")</f>
        <v>492218</v>
      </c>
      <c r="P2497" s="2" t="str">
        <f t="shared" si="114"/>
        <v>金子　陽一 (1)</v>
      </c>
      <c r="Q2497" s="2" t="str">
        <f t="shared" si="115"/>
        <v>ｶﾈｺ ﾋﾛｶｽﾞ</v>
      </c>
      <c r="R2497" s="2" t="str">
        <f t="shared" si="116"/>
        <v>KANEKO Hirokazu (05)</v>
      </c>
      <c r="S2497" s="2" t="str">
        <f>IFERROR(IF($F2497="","",INDEX(リスト!$C:$C,MATCH($F2497,リスト!$B:$B,0))),"")</f>
        <v>27</v>
      </c>
      <c r="T2497" s="2" t="str">
        <f>IFERROR(IF($K2497="","",INDEX(リスト!$F:$F,MATCH($K2497,リスト!$E:$E,0))),"")</f>
        <v>JPN</v>
      </c>
      <c r="U2497" s="2" t="str">
        <f>IF($B2497="","",RIGHT($G2497*1000+100+COUNTIF($G$2:$G2497,$G2497),9))</f>
        <v>050411103</v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>東葉・千　葉</v>
      </c>
    </row>
    <row r="2498" spans="1:22" x14ac:dyDescent="0.4">
      <c r="A2498" t="s">
        <v>702</v>
      </c>
      <c r="B2498">
        <v>2517</v>
      </c>
      <c r="C2498" t="s">
        <v>10709</v>
      </c>
      <c r="D2498" t="s">
        <v>10710</v>
      </c>
      <c r="E2498">
        <v>1</v>
      </c>
      <c r="F2498" t="s">
        <v>91</v>
      </c>
      <c r="G2498">
        <v>20051209</v>
      </c>
      <c r="H2498" t="s">
        <v>10711</v>
      </c>
      <c r="I2498" t="s">
        <v>5625</v>
      </c>
      <c r="J2498" t="s">
        <v>3629</v>
      </c>
      <c r="K2498" t="s">
        <v>141</v>
      </c>
      <c r="L2498" t="s">
        <v>91</v>
      </c>
      <c r="M2498" t="s">
        <v>3141</v>
      </c>
      <c r="O2498" s="2">
        <f>IFERROR(IF($B2498="","",INDEX(所属情報!$E:$E,MATCH($A2498,所属情報!$A:$A,0))),"")</f>
        <v>492218</v>
      </c>
      <c r="P2498" s="2" t="str">
        <f t="shared" ref="P2498:P2561" si="117">IF($C2498="","",IF($E2498="",$C2498,$C2498&amp;" ("&amp;$E2498&amp;")"))</f>
        <v>福田　鷹飛 (1)</v>
      </c>
      <c r="Q2498" s="2" t="str">
        <f t="shared" ref="Q2498:Q2561" si="118">IF($D2498="","",ASC($D2498))</f>
        <v>ﾌｸﾀﾞ ﾀｶﾄ</v>
      </c>
      <c r="R2498" s="2" t="str">
        <f t="shared" ref="R2498:R2561" si="119">IF($I2498="","",UPPER($I2498)&amp;" "&amp;UPPER(LEFT($J2498,1))&amp;LOWER(RIGHT($J2498,LEN($J2498)-1))&amp;" ("&amp;MID($G2498,3,2)&amp;")")</f>
        <v>FUKUDA Takato (05)</v>
      </c>
      <c r="S2498" s="2" t="str">
        <f>IFERROR(IF($F2498="","",INDEX(リスト!$C:$C,MATCH($F2498,リスト!$B:$B,0))),"")</f>
        <v>26</v>
      </c>
      <c r="T2498" s="2" t="str">
        <f>IFERROR(IF($K2498="","",INDEX(リスト!$F:$F,MATCH($K2498,リスト!$E:$E,0))),"")</f>
        <v>JPN</v>
      </c>
      <c r="U2498" s="2" t="str">
        <f>IF($B2498="","",RIGHT($G2498*1000+100+COUNTIF($G$2:$G2498,$G2498),9))</f>
        <v>051209101</v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>大谷・京　都</v>
      </c>
    </row>
    <row r="2499" spans="1:22" x14ac:dyDescent="0.4">
      <c r="A2499" t="s">
        <v>702</v>
      </c>
      <c r="B2499">
        <v>2518</v>
      </c>
      <c r="C2499" t="s">
        <v>10712</v>
      </c>
      <c r="D2499" t="s">
        <v>10713</v>
      </c>
      <c r="E2499">
        <v>1</v>
      </c>
      <c r="F2499" t="s">
        <v>95</v>
      </c>
      <c r="G2499">
        <v>20060123</v>
      </c>
      <c r="H2499" t="s">
        <v>10714</v>
      </c>
      <c r="I2499" t="s">
        <v>1796</v>
      </c>
      <c r="J2499" t="s">
        <v>6150</v>
      </c>
      <c r="K2499" t="s">
        <v>141</v>
      </c>
      <c r="L2499" t="s">
        <v>95</v>
      </c>
      <c r="M2499" t="s">
        <v>1218</v>
      </c>
      <c r="O2499" s="2">
        <f>IFERROR(IF($B2499="","",INDEX(所属情報!$E:$E,MATCH($A2499,所属情報!$A:$A,0))),"")</f>
        <v>492218</v>
      </c>
      <c r="P2499" s="2" t="str">
        <f t="shared" si="117"/>
        <v>齋藤　未侑 (1)</v>
      </c>
      <c r="Q2499" s="2" t="str">
        <f t="shared" si="118"/>
        <v>ｻｲﾄｳ ﾐﾕｳ</v>
      </c>
      <c r="R2499" s="2" t="str">
        <f t="shared" si="119"/>
        <v>SAITO Miyu (06)</v>
      </c>
      <c r="S2499" s="2" t="str">
        <f>IFERROR(IF($F2499="","",INDEX(リスト!$C:$C,MATCH($F2499,リスト!$B:$B,0))),"")</f>
        <v>28</v>
      </c>
      <c r="T2499" s="2" t="str">
        <f>IFERROR(IF($K2499="","",INDEX(リスト!$F:$F,MATCH($K2499,リスト!$E:$E,0))),"")</f>
        <v>JPN</v>
      </c>
      <c r="U2499" s="2" t="str">
        <f>IF($B2499="","",RIGHT($G2499*1000+100+COUNTIF($G$2:$G2499,$G2499),9))</f>
        <v>060123101</v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>八鹿・兵　庫</v>
      </c>
    </row>
    <row r="2500" spans="1:22" x14ac:dyDescent="0.4">
      <c r="A2500" t="s">
        <v>702</v>
      </c>
      <c r="B2500">
        <v>2519</v>
      </c>
      <c r="C2500" t="s">
        <v>10715</v>
      </c>
      <c r="D2500" t="s">
        <v>10716</v>
      </c>
      <c r="E2500">
        <v>1</v>
      </c>
      <c r="F2500" t="s">
        <v>1281</v>
      </c>
      <c r="G2500">
        <v>20040908</v>
      </c>
      <c r="H2500" t="s">
        <v>10717</v>
      </c>
      <c r="I2500" t="s">
        <v>5268</v>
      </c>
      <c r="J2500" t="s">
        <v>1716</v>
      </c>
      <c r="K2500" t="s">
        <v>141</v>
      </c>
      <c r="L2500" t="s">
        <v>95</v>
      </c>
      <c r="M2500" t="s">
        <v>1328</v>
      </c>
      <c r="O2500" s="2">
        <f>IFERROR(IF($B2500="","",INDEX(所属情報!$E:$E,MATCH($A2500,所属情報!$A:$A,0))),"")</f>
        <v>492218</v>
      </c>
      <c r="P2500" s="2" t="str">
        <f t="shared" si="117"/>
        <v>上田　泰成 (1)</v>
      </c>
      <c r="Q2500" s="2" t="str">
        <f t="shared" si="118"/>
        <v>ｳｴﾀﾞ ﾀｲｾｲ</v>
      </c>
      <c r="R2500" s="2" t="str">
        <f t="shared" si="119"/>
        <v>UEDA Taisei (04)</v>
      </c>
      <c r="S2500" s="2" t="str">
        <f>IFERROR(IF($F2500="","",INDEX(リスト!$C:$C,MATCH($F2500,リスト!$B:$B,0))),"")</f>
        <v>49</v>
      </c>
      <c r="T2500" s="2" t="str">
        <f>IFERROR(IF($K2500="","",INDEX(リスト!$F:$F,MATCH($K2500,リスト!$E:$E,0))),"")</f>
        <v>JPN</v>
      </c>
      <c r="U2500" s="2" t="str">
        <f>IF($B2500="","",RIGHT($G2500*1000+100+COUNTIF($G$2:$G2500,$G2500),9))</f>
        <v>040908102</v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>星陵・兵　庫</v>
      </c>
    </row>
    <row r="2501" spans="1:22" x14ac:dyDescent="0.4">
      <c r="A2501" t="s">
        <v>702</v>
      </c>
      <c r="B2501">
        <v>2520</v>
      </c>
      <c r="C2501" t="s">
        <v>10718</v>
      </c>
      <c r="D2501" t="s">
        <v>10719</v>
      </c>
      <c r="E2501">
        <v>1</v>
      </c>
      <c r="F2501" t="s">
        <v>1281</v>
      </c>
      <c r="G2501">
        <v>20050502</v>
      </c>
      <c r="H2501" t="s">
        <v>10720</v>
      </c>
      <c r="I2501" t="s">
        <v>10721</v>
      </c>
      <c r="J2501" t="s">
        <v>7297</v>
      </c>
      <c r="K2501" t="s">
        <v>141</v>
      </c>
      <c r="L2501" t="s">
        <v>119</v>
      </c>
      <c r="M2501" t="s">
        <v>10722</v>
      </c>
      <c r="O2501" s="2">
        <f>IFERROR(IF($B2501="","",INDEX(所属情報!$E:$E,MATCH($A2501,所属情報!$A:$A,0))),"")</f>
        <v>492218</v>
      </c>
      <c r="P2501" s="2" t="str">
        <f t="shared" si="117"/>
        <v>菰田　誠志 (1)</v>
      </c>
      <c r="Q2501" s="2" t="str">
        <f t="shared" si="118"/>
        <v>ｺﾓﾀﾞ ﾏｻﾕｷ</v>
      </c>
      <c r="R2501" s="2" t="str">
        <f t="shared" si="119"/>
        <v>KOMODA Masayuki (05)</v>
      </c>
      <c r="S2501" s="2" t="str">
        <f>IFERROR(IF($F2501="","",INDEX(リスト!$C:$C,MATCH($F2501,リスト!$B:$B,0))),"")</f>
        <v>49</v>
      </c>
      <c r="T2501" s="2" t="str">
        <f>IFERROR(IF($K2501="","",INDEX(リスト!$F:$F,MATCH($K2501,リスト!$E:$E,0))),"")</f>
        <v>JPN</v>
      </c>
      <c r="U2501" s="2" t="str">
        <f>IF($B2501="","",RIGHT($G2501*1000+100+COUNTIF($G$2:$G2501,$G2501),9))</f>
        <v>050502105</v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>九州国際大付属・福　岡</v>
      </c>
    </row>
    <row r="2502" spans="1:22" x14ac:dyDescent="0.4">
      <c r="A2502" t="s">
        <v>702</v>
      </c>
      <c r="B2502">
        <v>2521</v>
      </c>
      <c r="C2502" t="s">
        <v>10723</v>
      </c>
      <c r="D2502" t="s">
        <v>10724</v>
      </c>
      <c r="E2502">
        <v>1</v>
      </c>
      <c r="F2502" t="s">
        <v>97</v>
      </c>
      <c r="G2502">
        <v>20050907</v>
      </c>
      <c r="H2502" t="s">
        <v>10725</v>
      </c>
      <c r="I2502" t="s">
        <v>10726</v>
      </c>
      <c r="J2502" t="s">
        <v>8158</v>
      </c>
      <c r="K2502" t="s">
        <v>141</v>
      </c>
      <c r="L2502" t="s">
        <v>97</v>
      </c>
      <c r="M2502" t="s">
        <v>779</v>
      </c>
      <c r="O2502" s="2">
        <f>IFERROR(IF($B2502="","",INDEX(所属情報!$E:$E,MATCH($A2502,所属情報!$A:$A,0))),"")</f>
        <v>492218</v>
      </c>
      <c r="P2502" s="2" t="str">
        <f t="shared" si="117"/>
        <v>戸島　清太 (1)</v>
      </c>
      <c r="Q2502" s="2" t="str">
        <f t="shared" si="118"/>
        <v>ﾄｼﾏ ｾｲﾀ</v>
      </c>
      <c r="R2502" s="2" t="str">
        <f t="shared" si="119"/>
        <v>TOSHIMA Seita (05)</v>
      </c>
      <c r="S2502" s="2" t="str">
        <f>IFERROR(IF($F2502="","",INDEX(リスト!$C:$C,MATCH($F2502,リスト!$B:$B,0))),"")</f>
        <v>29</v>
      </c>
      <c r="T2502" s="2" t="str">
        <f>IFERROR(IF($K2502="","",INDEX(リスト!$F:$F,MATCH($K2502,リスト!$E:$E,0))),"")</f>
        <v>JPN</v>
      </c>
      <c r="U2502" s="2" t="str">
        <f>IF($B2502="","",RIGHT($G2502*1000+100+COUNTIF($G$2:$G2502,$G2502),9))</f>
        <v>050907106</v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>奈良育英・奈　良</v>
      </c>
    </row>
    <row r="2503" spans="1:22" x14ac:dyDescent="0.4">
      <c r="A2503" t="s">
        <v>748</v>
      </c>
      <c r="B2503">
        <v>2522</v>
      </c>
      <c r="C2503" t="s">
        <v>10727</v>
      </c>
      <c r="D2503" t="s">
        <v>11948</v>
      </c>
      <c r="E2503">
        <v>1</v>
      </c>
      <c r="F2503" t="s">
        <v>1281</v>
      </c>
      <c r="G2503">
        <v>20050106</v>
      </c>
      <c r="H2503" t="s">
        <v>10728</v>
      </c>
      <c r="I2503" t="s">
        <v>3903</v>
      </c>
      <c r="J2503" t="s">
        <v>8190</v>
      </c>
      <c r="K2503" t="s">
        <v>141</v>
      </c>
      <c r="L2503" t="s">
        <v>105</v>
      </c>
      <c r="M2503" t="s">
        <v>1567</v>
      </c>
      <c r="O2503" s="2">
        <f>IFERROR(IF($B2503="","",INDEX(所属情報!$E:$E,MATCH($A2503,所属情報!$A:$A,0))),"")</f>
        <v>492240</v>
      </c>
      <c r="P2503" s="2" t="str">
        <f t="shared" si="117"/>
        <v>冨山　仁希 (1)</v>
      </c>
      <c r="Q2503" s="2" t="str">
        <f t="shared" si="118"/>
        <v>ﾄﾐﾔﾏ ﾋﾄｷ</v>
      </c>
      <c r="R2503" s="2" t="str">
        <f t="shared" si="119"/>
        <v>TOMIYAMA Hitoki (05)</v>
      </c>
      <c r="S2503" s="2" t="str">
        <f>IFERROR(IF($F2503="","",INDEX(リスト!$C:$C,MATCH($F2503,リスト!$B:$B,0))),"")</f>
        <v>49</v>
      </c>
      <c r="T2503" s="2" t="str">
        <f>IFERROR(IF($K2503="","",INDEX(リスト!$F:$F,MATCH($K2503,リスト!$E:$E,0))),"")</f>
        <v>JPN</v>
      </c>
      <c r="U2503" s="2" t="str">
        <f>IF($B2503="","",RIGHT($G2503*1000+100+COUNTIF($G$2:$G2503,$G2503),9))</f>
        <v>050106101</v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>倉敷青陵・岡　山</v>
      </c>
    </row>
    <row r="2504" spans="1:22" x14ac:dyDescent="0.4">
      <c r="A2504" t="s">
        <v>748</v>
      </c>
      <c r="B2504">
        <v>2523</v>
      </c>
      <c r="C2504" t="s">
        <v>10729</v>
      </c>
      <c r="D2504" t="s">
        <v>11949</v>
      </c>
      <c r="E2504">
        <v>1</v>
      </c>
      <c r="F2504" t="s">
        <v>1281</v>
      </c>
      <c r="G2504">
        <v>20050416</v>
      </c>
      <c r="H2504" t="s">
        <v>10730</v>
      </c>
      <c r="I2504" t="s">
        <v>5268</v>
      </c>
      <c r="J2504" t="s">
        <v>1303</v>
      </c>
      <c r="K2504" t="s">
        <v>141</v>
      </c>
      <c r="L2504" t="s">
        <v>95</v>
      </c>
      <c r="M2504" t="s">
        <v>2416</v>
      </c>
      <c r="O2504" s="2">
        <f>IFERROR(IF($B2504="","",INDEX(所属情報!$E:$E,MATCH($A2504,所属情報!$A:$A,0))),"")</f>
        <v>492240</v>
      </c>
      <c r="P2504" s="2" t="str">
        <f t="shared" si="117"/>
        <v>上田　悠斗 (1)</v>
      </c>
      <c r="Q2504" s="2" t="str">
        <f t="shared" si="118"/>
        <v>ｳｴﾀﾞ ﾕｳﾄ</v>
      </c>
      <c r="R2504" s="2" t="str">
        <f t="shared" si="119"/>
        <v>UEDA Yuto (05)</v>
      </c>
      <c r="S2504" s="2" t="str">
        <f>IFERROR(IF($F2504="","",INDEX(リスト!$C:$C,MATCH($F2504,リスト!$B:$B,0))),"")</f>
        <v>49</v>
      </c>
      <c r="T2504" s="2" t="str">
        <f>IFERROR(IF($K2504="","",INDEX(リスト!$F:$F,MATCH($K2504,リスト!$E:$E,0))),"")</f>
        <v>JPN</v>
      </c>
      <c r="U2504" s="2" t="str">
        <f>IF($B2504="","",RIGHT($G2504*1000+100+COUNTIF($G$2:$G2504,$G2504),9))</f>
        <v>050416101</v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>伊丹北・兵　庫</v>
      </c>
    </row>
    <row r="2505" spans="1:22" x14ac:dyDescent="0.4">
      <c r="A2505" t="s">
        <v>748</v>
      </c>
      <c r="B2505">
        <v>2524</v>
      </c>
      <c r="C2505" t="s">
        <v>10731</v>
      </c>
      <c r="D2505" t="s">
        <v>10732</v>
      </c>
      <c r="E2505">
        <v>3</v>
      </c>
      <c r="F2505" t="s">
        <v>11762</v>
      </c>
      <c r="G2505">
        <v>20031008</v>
      </c>
      <c r="H2505" t="s">
        <v>10733</v>
      </c>
      <c r="I2505" t="s">
        <v>10734</v>
      </c>
      <c r="J2505" t="s">
        <v>2052</v>
      </c>
      <c r="K2505" t="s">
        <v>141</v>
      </c>
      <c r="L2505" t="s">
        <v>93</v>
      </c>
      <c r="M2505" t="s">
        <v>1602</v>
      </c>
      <c r="O2505" s="2">
        <f>IFERROR(IF($B2505="","",INDEX(所属情報!$E:$E,MATCH($A2505,所属情報!$A:$A,0))),"")</f>
        <v>492240</v>
      </c>
      <c r="P2505" s="2" t="str">
        <f t="shared" si="117"/>
        <v>増井　貴哉 (3)</v>
      </c>
      <c r="Q2505" s="2" t="str">
        <f t="shared" si="118"/>
        <v>ﾏｽｲ ﾀｶﾔ</v>
      </c>
      <c r="R2505" s="2" t="str">
        <f t="shared" si="119"/>
        <v>MASUI Takaya (03)</v>
      </c>
      <c r="S2505" s="2" t="str">
        <f>IFERROR(IF($F2505="","",INDEX(リスト!$C:$C,MATCH($F2505,リスト!$B:$B,0))),"")</f>
        <v>28</v>
      </c>
      <c r="T2505" s="2" t="str">
        <f>IFERROR(IF($K2505="","",INDEX(リスト!$F:$F,MATCH($K2505,リスト!$E:$E,0))),"")</f>
        <v>JPN</v>
      </c>
      <c r="U2505" s="2" t="str">
        <f>IF($B2505="","",RIGHT($G2505*1000+100+COUNTIF($G$2:$G2505,$G2505),9))</f>
        <v>031008101</v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>北千里・大　阪</v>
      </c>
    </row>
    <row r="2506" spans="1:22" x14ac:dyDescent="0.4">
      <c r="A2506" t="s">
        <v>753</v>
      </c>
      <c r="B2506">
        <v>2525</v>
      </c>
      <c r="C2506" t="s">
        <v>10735</v>
      </c>
      <c r="D2506" t="s">
        <v>10736</v>
      </c>
      <c r="E2506">
        <v>1</v>
      </c>
      <c r="F2506" t="s">
        <v>99</v>
      </c>
      <c r="G2506">
        <v>20060625</v>
      </c>
      <c r="I2506" t="s">
        <v>1140</v>
      </c>
      <c r="J2506" t="s">
        <v>10737</v>
      </c>
      <c r="K2506" t="s">
        <v>141</v>
      </c>
      <c r="L2506" t="s">
        <v>99</v>
      </c>
      <c r="M2506" t="s">
        <v>9960</v>
      </c>
      <c r="O2506" s="2">
        <f>IFERROR(IF($B2506="","",INDEX(所属情報!$E:$E,MATCH($A2506,所属情報!$A:$A,0))),"")</f>
        <v>492216</v>
      </c>
      <c r="P2506" s="2" t="str">
        <f t="shared" si="117"/>
        <v>吉田　知史 (1)</v>
      </c>
      <c r="Q2506" s="2" t="str">
        <f t="shared" si="118"/>
        <v>ﾖｼﾀﾞ ﾄﾓﾋﾄ</v>
      </c>
      <c r="R2506" s="2" t="str">
        <f t="shared" si="119"/>
        <v>YOSHIDA Tomohito (06)</v>
      </c>
      <c r="S2506" s="2" t="str">
        <f>IFERROR(IF($F2506="","",INDEX(リスト!$C:$C,MATCH($F2506,リスト!$B:$B,0))),"")</f>
        <v>30</v>
      </c>
      <c r="T2506" s="2" t="str">
        <f>IFERROR(IF($K2506="","",INDEX(リスト!$F:$F,MATCH($K2506,リスト!$E:$E,0))),"")</f>
        <v>JPN</v>
      </c>
      <c r="U2506" s="2" t="str">
        <f>IF($B2506="","",RIGHT($G2506*1000+100+COUNTIF($G$2:$G2506,$G2506),9))</f>
        <v>060625101</v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>耐久・和歌山</v>
      </c>
    </row>
    <row r="2507" spans="1:22" x14ac:dyDescent="0.4">
      <c r="A2507" t="s">
        <v>710</v>
      </c>
      <c r="B2507">
        <v>2526</v>
      </c>
      <c r="C2507" t="s">
        <v>10738</v>
      </c>
      <c r="D2507" t="s">
        <v>10739</v>
      </c>
      <c r="E2507">
        <v>1</v>
      </c>
      <c r="F2507" t="s">
        <v>93</v>
      </c>
      <c r="G2507">
        <v>20050420</v>
      </c>
      <c r="I2507" t="s">
        <v>10740</v>
      </c>
      <c r="J2507" t="s">
        <v>11950</v>
      </c>
      <c r="K2507" t="s">
        <v>141</v>
      </c>
      <c r="L2507" t="s">
        <v>93</v>
      </c>
      <c r="M2507" t="s">
        <v>969</v>
      </c>
      <c r="O2507" s="2">
        <f>IFERROR(IF($B2507="","",INDEX(所属情報!$E:$E,MATCH($A2507,所属情報!$A:$A,0))),"")</f>
        <v>492221</v>
      </c>
      <c r="P2507" s="2" t="str">
        <f t="shared" si="117"/>
        <v>吉木　寛馬 (1)</v>
      </c>
      <c r="Q2507" s="2" t="str">
        <f t="shared" si="118"/>
        <v>ﾖｼｷ ｶﾝﾏ</v>
      </c>
      <c r="R2507" s="2" t="str">
        <f t="shared" si="119"/>
        <v>YOSHIKI Kamma (05)</v>
      </c>
      <c r="S2507" s="2" t="str">
        <f>IFERROR(IF($F2507="","",INDEX(リスト!$C:$C,MATCH($F2507,リスト!$B:$B,0))),"")</f>
        <v>27</v>
      </c>
      <c r="T2507" s="2" t="str">
        <f>IFERROR(IF($K2507="","",INDEX(リスト!$F:$F,MATCH($K2507,リスト!$E:$E,0))),"")</f>
        <v>JPN</v>
      </c>
      <c r="U2507" s="2" t="str">
        <f>IF($B2507="","",RIGHT($G2507*1000+100+COUNTIF($G$2:$G2507,$G2507),9))</f>
        <v>050420101</v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>近畿大附属・大　阪</v>
      </c>
    </row>
    <row r="2508" spans="1:22" x14ac:dyDescent="0.4">
      <c r="A2508" t="s">
        <v>710</v>
      </c>
      <c r="B2508">
        <v>2527</v>
      </c>
      <c r="C2508" t="s">
        <v>10741</v>
      </c>
      <c r="D2508" t="s">
        <v>10742</v>
      </c>
      <c r="E2508">
        <v>1</v>
      </c>
      <c r="F2508" t="s">
        <v>93</v>
      </c>
      <c r="G2508">
        <v>20051214</v>
      </c>
      <c r="I2508" t="s">
        <v>2311</v>
      </c>
      <c r="J2508" t="s">
        <v>10743</v>
      </c>
      <c r="K2508" t="s">
        <v>141</v>
      </c>
      <c r="L2508" t="s">
        <v>93</v>
      </c>
      <c r="M2508" t="s">
        <v>4632</v>
      </c>
      <c r="O2508" s="2">
        <f>IFERROR(IF($B2508="","",INDEX(所属情報!$E:$E,MATCH($A2508,所属情報!$A:$A,0))),"")</f>
        <v>492221</v>
      </c>
      <c r="P2508" s="2" t="str">
        <f t="shared" si="117"/>
        <v>本多　邦之 (1)</v>
      </c>
      <c r="Q2508" s="2" t="str">
        <f t="shared" si="118"/>
        <v>ﾎﾝﾀﾞ ｸﾆﾕｷ</v>
      </c>
      <c r="R2508" s="2" t="str">
        <f t="shared" si="119"/>
        <v>HONDA Kuniyuki (05)</v>
      </c>
      <c r="S2508" s="2" t="str">
        <f>IFERROR(IF($F2508="","",INDEX(リスト!$C:$C,MATCH($F2508,リスト!$B:$B,0))),"")</f>
        <v>27</v>
      </c>
      <c r="T2508" s="2" t="str">
        <f>IFERROR(IF($K2508="","",INDEX(リスト!$F:$F,MATCH($K2508,リスト!$E:$E,0))),"")</f>
        <v>JPN</v>
      </c>
      <c r="U2508" s="2" t="str">
        <f>IF($B2508="","",RIGHT($G2508*1000+100+COUNTIF($G$2:$G2508,$G2508),9))</f>
        <v>051214102</v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>上宮・大　阪</v>
      </c>
    </row>
    <row r="2509" spans="1:22" x14ac:dyDescent="0.4">
      <c r="A2509" t="s">
        <v>710</v>
      </c>
      <c r="B2509">
        <v>2528</v>
      </c>
      <c r="C2509" t="s">
        <v>10744</v>
      </c>
      <c r="D2509" t="s">
        <v>10745</v>
      </c>
      <c r="E2509">
        <v>1</v>
      </c>
      <c r="F2509" t="s">
        <v>93</v>
      </c>
      <c r="G2509">
        <v>20060210</v>
      </c>
      <c r="I2509" t="s">
        <v>1824</v>
      </c>
      <c r="J2509" t="s">
        <v>1303</v>
      </c>
      <c r="K2509" t="s">
        <v>141</v>
      </c>
      <c r="L2509" t="s">
        <v>97</v>
      </c>
      <c r="M2509" t="s">
        <v>5777</v>
      </c>
      <c r="O2509" s="2">
        <f>IFERROR(IF($B2509="","",INDEX(所属情報!$E:$E,MATCH($A2509,所属情報!$A:$A,0))),"")</f>
        <v>492221</v>
      </c>
      <c r="P2509" s="2" t="str">
        <f t="shared" si="117"/>
        <v>落合　勇斗 (1)</v>
      </c>
      <c r="Q2509" s="2" t="str">
        <f t="shared" si="118"/>
        <v>ｵﾁｱｲ ﾕｳﾄ</v>
      </c>
      <c r="R2509" s="2" t="str">
        <f t="shared" si="119"/>
        <v>OCHIAI Yuto (06)</v>
      </c>
      <c r="S2509" s="2" t="str">
        <f>IFERROR(IF($F2509="","",INDEX(リスト!$C:$C,MATCH($F2509,リスト!$B:$B,0))),"")</f>
        <v>27</v>
      </c>
      <c r="T2509" s="2" t="str">
        <f>IFERROR(IF($K2509="","",INDEX(リスト!$F:$F,MATCH($K2509,リスト!$E:$E,0))),"")</f>
        <v>JPN</v>
      </c>
      <c r="U2509" s="2" t="str">
        <f>IF($B2509="","",RIGHT($G2509*1000+100+COUNTIF($G$2:$G2509,$G2509),9))</f>
        <v>060210102</v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>香芝・奈　良</v>
      </c>
    </row>
    <row r="2510" spans="1:22" x14ac:dyDescent="0.4">
      <c r="A2510" t="s">
        <v>710</v>
      </c>
      <c r="B2510">
        <v>2529</v>
      </c>
      <c r="C2510" t="s">
        <v>10746</v>
      </c>
      <c r="D2510" t="s">
        <v>10747</v>
      </c>
      <c r="E2510">
        <v>1</v>
      </c>
      <c r="F2510" t="s">
        <v>93</v>
      </c>
      <c r="G2510">
        <v>20050417</v>
      </c>
      <c r="I2510" t="s">
        <v>10748</v>
      </c>
      <c r="J2510" t="s">
        <v>950</v>
      </c>
      <c r="K2510" t="s">
        <v>141</v>
      </c>
      <c r="L2510" t="s">
        <v>93</v>
      </c>
      <c r="M2510" t="s">
        <v>3772</v>
      </c>
      <c r="O2510" s="2">
        <f>IFERROR(IF($B2510="","",INDEX(所属情報!$E:$E,MATCH($A2510,所属情報!$A:$A,0))),"")</f>
        <v>492221</v>
      </c>
      <c r="P2510" s="2" t="str">
        <f t="shared" si="117"/>
        <v>深山　祐大 (1)</v>
      </c>
      <c r="Q2510" s="2" t="str">
        <f t="shared" si="118"/>
        <v>ﾌｶﾔﾏ ﾕｳﾀﾞｲ</v>
      </c>
      <c r="R2510" s="2" t="str">
        <f t="shared" si="119"/>
        <v>FUKAYAMA Yudai (05)</v>
      </c>
      <c r="S2510" s="2" t="str">
        <f>IFERROR(IF($F2510="","",INDEX(リスト!$C:$C,MATCH($F2510,リスト!$B:$B,0))),"")</f>
        <v>27</v>
      </c>
      <c r="T2510" s="2" t="str">
        <f>IFERROR(IF($K2510="","",INDEX(リスト!$F:$F,MATCH($K2510,リスト!$E:$E,0))),"")</f>
        <v>JPN</v>
      </c>
      <c r="U2510" s="2" t="str">
        <f>IF($B2510="","",RIGHT($G2510*1000+100+COUNTIF($G$2:$G2510,$G2510),9))</f>
        <v>050417105</v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>八尾・大　阪</v>
      </c>
    </row>
    <row r="2511" spans="1:22" x14ac:dyDescent="0.4">
      <c r="A2511" t="s">
        <v>736</v>
      </c>
      <c r="B2511">
        <v>2530</v>
      </c>
      <c r="C2511" t="s">
        <v>10749</v>
      </c>
      <c r="D2511" t="s">
        <v>10750</v>
      </c>
      <c r="E2511">
        <v>1</v>
      </c>
      <c r="F2511" t="s">
        <v>1281</v>
      </c>
      <c r="G2511">
        <v>20051117</v>
      </c>
      <c r="H2511" t="s">
        <v>10751</v>
      </c>
      <c r="I2511" t="s">
        <v>2831</v>
      </c>
      <c r="J2511" t="s">
        <v>3837</v>
      </c>
      <c r="K2511" t="s">
        <v>141</v>
      </c>
      <c r="L2511" t="s">
        <v>95</v>
      </c>
      <c r="M2511" t="s">
        <v>1070</v>
      </c>
      <c r="O2511" s="2">
        <f>IFERROR(IF($B2511="","",INDEX(所属情報!$E:$E,MATCH($A2511,所属情報!$A:$A,0))),"")</f>
        <v>492220</v>
      </c>
      <c r="P2511" s="2" t="str">
        <f t="shared" si="117"/>
        <v>荻野　颯亮 (1)</v>
      </c>
      <c r="Q2511" s="2" t="str">
        <f t="shared" si="118"/>
        <v>ｵｷﾞﾉ ｿｳｽｹ</v>
      </c>
      <c r="R2511" s="2" t="str">
        <f t="shared" si="119"/>
        <v>OGINO Sosuke (05)</v>
      </c>
      <c r="S2511" s="2" t="str">
        <f>IFERROR(IF($F2511="","",INDEX(リスト!$C:$C,MATCH($F2511,リスト!$B:$B,0))),"")</f>
        <v>49</v>
      </c>
      <c r="T2511" s="2" t="str">
        <f>IFERROR(IF($K2511="","",INDEX(リスト!$F:$F,MATCH($K2511,リスト!$E:$E,0))),"")</f>
        <v>JPN</v>
      </c>
      <c r="U2511" s="2" t="str">
        <f>IF($B2511="","",RIGHT($G2511*1000+100+COUNTIF($G$2:$G2511,$G2511),9))</f>
        <v>051117101</v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>神戸鈴蘭台・兵　庫</v>
      </c>
    </row>
    <row r="2512" spans="1:22" x14ac:dyDescent="0.4">
      <c r="A2512" t="s">
        <v>713</v>
      </c>
      <c r="B2512">
        <v>2531</v>
      </c>
      <c r="C2512" t="s">
        <v>10752</v>
      </c>
      <c r="D2512" t="s">
        <v>10753</v>
      </c>
      <c r="E2512">
        <v>1</v>
      </c>
      <c r="F2512" t="s">
        <v>95</v>
      </c>
      <c r="G2512">
        <v>20050505</v>
      </c>
      <c r="H2512" t="s">
        <v>10754</v>
      </c>
      <c r="I2512" t="s">
        <v>10755</v>
      </c>
      <c r="J2512" t="s">
        <v>10756</v>
      </c>
      <c r="K2512" t="s">
        <v>141</v>
      </c>
      <c r="L2512" t="s">
        <v>87</v>
      </c>
      <c r="M2512" t="s">
        <v>1278</v>
      </c>
      <c r="O2512" s="2">
        <f>IFERROR(IF($B2512="","",INDEX(所属情報!$E:$E,MATCH($A2512,所属情報!$A:$A,0))),"")</f>
        <v>490054</v>
      </c>
      <c r="P2512" s="2" t="str">
        <f t="shared" si="117"/>
        <v>川杉　泉理 (1)</v>
      </c>
      <c r="Q2512" s="2" t="str">
        <f t="shared" si="118"/>
        <v>ｶﾜｽｷﾞ ｾﾝﾘ</v>
      </c>
      <c r="R2512" s="2" t="str">
        <f t="shared" si="119"/>
        <v>KAWASUGI Senri (05)</v>
      </c>
      <c r="S2512" s="2" t="str">
        <f>IFERROR(IF($F2512="","",INDEX(リスト!$C:$C,MATCH($F2512,リスト!$B:$B,0))),"")</f>
        <v>28</v>
      </c>
      <c r="T2512" s="2" t="str">
        <f>IFERROR(IF($K2512="","",INDEX(リスト!$F:$F,MATCH($K2512,リスト!$E:$E,0))),"")</f>
        <v>JPN</v>
      </c>
      <c r="U2512" s="2" t="str">
        <f>IF($B2512="","",RIGHT($G2512*1000+100+COUNTIF($G$2:$G2512,$G2512),9))</f>
        <v>050505103</v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>川越・三　重</v>
      </c>
    </row>
    <row r="2513" spans="1:22" x14ac:dyDescent="0.4">
      <c r="A2513" t="s">
        <v>758</v>
      </c>
      <c r="B2513">
        <v>2532</v>
      </c>
      <c r="C2513" t="s">
        <v>10757</v>
      </c>
      <c r="D2513" t="s">
        <v>10758</v>
      </c>
      <c r="E2513">
        <v>1</v>
      </c>
      <c r="F2513" t="s">
        <v>97</v>
      </c>
      <c r="G2513">
        <v>20051105</v>
      </c>
      <c r="H2513" t="s">
        <v>10759</v>
      </c>
      <c r="I2513" t="s">
        <v>10760</v>
      </c>
      <c r="J2513" t="s">
        <v>2120</v>
      </c>
      <c r="K2513" t="s">
        <v>141</v>
      </c>
      <c r="L2513" t="s">
        <v>97</v>
      </c>
      <c r="M2513" t="s">
        <v>2302</v>
      </c>
      <c r="O2513" s="2">
        <f>IFERROR(IF($B2513="","",INDEX(所属情報!$E:$E,MATCH($A2513,所属情報!$A:$A,0))),"")</f>
        <v>490056</v>
      </c>
      <c r="P2513" s="2" t="str">
        <f t="shared" si="117"/>
        <v>中里　昊 (1)</v>
      </c>
      <c r="Q2513" s="2" t="str">
        <f t="shared" si="118"/>
        <v>ﾅｶｻﾞﾄ ｿﾗ</v>
      </c>
      <c r="R2513" s="2" t="str">
        <f t="shared" si="119"/>
        <v>NAKAZATO Sora (05)</v>
      </c>
      <c r="S2513" s="2" t="str">
        <f>IFERROR(IF($F2513="","",INDEX(リスト!$C:$C,MATCH($F2513,リスト!$B:$B,0))),"")</f>
        <v>29</v>
      </c>
      <c r="T2513" s="2" t="str">
        <f>IFERROR(IF($K2513="","",INDEX(リスト!$F:$F,MATCH($K2513,リスト!$E:$E,0))),"")</f>
        <v>JPN</v>
      </c>
      <c r="U2513" s="2" t="str">
        <f>IF($B2513="","",RIGHT($G2513*1000+100+COUNTIF($G$2:$G2513,$G2513),9))</f>
        <v>051105104</v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>郡山・奈　良</v>
      </c>
    </row>
    <row r="2514" spans="1:22" x14ac:dyDescent="0.4">
      <c r="A2514" t="s">
        <v>758</v>
      </c>
      <c r="B2514">
        <v>2533</v>
      </c>
      <c r="C2514" t="s">
        <v>10761</v>
      </c>
      <c r="D2514" t="s">
        <v>10762</v>
      </c>
      <c r="E2514">
        <v>1</v>
      </c>
      <c r="F2514" t="s">
        <v>97</v>
      </c>
      <c r="G2514">
        <v>20050102</v>
      </c>
      <c r="H2514" t="s">
        <v>10763</v>
      </c>
      <c r="I2514" t="s">
        <v>1359</v>
      </c>
      <c r="J2514" t="s">
        <v>1200</v>
      </c>
      <c r="K2514" t="s">
        <v>141</v>
      </c>
      <c r="L2514" t="s">
        <v>97</v>
      </c>
      <c r="M2514" t="s">
        <v>1086</v>
      </c>
      <c r="O2514" s="2">
        <f>IFERROR(IF($B2514="","",INDEX(所属情報!$E:$E,MATCH($A2514,所属情報!$A:$A,0))),"")</f>
        <v>490056</v>
      </c>
      <c r="P2514" s="2" t="str">
        <f t="shared" si="117"/>
        <v>山崎　颯斗 (1)</v>
      </c>
      <c r="Q2514" s="2" t="str">
        <f t="shared" si="118"/>
        <v>ﾔﾏｻｷ ﾊﾔﾄ</v>
      </c>
      <c r="R2514" s="2" t="str">
        <f t="shared" si="119"/>
        <v>YAMASAKI Hayato (05)</v>
      </c>
      <c r="S2514" s="2" t="str">
        <f>IFERROR(IF($F2514="","",INDEX(リスト!$C:$C,MATCH($F2514,リスト!$B:$B,0))),"")</f>
        <v>29</v>
      </c>
      <c r="T2514" s="2" t="str">
        <f>IFERROR(IF($K2514="","",INDEX(リスト!$F:$F,MATCH($K2514,リスト!$E:$E,0))),"")</f>
        <v>JPN</v>
      </c>
      <c r="U2514" s="2" t="str">
        <f>IF($B2514="","",RIGHT($G2514*1000+100+COUNTIF($G$2:$G2514,$G2514),9))</f>
        <v>050102101</v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>一条・奈　良</v>
      </c>
    </row>
    <row r="2515" spans="1:22" x14ac:dyDescent="0.4">
      <c r="A2515" t="s">
        <v>721</v>
      </c>
      <c r="B2515">
        <v>2534</v>
      </c>
      <c r="C2515" t="s">
        <v>10764</v>
      </c>
      <c r="D2515" t="s">
        <v>10765</v>
      </c>
      <c r="E2515">
        <v>1</v>
      </c>
      <c r="F2515" t="s">
        <v>93</v>
      </c>
      <c r="G2515">
        <v>20050322</v>
      </c>
      <c r="H2515" t="s">
        <v>10766</v>
      </c>
      <c r="I2515" t="s">
        <v>10767</v>
      </c>
      <c r="J2515" t="s">
        <v>10768</v>
      </c>
      <c r="K2515" t="s">
        <v>141</v>
      </c>
      <c r="L2515" t="s">
        <v>93</v>
      </c>
      <c r="M2515" t="s">
        <v>4960</v>
      </c>
      <c r="O2515" s="2">
        <f>IFERROR(IF($B2515="","",INDEX(所属情報!$E:$E,MATCH($A2515,所属情報!$A:$A,0))),"")</f>
        <v>501018</v>
      </c>
      <c r="P2515" s="2" t="str">
        <f t="shared" si="117"/>
        <v>岩根サロヴァーラ　ヘンリ (1)</v>
      </c>
      <c r="Q2515" s="2" t="str">
        <f t="shared" si="118"/>
        <v>ｲﾜﾈｻﾛｳﾞｧｰﾗ ﾍﾝﾘ</v>
      </c>
      <c r="R2515" s="2" t="str">
        <f t="shared" si="119"/>
        <v>IWANESALOVAARA Henri (05)</v>
      </c>
      <c r="S2515" s="2" t="str">
        <f>IFERROR(IF($F2515="","",INDEX(リスト!$C:$C,MATCH($F2515,リスト!$B:$B,0))),"")</f>
        <v>27</v>
      </c>
      <c r="T2515" s="2" t="str">
        <f>IFERROR(IF($K2515="","",INDEX(リスト!$F:$F,MATCH($K2515,リスト!$E:$E,0))),"")</f>
        <v>JPN</v>
      </c>
      <c r="U2515" s="2" t="str">
        <f>IF($B2515="","",RIGHT($G2515*1000+100+COUNTIF($G$2:$G2515,$G2515),9))</f>
        <v>050322102</v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>高津・大　阪</v>
      </c>
    </row>
    <row r="2516" spans="1:22" x14ac:dyDescent="0.4">
      <c r="A2516" t="s">
        <v>707</v>
      </c>
      <c r="B2516">
        <v>2535</v>
      </c>
      <c r="C2516" t="s">
        <v>10769</v>
      </c>
      <c r="D2516" t="s">
        <v>10770</v>
      </c>
      <c r="E2516">
        <v>1</v>
      </c>
      <c r="F2516" t="s">
        <v>93</v>
      </c>
      <c r="G2516">
        <v>20050408</v>
      </c>
      <c r="H2516" t="s">
        <v>10771</v>
      </c>
      <c r="I2516" t="s">
        <v>1412</v>
      </c>
      <c r="J2516" t="s">
        <v>10772</v>
      </c>
      <c r="K2516" t="s">
        <v>141</v>
      </c>
      <c r="L2516" t="s">
        <v>93</v>
      </c>
      <c r="M2516" t="s">
        <v>869</v>
      </c>
      <c r="O2516" s="2">
        <f>IFERROR(IF($B2516="","",INDEX(所属情報!$E:$E,MATCH($A2516,所属情報!$A:$A,0))),"")</f>
        <v>492213</v>
      </c>
      <c r="P2516" s="2" t="str">
        <f t="shared" si="117"/>
        <v>関　栖々弥 (1)</v>
      </c>
      <c r="Q2516" s="2" t="str">
        <f t="shared" si="118"/>
        <v>ｾｷ ｽｽﾞﾔ</v>
      </c>
      <c r="R2516" s="2" t="str">
        <f t="shared" si="119"/>
        <v>SEKI Suzuya (05)</v>
      </c>
      <c r="S2516" s="2" t="str">
        <f>IFERROR(IF($F2516="","",INDEX(リスト!$C:$C,MATCH($F2516,リスト!$B:$B,0))),"")</f>
        <v>27</v>
      </c>
      <c r="T2516" s="2" t="str">
        <f>IFERROR(IF($K2516="","",INDEX(リスト!$F:$F,MATCH($K2516,リスト!$E:$E,0))),"")</f>
        <v>JPN</v>
      </c>
      <c r="U2516" s="2" t="str">
        <f>IF($B2516="","",RIGHT($G2516*1000+100+COUNTIF($G$2:$G2516,$G2516),9))</f>
        <v>050408105</v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>大阪体育大浪商・大　阪</v>
      </c>
    </row>
    <row r="2517" spans="1:22" x14ac:dyDescent="0.4">
      <c r="A2517" t="s">
        <v>709</v>
      </c>
      <c r="B2517">
        <v>2536</v>
      </c>
      <c r="C2517" t="s">
        <v>10773</v>
      </c>
      <c r="D2517" t="s">
        <v>10774</v>
      </c>
      <c r="E2517">
        <v>1</v>
      </c>
      <c r="F2517" t="s">
        <v>97</v>
      </c>
      <c r="G2517">
        <v>20050702</v>
      </c>
      <c r="H2517" t="s">
        <v>10775</v>
      </c>
      <c r="I2517" t="s">
        <v>1302</v>
      </c>
      <c r="J2517" t="s">
        <v>4138</v>
      </c>
      <c r="K2517" t="s">
        <v>141</v>
      </c>
      <c r="L2517" t="s">
        <v>97</v>
      </c>
      <c r="M2517" t="s">
        <v>4423</v>
      </c>
      <c r="O2517" s="2">
        <f>IFERROR(IF($B2517="","",INDEX(所属情報!$E:$E,MATCH($A2517,所属情報!$A:$A,0))),"")</f>
        <v>490048</v>
      </c>
      <c r="P2517" s="2" t="str">
        <f t="shared" si="117"/>
        <v>小島　伸介 (1)</v>
      </c>
      <c r="Q2517" s="2" t="str">
        <f t="shared" si="118"/>
        <v>ｺｼﾞﾏ ｼﾝｽｹ</v>
      </c>
      <c r="R2517" s="2" t="str">
        <f t="shared" si="119"/>
        <v>KOJIMA Shinsuke (05)</v>
      </c>
      <c r="S2517" s="2" t="str">
        <f>IFERROR(IF($F2517="","",INDEX(リスト!$C:$C,MATCH($F2517,リスト!$B:$B,0))),"")</f>
        <v>29</v>
      </c>
      <c r="T2517" s="2" t="str">
        <f>IFERROR(IF($K2517="","",INDEX(リスト!$F:$F,MATCH($K2517,リスト!$E:$E,0))),"")</f>
        <v>JPN</v>
      </c>
      <c r="U2517" s="2" t="str">
        <f>IF($B2517="","",RIGHT($G2517*1000+100+COUNTIF($G$2:$G2517,$G2517),9))</f>
        <v>050702104</v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>西大和学園・奈　良</v>
      </c>
    </row>
    <row r="2518" spans="1:22" x14ac:dyDescent="0.4">
      <c r="A2518" t="s">
        <v>709</v>
      </c>
      <c r="B2518">
        <v>2537</v>
      </c>
      <c r="C2518" t="s">
        <v>10776</v>
      </c>
      <c r="D2518" t="s">
        <v>10777</v>
      </c>
      <c r="E2518">
        <v>1</v>
      </c>
      <c r="F2518" t="s">
        <v>75</v>
      </c>
      <c r="G2518">
        <v>20060316</v>
      </c>
      <c r="H2518" t="s">
        <v>10778</v>
      </c>
      <c r="I2518" t="s">
        <v>4064</v>
      </c>
      <c r="J2518" t="s">
        <v>1303</v>
      </c>
      <c r="K2518" t="s">
        <v>141</v>
      </c>
      <c r="L2518" t="s">
        <v>75</v>
      </c>
      <c r="M2518" t="s">
        <v>3888</v>
      </c>
      <c r="O2518" s="2">
        <f>IFERROR(IF($B2518="","",INDEX(所属情報!$E:$E,MATCH($A2518,所属情報!$A:$A,0))),"")</f>
        <v>490048</v>
      </c>
      <c r="P2518" s="2" t="str">
        <f t="shared" si="117"/>
        <v>北島　悠翔 (1)</v>
      </c>
      <c r="Q2518" s="2" t="str">
        <f t="shared" si="118"/>
        <v>ｷﾀｼﾞﾏ ﾕｳﾄ</v>
      </c>
      <c r="R2518" s="2" t="str">
        <f t="shared" si="119"/>
        <v>KITAJIMA Yuto (06)</v>
      </c>
      <c r="S2518" s="2" t="str">
        <f>IFERROR(IF($F2518="","",INDEX(リスト!$C:$C,MATCH($F2518,リスト!$B:$B,0))),"")</f>
        <v>18</v>
      </c>
      <c r="T2518" s="2" t="str">
        <f>IFERROR(IF($K2518="","",INDEX(リスト!$F:$F,MATCH($K2518,リスト!$E:$E,0))),"")</f>
        <v>JPN</v>
      </c>
      <c r="U2518" s="2" t="str">
        <f>IF($B2518="","",RIGHT($G2518*1000+100+COUNTIF($G$2:$G2518,$G2518),9))</f>
        <v>060316103</v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>藤島・福　井</v>
      </c>
    </row>
    <row r="2519" spans="1:22" x14ac:dyDescent="0.4">
      <c r="A2519" t="s">
        <v>709</v>
      </c>
      <c r="B2519">
        <v>2538</v>
      </c>
      <c r="C2519" t="s">
        <v>10779</v>
      </c>
      <c r="D2519" t="s">
        <v>10780</v>
      </c>
      <c r="E2519">
        <v>1</v>
      </c>
      <c r="F2519" t="s">
        <v>89</v>
      </c>
      <c r="G2519">
        <v>20050330</v>
      </c>
      <c r="H2519" t="s">
        <v>10781</v>
      </c>
      <c r="I2519" t="s">
        <v>1167</v>
      </c>
      <c r="J2519" t="s">
        <v>1228</v>
      </c>
      <c r="K2519" t="s">
        <v>141</v>
      </c>
      <c r="L2519" t="s">
        <v>89</v>
      </c>
      <c r="M2519" t="s">
        <v>4155</v>
      </c>
      <c r="O2519" s="2">
        <f>IFERROR(IF($B2519="","",INDEX(所属情報!$E:$E,MATCH($A2519,所属情報!$A:$A,0))),"")</f>
        <v>490048</v>
      </c>
      <c r="P2519" s="2" t="str">
        <f t="shared" si="117"/>
        <v>水野　椋介 (1)</v>
      </c>
      <c r="Q2519" s="2" t="str">
        <f t="shared" si="118"/>
        <v>ﾐｽﾞﾉ ﾘｮｳｽｹ</v>
      </c>
      <c r="R2519" s="2" t="str">
        <f t="shared" si="119"/>
        <v>MIZUNO Ryosuke (05)</v>
      </c>
      <c r="S2519" s="2" t="str">
        <f>IFERROR(IF($F2519="","",INDEX(リスト!$C:$C,MATCH($F2519,リスト!$B:$B,0))),"")</f>
        <v>25</v>
      </c>
      <c r="T2519" s="2" t="str">
        <f>IFERROR(IF($K2519="","",INDEX(リスト!$F:$F,MATCH($K2519,リスト!$E:$E,0))),"")</f>
        <v>JPN</v>
      </c>
      <c r="U2519" s="2" t="str">
        <f>IF($B2519="","",RIGHT($G2519*1000+100+COUNTIF($G$2:$G2519,$G2519),9))</f>
        <v>050330103</v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>膳所・滋　賀</v>
      </c>
    </row>
    <row r="2520" spans="1:22" x14ac:dyDescent="0.4">
      <c r="A2520" t="s">
        <v>709</v>
      </c>
      <c r="B2520">
        <v>2539</v>
      </c>
      <c r="C2520" t="s">
        <v>10782</v>
      </c>
      <c r="D2520" t="s">
        <v>10783</v>
      </c>
      <c r="E2520">
        <v>1</v>
      </c>
      <c r="F2520" t="s">
        <v>93</v>
      </c>
      <c r="G2520">
        <v>20050819</v>
      </c>
      <c r="H2520" t="s">
        <v>10784</v>
      </c>
      <c r="I2520" t="s">
        <v>11951</v>
      </c>
      <c r="J2520" t="s">
        <v>796</v>
      </c>
      <c r="K2520" t="s">
        <v>141</v>
      </c>
      <c r="L2520" t="s">
        <v>93</v>
      </c>
      <c r="M2520" t="s">
        <v>3809</v>
      </c>
      <c r="O2520" s="2">
        <f>IFERROR(IF($B2520="","",INDEX(所属情報!$E:$E,MATCH($A2520,所属情報!$A:$A,0))),"")</f>
        <v>490048</v>
      </c>
      <c r="P2520" s="2" t="str">
        <f t="shared" si="117"/>
        <v>太田　航生 (1)</v>
      </c>
      <c r="Q2520" s="2" t="str">
        <f t="shared" si="118"/>
        <v>ｵｵﾀ ｺｳｾｲ</v>
      </c>
      <c r="R2520" s="2" t="str">
        <f t="shared" si="119"/>
        <v>OTA Kosei (05)</v>
      </c>
      <c r="S2520" s="2" t="str">
        <f>IFERROR(IF($F2520="","",INDEX(リスト!$C:$C,MATCH($F2520,リスト!$B:$B,0))),"")</f>
        <v>27</v>
      </c>
      <c r="T2520" s="2" t="str">
        <f>IFERROR(IF($K2520="","",INDEX(リスト!$F:$F,MATCH($K2520,リスト!$E:$E,0))),"")</f>
        <v>JPN</v>
      </c>
      <c r="U2520" s="2" t="str">
        <f>IF($B2520="","",RIGHT($G2520*1000+100+COUNTIF($G$2:$G2520,$G2520),9))</f>
        <v>050819102</v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>大手前・大　阪</v>
      </c>
    </row>
    <row r="2521" spans="1:22" x14ac:dyDescent="0.4">
      <c r="A2521" t="s">
        <v>709</v>
      </c>
      <c r="B2521">
        <v>2540</v>
      </c>
      <c r="C2521" t="s">
        <v>10785</v>
      </c>
      <c r="D2521" t="s">
        <v>10786</v>
      </c>
      <c r="E2521">
        <v>1</v>
      </c>
      <c r="F2521" t="s">
        <v>89</v>
      </c>
      <c r="G2521">
        <v>20041216</v>
      </c>
      <c r="H2521" t="s">
        <v>10787</v>
      </c>
      <c r="I2521" t="s">
        <v>783</v>
      </c>
      <c r="J2521" t="s">
        <v>10788</v>
      </c>
      <c r="K2521" t="s">
        <v>141</v>
      </c>
      <c r="L2521" t="s">
        <v>89</v>
      </c>
      <c r="M2521" t="s">
        <v>4155</v>
      </c>
      <c r="O2521" s="2">
        <f>IFERROR(IF($B2521="","",INDEX(所属情報!$E:$E,MATCH($A2521,所属情報!$A:$A,0))),"")</f>
        <v>490048</v>
      </c>
      <c r="P2521" s="2" t="str">
        <f t="shared" si="117"/>
        <v>山本　泰平 (1)</v>
      </c>
      <c r="Q2521" s="2" t="str">
        <f t="shared" si="118"/>
        <v>ﾔﾏﾓﾄ ﾀｲﾍｲ</v>
      </c>
      <c r="R2521" s="2" t="str">
        <f t="shared" si="119"/>
        <v>YAMAMOTO Taihei (04)</v>
      </c>
      <c r="S2521" s="2" t="str">
        <f>IFERROR(IF($F2521="","",INDEX(リスト!$C:$C,MATCH($F2521,リスト!$B:$B,0))),"")</f>
        <v>25</v>
      </c>
      <c r="T2521" s="2" t="str">
        <f>IFERROR(IF($K2521="","",INDEX(リスト!$F:$F,MATCH($K2521,リスト!$E:$E,0))),"")</f>
        <v>JPN</v>
      </c>
      <c r="U2521" s="2" t="str">
        <f>IF($B2521="","",RIGHT($G2521*1000+100+COUNTIF($G$2:$G2521,$G2521),9))</f>
        <v>041216102</v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>膳所・滋　賀</v>
      </c>
    </row>
    <row r="2522" spans="1:22" x14ac:dyDescent="0.4">
      <c r="A2522" t="s">
        <v>709</v>
      </c>
      <c r="B2522">
        <v>2541</v>
      </c>
      <c r="C2522" t="s">
        <v>8980</v>
      </c>
      <c r="D2522" t="s">
        <v>10789</v>
      </c>
      <c r="E2522">
        <v>1</v>
      </c>
      <c r="F2522" t="s">
        <v>71</v>
      </c>
      <c r="G2522">
        <v>20051210</v>
      </c>
      <c r="H2522" t="s">
        <v>10790</v>
      </c>
      <c r="I2522" t="s">
        <v>7296</v>
      </c>
      <c r="J2522" t="s">
        <v>1657</v>
      </c>
      <c r="K2522" t="s">
        <v>141</v>
      </c>
      <c r="L2522" t="s">
        <v>71</v>
      </c>
      <c r="M2522" t="s">
        <v>4160</v>
      </c>
      <c r="O2522" s="2">
        <f>IFERROR(IF($B2522="","",INDEX(所属情報!$E:$E,MATCH($A2522,所属情報!$A:$A,0))),"")</f>
        <v>490048</v>
      </c>
      <c r="P2522" s="2" t="str">
        <f t="shared" si="117"/>
        <v>中田　晴斗 (1)</v>
      </c>
      <c r="Q2522" s="2" t="str">
        <f t="shared" si="118"/>
        <v>ﾅｶﾀﾞ ﾊﾙﾄ</v>
      </c>
      <c r="R2522" s="2" t="str">
        <f t="shared" si="119"/>
        <v>NAKADA Haruto (05)</v>
      </c>
      <c r="S2522" s="2" t="str">
        <f>IFERROR(IF($F2522="","",INDEX(リスト!$C:$C,MATCH($F2522,リスト!$B:$B,0))),"")</f>
        <v>16</v>
      </c>
      <c r="T2522" s="2" t="str">
        <f>IFERROR(IF($K2522="","",INDEX(リスト!$F:$F,MATCH($K2522,リスト!$E:$E,0))),"")</f>
        <v>JPN</v>
      </c>
      <c r="U2522" s="2" t="str">
        <f>IF($B2522="","",RIGHT($G2522*1000+100+COUNTIF($G$2:$G2522,$G2522),9))</f>
        <v>051210101</v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>富山中部・富　山</v>
      </c>
    </row>
    <row r="2523" spans="1:22" x14ac:dyDescent="0.4">
      <c r="A2523" t="s">
        <v>709</v>
      </c>
      <c r="B2523">
        <v>2542</v>
      </c>
      <c r="C2523" t="s">
        <v>10791</v>
      </c>
      <c r="D2523" t="s">
        <v>10792</v>
      </c>
      <c r="E2523">
        <v>1</v>
      </c>
      <c r="F2523" t="s">
        <v>85</v>
      </c>
      <c r="G2523">
        <v>20041003</v>
      </c>
      <c r="H2523" t="s">
        <v>10793</v>
      </c>
      <c r="I2523" t="s">
        <v>1951</v>
      </c>
      <c r="J2523" t="s">
        <v>10794</v>
      </c>
      <c r="K2523" t="s">
        <v>141</v>
      </c>
      <c r="L2523" t="s">
        <v>85</v>
      </c>
      <c r="M2523" t="s">
        <v>3838</v>
      </c>
      <c r="O2523" s="2">
        <f>IFERROR(IF($B2523="","",INDEX(所属情報!$E:$E,MATCH($A2523,所属情報!$A:$A,0))),"")</f>
        <v>490048</v>
      </c>
      <c r="P2523" s="2" t="str">
        <f t="shared" si="117"/>
        <v>安藤　誉純 (1)</v>
      </c>
      <c r="Q2523" s="2" t="str">
        <f t="shared" si="118"/>
        <v>ｱﾝﾄﾞｳ ﾀｶｽﾞﾐ</v>
      </c>
      <c r="R2523" s="2" t="str">
        <f t="shared" si="119"/>
        <v>ANDO Takazumi (04)</v>
      </c>
      <c r="S2523" s="2" t="str">
        <f>IFERROR(IF($F2523="","",INDEX(リスト!$C:$C,MATCH($F2523,リスト!$B:$B,0))),"")</f>
        <v>23</v>
      </c>
      <c r="T2523" s="2" t="str">
        <f>IFERROR(IF($K2523="","",INDEX(リスト!$F:$F,MATCH($K2523,リスト!$E:$E,0))),"")</f>
        <v>JPN</v>
      </c>
      <c r="U2523" s="2" t="str">
        <f>IF($B2523="","",RIGHT($G2523*1000+100+COUNTIF($G$2:$G2523,$G2523),9))</f>
        <v>041003104</v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>明和・愛　知</v>
      </c>
    </row>
    <row r="2524" spans="1:22" x14ac:dyDescent="0.4">
      <c r="A2524" t="s">
        <v>709</v>
      </c>
      <c r="B2524">
        <v>2543</v>
      </c>
      <c r="C2524" t="s">
        <v>10795</v>
      </c>
      <c r="D2524" t="s">
        <v>10796</v>
      </c>
      <c r="E2524">
        <v>1</v>
      </c>
      <c r="F2524" t="s">
        <v>61</v>
      </c>
      <c r="G2524">
        <v>20041211</v>
      </c>
      <c r="H2524" t="s">
        <v>10797</v>
      </c>
      <c r="I2524" t="s">
        <v>10798</v>
      </c>
      <c r="J2524" t="s">
        <v>962</v>
      </c>
      <c r="K2524" t="s">
        <v>141</v>
      </c>
      <c r="L2524" t="s">
        <v>61</v>
      </c>
      <c r="M2524" t="s">
        <v>10799</v>
      </c>
      <c r="O2524" s="2">
        <f>IFERROR(IF($B2524="","",INDEX(所属情報!$E:$E,MATCH($A2524,所属情報!$A:$A,0))),"")</f>
        <v>490048</v>
      </c>
      <c r="P2524" s="2" t="str">
        <f t="shared" si="117"/>
        <v>丹野　啓仁 (1)</v>
      </c>
      <c r="Q2524" s="2" t="str">
        <f t="shared" si="118"/>
        <v>ﾀﾝﾉ ｹｲﾄ</v>
      </c>
      <c r="R2524" s="2" t="str">
        <f t="shared" si="119"/>
        <v>TANNO Keito (04)</v>
      </c>
      <c r="S2524" s="2" t="str">
        <f>IFERROR(IF($F2524="","",INDEX(リスト!$C:$C,MATCH($F2524,リスト!$B:$B,0))),"")</f>
        <v>11</v>
      </c>
      <c r="T2524" s="2" t="str">
        <f>IFERROR(IF($K2524="","",INDEX(リスト!$F:$F,MATCH($K2524,リスト!$E:$E,0))),"")</f>
        <v>JPN</v>
      </c>
      <c r="U2524" s="2" t="str">
        <f>IF($B2524="","",RIGHT($G2524*1000+100+COUNTIF($G$2:$G2524,$G2524),9))</f>
        <v>041211103</v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>立教新座・埼　玉</v>
      </c>
    </row>
    <row r="2525" spans="1:22" x14ac:dyDescent="0.4">
      <c r="A2525" t="s">
        <v>709</v>
      </c>
      <c r="B2525">
        <v>2544</v>
      </c>
      <c r="C2525" t="s">
        <v>11952</v>
      </c>
      <c r="D2525" t="s">
        <v>10800</v>
      </c>
      <c r="E2525">
        <v>1</v>
      </c>
      <c r="F2525" t="s">
        <v>63</v>
      </c>
      <c r="G2525">
        <v>20040326</v>
      </c>
      <c r="H2525" t="s">
        <v>10801</v>
      </c>
      <c r="I2525" t="s">
        <v>10802</v>
      </c>
      <c r="J2525" t="s">
        <v>8665</v>
      </c>
      <c r="K2525" t="s">
        <v>141</v>
      </c>
      <c r="L2525" t="s">
        <v>63</v>
      </c>
      <c r="M2525" t="s">
        <v>10803</v>
      </c>
      <c r="O2525" s="2">
        <f>IFERROR(IF($B2525="","",INDEX(所属情報!$E:$E,MATCH($A2525,所属情報!$A:$A,0))),"")</f>
        <v>490048</v>
      </c>
      <c r="P2525" s="2" t="str">
        <f t="shared" si="117"/>
        <v>浦田　峻太朗 (1)</v>
      </c>
      <c r="Q2525" s="2" t="str">
        <f t="shared" si="118"/>
        <v>ｳﾗﾀ ｼｭﾝﾀﾛｳ</v>
      </c>
      <c r="R2525" s="2" t="str">
        <f t="shared" si="119"/>
        <v>URATA Shuntaro (04)</v>
      </c>
      <c r="S2525" s="2" t="str">
        <f>IFERROR(IF($F2525="","",INDEX(リスト!$C:$C,MATCH($F2525,リスト!$B:$B,0))),"")</f>
        <v>12</v>
      </c>
      <c r="T2525" s="2" t="str">
        <f>IFERROR(IF($K2525="","",INDEX(リスト!$F:$F,MATCH($K2525,リスト!$E:$E,0))),"")</f>
        <v>JPN</v>
      </c>
      <c r="U2525" s="2" t="str">
        <f>IF($B2525="","",RIGHT($G2525*1000+100+COUNTIF($G$2:$G2525,$G2525),9))</f>
        <v>040326101</v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>昭和学院秀英・千　葉</v>
      </c>
    </row>
    <row r="2526" spans="1:22" x14ac:dyDescent="0.4">
      <c r="A2526" t="s">
        <v>709</v>
      </c>
      <c r="B2526">
        <v>2545</v>
      </c>
      <c r="C2526" t="s">
        <v>10804</v>
      </c>
      <c r="D2526" t="s">
        <v>10805</v>
      </c>
      <c r="E2526">
        <v>1</v>
      </c>
      <c r="F2526" t="s">
        <v>73</v>
      </c>
      <c r="G2526">
        <v>20050917</v>
      </c>
      <c r="H2526" t="s">
        <v>10806</v>
      </c>
      <c r="I2526" t="s">
        <v>10807</v>
      </c>
      <c r="J2526" t="s">
        <v>3394</v>
      </c>
      <c r="K2526" t="s">
        <v>141</v>
      </c>
      <c r="L2526" t="s">
        <v>73</v>
      </c>
      <c r="M2526" t="s">
        <v>10808</v>
      </c>
      <c r="O2526" s="2">
        <f>IFERROR(IF($B2526="","",INDEX(所属情報!$E:$E,MATCH($A2526,所属情報!$A:$A,0))),"")</f>
        <v>490048</v>
      </c>
      <c r="P2526" s="2" t="str">
        <f t="shared" si="117"/>
        <v>庄田　隆人 (1)</v>
      </c>
      <c r="Q2526" s="2" t="str">
        <f t="shared" si="118"/>
        <v>ｼｮｳﾀﾞ ﾘｭｳﾄ</v>
      </c>
      <c r="R2526" s="2" t="str">
        <f t="shared" si="119"/>
        <v>SHODA Ryuto (05)</v>
      </c>
      <c r="S2526" s="2" t="str">
        <f>IFERROR(IF($F2526="","",INDEX(リスト!$C:$C,MATCH($F2526,リスト!$B:$B,0))),"")</f>
        <v>17</v>
      </c>
      <c r="T2526" s="2" t="str">
        <f>IFERROR(IF($K2526="","",INDEX(リスト!$F:$F,MATCH($K2526,リスト!$E:$E,0))),"")</f>
        <v>JPN</v>
      </c>
      <c r="U2526" s="2" t="str">
        <f>IF($B2526="","",RIGHT($G2526*1000+100+COUNTIF($G$2:$G2526,$G2526),9))</f>
        <v>050917103</v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>小松・石　川</v>
      </c>
    </row>
    <row r="2527" spans="1:22" x14ac:dyDescent="0.4">
      <c r="A2527" t="s">
        <v>709</v>
      </c>
      <c r="B2527">
        <v>2546</v>
      </c>
      <c r="C2527" t="s">
        <v>10809</v>
      </c>
      <c r="D2527" t="s">
        <v>10810</v>
      </c>
      <c r="E2527">
        <v>1</v>
      </c>
      <c r="F2527" t="s">
        <v>71</v>
      </c>
      <c r="G2527">
        <v>20050311</v>
      </c>
      <c r="H2527" t="s">
        <v>10811</v>
      </c>
      <c r="I2527" t="s">
        <v>10812</v>
      </c>
      <c r="J2527" t="s">
        <v>903</v>
      </c>
      <c r="K2527" t="s">
        <v>141</v>
      </c>
      <c r="L2527" t="s">
        <v>71</v>
      </c>
      <c r="M2527" t="s">
        <v>9427</v>
      </c>
      <c r="O2527" s="2">
        <f>IFERROR(IF($B2527="","",INDEX(所属情報!$E:$E,MATCH($A2527,所属情報!$A:$A,0))),"")</f>
        <v>490048</v>
      </c>
      <c r="P2527" s="2" t="str">
        <f t="shared" si="117"/>
        <v>折橋　巧也 (1)</v>
      </c>
      <c r="Q2527" s="2" t="str">
        <f t="shared" si="118"/>
        <v>ｵﾘﾊｼ ﾀｸﾔ</v>
      </c>
      <c r="R2527" s="2" t="str">
        <f t="shared" si="119"/>
        <v>ORIHASHI Takuya (05)</v>
      </c>
      <c r="S2527" s="2" t="str">
        <f>IFERROR(IF($F2527="","",INDEX(リスト!$C:$C,MATCH($F2527,リスト!$B:$B,0))),"")</f>
        <v>16</v>
      </c>
      <c r="T2527" s="2" t="str">
        <f>IFERROR(IF($K2527="","",INDEX(リスト!$F:$F,MATCH($K2527,リスト!$E:$E,0))),"")</f>
        <v>JPN</v>
      </c>
      <c r="U2527" s="2" t="str">
        <f>IF($B2527="","",RIGHT($G2527*1000+100+COUNTIF($G$2:$G2527,$G2527),9))</f>
        <v>050311103</v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>富山・富　山</v>
      </c>
    </row>
    <row r="2528" spans="1:22" x14ac:dyDescent="0.4">
      <c r="A2528" t="s">
        <v>709</v>
      </c>
      <c r="B2528">
        <v>2547</v>
      </c>
      <c r="C2528" t="s">
        <v>10813</v>
      </c>
      <c r="D2528" t="s">
        <v>10814</v>
      </c>
      <c r="E2528">
        <v>1</v>
      </c>
      <c r="F2528" t="s">
        <v>93</v>
      </c>
      <c r="G2528">
        <v>20050517</v>
      </c>
      <c r="H2528" t="s">
        <v>10815</v>
      </c>
      <c r="I2528" t="s">
        <v>1966</v>
      </c>
      <c r="J2528" t="s">
        <v>1228</v>
      </c>
      <c r="K2528" t="s">
        <v>141</v>
      </c>
      <c r="L2528" t="s">
        <v>93</v>
      </c>
      <c r="M2528" t="s">
        <v>1032</v>
      </c>
      <c r="O2528" s="2">
        <f>IFERROR(IF($B2528="","",INDEX(所属情報!$E:$E,MATCH($A2528,所属情報!$A:$A,0))),"")</f>
        <v>490048</v>
      </c>
      <c r="P2528" s="2" t="str">
        <f t="shared" si="117"/>
        <v>中尾　亮介 (1)</v>
      </c>
      <c r="Q2528" s="2" t="str">
        <f t="shared" si="118"/>
        <v>ﾅｶｵ ﾘｮｳｽｹ</v>
      </c>
      <c r="R2528" s="2" t="str">
        <f t="shared" si="119"/>
        <v>NAKAO Ryosuke (05)</v>
      </c>
      <c r="S2528" s="2" t="str">
        <f>IFERROR(IF($F2528="","",INDEX(リスト!$C:$C,MATCH($F2528,リスト!$B:$B,0))),"")</f>
        <v>27</v>
      </c>
      <c r="T2528" s="2" t="str">
        <f>IFERROR(IF($K2528="","",INDEX(リスト!$F:$F,MATCH($K2528,リスト!$E:$E,0))),"")</f>
        <v>JPN</v>
      </c>
      <c r="U2528" s="2" t="str">
        <f>IF($B2528="","",RIGHT($G2528*1000+100+COUNTIF($G$2:$G2528,$G2528),9))</f>
        <v>050517104</v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>三島・大　阪</v>
      </c>
    </row>
    <row r="2529" spans="1:22" x14ac:dyDescent="0.4">
      <c r="A2529" t="s">
        <v>709</v>
      </c>
      <c r="B2529">
        <v>2548</v>
      </c>
      <c r="C2529" t="s">
        <v>10816</v>
      </c>
      <c r="D2529" t="s">
        <v>10817</v>
      </c>
      <c r="E2529">
        <v>1</v>
      </c>
      <c r="F2529" t="s">
        <v>113</v>
      </c>
      <c r="G2529">
        <v>20051105</v>
      </c>
      <c r="H2529" t="s">
        <v>10818</v>
      </c>
      <c r="I2529" t="s">
        <v>11953</v>
      </c>
      <c r="J2529" t="s">
        <v>992</v>
      </c>
      <c r="K2529" t="s">
        <v>141</v>
      </c>
      <c r="L2529" t="s">
        <v>113</v>
      </c>
      <c r="M2529" t="s">
        <v>3320</v>
      </c>
      <c r="O2529" s="2">
        <f>IFERROR(IF($B2529="","",INDEX(所属情報!$E:$E,MATCH($A2529,所属情報!$A:$A,0))),"")</f>
        <v>490048</v>
      </c>
      <c r="P2529" s="2" t="str">
        <f t="shared" si="117"/>
        <v>造田　隼佑 (1)</v>
      </c>
      <c r="Q2529" s="2" t="str">
        <f t="shared" si="118"/>
        <v>ｿﾞｳﾀﾞ ｼｭﾝｽｹ</v>
      </c>
      <c r="R2529" s="2" t="str">
        <f t="shared" si="119"/>
        <v>ZODA Shunsuke (05)</v>
      </c>
      <c r="S2529" s="2" t="str">
        <f>IFERROR(IF($F2529="","",INDEX(リスト!$C:$C,MATCH($F2529,リスト!$B:$B,0))),"")</f>
        <v>37</v>
      </c>
      <c r="T2529" s="2" t="str">
        <f>IFERROR(IF($K2529="","",INDEX(リスト!$F:$F,MATCH($K2529,リスト!$E:$E,0))),"")</f>
        <v>JPN</v>
      </c>
      <c r="U2529" s="2" t="str">
        <f>IF($B2529="","",RIGHT($G2529*1000+100+COUNTIF($G$2:$G2529,$G2529),9))</f>
        <v>051105105</v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>高松西・香　川</v>
      </c>
    </row>
    <row r="2530" spans="1:22" x14ac:dyDescent="0.4">
      <c r="A2530" t="s">
        <v>709</v>
      </c>
      <c r="B2530">
        <v>2549</v>
      </c>
      <c r="C2530" t="s">
        <v>10819</v>
      </c>
      <c r="D2530" t="s">
        <v>10820</v>
      </c>
      <c r="E2530">
        <v>1</v>
      </c>
      <c r="F2530" t="s">
        <v>83</v>
      </c>
      <c r="G2530">
        <v>20060223</v>
      </c>
      <c r="H2530" t="s">
        <v>10821</v>
      </c>
      <c r="I2530" t="s">
        <v>7694</v>
      </c>
      <c r="J2530" t="s">
        <v>1451</v>
      </c>
      <c r="K2530" t="s">
        <v>141</v>
      </c>
      <c r="L2530" t="s">
        <v>83</v>
      </c>
      <c r="M2530" t="s">
        <v>10822</v>
      </c>
      <c r="O2530" s="2">
        <f>IFERROR(IF($B2530="","",INDEX(所属情報!$E:$E,MATCH($A2530,所属情報!$A:$A,0))),"")</f>
        <v>490048</v>
      </c>
      <c r="P2530" s="2" t="str">
        <f t="shared" si="117"/>
        <v>北田　泰基 (1)</v>
      </c>
      <c r="Q2530" s="2" t="str">
        <f t="shared" si="118"/>
        <v>ｷﾀﾀﾞ ﾀｲｷ</v>
      </c>
      <c r="R2530" s="2" t="str">
        <f t="shared" si="119"/>
        <v>KITADA Taiki (06)</v>
      </c>
      <c r="S2530" s="2" t="str">
        <f>IFERROR(IF($F2530="","",INDEX(リスト!$C:$C,MATCH($F2530,リスト!$B:$B,0))),"")</f>
        <v>22</v>
      </c>
      <c r="T2530" s="2" t="str">
        <f>IFERROR(IF($K2530="","",INDEX(リスト!$F:$F,MATCH($K2530,リスト!$E:$E,0))),"")</f>
        <v>JPN</v>
      </c>
      <c r="U2530" s="2" t="str">
        <f>IF($B2530="","",RIGHT($G2530*1000+100+COUNTIF($G$2:$G2530,$G2530),9))</f>
        <v>060223101</v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>浜松北・静　岡</v>
      </c>
    </row>
    <row r="2531" spans="1:22" x14ac:dyDescent="0.4">
      <c r="A2531" t="s">
        <v>709</v>
      </c>
      <c r="B2531">
        <v>2550</v>
      </c>
      <c r="C2531" t="s">
        <v>10823</v>
      </c>
      <c r="D2531" t="s">
        <v>10824</v>
      </c>
      <c r="E2531">
        <v>1</v>
      </c>
      <c r="F2531" t="s">
        <v>47</v>
      </c>
      <c r="G2531">
        <v>20040927</v>
      </c>
      <c r="H2531" t="s">
        <v>10825</v>
      </c>
      <c r="I2531" t="s">
        <v>1140</v>
      </c>
      <c r="J2531" t="s">
        <v>5070</v>
      </c>
      <c r="K2531" t="s">
        <v>141</v>
      </c>
      <c r="L2531" t="s">
        <v>47</v>
      </c>
      <c r="M2531" t="s">
        <v>10826</v>
      </c>
      <c r="O2531" s="2">
        <f>IFERROR(IF($B2531="","",INDEX(所属情報!$E:$E,MATCH($A2531,所属情報!$A:$A,0))),"")</f>
        <v>490048</v>
      </c>
      <c r="P2531" s="2" t="str">
        <f t="shared" si="117"/>
        <v>吉田　和史 (1)</v>
      </c>
      <c r="Q2531" s="2" t="str">
        <f t="shared" si="118"/>
        <v>ﾖｼﾀﾞ ｶｽﾞｼ</v>
      </c>
      <c r="R2531" s="2" t="str">
        <f t="shared" si="119"/>
        <v>YOSHIDA Kazushi (04)</v>
      </c>
      <c r="S2531" s="2" t="str">
        <f>IFERROR(IF($F2531="","",INDEX(リスト!$C:$C,MATCH($F2531,リスト!$B:$B,0))),"")</f>
        <v>04</v>
      </c>
      <c r="T2531" s="2" t="str">
        <f>IFERROR(IF($K2531="","",INDEX(リスト!$F:$F,MATCH($K2531,リスト!$E:$E,0))),"")</f>
        <v>JPN</v>
      </c>
      <c r="U2531" s="2" t="str">
        <f>IF($B2531="","",RIGHT($G2531*1000+100+COUNTIF($G$2:$G2531,$G2531),9))</f>
        <v>040927102</v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>仙台第二・宮　城</v>
      </c>
    </row>
    <row r="2532" spans="1:22" x14ac:dyDescent="0.4">
      <c r="A2532" t="s">
        <v>749</v>
      </c>
      <c r="B2532">
        <v>2551</v>
      </c>
      <c r="C2532" t="s">
        <v>10827</v>
      </c>
      <c r="D2532" t="s">
        <v>10828</v>
      </c>
      <c r="E2532">
        <v>2</v>
      </c>
      <c r="F2532" t="s">
        <v>1281</v>
      </c>
      <c r="G2532">
        <v>20000912</v>
      </c>
      <c r="H2532" t="s">
        <v>10829</v>
      </c>
      <c r="I2532" t="s">
        <v>10830</v>
      </c>
      <c r="J2532" t="s">
        <v>2338</v>
      </c>
      <c r="K2532" t="s">
        <v>141</v>
      </c>
      <c r="L2532" t="s">
        <v>105</v>
      </c>
      <c r="M2532" t="s">
        <v>5054</v>
      </c>
      <c r="O2532" s="2">
        <f>IFERROR(IF($B2532="","",INDEX(所属情報!$E:$E,MATCH($A2532,所属情報!$A:$A,0))),"")</f>
        <v>500005</v>
      </c>
      <c r="P2532" s="2" t="str">
        <f t="shared" si="117"/>
        <v>日名　雄一郎 (2)</v>
      </c>
      <c r="Q2532" s="2" t="str">
        <f t="shared" si="118"/>
        <v>ﾋﾅ ﾕｳｲﾁﾛｳ</v>
      </c>
      <c r="R2532" s="2" t="str">
        <f t="shared" si="119"/>
        <v>HINA Yuichiro (00)</v>
      </c>
      <c r="S2532" s="2" t="str">
        <f>IFERROR(IF($F2532="","",INDEX(リスト!$C:$C,MATCH($F2532,リスト!$B:$B,0))),"")</f>
        <v>49</v>
      </c>
      <c r="T2532" s="2" t="str">
        <f>IFERROR(IF($K2532="","",INDEX(リスト!$F:$F,MATCH($K2532,リスト!$E:$E,0))),"")</f>
        <v>JPN</v>
      </c>
      <c r="U2532" s="2" t="str">
        <f>IF($B2532="","",RIGHT($G2532*1000+100+COUNTIF($G$2:$G2532,$G2532),9))</f>
        <v>000912102</v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>岡山城東・岡　山</v>
      </c>
    </row>
    <row r="2533" spans="1:22" x14ac:dyDescent="0.4">
      <c r="A2533" t="s">
        <v>771</v>
      </c>
      <c r="B2533">
        <v>2563</v>
      </c>
      <c r="C2533" t="s">
        <v>10831</v>
      </c>
      <c r="D2533" t="s">
        <v>11954</v>
      </c>
      <c r="E2533">
        <v>1</v>
      </c>
      <c r="F2533" t="s">
        <v>93</v>
      </c>
      <c r="G2533">
        <v>20050526</v>
      </c>
      <c r="H2533" t="s">
        <v>10832</v>
      </c>
      <c r="I2533" t="s">
        <v>4855</v>
      </c>
      <c r="J2533" t="s">
        <v>2087</v>
      </c>
      <c r="K2533" t="s">
        <v>141</v>
      </c>
      <c r="L2533" t="s">
        <v>93</v>
      </c>
      <c r="M2533" t="s">
        <v>4572</v>
      </c>
      <c r="O2533" s="2">
        <f>IFERROR(IF($B2533="","",INDEX(所属情報!$E:$E,MATCH($A2533,所属情報!$A:$A,0))),"")</f>
        <v>492214</v>
      </c>
      <c r="P2533" s="2" t="str">
        <f t="shared" si="117"/>
        <v>河本　悟志 (1)</v>
      </c>
      <c r="Q2533" s="2" t="str">
        <f t="shared" si="118"/>
        <v>ｶﾜﾓﾄ ｻﾄｼ</v>
      </c>
      <c r="R2533" s="2" t="str">
        <f t="shared" si="119"/>
        <v>KAWAMOTO Satoshi (05)</v>
      </c>
      <c r="S2533" s="2" t="str">
        <f>IFERROR(IF($F2533="","",INDEX(リスト!$C:$C,MATCH($F2533,リスト!$B:$B,0))),"")</f>
        <v>27</v>
      </c>
      <c r="T2533" s="2" t="str">
        <f>IFERROR(IF($K2533="","",INDEX(リスト!$F:$F,MATCH($K2533,リスト!$E:$E,0))),"")</f>
        <v>JPN</v>
      </c>
      <c r="U2533" s="2" t="str">
        <f>IF($B2533="","",RIGHT($G2533*1000+100+COUNTIF($G$2:$G2533,$G2533),9))</f>
        <v>050526104</v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>興國・大　阪</v>
      </c>
    </row>
    <row r="2534" spans="1:22" x14ac:dyDescent="0.4">
      <c r="A2534" t="s">
        <v>771</v>
      </c>
      <c r="B2534">
        <v>2564</v>
      </c>
      <c r="C2534" t="s">
        <v>10833</v>
      </c>
      <c r="D2534" t="s">
        <v>11955</v>
      </c>
      <c r="E2534">
        <v>1</v>
      </c>
      <c r="F2534" t="s">
        <v>93</v>
      </c>
      <c r="G2534">
        <v>20050421</v>
      </c>
      <c r="H2534" t="s">
        <v>10834</v>
      </c>
      <c r="I2534" t="s">
        <v>9140</v>
      </c>
      <c r="J2534" t="s">
        <v>1710</v>
      </c>
      <c r="K2534" t="s">
        <v>141</v>
      </c>
      <c r="L2534" t="s">
        <v>93</v>
      </c>
      <c r="M2534" t="s">
        <v>1026</v>
      </c>
      <c r="O2534" s="2">
        <f>IFERROR(IF($B2534="","",INDEX(所属情報!$E:$E,MATCH($A2534,所属情報!$A:$A,0))),"")</f>
        <v>492214</v>
      </c>
      <c r="P2534" s="2" t="str">
        <f t="shared" si="117"/>
        <v>藤江　健太 (1)</v>
      </c>
      <c r="Q2534" s="2" t="str">
        <f t="shared" si="118"/>
        <v>ﾌｼﾞｴ ｹﾝﾀ</v>
      </c>
      <c r="R2534" s="2" t="str">
        <f t="shared" si="119"/>
        <v>FUJIE Kenta (05)</v>
      </c>
      <c r="S2534" s="2" t="str">
        <f>IFERROR(IF($F2534="","",INDEX(リスト!$C:$C,MATCH($F2534,リスト!$B:$B,0))),"")</f>
        <v>27</v>
      </c>
      <c r="T2534" s="2" t="str">
        <f>IFERROR(IF($K2534="","",INDEX(リスト!$F:$F,MATCH($K2534,リスト!$E:$E,0))),"")</f>
        <v>JPN</v>
      </c>
      <c r="U2534" s="2" t="str">
        <f>IF($B2534="","",RIGHT($G2534*1000+100+COUNTIF($G$2:$G2534,$G2534),9))</f>
        <v>050421102</v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>寝屋川・大　阪</v>
      </c>
    </row>
    <row r="2535" spans="1:22" x14ac:dyDescent="0.4">
      <c r="A2535" t="s">
        <v>771</v>
      </c>
      <c r="B2535">
        <v>2565</v>
      </c>
      <c r="C2535" t="s">
        <v>10835</v>
      </c>
      <c r="D2535" t="s">
        <v>11956</v>
      </c>
      <c r="E2535">
        <v>1</v>
      </c>
      <c r="F2535" t="s">
        <v>95</v>
      </c>
      <c r="G2535">
        <v>20050922</v>
      </c>
      <c r="H2535" t="s">
        <v>10836</v>
      </c>
      <c r="I2535" t="s">
        <v>10837</v>
      </c>
      <c r="J2535" t="s">
        <v>2381</v>
      </c>
      <c r="K2535" t="s">
        <v>141</v>
      </c>
      <c r="L2535" t="s">
        <v>95</v>
      </c>
      <c r="M2535" t="s">
        <v>2535</v>
      </c>
      <c r="O2535" s="2">
        <f>IFERROR(IF($B2535="","",INDEX(所属情報!$E:$E,MATCH($A2535,所属情報!$A:$A,0))),"")</f>
        <v>492214</v>
      </c>
      <c r="P2535" s="2" t="str">
        <f t="shared" si="117"/>
        <v>尾副　宏樹 (1)</v>
      </c>
      <c r="Q2535" s="2" t="str">
        <f t="shared" si="118"/>
        <v>ｵｿﾞｴ ﾋﾛｷ</v>
      </c>
      <c r="R2535" s="2" t="str">
        <f t="shared" si="119"/>
        <v>OZOE Hiroki (05)</v>
      </c>
      <c r="S2535" s="2" t="str">
        <f>IFERROR(IF($F2535="","",INDEX(リスト!$C:$C,MATCH($F2535,リスト!$B:$B,0))),"")</f>
        <v>28</v>
      </c>
      <c r="T2535" s="2" t="str">
        <f>IFERROR(IF($K2535="","",INDEX(リスト!$F:$F,MATCH($K2535,リスト!$E:$E,0))),"")</f>
        <v>JPN</v>
      </c>
      <c r="U2535" s="2" t="str">
        <f>IF($B2535="","",RIGHT($G2535*1000+100+COUNTIF($G$2:$G2535,$G2535),9))</f>
        <v>050922103</v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>須磨翔風・兵　庫</v>
      </c>
    </row>
    <row r="2536" spans="1:22" x14ac:dyDescent="0.4">
      <c r="A2536" t="s">
        <v>771</v>
      </c>
      <c r="B2536">
        <v>2566</v>
      </c>
      <c r="C2536" t="s">
        <v>10838</v>
      </c>
      <c r="D2536" t="s">
        <v>11957</v>
      </c>
      <c r="E2536">
        <v>1</v>
      </c>
      <c r="F2536" t="s">
        <v>95</v>
      </c>
      <c r="G2536">
        <v>20060112</v>
      </c>
      <c r="H2536" t="s">
        <v>10839</v>
      </c>
      <c r="I2536" t="s">
        <v>1343</v>
      </c>
      <c r="J2536" t="s">
        <v>1986</v>
      </c>
      <c r="K2536" t="s">
        <v>141</v>
      </c>
      <c r="L2536" t="s">
        <v>95</v>
      </c>
      <c r="M2536" t="s">
        <v>2748</v>
      </c>
      <c r="O2536" s="2">
        <f>IFERROR(IF($B2536="","",INDEX(所属情報!$E:$E,MATCH($A2536,所属情報!$A:$A,0))),"")</f>
        <v>492214</v>
      </c>
      <c r="P2536" s="2" t="str">
        <f t="shared" si="117"/>
        <v>西村　太一 (1)</v>
      </c>
      <c r="Q2536" s="2" t="str">
        <f t="shared" si="118"/>
        <v>ﾆｼﾑﾗ ﾀｲﾁ</v>
      </c>
      <c r="R2536" s="2" t="str">
        <f t="shared" si="119"/>
        <v>NISHIMURA Taichi (06)</v>
      </c>
      <c r="S2536" s="2" t="str">
        <f>IFERROR(IF($F2536="","",INDEX(リスト!$C:$C,MATCH($F2536,リスト!$B:$B,0))),"")</f>
        <v>28</v>
      </c>
      <c r="T2536" s="2" t="str">
        <f>IFERROR(IF($K2536="","",INDEX(リスト!$F:$F,MATCH($K2536,リスト!$E:$E,0))),"")</f>
        <v>JPN</v>
      </c>
      <c r="U2536" s="2" t="str">
        <f>IF($B2536="","",RIGHT($G2536*1000+100+COUNTIF($G$2:$G2536,$G2536),9))</f>
        <v>060112101</v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>川西北陵・兵　庫</v>
      </c>
    </row>
    <row r="2537" spans="1:22" x14ac:dyDescent="0.4">
      <c r="A2537" t="s">
        <v>771</v>
      </c>
      <c r="B2537">
        <v>2567</v>
      </c>
      <c r="C2537" t="s">
        <v>10840</v>
      </c>
      <c r="D2537" t="s">
        <v>11958</v>
      </c>
      <c r="E2537">
        <v>1</v>
      </c>
      <c r="F2537" t="s">
        <v>95</v>
      </c>
      <c r="G2537">
        <v>20041225</v>
      </c>
      <c r="H2537" t="s">
        <v>10841</v>
      </c>
      <c r="I2537" t="s">
        <v>897</v>
      </c>
      <c r="J2537" t="s">
        <v>6098</v>
      </c>
      <c r="K2537" t="s">
        <v>141</v>
      </c>
      <c r="L2537" t="s">
        <v>95</v>
      </c>
      <c r="M2537" t="s">
        <v>8627</v>
      </c>
      <c r="O2537" s="2">
        <f>IFERROR(IF($B2537="","",INDEX(所属情報!$E:$E,MATCH($A2537,所属情報!$A:$A,0))),"")</f>
        <v>492214</v>
      </c>
      <c r="P2537" s="2" t="str">
        <f t="shared" si="117"/>
        <v>吉岡　直弥 (1)</v>
      </c>
      <c r="Q2537" s="2" t="str">
        <f t="shared" si="118"/>
        <v>ﾖｼｵｶ ﾅｵﾔ</v>
      </c>
      <c r="R2537" s="2" t="str">
        <f t="shared" si="119"/>
        <v>YOSHIOKA Naoya (04)</v>
      </c>
      <c r="S2537" s="2" t="str">
        <f>IFERROR(IF($F2537="","",INDEX(リスト!$C:$C,MATCH($F2537,リスト!$B:$B,0))),"")</f>
        <v>28</v>
      </c>
      <c r="T2537" s="2" t="str">
        <f>IFERROR(IF($K2537="","",INDEX(リスト!$F:$F,MATCH($K2537,リスト!$E:$E,0))),"")</f>
        <v>JPN</v>
      </c>
      <c r="U2537" s="2" t="str">
        <f>IF($B2537="","",RIGHT($G2537*1000+100+COUNTIF($G$2:$G2537,$G2537),9))</f>
        <v>041225101</v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>仁川学院・兵　庫</v>
      </c>
    </row>
    <row r="2538" spans="1:22" x14ac:dyDescent="0.4">
      <c r="A2538" t="s">
        <v>771</v>
      </c>
      <c r="B2538">
        <v>2568</v>
      </c>
      <c r="C2538" t="s">
        <v>10842</v>
      </c>
      <c r="D2538" t="s">
        <v>11959</v>
      </c>
      <c r="E2538">
        <v>1</v>
      </c>
      <c r="F2538" t="s">
        <v>95</v>
      </c>
      <c r="G2538">
        <v>20060129</v>
      </c>
      <c r="H2538" t="s">
        <v>10843</v>
      </c>
      <c r="I2538" t="s">
        <v>1408</v>
      </c>
      <c r="J2538" t="s">
        <v>9086</v>
      </c>
      <c r="K2538" t="s">
        <v>141</v>
      </c>
      <c r="L2538" t="s">
        <v>95</v>
      </c>
      <c r="M2538" t="s">
        <v>2748</v>
      </c>
      <c r="O2538" s="2">
        <f>IFERROR(IF($B2538="","",INDEX(所属情報!$E:$E,MATCH($A2538,所属情報!$A:$A,0))),"")</f>
        <v>492214</v>
      </c>
      <c r="P2538" s="2" t="str">
        <f t="shared" si="117"/>
        <v>尾崎　槙吾 (1)</v>
      </c>
      <c r="Q2538" s="2" t="str">
        <f t="shared" si="118"/>
        <v>ｵｻﾞｷ ｼﾝｺﾞ</v>
      </c>
      <c r="R2538" s="2" t="str">
        <f t="shared" si="119"/>
        <v>OZAKI Shingo (06)</v>
      </c>
      <c r="S2538" s="2" t="str">
        <f>IFERROR(IF($F2538="","",INDEX(リスト!$C:$C,MATCH($F2538,リスト!$B:$B,0))),"")</f>
        <v>28</v>
      </c>
      <c r="T2538" s="2" t="str">
        <f>IFERROR(IF($K2538="","",INDEX(リスト!$F:$F,MATCH($K2538,リスト!$E:$E,0))),"")</f>
        <v>JPN</v>
      </c>
      <c r="U2538" s="2" t="str">
        <f>IF($B2538="","",RIGHT($G2538*1000+100+COUNTIF($G$2:$G2538,$G2538),9))</f>
        <v>060129104</v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>川西北陵・兵　庫</v>
      </c>
    </row>
    <row r="2539" spans="1:22" x14ac:dyDescent="0.4">
      <c r="A2539" t="s">
        <v>771</v>
      </c>
      <c r="B2539">
        <v>2569</v>
      </c>
      <c r="C2539" t="s">
        <v>10844</v>
      </c>
      <c r="D2539" t="s">
        <v>11960</v>
      </c>
      <c r="E2539">
        <v>1</v>
      </c>
      <c r="F2539" t="s">
        <v>93</v>
      </c>
      <c r="G2539">
        <v>20050623</v>
      </c>
      <c r="H2539" t="s">
        <v>10845</v>
      </c>
      <c r="I2539" t="s">
        <v>10846</v>
      </c>
      <c r="J2539" t="s">
        <v>1303</v>
      </c>
      <c r="K2539" t="s">
        <v>141</v>
      </c>
      <c r="L2539" t="s">
        <v>93</v>
      </c>
      <c r="M2539" t="s">
        <v>9258</v>
      </c>
      <c r="O2539" s="2">
        <f>IFERROR(IF($B2539="","",INDEX(所属情報!$E:$E,MATCH($A2539,所属情報!$A:$A,0))),"")</f>
        <v>492214</v>
      </c>
      <c r="P2539" s="2" t="str">
        <f t="shared" si="117"/>
        <v>大坪　侑斗 (1)</v>
      </c>
      <c r="Q2539" s="2" t="str">
        <f t="shared" si="118"/>
        <v>ｵｵﾂﾎﾞ ﾕｳﾄ</v>
      </c>
      <c r="R2539" s="2" t="str">
        <f t="shared" si="119"/>
        <v>OTSUBO Yuto (05)</v>
      </c>
      <c r="S2539" s="2" t="str">
        <f>IFERROR(IF($F2539="","",INDEX(リスト!$C:$C,MATCH($F2539,リスト!$B:$B,0))),"")</f>
        <v>27</v>
      </c>
      <c r="T2539" s="2" t="str">
        <f>IFERROR(IF($K2539="","",INDEX(リスト!$F:$F,MATCH($K2539,リスト!$E:$E,0))),"")</f>
        <v>JPN</v>
      </c>
      <c r="U2539" s="2" t="str">
        <f>IF($B2539="","",RIGHT($G2539*1000+100+COUNTIF($G$2:$G2539,$G2539),9))</f>
        <v>050623102</v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>常翔学園・大　阪</v>
      </c>
    </row>
    <row r="2540" spans="1:22" x14ac:dyDescent="0.4">
      <c r="A2540" t="s">
        <v>771</v>
      </c>
      <c r="B2540">
        <v>2570</v>
      </c>
      <c r="C2540" t="s">
        <v>10847</v>
      </c>
      <c r="D2540" t="s">
        <v>11961</v>
      </c>
      <c r="E2540">
        <v>1</v>
      </c>
      <c r="F2540" t="s">
        <v>93</v>
      </c>
      <c r="G2540">
        <v>20050715</v>
      </c>
      <c r="H2540" t="s">
        <v>10848</v>
      </c>
      <c r="I2540" t="s">
        <v>11962</v>
      </c>
      <c r="J2540" t="s">
        <v>6265</v>
      </c>
      <c r="K2540" t="s">
        <v>141</v>
      </c>
      <c r="L2540" t="s">
        <v>93</v>
      </c>
      <c r="M2540" t="s">
        <v>993</v>
      </c>
      <c r="O2540" s="2">
        <f>IFERROR(IF($B2540="","",INDEX(所属情報!$E:$E,MATCH($A2540,所属情報!$A:$A,0))),"")</f>
        <v>492214</v>
      </c>
      <c r="P2540" s="2" t="str">
        <f t="shared" si="117"/>
        <v>大澤　透也 (1)</v>
      </c>
      <c r="Q2540" s="2" t="str">
        <f t="shared" si="118"/>
        <v>ｵｵｻﾞﾜ ﾄｳﾔ</v>
      </c>
      <c r="R2540" s="2" t="str">
        <f t="shared" si="119"/>
        <v>OZAWA Toya (05)</v>
      </c>
      <c r="S2540" s="2" t="str">
        <f>IFERROR(IF($F2540="","",INDEX(リスト!$C:$C,MATCH($F2540,リスト!$B:$B,0))),"")</f>
        <v>27</v>
      </c>
      <c r="T2540" s="2" t="str">
        <f>IFERROR(IF($K2540="","",INDEX(リスト!$F:$F,MATCH($K2540,リスト!$E:$E,0))),"")</f>
        <v>JPN</v>
      </c>
      <c r="U2540" s="2" t="str">
        <f>IF($B2540="","",RIGHT($G2540*1000+100+COUNTIF($G$2:$G2540,$G2540),9))</f>
        <v>050715101</v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>帝塚山学院・大　阪</v>
      </c>
    </row>
    <row r="2541" spans="1:22" x14ac:dyDescent="0.4">
      <c r="A2541" t="s">
        <v>771</v>
      </c>
      <c r="B2541">
        <v>2571</v>
      </c>
      <c r="C2541" t="s">
        <v>10849</v>
      </c>
      <c r="D2541" t="s">
        <v>11963</v>
      </c>
      <c r="E2541">
        <v>1</v>
      </c>
      <c r="F2541" t="s">
        <v>93</v>
      </c>
      <c r="G2541">
        <v>20051205</v>
      </c>
      <c r="H2541" t="s">
        <v>10850</v>
      </c>
      <c r="I2541" t="s">
        <v>1805</v>
      </c>
      <c r="J2541" t="s">
        <v>2393</v>
      </c>
      <c r="K2541" t="s">
        <v>141</v>
      </c>
      <c r="L2541" t="s">
        <v>93</v>
      </c>
      <c r="M2541" t="s">
        <v>10851</v>
      </c>
      <c r="O2541" s="2">
        <f>IFERROR(IF($B2541="","",INDEX(所属情報!$E:$E,MATCH($A2541,所属情報!$A:$A,0))),"")</f>
        <v>492214</v>
      </c>
      <c r="P2541" s="2" t="str">
        <f t="shared" si="117"/>
        <v>田中　慧伍 (1)</v>
      </c>
      <c r="Q2541" s="2" t="str">
        <f t="shared" si="118"/>
        <v>ﾀﾅｶ ｹﾝｺﾞ</v>
      </c>
      <c r="R2541" s="2" t="str">
        <f t="shared" si="119"/>
        <v>TANAKA Kengo (05)</v>
      </c>
      <c r="S2541" s="2" t="str">
        <f>IFERROR(IF($F2541="","",INDEX(リスト!$C:$C,MATCH($F2541,リスト!$B:$B,0))),"")</f>
        <v>27</v>
      </c>
      <c r="T2541" s="2" t="str">
        <f>IFERROR(IF($K2541="","",INDEX(リスト!$F:$F,MATCH($K2541,リスト!$E:$E,0))),"")</f>
        <v>JPN</v>
      </c>
      <c r="U2541" s="2" t="str">
        <f>IF($B2541="","",RIGHT($G2541*1000+100+COUNTIF($G$2:$G2541,$G2541),9))</f>
        <v>051205103</v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>長尾谷・大　阪</v>
      </c>
    </row>
    <row r="2542" spans="1:22" x14ac:dyDescent="0.4">
      <c r="A2542" t="s">
        <v>745</v>
      </c>
      <c r="B2542">
        <v>2572</v>
      </c>
      <c r="C2542" t="s">
        <v>10852</v>
      </c>
      <c r="D2542" t="s">
        <v>10853</v>
      </c>
      <c r="E2542">
        <v>1</v>
      </c>
      <c r="F2542" t="s">
        <v>93</v>
      </c>
      <c r="G2542">
        <v>20050826</v>
      </c>
      <c r="H2542" t="s">
        <v>10854</v>
      </c>
      <c r="I2542" t="s">
        <v>1078</v>
      </c>
      <c r="J2542" t="s">
        <v>1273</v>
      </c>
      <c r="K2542" t="s">
        <v>141</v>
      </c>
      <c r="L2542" t="s">
        <v>93</v>
      </c>
      <c r="M2542" t="s">
        <v>6037</v>
      </c>
      <c r="O2542" s="2">
        <f>IFERROR(IF($B2542="","",INDEX(所属情報!$E:$E,MATCH($A2542,所属情報!$A:$A,0))),"")</f>
        <v>492578</v>
      </c>
      <c r="P2542" s="2" t="str">
        <f t="shared" si="117"/>
        <v>村上　凛太朗 (1)</v>
      </c>
      <c r="Q2542" s="2" t="str">
        <f t="shared" si="118"/>
        <v>ﾑﾗｶﾐ ﾘﾝﾀﾛｳ</v>
      </c>
      <c r="R2542" s="2" t="str">
        <f t="shared" si="119"/>
        <v>MURAKAMI Rintaro (05)</v>
      </c>
      <c r="S2542" s="2" t="str">
        <f>IFERROR(IF($F2542="","",INDEX(リスト!$C:$C,MATCH($F2542,リスト!$B:$B,0))),"")</f>
        <v>27</v>
      </c>
      <c r="T2542" s="2" t="str">
        <f>IFERROR(IF($K2542="","",INDEX(リスト!$F:$F,MATCH($K2542,リスト!$E:$E,0))),"")</f>
        <v>JPN</v>
      </c>
      <c r="U2542" s="2" t="str">
        <f>IF($B2542="","",RIGHT($G2542*1000+100+COUNTIF($G$2:$G2542,$G2542),9))</f>
        <v>050826103</v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>アサンプション国際・大　阪</v>
      </c>
    </row>
    <row r="2543" spans="1:22" x14ac:dyDescent="0.4">
      <c r="A2543" t="s">
        <v>745</v>
      </c>
      <c r="B2543">
        <v>2573</v>
      </c>
      <c r="C2543" t="s">
        <v>10855</v>
      </c>
      <c r="D2543" t="s">
        <v>10856</v>
      </c>
      <c r="E2543">
        <v>1</v>
      </c>
      <c r="F2543" t="s">
        <v>93</v>
      </c>
      <c r="G2543">
        <v>20050609</v>
      </c>
      <c r="H2543" t="s">
        <v>10857</v>
      </c>
      <c r="I2543" t="s">
        <v>8569</v>
      </c>
      <c r="J2543" t="s">
        <v>929</v>
      </c>
      <c r="K2543" t="s">
        <v>141</v>
      </c>
      <c r="L2543" t="s">
        <v>99</v>
      </c>
      <c r="M2543" t="s">
        <v>1933</v>
      </c>
      <c r="O2543" s="2">
        <f>IFERROR(IF($B2543="","",INDEX(所属情報!$E:$E,MATCH($A2543,所属情報!$A:$A,0))),"")</f>
        <v>492578</v>
      </c>
      <c r="P2543" s="2" t="str">
        <f t="shared" si="117"/>
        <v>長濱　拓実 (1)</v>
      </c>
      <c r="Q2543" s="2" t="str">
        <f t="shared" si="118"/>
        <v>ﾅｶﾞﾊﾏ ﾀｸﾐ</v>
      </c>
      <c r="R2543" s="2" t="str">
        <f t="shared" si="119"/>
        <v>NAGAHAMA Takumi (05)</v>
      </c>
      <c r="S2543" s="2" t="str">
        <f>IFERROR(IF($F2543="","",INDEX(リスト!$C:$C,MATCH($F2543,リスト!$B:$B,0))),"")</f>
        <v>27</v>
      </c>
      <c r="T2543" s="2" t="str">
        <f>IFERROR(IF($K2543="","",INDEX(リスト!$F:$F,MATCH($K2543,リスト!$E:$E,0))),"")</f>
        <v>JPN</v>
      </c>
      <c r="U2543" s="2" t="str">
        <f>IF($B2543="","",RIGHT($G2543*1000+100+COUNTIF($G$2:$G2543,$G2543),9))</f>
        <v>050609106</v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>田辺・和歌山</v>
      </c>
    </row>
    <row r="2544" spans="1:22" x14ac:dyDescent="0.4">
      <c r="A2544" t="s">
        <v>704</v>
      </c>
      <c r="B2544">
        <v>2574</v>
      </c>
      <c r="C2544" t="s">
        <v>10858</v>
      </c>
      <c r="D2544" t="s">
        <v>10859</v>
      </c>
      <c r="E2544">
        <v>1</v>
      </c>
      <c r="F2544" t="s">
        <v>91</v>
      </c>
      <c r="G2544">
        <v>20050423</v>
      </c>
      <c r="H2544" t="s">
        <v>10860</v>
      </c>
      <c r="I2544" t="s">
        <v>1662</v>
      </c>
      <c r="J2544" t="s">
        <v>10861</v>
      </c>
      <c r="K2544" t="s">
        <v>141</v>
      </c>
      <c r="L2544" t="s">
        <v>91</v>
      </c>
      <c r="M2544" t="s">
        <v>1947</v>
      </c>
      <c r="O2544" s="2">
        <f>IFERROR(IF($B2544="","",INDEX(所属情報!$E:$E,MATCH($A2544,所属情報!$A:$A,0))),"")</f>
        <v>492232</v>
      </c>
      <c r="P2544" s="2" t="str">
        <f t="shared" si="117"/>
        <v>兒玉　琥珀 (1)</v>
      </c>
      <c r="Q2544" s="2" t="str">
        <f t="shared" si="118"/>
        <v>ｺﾀﾞﾏ ｺﾊｸ</v>
      </c>
      <c r="R2544" s="2" t="str">
        <f t="shared" si="119"/>
        <v>KODAMA Kohaku (05)</v>
      </c>
      <c r="S2544" s="2" t="str">
        <f>IFERROR(IF($F2544="","",INDEX(リスト!$C:$C,MATCH($F2544,リスト!$B:$B,0))),"")</f>
        <v>26</v>
      </c>
      <c r="T2544" s="2" t="str">
        <f>IFERROR(IF($K2544="","",INDEX(リスト!$F:$F,MATCH($K2544,リスト!$E:$E,0))),"")</f>
        <v>JPN</v>
      </c>
      <c r="U2544" s="2" t="str">
        <f>IF($B2544="","",RIGHT($G2544*1000+100+COUNTIF($G$2:$G2544,$G2544),9))</f>
        <v>050423102</v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>桂・京　都</v>
      </c>
    </row>
    <row r="2545" spans="1:22" x14ac:dyDescent="0.4">
      <c r="A2545" t="s">
        <v>728</v>
      </c>
      <c r="B2545">
        <v>2575</v>
      </c>
      <c r="C2545" t="s">
        <v>10862</v>
      </c>
      <c r="D2545" t="s">
        <v>10863</v>
      </c>
      <c r="E2545">
        <v>1</v>
      </c>
      <c r="F2545" t="s">
        <v>95</v>
      </c>
      <c r="G2545">
        <v>20050728</v>
      </c>
      <c r="H2545" t="s">
        <v>10864</v>
      </c>
      <c r="I2545" t="s">
        <v>10865</v>
      </c>
      <c r="J2545" t="s">
        <v>10866</v>
      </c>
      <c r="K2545" t="s">
        <v>141</v>
      </c>
      <c r="L2545" t="s">
        <v>93</v>
      </c>
      <c r="M2545" t="s">
        <v>1102</v>
      </c>
      <c r="O2545" s="2">
        <f>IFERROR(IF($B2545="","",INDEX(所属情報!$E:$E,MATCH($A2545,所属情報!$A:$A,0))),"")</f>
        <v>492237</v>
      </c>
      <c r="P2545" s="2" t="str">
        <f t="shared" si="117"/>
        <v>本山　凱生 (1)</v>
      </c>
      <c r="Q2545" s="2" t="str">
        <f t="shared" si="118"/>
        <v>ﾓﾄﾔﾏ ｶｲｾｲ</v>
      </c>
      <c r="R2545" s="2" t="str">
        <f t="shared" si="119"/>
        <v>MOTOYAMA Kaisei (05)</v>
      </c>
      <c r="S2545" s="2" t="str">
        <f>IFERROR(IF($F2545="","",INDEX(リスト!$C:$C,MATCH($F2545,リスト!$B:$B,0))),"")</f>
        <v>28</v>
      </c>
      <c r="T2545" s="2" t="str">
        <f>IFERROR(IF($K2545="","",INDEX(リスト!$F:$F,MATCH($K2545,リスト!$E:$E,0))),"")</f>
        <v>JPN</v>
      </c>
      <c r="U2545" s="2" t="str">
        <f>IF($B2545="","",RIGHT($G2545*1000+100+COUNTIF($G$2:$G2545,$G2545),9))</f>
        <v>050728102</v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>履正社・大　阪</v>
      </c>
    </row>
    <row r="2546" spans="1:22" x14ac:dyDescent="0.4">
      <c r="A2546" t="s">
        <v>728</v>
      </c>
      <c r="B2546">
        <v>2576</v>
      </c>
      <c r="C2546" t="s">
        <v>11964</v>
      </c>
      <c r="D2546" t="s">
        <v>10867</v>
      </c>
      <c r="E2546">
        <v>1</v>
      </c>
      <c r="F2546" t="s">
        <v>95</v>
      </c>
      <c r="G2546">
        <v>20051008</v>
      </c>
      <c r="H2546" t="s">
        <v>10868</v>
      </c>
      <c r="I2546" t="s">
        <v>10869</v>
      </c>
      <c r="J2546" t="s">
        <v>1548</v>
      </c>
      <c r="K2546" t="s">
        <v>141</v>
      </c>
      <c r="L2546" t="s">
        <v>129</v>
      </c>
      <c r="M2546" t="s">
        <v>10870</v>
      </c>
      <c r="O2546" s="2">
        <f>IFERROR(IF($B2546="","",INDEX(所属情報!$E:$E,MATCH($A2546,所属情報!$A:$A,0))),"")</f>
        <v>492237</v>
      </c>
      <c r="P2546" s="2" t="str">
        <f t="shared" si="117"/>
        <v>戸髙　滉大 (1)</v>
      </c>
      <c r="Q2546" s="2" t="str">
        <f t="shared" si="118"/>
        <v>ﾄﾀﾞｶ ｺｳﾀﾞｲ</v>
      </c>
      <c r="R2546" s="2" t="str">
        <f t="shared" si="119"/>
        <v>TODAKA Kodai (05)</v>
      </c>
      <c r="S2546" s="2" t="str">
        <f>IFERROR(IF($F2546="","",INDEX(リスト!$C:$C,MATCH($F2546,リスト!$B:$B,0))),"")</f>
        <v>28</v>
      </c>
      <c r="T2546" s="2" t="str">
        <f>IFERROR(IF($K2546="","",INDEX(リスト!$F:$F,MATCH($K2546,リスト!$E:$E,0))),"")</f>
        <v>JPN</v>
      </c>
      <c r="U2546" s="2" t="str">
        <f>IF($B2546="","",RIGHT($G2546*1000+100+COUNTIF($G$2:$G2546,$G2546),9))</f>
        <v>051008102</v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>宮崎日本大・宮　崎</v>
      </c>
    </row>
    <row r="2547" spans="1:22" x14ac:dyDescent="0.4">
      <c r="A2547" t="s">
        <v>728</v>
      </c>
      <c r="B2547">
        <v>2577</v>
      </c>
      <c r="C2547" t="s">
        <v>10871</v>
      </c>
      <c r="D2547" t="s">
        <v>10872</v>
      </c>
      <c r="E2547">
        <v>1</v>
      </c>
      <c r="F2547" t="s">
        <v>95</v>
      </c>
      <c r="G2547">
        <v>20060305</v>
      </c>
      <c r="H2547" t="s">
        <v>10873</v>
      </c>
      <c r="I2547" t="s">
        <v>3599</v>
      </c>
      <c r="J2547" t="s">
        <v>1037</v>
      </c>
      <c r="K2547" t="s">
        <v>141</v>
      </c>
      <c r="L2547" t="s">
        <v>107</v>
      </c>
      <c r="M2547" t="s">
        <v>10874</v>
      </c>
      <c r="O2547" s="2">
        <f>IFERROR(IF($B2547="","",INDEX(所属情報!$E:$E,MATCH($A2547,所属情報!$A:$A,0))),"")</f>
        <v>492237</v>
      </c>
      <c r="P2547" s="2" t="str">
        <f t="shared" si="117"/>
        <v>坂根　大希 (1)</v>
      </c>
      <c r="Q2547" s="2" t="str">
        <f t="shared" si="118"/>
        <v>ｻｶﾈ ﾀﾞｲｷ</v>
      </c>
      <c r="R2547" s="2" t="str">
        <f t="shared" si="119"/>
        <v>SAKANE Daiki (06)</v>
      </c>
      <c r="S2547" s="2" t="str">
        <f>IFERROR(IF($F2547="","",INDEX(リスト!$C:$C,MATCH($F2547,リスト!$B:$B,0))),"")</f>
        <v>28</v>
      </c>
      <c r="T2547" s="2" t="str">
        <f>IFERROR(IF($K2547="","",INDEX(リスト!$F:$F,MATCH($K2547,リスト!$E:$E,0))),"")</f>
        <v>JPN</v>
      </c>
      <c r="U2547" s="2" t="str">
        <f>IF($B2547="","",RIGHT($G2547*1000+100+COUNTIF($G$2:$G2547,$G2547),9))</f>
        <v>060305101</v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>呉・広　島</v>
      </c>
    </row>
    <row r="2548" spans="1:22" x14ac:dyDescent="0.4">
      <c r="A2548" t="s">
        <v>728</v>
      </c>
      <c r="B2548">
        <v>2578</v>
      </c>
      <c r="C2548" t="s">
        <v>10875</v>
      </c>
      <c r="D2548" t="s">
        <v>10876</v>
      </c>
      <c r="E2548">
        <v>1</v>
      </c>
      <c r="F2548" t="s">
        <v>95</v>
      </c>
      <c r="G2548">
        <v>20050801</v>
      </c>
      <c r="H2548" t="s">
        <v>10877</v>
      </c>
      <c r="I2548" t="s">
        <v>11965</v>
      </c>
      <c r="J2548" t="s">
        <v>11966</v>
      </c>
      <c r="K2548" t="s">
        <v>141</v>
      </c>
      <c r="L2548" t="s">
        <v>93</v>
      </c>
      <c r="M2548" t="s">
        <v>815</v>
      </c>
      <c r="O2548" s="2">
        <f>IFERROR(IF($B2548="","",INDEX(所属情報!$E:$E,MATCH($A2548,所属情報!$A:$A,0))),"")</f>
        <v>492237</v>
      </c>
      <c r="P2548" s="2" t="str">
        <f t="shared" si="117"/>
        <v>島瀬　裕次 (1)</v>
      </c>
      <c r="Q2548" s="2" t="str">
        <f t="shared" si="118"/>
        <v>ｼﾏｾ ﾕｳｼﾞ</v>
      </c>
      <c r="R2548" s="2" t="str">
        <f t="shared" si="119"/>
        <v>SHIMASE Yuji (05)</v>
      </c>
      <c r="S2548" s="2" t="str">
        <f>IFERROR(IF($F2548="","",INDEX(リスト!$C:$C,MATCH($F2548,リスト!$B:$B,0))),"")</f>
        <v>28</v>
      </c>
      <c r="T2548" s="2" t="str">
        <f>IFERROR(IF($K2548="","",INDEX(リスト!$F:$F,MATCH($K2548,リスト!$E:$E,0))),"")</f>
        <v>JPN</v>
      </c>
      <c r="U2548" s="2" t="str">
        <f>IF($B2548="","",RIGHT($G2548*1000+100+COUNTIF($G$2:$G2548,$G2548),9))</f>
        <v>050801103</v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>関西大北陽・大　阪</v>
      </c>
    </row>
    <row r="2549" spans="1:22" x14ac:dyDescent="0.4">
      <c r="A2549" t="s">
        <v>728</v>
      </c>
      <c r="B2549">
        <v>2579</v>
      </c>
      <c r="C2549" t="s">
        <v>10878</v>
      </c>
      <c r="D2549" t="s">
        <v>10879</v>
      </c>
      <c r="E2549">
        <v>1</v>
      </c>
      <c r="F2549" t="s">
        <v>95</v>
      </c>
      <c r="G2549">
        <v>20050425</v>
      </c>
      <c r="H2549" t="s">
        <v>10880</v>
      </c>
      <c r="I2549" t="s">
        <v>9467</v>
      </c>
      <c r="J2549" t="s">
        <v>874</v>
      </c>
      <c r="K2549" t="s">
        <v>141</v>
      </c>
      <c r="L2549" t="s">
        <v>95</v>
      </c>
      <c r="M2549" t="s">
        <v>7702</v>
      </c>
      <c r="O2549" s="2">
        <f>IFERROR(IF($B2549="","",INDEX(所属情報!$E:$E,MATCH($A2549,所属情報!$A:$A,0))),"")</f>
        <v>492237</v>
      </c>
      <c r="P2549" s="2" t="str">
        <f t="shared" si="117"/>
        <v>福島　晴 (1)</v>
      </c>
      <c r="Q2549" s="2" t="str">
        <f t="shared" si="118"/>
        <v>ﾌｸｼﾏ ﾊﾙ</v>
      </c>
      <c r="R2549" s="2" t="str">
        <f t="shared" si="119"/>
        <v>FUKUSHIMA Haru (05)</v>
      </c>
      <c r="S2549" s="2" t="str">
        <f>IFERROR(IF($F2549="","",INDEX(リスト!$C:$C,MATCH($F2549,リスト!$B:$B,0))),"")</f>
        <v>28</v>
      </c>
      <c r="T2549" s="2" t="str">
        <f>IFERROR(IF($K2549="","",INDEX(リスト!$F:$F,MATCH($K2549,リスト!$E:$E,0))),"")</f>
        <v>JPN</v>
      </c>
      <c r="U2549" s="2" t="str">
        <f>IF($B2549="","",RIGHT($G2549*1000+100+COUNTIF($G$2:$G2549,$G2549),9))</f>
        <v>050425103</v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>川西明峰・兵　庫</v>
      </c>
    </row>
    <row r="2550" spans="1:22" x14ac:dyDescent="0.4">
      <c r="A2550" t="s">
        <v>728</v>
      </c>
      <c r="B2550">
        <v>2580</v>
      </c>
      <c r="C2550" t="s">
        <v>10881</v>
      </c>
      <c r="D2550" t="s">
        <v>10882</v>
      </c>
      <c r="E2550">
        <v>1</v>
      </c>
      <c r="F2550" t="s">
        <v>95</v>
      </c>
      <c r="G2550">
        <v>20050228</v>
      </c>
      <c r="H2550" t="s">
        <v>10883</v>
      </c>
      <c r="I2550" t="s">
        <v>6231</v>
      </c>
      <c r="J2550" t="s">
        <v>2854</v>
      </c>
      <c r="K2550" t="s">
        <v>141</v>
      </c>
      <c r="L2550" t="s">
        <v>95</v>
      </c>
      <c r="M2550" t="s">
        <v>10884</v>
      </c>
      <c r="O2550" s="2">
        <f>IFERROR(IF($B2550="","",INDEX(所属情報!$E:$E,MATCH($A2550,所属情報!$A:$A,0))),"")</f>
        <v>492237</v>
      </c>
      <c r="P2550" s="2" t="str">
        <f t="shared" si="117"/>
        <v>下村　響生 (1)</v>
      </c>
      <c r="Q2550" s="2" t="str">
        <f t="shared" si="118"/>
        <v>ｼﾓﾑﾗ ﾋﾋﾞｷ</v>
      </c>
      <c r="R2550" s="2" t="str">
        <f t="shared" si="119"/>
        <v>SHIMOMURA Hibiki (05)</v>
      </c>
      <c r="S2550" s="2" t="str">
        <f>IFERROR(IF($F2550="","",INDEX(リスト!$C:$C,MATCH($F2550,リスト!$B:$B,0))),"")</f>
        <v>28</v>
      </c>
      <c r="T2550" s="2" t="str">
        <f>IFERROR(IF($K2550="","",INDEX(リスト!$F:$F,MATCH($K2550,リスト!$E:$E,0))),"")</f>
        <v>JPN</v>
      </c>
      <c r="U2550" s="2" t="str">
        <f>IF($B2550="","",RIGHT($G2550*1000+100+COUNTIF($G$2:$G2550,$G2550),9))</f>
        <v>050228101</v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>神戸高塚・兵　庫</v>
      </c>
    </row>
    <row r="2551" spans="1:22" x14ac:dyDescent="0.4">
      <c r="A2551" t="s">
        <v>728</v>
      </c>
      <c r="B2551">
        <v>2581</v>
      </c>
      <c r="C2551" t="s">
        <v>10885</v>
      </c>
      <c r="D2551" t="s">
        <v>10886</v>
      </c>
      <c r="E2551">
        <v>2</v>
      </c>
      <c r="F2551" t="s">
        <v>95</v>
      </c>
      <c r="G2551">
        <v>20040907</v>
      </c>
      <c r="H2551" t="s">
        <v>10887</v>
      </c>
      <c r="I2551" t="s">
        <v>10888</v>
      </c>
      <c r="J2551" t="s">
        <v>4757</v>
      </c>
      <c r="K2551" t="s">
        <v>141</v>
      </c>
      <c r="L2551" t="s">
        <v>95</v>
      </c>
      <c r="M2551" t="s">
        <v>10182</v>
      </c>
      <c r="O2551" s="2">
        <f>IFERROR(IF($B2551="","",INDEX(所属情報!$E:$E,MATCH($A2551,所属情報!$A:$A,0))),"")</f>
        <v>492237</v>
      </c>
      <c r="P2551" s="2" t="str">
        <f t="shared" si="117"/>
        <v>稲岡　憲侑 (2)</v>
      </c>
      <c r="Q2551" s="2" t="str">
        <f t="shared" si="118"/>
        <v>ｲﾅｵｶ ﾉﾘﾕｷ</v>
      </c>
      <c r="R2551" s="2" t="str">
        <f t="shared" si="119"/>
        <v>INAOKA Noriyuki (04)</v>
      </c>
      <c r="S2551" s="2" t="str">
        <f>IFERROR(IF($F2551="","",INDEX(リスト!$C:$C,MATCH($F2551,リスト!$B:$B,0))),"")</f>
        <v>28</v>
      </c>
      <c r="T2551" s="2" t="str">
        <f>IFERROR(IF($K2551="","",INDEX(リスト!$F:$F,MATCH($K2551,リスト!$E:$E,0))),"")</f>
        <v>JPN</v>
      </c>
      <c r="U2551" s="2" t="str">
        <f>IF($B2551="","",RIGHT($G2551*1000+100+COUNTIF($G$2:$G2551,$G2551),9))</f>
        <v>040907106</v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>姫路・兵　庫</v>
      </c>
    </row>
    <row r="2552" spans="1:22" x14ac:dyDescent="0.4">
      <c r="A2552" t="s">
        <v>728</v>
      </c>
      <c r="B2552">
        <v>2582</v>
      </c>
      <c r="C2552" t="s">
        <v>10889</v>
      </c>
      <c r="D2552" t="s">
        <v>10890</v>
      </c>
      <c r="E2552">
        <v>2</v>
      </c>
      <c r="F2552" t="s">
        <v>95</v>
      </c>
      <c r="G2552">
        <v>20041029</v>
      </c>
      <c r="H2552" t="s">
        <v>10891</v>
      </c>
      <c r="I2552" t="s">
        <v>3689</v>
      </c>
      <c r="J2552" t="s">
        <v>1004</v>
      </c>
      <c r="K2552" t="s">
        <v>141</v>
      </c>
      <c r="L2552" t="s">
        <v>95</v>
      </c>
      <c r="M2552" t="s">
        <v>791</v>
      </c>
      <c r="O2552" s="2">
        <f>IFERROR(IF($B2552="","",INDEX(所属情報!$E:$E,MATCH($A2552,所属情報!$A:$A,0))),"")</f>
        <v>492237</v>
      </c>
      <c r="P2552" s="2" t="str">
        <f t="shared" si="117"/>
        <v>辻　飛向 (2)</v>
      </c>
      <c r="Q2552" s="2" t="str">
        <f t="shared" si="118"/>
        <v>ﾂｼﾞ ﾋﾅﾀ</v>
      </c>
      <c r="R2552" s="2" t="str">
        <f t="shared" si="119"/>
        <v>TSUJI Hinata (04)</v>
      </c>
      <c r="S2552" s="2" t="str">
        <f>IFERROR(IF($F2552="","",INDEX(リスト!$C:$C,MATCH($F2552,リスト!$B:$B,0))),"")</f>
        <v>28</v>
      </c>
      <c r="T2552" s="2" t="str">
        <f>IFERROR(IF($K2552="","",INDEX(リスト!$F:$F,MATCH($K2552,リスト!$E:$E,0))),"")</f>
        <v>JPN</v>
      </c>
      <c r="U2552" s="2" t="str">
        <f>IF($B2552="","",RIGHT($G2552*1000+100+COUNTIF($G$2:$G2552,$G2552),9))</f>
        <v>041029102</v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>報徳学園・兵　庫</v>
      </c>
    </row>
    <row r="2553" spans="1:22" x14ac:dyDescent="0.4">
      <c r="A2553" t="s">
        <v>11967</v>
      </c>
      <c r="B2553">
        <v>2583</v>
      </c>
      <c r="C2553" t="s">
        <v>10892</v>
      </c>
      <c r="D2553" t="s">
        <v>11968</v>
      </c>
      <c r="E2553">
        <v>1</v>
      </c>
      <c r="F2553" t="s">
        <v>10893</v>
      </c>
      <c r="G2553">
        <v>20050413</v>
      </c>
      <c r="H2553" t="s">
        <v>11969</v>
      </c>
      <c r="I2553" t="s">
        <v>11970</v>
      </c>
      <c r="J2553" t="s">
        <v>11971</v>
      </c>
      <c r="K2553" t="s">
        <v>11849</v>
      </c>
      <c r="L2553" t="s">
        <v>10894</v>
      </c>
      <c r="M2553" t="s">
        <v>10895</v>
      </c>
      <c r="O2553" s="2">
        <f>IFERROR(IF($B2553="","",INDEX(所属情報!$E:$E,MATCH($A2553,所属情報!$A:$A,0))),"")</f>
        <v>492524</v>
      </c>
      <c r="P2553" s="2" t="str">
        <f t="shared" si="117"/>
        <v>森澤　祐太 (1)</v>
      </c>
      <c r="Q2553" s="2" t="str">
        <f t="shared" si="118"/>
        <v>ﾓﾘｻﾞﾜ ﾕｳﾀ</v>
      </c>
      <c r="R2553" s="2" t="str">
        <f t="shared" si="119"/>
        <v>MORIZAWA Yuta (05)</v>
      </c>
      <c r="S2553" s="2" t="str">
        <f>IFERROR(IF($F2553="","",INDEX(リスト!$C:$C,MATCH($F2553,リスト!$B:$B,0))),"")</f>
        <v>37</v>
      </c>
      <c r="T2553" s="2" t="str">
        <f>IFERROR(IF($K2553="","",INDEX(リスト!$F:$F,MATCH($K2553,リスト!$E:$E,0))),"")</f>
        <v>JPN</v>
      </c>
      <c r="U2553" s="2" t="str">
        <f>IF($B2553="","",RIGHT($G2553*1000+100+COUNTIF($G$2:$G2553,$G2553),9))</f>
        <v>050413103</v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>高松商業高校・香　川</v>
      </c>
    </row>
    <row r="2554" spans="1:22" x14ac:dyDescent="0.4">
      <c r="A2554" t="s">
        <v>11967</v>
      </c>
      <c r="B2554">
        <v>2584</v>
      </c>
      <c r="C2554" t="s">
        <v>11972</v>
      </c>
      <c r="D2554" t="s">
        <v>11973</v>
      </c>
      <c r="E2554">
        <v>1</v>
      </c>
      <c r="F2554" t="s">
        <v>10896</v>
      </c>
      <c r="G2554">
        <v>20050527</v>
      </c>
      <c r="H2554" t="s">
        <v>11974</v>
      </c>
      <c r="I2554" t="s">
        <v>11975</v>
      </c>
      <c r="J2554" t="s">
        <v>11976</v>
      </c>
      <c r="K2554" t="s">
        <v>11849</v>
      </c>
      <c r="L2554" t="s">
        <v>11977</v>
      </c>
      <c r="M2554" t="s">
        <v>10897</v>
      </c>
      <c r="O2554" s="2">
        <f>IFERROR(IF($B2554="","",INDEX(所属情報!$E:$E,MATCH($A2554,所属情報!$A:$A,0))),"")</f>
        <v>492524</v>
      </c>
      <c r="P2554" s="2" t="str">
        <f t="shared" si="117"/>
        <v>岩田　拓也 (1)</v>
      </c>
      <c r="Q2554" s="2" t="str">
        <f t="shared" si="118"/>
        <v>ｲﾜﾀ ﾀｸﾔ</v>
      </c>
      <c r="R2554" s="2" t="str">
        <f t="shared" si="119"/>
        <v>IWATA Takuya (05)</v>
      </c>
      <c r="S2554" s="2" t="str">
        <f>IFERROR(IF($F2554="","",INDEX(リスト!$C:$C,MATCH($F2554,リスト!$B:$B,0))),"")</f>
        <v>30</v>
      </c>
      <c r="T2554" s="2" t="str">
        <f>IFERROR(IF($K2554="","",INDEX(リスト!$F:$F,MATCH($K2554,リスト!$E:$E,0))),"")</f>
        <v>JPN</v>
      </c>
      <c r="U2554" s="2" t="str">
        <f>IF($B2554="","",RIGHT($G2554*1000+100+COUNTIF($G$2:$G2554,$G2554),9))</f>
        <v>050527103</v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>海南高校・和歌山</v>
      </c>
    </row>
    <row r="2555" spans="1:22" x14ac:dyDescent="0.4">
      <c r="A2555" t="s">
        <v>702</v>
      </c>
      <c r="B2555">
        <v>2585</v>
      </c>
      <c r="C2555" t="s">
        <v>10898</v>
      </c>
      <c r="D2555" t="s">
        <v>10899</v>
      </c>
      <c r="E2555">
        <v>1</v>
      </c>
      <c r="F2555" t="s">
        <v>93</v>
      </c>
      <c r="G2555">
        <v>20050522</v>
      </c>
      <c r="H2555" t="s">
        <v>10900</v>
      </c>
      <c r="I2555" t="s">
        <v>7328</v>
      </c>
      <c r="J2555" t="s">
        <v>1037</v>
      </c>
      <c r="K2555" t="s">
        <v>141</v>
      </c>
      <c r="L2555" t="s">
        <v>93</v>
      </c>
      <c r="M2555" t="s">
        <v>5647</v>
      </c>
      <c r="O2555" s="2">
        <f>IFERROR(IF($B2555="","",INDEX(所属情報!$E:$E,MATCH($A2555,所属情報!$A:$A,0))),"")</f>
        <v>492218</v>
      </c>
      <c r="P2555" s="2" t="str">
        <f t="shared" si="117"/>
        <v>岸本　大輝 (1)</v>
      </c>
      <c r="Q2555" s="2" t="str">
        <f t="shared" si="118"/>
        <v>ｷｼﾓﾄ ﾀﾞｲｷ</v>
      </c>
      <c r="R2555" s="2" t="str">
        <f t="shared" si="119"/>
        <v>KISHIMOTO Daiki (05)</v>
      </c>
      <c r="S2555" s="2" t="str">
        <f>IFERROR(IF($F2555="","",INDEX(リスト!$C:$C,MATCH($F2555,リスト!$B:$B,0))),"")</f>
        <v>27</v>
      </c>
      <c r="T2555" s="2" t="str">
        <f>IFERROR(IF($K2555="","",INDEX(リスト!$F:$F,MATCH($K2555,リスト!$E:$E,0))),"")</f>
        <v>JPN</v>
      </c>
      <c r="U2555" s="2" t="str">
        <f>IF($B2555="","",RIGHT($G2555*1000+100+COUNTIF($G$2:$G2555,$G2555),9))</f>
        <v>050522102</v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>和泉・大　阪</v>
      </c>
    </row>
    <row r="2556" spans="1:22" x14ac:dyDescent="0.4">
      <c r="A2556" t="s">
        <v>702</v>
      </c>
      <c r="B2556">
        <v>2586</v>
      </c>
      <c r="C2556" t="s">
        <v>10901</v>
      </c>
      <c r="D2556" t="s">
        <v>10902</v>
      </c>
      <c r="E2556">
        <v>1</v>
      </c>
      <c r="F2556" t="s">
        <v>1281</v>
      </c>
      <c r="G2556">
        <v>20050626</v>
      </c>
      <c r="H2556" t="s">
        <v>10903</v>
      </c>
      <c r="I2556" t="s">
        <v>10598</v>
      </c>
      <c r="J2556" t="s">
        <v>8622</v>
      </c>
      <c r="K2556" t="s">
        <v>141</v>
      </c>
      <c r="L2556" t="s">
        <v>93</v>
      </c>
      <c r="M2556" t="s">
        <v>3772</v>
      </c>
      <c r="O2556" s="2">
        <f>IFERROR(IF($B2556="","",INDEX(所属情報!$E:$E,MATCH($A2556,所属情報!$A:$A,0))),"")</f>
        <v>492218</v>
      </c>
      <c r="P2556" s="2" t="str">
        <f t="shared" si="117"/>
        <v>釣田　要 (1)</v>
      </c>
      <c r="Q2556" s="2" t="str">
        <f t="shared" si="118"/>
        <v>ﾂﾙﾀ ｶﾅﾒ</v>
      </c>
      <c r="R2556" s="2" t="str">
        <f t="shared" si="119"/>
        <v>TSURUTA Kaname (05)</v>
      </c>
      <c r="S2556" s="2" t="str">
        <f>IFERROR(IF($F2556="","",INDEX(リスト!$C:$C,MATCH($F2556,リスト!$B:$B,0))),"")</f>
        <v>49</v>
      </c>
      <c r="T2556" s="2" t="str">
        <f>IFERROR(IF($K2556="","",INDEX(リスト!$F:$F,MATCH($K2556,リスト!$E:$E,0))),"")</f>
        <v>JPN</v>
      </c>
      <c r="U2556" s="2" t="str">
        <f>IF($B2556="","",RIGHT($G2556*1000+100+COUNTIF($G$2:$G2556,$G2556),9))</f>
        <v>050626101</v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>八尾・大　阪</v>
      </c>
    </row>
    <row r="2557" spans="1:22" x14ac:dyDescent="0.4">
      <c r="A2557" t="s">
        <v>702</v>
      </c>
      <c r="B2557">
        <v>2587</v>
      </c>
      <c r="C2557" t="s">
        <v>10904</v>
      </c>
      <c r="D2557" t="s">
        <v>10905</v>
      </c>
      <c r="E2557">
        <v>1</v>
      </c>
      <c r="F2557" t="s">
        <v>1281</v>
      </c>
      <c r="G2557">
        <v>20050610</v>
      </c>
      <c r="H2557" t="s">
        <v>10906</v>
      </c>
      <c r="I2557" t="s">
        <v>1525</v>
      </c>
      <c r="J2557" t="s">
        <v>934</v>
      </c>
      <c r="K2557" t="s">
        <v>141</v>
      </c>
      <c r="L2557" t="s">
        <v>91</v>
      </c>
      <c r="M2557" t="s">
        <v>2461</v>
      </c>
      <c r="O2557" s="2">
        <f>IFERROR(IF($B2557="","",INDEX(所属情報!$E:$E,MATCH($A2557,所属情報!$A:$A,0))),"")</f>
        <v>492218</v>
      </c>
      <c r="P2557" s="2" t="str">
        <f t="shared" si="117"/>
        <v>木ノ下　優成 (1)</v>
      </c>
      <c r="Q2557" s="2" t="str">
        <f t="shared" si="118"/>
        <v>ｷﾉｼﾀ ﾕｳｾｲ</v>
      </c>
      <c r="R2557" s="2" t="str">
        <f t="shared" si="119"/>
        <v>KINOSHITA Yusei (05)</v>
      </c>
      <c r="S2557" s="2" t="str">
        <f>IFERROR(IF($F2557="","",INDEX(リスト!$C:$C,MATCH($F2557,リスト!$B:$B,0))),"")</f>
        <v>49</v>
      </c>
      <c r="T2557" s="2" t="str">
        <f>IFERROR(IF($K2557="","",INDEX(リスト!$F:$F,MATCH($K2557,リスト!$E:$E,0))),"")</f>
        <v>JPN</v>
      </c>
      <c r="U2557" s="2" t="str">
        <f>IF($B2557="","",RIGHT($G2557*1000+100+COUNTIF($G$2:$G2557,$G2557),9))</f>
        <v>050610101</v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>塔南・京　都</v>
      </c>
    </row>
    <row r="2558" spans="1:22" x14ac:dyDescent="0.4">
      <c r="A2558" t="s">
        <v>702</v>
      </c>
      <c r="B2558">
        <v>2588</v>
      </c>
      <c r="C2558" t="s">
        <v>10907</v>
      </c>
      <c r="D2558" t="s">
        <v>10908</v>
      </c>
      <c r="E2558">
        <v>1</v>
      </c>
      <c r="F2558" t="s">
        <v>89</v>
      </c>
      <c r="G2558">
        <v>20050428</v>
      </c>
      <c r="H2558" t="s">
        <v>10909</v>
      </c>
      <c r="I2558" t="s">
        <v>10910</v>
      </c>
      <c r="J2558" t="s">
        <v>1200</v>
      </c>
      <c r="K2558" t="s">
        <v>141</v>
      </c>
      <c r="L2558" t="s">
        <v>89</v>
      </c>
      <c r="M2558" t="s">
        <v>8070</v>
      </c>
      <c r="O2558" s="2">
        <f>IFERROR(IF($B2558="","",INDEX(所属情報!$E:$E,MATCH($A2558,所属情報!$A:$A,0))),"")</f>
        <v>492218</v>
      </c>
      <c r="P2558" s="2" t="str">
        <f t="shared" si="117"/>
        <v>楠神　隼翔 (1)</v>
      </c>
      <c r="Q2558" s="2" t="str">
        <f t="shared" si="118"/>
        <v>ｸｽｶﾐ ﾊﾔﾄ</v>
      </c>
      <c r="R2558" s="2" t="str">
        <f t="shared" si="119"/>
        <v>KUSUKAMI Hayato (05)</v>
      </c>
      <c r="S2558" s="2" t="str">
        <f>IFERROR(IF($F2558="","",INDEX(リスト!$C:$C,MATCH($F2558,リスト!$B:$B,0))),"")</f>
        <v>25</v>
      </c>
      <c r="T2558" s="2" t="str">
        <f>IFERROR(IF($K2558="","",INDEX(リスト!$F:$F,MATCH($K2558,リスト!$E:$E,0))),"")</f>
        <v>JPN</v>
      </c>
      <c r="U2558" s="2" t="str">
        <f>IF($B2558="","",RIGHT($G2558*1000+100+COUNTIF($G$2:$G2558,$G2558),9))</f>
        <v>050428103</v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>八幡・滋　賀</v>
      </c>
    </row>
    <row r="2559" spans="1:22" x14ac:dyDescent="0.4">
      <c r="A2559" t="s">
        <v>738</v>
      </c>
      <c r="B2559">
        <v>2589</v>
      </c>
      <c r="C2559" t="s">
        <v>10911</v>
      </c>
      <c r="D2559" t="s">
        <v>10912</v>
      </c>
      <c r="E2559">
        <v>1</v>
      </c>
      <c r="F2559" t="s">
        <v>93</v>
      </c>
      <c r="G2559">
        <v>20040504</v>
      </c>
      <c r="H2559" t="s">
        <v>10913</v>
      </c>
      <c r="I2559" t="s">
        <v>10914</v>
      </c>
      <c r="J2559" t="s">
        <v>1284</v>
      </c>
      <c r="K2559" t="s">
        <v>141</v>
      </c>
      <c r="L2559" t="s">
        <v>85</v>
      </c>
      <c r="M2559" t="s">
        <v>4120</v>
      </c>
      <c r="O2559" s="2">
        <f>IFERROR(IF($B2559="","",INDEX(所属情報!$E:$E,MATCH($A2559,所属情報!$A:$A,0))),"")</f>
        <v>492219</v>
      </c>
      <c r="P2559" s="2" t="str">
        <f t="shared" si="117"/>
        <v>木瀬　裕介 (1)</v>
      </c>
      <c r="Q2559" s="2" t="str">
        <f t="shared" si="118"/>
        <v>ｷｾ ﾕｳｽｹ</v>
      </c>
      <c r="R2559" s="2" t="str">
        <f t="shared" si="119"/>
        <v>KISE Yusuke (04)</v>
      </c>
      <c r="S2559" s="2" t="str">
        <f>IFERROR(IF($F2559="","",INDEX(リスト!$C:$C,MATCH($F2559,リスト!$B:$B,0))),"")</f>
        <v>27</v>
      </c>
      <c r="T2559" s="2" t="str">
        <f>IFERROR(IF($K2559="","",INDEX(リスト!$F:$F,MATCH($K2559,リスト!$E:$E,0))),"")</f>
        <v>JPN</v>
      </c>
      <c r="U2559" s="2" t="str">
        <f>IF($B2559="","",RIGHT($G2559*1000+100+COUNTIF($G$2:$G2559,$G2559),9))</f>
        <v>040504103</v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>東海・愛　知</v>
      </c>
    </row>
    <row r="2560" spans="1:22" x14ac:dyDescent="0.4">
      <c r="A2560" t="s">
        <v>711</v>
      </c>
      <c r="B2560">
        <v>2590</v>
      </c>
      <c r="C2560" t="s">
        <v>10915</v>
      </c>
      <c r="D2560" t="s">
        <v>10916</v>
      </c>
      <c r="E2560">
        <v>1</v>
      </c>
      <c r="F2560" t="s">
        <v>97</v>
      </c>
      <c r="G2560">
        <v>20051003</v>
      </c>
      <c r="H2560" t="s">
        <v>10917</v>
      </c>
      <c r="I2560" t="s">
        <v>10918</v>
      </c>
      <c r="J2560" t="s">
        <v>1327</v>
      </c>
      <c r="K2560" t="s">
        <v>141</v>
      </c>
      <c r="L2560" t="s">
        <v>97</v>
      </c>
      <c r="M2560" t="s">
        <v>4423</v>
      </c>
      <c r="O2560" s="2">
        <f>IFERROR(IF($B2560="","",INDEX(所属情報!$E:$E,MATCH($A2560,所属情報!$A:$A,0))),"")</f>
        <v>490051</v>
      </c>
      <c r="P2560" s="2" t="str">
        <f t="shared" si="117"/>
        <v>金尾　優生 (1)</v>
      </c>
      <c r="Q2560" s="2" t="str">
        <f t="shared" si="118"/>
        <v>ｶﾅｵ ﾕｳｷ</v>
      </c>
      <c r="R2560" s="2" t="str">
        <f t="shared" si="119"/>
        <v>KANAO Yuki (05)</v>
      </c>
      <c r="S2560" s="2" t="str">
        <f>IFERROR(IF($F2560="","",INDEX(リスト!$C:$C,MATCH($F2560,リスト!$B:$B,0))),"")</f>
        <v>29</v>
      </c>
      <c r="T2560" s="2" t="str">
        <f>IFERROR(IF($K2560="","",INDEX(リスト!$F:$F,MATCH($K2560,リスト!$E:$E,0))),"")</f>
        <v>JPN</v>
      </c>
      <c r="U2560" s="2" t="str">
        <f>IF($B2560="","",RIGHT($G2560*1000+100+COUNTIF($G$2:$G2560,$G2560),9))</f>
        <v>051003101</v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>西大和学園・奈　良</v>
      </c>
    </row>
    <row r="2561" spans="1:22" x14ac:dyDescent="0.4">
      <c r="A2561" t="s">
        <v>711</v>
      </c>
      <c r="B2561">
        <v>2591</v>
      </c>
      <c r="C2561" t="s">
        <v>10919</v>
      </c>
      <c r="D2561" t="s">
        <v>10920</v>
      </c>
      <c r="E2561">
        <v>1</v>
      </c>
      <c r="F2561" t="s">
        <v>95</v>
      </c>
      <c r="G2561">
        <v>20050427</v>
      </c>
      <c r="H2561" t="s">
        <v>10921</v>
      </c>
      <c r="I2561" t="s">
        <v>10922</v>
      </c>
      <c r="J2561" t="s">
        <v>7255</v>
      </c>
      <c r="K2561" t="s">
        <v>141</v>
      </c>
      <c r="L2561" t="s">
        <v>95</v>
      </c>
      <c r="M2561" t="s">
        <v>3967</v>
      </c>
      <c r="O2561" s="2">
        <f>IFERROR(IF($B2561="","",INDEX(所属情報!$E:$E,MATCH($A2561,所属情報!$A:$A,0))),"")</f>
        <v>490051</v>
      </c>
      <c r="P2561" s="2" t="str">
        <f t="shared" si="117"/>
        <v>市　朋顕 (1)</v>
      </c>
      <c r="Q2561" s="2" t="str">
        <f t="shared" si="118"/>
        <v>ｲﾁ ﾄﾓｱｷ</v>
      </c>
      <c r="R2561" s="2" t="str">
        <f t="shared" si="119"/>
        <v>ICHI Tomoaki (05)</v>
      </c>
      <c r="S2561" s="2" t="str">
        <f>IFERROR(IF($F2561="","",INDEX(リスト!$C:$C,MATCH($F2561,リスト!$B:$B,0))),"")</f>
        <v>28</v>
      </c>
      <c r="T2561" s="2" t="str">
        <f>IFERROR(IF($K2561="","",INDEX(リスト!$F:$F,MATCH($K2561,リスト!$E:$E,0))),"")</f>
        <v>JPN</v>
      </c>
      <c r="U2561" s="2" t="str">
        <f>IF($B2561="","",RIGHT($G2561*1000+100+COUNTIF($G$2:$G2561,$G2561),9))</f>
        <v>050427104</v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>加古川東・兵　庫</v>
      </c>
    </row>
    <row r="2562" spans="1:22" x14ac:dyDescent="0.4">
      <c r="A2562" t="s">
        <v>711</v>
      </c>
      <c r="B2562">
        <v>2592</v>
      </c>
      <c r="C2562" t="s">
        <v>10923</v>
      </c>
      <c r="D2562" t="s">
        <v>10924</v>
      </c>
      <c r="E2562">
        <v>1</v>
      </c>
      <c r="F2562" t="s">
        <v>93</v>
      </c>
      <c r="G2562">
        <v>20051226</v>
      </c>
      <c r="H2562" t="s">
        <v>10925</v>
      </c>
      <c r="I2562" t="s">
        <v>10926</v>
      </c>
      <c r="J2562" t="s">
        <v>1360</v>
      </c>
      <c r="K2562" t="s">
        <v>141</v>
      </c>
      <c r="L2562" t="s">
        <v>95</v>
      </c>
      <c r="M2562" t="s">
        <v>1015</v>
      </c>
      <c r="O2562" s="2">
        <f>IFERROR(IF($B2562="","",INDEX(所属情報!$E:$E,MATCH($A2562,所属情報!$A:$A,0))),"")</f>
        <v>490051</v>
      </c>
      <c r="P2562" s="2" t="str">
        <f t="shared" ref="P2562:P2625" si="120">IF($C2562="","",IF($E2562="",$C2562,$C2562&amp;" ("&amp;$E2562&amp;")"))</f>
        <v>倉本　晃汰 (1)</v>
      </c>
      <c r="Q2562" s="2" t="str">
        <f t="shared" ref="Q2562:Q2625" si="121">IF($D2562="","",ASC($D2562))</f>
        <v>ｸﾗﾓﾄ ｺｳﾀ</v>
      </c>
      <c r="R2562" s="2" t="str">
        <f t="shared" ref="R2562:R2625" si="122">IF($I2562="","",UPPER($I2562)&amp;" "&amp;UPPER(LEFT($J2562,1))&amp;LOWER(RIGHT($J2562,LEN($J2562)-1))&amp;" ("&amp;MID($G2562,3,2)&amp;")")</f>
        <v>KURAMOTO Kota (05)</v>
      </c>
      <c r="S2562" s="2" t="str">
        <f>IFERROR(IF($F2562="","",INDEX(リスト!$C:$C,MATCH($F2562,リスト!$B:$B,0))),"")</f>
        <v>27</v>
      </c>
      <c r="T2562" s="2" t="str">
        <f>IFERROR(IF($K2562="","",INDEX(リスト!$F:$F,MATCH($K2562,リスト!$E:$E,0))),"")</f>
        <v>JPN</v>
      </c>
      <c r="U2562" s="2" t="str">
        <f>IF($B2562="","",RIGHT($G2562*1000+100+COUNTIF($G$2:$G2562,$G2562),9))</f>
        <v>051226101</v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>宝塚北・兵　庫</v>
      </c>
    </row>
    <row r="2563" spans="1:22" x14ac:dyDescent="0.4">
      <c r="A2563" t="s">
        <v>711</v>
      </c>
      <c r="B2563">
        <v>2593</v>
      </c>
      <c r="C2563" t="s">
        <v>10927</v>
      </c>
      <c r="D2563" t="s">
        <v>10928</v>
      </c>
      <c r="E2563">
        <v>1</v>
      </c>
      <c r="F2563" t="s">
        <v>93</v>
      </c>
      <c r="G2563">
        <v>20051008</v>
      </c>
      <c r="H2563" t="s">
        <v>10929</v>
      </c>
      <c r="I2563" t="s">
        <v>4436</v>
      </c>
      <c r="J2563" t="s">
        <v>1756</v>
      </c>
      <c r="K2563" t="s">
        <v>141</v>
      </c>
      <c r="L2563" t="s">
        <v>95</v>
      </c>
      <c r="M2563" t="s">
        <v>1015</v>
      </c>
      <c r="O2563" s="2">
        <f>IFERROR(IF($B2563="","",INDEX(所属情報!$E:$E,MATCH($A2563,所属情報!$A:$A,0))),"")</f>
        <v>490051</v>
      </c>
      <c r="P2563" s="2" t="str">
        <f t="shared" si="120"/>
        <v>樋口　陽也 (1)</v>
      </c>
      <c r="Q2563" s="2" t="str">
        <f t="shared" si="121"/>
        <v>ﾋｸﾞﾁ ﾊﾙﾔ</v>
      </c>
      <c r="R2563" s="2" t="str">
        <f t="shared" si="122"/>
        <v>HIGUCHI Haruya (05)</v>
      </c>
      <c r="S2563" s="2" t="str">
        <f>IFERROR(IF($F2563="","",INDEX(リスト!$C:$C,MATCH($F2563,リスト!$B:$B,0))),"")</f>
        <v>27</v>
      </c>
      <c r="T2563" s="2" t="str">
        <f>IFERROR(IF($K2563="","",INDEX(リスト!$F:$F,MATCH($K2563,リスト!$E:$E,0))),"")</f>
        <v>JPN</v>
      </c>
      <c r="U2563" s="2" t="str">
        <f>IF($B2563="","",RIGHT($G2563*1000+100+COUNTIF($G$2:$G2563,$G2563),9))</f>
        <v>051008103</v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>宝塚北・兵　庫</v>
      </c>
    </row>
    <row r="2564" spans="1:22" x14ac:dyDescent="0.4">
      <c r="A2564" t="s">
        <v>11837</v>
      </c>
      <c r="B2564">
        <v>2594</v>
      </c>
      <c r="C2564" t="s">
        <v>10930</v>
      </c>
      <c r="D2564" t="s">
        <v>10931</v>
      </c>
      <c r="E2564">
        <v>1</v>
      </c>
      <c r="F2564" t="s">
        <v>93</v>
      </c>
      <c r="G2564">
        <v>20050512</v>
      </c>
      <c r="H2564" t="s">
        <v>10932</v>
      </c>
      <c r="I2564" t="s">
        <v>3247</v>
      </c>
      <c r="J2564" t="s">
        <v>814</v>
      </c>
      <c r="K2564" t="s">
        <v>141</v>
      </c>
      <c r="L2564" t="s">
        <v>93</v>
      </c>
      <c r="M2564" t="s">
        <v>1032</v>
      </c>
      <c r="O2564" s="2">
        <f>IFERROR(IF($B2564="","",INDEX(所属情報!$E:$E,MATCH($A2564,所属情報!$A:$A,0))),"")</f>
        <v>500004</v>
      </c>
      <c r="P2564" s="2" t="str">
        <f t="shared" si="120"/>
        <v>黒田　健人 (1)</v>
      </c>
      <c r="Q2564" s="2" t="str">
        <f t="shared" si="121"/>
        <v>ｸﾛﾀﾞ ｹﾝﾄ</v>
      </c>
      <c r="R2564" s="2" t="str">
        <f t="shared" si="122"/>
        <v>KURODA Kento (05)</v>
      </c>
      <c r="S2564" s="2" t="str">
        <f>IFERROR(IF($F2564="","",INDEX(リスト!$C:$C,MATCH($F2564,リスト!$B:$B,0))),"")</f>
        <v>27</v>
      </c>
      <c r="T2564" s="2" t="str">
        <f>IFERROR(IF($K2564="","",INDEX(リスト!$F:$F,MATCH($K2564,リスト!$E:$E,0))),"")</f>
        <v>JPN</v>
      </c>
      <c r="U2564" s="2" t="str">
        <f>IF($B2564="","",RIGHT($G2564*1000+100+COUNTIF($G$2:$G2564,$G2564),9))</f>
        <v>050512103</v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>三島・大　阪</v>
      </c>
    </row>
    <row r="2565" spans="1:22" x14ac:dyDescent="0.4">
      <c r="A2565" t="s">
        <v>755</v>
      </c>
      <c r="B2565">
        <v>2595</v>
      </c>
      <c r="C2565" t="s">
        <v>10933</v>
      </c>
      <c r="D2565" t="s">
        <v>10934</v>
      </c>
      <c r="E2565">
        <v>1</v>
      </c>
      <c r="F2565" t="s">
        <v>93</v>
      </c>
      <c r="G2565">
        <v>20050725</v>
      </c>
      <c r="H2565" t="s">
        <v>10935</v>
      </c>
      <c r="I2565" t="s">
        <v>11978</v>
      </c>
      <c r="J2565" t="s">
        <v>1205</v>
      </c>
      <c r="K2565" t="s">
        <v>141</v>
      </c>
      <c r="L2565" t="s">
        <v>93</v>
      </c>
      <c r="M2565" t="s">
        <v>1839</v>
      </c>
      <c r="O2565" s="2">
        <f>IFERROR(IF($B2565="","",INDEX(所属情報!$E:$E,MATCH($A2565,所属情報!$A:$A,0))),"")</f>
        <v>500004</v>
      </c>
      <c r="P2565" s="2" t="str">
        <f t="shared" si="120"/>
        <v>京免　知輝 (1)</v>
      </c>
      <c r="Q2565" s="2" t="str">
        <f t="shared" si="121"/>
        <v>ｷｮｳﾒﾝ ﾄﾓｷ</v>
      </c>
      <c r="R2565" s="2" t="str">
        <f t="shared" si="122"/>
        <v>KYOMEN Tomoki (05)</v>
      </c>
      <c r="S2565" s="2" t="str">
        <f>IFERROR(IF($F2565="","",INDEX(リスト!$C:$C,MATCH($F2565,リスト!$B:$B,0))),"")</f>
        <v>27</v>
      </c>
      <c r="T2565" s="2" t="str">
        <f>IFERROR(IF($K2565="","",INDEX(リスト!$F:$F,MATCH($K2565,リスト!$E:$E,0))),"")</f>
        <v>JPN</v>
      </c>
      <c r="U2565" s="2" t="str">
        <f>IF($B2565="","",RIGHT($G2565*1000+100+COUNTIF($G$2:$G2565,$G2565),9))</f>
        <v>050725102</v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>山田・大　阪</v>
      </c>
    </row>
    <row r="2566" spans="1:22" x14ac:dyDescent="0.4">
      <c r="A2566" t="s">
        <v>769</v>
      </c>
      <c r="B2566">
        <v>2596</v>
      </c>
      <c r="C2566" t="s">
        <v>10936</v>
      </c>
      <c r="D2566" t="s">
        <v>10937</v>
      </c>
      <c r="E2566">
        <v>1</v>
      </c>
      <c r="F2566" t="s">
        <v>1281</v>
      </c>
      <c r="G2566">
        <v>20051203</v>
      </c>
      <c r="H2566" t="s">
        <v>10938</v>
      </c>
      <c r="I2566" t="s">
        <v>10939</v>
      </c>
      <c r="J2566" t="s">
        <v>6172</v>
      </c>
      <c r="K2566" t="s">
        <v>141</v>
      </c>
      <c r="L2566" t="s">
        <v>89</v>
      </c>
      <c r="M2566" t="s">
        <v>7965</v>
      </c>
      <c r="O2566" s="2">
        <f>IFERROR(IF($B2566="","",INDEX(所属情報!$E:$E,MATCH($A2566,所属情報!$A:$A,0))),"")</f>
        <v>491041</v>
      </c>
      <c r="P2566" s="2" t="str">
        <f t="shared" si="120"/>
        <v>朝日　柊 (1)</v>
      </c>
      <c r="Q2566" s="2" t="str">
        <f t="shared" si="121"/>
        <v>ｱｻﾋ ｼｭｳ</v>
      </c>
      <c r="R2566" s="2" t="str">
        <f t="shared" si="122"/>
        <v>ASAHI Shu (05)</v>
      </c>
      <c r="S2566" s="2" t="str">
        <f>IFERROR(IF($F2566="","",INDEX(リスト!$C:$C,MATCH($F2566,リスト!$B:$B,0))),"")</f>
        <v>49</v>
      </c>
      <c r="T2566" s="2" t="str">
        <f>IFERROR(IF($K2566="","",INDEX(リスト!$F:$F,MATCH($K2566,リスト!$E:$E,0))),"")</f>
        <v>JPN</v>
      </c>
      <c r="U2566" s="2" t="str">
        <f>IF($B2566="","",RIGHT($G2566*1000+100+COUNTIF($G$2:$G2566,$G2566),9))</f>
        <v>051203101</v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>虎姫・滋　賀</v>
      </c>
    </row>
    <row r="2567" spans="1:22" x14ac:dyDescent="0.4">
      <c r="A2567" t="s">
        <v>769</v>
      </c>
      <c r="B2567">
        <v>2597</v>
      </c>
      <c r="C2567" t="s">
        <v>10940</v>
      </c>
      <c r="D2567" t="s">
        <v>10941</v>
      </c>
      <c r="E2567">
        <v>1</v>
      </c>
      <c r="F2567" t="s">
        <v>1281</v>
      </c>
      <c r="G2567">
        <v>20051016</v>
      </c>
      <c r="H2567" t="s">
        <v>10942</v>
      </c>
      <c r="I2567" t="s">
        <v>2237</v>
      </c>
      <c r="J2567" t="s">
        <v>2301</v>
      </c>
      <c r="K2567" t="s">
        <v>141</v>
      </c>
      <c r="L2567" t="s">
        <v>85</v>
      </c>
      <c r="M2567" t="s">
        <v>10943</v>
      </c>
      <c r="O2567" s="2">
        <f>IFERROR(IF($B2567="","",INDEX(所属情報!$E:$E,MATCH($A2567,所属情報!$A:$A,0))),"")</f>
        <v>491041</v>
      </c>
      <c r="P2567" s="2" t="str">
        <f t="shared" si="120"/>
        <v>川口　健伸 (1)</v>
      </c>
      <c r="Q2567" s="2" t="str">
        <f t="shared" si="121"/>
        <v>ｶﾜｸﾞﾁ ｹﾝｼﾝ</v>
      </c>
      <c r="R2567" s="2" t="str">
        <f t="shared" si="122"/>
        <v>KAWAGUCHI Kenshin (05)</v>
      </c>
      <c r="S2567" s="2" t="str">
        <f>IFERROR(IF($F2567="","",INDEX(リスト!$C:$C,MATCH($F2567,リスト!$B:$B,0))),"")</f>
        <v>49</v>
      </c>
      <c r="T2567" s="2" t="str">
        <f>IFERROR(IF($K2567="","",INDEX(リスト!$F:$F,MATCH($K2567,リスト!$E:$E,0))),"")</f>
        <v>JPN</v>
      </c>
      <c r="U2567" s="2" t="str">
        <f>IF($B2567="","",RIGHT($G2567*1000+100+COUNTIF($G$2:$G2567,$G2567),9))</f>
        <v>051016104</v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>高蔵寺・愛　知</v>
      </c>
    </row>
    <row r="2568" spans="1:22" x14ac:dyDescent="0.4">
      <c r="A2568" t="s">
        <v>708</v>
      </c>
      <c r="B2568">
        <v>2598</v>
      </c>
      <c r="C2568" t="s">
        <v>10944</v>
      </c>
      <c r="D2568" t="s">
        <v>10945</v>
      </c>
      <c r="E2568">
        <v>1</v>
      </c>
      <c r="F2568" t="s">
        <v>89</v>
      </c>
      <c r="G2568">
        <v>20030804</v>
      </c>
      <c r="H2568" t="s">
        <v>10946</v>
      </c>
      <c r="I2568" t="s">
        <v>2488</v>
      </c>
      <c r="J2568" t="s">
        <v>3600</v>
      </c>
      <c r="K2568" t="s">
        <v>141</v>
      </c>
      <c r="L2568" t="s">
        <v>89</v>
      </c>
      <c r="M2568" t="s">
        <v>1652</v>
      </c>
      <c r="O2568" s="2">
        <f>IFERROR(IF($B2568="","",INDEX(所属情報!$E:$E,MATCH($A2568,所属情報!$A:$A,0))),"")</f>
        <v>492195</v>
      </c>
      <c r="P2568" s="2" t="str">
        <f t="shared" si="120"/>
        <v>大久保　康祐 (1)</v>
      </c>
      <c r="Q2568" s="2" t="str">
        <f t="shared" si="121"/>
        <v>ｵｵｸﾎﾞ ｺｳｽｹ</v>
      </c>
      <c r="R2568" s="2" t="str">
        <f t="shared" si="122"/>
        <v>OKUBO Kosuke (03)</v>
      </c>
      <c r="S2568" s="2" t="str">
        <f>IFERROR(IF($F2568="","",INDEX(リスト!$C:$C,MATCH($F2568,リスト!$B:$B,0))),"")</f>
        <v>25</v>
      </c>
      <c r="T2568" s="2" t="str">
        <f>IFERROR(IF($K2568="","",INDEX(リスト!$F:$F,MATCH($K2568,リスト!$E:$E,0))),"")</f>
        <v>JPN</v>
      </c>
      <c r="U2568" s="2" t="str">
        <f>IF($B2568="","",RIGHT($G2568*1000+100+COUNTIF($G$2:$G2568,$G2568),9))</f>
        <v>030804104</v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>比叡山・滋　賀</v>
      </c>
    </row>
    <row r="2569" spans="1:22" x14ac:dyDescent="0.4">
      <c r="A2569" t="s">
        <v>708</v>
      </c>
      <c r="B2569">
        <v>2599</v>
      </c>
      <c r="C2569" t="s">
        <v>10947</v>
      </c>
      <c r="D2569" t="s">
        <v>10948</v>
      </c>
      <c r="E2569">
        <v>1</v>
      </c>
      <c r="F2569" t="s">
        <v>91</v>
      </c>
      <c r="G2569">
        <v>20060131</v>
      </c>
      <c r="H2569" t="s">
        <v>10949</v>
      </c>
      <c r="I2569" t="s">
        <v>1263</v>
      </c>
      <c r="J2569" t="s">
        <v>6473</v>
      </c>
      <c r="K2569" t="s">
        <v>141</v>
      </c>
      <c r="L2569" t="s">
        <v>91</v>
      </c>
      <c r="M2569" t="s">
        <v>3799</v>
      </c>
      <c r="O2569" s="2">
        <f>IFERROR(IF($B2569="","",INDEX(所属情報!$E:$E,MATCH($A2569,所属情報!$A:$A,0))),"")</f>
        <v>492195</v>
      </c>
      <c r="P2569" s="2" t="str">
        <f t="shared" si="120"/>
        <v>山口　裕士 (1)</v>
      </c>
      <c r="Q2569" s="2" t="str">
        <f t="shared" si="121"/>
        <v>ﾔﾏｸﾞﾁ ﾕｳｼﾞ</v>
      </c>
      <c r="R2569" s="2" t="str">
        <f t="shared" si="122"/>
        <v>YAMAGUCHI Yuji (06)</v>
      </c>
      <c r="S2569" s="2" t="str">
        <f>IFERROR(IF($F2569="","",INDEX(リスト!$C:$C,MATCH($F2569,リスト!$B:$B,0))),"")</f>
        <v>26</v>
      </c>
      <c r="T2569" s="2" t="str">
        <f>IFERROR(IF($K2569="","",INDEX(リスト!$F:$F,MATCH($K2569,リスト!$E:$E,0))),"")</f>
        <v>JPN</v>
      </c>
      <c r="U2569" s="2" t="str">
        <f>IF($B2569="","",RIGHT($G2569*1000+100+COUNTIF($G$2:$G2569,$G2569),9))</f>
        <v>060131103</v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>同志社・京　都</v>
      </c>
    </row>
    <row r="2570" spans="1:22" x14ac:dyDescent="0.4">
      <c r="A2570" t="s">
        <v>708</v>
      </c>
      <c r="B2570">
        <v>2600</v>
      </c>
      <c r="C2570" t="s">
        <v>10950</v>
      </c>
      <c r="D2570" t="s">
        <v>10951</v>
      </c>
      <c r="E2570">
        <v>1</v>
      </c>
      <c r="F2570" t="s">
        <v>115</v>
      </c>
      <c r="G2570">
        <v>20050708</v>
      </c>
      <c r="I2570" t="s">
        <v>1726</v>
      </c>
      <c r="J2570" t="s">
        <v>2338</v>
      </c>
      <c r="K2570" t="s">
        <v>141</v>
      </c>
      <c r="L2570" t="s">
        <v>115</v>
      </c>
      <c r="M2570" t="s">
        <v>10952</v>
      </c>
      <c r="O2570" s="2">
        <f>IFERROR(IF($B2570="","",INDEX(所属情報!$E:$E,MATCH($A2570,所属情報!$A:$A,0))),"")</f>
        <v>492195</v>
      </c>
      <c r="P2570" s="2" t="str">
        <f t="shared" si="120"/>
        <v>髙橋　由一朗 (1)</v>
      </c>
      <c r="Q2570" s="2" t="str">
        <f t="shared" si="121"/>
        <v>ﾀｶﾊｼ ﾕｳｲﾁﾛｳ</v>
      </c>
      <c r="R2570" s="2" t="str">
        <f t="shared" si="122"/>
        <v>TAKAHASHI Yuichiro (05)</v>
      </c>
      <c r="S2570" s="2" t="str">
        <f>IFERROR(IF($F2570="","",INDEX(リスト!$C:$C,MATCH($F2570,リスト!$B:$B,0))),"")</f>
        <v>38</v>
      </c>
      <c r="T2570" s="2" t="str">
        <f>IFERROR(IF($K2570="","",INDEX(リスト!$F:$F,MATCH($K2570,リスト!$E:$E,0))),"")</f>
        <v>JPN</v>
      </c>
      <c r="U2570" s="2" t="str">
        <f>IF($B2570="","",RIGHT($G2570*1000+100+COUNTIF($G$2:$G2570,$G2570),9))</f>
        <v>050708104</v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>新田青雲中等・愛　媛</v>
      </c>
    </row>
    <row r="2571" spans="1:22" x14ac:dyDescent="0.4">
      <c r="A2571" t="s">
        <v>708</v>
      </c>
      <c r="B2571">
        <v>2601</v>
      </c>
      <c r="C2571" t="s">
        <v>10953</v>
      </c>
      <c r="D2571" t="s">
        <v>10954</v>
      </c>
      <c r="E2571">
        <v>1</v>
      </c>
      <c r="F2571" t="s">
        <v>113</v>
      </c>
      <c r="G2571">
        <v>20051112</v>
      </c>
      <c r="H2571" t="s">
        <v>10955</v>
      </c>
      <c r="I2571" t="s">
        <v>8484</v>
      </c>
      <c r="J2571" t="s">
        <v>1277</v>
      </c>
      <c r="K2571" t="s">
        <v>141</v>
      </c>
      <c r="L2571" t="s">
        <v>113</v>
      </c>
      <c r="M2571" t="s">
        <v>4115</v>
      </c>
      <c r="O2571" s="2">
        <f>IFERROR(IF($B2571="","",INDEX(所属情報!$E:$E,MATCH($A2571,所属情報!$A:$A,0))),"")</f>
        <v>492195</v>
      </c>
      <c r="P2571" s="2" t="str">
        <f t="shared" si="120"/>
        <v>武下　侃巧 (1)</v>
      </c>
      <c r="Q2571" s="2" t="str">
        <f t="shared" si="121"/>
        <v>ﾀｹｼﾀ ｶﾝﾀ</v>
      </c>
      <c r="R2571" s="2" t="str">
        <f t="shared" si="122"/>
        <v>TAKESHITA Kanta (05)</v>
      </c>
      <c r="S2571" s="2" t="str">
        <f>IFERROR(IF($F2571="","",INDEX(リスト!$C:$C,MATCH($F2571,リスト!$B:$B,0))),"")</f>
        <v>37</v>
      </c>
      <c r="T2571" s="2" t="str">
        <f>IFERROR(IF($K2571="","",INDEX(リスト!$F:$F,MATCH($K2571,リスト!$E:$E,0))),"")</f>
        <v>JPN</v>
      </c>
      <c r="U2571" s="2" t="str">
        <f>IF($B2571="","",RIGHT($G2571*1000+100+COUNTIF($G$2:$G2571,$G2571),9))</f>
        <v>051112103</v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>高松・香　川</v>
      </c>
    </row>
    <row r="2572" spans="1:22" x14ac:dyDescent="0.4">
      <c r="A2572" t="s">
        <v>708</v>
      </c>
      <c r="B2572">
        <v>2602</v>
      </c>
      <c r="C2572" t="s">
        <v>10956</v>
      </c>
      <c r="D2572" t="s">
        <v>10957</v>
      </c>
      <c r="E2572">
        <v>1</v>
      </c>
      <c r="F2572" t="s">
        <v>77</v>
      </c>
      <c r="G2572">
        <v>20051216</v>
      </c>
      <c r="H2572" t="s">
        <v>10958</v>
      </c>
      <c r="I2572" t="s">
        <v>10959</v>
      </c>
      <c r="J2572" t="s">
        <v>1413</v>
      </c>
      <c r="K2572" t="s">
        <v>141</v>
      </c>
      <c r="L2572" t="s">
        <v>77</v>
      </c>
      <c r="M2572" t="s">
        <v>10960</v>
      </c>
      <c r="O2572" s="2">
        <f>IFERROR(IF($B2572="","",INDEX(所属情報!$E:$E,MATCH($A2572,所属情報!$A:$A,0))),"")</f>
        <v>492195</v>
      </c>
      <c r="P2572" s="2" t="str">
        <f t="shared" si="120"/>
        <v>深沢　虎太朗 (1)</v>
      </c>
      <c r="Q2572" s="2" t="str">
        <f t="shared" si="121"/>
        <v>ﾌｶｻﾜ ｺﾀﾛｳ</v>
      </c>
      <c r="R2572" s="2" t="str">
        <f t="shared" si="122"/>
        <v>FUKASAWA Kotaro (05)</v>
      </c>
      <c r="S2572" s="2" t="str">
        <f>IFERROR(IF($F2572="","",INDEX(リスト!$C:$C,MATCH($F2572,リスト!$B:$B,0))),"")</f>
        <v>19</v>
      </c>
      <c r="T2572" s="2" t="str">
        <f>IFERROR(IF($K2572="","",INDEX(リスト!$F:$F,MATCH($K2572,リスト!$E:$E,0))),"")</f>
        <v>JPN</v>
      </c>
      <c r="U2572" s="2" t="str">
        <f>IF($B2572="","",RIGHT($G2572*1000+100+COUNTIF($G$2:$G2572,$G2572),9))</f>
        <v>051216101</v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>山梨学院・山　梨</v>
      </c>
    </row>
    <row r="2573" spans="1:22" x14ac:dyDescent="0.4">
      <c r="A2573" t="s">
        <v>708</v>
      </c>
      <c r="B2573">
        <v>2603</v>
      </c>
      <c r="C2573" t="s">
        <v>10961</v>
      </c>
      <c r="D2573" t="s">
        <v>10962</v>
      </c>
      <c r="E2573">
        <v>1</v>
      </c>
      <c r="F2573" t="s">
        <v>93</v>
      </c>
      <c r="G2573">
        <v>20051212</v>
      </c>
      <c r="H2573" t="s">
        <v>10963</v>
      </c>
      <c r="I2573" t="s">
        <v>2172</v>
      </c>
      <c r="J2573" t="s">
        <v>929</v>
      </c>
      <c r="K2573" t="s">
        <v>141</v>
      </c>
      <c r="L2573" t="s">
        <v>93</v>
      </c>
      <c r="M2573" t="s">
        <v>3786</v>
      </c>
      <c r="O2573" s="2">
        <f>IFERROR(IF($B2573="","",INDEX(所属情報!$E:$E,MATCH($A2573,所属情報!$A:$A,0))),"")</f>
        <v>492195</v>
      </c>
      <c r="P2573" s="2" t="str">
        <f t="shared" si="120"/>
        <v>藪内　拓望 (1)</v>
      </c>
      <c r="Q2573" s="2" t="str">
        <f t="shared" si="121"/>
        <v>ﾔﾌﾞｳﾁ ﾀｸﾐ</v>
      </c>
      <c r="R2573" s="2" t="str">
        <f t="shared" si="122"/>
        <v>YABUUCHI Takumi (05)</v>
      </c>
      <c r="S2573" s="2" t="str">
        <f>IFERROR(IF($F2573="","",INDEX(リスト!$C:$C,MATCH($F2573,リスト!$B:$B,0))),"")</f>
        <v>27</v>
      </c>
      <c r="T2573" s="2" t="str">
        <f>IFERROR(IF($K2573="","",INDEX(リスト!$F:$F,MATCH($K2573,リスト!$E:$E,0))),"")</f>
        <v>JPN</v>
      </c>
      <c r="U2573" s="2" t="str">
        <f>IF($B2573="","",RIGHT($G2573*1000+100+COUNTIF($G$2:$G2573,$G2573),9))</f>
        <v>051212104</v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>同志社香里・大　阪</v>
      </c>
    </row>
    <row r="2574" spans="1:22" x14ac:dyDescent="0.4">
      <c r="A2574" t="s">
        <v>704</v>
      </c>
      <c r="B2574">
        <v>2604</v>
      </c>
      <c r="C2574" t="s">
        <v>10964</v>
      </c>
      <c r="D2574" t="s">
        <v>10965</v>
      </c>
      <c r="E2574">
        <v>1</v>
      </c>
      <c r="F2574" t="s">
        <v>91</v>
      </c>
      <c r="G2574">
        <v>20051105</v>
      </c>
      <c r="H2574" t="s">
        <v>10966</v>
      </c>
      <c r="I2574" t="s">
        <v>1985</v>
      </c>
      <c r="J2574" t="s">
        <v>3655</v>
      </c>
      <c r="K2574" t="s">
        <v>141</v>
      </c>
      <c r="L2574" t="s">
        <v>91</v>
      </c>
      <c r="M2574" t="s">
        <v>3141</v>
      </c>
      <c r="O2574" s="2">
        <f>IFERROR(IF($B2574="","",INDEX(所属情報!$E:$E,MATCH($A2574,所属情報!$A:$A,0))),"")</f>
        <v>492232</v>
      </c>
      <c r="P2574" s="2" t="str">
        <f t="shared" si="120"/>
        <v>松本　祥真 (1)</v>
      </c>
      <c r="Q2574" s="2" t="str">
        <f t="shared" si="121"/>
        <v>ﾏﾂﾓﾄ ｼｮｳﾏ</v>
      </c>
      <c r="R2574" s="2" t="str">
        <f t="shared" si="122"/>
        <v>MATSUMOTO Shoma (05)</v>
      </c>
      <c r="S2574" s="2" t="str">
        <f>IFERROR(IF($F2574="","",INDEX(リスト!$C:$C,MATCH($F2574,リスト!$B:$B,0))),"")</f>
        <v>26</v>
      </c>
      <c r="T2574" s="2" t="str">
        <f>IFERROR(IF($K2574="","",INDEX(リスト!$F:$F,MATCH($K2574,リスト!$E:$E,0))),"")</f>
        <v>JPN</v>
      </c>
      <c r="U2574" s="2" t="str">
        <f>IF($B2574="","",RIGHT($G2574*1000+100+COUNTIF($G$2:$G2574,$G2574),9))</f>
        <v>051105106</v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>大谷・京　都</v>
      </c>
    </row>
    <row r="2575" spans="1:22" x14ac:dyDescent="0.4">
      <c r="A2575" t="s">
        <v>712</v>
      </c>
      <c r="B2575">
        <v>2605</v>
      </c>
      <c r="C2575" t="s">
        <v>10967</v>
      </c>
      <c r="D2575" t="s">
        <v>10968</v>
      </c>
      <c r="E2575">
        <v>1</v>
      </c>
      <c r="F2575" t="s">
        <v>115</v>
      </c>
      <c r="G2575">
        <v>20060202</v>
      </c>
      <c r="H2575" t="s">
        <v>10969</v>
      </c>
      <c r="I2575" t="s">
        <v>10970</v>
      </c>
      <c r="J2575" t="s">
        <v>10971</v>
      </c>
      <c r="K2575" t="s">
        <v>141</v>
      </c>
      <c r="L2575" t="s">
        <v>115</v>
      </c>
      <c r="M2575" t="s">
        <v>10972</v>
      </c>
      <c r="O2575" s="2">
        <f>IFERROR(IF($B2575="","",INDEX(所属情報!$E:$E,MATCH($A2575,所属情報!$A:$A,0))),"")</f>
        <v>490053</v>
      </c>
      <c r="P2575" s="2" t="str">
        <f t="shared" si="120"/>
        <v>川邊　直征 (1)</v>
      </c>
      <c r="Q2575" s="2" t="str">
        <f t="shared" si="121"/>
        <v>ｶﾜﾅﾍﾞ ﾅｵﾕｷ</v>
      </c>
      <c r="R2575" s="2" t="str">
        <f t="shared" si="122"/>
        <v>KAWANABE Naoyuki (06)</v>
      </c>
      <c r="S2575" s="2" t="str">
        <f>IFERROR(IF($F2575="","",INDEX(リスト!$C:$C,MATCH($F2575,リスト!$B:$B,0))),"")</f>
        <v>38</v>
      </c>
      <c r="T2575" s="2" t="str">
        <f>IFERROR(IF($K2575="","",INDEX(リスト!$F:$F,MATCH($K2575,リスト!$E:$E,0))),"")</f>
        <v>JPN</v>
      </c>
      <c r="U2575" s="2" t="str">
        <f>IF($B2575="","",RIGHT($G2575*1000+100+COUNTIF($G$2:$G2575,$G2575),9))</f>
        <v>060202103</v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>松山北・愛　媛</v>
      </c>
    </row>
    <row r="2576" spans="1:22" x14ac:dyDescent="0.4">
      <c r="A2576" t="s">
        <v>11798</v>
      </c>
      <c r="B2576">
        <v>2606</v>
      </c>
      <c r="C2576" t="s">
        <v>10973</v>
      </c>
      <c r="D2576" t="s">
        <v>10974</v>
      </c>
      <c r="E2576">
        <v>1</v>
      </c>
      <c r="F2576" t="s">
        <v>91</v>
      </c>
      <c r="G2576">
        <v>20051218</v>
      </c>
      <c r="H2576" t="s">
        <v>10975</v>
      </c>
      <c r="I2576" t="s">
        <v>3483</v>
      </c>
      <c r="J2576" t="s">
        <v>1064</v>
      </c>
      <c r="K2576" t="s">
        <v>141</v>
      </c>
      <c r="L2576" t="s">
        <v>91</v>
      </c>
      <c r="M2576" t="s">
        <v>10976</v>
      </c>
      <c r="O2576" s="2">
        <f>IFERROR(IF($B2576="","",INDEX(所属情報!$E:$E,MATCH($A2576,所属情報!$A:$A,0))),"")</f>
        <v>492205</v>
      </c>
      <c r="P2576" s="2" t="str">
        <f t="shared" si="120"/>
        <v>森本　優也 (1)</v>
      </c>
      <c r="Q2576" s="2" t="str">
        <f t="shared" si="121"/>
        <v>ﾓﾘﾓﾄ ﾕｳﾔ</v>
      </c>
      <c r="R2576" s="2" t="str">
        <f t="shared" si="122"/>
        <v>MORIMOTO Yuya (05)</v>
      </c>
      <c r="S2576" s="2" t="str">
        <f>IFERROR(IF($F2576="","",INDEX(リスト!$C:$C,MATCH($F2576,リスト!$B:$B,0))),"")</f>
        <v>26</v>
      </c>
      <c r="T2576" s="2" t="str">
        <f>IFERROR(IF($K2576="","",INDEX(リスト!$F:$F,MATCH($K2576,リスト!$E:$E,0))),"")</f>
        <v>JPN</v>
      </c>
      <c r="U2576" s="2" t="str">
        <f>IF($B2576="","",RIGHT($G2576*1000+100+COUNTIF($G$2:$G2576,$G2576),9))</f>
        <v>051218103</v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>清明・京　都</v>
      </c>
    </row>
    <row r="2577" spans="1:22" x14ac:dyDescent="0.4">
      <c r="A2577" t="s">
        <v>720</v>
      </c>
      <c r="B2577">
        <v>2607</v>
      </c>
      <c r="C2577" t="s">
        <v>10977</v>
      </c>
      <c r="D2577" t="s">
        <v>10978</v>
      </c>
      <c r="E2577">
        <v>1</v>
      </c>
      <c r="F2577" t="s">
        <v>93</v>
      </c>
      <c r="G2577">
        <v>20050609</v>
      </c>
      <c r="H2577" t="s">
        <v>10979</v>
      </c>
      <c r="I2577" t="s">
        <v>10980</v>
      </c>
      <c r="J2577" t="s">
        <v>1844</v>
      </c>
      <c r="K2577" t="s">
        <v>141</v>
      </c>
      <c r="L2577" t="s">
        <v>93</v>
      </c>
      <c r="M2577" t="s">
        <v>6583</v>
      </c>
      <c r="O2577" s="2">
        <f>IFERROR(IF($B2577="","",INDEX(所属情報!$E:$E,MATCH($A2577,所属情報!$A:$A,0))),"")</f>
        <v>492205</v>
      </c>
      <c r="P2577" s="2" t="str">
        <f t="shared" si="120"/>
        <v>為近　直輝 (1)</v>
      </c>
      <c r="Q2577" s="2" t="str">
        <f t="shared" si="121"/>
        <v>ﾀﾒﾁｶ ﾅｵｷ</v>
      </c>
      <c r="R2577" s="2" t="str">
        <f t="shared" si="122"/>
        <v>TAMECHIKA Naoki (05)</v>
      </c>
      <c r="S2577" s="2" t="str">
        <f>IFERROR(IF($F2577="","",INDEX(リスト!$C:$C,MATCH($F2577,リスト!$B:$B,0))),"")</f>
        <v>27</v>
      </c>
      <c r="T2577" s="2" t="str">
        <f>IFERROR(IF($K2577="","",INDEX(リスト!$F:$F,MATCH($K2577,リスト!$E:$E,0))),"")</f>
        <v>JPN</v>
      </c>
      <c r="U2577" s="2" t="str">
        <f>IF($B2577="","",RIGHT($G2577*1000+100+COUNTIF($G$2:$G2577,$G2577),9))</f>
        <v>050609107</v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>大阪学院大・大　阪</v>
      </c>
    </row>
    <row r="2578" spans="1:22" x14ac:dyDescent="0.4">
      <c r="A2578" t="s">
        <v>720</v>
      </c>
      <c r="B2578">
        <v>2608</v>
      </c>
      <c r="C2578" t="s">
        <v>10981</v>
      </c>
      <c r="D2578" t="s">
        <v>10982</v>
      </c>
      <c r="E2578">
        <v>1</v>
      </c>
      <c r="F2578" t="s">
        <v>75</v>
      </c>
      <c r="G2578">
        <v>20060104</v>
      </c>
      <c r="H2578" t="s">
        <v>10983</v>
      </c>
      <c r="I2578" t="s">
        <v>783</v>
      </c>
      <c r="J2578" t="s">
        <v>1451</v>
      </c>
      <c r="K2578" t="s">
        <v>141</v>
      </c>
      <c r="L2578" t="s">
        <v>75</v>
      </c>
      <c r="M2578" t="s">
        <v>910</v>
      </c>
      <c r="O2578" s="2">
        <f>IFERROR(IF($B2578="","",INDEX(所属情報!$E:$E,MATCH($A2578,所属情報!$A:$A,0))),"")</f>
        <v>492205</v>
      </c>
      <c r="P2578" s="2" t="str">
        <f t="shared" si="120"/>
        <v>山本　大暉 (1)</v>
      </c>
      <c r="Q2578" s="2" t="str">
        <f t="shared" si="121"/>
        <v>ﾔﾏﾓﾄ ﾀｲｷ</v>
      </c>
      <c r="R2578" s="2" t="str">
        <f t="shared" si="122"/>
        <v>YAMAMOTO Taiki (06)</v>
      </c>
      <c r="S2578" s="2" t="str">
        <f>IFERROR(IF($F2578="","",INDEX(リスト!$C:$C,MATCH($F2578,リスト!$B:$B,0))),"")</f>
        <v>18</v>
      </c>
      <c r="T2578" s="2" t="str">
        <f>IFERROR(IF($K2578="","",INDEX(リスト!$F:$F,MATCH($K2578,リスト!$E:$E,0))),"")</f>
        <v>JPN</v>
      </c>
      <c r="U2578" s="2" t="str">
        <f>IF($B2578="","",RIGHT($G2578*1000+100+COUNTIF($G$2:$G2578,$G2578),9))</f>
        <v>060104102</v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>北陸・福　井</v>
      </c>
    </row>
    <row r="2579" spans="1:22" x14ac:dyDescent="0.4">
      <c r="A2579" t="s">
        <v>720</v>
      </c>
      <c r="B2579">
        <v>2609</v>
      </c>
      <c r="C2579" t="s">
        <v>10984</v>
      </c>
      <c r="D2579" t="s">
        <v>10985</v>
      </c>
      <c r="E2579">
        <v>1</v>
      </c>
      <c r="F2579" t="s">
        <v>89</v>
      </c>
      <c r="G2579">
        <v>20050926</v>
      </c>
      <c r="H2579" t="s">
        <v>10986</v>
      </c>
      <c r="I2579" t="s">
        <v>11979</v>
      </c>
      <c r="J2579" t="s">
        <v>5710</v>
      </c>
      <c r="K2579" t="s">
        <v>141</v>
      </c>
      <c r="L2579" t="s">
        <v>89</v>
      </c>
      <c r="M2579" t="s">
        <v>10987</v>
      </c>
      <c r="O2579" s="2">
        <f>IFERROR(IF($B2579="","",INDEX(所属情報!$E:$E,MATCH($A2579,所属情報!$A:$A,0))),"")</f>
        <v>492205</v>
      </c>
      <c r="P2579" s="2" t="str">
        <f t="shared" si="120"/>
        <v>竹内　隆真 (1)</v>
      </c>
      <c r="Q2579" s="2" t="str">
        <f t="shared" si="121"/>
        <v>ﾀｹｳﾁ ﾘｭｳﾏ</v>
      </c>
      <c r="R2579" s="2" t="str">
        <f t="shared" si="122"/>
        <v>TAKEUCHI Ryuma (05)</v>
      </c>
      <c r="S2579" s="2" t="str">
        <f>IFERROR(IF($F2579="","",INDEX(リスト!$C:$C,MATCH($F2579,リスト!$B:$B,0))),"")</f>
        <v>25</v>
      </c>
      <c r="T2579" s="2" t="str">
        <f>IFERROR(IF($K2579="","",INDEX(リスト!$F:$F,MATCH($K2579,リスト!$E:$E,0))),"")</f>
        <v>JPN</v>
      </c>
      <c r="U2579" s="2" t="str">
        <f>IF($B2579="","",RIGHT($G2579*1000+100+COUNTIF($G$2:$G2579,$G2579),9))</f>
        <v>050926101</v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>大津・滋　賀</v>
      </c>
    </row>
    <row r="2580" spans="1:22" x14ac:dyDescent="0.4">
      <c r="A2580" t="s">
        <v>732</v>
      </c>
      <c r="B2580">
        <v>2610</v>
      </c>
      <c r="C2580" t="s">
        <v>10988</v>
      </c>
      <c r="D2580" t="s">
        <v>10989</v>
      </c>
      <c r="E2580">
        <v>2</v>
      </c>
      <c r="F2580" t="s">
        <v>1281</v>
      </c>
      <c r="G2580">
        <v>20041011</v>
      </c>
      <c r="H2580" t="s">
        <v>10990</v>
      </c>
      <c r="I2580" t="s">
        <v>10991</v>
      </c>
      <c r="J2580" t="s">
        <v>4865</v>
      </c>
      <c r="K2580" t="s">
        <v>141</v>
      </c>
      <c r="L2580" t="s">
        <v>91</v>
      </c>
      <c r="M2580" t="s">
        <v>10992</v>
      </c>
      <c r="O2580" s="2">
        <f>IFERROR(IF($B2580="","",INDEX(所属情報!$E:$E,MATCH($A2580,所属情報!$A:$A,0))),"")</f>
        <v>492209</v>
      </c>
      <c r="P2580" s="2" t="str">
        <f t="shared" si="120"/>
        <v>名原　弘晃 (2)</v>
      </c>
      <c r="Q2580" s="2" t="str">
        <f t="shared" si="121"/>
        <v>ﾅﾊﾞﾗ ﾋﾛｱｷ</v>
      </c>
      <c r="R2580" s="2" t="str">
        <f t="shared" si="122"/>
        <v>NABARA Hiroaki (04)</v>
      </c>
      <c r="S2580" s="2" t="str">
        <f>IFERROR(IF($F2580="","",INDEX(リスト!$C:$C,MATCH($F2580,リスト!$B:$B,0))),"")</f>
        <v>49</v>
      </c>
      <c r="T2580" s="2" t="str">
        <f>IFERROR(IF($K2580="","",INDEX(リスト!$F:$F,MATCH($K2580,リスト!$E:$E,0))),"")</f>
        <v>JPN</v>
      </c>
      <c r="U2580" s="2" t="str">
        <f>IF($B2580="","",RIGHT($G2580*1000+100+COUNTIF($G$2:$G2580,$G2580),9))</f>
        <v>041011101</v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>京都明徳・京　都</v>
      </c>
    </row>
    <row r="2581" spans="1:22" x14ac:dyDescent="0.4">
      <c r="A2581" t="s">
        <v>717</v>
      </c>
      <c r="B2581">
        <v>2611</v>
      </c>
      <c r="C2581" t="s">
        <v>10993</v>
      </c>
      <c r="D2581" t="s">
        <v>10994</v>
      </c>
      <c r="E2581">
        <v>1</v>
      </c>
      <c r="F2581" t="s">
        <v>91</v>
      </c>
      <c r="G2581">
        <v>20060315</v>
      </c>
      <c r="I2581" t="s">
        <v>1359</v>
      </c>
      <c r="J2581" t="s">
        <v>1776</v>
      </c>
      <c r="K2581" t="s">
        <v>141</v>
      </c>
      <c r="L2581" t="s">
        <v>91</v>
      </c>
      <c r="M2581" t="s">
        <v>2575</v>
      </c>
      <c r="O2581" s="2">
        <f>IFERROR(IF($B2581="","",INDEX(所属情報!$E:$E,MATCH($A2581,所属情報!$A:$A,0))),"")</f>
        <v>492329</v>
      </c>
      <c r="P2581" s="2" t="str">
        <f t="shared" si="120"/>
        <v>山崎　奏真 (1)</v>
      </c>
      <c r="Q2581" s="2" t="str">
        <f t="shared" si="121"/>
        <v>ﾔﾏｻｷ ｿｳﾏ</v>
      </c>
      <c r="R2581" s="2" t="str">
        <f t="shared" si="122"/>
        <v>YAMASAKI Soma (06)</v>
      </c>
      <c r="S2581" s="2" t="str">
        <f>IFERROR(IF($F2581="","",INDEX(リスト!$C:$C,MATCH($F2581,リスト!$B:$B,0))),"")</f>
        <v>26</v>
      </c>
      <c r="T2581" s="2" t="str">
        <f>IFERROR(IF($K2581="","",INDEX(リスト!$F:$F,MATCH($K2581,リスト!$E:$E,0))),"")</f>
        <v>JPN</v>
      </c>
      <c r="U2581" s="2" t="str">
        <f>IF($B2581="","",RIGHT($G2581*1000+100+COUNTIF($G$2:$G2581,$G2581),9))</f>
        <v>060315101</v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>京都文教・京　都</v>
      </c>
    </row>
    <row r="2582" spans="1:22" x14ac:dyDescent="0.4">
      <c r="A2582" t="s">
        <v>11980</v>
      </c>
      <c r="B2582">
        <v>2612</v>
      </c>
      <c r="C2582" t="s">
        <v>10995</v>
      </c>
      <c r="D2582" t="s">
        <v>10996</v>
      </c>
      <c r="E2582">
        <v>1</v>
      </c>
      <c r="F2582" t="s">
        <v>91</v>
      </c>
      <c r="G2582">
        <v>20050918</v>
      </c>
      <c r="I2582" t="s">
        <v>4190</v>
      </c>
      <c r="J2582" t="s">
        <v>10997</v>
      </c>
      <c r="K2582" t="s">
        <v>141</v>
      </c>
      <c r="L2582" t="s">
        <v>91</v>
      </c>
      <c r="M2582" t="s">
        <v>8389</v>
      </c>
      <c r="O2582" s="2">
        <f>IFERROR(IF($B2582="","",INDEX(所属情報!$E:$E,MATCH($A2582,所属情報!$A:$A,0))),"")</f>
        <v>492199</v>
      </c>
      <c r="P2582" s="2" t="str">
        <f t="shared" si="120"/>
        <v>永田　翔洋 (1)</v>
      </c>
      <c r="Q2582" s="2" t="str">
        <f t="shared" si="121"/>
        <v>ﾅｶﾞﾀ ｼｮｳﾖｳ</v>
      </c>
      <c r="R2582" s="2" t="str">
        <f t="shared" si="122"/>
        <v>NAGATA Shoyo (05)</v>
      </c>
      <c r="S2582" s="2" t="str">
        <f>IFERROR(IF($F2582="","",INDEX(リスト!$C:$C,MATCH($F2582,リスト!$B:$B,0))),"")</f>
        <v>26</v>
      </c>
      <c r="T2582" s="2" t="str">
        <f>IFERROR(IF($K2582="","",INDEX(リスト!$F:$F,MATCH($K2582,リスト!$E:$E,0))),"")</f>
        <v>JPN</v>
      </c>
      <c r="U2582" s="2" t="str">
        <f>IF($B2582="","",RIGHT($G2582*1000+100+COUNTIF($G$2:$G2582,$G2582),9))</f>
        <v>050918104</v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>東山・京　都</v>
      </c>
    </row>
    <row r="2583" spans="1:22" x14ac:dyDescent="0.4">
      <c r="A2583" t="s">
        <v>761</v>
      </c>
      <c r="B2583">
        <v>2613</v>
      </c>
      <c r="C2583" t="s">
        <v>10998</v>
      </c>
      <c r="D2583" t="s">
        <v>10999</v>
      </c>
      <c r="E2583">
        <v>2</v>
      </c>
      <c r="F2583" t="s">
        <v>95</v>
      </c>
      <c r="G2583">
        <v>20040522</v>
      </c>
      <c r="H2583" t="s">
        <v>11000</v>
      </c>
      <c r="I2583" t="s">
        <v>1343</v>
      </c>
      <c r="J2583" t="s">
        <v>11981</v>
      </c>
      <c r="K2583" t="s">
        <v>141</v>
      </c>
      <c r="L2583" t="s">
        <v>95</v>
      </c>
      <c r="M2583" t="s">
        <v>827</v>
      </c>
      <c r="O2583" s="2">
        <f>IFERROR(IF($B2583="","",INDEX(所属情報!$E:$E,MATCH($A2583,所属情報!$A:$A,0))),"")</f>
        <v>492413</v>
      </c>
      <c r="P2583" s="2" t="str">
        <f t="shared" si="120"/>
        <v>西村　悠 (2)</v>
      </c>
      <c r="Q2583" s="2" t="str">
        <f t="shared" si="121"/>
        <v>ﾆｼﾑﾗ ﾕｳ</v>
      </c>
      <c r="R2583" s="2" t="str">
        <f t="shared" si="122"/>
        <v>NISHIMURA Yu (04)</v>
      </c>
      <c r="S2583" s="2" t="str">
        <f>IFERROR(IF($F2583="","",INDEX(リスト!$C:$C,MATCH($F2583,リスト!$B:$B,0))),"")</f>
        <v>28</v>
      </c>
      <c r="T2583" s="2" t="str">
        <f>IFERROR(IF($K2583="","",INDEX(リスト!$F:$F,MATCH($K2583,リスト!$E:$E,0))),"")</f>
        <v>JPN</v>
      </c>
      <c r="U2583" s="2" t="str">
        <f>IF($B2583="","",RIGHT($G2583*1000+100+COUNTIF($G$2:$G2583,$G2583),9))</f>
        <v>040522103</v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>社・兵　庫</v>
      </c>
    </row>
    <row r="2584" spans="1:22" x14ac:dyDescent="0.4">
      <c r="A2584" t="s">
        <v>761</v>
      </c>
      <c r="B2584">
        <v>2614</v>
      </c>
      <c r="C2584" t="s">
        <v>11001</v>
      </c>
      <c r="D2584" t="s">
        <v>11002</v>
      </c>
      <c r="E2584">
        <v>2</v>
      </c>
      <c r="F2584" t="s">
        <v>95</v>
      </c>
      <c r="G2584">
        <v>20040616</v>
      </c>
      <c r="H2584" t="s">
        <v>11003</v>
      </c>
      <c r="I2584" t="s">
        <v>11004</v>
      </c>
      <c r="J2584" t="s">
        <v>1992</v>
      </c>
      <c r="K2584" t="s">
        <v>141</v>
      </c>
      <c r="L2584" t="s">
        <v>95</v>
      </c>
      <c r="M2584" t="s">
        <v>11005</v>
      </c>
      <c r="O2584" s="2">
        <f>IFERROR(IF($B2584="","",INDEX(所属情報!$E:$E,MATCH($A2584,所属情報!$A:$A,0))),"")</f>
        <v>492413</v>
      </c>
      <c r="P2584" s="2" t="str">
        <f t="shared" si="120"/>
        <v>樋笠　太郎 (2)</v>
      </c>
      <c r="Q2584" s="2" t="str">
        <f t="shared" si="121"/>
        <v>ﾋｶﾞｻ ﾀﾛｳ</v>
      </c>
      <c r="R2584" s="2" t="str">
        <f t="shared" si="122"/>
        <v>HIGASA Taro (04)</v>
      </c>
      <c r="S2584" s="2" t="str">
        <f>IFERROR(IF($F2584="","",INDEX(リスト!$C:$C,MATCH($F2584,リスト!$B:$B,0))),"")</f>
        <v>28</v>
      </c>
      <c r="T2584" s="2" t="str">
        <f>IFERROR(IF($K2584="","",INDEX(リスト!$F:$F,MATCH($K2584,リスト!$E:$E,0))),"")</f>
        <v>JPN</v>
      </c>
      <c r="U2584" s="2" t="str">
        <f>IF($B2584="","",RIGHT($G2584*1000+100+COUNTIF($G$2:$G2584,$G2584),9))</f>
        <v>040616101</v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>第一学院(養父校)・兵　庫</v>
      </c>
    </row>
    <row r="2585" spans="1:22" x14ac:dyDescent="0.4">
      <c r="A2585" t="s">
        <v>716</v>
      </c>
      <c r="B2585">
        <v>2615</v>
      </c>
      <c r="C2585" t="s">
        <v>11006</v>
      </c>
      <c r="D2585" t="s">
        <v>11007</v>
      </c>
      <c r="E2585">
        <v>1</v>
      </c>
      <c r="F2585" t="s">
        <v>93</v>
      </c>
      <c r="G2585">
        <v>20060119</v>
      </c>
      <c r="H2585" t="s">
        <v>11008</v>
      </c>
      <c r="I2585" t="s">
        <v>11009</v>
      </c>
      <c r="J2585" t="s">
        <v>1928</v>
      </c>
      <c r="K2585" t="s">
        <v>141</v>
      </c>
      <c r="L2585" t="s">
        <v>95</v>
      </c>
      <c r="M2585" t="s">
        <v>11010</v>
      </c>
      <c r="O2585" s="2">
        <f>IFERROR(IF($B2585="","",INDEX(所属情報!$E:$E,MATCH($A2585,所属情報!$A:$A,0))),"")</f>
        <v>492302</v>
      </c>
      <c r="P2585" s="2" t="str">
        <f t="shared" si="120"/>
        <v>年綱　諒 (1)</v>
      </c>
      <c r="Q2585" s="2" t="str">
        <f t="shared" si="121"/>
        <v>ﾄｼﾂﾅ ﾏｺﾄ</v>
      </c>
      <c r="R2585" s="2" t="str">
        <f t="shared" si="122"/>
        <v>TOSHITSUNA Makoto (06)</v>
      </c>
      <c r="S2585" s="2" t="str">
        <f>IFERROR(IF($F2585="","",INDEX(リスト!$C:$C,MATCH($F2585,リスト!$B:$B,0))),"")</f>
        <v>27</v>
      </c>
      <c r="T2585" s="2" t="str">
        <f>IFERROR(IF($K2585="","",INDEX(リスト!$F:$F,MATCH($K2585,リスト!$E:$E,0))),"")</f>
        <v>JPN</v>
      </c>
      <c r="U2585" s="2" t="str">
        <f>IF($B2585="","",RIGHT($G2585*1000+100+COUNTIF($G$2:$G2585,$G2585),9))</f>
        <v>060119103</v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>山崎・兵　庫</v>
      </c>
    </row>
    <row r="2586" spans="1:22" x14ac:dyDescent="0.4">
      <c r="A2586" t="s">
        <v>734</v>
      </c>
      <c r="B2586">
        <v>2616</v>
      </c>
      <c r="C2586" t="s">
        <v>11011</v>
      </c>
      <c r="D2586" t="s">
        <v>11012</v>
      </c>
      <c r="E2586">
        <v>1</v>
      </c>
      <c r="F2586" t="s">
        <v>1281</v>
      </c>
      <c r="G2586">
        <v>20050704</v>
      </c>
      <c r="H2586" t="s">
        <v>11013</v>
      </c>
      <c r="I2586" t="s">
        <v>8054</v>
      </c>
      <c r="J2586" t="s">
        <v>2479</v>
      </c>
      <c r="K2586" t="s">
        <v>141</v>
      </c>
      <c r="L2586" t="s">
        <v>111</v>
      </c>
      <c r="M2586" t="s">
        <v>4955</v>
      </c>
      <c r="O2586" s="2">
        <f>IFERROR(IF($B2586="","",INDEX(所属情報!$E:$E,MATCH($A2586,所属情報!$A:$A,0))),"")</f>
        <v>491015</v>
      </c>
      <c r="P2586" s="2" t="str">
        <f t="shared" si="120"/>
        <v>田岡　暁 (1)</v>
      </c>
      <c r="Q2586" s="2" t="str">
        <f t="shared" si="121"/>
        <v>ﾀｵｶ ｱｷﾗ</v>
      </c>
      <c r="R2586" s="2" t="str">
        <f t="shared" si="122"/>
        <v>TAOKA Akira (05)</v>
      </c>
      <c r="S2586" s="2" t="str">
        <f>IFERROR(IF($F2586="","",INDEX(リスト!$C:$C,MATCH($F2586,リスト!$B:$B,0))),"")</f>
        <v>49</v>
      </c>
      <c r="T2586" s="2" t="str">
        <f>IFERROR(IF($K2586="","",INDEX(リスト!$F:$F,MATCH($K2586,リスト!$E:$E,0))),"")</f>
        <v>JPN</v>
      </c>
      <c r="U2586" s="2" t="str">
        <f>IF($B2586="","",RIGHT($G2586*1000+100+COUNTIF($G$2:$G2586,$G2586),9))</f>
        <v>050704104</v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>脇町・徳　島</v>
      </c>
    </row>
    <row r="2587" spans="1:22" x14ac:dyDescent="0.4">
      <c r="A2587" t="s">
        <v>734</v>
      </c>
      <c r="B2587">
        <v>2617</v>
      </c>
      <c r="C2587" t="s">
        <v>11014</v>
      </c>
      <c r="D2587" t="s">
        <v>11015</v>
      </c>
      <c r="E2587">
        <v>1</v>
      </c>
      <c r="F2587" t="s">
        <v>1281</v>
      </c>
      <c r="G2587">
        <v>20060227</v>
      </c>
      <c r="H2587" t="s">
        <v>11016</v>
      </c>
      <c r="I2587" t="s">
        <v>11017</v>
      </c>
      <c r="J2587" t="s">
        <v>2854</v>
      </c>
      <c r="K2587" t="s">
        <v>141</v>
      </c>
      <c r="L2587" t="s">
        <v>91</v>
      </c>
      <c r="M2587" t="s">
        <v>7817</v>
      </c>
      <c r="O2587" s="2">
        <f>IFERROR(IF($B2587="","",INDEX(所属情報!$E:$E,MATCH($A2587,所属情報!$A:$A,0))),"")</f>
        <v>491015</v>
      </c>
      <c r="P2587" s="2" t="str">
        <f t="shared" si="120"/>
        <v>柳田　響己 (1)</v>
      </c>
      <c r="Q2587" s="2" t="str">
        <f t="shared" si="121"/>
        <v>ﾔﾅｷﾞﾀ ﾋﾋﾞｷ</v>
      </c>
      <c r="R2587" s="2" t="str">
        <f t="shared" si="122"/>
        <v>YANAGITA Hibiki (06)</v>
      </c>
      <c r="S2587" s="2" t="str">
        <f>IFERROR(IF($F2587="","",INDEX(リスト!$C:$C,MATCH($F2587,リスト!$B:$B,0))),"")</f>
        <v>49</v>
      </c>
      <c r="T2587" s="2" t="str">
        <f>IFERROR(IF($K2587="","",INDEX(リスト!$F:$F,MATCH($K2587,リスト!$E:$E,0))),"")</f>
        <v>JPN</v>
      </c>
      <c r="U2587" s="2" t="str">
        <f>IF($B2587="","",RIGHT($G2587*1000+100+COUNTIF($G$2:$G2587,$G2587),9))</f>
        <v>060227101</v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>京都教育大附属・京　都</v>
      </c>
    </row>
    <row r="2588" spans="1:22" x14ac:dyDescent="0.4">
      <c r="A2588" t="s">
        <v>734</v>
      </c>
      <c r="B2588">
        <v>2618</v>
      </c>
      <c r="C2588" t="s">
        <v>11018</v>
      </c>
      <c r="D2588" t="s">
        <v>11019</v>
      </c>
      <c r="E2588">
        <v>1</v>
      </c>
      <c r="F2588" t="s">
        <v>1281</v>
      </c>
      <c r="G2588">
        <v>20050313</v>
      </c>
      <c r="H2588" t="s">
        <v>11020</v>
      </c>
      <c r="I2588" t="s">
        <v>11982</v>
      </c>
      <c r="J2588" t="s">
        <v>1303</v>
      </c>
      <c r="K2588" t="s">
        <v>141</v>
      </c>
      <c r="L2588" t="s">
        <v>105</v>
      </c>
      <c r="M2588" t="s">
        <v>1567</v>
      </c>
      <c r="O2588" s="2">
        <f>IFERROR(IF($B2588="","",INDEX(所属情報!$E:$E,MATCH($A2588,所属情報!$A:$A,0))),"")</f>
        <v>491015</v>
      </c>
      <c r="P2588" s="2" t="str">
        <f t="shared" si="120"/>
        <v>横田　優斗 (1)</v>
      </c>
      <c r="Q2588" s="2" t="str">
        <f t="shared" si="121"/>
        <v>ﾖｺﾀ ﾕｳﾄ</v>
      </c>
      <c r="R2588" s="2" t="str">
        <f t="shared" si="122"/>
        <v>YOKOTA Yuto (05)</v>
      </c>
      <c r="S2588" s="2" t="str">
        <f>IFERROR(IF($F2588="","",INDEX(リスト!$C:$C,MATCH($F2588,リスト!$B:$B,0))),"")</f>
        <v>49</v>
      </c>
      <c r="T2588" s="2" t="str">
        <f>IFERROR(IF($K2588="","",INDEX(リスト!$F:$F,MATCH($K2588,リスト!$E:$E,0))),"")</f>
        <v>JPN</v>
      </c>
      <c r="U2588" s="2" t="str">
        <f>IF($B2588="","",RIGHT($G2588*1000+100+COUNTIF($G$2:$G2588,$G2588),9))</f>
        <v>050313103</v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>倉敷青陵・岡　山</v>
      </c>
    </row>
    <row r="2589" spans="1:22" x14ac:dyDescent="0.4">
      <c r="A2589" t="s">
        <v>705</v>
      </c>
      <c r="B2589">
        <v>2619</v>
      </c>
      <c r="C2589" t="s">
        <v>11021</v>
      </c>
      <c r="D2589" t="s">
        <v>11022</v>
      </c>
      <c r="E2589">
        <v>1</v>
      </c>
      <c r="F2589" t="s">
        <v>89</v>
      </c>
      <c r="G2589">
        <v>20050530</v>
      </c>
      <c r="H2589" t="s">
        <v>11023</v>
      </c>
      <c r="I2589" t="s">
        <v>11024</v>
      </c>
      <c r="J2589" t="s">
        <v>2978</v>
      </c>
      <c r="K2589" t="s">
        <v>141</v>
      </c>
      <c r="L2589" t="s">
        <v>89</v>
      </c>
      <c r="M2589" t="s">
        <v>8070</v>
      </c>
      <c r="O2589" s="2">
        <f>IFERROR(IF($B2589="","",INDEX(所属情報!$E:$E,MATCH($A2589,所属情報!$A:$A,0))),"")</f>
        <v>492189</v>
      </c>
      <c r="P2589" s="2" t="str">
        <f t="shared" si="120"/>
        <v>稲葉　良雅 (1)</v>
      </c>
      <c r="Q2589" s="2" t="str">
        <f t="shared" si="121"/>
        <v>ｲﾅﾊﾞ ﾘｮｳｶﾞ</v>
      </c>
      <c r="R2589" s="2" t="str">
        <f t="shared" si="122"/>
        <v>INABA Ryoga (05)</v>
      </c>
      <c r="S2589" s="2" t="str">
        <f>IFERROR(IF($F2589="","",INDEX(リスト!$C:$C,MATCH($F2589,リスト!$B:$B,0))),"")</f>
        <v>25</v>
      </c>
      <c r="T2589" s="2" t="str">
        <f>IFERROR(IF($K2589="","",INDEX(リスト!$F:$F,MATCH($K2589,リスト!$E:$E,0))),"")</f>
        <v>JPN</v>
      </c>
      <c r="U2589" s="2" t="str">
        <f>IF($B2589="","",RIGHT($G2589*1000+100+COUNTIF($G$2:$G2589,$G2589),9))</f>
        <v>050530103</v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>八幡・滋　賀</v>
      </c>
    </row>
    <row r="2590" spans="1:22" x14ac:dyDescent="0.4">
      <c r="A2590" t="s">
        <v>705</v>
      </c>
      <c r="B2590">
        <v>2620</v>
      </c>
      <c r="C2590" t="s">
        <v>11025</v>
      </c>
      <c r="D2590" t="s">
        <v>11026</v>
      </c>
      <c r="E2590">
        <v>1</v>
      </c>
      <c r="F2590" t="s">
        <v>95</v>
      </c>
      <c r="G2590">
        <v>20051212</v>
      </c>
      <c r="H2590" t="s">
        <v>11027</v>
      </c>
      <c r="I2590" t="s">
        <v>4651</v>
      </c>
      <c r="J2590" t="s">
        <v>1535</v>
      </c>
      <c r="K2590" t="s">
        <v>141</v>
      </c>
      <c r="L2590" t="s">
        <v>95</v>
      </c>
      <c r="M2590" t="s">
        <v>11028</v>
      </c>
      <c r="O2590" s="2">
        <f>IFERROR(IF($B2590="","",INDEX(所属情報!$E:$E,MATCH($A2590,所属情報!$A:$A,0))),"")</f>
        <v>492189</v>
      </c>
      <c r="P2590" s="2" t="str">
        <f t="shared" si="120"/>
        <v>前川　圭吾 (1)</v>
      </c>
      <c r="Q2590" s="2" t="str">
        <f t="shared" si="121"/>
        <v>ﾏｴｶﾞﾜ ｹｲｺﾞ</v>
      </c>
      <c r="R2590" s="2" t="str">
        <f t="shared" si="122"/>
        <v>MAEGAWA Keigo (05)</v>
      </c>
      <c r="S2590" s="2" t="str">
        <f>IFERROR(IF($F2590="","",INDEX(リスト!$C:$C,MATCH($F2590,リスト!$B:$B,0))),"")</f>
        <v>28</v>
      </c>
      <c r="T2590" s="2" t="str">
        <f>IFERROR(IF($K2590="","",INDEX(リスト!$F:$F,MATCH($K2590,リスト!$E:$E,0))),"")</f>
        <v>JPN</v>
      </c>
      <c r="U2590" s="2" t="str">
        <f>IF($B2590="","",RIGHT($G2590*1000+100+COUNTIF($G$2:$G2590,$G2590),9))</f>
        <v>051212105</v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>有馬・兵　庫</v>
      </c>
    </row>
    <row r="2591" spans="1:22" x14ac:dyDescent="0.4">
      <c r="A2591" t="s">
        <v>705</v>
      </c>
      <c r="B2591">
        <v>2621</v>
      </c>
      <c r="C2591" t="s">
        <v>11029</v>
      </c>
      <c r="D2591" t="s">
        <v>11030</v>
      </c>
      <c r="E2591">
        <v>1</v>
      </c>
      <c r="F2591" t="s">
        <v>115</v>
      </c>
      <c r="G2591">
        <v>20050622</v>
      </c>
      <c r="H2591" t="s">
        <v>11031</v>
      </c>
      <c r="I2591" t="s">
        <v>1025</v>
      </c>
      <c r="J2591" t="s">
        <v>3501</v>
      </c>
      <c r="K2591" t="s">
        <v>141</v>
      </c>
      <c r="L2591" t="s">
        <v>115</v>
      </c>
      <c r="M2591" t="s">
        <v>3310</v>
      </c>
      <c r="O2591" s="2">
        <f>IFERROR(IF($B2591="","",INDEX(所属情報!$E:$E,MATCH($A2591,所属情報!$A:$A,0))),"")</f>
        <v>492189</v>
      </c>
      <c r="P2591" s="2" t="str">
        <f t="shared" si="120"/>
        <v>伊藤　琉成 (1)</v>
      </c>
      <c r="Q2591" s="2" t="str">
        <f t="shared" si="121"/>
        <v>ｲﾄｳ ﾘｭｳｾｲ</v>
      </c>
      <c r="R2591" s="2" t="str">
        <f t="shared" si="122"/>
        <v>ITO Ryusei (05)</v>
      </c>
      <c r="S2591" s="2" t="str">
        <f>IFERROR(IF($F2591="","",INDEX(リスト!$C:$C,MATCH($F2591,リスト!$B:$B,0))),"")</f>
        <v>38</v>
      </c>
      <c r="T2591" s="2" t="str">
        <f>IFERROR(IF($K2591="","",INDEX(リスト!$F:$F,MATCH($K2591,リスト!$E:$E,0))),"")</f>
        <v>JPN</v>
      </c>
      <c r="U2591" s="2" t="str">
        <f>IF($B2591="","",RIGHT($G2591*1000+100+COUNTIF($G$2:$G2591,$G2591),9))</f>
        <v>050622103</v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>川之江・愛　媛</v>
      </c>
    </row>
    <row r="2592" spans="1:22" x14ac:dyDescent="0.4">
      <c r="A2592" t="s">
        <v>730</v>
      </c>
      <c r="B2592">
        <v>2622</v>
      </c>
      <c r="C2592" t="s">
        <v>11032</v>
      </c>
      <c r="D2592" t="s">
        <v>11033</v>
      </c>
      <c r="E2592">
        <v>1</v>
      </c>
      <c r="F2592" t="s">
        <v>93</v>
      </c>
      <c r="G2592">
        <v>20050927</v>
      </c>
      <c r="H2592" t="s">
        <v>11034</v>
      </c>
      <c r="I2592" t="s">
        <v>11035</v>
      </c>
      <c r="J2592" t="s">
        <v>778</v>
      </c>
      <c r="K2592" t="s">
        <v>141</v>
      </c>
      <c r="L2592" t="s">
        <v>93</v>
      </c>
      <c r="M2592" t="s">
        <v>3359</v>
      </c>
      <c r="O2592" s="2">
        <f>IFERROR(IF($B2592="","",INDEX(所属情報!$E:$E,MATCH($A2592,所属情報!$A:$A,0))),"")</f>
        <v>492523</v>
      </c>
      <c r="P2592" s="2" t="str">
        <f t="shared" si="120"/>
        <v>山森　涼風 (1)</v>
      </c>
      <c r="Q2592" s="2" t="str">
        <f t="shared" si="121"/>
        <v>ﾔﾏﾓﾘ ﾘｮｳ</v>
      </c>
      <c r="R2592" s="2" t="str">
        <f t="shared" si="122"/>
        <v>YAMAMORI Ryo (05)</v>
      </c>
      <c r="S2592" s="2" t="str">
        <f>IFERROR(IF($F2592="","",INDEX(リスト!$C:$C,MATCH($F2592,リスト!$B:$B,0))),"")</f>
        <v>27</v>
      </c>
      <c r="T2592" s="2" t="str">
        <f>IFERROR(IF($K2592="","",INDEX(リスト!$F:$F,MATCH($K2592,リスト!$E:$E,0))),"")</f>
        <v>JPN</v>
      </c>
      <c r="U2592" s="2" t="str">
        <f>IF($B2592="","",RIGHT($G2592*1000+100+COUNTIF($G$2:$G2592,$G2592),9))</f>
        <v>050927102</v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>汎愛・大　阪</v>
      </c>
    </row>
    <row r="2593" spans="1:22" x14ac:dyDescent="0.4">
      <c r="A2593" t="s">
        <v>730</v>
      </c>
      <c r="B2593">
        <v>2623</v>
      </c>
      <c r="C2593" t="s">
        <v>11036</v>
      </c>
      <c r="D2593" t="s">
        <v>11037</v>
      </c>
      <c r="E2593">
        <v>1</v>
      </c>
      <c r="F2593" t="s">
        <v>93</v>
      </c>
      <c r="G2593">
        <v>20060208</v>
      </c>
      <c r="H2593" t="s">
        <v>11038</v>
      </c>
      <c r="I2593" t="s">
        <v>1555</v>
      </c>
      <c r="J2593" t="s">
        <v>1037</v>
      </c>
      <c r="K2593" t="s">
        <v>141</v>
      </c>
      <c r="L2593" t="s">
        <v>93</v>
      </c>
      <c r="M2593" t="s">
        <v>11039</v>
      </c>
      <c r="O2593" s="2">
        <f>IFERROR(IF($B2593="","",INDEX(所属情報!$E:$E,MATCH($A2593,所属情報!$A:$A,0))),"")</f>
        <v>492523</v>
      </c>
      <c r="P2593" s="2" t="str">
        <f t="shared" si="120"/>
        <v>山下　大輝 (1)</v>
      </c>
      <c r="Q2593" s="2" t="str">
        <f t="shared" si="121"/>
        <v>ﾔﾏｼﾀ ﾀﾞｲｷ</v>
      </c>
      <c r="R2593" s="2" t="str">
        <f t="shared" si="122"/>
        <v>YAMASHITA Daiki (06)</v>
      </c>
      <c r="S2593" s="2" t="str">
        <f>IFERROR(IF($F2593="","",INDEX(リスト!$C:$C,MATCH($F2593,リスト!$B:$B,0))),"")</f>
        <v>27</v>
      </c>
      <c r="T2593" s="2" t="str">
        <f>IFERROR(IF($K2593="","",INDEX(リスト!$F:$F,MATCH($K2593,リスト!$E:$E,0))),"")</f>
        <v>JPN</v>
      </c>
      <c r="U2593" s="2" t="str">
        <f>IF($B2593="","",RIGHT($G2593*1000+100+COUNTIF($G$2:$G2593,$G2593),9))</f>
        <v>060208104</v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>常翔啓光学園・大　阪</v>
      </c>
    </row>
    <row r="2594" spans="1:22" x14ac:dyDescent="0.4">
      <c r="A2594" t="s">
        <v>11833</v>
      </c>
      <c r="B2594">
        <v>2624</v>
      </c>
      <c r="C2594" t="s">
        <v>11040</v>
      </c>
      <c r="D2594" t="s">
        <v>11041</v>
      </c>
      <c r="E2594">
        <v>1</v>
      </c>
      <c r="F2594" t="s">
        <v>1281</v>
      </c>
      <c r="G2594">
        <v>20050316</v>
      </c>
      <c r="H2594" t="s">
        <v>11042</v>
      </c>
      <c r="I2594" t="s">
        <v>11043</v>
      </c>
      <c r="J2594" t="s">
        <v>944</v>
      </c>
      <c r="K2594" t="s">
        <v>141</v>
      </c>
      <c r="L2594" t="s">
        <v>93</v>
      </c>
      <c r="M2594" t="s">
        <v>8631</v>
      </c>
      <c r="O2594" s="2">
        <f>IFERROR(IF($B2594="","",INDEX(所属情報!$E:$E,MATCH($A2594,所属情報!$A:$A,0))),"")</f>
        <v>492208</v>
      </c>
      <c r="P2594" s="2" t="str">
        <f t="shared" si="120"/>
        <v>上垣　好生 (1)</v>
      </c>
      <c r="Q2594" s="2" t="str">
        <f t="shared" si="121"/>
        <v>ｳｴｶﾞｷ ﾖｼｷ</v>
      </c>
      <c r="R2594" s="2" t="str">
        <f t="shared" si="122"/>
        <v>UEGAKI Yoshiki (05)</v>
      </c>
      <c r="S2594" s="2" t="str">
        <f>IFERROR(IF($F2594="","",INDEX(リスト!$C:$C,MATCH($F2594,リスト!$B:$B,0))),"")</f>
        <v>49</v>
      </c>
      <c r="T2594" s="2" t="str">
        <f>IFERROR(IF($K2594="","",INDEX(リスト!$F:$F,MATCH($K2594,リスト!$E:$E,0))),"")</f>
        <v>JPN</v>
      </c>
      <c r="U2594" s="2" t="str">
        <f>IF($B2594="","",RIGHT($G2594*1000+100+COUNTIF($G$2:$G2594,$G2594),9))</f>
        <v>050316101</v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>河南・大　阪</v>
      </c>
    </row>
    <row r="2595" spans="1:22" x14ac:dyDescent="0.4">
      <c r="A2595" t="s">
        <v>11833</v>
      </c>
      <c r="B2595">
        <v>2625</v>
      </c>
      <c r="C2595" t="s">
        <v>11044</v>
      </c>
      <c r="D2595" t="s">
        <v>11045</v>
      </c>
      <c r="E2595">
        <v>1</v>
      </c>
      <c r="F2595" t="s">
        <v>1281</v>
      </c>
      <c r="G2595">
        <v>20050724</v>
      </c>
      <c r="H2595" t="s">
        <v>11046</v>
      </c>
      <c r="I2595" t="s">
        <v>3521</v>
      </c>
      <c r="J2595" t="s">
        <v>5997</v>
      </c>
      <c r="K2595" t="s">
        <v>141</v>
      </c>
      <c r="L2595" t="s">
        <v>95</v>
      </c>
      <c r="M2595" t="s">
        <v>8514</v>
      </c>
      <c r="O2595" s="2">
        <f>IFERROR(IF($B2595="","",INDEX(所属情報!$E:$E,MATCH($A2595,所属情報!$A:$A,0))),"")</f>
        <v>492208</v>
      </c>
      <c r="P2595" s="2" t="str">
        <f t="shared" si="120"/>
        <v>吉原　陽大 (1)</v>
      </c>
      <c r="Q2595" s="2" t="str">
        <f t="shared" si="121"/>
        <v>ﾖｼﾊﾗ ｻﾝﾀ</v>
      </c>
      <c r="R2595" s="2" t="str">
        <f t="shared" si="122"/>
        <v>YOSHIHARA Santa (05)</v>
      </c>
      <c r="S2595" s="2" t="str">
        <f>IFERROR(IF($F2595="","",INDEX(リスト!$C:$C,MATCH($F2595,リスト!$B:$B,0))),"")</f>
        <v>49</v>
      </c>
      <c r="T2595" s="2" t="str">
        <f>IFERROR(IF($K2595="","",INDEX(リスト!$F:$F,MATCH($K2595,リスト!$E:$E,0))),"")</f>
        <v>JPN</v>
      </c>
      <c r="U2595" s="2" t="str">
        <f>IF($B2595="","",RIGHT($G2595*1000+100+COUNTIF($G$2:$G2595,$G2595),9))</f>
        <v>050724102</v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>尼崎北・兵　庫</v>
      </c>
    </row>
    <row r="2596" spans="1:22" x14ac:dyDescent="0.4">
      <c r="A2596" t="s">
        <v>11833</v>
      </c>
      <c r="B2596">
        <v>2626</v>
      </c>
      <c r="C2596" t="s">
        <v>11047</v>
      </c>
      <c r="D2596" t="s">
        <v>11048</v>
      </c>
      <c r="E2596">
        <v>1</v>
      </c>
      <c r="F2596" t="s">
        <v>1281</v>
      </c>
      <c r="G2596">
        <v>20060203</v>
      </c>
      <c r="H2596" t="s">
        <v>11049</v>
      </c>
      <c r="I2596" t="s">
        <v>11050</v>
      </c>
      <c r="J2596" t="s">
        <v>11983</v>
      </c>
      <c r="K2596" t="s">
        <v>141</v>
      </c>
      <c r="L2596" t="s">
        <v>93</v>
      </c>
      <c r="M2596" t="s">
        <v>7217</v>
      </c>
      <c r="O2596" s="2">
        <f>IFERROR(IF($B2596="","",INDEX(所属情報!$E:$E,MATCH($A2596,所属情報!$A:$A,0))),"")</f>
        <v>492208</v>
      </c>
      <c r="P2596" s="2" t="str">
        <f t="shared" si="120"/>
        <v>國中　康平 (1)</v>
      </c>
      <c r="Q2596" s="2" t="str">
        <f t="shared" si="121"/>
        <v>ｸﾆﾅｶ ｺｳﾍｲ</v>
      </c>
      <c r="R2596" s="2" t="str">
        <f t="shared" si="122"/>
        <v>KUNINAKA Kohei (06)</v>
      </c>
      <c r="S2596" s="2" t="str">
        <f>IFERROR(IF($F2596="","",INDEX(リスト!$C:$C,MATCH($F2596,リスト!$B:$B,0))),"")</f>
        <v>49</v>
      </c>
      <c r="T2596" s="2" t="str">
        <f>IFERROR(IF($K2596="","",INDEX(リスト!$F:$F,MATCH($K2596,リスト!$E:$E,0))),"")</f>
        <v>JPN</v>
      </c>
      <c r="U2596" s="2" t="str">
        <f>IF($B2596="","",RIGHT($G2596*1000+100+COUNTIF($G$2:$G2596,$G2596),9))</f>
        <v>060203101</v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>帝塚山学院泉ケ丘・大　阪</v>
      </c>
    </row>
    <row r="2597" spans="1:22" x14ac:dyDescent="0.4">
      <c r="A2597" t="s">
        <v>11833</v>
      </c>
      <c r="B2597">
        <v>2627</v>
      </c>
      <c r="C2597" t="s">
        <v>11051</v>
      </c>
      <c r="D2597" t="s">
        <v>11052</v>
      </c>
      <c r="E2597">
        <v>1</v>
      </c>
      <c r="F2597" t="s">
        <v>1281</v>
      </c>
      <c r="G2597">
        <v>20000502</v>
      </c>
      <c r="H2597" t="s">
        <v>11053</v>
      </c>
      <c r="I2597" t="s">
        <v>6524</v>
      </c>
      <c r="J2597" t="s">
        <v>2248</v>
      </c>
      <c r="K2597" t="s">
        <v>141</v>
      </c>
      <c r="L2597" t="s">
        <v>93</v>
      </c>
      <c r="M2597" t="s">
        <v>4749</v>
      </c>
      <c r="O2597" s="2">
        <f>IFERROR(IF($B2597="","",INDEX(所属情報!$E:$E,MATCH($A2597,所属情報!$A:$A,0))),"")</f>
        <v>492208</v>
      </c>
      <c r="P2597" s="2" t="str">
        <f t="shared" si="120"/>
        <v>水谷　匠吾 (1)</v>
      </c>
      <c r="Q2597" s="2" t="str">
        <f t="shared" si="121"/>
        <v>ﾐｽﾞﾀﾆ ｼｮｳｺﾞ</v>
      </c>
      <c r="R2597" s="2" t="str">
        <f t="shared" si="122"/>
        <v>MIZUTANI Shogo (00)</v>
      </c>
      <c r="S2597" s="2" t="str">
        <f>IFERROR(IF($F2597="","",INDEX(リスト!$C:$C,MATCH($F2597,リスト!$B:$B,0))),"")</f>
        <v>49</v>
      </c>
      <c r="T2597" s="2" t="str">
        <f>IFERROR(IF($K2597="","",INDEX(リスト!$F:$F,MATCH($K2597,リスト!$E:$E,0))),"")</f>
        <v>JPN</v>
      </c>
      <c r="U2597" s="2" t="str">
        <f>IF($B2597="","",RIGHT($G2597*1000+100+COUNTIF($G$2:$G2597,$G2597),9))</f>
        <v>000502101</v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>清教学園・大　阪</v>
      </c>
    </row>
    <row r="2598" spans="1:22" x14ac:dyDescent="0.4">
      <c r="A2598" t="s">
        <v>11833</v>
      </c>
      <c r="B2598">
        <v>2628</v>
      </c>
      <c r="C2598" t="s">
        <v>11054</v>
      </c>
      <c r="D2598" t="s">
        <v>11055</v>
      </c>
      <c r="E2598">
        <v>1</v>
      </c>
      <c r="F2598" t="s">
        <v>1281</v>
      </c>
      <c r="G2598">
        <v>20060318</v>
      </c>
      <c r="H2598" t="s">
        <v>11056</v>
      </c>
      <c r="I2598" t="s">
        <v>3211</v>
      </c>
      <c r="J2598" t="s">
        <v>1037</v>
      </c>
      <c r="K2598" t="s">
        <v>141</v>
      </c>
      <c r="L2598" t="s">
        <v>93</v>
      </c>
      <c r="M2598" t="s">
        <v>3715</v>
      </c>
      <c r="O2598" s="2">
        <f>IFERROR(IF($B2598="","",INDEX(所属情報!$E:$E,MATCH($A2598,所属情報!$A:$A,0))),"")</f>
        <v>492208</v>
      </c>
      <c r="P2598" s="2" t="str">
        <f t="shared" si="120"/>
        <v>佐々木　大輝 (1)</v>
      </c>
      <c r="Q2598" s="2" t="str">
        <f t="shared" si="121"/>
        <v>ｻｻｷ ﾀﾞｲｷ</v>
      </c>
      <c r="R2598" s="2" t="str">
        <f t="shared" si="122"/>
        <v>SASAKI Daiki (06)</v>
      </c>
      <c r="S2598" s="2" t="str">
        <f>IFERROR(IF($F2598="","",INDEX(リスト!$C:$C,MATCH($F2598,リスト!$B:$B,0))),"")</f>
        <v>49</v>
      </c>
      <c r="T2598" s="2" t="str">
        <f>IFERROR(IF($K2598="","",INDEX(リスト!$F:$F,MATCH($K2598,リスト!$E:$E,0))),"")</f>
        <v>JPN</v>
      </c>
      <c r="U2598" s="2" t="str">
        <f>IF($B2598="","",RIGHT($G2598*1000+100+COUNTIF($G$2:$G2598,$G2598),9))</f>
        <v>060318102</v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>枚方なぎさ・大　阪</v>
      </c>
    </row>
    <row r="2599" spans="1:22" x14ac:dyDescent="0.4">
      <c r="A2599" t="s">
        <v>749</v>
      </c>
      <c r="B2599">
        <v>2629</v>
      </c>
      <c r="C2599" t="s">
        <v>11057</v>
      </c>
      <c r="D2599" t="s">
        <v>11058</v>
      </c>
      <c r="E2599">
        <v>1</v>
      </c>
      <c r="F2599" t="s">
        <v>1281</v>
      </c>
      <c r="G2599">
        <v>20050519</v>
      </c>
      <c r="H2599" t="s">
        <v>11059</v>
      </c>
      <c r="I2599" t="s">
        <v>11060</v>
      </c>
      <c r="J2599" t="s">
        <v>5646</v>
      </c>
      <c r="K2599" t="s">
        <v>141</v>
      </c>
      <c r="L2599" t="s">
        <v>87</v>
      </c>
      <c r="M2599" t="s">
        <v>10668</v>
      </c>
      <c r="O2599" s="2">
        <f>IFERROR(IF($B2599="","",INDEX(所属情報!$E:$E,MATCH($A2599,所属情報!$A:$A,0))),"")</f>
        <v>500005</v>
      </c>
      <c r="P2599" s="2" t="str">
        <f t="shared" si="120"/>
        <v>弓矢　貫志 (1)</v>
      </c>
      <c r="Q2599" s="2" t="str">
        <f t="shared" si="121"/>
        <v>ﾕﾐﾔ ｶﾝｼﾞ</v>
      </c>
      <c r="R2599" s="2" t="str">
        <f t="shared" si="122"/>
        <v>YUMIYA Kanji (05)</v>
      </c>
      <c r="S2599" s="2" t="str">
        <f>IFERROR(IF($F2599="","",INDEX(リスト!$C:$C,MATCH($F2599,リスト!$B:$B,0))),"")</f>
        <v>49</v>
      </c>
      <c r="T2599" s="2" t="str">
        <f>IFERROR(IF($K2599="","",INDEX(リスト!$F:$F,MATCH($K2599,リスト!$E:$E,0))),"")</f>
        <v>JPN</v>
      </c>
      <c r="U2599" s="2" t="str">
        <f>IF($B2599="","",RIGHT($G2599*1000+100+COUNTIF($G$2:$G2599,$G2599),9))</f>
        <v>050519102</v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>暁・三　重</v>
      </c>
    </row>
    <row r="2600" spans="1:22" x14ac:dyDescent="0.4">
      <c r="A2600" t="s">
        <v>703</v>
      </c>
      <c r="B2600">
        <v>2630</v>
      </c>
      <c r="C2600" t="s">
        <v>11061</v>
      </c>
      <c r="D2600" t="s">
        <v>11062</v>
      </c>
      <c r="E2600">
        <v>1</v>
      </c>
      <c r="F2600" t="s">
        <v>89</v>
      </c>
      <c r="G2600">
        <v>20050411</v>
      </c>
      <c r="H2600" t="s">
        <v>11063</v>
      </c>
      <c r="I2600" t="s">
        <v>8219</v>
      </c>
      <c r="J2600" t="s">
        <v>1461</v>
      </c>
      <c r="K2600" t="s">
        <v>141</v>
      </c>
      <c r="L2600" t="s">
        <v>89</v>
      </c>
      <c r="M2600" t="s">
        <v>3814</v>
      </c>
      <c r="O2600" s="2">
        <f>IFERROR(IF($B2600="","",INDEX(所属情報!$E:$E,MATCH($A2600,所属情報!$A:$A,0))),"")</f>
        <v>492200</v>
      </c>
      <c r="P2600" s="2" t="str">
        <f t="shared" si="120"/>
        <v>谷　謙太朗 (1)</v>
      </c>
      <c r="Q2600" s="2" t="str">
        <f t="shared" si="121"/>
        <v>ﾀﾆ ｹﾝﾀﾛｳ</v>
      </c>
      <c r="R2600" s="2" t="str">
        <f t="shared" si="122"/>
        <v>TANI Kentaro (05)</v>
      </c>
      <c r="S2600" s="2" t="str">
        <f>IFERROR(IF($F2600="","",INDEX(リスト!$C:$C,MATCH($F2600,リスト!$B:$B,0))),"")</f>
        <v>25</v>
      </c>
      <c r="T2600" s="2" t="str">
        <f>IFERROR(IF($K2600="","",INDEX(リスト!$F:$F,MATCH($K2600,リスト!$E:$E,0))),"")</f>
        <v>JPN</v>
      </c>
      <c r="U2600" s="2" t="str">
        <f>IF($B2600="","",RIGHT($G2600*1000+100+COUNTIF($G$2:$G2600,$G2600),9))</f>
        <v>050411104</v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>彦根東・滋　賀</v>
      </c>
    </row>
    <row r="2601" spans="1:22" x14ac:dyDescent="0.4">
      <c r="A2601" t="s">
        <v>703</v>
      </c>
      <c r="B2601">
        <v>2631</v>
      </c>
      <c r="C2601" t="s">
        <v>11064</v>
      </c>
      <c r="D2601" t="s">
        <v>11065</v>
      </c>
      <c r="E2601">
        <v>2</v>
      </c>
      <c r="F2601" t="s">
        <v>79</v>
      </c>
      <c r="G2601">
        <v>20040917</v>
      </c>
      <c r="H2601" t="s">
        <v>11066</v>
      </c>
      <c r="I2601" t="s">
        <v>4190</v>
      </c>
      <c r="J2601" t="s">
        <v>11067</v>
      </c>
      <c r="K2601" t="s">
        <v>141</v>
      </c>
      <c r="L2601" t="s">
        <v>79</v>
      </c>
      <c r="M2601" t="s">
        <v>11068</v>
      </c>
      <c r="O2601" s="2">
        <f>IFERROR(IF($B2601="","",INDEX(所属情報!$E:$E,MATCH($A2601,所属情報!$A:$A,0))),"")</f>
        <v>492200</v>
      </c>
      <c r="P2601" s="2" t="str">
        <f t="shared" si="120"/>
        <v>長田　悠仁 (2)</v>
      </c>
      <c r="Q2601" s="2" t="str">
        <f t="shared" si="121"/>
        <v>ﾅｶﾞﾀ ﾕｳｼﾞﾝ</v>
      </c>
      <c r="R2601" s="2" t="str">
        <f t="shared" si="122"/>
        <v>NAGATA Yujin (04)</v>
      </c>
      <c r="S2601" s="2" t="str">
        <f>IFERROR(IF($F2601="","",INDEX(リスト!$C:$C,MATCH($F2601,リスト!$B:$B,0))),"")</f>
        <v>20</v>
      </c>
      <c r="T2601" s="2" t="str">
        <f>IFERROR(IF($K2601="","",INDEX(リスト!$F:$F,MATCH($K2601,リスト!$E:$E,0))),"")</f>
        <v>JPN</v>
      </c>
      <c r="U2601" s="2" t="str">
        <f>IF($B2601="","",RIGHT($G2601*1000+100+COUNTIF($G$2:$G2601,$G2601),9))</f>
        <v>040917102</v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>松本蟻ケ崎・長　野</v>
      </c>
    </row>
    <row r="2602" spans="1:22" x14ac:dyDescent="0.4">
      <c r="A2602" t="s">
        <v>710</v>
      </c>
      <c r="B2602">
        <v>2632</v>
      </c>
      <c r="C2602" t="s">
        <v>11069</v>
      </c>
      <c r="D2602" t="s">
        <v>11070</v>
      </c>
      <c r="E2602">
        <v>1</v>
      </c>
      <c r="F2602" t="s">
        <v>107</v>
      </c>
      <c r="G2602">
        <v>20040612</v>
      </c>
      <c r="I2602" t="s">
        <v>10436</v>
      </c>
      <c r="J2602" t="s">
        <v>11984</v>
      </c>
      <c r="K2602" t="s">
        <v>141</v>
      </c>
      <c r="L2602" t="s">
        <v>107</v>
      </c>
      <c r="M2602" t="s">
        <v>3924</v>
      </c>
      <c r="O2602" s="2">
        <f>IFERROR(IF($B2602="","",INDEX(所属情報!$E:$E,MATCH($A2602,所属情報!$A:$A,0))),"")</f>
        <v>492221</v>
      </c>
      <c r="P2602" s="2" t="str">
        <f t="shared" si="120"/>
        <v>松島　怜哉 (1)</v>
      </c>
      <c r="Q2602" s="2" t="str">
        <f t="shared" si="121"/>
        <v>ﾏﾂｼﾏ ﾘｮｳﾔ</v>
      </c>
      <c r="R2602" s="2" t="str">
        <f t="shared" si="122"/>
        <v>MATSUSHIMA Ryoya (04)</v>
      </c>
      <c r="S2602" s="2" t="str">
        <f>IFERROR(IF($F2602="","",INDEX(リスト!$C:$C,MATCH($F2602,リスト!$B:$B,0))),"")</f>
        <v>34</v>
      </c>
      <c r="T2602" s="2" t="str">
        <f>IFERROR(IF($K2602="","",INDEX(リスト!$F:$F,MATCH($K2602,リスト!$E:$E,0))),"")</f>
        <v>JPN</v>
      </c>
      <c r="U2602" s="2" t="str">
        <f>IF($B2602="","",RIGHT($G2602*1000+100+COUNTIF($G$2:$G2602,$G2602),9))</f>
        <v>040612104</v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>修道・広　島</v>
      </c>
    </row>
    <row r="2603" spans="1:22" x14ac:dyDescent="0.4">
      <c r="A2603" t="s">
        <v>710</v>
      </c>
      <c r="B2603">
        <v>2633</v>
      </c>
      <c r="C2603" t="s">
        <v>11071</v>
      </c>
      <c r="D2603" t="s">
        <v>11072</v>
      </c>
      <c r="E2603">
        <v>1</v>
      </c>
      <c r="F2603" t="s">
        <v>93</v>
      </c>
      <c r="G2603">
        <v>20050724</v>
      </c>
      <c r="I2603" t="s">
        <v>11073</v>
      </c>
      <c r="J2603" t="s">
        <v>1047</v>
      </c>
      <c r="K2603" t="s">
        <v>141</v>
      </c>
      <c r="L2603" t="s">
        <v>93</v>
      </c>
      <c r="M2603" t="s">
        <v>1126</v>
      </c>
      <c r="O2603" s="2">
        <f>IFERROR(IF($B2603="","",INDEX(所属情報!$E:$E,MATCH($A2603,所属情報!$A:$A,0))),"")</f>
        <v>492221</v>
      </c>
      <c r="P2603" s="2" t="str">
        <f t="shared" si="120"/>
        <v>島内　僚大 (1)</v>
      </c>
      <c r="Q2603" s="2" t="str">
        <f t="shared" si="121"/>
        <v>ｼﾏｳﾁ ﾘｮｳﾀ</v>
      </c>
      <c r="R2603" s="2" t="str">
        <f t="shared" si="122"/>
        <v>SHIMAUCHI Ryota (05)</v>
      </c>
      <c r="S2603" s="2" t="str">
        <f>IFERROR(IF($F2603="","",INDEX(リスト!$C:$C,MATCH($F2603,リスト!$B:$B,0))),"")</f>
        <v>27</v>
      </c>
      <c r="T2603" s="2" t="str">
        <f>IFERROR(IF($K2603="","",INDEX(リスト!$F:$F,MATCH($K2603,リスト!$E:$E,0))),"")</f>
        <v>JPN</v>
      </c>
      <c r="U2603" s="2" t="str">
        <f>IF($B2603="","",RIGHT($G2603*1000+100+COUNTIF($G$2:$G2603,$G2603),9))</f>
        <v>050724103</v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>藤井寺・大　阪</v>
      </c>
    </row>
    <row r="2604" spans="1:22" x14ac:dyDescent="0.4">
      <c r="A2604" t="s">
        <v>710</v>
      </c>
      <c r="B2604">
        <v>2634</v>
      </c>
      <c r="C2604" t="s">
        <v>11074</v>
      </c>
      <c r="D2604" t="s">
        <v>11075</v>
      </c>
      <c r="E2604">
        <v>1</v>
      </c>
      <c r="F2604" t="s">
        <v>93</v>
      </c>
      <c r="G2604">
        <v>20050923</v>
      </c>
      <c r="I2604" t="s">
        <v>1736</v>
      </c>
      <c r="J2604" t="s">
        <v>1397</v>
      </c>
      <c r="K2604" t="s">
        <v>141</v>
      </c>
      <c r="L2604" t="s">
        <v>93</v>
      </c>
      <c r="M2604" t="s">
        <v>6822</v>
      </c>
      <c r="O2604" s="2">
        <f>IFERROR(IF($B2604="","",INDEX(所属情報!$E:$E,MATCH($A2604,所属情報!$A:$A,0))),"")</f>
        <v>492221</v>
      </c>
      <c r="P2604" s="2" t="str">
        <f t="shared" si="120"/>
        <v>吉川　烈央 (1)</v>
      </c>
      <c r="Q2604" s="2" t="str">
        <f t="shared" si="121"/>
        <v>ﾖｼｶﾜ ﾚｵ</v>
      </c>
      <c r="R2604" s="2" t="str">
        <f t="shared" si="122"/>
        <v>YOSHIKAWA Reo (05)</v>
      </c>
      <c r="S2604" s="2" t="str">
        <f>IFERROR(IF($F2604="","",INDEX(リスト!$C:$C,MATCH($F2604,リスト!$B:$B,0))),"")</f>
        <v>27</v>
      </c>
      <c r="T2604" s="2" t="str">
        <f>IFERROR(IF($K2604="","",INDEX(リスト!$F:$F,MATCH($K2604,リスト!$E:$E,0))),"")</f>
        <v>JPN</v>
      </c>
      <c r="U2604" s="2" t="str">
        <f>IF($B2604="","",RIGHT($G2604*1000+100+COUNTIF($G$2:$G2604,$G2604),9))</f>
        <v>050923103</v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>布施・大　阪</v>
      </c>
    </row>
    <row r="2605" spans="1:22" x14ac:dyDescent="0.4">
      <c r="A2605" t="s">
        <v>710</v>
      </c>
      <c r="B2605">
        <v>2635</v>
      </c>
      <c r="C2605" t="s">
        <v>11076</v>
      </c>
      <c r="D2605" t="s">
        <v>11077</v>
      </c>
      <c r="E2605">
        <v>1</v>
      </c>
      <c r="F2605" t="s">
        <v>97</v>
      </c>
      <c r="G2605">
        <v>20050506</v>
      </c>
      <c r="I2605" t="s">
        <v>1985</v>
      </c>
      <c r="J2605" t="s">
        <v>2896</v>
      </c>
      <c r="K2605" t="s">
        <v>141</v>
      </c>
      <c r="L2605" t="s">
        <v>97</v>
      </c>
      <c r="M2605" t="s">
        <v>6894</v>
      </c>
      <c r="O2605" s="2">
        <f>IFERROR(IF($B2605="","",INDEX(所属情報!$E:$E,MATCH($A2605,所属情報!$A:$A,0))),"")</f>
        <v>492221</v>
      </c>
      <c r="P2605" s="2" t="str">
        <f t="shared" si="120"/>
        <v>松本　晶 (1)</v>
      </c>
      <c r="Q2605" s="2" t="str">
        <f t="shared" si="121"/>
        <v>ﾏﾂﾓﾄ ｼｮｳ</v>
      </c>
      <c r="R2605" s="2" t="str">
        <f t="shared" si="122"/>
        <v>MATSUMOTO Sho (05)</v>
      </c>
      <c r="S2605" s="2" t="str">
        <f>IFERROR(IF($F2605="","",INDEX(リスト!$C:$C,MATCH($F2605,リスト!$B:$B,0))),"")</f>
        <v>29</v>
      </c>
      <c r="T2605" s="2" t="str">
        <f>IFERROR(IF($K2605="","",INDEX(リスト!$F:$F,MATCH($K2605,リスト!$E:$E,0))),"")</f>
        <v>JPN</v>
      </c>
      <c r="U2605" s="2" t="str">
        <f>IF($B2605="","",RIGHT($G2605*1000+100+COUNTIF($G$2:$G2605,$G2605),9))</f>
        <v>050506101</v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>生駒・奈　良</v>
      </c>
    </row>
    <row r="2606" spans="1:22" x14ac:dyDescent="0.4">
      <c r="A2606" t="s">
        <v>710</v>
      </c>
      <c r="B2606">
        <v>2636</v>
      </c>
      <c r="C2606" t="s">
        <v>11078</v>
      </c>
      <c r="D2606" t="s">
        <v>11079</v>
      </c>
      <c r="E2606">
        <v>1</v>
      </c>
      <c r="F2606" t="s">
        <v>105</v>
      </c>
      <c r="G2606">
        <v>20050902</v>
      </c>
      <c r="I2606" t="s">
        <v>11080</v>
      </c>
      <c r="J2606" t="s">
        <v>1435</v>
      </c>
      <c r="K2606" t="s">
        <v>141</v>
      </c>
      <c r="L2606" t="s">
        <v>105</v>
      </c>
      <c r="M2606" t="s">
        <v>2317</v>
      </c>
      <c r="O2606" s="2">
        <f>IFERROR(IF($B2606="","",INDEX(所属情報!$E:$E,MATCH($A2606,所属情報!$A:$A,0))),"")</f>
        <v>492221</v>
      </c>
      <c r="P2606" s="2" t="str">
        <f t="shared" si="120"/>
        <v>畝本　悠太 (1)</v>
      </c>
      <c r="Q2606" s="2" t="str">
        <f t="shared" si="121"/>
        <v>ｳﾈﾓﾄ ﾕｳﾀ</v>
      </c>
      <c r="R2606" s="2" t="str">
        <f t="shared" si="122"/>
        <v>UNEMOTO Yuta (05)</v>
      </c>
      <c r="S2606" s="2" t="str">
        <f>IFERROR(IF($F2606="","",INDEX(リスト!$C:$C,MATCH($F2606,リスト!$B:$B,0))),"")</f>
        <v>33</v>
      </c>
      <c r="T2606" s="2" t="str">
        <f>IFERROR(IF($K2606="","",INDEX(リスト!$F:$F,MATCH($K2606,リスト!$E:$E,0))),"")</f>
        <v>JPN</v>
      </c>
      <c r="U2606" s="2" t="str">
        <f>IF($B2606="","",RIGHT($G2606*1000+100+COUNTIF($G$2:$G2606,$G2606),9))</f>
        <v>050902101</v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>岡山朝日・岡　山</v>
      </c>
    </row>
    <row r="2607" spans="1:22" x14ac:dyDescent="0.4">
      <c r="A2607" t="s">
        <v>710</v>
      </c>
      <c r="B2607">
        <v>2637</v>
      </c>
      <c r="C2607" t="s">
        <v>11081</v>
      </c>
      <c r="D2607" t="s">
        <v>11985</v>
      </c>
      <c r="E2607">
        <v>1</v>
      </c>
      <c r="F2607" t="s">
        <v>87</v>
      </c>
      <c r="G2607">
        <v>20050416</v>
      </c>
      <c r="I2607" t="s">
        <v>11082</v>
      </c>
      <c r="J2607" t="s">
        <v>2114</v>
      </c>
      <c r="K2607" t="s">
        <v>141</v>
      </c>
      <c r="L2607" t="s">
        <v>87</v>
      </c>
      <c r="M2607" t="s">
        <v>4653</v>
      </c>
      <c r="O2607" s="2">
        <f>IFERROR(IF($B2607="","",INDEX(所属情報!$E:$E,MATCH($A2607,所属情報!$A:$A,0))),"")</f>
        <v>492221</v>
      </c>
      <c r="P2607" s="2" t="str">
        <f t="shared" si="120"/>
        <v>永安　正弥 (1)</v>
      </c>
      <c r="Q2607" s="2" t="str">
        <f t="shared" si="121"/>
        <v>ﾅｶﾞﾔｽ ﾏｻﾔ</v>
      </c>
      <c r="R2607" s="2" t="str">
        <f t="shared" si="122"/>
        <v>NAGAYASU Masaya (05)</v>
      </c>
      <c r="S2607" s="2" t="str">
        <f>IFERROR(IF($F2607="","",INDEX(リスト!$C:$C,MATCH($F2607,リスト!$B:$B,0))),"")</f>
        <v>24</v>
      </c>
      <c r="T2607" s="2" t="str">
        <f>IFERROR(IF($K2607="","",INDEX(リスト!$F:$F,MATCH($K2607,リスト!$E:$E,0))),"")</f>
        <v>JPN</v>
      </c>
      <c r="U2607" s="2" t="str">
        <f>IF($B2607="","",RIGHT($G2607*1000+100+COUNTIF($G$2:$G2607,$G2607),9))</f>
        <v>050416102</v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>上野・三　重</v>
      </c>
    </row>
    <row r="2608" spans="1:22" x14ac:dyDescent="0.4">
      <c r="A2608" t="s">
        <v>710</v>
      </c>
      <c r="B2608">
        <v>2638</v>
      </c>
      <c r="C2608" t="s">
        <v>11083</v>
      </c>
      <c r="D2608" t="s">
        <v>11084</v>
      </c>
      <c r="E2608">
        <v>1</v>
      </c>
      <c r="F2608" t="s">
        <v>93</v>
      </c>
      <c r="G2608">
        <v>20050811</v>
      </c>
      <c r="I2608" t="s">
        <v>3422</v>
      </c>
      <c r="J2608" t="s">
        <v>1967</v>
      </c>
      <c r="K2608" t="s">
        <v>141</v>
      </c>
      <c r="L2608" t="s">
        <v>93</v>
      </c>
      <c r="M2608" t="s">
        <v>4632</v>
      </c>
      <c r="O2608" s="2">
        <f>IFERROR(IF($B2608="","",INDEX(所属情報!$E:$E,MATCH($A2608,所属情報!$A:$A,0))),"")</f>
        <v>492221</v>
      </c>
      <c r="P2608" s="2" t="str">
        <f t="shared" si="120"/>
        <v>中川　慎也 (1)</v>
      </c>
      <c r="Q2608" s="2" t="str">
        <f t="shared" si="121"/>
        <v>ﾅｶｶﾞﾜ ｼﾝﾔ</v>
      </c>
      <c r="R2608" s="2" t="str">
        <f t="shared" si="122"/>
        <v>NAKAGAWA Shinya (05)</v>
      </c>
      <c r="S2608" s="2" t="str">
        <f>IFERROR(IF($F2608="","",INDEX(リスト!$C:$C,MATCH($F2608,リスト!$B:$B,0))),"")</f>
        <v>27</v>
      </c>
      <c r="T2608" s="2" t="str">
        <f>IFERROR(IF($K2608="","",INDEX(リスト!$F:$F,MATCH($K2608,リスト!$E:$E,0))),"")</f>
        <v>JPN</v>
      </c>
      <c r="U2608" s="2" t="str">
        <f>IF($B2608="","",RIGHT($G2608*1000+100+COUNTIF($G$2:$G2608,$G2608),9))</f>
        <v>050811104</v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>上宮・大　阪</v>
      </c>
    </row>
    <row r="2609" spans="1:22" x14ac:dyDescent="0.4">
      <c r="A2609" t="s">
        <v>710</v>
      </c>
      <c r="B2609">
        <v>2639</v>
      </c>
      <c r="C2609" t="s">
        <v>11085</v>
      </c>
      <c r="D2609" t="s">
        <v>11086</v>
      </c>
      <c r="E2609">
        <v>1</v>
      </c>
      <c r="F2609" t="s">
        <v>93</v>
      </c>
      <c r="G2609">
        <v>20050806</v>
      </c>
      <c r="I2609" t="s">
        <v>11087</v>
      </c>
      <c r="J2609" t="s">
        <v>11986</v>
      </c>
      <c r="K2609" t="s">
        <v>141</v>
      </c>
      <c r="L2609" t="s">
        <v>93</v>
      </c>
      <c r="M2609" t="s">
        <v>4632</v>
      </c>
      <c r="O2609" s="2">
        <f>IFERROR(IF($B2609="","",INDEX(所属情報!$E:$E,MATCH($A2609,所属情報!$A:$A,0))),"")</f>
        <v>492221</v>
      </c>
      <c r="P2609" s="2" t="str">
        <f t="shared" si="120"/>
        <v>辻脇　駿 (1)</v>
      </c>
      <c r="Q2609" s="2" t="str">
        <f t="shared" si="121"/>
        <v>ﾂｼﾞﾜｷ ｼｭﾝ</v>
      </c>
      <c r="R2609" s="2" t="str">
        <f t="shared" si="122"/>
        <v>TSUJIWAKI Shun (05)</v>
      </c>
      <c r="S2609" s="2" t="str">
        <f>IFERROR(IF($F2609="","",INDEX(リスト!$C:$C,MATCH($F2609,リスト!$B:$B,0))),"")</f>
        <v>27</v>
      </c>
      <c r="T2609" s="2" t="str">
        <f>IFERROR(IF($K2609="","",INDEX(リスト!$F:$F,MATCH($K2609,リスト!$E:$E,0))),"")</f>
        <v>JPN</v>
      </c>
      <c r="U2609" s="2" t="str">
        <f>IF($B2609="","",RIGHT($G2609*1000+100+COUNTIF($G$2:$G2609,$G2609),9))</f>
        <v>050806101</v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>上宮・大　阪</v>
      </c>
    </row>
    <row r="2610" spans="1:22" x14ac:dyDescent="0.4">
      <c r="A2610" t="s">
        <v>710</v>
      </c>
      <c r="B2610">
        <v>2640</v>
      </c>
      <c r="C2610" t="s">
        <v>1241</v>
      </c>
      <c r="D2610" t="s">
        <v>1242</v>
      </c>
      <c r="E2610">
        <v>1</v>
      </c>
      <c r="F2610" t="s">
        <v>93</v>
      </c>
      <c r="G2610">
        <v>20050723</v>
      </c>
      <c r="I2610" t="s">
        <v>1140</v>
      </c>
      <c r="J2610" t="s">
        <v>11987</v>
      </c>
      <c r="K2610" t="s">
        <v>141</v>
      </c>
      <c r="L2610" t="s">
        <v>93</v>
      </c>
      <c r="M2610" t="s">
        <v>8631</v>
      </c>
      <c r="O2610" s="2">
        <f>IFERROR(IF($B2610="","",INDEX(所属情報!$E:$E,MATCH($A2610,所属情報!$A:$A,0))),"")</f>
        <v>492221</v>
      </c>
      <c r="P2610" s="2" t="str">
        <f t="shared" si="120"/>
        <v>吉田　悠真 (1)</v>
      </c>
      <c r="Q2610" s="2" t="str">
        <f t="shared" si="121"/>
        <v>ﾖｼﾀﾞ ﾕｳﾏ</v>
      </c>
      <c r="R2610" s="2" t="str">
        <f t="shared" si="122"/>
        <v>YOSHIDA Yuma (05)</v>
      </c>
      <c r="S2610" s="2" t="str">
        <f>IFERROR(IF($F2610="","",INDEX(リスト!$C:$C,MATCH($F2610,リスト!$B:$B,0))),"")</f>
        <v>27</v>
      </c>
      <c r="T2610" s="2" t="str">
        <f>IFERROR(IF($K2610="","",INDEX(リスト!$F:$F,MATCH($K2610,リスト!$E:$E,0))),"")</f>
        <v>JPN</v>
      </c>
      <c r="U2610" s="2" t="str">
        <f>IF($B2610="","",RIGHT($G2610*1000+100+COUNTIF($G$2:$G2610,$G2610),9))</f>
        <v>050723103</v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>河南・大　阪</v>
      </c>
    </row>
    <row r="2611" spans="1:22" x14ac:dyDescent="0.4">
      <c r="A2611" t="s">
        <v>744</v>
      </c>
      <c r="B2611">
        <v>2641</v>
      </c>
      <c r="C2611" t="s">
        <v>11088</v>
      </c>
      <c r="D2611" t="s">
        <v>11089</v>
      </c>
      <c r="E2611">
        <v>1</v>
      </c>
      <c r="F2611" t="s">
        <v>1281</v>
      </c>
      <c r="G2611">
        <v>20050822</v>
      </c>
      <c r="H2611" t="s">
        <v>11090</v>
      </c>
      <c r="I2611" t="s">
        <v>11091</v>
      </c>
      <c r="J2611" t="s">
        <v>980</v>
      </c>
      <c r="K2611" t="s">
        <v>141</v>
      </c>
      <c r="L2611" t="s">
        <v>85</v>
      </c>
      <c r="M2611" t="s">
        <v>4294</v>
      </c>
      <c r="O2611" s="2">
        <f>IFERROR(IF($B2611="","",INDEX(所属情報!$E:$E,MATCH($A2611,所属情報!$A:$A,0))),"")</f>
        <v>490047</v>
      </c>
      <c r="P2611" s="2" t="str">
        <f t="shared" si="120"/>
        <v>小栗　翔太 (1)</v>
      </c>
      <c r="Q2611" s="2" t="str">
        <f t="shared" si="121"/>
        <v>ｵｸﾞﾘ ｼｮｳﾀ</v>
      </c>
      <c r="R2611" s="2" t="str">
        <f t="shared" si="122"/>
        <v>OGURI Shota (05)</v>
      </c>
      <c r="S2611" s="2" t="str">
        <f>IFERROR(IF($F2611="","",INDEX(リスト!$C:$C,MATCH($F2611,リスト!$B:$B,0))),"")</f>
        <v>49</v>
      </c>
      <c r="T2611" s="2" t="str">
        <f>IFERROR(IF($K2611="","",INDEX(リスト!$F:$F,MATCH($K2611,リスト!$E:$E,0))),"")</f>
        <v>JPN</v>
      </c>
      <c r="U2611" s="2" t="str">
        <f>IF($B2611="","",RIGHT($G2611*1000+100+COUNTIF($G$2:$G2611,$G2611),9))</f>
        <v>050822103</v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>五条・愛　知</v>
      </c>
    </row>
    <row r="2612" spans="1:22" x14ac:dyDescent="0.4">
      <c r="A2612" t="s">
        <v>11764</v>
      </c>
      <c r="B2612">
        <v>2642</v>
      </c>
      <c r="C2612" t="s">
        <v>11988</v>
      </c>
      <c r="D2612" t="s">
        <v>11989</v>
      </c>
      <c r="E2612">
        <v>1</v>
      </c>
      <c r="F2612" t="s">
        <v>11762</v>
      </c>
      <c r="G2612">
        <v>20050714</v>
      </c>
      <c r="H2612" t="s">
        <v>11990</v>
      </c>
      <c r="I2612" t="s">
        <v>11991</v>
      </c>
      <c r="J2612" t="s">
        <v>11844</v>
      </c>
      <c r="K2612" t="s">
        <v>141</v>
      </c>
      <c r="L2612" t="s">
        <v>11762</v>
      </c>
      <c r="M2612" t="s">
        <v>11092</v>
      </c>
      <c r="O2612" s="2">
        <f>IFERROR(IF($B2612="","",INDEX(所属情報!$E:$E,MATCH($A2612,所属情報!$A:$A,0))),"")</f>
        <v>492200</v>
      </c>
      <c r="P2612" s="2" t="str">
        <f t="shared" si="120"/>
        <v>安藤　亘輝 (1)</v>
      </c>
      <c r="Q2612" s="2" t="str">
        <f t="shared" si="121"/>
        <v>ｱﾝﾄﾞｳ ｺｳｷ</v>
      </c>
      <c r="R2612" s="2" t="str">
        <f t="shared" si="122"/>
        <v>ANDO Koki (05)</v>
      </c>
      <c r="S2612" s="2" t="str">
        <f>IFERROR(IF($F2612="","",INDEX(リスト!$C:$C,MATCH($F2612,リスト!$B:$B,0))),"")</f>
        <v>28</v>
      </c>
      <c r="T2612" s="2" t="str">
        <f>IFERROR(IF($K2612="","",INDEX(リスト!$F:$F,MATCH($K2612,リスト!$E:$E,0))),"")</f>
        <v>JPN</v>
      </c>
      <c r="U2612" s="2" t="str">
        <f>IF($B2612="","",RIGHT($G2612*1000+100+COUNTIF($G$2:$G2612,$G2612),9))</f>
        <v>050714101</v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>育英・兵　庫</v>
      </c>
    </row>
    <row r="2613" spans="1:22" x14ac:dyDescent="0.4">
      <c r="A2613" t="s">
        <v>11764</v>
      </c>
      <c r="B2613">
        <v>2643</v>
      </c>
      <c r="C2613" t="s">
        <v>11992</v>
      </c>
      <c r="D2613" t="s">
        <v>11993</v>
      </c>
      <c r="E2613">
        <v>1</v>
      </c>
      <c r="F2613" t="s">
        <v>11093</v>
      </c>
      <c r="G2613">
        <v>20050415</v>
      </c>
      <c r="H2613" t="s">
        <v>11994</v>
      </c>
      <c r="I2613" t="s">
        <v>11995</v>
      </c>
      <c r="J2613" t="s">
        <v>11896</v>
      </c>
      <c r="K2613" t="s">
        <v>141</v>
      </c>
      <c r="L2613" t="s">
        <v>11996</v>
      </c>
      <c r="M2613" t="s">
        <v>11997</v>
      </c>
      <c r="O2613" s="2">
        <f>IFERROR(IF($B2613="","",INDEX(所属情報!$E:$E,MATCH($A2613,所属情報!$A:$A,0))),"")</f>
        <v>492200</v>
      </c>
      <c r="P2613" s="2" t="str">
        <f t="shared" si="120"/>
        <v>山口　翔 (1)</v>
      </c>
      <c r="Q2613" s="2" t="str">
        <f t="shared" si="121"/>
        <v>ﾔﾏｸﾞﾁ ｼｮｳ</v>
      </c>
      <c r="R2613" s="2" t="str">
        <f t="shared" si="122"/>
        <v>YAMAGUCHI Sho (05)</v>
      </c>
      <c r="S2613" s="2" t="str">
        <f>IFERROR(IF($F2613="","",INDEX(リスト!$C:$C,MATCH($F2613,リスト!$B:$B,0))),"")</f>
        <v>23</v>
      </c>
      <c r="T2613" s="2" t="str">
        <f>IFERROR(IF($K2613="","",INDEX(リスト!$F:$F,MATCH($K2613,リスト!$E:$E,0))),"")</f>
        <v>JPN</v>
      </c>
      <c r="U2613" s="2" t="str">
        <f>IF($B2613="","",RIGHT($G2613*1000+100+COUNTIF($G$2:$G2613,$G2613),9))</f>
        <v>050415102</v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>瑞陵・愛　知</v>
      </c>
    </row>
    <row r="2614" spans="1:22" x14ac:dyDescent="0.4">
      <c r="A2614" t="s">
        <v>740</v>
      </c>
      <c r="B2614">
        <v>2644</v>
      </c>
      <c r="C2614" t="s">
        <v>11094</v>
      </c>
      <c r="D2614" t="s">
        <v>11095</v>
      </c>
      <c r="E2614">
        <v>4</v>
      </c>
      <c r="F2614" t="s">
        <v>93</v>
      </c>
      <c r="G2614">
        <v>20021011</v>
      </c>
      <c r="H2614" t="s">
        <v>11096</v>
      </c>
      <c r="I2614" t="s">
        <v>11097</v>
      </c>
      <c r="J2614" t="s">
        <v>4245</v>
      </c>
      <c r="K2614" t="s">
        <v>141</v>
      </c>
      <c r="L2614" t="s">
        <v>93</v>
      </c>
      <c r="M2614" t="s">
        <v>957</v>
      </c>
      <c r="O2614" s="2">
        <f>IFERROR(IF($B2614="","",INDEX(所属情報!$E:$E,MATCH($A2614,所属情報!$A:$A,0))),"")</f>
        <v>492194</v>
      </c>
      <c r="P2614" s="2" t="str">
        <f t="shared" si="120"/>
        <v>長木　涼馬 (4)</v>
      </c>
      <c r="Q2614" s="2" t="str">
        <f t="shared" si="121"/>
        <v>ﾅｶﾞｷ ﾘｮｳﾏ</v>
      </c>
      <c r="R2614" s="2" t="str">
        <f t="shared" si="122"/>
        <v>NAGAKI Ryoma (02)</v>
      </c>
      <c r="S2614" s="2" t="str">
        <f>IFERROR(IF($F2614="","",INDEX(リスト!$C:$C,MATCH($F2614,リスト!$B:$B,0))),"")</f>
        <v>27</v>
      </c>
      <c r="T2614" s="2" t="str">
        <f>IFERROR(IF($K2614="","",INDEX(リスト!$F:$F,MATCH($K2614,リスト!$E:$E,0))),"")</f>
        <v>JPN</v>
      </c>
      <c r="U2614" s="2" t="str">
        <f>IF($B2614="","",RIGHT($G2614*1000+100+COUNTIF($G$2:$G2614,$G2614),9))</f>
        <v>021011104</v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>摂津・大　阪</v>
      </c>
    </row>
    <row r="2615" spans="1:22" x14ac:dyDescent="0.4">
      <c r="A2615" t="s">
        <v>740</v>
      </c>
      <c r="B2615">
        <v>2645</v>
      </c>
      <c r="C2615" t="s">
        <v>11098</v>
      </c>
      <c r="D2615" t="s">
        <v>11099</v>
      </c>
      <c r="E2615">
        <v>1</v>
      </c>
      <c r="F2615" t="s">
        <v>89</v>
      </c>
      <c r="G2615">
        <v>20050927</v>
      </c>
      <c r="H2615" t="s">
        <v>11100</v>
      </c>
      <c r="I2615" t="s">
        <v>11101</v>
      </c>
      <c r="J2615" t="s">
        <v>929</v>
      </c>
      <c r="K2615" t="s">
        <v>141</v>
      </c>
      <c r="L2615" t="s">
        <v>89</v>
      </c>
      <c r="M2615" t="s">
        <v>8070</v>
      </c>
      <c r="O2615" s="2">
        <f>IFERROR(IF($B2615="","",INDEX(所属情報!$E:$E,MATCH($A2615,所属情報!$A:$A,0))),"")</f>
        <v>492194</v>
      </c>
      <c r="P2615" s="2" t="str">
        <f t="shared" si="120"/>
        <v>榎原　拓海 (1)</v>
      </c>
      <c r="Q2615" s="2" t="str">
        <f t="shared" si="121"/>
        <v>ｴﾊﾞﾗ ﾀｸﾐ</v>
      </c>
      <c r="R2615" s="2" t="str">
        <f t="shared" si="122"/>
        <v>EBARA Takumi (05)</v>
      </c>
      <c r="S2615" s="2" t="str">
        <f>IFERROR(IF($F2615="","",INDEX(リスト!$C:$C,MATCH($F2615,リスト!$B:$B,0))),"")</f>
        <v>25</v>
      </c>
      <c r="T2615" s="2" t="str">
        <f>IFERROR(IF($K2615="","",INDEX(リスト!$F:$F,MATCH($K2615,リスト!$E:$E,0))),"")</f>
        <v>JPN</v>
      </c>
      <c r="U2615" s="2" t="str">
        <f>IF($B2615="","",RIGHT($G2615*1000+100+COUNTIF($G$2:$G2615,$G2615),9))</f>
        <v>050927103</v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>八幡・滋　賀</v>
      </c>
    </row>
    <row r="2616" spans="1:22" x14ac:dyDescent="0.4">
      <c r="A2616" t="s">
        <v>740</v>
      </c>
      <c r="B2616">
        <v>2646</v>
      </c>
      <c r="C2616" t="s">
        <v>11102</v>
      </c>
      <c r="D2616" t="s">
        <v>11103</v>
      </c>
      <c r="E2616">
        <v>1</v>
      </c>
      <c r="F2616" t="s">
        <v>95</v>
      </c>
      <c r="G2616">
        <v>20051002</v>
      </c>
      <c r="H2616" t="s">
        <v>11104</v>
      </c>
      <c r="I2616" t="s">
        <v>3768</v>
      </c>
      <c r="J2616" t="s">
        <v>11105</v>
      </c>
      <c r="K2616" t="s">
        <v>141</v>
      </c>
      <c r="L2616" t="s">
        <v>95</v>
      </c>
      <c r="M2616" t="s">
        <v>1255</v>
      </c>
      <c r="O2616" s="2">
        <f>IFERROR(IF($B2616="","",INDEX(所属情報!$E:$E,MATCH($A2616,所属情報!$A:$A,0))),"")</f>
        <v>492194</v>
      </c>
      <c r="P2616" s="2" t="str">
        <f t="shared" si="120"/>
        <v>大石　壮紀 (1)</v>
      </c>
      <c r="Q2616" s="2" t="str">
        <f t="shared" si="121"/>
        <v>ｵｵｲｼ ｿｳｷ</v>
      </c>
      <c r="R2616" s="2" t="str">
        <f t="shared" si="122"/>
        <v>OISHI Soki (05)</v>
      </c>
      <c r="S2616" s="2" t="str">
        <f>IFERROR(IF($F2616="","",INDEX(リスト!$C:$C,MATCH($F2616,リスト!$B:$B,0))),"")</f>
        <v>28</v>
      </c>
      <c r="T2616" s="2" t="str">
        <f>IFERROR(IF($K2616="","",INDEX(リスト!$F:$F,MATCH($K2616,リスト!$E:$E,0))),"")</f>
        <v>JPN</v>
      </c>
      <c r="U2616" s="2" t="str">
        <f>IF($B2616="","",RIGHT($G2616*1000+100+COUNTIF($G$2:$G2616,$G2616),9))</f>
        <v>051002103</v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>豊岡・兵　庫</v>
      </c>
    </row>
    <row r="2617" spans="1:22" x14ac:dyDescent="0.4">
      <c r="A2617" t="s">
        <v>740</v>
      </c>
      <c r="B2617">
        <v>2647</v>
      </c>
      <c r="C2617" t="s">
        <v>11106</v>
      </c>
      <c r="D2617" t="s">
        <v>11107</v>
      </c>
      <c r="E2617">
        <v>1</v>
      </c>
      <c r="F2617" t="s">
        <v>89</v>
      </c>
      <c r="G2617">
        <v>20051227</v>
      </c>
      <c r="H2617" t="s">
        <v>11108</v>
      </c>
      <c r="I2617" t="s">
        <v>11109</v>
      </c>
      <c r="J2617" t="s">
        <v>2173</v>
      </c>
      <c r="K2617" t="s">
        <v>141</v>
      </c>
      <c r="L2617" t="s">
        <v>89</v>
      </c>
      <c r="M2617" t="s">
        <v>10316</v>
      </c>
      <c r="O2617" s="2">
        <f>IFERROR(IF($B2617="","",INDEX(所属情報!$E:$E,MATCH($A2617,所属情報!$A:$A,0))),"")</f>
        <v>492194</v>
      </c>
      <c r="P2617" s="2" t="str">
        <f t="shared" si="120"/>
        <v>大道　真史 (1)</v>
      </c>
      <c r="Q2617" s="2" t="str">
        <f t="shared" si="121"/>
        <v>ｵｵﾐﾁ ﾏｻｼ</v>
      </c>
      <c r="R2617" s="2" t="str">
        <f t="shared" si="122"/>
        <v>OMICHI Masashi (05)</v>
      </c>
      <c r="S2617" s="2" t="str">
        <f>IFERROR(IF($F2617="","",INDEX(リスト!$C:$C,MATCH($F2617,リスト!$B:$B,0))),"")</f>
        <v>25</v>
      </c>
      <c r="T2617" s="2" t="str">
        <f>IFERROR(IF($K2617="","",INDEX(リスト!$F:$F,MATCH($K2617,リスト!$E:$E,0))),"")</f>
        <v>JPN</v>
      </c>
      <c r="U2617" s="2" t="str">
        <f>IF($B2617="","",RIGHT($G2617*1000+100+COUNTIF($G$2:$G2617,$G2617),9))</f>
        <v>051227101</v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>河瀬・滋　賀</v>
      </c>
    </row>
    <row r="2618" spans="1:22" x14ac:dyDescent="0.4">
      <c r="A2618" t="s">
        <v>740</v>
      </c>
      <c r="B2618">
        <v>2648</v>
      </c>
      <c r="C2618" t="s">
        <v>11110</v>
      </c>
      <c r="D2618" t="s">
        <v>7271</v>
      </c>
      <c r="E2618">
        <v>1</v>
      </c>
      <c r="F2618" t="s">
        <v>91</v>
      </c>
      <c r="G2618">
        <v>20050922</v>
      </c>
      <c r="H2618" t="s">
        <v>11111</v>
      </c>
      <c r="I2618" t="s">
        <v>1302</v>
      </c>
      <c r="J2618" t="s">
        <v>980</v>
      </c>
      <c r="K2618" t="s">
        <v>141</v>
      </c>
      <c r="L2618" t="s">
        <v>91</v>
      </c>
      <c r="M2618" t="s">
        <v>5673</v>
      </c>
      <c r="O2618" s="2">
        <f>IFERROR(IF($B2618="","",INDEX(所属情報!$E:$E,MATCH($A2618,所属情報!$A:$A,0))),"")</f>
        <v>492194</v>
      </c>
      <c r="P2618" s="2" t="str">
        <f t="shared" si="120"/>
        <v>小島　翔太 (1)</v>
      </c>
      <c r="Q2618" s="2" t="str">
        <f t="shared" si="121"/>
        <v>ｺｼﾞﾏ ｼｮｳﾀ</v>
      </c>
      <c r="R2618" s="2" t="str">
        <f t="shared" si="122"/>
        <v>KOJIMA Shota (05)</v>
      </c>
      <c r="S2618" s="2" t="str">
        <f>IFERROR(IF($F2618="","",INDEX(リスト!$C:$C,MATCH($F2618,リスト!$B:$B,0))),"")</f>
        <v>26</v>
      </c>
      <c r="T2618" s="2" t="str">
        <f>IFERROR(IF($K2618="","",INDEX(リスト!$F:$F,MATCH($K2618,リスト!$E:$E,0))),"")</f>
        <v>JPN</v>
      </c>
      <c r="U2618" s="2" t="str">
        <f>IF($B2618="","",RIGHT($G2618*1000+100+COUNTIF($G$2:$G2618,$G2618),9))</f>
        <v>050922104</v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>京都工学院・京　都</v>
      </c>
    </row>
    <row r="2619" spans="1:22" x14ac:dyDescent="0.4">
      <c r="A2619" t="s">
        <v>740</v>
      </c>
      <c r="B2619">
        <v>2649</v>
      </c>
      <c r="C2619" t="s">
        <v>11112</v>
      </c>
      <c r="D2619" t="s">
        <v>11113</v>
      </c>
      <c r="E2619">
        <v>1</v>
      </c>
      <c r="F2619" t="s">
        <v>91</v>
      </c>
      <c r="G2619">
        <v>20050605</v>
      </c>
      <c r="I2619" t="s">
        <v>3384</v>
      </c>
      <c r="J2619" t="s">
        <v>1053</v>
      </c>
      <c r="K2619" t="s">
        <v>141</v>
      </c>
      <c r="L2619" t="s">
        <v>91</v>
      </c>
      <c r="M2619" t="s">
        <v>4662</v>
      </c>
      <c r="O2619" s="2">
        <f>IFERROR(IF($B2619="","",INDEX(所属情報!$E:$E,MATCH($A2619,所属情報!$A:$A,0))),"")</f>
        <v>492194</v>
      </c>
      <c r="P2619" s="2" t="str">
        <f t="shared" si="120"/>
        <v>西　瑞稀 (1)</v>
      </c>
      <c r="Q2619" s="2" t="str">
        <f t="shared" si="121"/>
        <v>ﾆｼ ﾐｽﾞｷ</v>
      </c>
      <c r="R2619" s="2" t="str">
        <f t="shared" si="122"/>
        <v>NISHI Mizuki (05)</v>
      </c>
      <c r="S2619" s="2" t="str">
        <f>IFERROR(IF($F2619="","",INDEX(リスト!$C:$C,MATCH($F2619,リスト!$B:$B,0))),"")</f>
        <v>26</v>
      </c>
      <c r="T2619" s="2" t="str">
        <f>IFERROR(IF($K2619="","",INDEX(リスト!$F:$F,MATCH($K2619,リスト!$E:$E,0))),"")</f>
        <v>JPN</v>
      </c>
      <c r="U2619" s="2" t="str">
        <f>IF($B2619="","",RIGHT($G2619*1000+100+COUNTIF($G$2:$G2619,$G2619),9))</f>
        <v>050605103</v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>福知山・京　都</v>
      </c>
    </row>
    <row r="2620" spans="1:22" x14ac:dyDescent="0.4">
      <c r="A2620" t="s">
        <v>11833</v>
      </c>
      <c r="B2620">
        <v>2650</v>
      </c>
      <c r="C2620" t="s">
        <v>11114</v>
      </c>
      <c r="D2620" t="s">
        <v>11115</v>
      </c>
      <c r="E2620">
        <v>1</v>
      </c>
      <c r="F2620" t="s">
        <v>1281</v>
      </c>
      <c r="G2620">
        <v>20050721</v>
      </c>
      <c r="H2620" t="s">
        <v>11116</v>
      </c>
      <c r="I2620" t="s">
        <v>11117</v>
      </c>
      <c r="J2620" t="s">
        <v>11998</v>
      </c>
      <c r="K2620" t="s">
        <v>141</v>
      </c>
      <c r="L2620" t="s">
        <v>87</v>
      </c>
      <c r="M2620" t="s">
        <v>11118</v>
      </c>
      <c r="O2620" s="2">
        <f>IFERROR(IF($B2620="","",INDEX(所属情報!$E:$E,MATCH($A2620,所属情報!$A:$A,0))),"")</f>
        <v>492208</v>
      </c>
      <c r="P2620" s="2" t="str">
        <f t="shared" si="120"/>
        <v>林口　京平 (1)</v>
      </c>
      <c r="Q2620" s="2" t="str">
        <f t="shared" si="121"/>
        <v>ﾊﾔｼｸﾞﾁ ｷｮｳﾍｲ</v>
      </c>
      <c r="R2620" s="2" t="str">
        <f t="shared" si="122"/>
        <v>HAYASHIGUCHI Kyohei (05)</v>
      </c>
      <c r="S2620" s="2" t="str">
        <f>IFERROR(IF($F2620="","",INDEX(リスト!$C:$C,MATCH($F2620,リスト!$B:$B,0))),"")</f>
        <v>49</v>
      </c>
      <c r="T2620" s="2" t="str">
        <f>IFERROR(IF($K2620="","",INDEX(リスト!$F:$F,MATCH($K2620,リスト!$E:$E,0))),"")</f>
        <v>JPN</v>
      </c>
      <c r="U2620" s="2" t="str">
        <f>IF($B2620="","",RIGHT($G2620*1000+100+COUNTIF($G$2:$G2620,$G2620),9))</f>
        <v>050721102</v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>名張青峰・三　重</v>
      </c>
    </row>
    <row r="2621" spans="1:22" x14ac:dyDescent="0.4">
      <c r="A2621" t="s">
        <v>715</v>
      </c>
      <c r="B2621">
        <v>2651</v>
      </c>
      <c r="C2621" t="s">
        <v>11119</v>
      </c>
      <c r="D2621" t="s">
        <v>11120</v>
      </c>
      <c r="E2621">
        <v>1</v>
      </c>
      <c r="F2621" t="s">
        <v>1281</v>
      </c>
      <c r="G2621">
        <v>20050509</v>
      </c>
      <c r="H2621" t="s">
        <v>11121</v>
      </c>
      <c r="I2621" t="s">
        <v>1326</v>
      </c>
      <c r="J2621" t="s">
        <v>1844</v>
      </c>
      <c r="K2621" t="s">
        <v>141</v>
      </c>
      <c r="L2621" t="s">
        <v>93</v>
      </c>
      <c r="M2621" t="s">
        <v>8631</v>
      </c>
      <c r="O2621" s="2">
        <f>IFERROR(IF($B2621="","",INDEX(所属情報!$E:$E,MATCH($A2621,所属情報!$A:$A,0))),"")</f>
        <v>492249</v>
      </c>
      <c r="P2621" s="2" t="str">
        <f t="shared" si="120"/>
        <v>志水　直樹 (1)</v>
      </c>
      <c r="Q2621" s="2" t="str">
        <f t="shared" si="121"/>
        <v>ｼﾐｽﾞ ﾅｵｷ</v>
      </c>
      <c r="R2621" s="2" t="str">
        <f t="shared" si="122"/>
        <v>SHIMIZU Naoki (05)</v>
      </c>
      <c r="S2621" s="2" t="str">
        <f>IFERROR(IF($F2621="","",INDEX(リスト!$C:$C,MATCH($F2621,リスト!$B:$B,0))),"")</f>
        <v>49</v>
      </c>
      <c r="T2621" s="2" t="str">
        <f>IFERROR(IF($K2621="","",INDEX(リスト!$F:$F,MATCH($K2621,リスト!$E:$E,0))),"")</f>
        <v>JPN</v>
      </c>
      <c r="U2621" s="2" t="str">
        <f>IF($B2621="","",RIGHT($G2621*1000+100+COUNTIF($G$2:$G2621,$G2621),9))</f>
        <v>050509104</v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>河南・大　阪</v>
      </c>
    </row>
    <row r="2622" spans="1:22" x14ac:dyDescent="0.4">
      <c r="A2622" t="s">
        <v>744</v>
      </c>
      <c r="B2622">
        <v>2652</v>
      </c>
      <c r="C2622" t="s">
        <v>11122</v>
      </c>
      <c r="D2622" t="s">
        <v>11123</v>
      </c>
      <c r="E2622">
        <v>1</v>
      </c>
      <c r="F2622" t="s">
        <v>1281</v>
      </c>
      <c r="G2622">
        <v>20040707</v>
      </c>
      <c r="H2622" t="s">
        <v>11124</v>
      </c>
      <c r="I2622" t="s">
        <v>813</v>
      </c>
      <c r="J2622" t="s">
        <v>974</v>
      </c>
      <c r="K2622" t="s">
        <v>141</v>
      </c>
      <c r="L2622" t="s">
        <v>95</v>
      </c>
      <c r="M2622" t="s">
        <v>1328</v>
      </c>
      <c r="O2622" s="2">
        <f>IFERROR(IF($B2622="","",INDEX(所属情報!$E:$E,MATCH($A2622,所属情報!$A:$A,0))),"")</f>
        <v>490047</v>
      </c>
      <c r="P2622" s="2" t="str">
        <f t="shared" si="120"/>
        <v>松井　颯汰 (1)</v>
      </c>
      <c r="Q2622" s="2" t="str">
        <f t="shared" si="121"/>
        <v>ﾏﾂｲ ｿｳﾀ</v>
      </c>
      <c r="R2622" s="2" t="str">
        <f t="shared" si="122"/>
        <v>MATSUI Sota (04)</v>
      </c>
      <c r="S2622" s="2" t="str">
        <f>IFERROR(IF($F2622="","",INDEX(リスト!$C:$C,MATCH($F2622,リスト!$B:$B,0))),"")</f>
        <v>49</v>
      </c>
      <c r="T2622" s="2" t="str">
        <f>IFERROR(IF($K2622="","",INDEX(リスト!$F:$F,MATCH($K2622,リスト!$E:$E,0))),"")</f>
        <v>JPN</v>
      </c>
      <c r="U2622" s="2" t="str">
        <f>IF($B2622="","",RIGHT($G2622*1000+100+COUNTIF($G$2:$G2622,$G2622),9))</f>
        <v>040707102</v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>星陵・兵　庫</v>
      </c>
    </row>
    <row r="2623" spans="1:22" x14ac:dyDescent="0.4">
      <c r="A2623" t="s">
        <v>731</v>
      </c>
      <c r="B2623">
        <v>2653</v>
      </c>
      <c r="C2623" t="s">
        <v>11125</v>
      </c>
      <c r="D2623" t="s">
        <v>11126</v>
      </c>
      <c r="E2623">
        <v>1</v>
      </c>
      <c r="F2623" t="s">
        <v>1281</v>
      </c>
      <c r="G2623">
        <v>20050718</v>
      </c>
      <c r="H2623" t="s">
        <v>11127</v>
      </c>
      <c r="I2623" t="s">
        <v>11128</v>
      </c>
      <c r="J2623" t="s">
        <v>4777</v>
      </c>
      <c r="K2623" t="s">
        <v>141</v>
      </c>
      <c r="L2623" t="s">
        <v>73</v>
      </c>
      <c r="M2623" t="s">
        <v>11129</v>
      </c>
      <c r="O2623" s="2">
        <f>IFERROR(IF($B2623="","",INDEX(所属情報!$E:$E,MATCH($A2623,所属情報!$A:$A,0))),"")</f>
        <v>490050</v>
      </c>
      <c r="P2623" s="2" t="str">
        <f t="shared" si="120"/>
        <v>小峰　蒼平 (1)</v>
      </c>
      <c r="Q2623" s="2" t="str">
        <f t="shared" si="121"/>
        <v>ｺﾐﾈ ｿｳﾍｲ</v>
      </c>
      <c r="R2623" s="2" t="str">
        <f t="shared" si="122"/>
        <v>KOMINE Sohei (05)</v>
      </c>
      <c r="S2623" s="2" t="str">
        <f>IFERROR(IF($F2623="","",INDEX(リスト!$C:$C,MATCH($F2623,リスト!$B:$B,0))),"")</f>
        <v>49</v>
      </c>
      <c r="T2623" s="2" t="str">
        <f>IFERROR(IF($K2623="","",INDEX(リスト!$F:$F,MATCH($K2623,リスト!$E:$E,0))),"")</f>
        <v>JPN</v>
      </c>
      <c r="U2623" s="2" t="str">
        <f>IF($B2623="","",RIGHT($G2623*1000+100+COUNTIF($G$2:$G2623,$G2623),9))</f>
        <v>050718101</v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>金沢錦丘・石　川</v>
      </c>
    </row>
    <row r="2624" spans="1:22" x14ac:dyDescent="0.4">
      <c r="A2624" t="s">
        <v>731</v>
      </c>
      <c r="B2624">
        <v>2654</v>
      </c>
      <c r="C2624" t="s">
        <v>11130</v>
      </c>
      <c r="D2624" t="s">
        <v>11131</v>
      </c>
      <c r="E2624">
        <v>1</v>
      </c>
      <c r="F2624" t="s">
        <v>1281</v>
      </c>
      <c r="G2624">
        <v>20050526</v>
      </c>
      <c r="H2624" t="s">
        <v>11132</v>
      </c>
      <c r="I2624" t="s">
        <v>11133</v>
      </c>
      <c r="J2624" t="s">
        <v>1254</v>
      </c>
      <c r="K2624" t="s">
        <v>141</v>
      </c>
      <c r="L2624" t="s">
        <v>89</v>
      </c>
      <c r="M2624" t="s">
        <v>3814</v>
      </c>
      <c r="O2624" s="2">
        <f>IFERROR(IF($B2624="","",INDEX(所属情報!$E:$E,MATCH($A2624,所属情報!$A:$A,0))),"")</f>
        <v>490050</v>
      </c>
      <c r="P2624" s="2" t="str">
        <f t="shared" si="120"/>
        <v>門野　稜平 (1)</v>
      </c>
      <c r="Q2624" s="2" t="str">
        <f t="shared" si="121"/>
        <v>ｶﾄﾞﾉ ﾘｮｳﾍｲ</v>
      </c>
      <c r="R2624" s="2" t="str">
        <f t="shared" si="122"/>
        <v>KADONO Ryohei (05)</v>
      </c>
      <c r="S2624" s="2" t="str">
        <f>IFERROR(IF($F2624="","",INDEX(リスト!$C:$C,MATCH($F2624,リスト!$B:$B,0))),"")</f>
        <v>49</v>
      </c>
      <c r="T2624" s="2" t="str">
        <f>IFERROR(IF($K2624="","",INDEX(リスト!$F:$F,MATCH($K2624,リスト!$E:$E,0))),"")</f>
        <v>JPN</v>
      </c>
      <c r="U2624" s="2" t="str">
        <f>IF($B2624="","",RIGHT($G2624*1000+100+COUNTIF($G$2:$G2624,$G2624),9))</f>
        <v>050526105</v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>彦根東・滋　賀</v>
      </c>
    </row>
    <row r="2625" spans="1:22" x14ac:dyDescent="0.4">
      <c r="A2625" t="s">
        <v>731</v>
      </c>
      <c r="B2625">
        <v>2655</v>
      </c>
      <c r="C2625" t="s">
        <v>11999</v>
      </c>
      <c r="D2625" t="s">
        <v>11134</v>
      </c>
      <c r="E2625">
        <v>1</v>
      </c>
      <c r="F2625" t="s">
        <v>1281</v>
      </c>
      <c r="G2625">
        <v>20060103</v>
      </c>
      <c r="H2625" t="s">
        <v>11135</v>
      </c>
      <c r="I2625" t="s">
        <v>1796</v>
      </c>
      <c r="J2625" t="s">
        <v>2365</v>
      </c>
      <c r="K2625" t="s">
        <v>141</v>
      </c>
      <c r="L2625" t="s">
        <v>93</v>
      </c>
      <c r="M2625" t="s">
        <v>1032</v>
      </c>
      <c r="O2625" s="2">
        <f>IFERROR(IF($B2625="","",INDEX(所属情報!$E:$E,MATCH($A2625,所属情報!$A:$A,0))),"")</f>
        <v>490050</v>
      </c>
      <c r="P2625" s="2" t="str">
        <f t="shared" si="120"/>
        <v>齊藤　樹生 (1)</v>
      </c>
      <c r="Q2625" s="2" t="str">
        <f t="shared" si="121"/>
        <v>ｻｲﾄｳ ｲﾂｷ</v>
      </c>
      <c r="R2625" s="2" t="str">
        <f t="shared" si="122"/>
        <v>SAITO Itsuki (06)</v>
      </c>
      <c r="S2625" s="2" t="str">
        <f>IFERROR(IF($F2625="","",INDEX(リスト!$C:$C,MATCH($F2625,リスト!$B:$B,0))),"")</f>
        <v>49</v>
      </c>
      <c r="T2625" s="2" t="str">
        <f>IFERROR(IF($K2625="","",INDEX(リスト!$F:$F,MATCH($K2625,リスト!$E:$E,0))),"")</f>
        <v>JPN</v>
      </c>
      <c r="U2625" s="2" t="str">
        <f>IF($B2625="","",RIGHT($G2625*1000+100+COUNTIF($G$2:$G2625,$G2625),9))</f>
        <v>060103102</v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>三島・大　阪</v>
      </c>
    </row>
    <row r="2626" spans="1:22" x14ac:dyDescent="0.4">
      <c r="A2626" t="s">
        <v>731</v>
      </c>
      <c r="B2626">
        <v>2656</v>
      </c>
      <c r="C2626" t="s">
        <v>11136</v>
      </c>
      <c r="D2626" t="s">
        <v>11137</v>
      </c>
      <c r="E2626">
        <v>1</v>
      </c>
      <c r="F2626" t="s">
        <v>1281</v>
      </c>
      <c r="G2626">
        <v>20050730</v>
      </c>
      <c r="H2626" t="s">
        <v>11138</v>
      </c>
      <c r="I2626" t="s">
        <v>11139</v>
      </c>
      <c r="J2626" t="s">
        <v>5620</v>
      </c>
      <c r="K2626" t="s">
        <v>141</v>
      </c>
      <c r="L2626" t="s">
        <v>105</v>
      </c>
      <c r="M2626" t="s">
        <v>9000</v>
      </c>
      <c r="O2626" s="2">
        <f>IFERROR(IF($B2626="","",INDEX(所属情報!$E:$E,MATCH($A2626,所属情報!$A:$A,0))),"")</f>
        <v>490050</v>
      </c>
      <c r="P2626" s="2" t="str">
        <f t="shared" ref="P2626:P2689" si="123">IF($C2626="","",IF($E2626="",$C2626,$C2626&amp;" ("&amp;$E2626&amp;")"))</f>
        <v>橋爪　啓太朗 (1)</v>
      </c>
      <c r="Q2626" s="2" t="str">
        <f t="shared" ref="Q2626:Q2689" si="124">IF($D2626="","",ASC($D2626))</f>
        <v>ﾊｼﾂﾞﾒ ｹｲﾀﾛｳ</v>
      </c>
      <c r="R2626" s="2" t="str">
        <f t="shared" ref="R2626:R2689" si="125">IF($I2626="","",UPPER($I2626)&amp;" "&amp;UPPER(LEFT($J2626,1))&amp;LOWER(RIGHT($J2626,LEN($J2626)-1))&amp;" ("&amp;MID($G2626,3,2)&amp;")")</f>
        <v>HASHIZUME Keitaro (05)</v>
      </c>
      <c r="S2626" s="2" t="str">
        <f>IFERROR(IF($F2626="","",INDEX(リスト!$C:$C,MATCH($F2626,リスト!$B:$B,0))),"")</f>
        <v>49</v>
      </c>
      <c r="T2626" s="2" t="str">
        <f>IFERROR(IF($K2626="","",INDEX(リスト!$F:$F,MATCH($K2626,リスト!$E:$E,0))),"")</f>
        <v>JPN</v>
      </c>
      <c r="U2626" s="2" t="str">
        <f>IF($B2626="","",RIGHT($G2626*1000+100+COUNTIF($G$2:$G2626,$G2626),9))</f>
        <v>050730102</v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>岡山白陵・岡　山</v>
      </c>
    </row>
    <row r="2627" spans="1:22" x14ac:dyDescent="0.4">
      <c r="A2627" t="s">
        <v>731</v>
      </c>
      <c r="B2627">
        <v>2657</v>
      </c>
      <c r="C2627" t="s">
        <v>11140</v>
      </c>
      <c r="D2627" t="s">
        <v>11141</v>
      </c>
      <c r="E2627">
        <v>1</v>
      </c>
      <c r="F2627" t="s">
        <v>1281</v>
      </c>
      <c r="G2627">
        <v>20051121</v>
      </c>
      <c r="H2627" t="s">
        <v>11142</v>
      </c>
      <c r="I2627" t="s">
        <v>2478</v>
      </c>
      <c r="J2627" t="s">
        <v>1194</v>
      </c>
      <c r="K2627" t="s">
        <v>141</v>
      </c>
      <c r="L2627" t="s">
        <v>109</v>
      </c>
      <c r="M2627" t="s">
        <v>5481</v>
      </c>
      <c r="O2627" s="2">
        <f>IFERROR(IF($B2627="","",INDEX(所属情報!$E:$E,MATCH($A2627,所属情報!$A:$A,0))),"")</f>
        <v>490050</v>
      </c>
      <c r="P2627" s="2" t="str">
        <f t="shared" si="123"/>
        <v>小泉　航輝 (1)</v>
      </c>
      <c r="Q2627" s="2" t="str">
        <f t="shared" si="124"/>
        <v>ｺｲｽﾞﾐ ｺｳｷ</v>
      </c>
      <c r="R2627" s="2" t="str">
        <f t="shared" si="125"/>
        <v>KOIZUMI Koki (05)</v>
      </c>
      <c r="S2627" s="2" t="str">
        <f>IFERROR(IF($F2627="","",INDEX(リスト!$C:$C,MATCH($F2627,リスト!$B:$B,0))),"")</f>
        <v>49</v>
      </c>
      <c r="T2627" s="2" t="str">
        <f>IFERROR(IF($K2627="","",INDEX(リスト!$F:$F,MATCH($K2627,リスト!$E:$E,0))),"")</f>
        <v>JPN</v>
      </c>
      <c r="U2627" s="2" t="str">
        <f>IF($B2627="","",RIGHT($G2627*1000+100+COUNTIF($G$2:$G2627,$G2627),9))</f>
        <v>051121103</v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>山口中央・山　口</v>
      </c>
    </row>
    <row r="2628" spans="1:22" x14ac:dyDescent="0.4">
      <c r="A2628" t="s">
        <v>731</v>
      </c>
      <c r="B2628">
        <v>2658</v>
      </c>
      <c r="C2628" t="s">
        <v>11143</v>
      </c>
      <c r="D2628" t="s">
        <v>11144</v>
      </c>
      <c r="E2628">
        <v>1</v>
      </c>
      <c r="F2628" t="s">
        <v>1281</v>
      </c>
      <c r="G2628">
        <v>20050702</v>
      </c>
      <c r="H2628" t="s">
        <v>11145</v>
      </c>
      <c r="I2628" t="s">
        <v>11146</v>
      </c>
      <c r="J2628" t="s">
        <v>1451</v>
      </c>
      <c r="K2628" t="s">
        <v>141</v>
      </c>
      <c r="L2628" t="s">
        <v>93</v>
      </c>
      <c r="M2628" t="s">
        <v>2339</v>
      </c>
      <c r="O2628" s="2">
        <f>IFERROR(IF($B2628="","",INDEX(所属情報!$E:$E,MATCH($A2628,所属情報!$A:$A,0))),"")</f>
        <v>490050</v>
      </c>
      <c r="P2628" s="2" t="str">
        <f t="shared" si="123"/>
        <v>根塚　大暉 (1)</v>
      </c>
      <c r="Q2628" s="2" t="str">
        <f t="shared" si="124"/>
        <v>ﾈｽﾞｶ ﾀｲｷ</v>
      </c>
      <c r="R2628" s="2" t="str">
        <f t="shared" si="125"/>
        <v>NEZUKA Taiki (05)</v>
      </c>
      <c r="S2628" s="2" t="str">
        <f>IFERROR(IF($F2628="","",INDEX(リスト!$C:$C,MATCH($F2628,リスト!$B:$B,0))),"")</f>
        <v>49</v>
      </c>
      <c r="T2628" s="2" t="str">
        <f>IFERROR(IF($K2628="","",INDEX(リスト!$F:$F,MATCH($K2628,リスト!$E:$E,0))),"")</f>
        <v>JPN</v>
      </c>
      <c r="U2628" s="2" t="str">
        <f>IF($B2628="","",RIGHT($G2628*1000+100+COUNTIF($G$2:$G2628,$G2628),9))</f>
        <v>050702105</v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>豊中・大　阪</v>
      </c>
    </row>
    <row r="2629" spans="1:22" x14ac:dyDescent="0.4">
      <c r="A2629" t="s">
        <v>733</v>
      </c>
      <c r="B2629">
        <v>2659</v>
      </c>
      <c r="C2629" t="s">
        <v>11147</v>
      </c>
      <c r="D2629" t="s">
        <v>11148</v>
      </c>
      <c r="E2629">
        <v>1</v>
      </c>
      <c r="F2629" t="s">
        <v>1281</v>
      </c>
      <c r="G2629">
        <v>20060215</v>
      </c>
      <c r="H2629" t="s">
        <v>11149</v>
      </c>
      <c r="I2629" t="s">
        <v>11150</v>
      </c>
      <c r="J2629" t="s">
        <v>11151</v>
      </c>
      <c r="K2629" t="s">
        <v>141</v>
      </c>
      <c r="L2629" t="s">
        <v>75</v>
      </c>
      <c r="M2629" t="s">
        <v>4540</v>
      </c>
      <c r="O2629" s="2">
        <f>IFERROR(IF($B2629="","",INDEX(所属情報!$E:$E,MATCH($A2629,所属情報!$A:$A,0))),"")</f>
        <v>491082</v>
      </c>
      <c r="P2629" s="2" t="str">
        <f t="shared" si="123"/>
        <v>蓑輪　達灯 (1)</v>
      </c>
      <c r="Q2629" s="2" t="str">
        <f t="shared" si="124"/>
        <v>ﾐﾉﾜ ﾀﾂﾄｳ</v>
      </c>
      <c r="R2629" s="2" t="str">
        <f t="shared" si="125"/>
        <v>MINOWA Tatsuto (06)</v>
      </c>
      <c r="S2629" s="2" t="str">
        <f>IFERROR(IF($F2629="","",INDEX(リスト!$C:$C,MATCH($F2629,リスト!$B:$B,0))),"")</f>
        <v>49</v>
      </c>
      <c r="T2629" s="2" t="str">
        <f>IFERROR(IF($K2629="","",INDEX(リスト!$F:$F,MATCH($K2629,リスト!$E:$E,0))),"")</f>
        <v>JPN</v>
      </c>
      <c r="U2629" s="2" t="str">
        <f>IF($B2629="","",RIGHT($G2629*1000+100+COUNTIF($G$2:$G2629,$G2629),9))</f>
        <v>060215101</v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>武生・福　井</v>
      </c>
    </row>
    <row r="2630" spans="1:22" x14ac:dyDescent="0.4">
      <c r="A2630" t="s">
        <v>719</v>
      </c>
      <c r="B2630">
        <v>2660</v>
      </c>
      <c r="C2630" t="s">
        <v>11152</v>
      </c>
      <c r="D2630" t="s">
        <v>11153</v>
      </c>
      <c r="E2630">
        <v>1</v>
      </c>
      <c r="F2630" t="s">
        <v>87</v>
      </c>
      <c r="G2630">
        <v>20050916</v>
      </c>
      <c r="H2630" t="s">
        <v>11154</v>
      </c>
      <c r="I2630" t="s">
        <v>2509</v>
      </c>
      <c r="J2630" t="s">
        <v>10971</v>
      </c>
      <c r="K2630" t="s">
        <v>141</v>
      </c>
      <c r="L2630" t="s">
        <v>87</v>
      </c>
      <c r="M2630" t="s">
        <v>3171</v>
      </c>
      <c r="O2630" s="2">
        <f>IFERROR(IF($B2630="","",INDEX(所属情報!$E:$E,MATCH($A2630,所属情報!$A:$A,0))),"")</f>
        <v>492604</v>
      </c>
      <c r="P2630" s="2" t="str">
        <f t="shared" si="123"/>
        <v>杉本　直幸 (1)</v>
      </c>
      <c r="Q2630" s="2" t="str">
        <f t="shared" si="124"/>
        <v>ｽｷﾞﾓﾄ ﾅｵﾕｷ</v>
      </c>
      <c r="R2630" s="2" t="str">
        <f t="shared" si="125"/>
        <v>SUGIMOTO Naoyuki (05)</v>
      </c>
      <c r="S2630" s="2" t="str">
        <f>IFERROR(IF($F2630="","",INDEX(リスト!$C:$C,MATCH($F2630,リスト!$B:$B,0))),"")</f>
        <v>24</v>
      </c>
      <c r="T2630" s="2" t="str">
        <f>IFERROR(IF($K2630="","",INDEX(リスト!$F:$F,MATCH($K2630,リスト!$E:$E,0))),"")</f>
        <v>JPN</v>
      </c>
      <c r="U2630" s="2" t="str">
        <f>IF($B2630="","",RIGHT($G2630*1000+100+COUNTIF($G$2:$G2630,$G2630),9))</f>
        <v>050916102</v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>稲生・三　重</v>
      </c>
    </row>
    <row r="2631" spans="1:22" x14ac:dyDescent="0.4">
      <c r="A2631" t="s">
        <v>765</v>
      </c>
      <c r="B2631">
        <v>2661</v>
      </c>
      <c r="C2631" t="s">
        <v>11155</v>
      </c>
      <c r="D2631" t="s">
        <v>11156</v>
      </c>
      <c r="E2631">
        <v>1</v>
      </c>
      <c r="F2631" t="s">
        <v>93</v>
      </c>
      <c r="G2631">
        <v>20060323</v>
      </c>
      <c r="H2631" t="s">
        <v>11157</v>
      </c>
      <c r="I2631" t="s">
        <v>8219</v>
      </c>
      <c r="J2631" t="s">
        <v>2381</v>
      </c>
      <c r="K2631" t="s">
        <v>141</v>
      </c>
      <c r="L2631" t="s">
        <v>93</v>
      </c>
      <c r="M2631" t="s">
        <v>6382</v>
      </c>
      <c r="O2631" s="2">
        <f>IFERROR(IF($B2631="","",INDEX(所属情報!$E:$E,MATCH($A2631,所属情報!$A:$A,0))),"")</f>
        <v>500100</v>
      </c>
      <c r="P2631" s="2" t="str">
        <f t="shared" si="123"/>
        <v>谷　拓輝 (1)</v>
      </c>
      <c r="Q2631" s="2" t="str">
        <f t="shared" si="124"/>
        <v>ﾀﾆ ﾋﾛｷ</v>
      </c>
      <c r="R2631" s="2" t="str">
        <f t="shared" si="125"/>
        <v>TANI Hiroki (06)</v>
      </c>
      <c r="S2631" s="2" t="str">
        <f>IFERROR(IF($F2631="","",INDEX(リスト!$C:$C,MATCH($F2631,リスト!$B:$B,0))),"")</f>
        <v>27</v>
      </c>
      <c r="T2631" s="2" t="str">
        <f>IFERROR(IF($K2631="","",INDEX(リスト!$F:$F,MATCH($K2631,リスト!$E:$E,0))),"")</f>
        <v>JPN</v>
      </c>
      <c r="U2631" s="2" t="str">
        <f>IF($B2631="","",RIGHT($G2631*1000+100+COUNTIF($G$2:$G2631,$G2631),9))</f>
        <v>060323103</v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>精華・大　阪</v>
      </c>
    </row>
    <row r="2632" spans="1:22" x14ac:dyDescent="0.4">
      <c r="A2632" t="s">
        <v>765</v>
      </c>
      <c r="B2632">
        <v>2662</v>
      </c>
      <c r="C2632" t="s">
        <v>11158</v>
      </c>
      <c r="D2632" t="s">
        <v>11159</v>
      </c>
      <c r="E2632">
        <v>1</v>
      </c>
      <c r="F2632" t="s">
        <v>93</v>
      </c>
      <c r="G2632">
        <v>20050810</v>
      </c>
      <c r="H2632" t="s">
        <v>11160</v>
      </c>
      <c r="I2632" t="s">
        <v>1063</v>
      </c>
      <c r="J2632" t="s">
        <v>2238</v>
      </c>
      <c r="K2632" t="s">
        <v>141</v>
      </c>
      <c r="L2632" t="s">
        <v>93</v>
      </c>
      <c r="M2632" t="s">
        <v>945</v>
      </c>
      <c r="O2632" s="2">
        <f>IFERROR(IF($B2632="","",INDEX(所属情報!$E:$E,MATCH($A2632,所属情報!$A:$A,0))),"")</f>
        <v>500100</v>
      </c>
      <c r="P2632" s="2" t="str">
        <f t="shared" si="123"/>
        <v>南川　陸 (1)</v>
      </c>
      <c r="Q2632" s="2" t="str">
        <f t="shared" si="124"/>
        <v>ﾐﾅﾐｶﾞﾜ ﾘｸ</v>
      </c>
      <c r="R2632" s="2" t="str">
        <f t="shared" si="125"/>
        <v>MINAMIGAWA Riku (05)</v>
      </c>
      <c r="S2632" s="2" t="str">
        <f>IFERROR(IF($F2632="","",INDEX(リスト!$C:$C,MATCH($F2632,リスト!$B:$B,0))),"")</f>
        <v>27</v>
      </c>
      <c r="T2632" s="2" t="str">
        <f>IFERROR(IF($K2632="","",INDEX(リスト!$F:$F,MATCH($K2632,リスト!$E:$E,0))),"")</f>
        <v>JPN</v>
      </c>
      <c r="U2632" s="2" t="str">
        <f>IF($B2632="","",RIGHT($G2632*1000+100+COUNTIF($G$2:$G2632,$G2632),9))</f>
        <v>050810103</v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>大塚・大　阪</v>
      </c>
    </row>
    <row r="2633" spans="1:22" x14ac:dyDescent="0.4">
      <c r="A2633" t="s">
        <v>706</v>
      </c>
      <c r="B2633">
        <v>2663</v>
      </c>
      <c r="C2633" s="79" t="s">
        <v>11161</v>
      </c>
      <c r="D2633" t="s">
        <v>12000</v>
      </c>
      <c r="E2633">
        <v>3</v>
      </c>
      <c r="G2633">
        <v>20040319</v>
      </c>
      <c r="I2633" t="s">
        <v>12001</v>
      </c>
      <c r="J2633" t="s">
        <v>12002</v>
      </c>
      <c r="K2633" t="s">
        <v>11849</v>
      </c>
      <c r="O2633" s="2">
        <f>IFERROR(IF($B2633="","",INDEX(所属情報!$E:$E,MATCH($A2633,所属情報!$A:$A,0))),"")</f>
        <v>492522</v>
      </c>
      <c r="P2633" s="2" t="str">
        <f t="shared" si="123"/>
        <v>浦島　祝人 (3)</v>
      </c>
      <c r="Q2633" s="2" t="str">
        <f t="shared" si="124"/>
        <v>ｳﾗｼﾏ ｼｭｳﾄ</v>
      </c>
      <c r="R2633" s="2" t="str">
        <f t="shared" si="125"/>
        <v>URASHIMA Shuto (04)</v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>JPN</v>
      </c>
      <c r="U2633" s="2" t="str">
        <f>IF($B2633="","",RIGHT($G2633*1000+100+COUNTIF($G$2:$G2633,$G2633),9))</f>
        <v>040319101</v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>　－　</v>
      </c>
    </row>
    <row r="2634" spans="1:22" x14ac:dyDescent="0.4">
      <c r="A2634" t="s">
        <v>729</v>
      </c>
      <c r="B2634">
        <v>2664</v>
      </c>
      <c r="C2634" t="s">
        <v>11162</v>
      </c>
      <c r="D2634" t="s">
        <v>11163</v>
      </c>
      <c r="E2634">
        <v>1</v>
      </c>
      <c r="F2634" t="s">
        <v>95</v>
      </c>
      <c r="G2634">
        <v>20050801</v>
      </c>
      <c r="H2634" t="s">
        <v>11164</v>
      </c>
      <c r="I2634" t="s">
        <v>3505</v>
      </c>
      <c r="J2634" t="s">
        <v>1844</v>
      </c>
      <c r="K2634" t="s">
        <v>141</v>
      </c>
      <c r="L2634" t="s">
        <v>95</v>
      </c>
      <c r="M2634" t="s">
        <v>6659</v>
      </c>
      <c r="O2634" s="2">
        <f>IFERROR(IF($B2634="","",INDEX(所属情報!$E:$E,MATCH($A2634,所属情報!$A:$A,0))),"")</f>
        <v>492204</v>
      </c>
      <c r="P2634" s="2" t="str">
        <f t="shared" si="123"/>
        <v>奥田　直紀 (1)</v>
      </c>
      <c r="Q2634" s="2" t="str">
        <f t="shared" si="124"/>
        <v>ｵｸﾀﾞ ﾅｵｷ</v>
      </c>
      <c r="R2634" s="2" t="str">
        <f t="shared" si="125"/>
        <v>OKUDA Naoki (05)</v>
      </c>
      <c r="S2634" s="2" t="str">
        <f>IFERROR(IF($F2634="","",INDEX(リスト!$C:$C,MATCH($F2634,リスト!$B:$B,0))),"")</f>
        <v>28</v>
      </c>
      <c r="T2634" s="2" t="str">
        <f>IFERROR(IF($K2634="","",INDEX(リスト!$F:$F,MATCH($K2634,リスト!$E:$E,0))),"")</f>
        <v>JPN</v>
      </c>
      <c r="U2634" s="2" t="str">
        <f>IF($B2634="","",RIGHT($G2634*1000+100+COUNTIF($G$2:$G2634,$G2634),9))</f>
        <v>050801104</v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>神港学園・兵　庫</v>
      </c>
    </row>
    <row r="2635" spans="1:22" x14ac:dyDescent="0.4">
      <c r="A2635" t="s">
        <v>729</v>
      </c>
      <c r="B2635">
        <v>2665</v>
      </c>
      <c r="C2635" t="s">
        <v>11165</v>
      </c>
      <c r="D2635" t="s">
        <v>11166</v>
      </c>
      <c r="E2635">
        <v>1</v>
      </c>
      <c r="F2635" t="s">
        <v>71</v>
      </c>
      <c r="G2635">
        <v>20050403</v>
      </c>
      <c r="H2635" t="s">
        <v>11167</v>
      </c>
      <c r="I2635" t="s">
        <v>1418</v>
      </c>
      <c r="J2635" t="s">
        <v>9095</v>
      </c>
      <c r="K2635" t="s">
        <v>141</v>
      </c>
      <c r="L2635" t="s">
        <v>71</v>
      </c>
      <c r="M2635" t="s">
        <v>11168</v>
      </c>
      <c r="O2635" s="2">
        <f>IFERROR(IF($B2635="","",INDEX(所属情報!$E:$E,MATCH($A2635,所属情報!$A:$A,0))),"")</f>
        <v>492204</v>
      </c>
      <c r="P2635" s="2" t="str">
        <f t="shared" si="123"/>
        <v>中村　圭思 (1)</v>
      </c>
      <c r="Q2635" s="2" t="str">
        <f t="shared" si="124"/>
        <v>ﾅｶﾑﾗ ｹｲｼ</v>
      </c>
      <c r="R2635" s="2" t="str">
        <f t="shared" si="125"/>
        <v>NAKAMURA Keishi (05)</v>
      </c>
      <c r="S2635" s="2" t="str">
        <f>IFERROR(IF($F2635="","",INDEX(リスト!$C:$C,MATCH($F2635,リスト!$B:$B,0))),"")</f>
        <v>16</v>
      </c>
      <c r="T2635" s="2" t="str">
        <f>IFERROR(IF($K2635="","",INDEX(リスト!$F:$F,MATCH($K2635,リスト!$E:$E,0))),"")</f>
        <v>JPN</v>
      </c>
      <c r="U2635" s="2" t="str">
        <f>IF($B2635="","",RIGHT($G2635*1000+100+COUNTIF($G$2:$G2635,$G2635),9))</f>
        <v>050403102</v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>高岡向陵・富　山</v>
      </c>
    </row>
    <row r="2636" spans="1:22" x14ac:dyDescent="0.4">
      <c r="A2636" t="s">
        <v>713</v>
      </c>
      <c r="B2636">
        <v>2666</v>
      </c>
      <c r="C2636" t="s">
        <v>11169</v>
      </c>
      <c r="D2636" t="s">
        <v>11170</v>
      </c>
      <c r="E2636" t="s">
        <v>1307</v>
      </c>
      <c r="F2636" t="s">
        <v>85</v>
      </c>
      <c r="G2636">
        <v>20010129</v>
      </c>
      <c r="H2636" t="s">
        <v>11171</v>
      </c>
      <c r="I2636" t="s">
        <v>4544</v>
      </c>
      <c r="J2636" t="s">
        <v>1716</v>
      </c>
      <c r="K2636" t="s">
        <v>141</v>
      </c>
      <c r="L2636" t="s">
        <v>85</v>
      </c>
      <c r="M2636" t="s">
        <v>4041</v>
      </c>
      <c r="O2636" s="2">
        <f>IFERROR(IF($B2636="","",INDEX(所属情報!$E:$E,MATCH($A2636,所属情報!$A:$A,0))),"")</f>
        <v>490054</v>
      </c>
      <c r="P2636" s="2" t="str">
        <f t="shared" si="123"/>
        <v>木田　大晴 (M1)</v>
      </c>
      <c r="Q2636" s="2" t="str">
        <f t="shared" si="124"/>
        <v>ｷﾀﾞ ﾀｲｾｲ</v>
      </c>
      <c r="R2636" s="2" t="str">
        <f t="shared" si="125"/>
        <v>KIDA Taisei (01)</v>
      </c>
      <c r="S2636" s="2" t="str">
        <f>IFERROR(IF($F2636="","",INDEX(リスト!$C:$C,MATCH($F2636,リスト!$B:$B,0))),"")</f>
        <v>23</v>
      </c>
      <c r="T2636" s="2" t="str">
        <f>IFERROR(IF($K2636="","",INDEX(リスト!$F:$F,MATCH($K2636,リスト!$E:$E,0))),"")</f>
        <v>JPN</v>
      </c>
      <c r="U2636" s="2" t="str">
        <f>IF($B2636="","",RIGHT($G2636*1000+100+COUNTIF($G$2:$G2636,$G2636),9))</f>
        <v>010129101</v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>岡崎北・愛　知</v>
      </c>
    </row>
    <row r="2637" spans="1:22" x14ac:dyDescent="0.4">
      <c r="A2637" t="s">
        <v>739</v>
      </c>
      <c r="B2637">
        <v>2667</v>
      </c>
      <c r="C2637" t="s">
        <v>11172</v>
      </c>
      <c r="D2637" t="s">
        <v>11173</v>
      </c>
      <c r="E2637">
        <v>1</v>
      </c>
      <c r="F2637" t="s">
        <v>1281</v>
      </c>
      <c r="G2637">
        <v>20050504</v>
      </c>
      <c r="H2637" t="s">
        <v>11174</v>
      </c>
      <c r="I2637" t="s">
        <v>1349</v>
      </c>
      <c r="J2637" t="s">
        <v>9092</v>
      </c>
      <c r="K2637" t="s">
        <v>141</v>
      </c>
      <c r="L2637" t="s">
        <v>127</v>
      </c>
      <c r="M2637" t="s">
        <v>1893</v>
      </c>
      <c r="O2637" s="2">
        <f>IFERROR(IF($B2637="","",INDEX(所属情報!$E:$E,MATCH($A2637,所属情報!$A:$A,0))),"")</f>
        <v>492187</v>
      </c>
      <c r="P2637" s="2" t="str">
        <f t="shared" si="123"/>
        <v>松田　一太 (1)</v>
      </c>
      <c r="Q2637" s="2" t="str">
        <f t="shared" si="124"/>
        <v>ﾏﾂﾀﾞ ｲﾁﾀ</v>
      </c>
      <c r="R2637" s="2" t="str">
        <f t="shared" si="125"/>
        <v>MATSUDA Ichita (05)</v>
      </c>
      <c r="S2637" s="2" t="str">
        <f>IFERROR(IF($F2637="","",INDEX(リスト!$C:$C,MATCH($F2637,リスト!$B:$B,0))),"")</f>
        <v>49</v>
      </c>
      <c r="T2637" s="2" t="str">
        <f>IFERROR(IF($K2637="","",INDEX(リスト!$F:$F,MATCH($K2637,リスト!$E:$E,0))),"")</f>
        <v>JPN</v>
      </c>
      <c r="U2637" s="2" t="str">
        <f>IF($B2637="","",RIGHT($G2637*1000+100+COUNTIF($G$2:$G2637,$G2637),9))</f>
        <v>050504102</v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>大分東明・大　分</v>
      </c>
    </row>
    <row r="2638" spans="1:22" x14ac:dyDescent="0.4">
      <c r="A2638" t="s">
        <v>739</v>
      </c>
      <c r="B2638">
        <v>2668</v>
      </c>
      <c r="C2638" t="s">
        <v>11175</v>
      </c>
      <c r="D2638" t="s">
        <v>11176</v>
      </c>
      <c r="E2638">
        <v>1</v>
      </c>
      <c r="F2638" t="s">
        <v>1281</v>
      </c>
      <c r="G2638">
        <v>20050527</v>
      </c>
      <c r="H2638" t="s">
        <v>11177</v>
      </c>
      <c r="I2638" t="s">
        <v>11178</v>
      </c>
      <c r="J2638" t="s">
        <v>1451</v>
      </c>
      <c r="K2638" t="s">
        <v>141</v>
      </c>
      <c r="L2638" t="s">
        <v>123</v>
      </c>
      <c r="M2638" t="s">
        <v>10349</v>
      </c>
      <c r="O2638" s="2">
        <f>IFERROR(IF($B2638="","",INDEX(所属情報!$E:$E,MATCH($A2638,所属情報!$A:$A,0))),"")</f>
        <v>492187</v>
      </c>
      <c r="P2638" s="2" t="str">
        <f t="shared" si="123"/>
        <v>徳島　泰生 (1)</v>
      </c>
      <c r="Q2638" s="2" t="str">
        <f t="shared" si="124"/>
        <v>ﾄｸｼﾏ ﾀｲｷ</v>
      </c>
      <c r="R2638" s="2" t="str">
        <f t="shared" si="125"/>
        <v>TOKUSHIMA Taiki (05)</v>
      </c>
      <c r="S2638" s="2" t="str">
        <f>IFERROR(IF($F2638="","",INDEX(リスト!$C:$C,MATCH($F2638,リスト!$B:$B,0))),"")</f>
        <v>49</v>
      </c>
      <c r="T2638" s="2" t="str">
        <f>IFERROR(IF($K2638="","",INDEX(リスト!$F:$F,MATCH($K2638,リスト!$E:$E,0))),"")</f>
        <v>JPN</v>
      </c>
      <c r="U2638" s="2" t="str">
        <f>IF($B2638="","",RIGHT($G2638*1000+100+COUNTIF($G$2:$G2638,$G2638),9))</f>
        <v>050527104</v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>壱岐・長　崎</v>
      </c>
    </row>
    <row r="2639" spans="1:22" x14ac:dyDescent="0.4">
      <c r="A2639" t="s">
        <v>739</v>
      </c>
      <c r="B2639">
        <v>2669</v>
      </c>
      <c r="C2639" t="s">
        <v>11179</v>
      </c>
      <c r="D2639" t="s">
        <v>11180</v>
      </c>
      <c r="E2639">
        <v>1</v>
      </c>
      <c r="F2639" t="s">
        <v>1281</v>
      </c>
      <c r="G2639">
        <v>20050528</v>
      </c>
      <c r="H2639" t="s">
        <v>11181</v>
      </c>
      <c r="I2639" t="s">
        <v>11182</v>
      </c>
      <c r="J2639" t="s">
        <v>934</v>
      </c>
      <c r="K2639" t="s">
        <v>141</v>
      </c>
      <c r="L2639" t="s">
        <v>93</v>
      </c>
      <c r="M2639" t="s">
        <v>3720</v>
      </c>
      <c r="O2639" s="2">
        <f>IFERROR(IF($B2639="","",INDEX(所属情報!$E:$E,MATCH($A2639,所属情報!$A:$A,0))),"")</f>
        <v>492187</v>
      </c>
      <c r="P2639" s="2" t="str">
        <f t="shared" si="123"/>
        <v>星川　優生 (1)</v>
      </c>
      <c r="Q2639" s="2" t="str">
        <f t="shared" si="124"/>
        <v>ﾎｼｶﾜ ﾕｳｾｲ</v>
      </c>
      <c r="R2639" s="2" t="str">
        <f t="shared" si="125"/>
        <v>HOSHIKAWA Yusei (05)</v>
      </c>
      <c r="S2639" s="2" t="str">
        <f>IFERROR(IF($F2639="","",INDEX(リスト!$C:$C,MATCH($F2639,リスト!$B:$B,0))),"")</f>
        <v>49</v>
      </c>
      <c r="T2639" s="2" t="str">
        <f>IFERROR(IF($K2639="","",INDEX(リスト!$F:$F,MATCH($K2639,リスト!$E:$E,0))),"")</f>
        <v>JPN</v>
      </c>
      <c r="U2639" s="2" t="str">
        <f>IF($B2639="","",RIGHT($G2639*1000+100+COUNTIF($G$2:$G2639,$G2639),9))</f>
        <v>050528103</v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>高石・大　阪</v>
      </c>
    </row>
    <row r="2640" spans="1:22" x14ac:dyDescent="0.4">
      <c r="A2640" t="s">
        <v>739</v>
      </c>
      <c r="B2640">
        <v>2670</v>
      </c>
      <c r="C2640" t="s">
        <v>11183</v>
      </c>
      <c r="D2640" t="s">
        <v>11184</v>
      </c>
      <c r="E2640">
        <v>1</v>
      </c>
      <c r="F2640" t="s">
        <v>1281</v>
      </c>
      <c r="G2640">
        <v>20050528</v>
      </c>
      <c r="H2640" t="s">
        <v>11185</v>
      </c>
      <c r="I2640" t="s">
        <v>11186</v>
      </c>
      <c r="J2640" t="s">
        <v>11187</v>
      </c>
      <c r="K2640" t="s">
        <v>141</v>
      </c>
      <c r="L2640" t="s">
        <v>107</v>
      </c>
      <c r="M2640" t="s">
        <v>4313</v>
      </c>
      <c r="O2640" s="2">
        <f>IFERROR(IF($B2640="","",INDEX(所属情報!$E:$E,MATCH($A2640,所属情報!$A:$A,0))),"")</f>
        <v>492187</v>
      </c>
      <c r="P2640" s="2" t="str">
        <f t="shared" si="123"/>
        <v>古中　睦人 (1)</v>
      </c>
      <c r="Q2640" s="2" t="str">
        <f t="shared" si="124"/>
        <v>ﾌﾙﾅｶ ﾑﾂﾄ</v>
      </c>
      <c r="R2640" s="2" t="str">
        <f t="shared" si="125"/>
        <v>FURUNAKA Mutsuto (05)</v>
      </c>
      <c r="S2640" s="2" t="str">
        <f>IFERROR(IF($F2640="","",INDEX(リスト!$C:$C,MATCH($F2640,リスト!$B:$B,0))),"")</f>
        <v>49</v>
      </c>
      <c r="T2640" s="2" t="str">
        <f>IFERROR(IF($K2640="","",INDEX(リスト!$F:$F,MATCH($K2640,リスト!$E:$E,0))),"")</f>
        <v>JPN</v>
      </c>
      <c r="U2640" s="2" t="str">
        <f>IF($B2640="","",RIGHT($G2640*1000+100+COUNTIF($G$2:$G2640,$G2640),9))</f>
        <v>050528104</v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>広島なぎさ・広　島</v>
      </c>
    </row>
    <row r="2641" spans="1:22" x14ac:dyDescent="0.4">
      <c r="A2641" t="s">
        <v>739</v>
      </c>
      <c r="B2641">
        <v>2671</v>
      </c>
      <c r="C2641" t="s">
        <v>11188</v>
      </c>
      <c r="D2641" t="s">
        <v>11189</v>
      </c>
      <c r="E2641">
        <v>1</v>
      </c>
      <c r="F2641" t="s">
        <v>1281</v>
      </c>
      <c r="G2641">
        <v>20060304</v>
      </c>
      <c r="H2641" t="s">
        <v>11190</v>
      </c>
      <c r="I2641" t="s">
        <v>783</v>
      </c>
      <c r="J2641" t="s">
        <v>11191</v>
      </c>
      <c r="K2641" t="s">
        <v>141</v>
      </c>
      <c r="L2641" t="s">
        <v>105</v>
      </c>
      <c r="M2641" t="s">
        <v>11192</v>
      </c>
      <c r="O2641" s="2">
        <f>IFERROR(IF($B2641="","",INDEX(所属情報!$E:$E,MATCH($A2641,所属情報!$A:$A,0))),"")</f>
        <v>492187</v>
      </c>
      <c r="P2641" s="2" t="str">
        <f t="shared" si="123"/>
        <v>山本　明生 (1)</v>
      </c>
      <c r="Q2641" s="2" t="str">
        <f t="shared" si="124"/>
        <v>ﾔﾏﾓﾄ ｱｷｵ</v>
      </c>
      <c r="R2641" s="2" t="str">
        <f t="shared" si="125"/>
        <v>YAMAMOTO Akio (06)</v>
      </c>
      <c r="S2641" s="2" t="str">
        <f>IFERROR(IF($F2641="","",INDEX(リスト!$C:$C,MATCH($F2641,リスト!$B:$B,0))),"")</f>
        <v>49</v>
      </c>
      <c r="T2641" s="2" t="str">
        <f>IFERROR(IF($K2641="","",INDEX(リスト!$F:$F,MATCH($K2641,リスト!$E:$E,0))),"")</f>
        <v>JPN</v>
      </c>
      <c r="U2641" s="2" t="str">
        <f>IF($B2641="","",RIGHT($G2641*1000+100+COUNTIF($G$2:$G2641,$G2641),9))</f>
        <v>060304102</v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>倉敷南・岡　山</v>
      </c>
    </row>
    <row r="2642" spans="1:22" x14ac:dyDescent="0.4">
      <c r="A2642" t="s">
        <v>725</v>
      </c>
      <c r="B2642">
        <v>2672</v>
      </c>
      <c r="C2642" t="s">
        <v>11193</v>
      </c>
      <c r="D2642" t="s">
        <v>11194</v>
      </c>
      <c r="E2642">
        <v>1</v>
      </c>
      <c r="F2642" t="s">
        <v>95</v>
      </c>
      <c r="G2642">
        <v>20050527</v>
      </c>
      <c r="H2642" t="s">
        <v>11195</v>
      </c>
      <c r="I2642" t="s">
        <v>2041</v>
      </c>
      <c r="J2642" t="s">
        <v>1303</v>
      </c>
      <c r="K2642" t="s">
        <v>141</v>
      </c>
      <c r="L2642" t="s">
        <v>95</v>
      </c>
      <c r="M2642" t="s">
        <v>3165</v>
      </c>
      <c r="O2642" s="2">
        <f>IFERROR(IF($B2642="","",INDEX(所属情報!$E:$E,MATCH($A2642,所属情報!$A:$A,0))),"")</f>
        <v>492234</v>
      </c>
      <c r="P2642" s="2" t="str">
        <f t="shared" si="123"/>
        <v>江田　裕人 (1)</v>
      </c>
      <c r="Q2642" s="2" t="str">
        <f t="shared" si="124"/>
        <v>ｴﾀﾞ ﾕｳﾄ</v>
      </c>
      <c r="R2642" s="2" t="str">
        <f t="shared" si="125"/>
        <v>EDA Yuto (05)</v>
      </c>
      <c r="S2642" s="2" t="str">
        <f>IFERROR(IF($F2642="","",INDEX(リスト!$C:$C,MATCH($F2642,リスト!$B:$B,0))),"")</f>
        <v>28</v>
      </c>
      <c r="T2642" s="2" t="str">
        <f>IFERROR(IF($K2642="","",INDEX(リスト!$F:$F,MATCH($K2642,リスト!$E:$E,0))),"")</f>
        <v>JPN</v>
      </c>
      <c r="U2642" s="2" t="str">
        <f>IF($B2642="","",RIGHT($G2642*1000+100+COUNTIF($G$2:$G2642,$G2642),9))</f>
        <v>050527105</v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>西脇工業・兵　庫</v>
      </c>
    </row>
    <row r="2643" spans="1:22" x14ac:dyDescent="0.4">
      <c r="A2643" t="s">
        <v>725</v>
      </c>
      <c r="B2643">
        <v>2673</v>
      </c>
      <c r="C2643" t="s">
        <v>11196</v>
      </c>
      <c r="D2643" t="s">
        <v>11197</v>
      </c>
      <c r="E2643">
        <v>1</v>
      </c>
      <c r="F2643" t="s">
        <v>95</v>
      </c>
      <c r="G2643">
        <v>20050619</v>
      </c>
      <c r="H2643" t="s">
        <v>11198</v>
      </c>
      <c r="I2643" t="s">
        <v>1805</v>
      </c>
      <c r="J2643" t="s">
        <v>1716</v>
      </c>
      <c r="K2643" t="s">
        <v>141</v>
      </c>
      <c r="L2643" t="s">
        <v>95</v>
      </c>
      <c r="M2643" t="s">
        <v>7672</v>
      </c>
      <c r="O2643" s="2">
        <f>IFERROR(IF($B2643="","",INDEX(所属情報!$E:$E,MATCH($A2643,所属情報!$A:$A,0))),"")</f>
        <v>492234</v>
      </c>
      <c r="P2643" s="2" t="str">
        <f t="shared" si="123"/>
        <v>田中　大晴 (1)</v>
      </c>
      <c r="Q2643" s="2" t="str">
        <f t="shared" si="124"/>
        <v>ﾀﾅｶ ﾀｲｾｲ</v>
      </c>
      <c r="R2643" s="2" t="str">
        <f t="shared" si="125"/>
        <v>TANAKA Taisei (05)</v>
      </c>
      <c r="S2643" s="2" t="str">
        <f>IFERROR(IF($F2643="","",INDEX(リスト!$C:$C,MATCH($F2643,リスト!$B:$B,0))),"")</f>
        <v>28</v>
      </c>
      <c r="T2643" s="2" t="str">
        <f>IFERROR(IF($K2643="","",INDEX(リスト!$F:$F,MATCH($K2643,リスト!$E:$E,0))),"")</f>
        <v>JPN</v>
      </c>
      <c r="U2643" s="2" t="str">
        <f>IF($B2643="","",RIGHT($G2643*1000+100+COUNTIF($G$2:$G2643,$G2643),9))</f>
        <v>050619101</v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>明石・兵　庫</v>
      </c>
    </row>
    <row r="2644" spans="1:22" x14ac:dyDescent="0.4">
      <c r="A2644" t="s">
        <v>751</v>
      </c>
      <c r="B2644">
        <v>2674</v>
      </c>
      <c r="C2644" t="s">
        <v>11199</v>
      </c>
      <c r="D2644" t="s">
        <v>11200</v>
      </c>
      <c r="E2644">
        <v>1</v>
      </c>
      <c r="F2644" t="s">
        <v>1281</v>
      </c>
      <c r="G2644">
        <v>20051021</v>
      </c>
      <c r="H2644" t="s">
        <v>11201</v>
      </c>
      <c r="I2644" t="s">
        <v>4397</v>
      </c>
      <c r="J2644" t="s">
        <v>1037</v>
      </c>
      <c r="K2644" t="s">
        <v>141</v>
      </c>
      <c r="L2644" t="s">
        <v>93</v>
      </c>
      <c r="M2644" t="s">
        <v>3856</v>
      </c>
      <c r="O2644" s="2">
        <f>IFERROR(IF($B2644="","",INDEX(所属情報!$E:$E,MATCH($A2644,所属情報!$A:$A,0))),"")</f>
        <v>492208</v>
      </c>
      <c r="P2644" s="2" t="str">
        <f t="shared" si="123"/>
        <v>佐古　大樹 (1)</v>
      </c>
      <c r="Q2644" s="2" t="str">
        <f t="shared" si="124"/>
        <v>ｻｺ ﾀﾞｲｷ</v>
      </c>
      <c r="R2644" s="2" t="str">
        <f t="shared" si="125"/>
        <v>SAKO Daiki (05)</v>
      </c>
      <c r="S2644" s="2" t="str">
        <f>IFERROR(IF($F2644="","",INDEX(リスト!$C:$C,MATCH($F2644,リスト!$B:$B,0))),"")</f>
        <v>49</v>
      </c>
      <c r="T2644" s="2" t="str">
        <f>IFERROR(IF($K2644="","",INDEX(リスト!$F:$F,MATCH($K2644,リスト!$E:$E,0))),"")</f>
        <v>JPN</v>
      </c>
      <c r="U2644" s="2" t="str">
        <f>IF($B2644="","",RIGHT($G2644*1000+100+COUNTIF($G$2:$G2644,$G2644),9))</f>
        <v>051021102</v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>鳳・大　阪</v>
      </c>
    </row>
    <row r="2645" spans="1:22" x14ac:dyDescent="0.4">
      <c r="A2645" t="s">
        <v>756</v>
      </c>
      <c r="B2645">
        <v>2675</v>
      </c>
      <c r="C2645" t="s">
        <v>8908</v>
      </c>
      <c r="D2645" t="s">
        <v>8909</v>
      </c>
      <c r="E2645">
        <v>4</v>
      </c>
      <c r="F2645" t="s">
        <v>93</v>
      </c>
      <c r="G2645">
        <v>20020711</v>
      </c>
      <c r="H2645" t="s">
        <v>11202</v>
      </c>
      <c r="I2645" t="s">
        <v>1805</v>
      </c>
      <c r="J2645" t="s">
        <v>8911</v>
      </c>
      <c r="K2645" t="s">
        <v>141</v>
      </c>
      <c r="L2645" t="s">
        <v>93</v>
      </c>
      <c r="M2645" t="s">
        <v>5908</v>
      </c>
      <c r="O2645" s="2">
        <f>IFERROR(IF($B2645="","",INDEX(所属情報!$E:$E,MATCH($A2645,所属情報!$A:$A,0))),"")</f>
        <v>492217</v>
      </c>
      <c r="P2645" s="2" t="str">
        <f t="shared" si="123"/>
        <v>田中　吹輝 (4)</v>
      </c>
      <c r="Q2645" s="2" t="str">
        <f t="shared" si="124"/>
        <v>ﾀﾅｶ ﾌﾌﾞｷ</v>
      </c>
      <c r="R2645" s="2" t="str">
        <f t="shared" si="125"/>
        <v>TANAKA Fubuki (02)</v>
      </c>
      <c r="S2645" s="2" t="str">
        <f>IFERROR(IF($F2645="","",INDEX(リスト!$C:$C,MATCH($F2645,リスト!$B:$B,0))),"")</f>
        <v>27</v>
      </c>
      <c r="T2645" s="2" t="str">
        <f>IFERROR(IF($K2645="","",INDEX(リスト!$F:$F,MATCH($K2645,リスト!$E:$E,0))),"")</f>
        <v>JPN</v>
      </c>
      <c r="U2645" s="2" t="str">
        <f>IF($B2645="","",RIGHT($G2645*1000+100+COUNTIF($G$2:$G2645,$G2645),9))</f>
        <v>020711105</v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>上宮太子・大　阪</v>
      </c>
    </row>
    <row r="2646" spans="1:22" x14ac:dyDescent="0.4">
      <c r="A2646" t="s">
        <v>756</v>
      </c>
      <c r="B2646">
        <v>2676</v>
      </c>
      <c r="C2646" t="s">
        <v>8912</v>
      </c>
      <c r="D2646" t="s">
        <v>8913</v>
      </c>
      <c r="E2646">
        <v>4</v>
      </c>
      <c r="F2646" t="s">
        <v>93</v>
      </c>
      <c r="G2646">
        <v>20030101</v>
      </c>
      <c r="H2646" t="s">
        <v>11203</v>
      </c>
      <c r="I2646" t="s">
        <v>3253</v>
      </c>
      <c r="J2646" t="s">
        <v>3629</v>
      </c>
      <c r="K2646" t="s">
        <v>141</v>
      </c>
      <c r="L2646" t="s">
        <v>91</v>
      </c>
      <c r="M2646" t="s">
        <v>2772</v>
      </c>
      <c r="O2646" s="2">
        <f>IFERROR(IF($B2646="","",INDEX(所属情報!$E:$E,MATCH($A2646,所属情報!$A:$A,0))),"")</f>
        <v>492217</v>
      </c>
      <c r="P2646" s="2" t="str">
        <f t="shared" si="123"/>
        <v>湯浅　貴斗 (4)</v>
      </c>
      <c r="Q2646" s="2" t="str">
        <f t="shared" si="124"/>
        <v>ﾕｱｻ ﾀｶﾄ</v>
      </c>
      <c r="R2646" s="2" t="str">
        <f t="shared" si="125"/>
        <v>YUASA Takato (03)</v>
      </c>
      <c r="S2646" s="2" t="str">
        <f>IFERROR(IF($F2646="","",INDEX(リスト!$C:$C,MATCH($F2646,リスト!$B:$B,0))),"")</f>
        <v>27</v>
      </c>
      <c r="T2646" s="2" t="str">
        <f>IFERROR(IF($K2646="","",INDEX(リスト!$F:$F,MATCH($K2646,リスト!$E:$E,0))),"")</f>
        <v>JPN</v>
      </c>
      <c r="U2646" s="2" t="str">
        <f>IF($B2646="","",RIGHT($G2646*1000+100+COUNTIF($G$2:$G2646,$G2646),9))</f>
        <v>030101102</v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>北嵯峨・京　都</v>
      </c>
    </row>
    <row r="2647" spans="1:22" x14ac:dyDescent="0.4">
      <c r="A2647" t="s">
        <v>756</v>
      </c>
      <c r="B2647">
        <v>2677</v>
      </c>
      <c r="C2647" t="s">
        <v>8915</v>
      </c>
      <c r="D2647" t="s">
        <v>8916</v>
      </c>
      <c r="E2647">
        <v>3</v>
      </c>
      <c r="F2647" t="s">
        <v>93</v>
      </c>
      <c r="G2647">
        <v>20030813</v>
      </c>
      <c r="H2647" t="s">
        <v>11204</v>
      </c>
      <c r="I2647" t="s">
        <v>8918</v>
      </c>
      <c r="J2647" t="s">
        <v>8919</v>
      </c>
      <c r="K2647" t="s">
        <v>141</v>
      </c>
      <c r="L2647" t="s">
        <v>93</v>
      </c>
      <c r="M2647" t="s">
        <v>957</v>
      </c>
      <c r="O2647" s="2">
        <f>IFERROR(IF($B2647="","",INDEX(所属情報!$E:$E,MATCH($A2647,所属情報!$A:$A,0))),"")</f>
        <v>492217</v>
      </c>
      <c r="P2647" s="2" t="str">
        <f t="shared" si="123"/>
        <v>滝本　恵果 (3)</v>
      </c>
      <c r="Q2647" s="2" t="str">
        <f t="shared" si="124"/>
        <v>ﾀｷﾓﾄ ｹｲｶ</v>
      </c>
      <c r="R2647" s="2" t="str">
        <f t="shared" si="125"/>
        <v>TAKIMOTO Keika (03)</v>
      </c>
      <c r="S2647" s="2" t="str">
        <f>IFERROR(IF($F2647="","",INDEX(リスト!$C:$C,MATCH($F2647,リスト!$B:$B,0))),"")</f>
        <v>27</v>
      </c>
      <c r="T2647" s="2" t="str">
        <f>IFERROR(IF($K2647="","",INDEX(リスト!$F:$F,MATCH($K2647,リスト!$E:$E,0))),"")</f>
        <v>JPN</v>
      </c>
      <c r="U2647" s="2" t="str">
        <f>IF($B2647="","",RIGHT($G2647*1000+100+COUNTIF($G$2:$G2647,$G2647),9))</f>
        <v>030813102</v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>摂津・大　阪</v>
      </c>
    </row>
    <row r="2648" spans="1:22" x14ac:dyDescent="0.4">
      <c r="A2648" t="s">
        <v>756</v>
      </c>
      <c r="B2648">
        <v>2678</v>
      </c>
      <c r="C2648" t="s">
        <v>8923</v>
      </c>
      <c r="D2648" t="s">
        <v>8924</v>
      </c>
      <c r="E2648">
        <v>3</v>
      </c>
      <c r="F2648" t="s">
        <v>93</v>
      </c>
      <c r="G2648">
        <v>20030801</v>
      </c>
      <c r="H2648" t="s">
        <v>11205</v>
      </c>
      <c r="I2648" t="s">
        <v>783</v>
      </c>
      <c r="J2648" t="s">
        <v>2800</v>
      </c>
      <c r="K2648" t="s">
        <v>141</v>
      </c>
      <c r="L2648" t="s">
        <v>93</v>
      </c>
      <c r="M2648" t="s">
        <v>951</v>
      </c>
      <c r="O2648" s="2">
        <f>IFERROR(IF($B2648="","",INDEX(所属情報!$E:$E,MATCH($A2648,所属情報!$A:$A,0))),"")</f>
        <v>492217</v>
      </c>
      <c r="P2648" s="2" t="str">
        <f t="shared" si="123"/>
        <v>山本　琉稀 (3)</v>
      </c>
      <c r="Q2648" s="2" t="str">
        <f t="shared" si="124"/>
        <v>ﾔﾏﾓﾄ ﾘｭｳｷ</v>
      </c>
      <c r="R2648" s="2" t="str">
        <f t="shared" si="125"/>
        <v>YAMAMOTO Ryuki (03)</v>
      </c>
      <c r="S2648" s="2" t="str">
        <f>IFERROR(IF($F2648="","",INDEX(リスト!$C:$C,MATCH($F2648,リスト!$B:$B,0))),"")</f>
        <v>27</v>
      </c>
      <c r="T2648" s="2" t="str">
        <f>IFERROR(IF($K2648="","",INDEX(リスト!$F:$F,MATCH($K2648,リスト!$E:$E,0))),"")</f>
        <v>JPN</v>
      </c>
      <c r="U2648" s="2" t="str">
        <f>IF($B2648="","",RIGHT($G2648*1000+100+COUNTIF($G$2:$G2648,$G2648),9))</f>
        <v>030801105</v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>大阪・大　阪</v>
      </c>
    </row>
    <row r="2649" spans="1:22" x14ac:dyDescent="0.4">
      <c r="A2649" t="s">
        <v>756</v>
      </c>
      <c r="B2649">
        <v>2679</v>
      </c>
      <c r="C2649" t="s">
        <v>8929</v>
      </c>
      <c r="D2649" t="s">
        <v>8930</v>
      </c>
      <c r="E2649">
        <v>2</v>
      </c>
      <c r="F2649" t="s">
        <v>93</v>
      </c>
      <c r="G2649">
        <v>20041218</v>
      </c>
      <c r="H2649" t="s">
        <v>11206</v>
      </c>
      <c r="I2649" t="s">
        <v>8932</v>
      </c>
      <c r="J2649" t="s">
        <v>8933</v>
      </c>
      <c r="K2649" t="s">
        <v>141</v>
      </c>
      <c r="L2649" t="s">
        <v>93</v>
      </c>
      <c r="M2649" t="s">
        <v>6413</v>
      </c>
      <c r="O2649" s="2">
        <f>IFERROR(IF($B2649="","",INDEX(所属情報!$E:$E,MATCH($A2649,所属情報!$A:$A,0))),"")</f>
        <v>492217</v>
      </c>
      <c r="P2649" s="2" t="str">
        <f t="shared" si="123"/>
        <v>和島　優羽 (2)</v>
      </c>
      <c r="Q2649" s="2" t="str">
        <f t="shared" si="124"/>
        <v>ﾜｼﾞﾏ ﾕｳﾊ</v>
      </c>
      <c r="R2649" s="2" t="str">
        <f t="shared" si="125"/>
        <v>WAJIMA Yuha (04)</v>
      </c>
      <c r="S2649" s="2" t="str">
        <f>IFERROR(IF($F2649="","",INDEX(リスト!$C:$C,MATCH($F2649,リスト!$B:$B,0))),"")</f>
        <v>27</v>
      </c>
      <c r="T2649" s="2" t="str">
        <f>IFERROR(IF($K2649="","",INDEX(リスト!$F:$F,MATCH($K2649,リスト!$E:$E,0))),"")</f>
        <v>JPN</v>
      </c>
      <c r="U2649" s="2" t="str">
        <f>IF($B2649="","",RIGHT($G2649*1000+100+COUNTIF($G$2:$G2649,$G2649),9))</f>
        <v>041218104</v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>教育センター附属・大　阪</v>
      </c>
    </row>
    <row r="2650" spans="1:22" x14ac:dyDescent="0.4">
      <c r="A2650" t="s">
        <v>756</v>
      </c>
      <c r="B2650">
        <v>2680</v>
      </c>
      <c r="C2650" t="s">
        <v>8942</v>
      </c>
      <c r="D2650" t="s">
        <v>8943</v>
      </c>
      <c r="E2650">
        <v>2</v>
      </c>
      <c r="F2650" t="s">
        <v>93</v>
      </c>
      <c r="G2650">
        <v>20040601</v>
      </c>
      <c r="H2650" t="s">
        <v>11207</v>
      </c>
      <c r="I2650" t="s">
        <v>8945</v>
      </c>
      <c r="J2650" t="s">
        <v>974</v>
      </c>
      <c r="K2650" t="s">
        <v>141</v>
      </c>
      <c r="L2650" t="s">
        <v>95</v>
      </c>
      <c r="M2650" t="s">
        <v>791</v>
      </c>
      <c r="O2650" s="2">
        <f>IFERROR(IF($B2650="","",INDEX(所属情報!$E:$E,MATCH($A2650,所属情報!$A:$A,0))),"")</f>
        <v>492217</v>
      </c>
      <c r="P2650" s="2" t="str">
        <f t="shared" si="123"/>
        <v>寅丸　颯太 (2)</v>
      </c>
      <c r="Q2650" s="2" t="str">
        <f t="shared" si="124"/>
        <v>ﾄﾗﾏﾙ ｿｳﾀ</v>
      </c>
      <c r="R2650" s="2" t="str">
        <f t="shared" si="125"/>
        <v>TORAMARU Sota (04)</v>
      </c>
      <c r="S2650" s="2" t="str">
        <f>IFERROR(IF($F2650="","",INDEX(リスト!$C:$C,MATCH($F2650,リスト!$B:$B,0))),"")</f>
        <v>27</v>
      </c>
      <c r="T2650" s="2" t="str">
        <f>IFERROR(IF($K2650="","",INDEX(リスト!$F:$F,MATCH($K2650,リスト!$E:$E,0))),"")</f>
        <v>JPN</v>
      </c>
      <c r="U2650" s="2" t="str">
        <f>IF($B2650="","",RIGHT($G2650*1000+100+COUNTIF($G$2:$G2650,$G2650),9))</f>
        <v>040601104</v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>報徳学園・兵　庫</v>
      </c>
    </row>
    <row r="2651" spans="1:22" x14ac:dyDescent="0.4">
      <c r="A2651" t="s">
        <v>756</v>
      </c>
      <c r="B2651">
        <v>2681</v>
      </c>
      <c r="C2651" t="s">
        <v>8946</v>
      </c>
      <c r="D2651" t="s">
        <v>8947</v>
      </c>
      <c r="E2651">
        <v>2</v>
      </c>
      <c r="F2651" t="s">
        <v>89</v>
      </c>
      <c r="G2651">
        <v>20040614</v>
      </c>
      <c r="H2651" t="s">
        <v>11208</v>
      </c>
      <c r="I2651" t="s">
        <v>8949</v>
      </c>
      <c r="J2651" t="s">
        <v>909</v>
      </c>
      <c r="K2651" t="s">
        <v>141</v>
      </c>
      <c r="L2651" t="s">
        <v>89</v>
      </c>
      <c r="M2651" t="s">
        <v>1763</v>
      </c>
      <c r="O2651" s="2">
        <f>IFERROR(IF($B2651="","",INDEX(所属情報!$E:$E,MATCH($A2651,所属情報!$A:$A,0))),"")</f>
        <v>492217</v>
      </c>
      <c r="P2651" s="2" t="str">
        <f t="shared" si="123"/>
        <v>吉留　利樹 (2)</v>
      </c>
      <c r="Q2651" s="2" t="str">
        <f t="shared" si="124"/>
        <v>ﾖｼﾄﾞﾒ ﾄｼｷ</v>
      </c>
      <c r="R2651" s="2" t="str">
        <f t="shared" si="125"/>
        <v>YOSHIDOME Toshiki (04)</v>
      </c>
      <c r="S2651" s="2" t="str">
        <f>IFERROR(IF($F2651="","",INDEX(リスト!$C:$C,MATCH($F2651,リスト!$B:$B,0))),"")</f>
        <v>25</v>
      </c>
      <c r="T2651" s="2" t="str">
        <f>IFERROR(IF($K2651="","",INDEX(リスト!$F:$F,MATCH($K2651,リスト!$E:$E,0))),"")</f>
        <v>JPN</v>
      </c>
      <c r="U2651" s="2" t="str">
        <f>IF($B2651="","",RIGHT($G2651*1000+100+COUNTIF($G$2:$G2651,$G2651),9))</f>
        <v>040614108</v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>草津東・滋　賀</v>
      </c>
    </row>
    <row r="2652" spans="1:22" x14ac:dyDescent="0.4">
      <c r="A2652" t="s">
        <v>728</v>
      </c>
      <c r="B2652">
        <v>2682</v>
      </c>
      <c r="C2652" t="s">
        <v>11209</v>
      </c>
      <c r="D2652" t="s">
        <v>12003</v>
      </c>
      <c r="E2652">
        <v>1</v>
      </c>
      <c r="F2652" t="s">
        <v>95</v>
      </c>
      <c r="G2652">
        <v>20050617</v>
      </c>
      <c r="H2652" t="s">
        <v>11210</v>
      </c>
      <c r="I2652" t="s">
        <v>6957</v>
      </c>
      <c r="J2652" t="s">
        <v>12004</v>
      </c>
      <c r="K2652" t="s">
        <v>141</v>
      </c>
      <c r="L2652" t="s">
        <v>105</v>
      </c>
      <c r="M2652" t="s">
        <v>1334</v>
      </c>
      <c r="O2652" s="2">
        <f>IFERROR(IF($B2652="","",INDEX(所属情報!$E:$E,MATCH($A2652,所属情報!$A:$A,0))),"")</f>
        <v>492237</v>
      </c>
      <c r="P2652" s="2" t="str">
        <f t="shared" si="123"/>
        <v>瀬川　柊也 (1)</v>
      </c>
      <c r="Q2652" s="2" t="str">
        <f t="shared" si="124"/>
        <v>ｾｶﾞﾜ ｼｭｳﾔ</v>
      </c>
      <c r="R2652" s="2" t="str">
        <f t="shared" si="125"/>
        <v>SEGAWA Shuya (05)</v>
      </c>
      <c r="S2652" s="2" t="str">
        <f>IFERROR(IF($F2652="","",INDEX(リスト!$C:$C,MATCH($F2652,リスト!$B:$B,0))),"")</f>
        <v>28</v>
      </c>
      <c r="T2652" s="2" t="str">
        <f>IFERROR(IF($K2652="","",INDEX(リスト!$F:$F,MATCH($K2652,リスト!$E:$E,0))),"")</f>
        <v>JPN</v>
      </c>
      <c r="U2652" s="2" t="str">
        <f>IF($B2652="","",RIGHT($G2652*1000+100+COUNTIF($G$2:$G2652,$G2652),9))</f>
        <v>050617102</v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>倉敷・岡　山</v>
      </c>
    </row>
    <row r="2653" spans="1:22" x14ac:dyDescent="0.4">
      <c r="A2653" t="s">
        <v>728</v>
      </c>
      <c r="B2653">
        <v>2683</v>
      </c>
      <c r="C2653" t="s">
        <v>11211</v>
      </c>
      <c r="D2653" t="s">
        <v>11212</v>
      </c>
      <c r="E2653">
        <v>1</v>
      </c>
      <c r="F2653" t="s">
        <v>95</v>
      </c>
      <c r="G2653">
        <v>20050804</v>
      </c>
      <c r="H2653" t="s">
        <v>11213</v>
      </c>
      <c r="I2653" t="s">
        <v>1288</v>
      </c>
      <c r="J2653" t="s">
        <v>1136</v>
      </c>
      <c r="K2653" t="s">
        <v>141</v>
      </c>
      <c r="L2653" t="s">
        <v>95</v>
      </c>
      <c r="M2653" t="s">
        <v>8206</v>
      </c>
      <c r="O2653" s="2">
        <f>IFERROR(IF($B2653="","",INDEX(所属情報!$E:$E,MATCH($A2653,所属情報!$A:$A,0))),"")</f>
        <v>492237</v>
      </c>
      <c r="P2653" s="2" t="str">
        <f t="shared" si="123"/>
        <v>岡本　風太 (1)</v>
      </c>
      <c r="Q2653" s="2" t="str">
        <f t="shared" si="124"/>
        <v>ｵｶﾓﾄ ﾌｳﾀ</v>
      </c>
      <c r="R2653" s="2" t="str">
        <f t="shared" si="125"/>
        <v>OKAMOTO Futa (05)</v>
      </c>
      <c r="S2653" s="2" t="str">
        <f>IFERROR(IF($F2653="","",INDEX(リスト!$C:$C,MATCH($F2653,リスト!$B:$B,0))),"")</f>
        <v>28</v>
      </c>
      <c r="T2653" s="2" t="str">
        <f>IFERROR(IF($K2653="","",INDEX(リスト!$F:$F,MATCH($K2653,リスト!$E:$E,0))),"")</f>
        <v>JPN</v>
      </c>
      <c r="U2653" s="2" t="str">
        <f>IF($B2653="","",RIGHT($G2653*1000+100+COUNTIF($G$2:$G2653,$G2653),9))</f>
        <v>050804102</v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>伊丹西・兵　庫</v>
      </c>
    </row>
    <row r="2654" spans="1:22" x14ac:dyDescent="0.4">
      <c r="A2654" t="s">
        <v>711</v>
      </c>
      <c r="B2654">
        <v>2684</v>
      </c>
      <c r="C2654" t="s">
        <v>11214</v>
      </c>
      <c r="D2654" t="s">
        <v>11215</v>
      </c>
      <c r="E2654">
        <v>1</v>
      </c>
      <c r="F2654" t="s">
        <v>93</v>
      </c>
      <c r="G2654">
        <v>20051108</v>
      </c>
      <c r="H2654" t="s">
        <v>11216</v>
      </c>
      <c r="I2654" t="s">
        <v>879</v>
      </c>
      <c r="J2654" t="s">
        <v>11217</v>
      </c>
      <c r="K2654" t="s">
        <v>141</v>
      </c>
      <c r="L2654" t="s">
        <v>107</v>
      </c>
      <c r="M2654" t="s">
        <v>2149</v>
      </c>
      <c r="O2654" s="2">
        <f>IFERROR(IF($B2654="","",INDEX(所属情報!$E:$E,MATCH($A2654,所属情報!$A:$A,0))),"")</f>
        <v>490051</v>
      </c>
      <c r="P2654" s="2" t="str">
        <f t="shared" si="123"/>
        <v>後藤　聖空 (1)</v>
      </c>
      <c r="Q2654" s="2" t="str">
        <f t="shared" si="124"/>
        <v>ｺﾞﾄｳ ｾｲｱ</v>
      </c>
      <c r="R2654" s="2" t="str">
        <f t="shared" si="125"/>
        <v>GOTO Seia (05)</v>
      </c>
      <c r="S2654" s="2" t="str">
        <f>IFERROR(IF($F2654="","",INDEX(リスト!$C:$C,MATCH($F2654,リスト!$B:$B,0))),"")</f>
        <v>27</v>
      </c>
      <c r="T2654" s="2" t="str">
        <f>IFERROR(IF($K2654="","",INDEX(リスト!$F:$F,MATCH($K2654,リスト!$E:$E,0))),"")</f>
        <v>JPN</v>
      </c>
      <c r="U2654" s="2" t="str">
        <f>IF($B2654="","",RIGHT($G2654*1000+100+COUNTIF($G$2:$G2654,$G2654),9))</f>
        <v>051108101</v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>福山誠之館・広　島</v>
      </c>
    </row>
    <row r="2655" spans="1:22" x14ac:dyDescent="0.4">
      <c r="A2655" t="s">
        <v>740</v>
      </c>
      <c r="B2655">
        <v>2685</v>
      </c>
      <c r="C2655" t="s">
        <v>11110</v>
      </c>
      <c r="D2655" t="s">
        <v>7271</v>
      </c>
      <c r="E2655">
        <v>1</v>
      </c>
      <c r="F2655" t="s">
        <v>91</v>
      </c>
      <c r="G2655">
        <v>20050922</v>
      </c>
      <c r="H2655" t="s">
        <v>11111</v>
      </c>
      <c r="I2655" t="s">
        <v>1302</v>
      </c>
      <c r="J2655" t="s">
        <v>980</v>
      </c>
      <c r="K2655" t="s">
        <v>141</v>
      </c>
      <c r="L2655" t="s">
        <v>91</v>
      </c>
      <c r="M2655" t="s">
        <v>5673</v>
      </c>
      <c r="O2655" s="2">
        <f>IFERROR(IF($B2655="","",INDEX(所属情報!$E:$E,MATCH($A2655,所属情報!$A:$A,0))),"")</f>
        <v>492194</v>
      </c>
      <c r="P2655" s="2" t="str">
        <f t="shared" si="123"/>
        <v>小島　翔太 (1)</v>
      </c>
      <c r="Q2655" s="2" t="str">
        <f t="shared" si="124"/>
        <v>ｺｼﾞﾏ ｼｮｳﾀ</v>
      </c>
      <c r="R2655" s="2" t="str">
        <f t="shared" si="125"/>
        <v>KOJIMA Shota (05)</v>
      </c>
      <c r="S2655" s="2" t="str">
        <f>IFERROR(IF($F2655="","",INDEX(リスト!$C:$C,MATCH($F2655,リスト!$B:$B,0))),"")</f>
        <v>26</v>
      </c>
      <c r="T2655" s="2" t="str">
        <f>IFERROR(IF($K2655="","",INDEX(リスト!$F:$F,MATCH($K2655,リスト!$E:$E,0))),"")</f>
        <v>JPN</v>
      </c>
      <c r="U2655" s="2" t="str">
        <f>IF($B2655="","",RIGHT($G2655*1000+100+COUNTIF($G$2:$G2655,$G2655),9))</f>
        <v>050922105</v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>京都工学院・京　都</v>
      </c>
    </row>
    <row r="2656" spans="1:22" x14ac:dyDescent="0.4">
      <c r="A2656" t="s">
        <v>740</v>
      </c>
      <c r="B2656">
        <v>2686</v>
      </c>
      <c r="C2656" t="s">
        <v>11218</v>
      </c>
      <c r="D2656" t="s">
        <v>11219</v>
      </c>
      <c r="E2656">
        <v>2</v>
      </c>
      <c r="F2656" t="s">
        <v>89</v>
      </c>
      <c r="G2656">
        <v>20040427</v>
      </c>
      <c r="H2656" t="s">
        <v>11220</v>
      </c>
      <c r="I2656" t="s">
        <v>2771</v>
      </c>
      <c r="J2656" t="s">
        <v>9213</v>
      </c>
      <c r="K2656" t="s">
        <v>141</v>
      </c>
      <c r="L2656" t="s">
        <v>89</v>
      </c>
      <c r="M2656" t="s">
        <v>2767</v>
      </c>
      <c r="O2656" s="2">
        <f>IFERROR(IF($B2656="","",INDEX(所属情報!$E:$E,MATCH($A2656,所属情報!$A:$A,0))),"")</f>
        <v>492194</v>
      </c>
      <c r="P2656" s="2" t="str">
        <f t="shared" si="123"/>
        <v>角田　大心 (2)</v>
      </c>
      <c r="Q2656" s="2" t="str">
        <f t="shared" si="124"/>
        <v>ｽﾐﾀﾞ ﾀｲｼﾝ</v>
      </c>
      <c r="R2656" s="2" t="str">
        <f t="shared" si="125"/>
        <v>SUMIDA Taishin (04)</v>
      </c>
      <c r="S2656" s="2" t="str">
        <f>IFERROR(IF($F2656="","",INDEX(リスト!$C:$C,MATCH($F2656,リスト!$B:$B,0))),"")</f>
        <v>25</v>
      </c>
      <c r="T2656" s="2" t="str">
        <f>IFERROR(IF($K2656="","",INDEX(リスト!$F:$F,MATCH($K2656,リスト!$E:$E,0))),"")</f>
        <v>JPN</v>
      </c>
      <c r="U2656" s="2" t="str">
        <f>IF($B2656="","",RIGHT($G2656*1000+100+COUNTIF($G$2:$G2656,$G2656),9))</f>
        <v>040427103</v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>長浜北星・滋　賀</v>
      </c>
    </row>
    <row r="2657" spans="1:22" x14ac:dyDescent="0.4">
      <c r="A2657" t="s">
        <v>713</v>
      </c>
      <c r="B2657">
        <v>2687</v>
      </c>
      <c r="C2657" t="s">
        <v>11221</v>
      </c>
      <c r="D2657" t="s">
        <v>11222</v>
      </c>
      <c r="E2657">
        <v>1</v>
      </c>
      <c r="F2657" t="s">
        <v>99</v>
      </c>
      <c r="G2657">
        <v>20050709</v>
      </c>
      <c r="H2657" t="s">
        <v>11223</v>
      </c>
      <c r="I2657" t="s">
        <v>2142</v>
      </c>
      <c r="J2657" t="s">
        <v>1986</v>
      </c>
      <c r="K2657" t="s">
        <v>141</v>
      </c>
      <c r="L2657" t="s">
        <v>99</v>
      </c>
      <c r="M2657" t="s">
        <v>3094</v>
      </c>
      <c r="O2657" s="2">
        <f>IFERROR(IF($B2657="","",INDEX(所属情報!$E:$E,MATCH($A2657,所属情報!$A:$A,0))),"")</f>
        <v>490054</v>
      </c>
      <c r="P2657" s="2" t="str">
        <f t="shared" si="123"/>
        <v>松村　泰知 (1)</v>
      </c>
      <c r="Q2657" s="2" t="str">
        <f t="shared" si="124"/>
        <v>ﾏﾂﾑﾗ ﾀｲﾁ</v>
      </c>
      <c r="R2657" s="2" t="str">
        <f t="shared" si="125"/>
        <v>MATSUMURA Taichi (05)</v>
      </c>
      <c r="S2657" s="2" t="str">
        <f>IFERROR(IF($F2657="","",INDEX(リスト!$C:$C,MATCH($F2657,リスト!$B:$B,0))),"")</f>
        <v>30</v>
      </c>
      <c r="T2657" s="2" t="str">
        <f>IFERROR(IF($K2657="","",INDEX(リスト!$F:$F,MATCH($K2657,リスト!$E:$E,0))),"")</f>
        <v>JPN</v>
      </c>
      <c r="U2657" s="2" t="str">
        <f>IF($B2657="","",RIGHT($G2657*1000+100+COUNTIF($G$2:$G2657,$G2657),9))</f>
        <v>050709102</v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>向陽・和歌山</v>
      </c>
    </row>
    <row r="2658" spans="1:22" x14ac:dyDescent="0.4">
      <c r="A2658" t="s">
        <v>744</v>
      </c>
      <c r="B2658">
        <v>2688</v>
      </c>
      <c r="C2658" t="s">
        <v>8501</v>
      </c>
      <c r="D2658" t="s">
        <v>8502</v>
      </c>
      <c r="E2658">
        <v>3</v>
      </c>
      <c r="F2658" t="s">
        <v>1281</v>
      </c>
      <c r="G2658">
        <v>20030430</v>
      </c>
      <c r="H2658" t="s">
        <v>11224</v>
      </c>
      <c r="I2658" t="s">
        <v>5272</v>
      </c>
      <c r="J2658" t="s">
        <v>909</v>
      </c>
      <c r="K2658" t="s">
        <v>141</v>
      </c>
      <c r="L2658" t="s">
        <v>95</v>
      </c>
      <c r="M2658" t="s">
        <v>8504</v>
      </c>
      <c r="O2658" s="2">
        <f>IFERROR(IF($B2658="","",INDEX(所属情報!$E:$E,MATCH($A2658,所属情報!$A:$A,0))),"")</f>
        <v>490047</v>
      </c>
      <c r="P2658" s="2" t="str">
        <f t="shared" si="123"/>
        <v>高見　俊樹 (3)</v>
      </c>
      <c r="Q2658" s="2" t="str">
        <f t="shared" si="124"/>
        <v>ﾀｶﾐ ﾄｼｷ</v>
      </c>
      <c r="R2658" s="2" t="str">
        <f t="shared" si="125"/>
        <v>TAKAMI Toshiki (03)</v>
      </c>
      <c r="S2658" s="2" t="str">
        <f>IFERROR(IF($F2658="","",INDEX(リスト!$C:$C,MATCH($F2658,リスト!$B:$B,0))),"")</f>
        <v>49</v>
      </c>
      <c r="T2658" s="2" t="str">
        <f>IFERROR(IF($K2658="","",INDEX(リスト!$F:$F,MATCH($K2658,リスト!$E:$E,0))),"")</f>
        <v>JPN</v>
      </c>
      <c r="U2658" s="2" t="str">
        <f>IF($B2658="","",RIGHT($G2658*1000+100+COUNTIF($G$2:$G2658,$G2658),9))</f>
        <v>030430105</v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>西脇・兵　庫</v>
      </c>
    </row>
    <row r="2659" spans="1:22" x14ac:dyDescent="0.4">
      <c r="A2659" t="s">
        <v>710</v>
      </c>
      <c r="B2659">
        <v>2689</v>
      </c>
      <c r="C2659" t="s">
        <v>11225</v>
      </c>
      <c r="D2659" t="s">
        <v>11226</v>
      </c>
      <c r="E2659">
        <v>1</v>
      </c>
      <c r="F2659" t="s">
        <v>93</v>
      </c>
      <c r="G2659">
        <v>20050413</v>
      </c>
      <c r="H2659" t="s">
        <v>12005</v>
      </c>
      <c r="I2659" t="s">
        <v>1167</v>
      </c>
      <c r="J2659" t="s">
        <v>3394</v>
      </c>
      <c r="K2659" t="s">
        <v>141</v>
      </c>
      <c r="L2659" t="s">
        <v>79</v>
      </c>
      <c r="M2659" t="s">
        <v>9060</v>
      </c>
      <c r="O2659" s="2">
        <f>IFERROR(IF($B2659="","",INDEX(所属情報!$E:$E,MATCH($A2659,所属情報!$A:$A,0))),"")</f>
        <v>492221</v>
      </c>
      <c r="P2659" s="2" t="str">
        <f t="shared" si="123"/>
        <v>水野　琉斗 (1)</v>
      </c>
      <c r="Q2659" s="2" t="str">
        <f t="shared" si="124"/>
        <v>ﾐｽﾞﾉ ﾘｭｳﾄ</v>
      </c>
      <c r="R2659" s="2" t="str">
        <f t="shared" si="125"/>
        <v>MIZUNO Ryuto (05)</v>
      </c>
      <c r="S2659" s="2" t="str">
        <f>IFERROR(IF($F2659="","",INDEX(リスト!$C:$C,MATCH($F2659,リスト!$B:$B,0))),"")</f>
        <v>27</v>
      </c>
      <c r="T2659" s="2" t="str">
        <f>IFERROR(IF($K2659="","",INDEX(リスト!$F:$F,MATCH($K2659,リスト!$E:$E,0))),"")</f>
        <v>JPN</v>
      </c>
      <c r="U2659" s="2" t="str">
        <f>IF($B2659="","",RIGHT($G2659*1000+100+COUNTIF($G$2:$G2659,$G2659),9))</f>
        <v>050413104</v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>松商学園・長　野</v>
      </c>
    </row>
    <row r="2660" spans="1:22" x14ac:dyDescent="0.4">
      <c r="A2660" t="s">
        <v>760</v>
      </c>
      <c r="B2660">
        <v>2690</v>
      </c>
      <c r="C2660" t="s">
        <v>11227</v>
      </c>
      <c r="D2660" t="s">
        <v>11228</v>
      </c>
      <c r="E2660">
        <v>1</v>
      </c>
      <c r="F2660" t="s">
        <v>1281</v>
      </c>
      <c r="G2660">
        <v>20050527</v>
      </c>
      <c r="H2660" t="s">
        <v>11229</v>
      </c>
      <c r="I2660" t="s">
        <v>897</v>
      </c>
      <c r="J2660" t="s">
        <v>1986</v>
      </c>
      <c r="K2660" t="s">
        <v>141</v>
      </c>
      <c r="L2660" t="s">
        <v>107</v>
      </c>
      <c r="M2660" t="s">
        <v>2891</v>
      </c>
      <c r="O2660" s="2">
        <f>IFERROR(IF($B2660="","",INDEX(所属情報!$E:$E,MATCH($A2660,所属情報!$A:$A,0))),"")</f>
        <v>492250</v>
      </c>
      <c r="P2660" s="2" t="str">
        <f t="shared" si="123"/>
        <v>吉岡　大知 (1)</v>
      </c>
      <c r="Q2660" s="2" t="str">
        <f t="shared" si="124"/>
        <v>ﾖｼｵｶ ﾀｲﾁ</v>
      </c>
      <c r="R2660" s="2" t="str">
        <f t="shared" si="125"/>
        <v>YOSHIOKA Taichi (05)</v>
      </c>
      <c r="S2660" s="2" t="str">
        <f>IFERROR(IF($F2660="","",INDEX(リスト!$C:$C,MATCH($F2660,リスト!$B:$B,0))),"")</f>
        <v>49</v>
      </c>
      <c r="T2660" s="2" t="str">
        <f>IFERROR(IF($K2660="","",INDEX(リスト!$F:$F,MATCH($K2660,リスト!$E:$E,0))),"")</f>
        <v>JPN</v>
      </c>
      <c r="U2660" s="2" t="str">
        <f>IF($B2660="","",RIGHT($G2660*1000+100+COUNTIF($G$2:$G2660,$G2660),9))</f>
        <v>050527106</v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>広島工業大・広　島</v>
      </c>
    </row>
    <row r="2661" spans="1:22" x14ac:dyDescent="0.4">
      <c r="A2661" t="s">
        <v>760</v>
      </c>
      <c r="B2661">
        <v>2691</v>
      </c>
      <c r="C2661" t="s">
        <v>11230</v>
      </c>
      <c r="D2661" t="s">
        <v>11231</v>
      </c>
      <c r="E2661">
        <v>1</v>
      </c>
      <c r="F2661" t="s">
        <v>1281</v>
      </c>
      <c r="G2661">
        <v>20050506</v>
      </c>
      <c r="H2661" t="s">
        <v>11232</v>
      </c>
      <c r="I2661" t="s">
        <v>2637</v>
      </c>
      <c r="J2661" t="s">
        <v>2900</v>
      </c>
      <c r="K2661" t="s">
        <v>141</v>
      </c>
      <c r="L2661" t="s">
        <v>83</v>
      </c>
      <c r="M2661" t="s">
        <v>11233</v>
      </c>
      <c r="O2661" s="2">
        <f>IFERROR(IF($B2661="","",INDEX(所属情報!$E:$E,MATCH($A2661,所属情報!$A:$A,0))),"")</f>
        <v>492250</v>
      </c>
      <c r="P2661" s="2" t="str">
        <f t="shared" si="123"/>
        <v>藤田　知也 (1)</v>
      </c>
      <c r="Q2661" s="2" t="str">
        <f t="shared" si="124"/>
        <v>ﾌｼﾞﾀ ﾄﾓﾔ</v>
      </c>
      <c r="R2661" s="2" t="str">
        <f t="shared" si="125"/>
        <v>FUJITA Tomoya (05)</v>
      </c>
      <c r="S2661" s="2" t="str">
        <f>IFERROR(IF($F2661="","",INDEX(リスト!$C:$C,MATCH($F2661,リスト!$B:$B,0))),"")</f>
        <v>49</v>
      </c>
      <c r="T2661" s="2" t="str">
        <f>IFERROR(IF($K2661="","",INDEX(リスト!$F:$F,MATCH($K2661,リスト!$E:$E,0))),"")</f>
        <v>JPN</v>
      </c>
      <c r="U2661" s="2" t="str">
        <f>IF($B2661="","",RIGHT($G2661*1000+100+COUNTIF($G$2:$G2661,$G2661),9))</f>
        <v>050506102</v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>聖隷クリストファー・静　岡</v>
      </c>
    </row>
    <row r="2662" spans="1:22" x14ac:dyDescent="0.4">
      <c r="A2662" t="s">
        <v>721</v>
      </c>
      <c r="B2662">
        <v>2692</v>
      </c>
      <c r="C2662" t="s">
        <v>11234</v>
      </c>
      <c r="D2662" t="s">
        <v>11235</v>
      </c>
      <c r="E2662">
        <v>6</v>
      </c>
      <c r="F2662" t="s">
        <v>93</v>
      </c>
      <c r="G2662">
        <v>19990924</v>
      </c>
      <c r="H2662" t="s">
        <v>11236</v>
      </c>
      <c r="I2662" t="s">
        <v>11237</v>
      </c>
      <c r="J2662" t="s">
        <v>2393</v>
      </c>
      <c r="K2662" t="s">
        <v>141</v>
      </c>
      <c r="L2662" t="s">
        <v>93</v>
      </c>
      <c r="M2662" t="s">
        <v>6989</v>
      </c>
      <c r="O2662" s="2">
        <f>IFERROR(IF($B2662="","",INDEX(所属情報!$E:$E,MATCH($A2662,所属情報!$A:$A,0))),"")</f>
        <v>501018</v>
      </c>
      <c r="P2662" s="2" t="str">
        <f t="shared" si="123"/>
        <v>日置　賢吾 (6)</v>
      </c>
      <c r="Q2662" s="2" t="str">
        <f t="shared" si="124"/>
        <v>ﾋｵｷ ｹﾝｺﾞ</v>
      </c>
      <c r="R2662" s="2" t="str">
        <f t="shared" si="125"/>
        <v>HIOKI Kengo (99)</v>
      </c>
      <c r="S2662" s="2" t="str">
        <f>IFERROR(IF($F2662="","",INDEX(リスト!$C:$C,MATCH($F2662,リスト!$B:$B,0))),"")</f>
        <v>27</v>
      </c>
      <c r="T2662" s="2" t="str">
        <f>IFERROR(IF($K2662="","",INDEX(リスト!$F:$F,MATCH($K2662,リスト!$E:$E,0))),"")</f>
        <v>JPN</v>
      </c>
      <c r="U2662" s="2" t="str">
        <f>IF($B2662="","",RIGHT($G2662*1000+100+COUNTIF($G$2:$G2662,$G2662),9))</f>
        <v>990924101</v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>清風南海・大　阪</v>
      </c>
    </row>
    <row r="2663" spans="1:22" x14ac:dyDescent="0.4">
      <c r="A2663" t="s">
        <v>708</v>
      </c>
      <c r="B2663">
        <v>2693</v>
      </c>
      <c r="C2663" t="s">
        <v>10961</v>
      </c>
      <c r="D2663" t="s">
        <v>12006</v>
      </c>
      <c r="E2663">
        <v>1</v>
      </c>
      <c r="F2663" t="s">
        <v>93</v>
      </c>
      <c r="G2663">
        <v>20051212</v>
      </c>
      <c r="I2663" t="s">
        <v>2172</v>
      </c>
      <c r="J2663" t="s">
        <v>929</v>
      </c>
      <c r="K2663" t="s">
        <v>141</v>
      </c>
      <c r="L2663" t="s">
        <v>93</v>
      </c>
      <c r="M2663" t="s">
        <v>3786</v>
      </c>
      <c r="O2663" s="2">
        <f>IFERROR(IF($B2663="","",INDEX(所属情報!$E:$E,MATCH($A2663,所属情報!$A:$A,0))),"")</f>
        <v>492195</v>
      </c>
      <c r="P2663" s="2" t="str">
        <f t="shared" si="123"/>
        <v>藪内　拓望 (1)</v>
      </c>
      <c r="Q2663" s="2" t="str">
        <f t="shared" si="124"/>
        <v>ﾔﾌﾞｳﾁ ﾀｸﾐ</v>
      </c>
      <c r="R2663" s="2" t="str">
        <f t="shared" si="125"/>
        <v>YABUUCHI Takumi (05)</v>
      </c>
      <c r="S2663" s="2" t="str">
        <f>IFERROR(IF($F2663="","",INDEX(リスト!$C:$C,MATCH($F2663,リスト!$B:$B,0))),"")</f>
        <v>27</v>
      </c>
      <c r="T2663" s="2" t="str">
        <f>IFERROR(IF($K2663="","",INDEX(リスト!$F:$F,MATCH($K2663,リスト!$E:$E,0))),"")</f>
        <v>JPN</v>
      </c>
      <c r="U2663" s="2" t="str">
        <f>IF($B2663="","",RIGHT($G2663*1000+100+COUNTIF($G$2:$G2663,$G2663),9))</f>
        <v>051212106</v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>同志社香里・大　阪</v>
      </c>
    </row>
    <row r="2664" spans="1:22" x14ac:dyDescent="0.4">
      <c r="A2664" t="s">
        <v>708</v>
      </c>
      <c r="B2664">
        <v>2694</v>
      </c>
      <c r="C2664" t="s">
        <v>11238</v>
      </c>
      <c r="D2664" t="s">
        <v>12007</v>
      </c>
      <c r="E2664">
        <v>1</v>
      </c>
      <c r="F2664" t="s">
        <v>109</v>
      </c>
      <c r="G2664">
        <v>20060113</v>
      </c>
      <c r="I2664" t="s">
        <v>11239</v>
      </c>
      <c r="J2664" t="s">
        <v>1435</v>
      </c>
      <c r="K2664" t="s">
        <v>141</v>
      </c>
      <c r="L2664" t="s">
        <v>109</v>
      </c>
      <c r="M2664" t="s">
        <v>11240</v>
      </c>
      <c r="O2664" s="2">
        <f>IFERROR(IF($B2664="","",INDEX(所属情報!$E:$E,MATCH($A2664,所属情報!$A:$A,0))),"")</f>
        <v>492195</v>
      </c>
      <c r="P2664" s="2" t="str">
        <f t="shared" si="123"/>
        <v>宮原　悠太 (1)</v>
      </c>
      <c r="Q2664" s="2" t="str">
        <f t="shared" si="124"/>
        <v>ﾐﾔﾊﾗ ﾕｳﾀ</v>
      </c>
      <c r="R2664" s="2" t="str">
        <f t="shared" si="125"/>
        <v>MIYAHARA Yuta (06)</v>
      </c>
      <c r="S2664" s="2" t="str">
        <f>IFERROR(IF($F2664="","",INDEX(リスト!$C:$C,MATCH($F2664,リスト!$B:$B,0))),"")</f>
        <v>35</v>
      </c>
      <c r="T2664" s="2" t="str">
        <f>IFERROR(IF($K2664="","",INDEX(リスト!$F:$F,MATCH($K2664,リスト!$E:$E,0))),"")</f>
        <v>JPN</v>
      </c>
      <c r="U2664" s="2" t="str">
        <f>IF($B2664="","",RIGHT($G2664*1000+100+COUNTIF($G$2:$G2664,$G2664),9))</f>
        <v>060113102</v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>下松・山　口</v>
      </c>
    </row>
    <row r="2665" spans="1:22" x14ac:dyDescent="0.4">
      <c r="A2665" t="s">
        <v>708</v>
      </c>
      <c r="B2665">
        <v>2695</v>
      </c>
      <c r="C2665" t="s">
        <v>11241</v>
      </c>
      <c r="D2665" t="s">
        <v>11242</v>
      </c>
      <c r="E2665">
        <v>1</v>
      </c>
      <c r="F2665" t="s">
        <v>91</v>
      </c>
      <c r="G2665">
        <v>20050404</v>
      </c>
      <c r="I2665" t="s">
        <v>11243</v>
      </c>
      <c r="J2665" t="s">
        <v>820</v>
      </c>
      <c r="K2665" t="s">
        <v>141</v>
      </c>
      <c r="L2665" t="s">
        <v>91</v>
      </c>
      <c r="M2665" t="s">
        <v>2461</v>
      </c>
      <c r="O2665" s="2">
        <f>IFERROR(IF($B2665="","",INDEX(所属情報!$E:$E,MATCH($A2665,所属情報!$A:$A,0))),"")</f>
        <v>492195</v>
      </c>
      <c r="P2665" s="2" t="str">
        <f t="shared" si="123"/>
        <v>三神　大翔 (1)</v>
      </c>
      <c r="Q2665" s="2" t="str">
        <f t="shared" si="124"/>
        <v>ﾐｶﾐ ﾋﾛﾄ</v>
      </c>
      <c r="R2665" s="2" t="str">
        <f t="shared" si="125"/>
        <v>MIKAMI Hiroto (05)</v>
      </c>
      <c r="S2665" s="2" t="str">
        <f>IFERROR(IF($F2665="","",INDEX(リスト!$C:$C,MATCH($F2665,リスト!$B:$B,0))),"")</f>
        <v>26</v>
      </c>
      <c r="T2665" s="2" t="str">
        <f>IFERROR(IF($K2665="","",INDEX(リスト!$F:$F,MATCH($K2665,リスト!$E:$E,0))),"")</f>
        <v>JPN</v>
      </c>
      <c r="U2665" s="2" t="str">
        <f>IF($B2665="","",RIGHT($G2665*1000+100+COUNTIF($G$2:$G2665,$G2665),9))</f>
        <v>050404102</v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>塔南・京　都</v>
      </c>
    </row>
    <row r="2666" spans="1:22" x14ac:dyDescent="0.4">
      <c r="A2666" t="s">
        <v>771</v>
      </c>
      <c r="B2666">
        <v>2696</v>
      </c>
      <c r="C2666" t="s">
        <v>11244</v>
      </c>
      <c r="D2666" t="s">
        <v>12008</v>
      </c>
      <c r="E2666">
        <v>1</v>
      </c>
      <c r="F2666" t="s">
        <v>93</v>
      </c>
      <c r="G2666">
        <v>20060101</v>
      </c>
      <c r="H2666" t="s">
        <v>11245</v>
      </c>
      <c r="I2666" t="s">
        <v>3235</v>
      </c>
      <c r="J2666" t="s">
        <v>11246</v>
      </c>
      <c r="K2666" t="s">
        <v>141</v>
      </c>
      <c r="L2666" t="s">
        <v>93</v>
      </c>
      <c r="M2666" t="s">
        <v>7470</v>
      </c>
      <c r="O2666" s="2">
        <f>IFERROR(IF($B2666="","",INDEX(所属情報!$E:$E,MATCH($A2666,所属情報!$A:$A,0))),"")</f>
        <v>492214</v>
      </c>
      <c r="P2666" s="2" t="str">
        <f t="shared" si="123"/>
        <v>西野　千薫 (1)</v>
      </c>
      <c r="Q2666" s="2" t="str">
        <f t="shared" si="124"/>
        <v>ﾆｼﾉ ﾁﾕｷ</v>
      </c>
      <c r="R2666" s="2" t="str">
        <f t="shared" si="125"/>
        <v>NISHINO Chiyuki (06)</v>
      </c>
      <c r="S2666" s="2" t="str">
        <f>IFERROR(IF($F2666="","",INDEX(リスト!$C:$C,MATCH($F2666,リスト!$B:$B,0))),"")</f>
        <v>27</v>
      </c>
      <c r="T2666" s="2" t="str">
        <f>IFERROR(IF($K2666="","",INDEX(リスト!$F:$F,MATCH($K2666,リスト!$E:$E,0))),"")</f>
        <v>JPN</v>
      </c>
      <c r="U2666" s="2" t="str">
        <f>IF($B2666="","",RIGHT($G2666*1000+100+COUNTIF($G$2:$G2666,$G2666),9))</f>
        <v>060101105</v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>浪速・大　阪</v>
      </c>
    </row>
    <row r="2667" spans="1:22" x14ac:dyDescent="0.4">
      <c r="A2667" t="s">
        <v>11817</v>
      </c>
      <c r="B2667">
        <v>2697</v>
      </c>
      <c r="C2667" t="s">
        <v>11247</v>
      </c>
      <c r="D2667" t="s">
        <v>11248</v>
      </c>
      <c r="E2667">
        <v>3</v>
      </c>
      <c r="F2667" t="s">
        <v>91</v>
      </c>
      <c r="G2667">
        <v>20040121</v>
      </c>
      <c r="H2667" t="s">
        <v>11249</v>
      </c>
      <c r="I2667" t="s">
        <v>10556</v>
      </c>
      <c r="J2667" t="s">
        <v>11250</v>
      </c>
      <c r="K2667" t="s">
        <v>141</v>
      </c>
      <c r="L2667" t="s">
        <v>91</v>
      </c>
      <c r="M2667" t="s">
        <v>4662</v>
      </c>
      <c r="O2667" s="2">
        <f>IFERROR(IF($B2667="","",INDEX(所属情報!$E:$E,MATCH($A2667,所属情報!$A:$A,0))),"")</f>
        <v>491015</v>
      </c>
      <c r="P2667" s="2" t="str">
        <f t="shared" si="123"/>
        <v>牧田　武陽心 (3)</v>
      </c>
      <c r="Q2667" s="2" t="str">
        <f t="shared" si="124"/>
        <v>ﾏｷﾀ ﾀｹﾋｺ</v>
      </c>
      <c r="R2667" s="2" t="str">
        <f t="shared" si="125"/>
        <v>MAKITA Takehiko (04)</v>
      </c>
      <c r="S2667" s="2" t="str">
        <f>IFERROR(IF($F2667="","",INDEX(リスト!$C:$C,MATCH($F2667,リスト!$B:$B,0))),"")</f>
        <v>26</v>
      </c>
      <c r="T2667" s="2" t="str">
        <f>IFERROR(IF($K2667="","",INDEX(リスト!$F:$F,MATCH($K2667,リスト!$E:$E,0))),"")</f>
        <v>JPN</v>
      </c>
      <c r="U2667" s="2" t="str">
        <f>IF($B2667="","",RIGHT($G2667*1000+100+COUNTIF($G$2:$G2667,$G2667),9))</f>
        <v>040121105</v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>福知山・京　都</v>
      </c>
    </row>
    <row r="2668" spans="1:22" x14ac:dyDescent="0.4">
      <c r="A2668" t="s">
        <v>711</v>
      </c>
      <c r="B2668">
        <v>2698</v>
      </c>
      <c r="C2668" t="s">
        <v>11251</v>
      </c>
      <c r="D2668" t="s">
        <v>11252</v>
      </c>
      <c r="E2668" t="s">
        <v>775</v>
      </c>
      <c r="F2668" t="s">
        <v>1281</v>
      </c>
      <c r="G2668">
        <v>19990430</v>
      </c>
      <c r="H2668" t="s">
        <v>11253</v>
      </c>
      <c r="I2668" t="s">
        <v>1283</v>
      </c>
      <c r="J2668" t="s">
        <v>2381</v>
      </c>
      <c r="K2668" t="s">
        <v>141</v>
      </c>
      <c r="L2668" t="s">
        <v>113</v>
      </c>
      <c r="M2668" t="s">
        <v>1952</v>
      </c>
      <c r="O2668" s="2">
        <f>IFERROR(IF($B2668="","",INDEX(所属情報!$E:$E,MATCH($A2668,所属情報!$A:$A,0))),"")</f>
        <v>490051</v>
      </c>
      <c r="P2668" s="2" t="str">
        <f t="shared" si="123"/>
        <v>小野　弘貴 (M2)</v>
      </c>
      <c r="Q2668" s="2" t="str">
        <f t="shared" si="124"/>
        <v>ｵﾉ ﾋﾛｷ</v>
      </c>
      <c r="R2668" s="2" t="str">
        <f t="shared" si="125"/>
        <v>ONO Hiroki (99)</v>
      </c>
      <c r="S2668" s="2" t="str">
        <f>IFERROR(IF($F2668="","",INDEX(リスト!$C:$C,MATCH($F2668,リスト!$B:$B,0))),"")</f>
        <v>49</v>
      </c>
      <c r="T2668" s="2" t="str">
        <f>IFERROR(IF($K2668="","",INDEX(リスト!$F:$F,MATCH($K2668,リスト!$E:$E,0))),"")</f>
        <v>JPN</v>
      </c>
      <c r="U2668" s="2" t="str">
        <f>IF($B2668="","",RIGHT($G2668*1000+100+COUNTIF($G$2:$G2668,$G2668),9))</f>
        <v>990430101</v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>観音寺第一・香　川</v>
      </c>
    </row>
    <row r="2669" spans="1:22" x14ac:dyDescent="0.4">
      <c r="A2669" t="s">
        <v>709</v>
      </c>
      <c r="B2669">
        <v>2699</v>
      </c>
      <c r="C2669" t="s">
        <v>11254</v>
      </c>
      <c r="D2669" t="s">
        <v>11255</v>
      </c>
      <c r="E2669">
        <v>1</v>
      </c>
      <c r="F2669" t="s">
        <v>95</v>
      </c>
      <c r="G2669">
        <v>20050404</v>
      </c>
      <c r="H2669" t="s">
        <v>11256</v>
      </c>
      <c r="I2669" t="s">
        <v>11257</v>
      </c>
      <c r="J2669" t="s">
        <v>1047</v>
      </c>
      <c r="K2669" t="s">
        <v>141</v>
      </c>
      <c r="L2669" t="s">
        <v>95</v>
      </c>
      <c r="M2669" t="s">
        <v>11258</v>
      </c>
      <c r="O2669" s="2">
        <f>IFERROR(IF($B2669="","",INDEX(所属情報!$E:$E,MATCH($A2669,所属情報!$A:$A,0))),"")</f>
        <v>490048</v>
      </c>
      <c r="P2669" s="2" t="str">
        <f t="shared" si="123"/>
        <v>新美　凌大 (1)</v>
      </c>
      <c r="Q2669" s="2" t="str">
        <f t="shared" si="124"/>
        <v>ﾆｲﾐ ﾘｮｳﾀ</v>
      </c>
      <c r="R2669" s="2" t="str">
        <f t="shared" si="125"/>
        <v>NIIMI Ryota (05)</v>
      </c>
      <c r="S2669" s="2" t="str">
        <f>IFERROR(IF($F2669="","",INDEX(リスト!$C:$C,MATCH($F2669,リスト!$B:$B,0))),"")</f>
        <v>28</v>
      </c>
      <c r="T2669" s="2" t="str">
        <f>IFERROR(IF($K2669="","",INDEX(リスト!$F:$F,MATCH($K2669,リスト!$E:$E,0))),"")</f>
        <v>JPN</v>
      </c>
      <c r="U2669" s="2" t="str">
        <f>IF($B2669="","",RIGHT($G2669*1000+100+COUNTIF($G$2:$G2669,$G2669),9))</f>
        <v>050404103</v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>白陵・兵　庫</v>
      </c>
    </row>
    <row r="2670" spans="1:22" x14ac:dyDescent="0.4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IF($B2670="","",RIGHT($G2670*1000+100+COUNTIF($G$2:$G2670,$G2670),9))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:22" x14ac:dyDescent="0.4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IF($B2671="","",RIGHT($G2671*1000+100+COUNTIF($G$2:$G2671,$G2671),9))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:22" x14ac:dyDescent="0.4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IF($B2672="","",RIGHT($G2672*1000+100+COUNTIF($G$2:$G2672,$G2672),9))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 x14ac:dyDescent="0.4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IF($B2673="","",RIGHT($G2673*1000+100+COUNTIF($G$2:$G2673,$G2673),9))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 x14ac:dyDescent="0.4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IF($B2674="","",RIGHT($G2674*1000+100+COUNTIF($G$2:$G2674,$G2674),9))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 x14ac:dyDescent="0.4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IF($B2675="","",RIGHT($G2675*1000+100+COUNTIF($G$2:$G2675,$G2675),9))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 x14ac:dyDescent="0.4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IF($B2676="","",RIGHT($G2676*1000+100+COUNTIF($G$2:$G2676,$G2676),9))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 x14ac:dyDescent="0.4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IF($B2677="","",RIGHT($G2677*1000+100+COUNTIF($G$2:$G2677,$G2677),9))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 x14ac:dyDescent="0.4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IF($B2678="","",RIGHT($G2678*1000+100+COUNTIF($G$2:$G2678,$G2678),9))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 x14ac:dyDescent="0.4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IF($B2679="","",RIGHT($G2679*1000+100+COUNTIF($G$2:$G2679,$G2679),9))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 x14ac:dyDescent="0.4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IF($B2680="","",RIGHT($G2680*1000+100+COUNTIF($G$2:$G2680,$G2680),9))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 x14ac:dyDescent="0.4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IF($B2681="","",RIGHT($G2681*1000+100+COUNTIF($G$2:$G2681,$G2681),9))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 x14ac:dyDescent="0.4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IF($B2682="","",RIGHT($G2682*1000+100+COUNTIF($G$2:$G2682,$G2682),9))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 x14ac:dyDescent="0.4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IF($B2683="","",RIGHT($G2683*1000+100+COUNTIF($G$2:$G2683,$G2683),9))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 x14ac:dyDescent="0.4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IF($B2684="","",RIGHT($G2684*1000+100+COUNTIF($G$2:$G2684,$G2684),9))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 x14ac:dyDescent="0.4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IF($B2685="","",RIGHT($G2685*1000+100+COUNTIF($G$2:$G2685,$G2685),9))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 x14ac:dyDescent="0.4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IF($B2686="","",RIGHT($G2686*1000+100+COUNTIF($G$2:$G2686,$G2686),9))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 x14ac:dyDescent="0.4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IF($B2687="","",RIGHT($G2687*1000+100+COUNTIF($G$2:$G2687,$G2687),9))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 x14ac:dyDescent="0.4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IF($B2688="","",RIGHT($G2688*1000+100+COUNTIF($G$2:$G2688,$G2688),9))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 x14ac:dyDescent="0.4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IF($B2689="","",RIGHT($G2689*1000+100+COUNTIF($G$2:$G2689,$G2689),9))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 x14ac:dyDescent="0.4">
      <c r="O2690" s="2" t="str">
        <f>IFERROR(IF($B2690="","",INDEX(所属情報!$E:$E,MATCH($A2690,所属情報!$A:$A,0))),"")</f>
        <v/>
      </c>
      <c r="P2690" s="2" t="str">
        <f t="shared" ref="P2690:P2753" si="126">IF($C2690="","",IF($E2690="",$C2690,$C2690&amp;" ("&amp;$E2690&amp;")"))</f>
        <v/>
      </c>
      <c r="Q2690" s="2" t="str">
        <f t="shared" ref="Q2690:Q2753" si="127">IF($D2690="","",ASC($D2690))</f>
        <v/>
      </c>
      <c r="R2690" s="2" t="str">
        <f t="shared" ref="R2690:R2753" si="128">IF($I2690="","",UPPER($I2690)&amp;" "&amp;UPPER(LEFT($J2690,1))&amp;LOWER(RIGHT($J2690,LEN($J2690)-1))&amp;" ("&amp;MID($G2690,3,2)&amp;")")</f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IF($B2690="","",RIGHT($G2690*1000+100+COUNTIF($G$2:$G2690,$G2690),9))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 x14ac:dyDescent="0.4">
      <c r="O2691" s="2" t="str">
        <f>IFERROR(IF($B2691="","",INDEX(所属情報!$E:$E,MATCH($A2691,所属情報!$A:$A,0))),"")</f>
        <v/>
      </c>
      <c r="P2691" s="2" t="str">
        <f t="shared" si="126"/>
        <v/>
      </c>
      <c r="Q2691" s="2" t="str">
        <f t="shared" si="127"/>
        <v/>
      </c>
      <c r="R2691" s="2" t="str">
        <f t="shared" si="128"/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IF($B2691="","",RIGHT($G2691*1000+100+COUNTIF($G$2:$G2691,$G2691),9))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 x14ac:dyDescent="0.4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IF($B2692="","",RIGHT($G2692*1000+100+COUNTIF($G$2:$G2692,$G2692),9))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 x14ac:dyDescent="0.4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IF($B2693="","",RIGHT($G2693*1000+100+COUNTIF($G$2:$G2693,$G2693),9))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 x14ac:dyDescent="0.4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IF($B2694="","",RIGHT($G2694*1000+100+COUNTIF($G$2:$G2694,$G2694),9))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 x14ac:dyDescent="0.4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IF($B2695="","",RIGHT($G2695*1000+100+COUNTIF($G$2:$G2695,$G2695),9))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 x14ac:dyDescent="0.4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IF($B2696="","",RIGHT($G2696*1000+100+COUNTIF($G$2:$G2696,$G2696),9))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 x14ac:dyDescent="0.4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IF($B2697="","",RIGHT($G2697*1000+100+COUNTIF($G$2:$G2697,$G2697),9))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 x14ac:dyDescent="0.4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IF($B2698="","",RIGHT($G2698*1000+100+COUNTIF($G$2:$G2698,$G2698),9))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 x14ac:dyDescent="0.4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IF($B2699="","",RIGHT($G2699*1000+100+COUNTIF($G$2:$G2699,$G2699),9))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 x14ac:dyDescent="0.4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IF($B2700="","",RIGHT($G2700*1000+100+COUNTIF($G$2:$G2700,$G2700),9))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 x14ac:dyDescent="0.4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IF($B2701="","",RIGHT($G2701*1000+100+COUNTIF($G$2:$G2701,$G2701),9))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 x14ac:dyDescent="0.4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IF($B2702="","",RIGHT($G2702*1000+100+COUNTIF($G$2:$G2702,$G2702),9))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 x14ac:dyDescent="0.4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IF($B2703="","",RIGHT($G2703*1000+100+COUNTIF($G$2:$G2703,$G2703),9))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 x14ac:dyDescent="0.4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IF($B2704="","",RIGHT($G2704*1000+100+COUNTIF($G$2:$G2704,$G2704),9))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 x14ac:dyDescent="0.4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IF($B2705="","",RIGHT($G2705*1000+100+COUNTIF($G$2:$G2705,$G2705),9))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 x14ac:dyDescent="0.4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IF($B2706="","",RIGHT($G2706*1000+100+COUNTIF($G$2:$G2706,$G2706),9))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 x14ac:dyDescent="0.4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IF($B2707="","",RIGHT($G2707*1000+100+COUNTIF($G$2:$G2707,$G2707),9))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 x14ac:dyDescent="0.4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IF($B2708="","",RIGHT($G2708*1000+100+COUNTIF($G$2:$G2708,$G2708),9))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 x14ac:dyDescent="0.4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IF($B2709="","",RIGHT($G2709*1000+100+COUNTIF($G$2:$G2709,$G2709),9))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 x14ac:dyDescent="0.4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IF($B2710="","",RIGHT($G2710*1000+100+COUNTIF($G$2:$G2710,$G2710),9))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 x14ac:dyDescent="0.4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IF($B2711="","",RIGHT($G2711*1000+100+COUNTIF($G$2:$G2711,$G2711),9))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 x14ac:dyDescent="0.4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IF($B2712="","",RIGHT($G2712*1000+100+COUNTIF($G$2:$G2712,$G2712),9))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 x14ac:dyDescent="0.4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IF($B2713="","",RIGHT($G2713*1000+100+COUNTIF($G$2:$G2713,$G2713),9))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 x14ac:dyDescent="0.4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IF($B2714="","",RIGHT($G2714*1000+100+COUNTIF($G$2:$G2714,$G2714),9))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 x14ac:dyDescent="0.4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IF($B2715="","",RIGHT($G2715*1000+100+COUNTIF($G$2:$G2715,$G2715),9))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 x14ac:dyDescent="0.4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IF($B2716="","",RIGHT($G2716*1000+100+COUNTIF($G$2:$G2716,$G2716),9))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 x14ac:dyDescent="0.4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IF($B2717="","",RIGHT($G2717*1000+100+COUNTIF($G$2:$G2717,$G2717),9))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 x14ac:dyDescent="0.4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IF($B2718="","",RIGHT($G2718*1000+100+COUNTIF($G$2:$G2718,$G2718),9))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 x14ac:dyDescent="0.4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IF($B2719="","",RIGHT($G2719*1000+100+COUNTIF($G$2:$G2719,$G2719),9))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 x14ac:dyDescent="0.4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IF($B2720="","",RIGHT($G2720*1000+100+COUNTIF($G$2:$G2720,$G2720),9))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 x14ac:dyDescent="0.4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IF($B2721="","",RIGHT($G2721*1000+100+COUNTIF($G$2:$G2721,$G2721),9))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 x14ac:dyDescent="0.4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IF($B2722="","",RIGHT($G2722*1000+100+COUNTIF($G$2:$G2722,$G2722),9))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 x14ac:dyDescent="0.4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IF($B2723="","",RIGHT($G2723*1000+100+COUNTIF($G$2:$G2723,$G2723),9))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 x14ac:dyDescent="0.4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IF($B2724="","",RIGHT($G2724*1000+100+COUNTIF($G$2:$G2724,$G2724),9))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 x14ac:dyDescent="0.4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IF($B2725="","",RIGHT($G2725*1000+100+COUNTIF($G$2:$G2725,$G2725),9))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 x14ac:dyDescent="0.4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IF($B2726="","",RIGHT($G2726*1000+100+COUNTIF($G$2:$G2726,$G2726),9))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 x14ac:dyDescent="0.4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IF($B2727="","",RIGHT($G2727*1000+100+COUNTIF($G$2:$G2727,$G2727),9))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 x14ac:dyDescent="0.4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IF($B2728="","",RIGHT($G2728*1000+100+COUNTIF($G$2:$G2728,$G2728),9))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 x14ac:dyDescent="0.4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IF($B2729="","",RIGHT($G2729*1000+100+COUNTIF($G$2:$G2729,$G2729),9))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 x14ac:dyDescent="0.4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IF($B2730="","",RIGHT($G2730*1000+100+COUNTIF($G$2:$G2730,$G2730),9))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 x14ac:dyDescent="0.4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IF($B2731="","",RIGHT($G2731*1000+100+COUNTIF($G$2:$G2731,$G2731),9))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 x14ac:dyDescent="0.4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IF($B2732="","",RIGHT($G2732*1000+100+COUNTIF($G$2:$G2732,$G2732),9))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 x14ac:dyDescent="0.4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IF($B2733="","",RIGHT($G2733*1000+100+COUNTIF($G$2:$G2733,$G2733),9))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 x14ac:dyDescent="0.4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IF($B2734="","",RIGHT($G2734*1000+100+COUNTIF($G$2:$G2734,$G2734),9))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 x14ac:dyDescent="0.4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IF($B2735="","",RIGHT($G2735*1000+100+COUNTIF($G$2:$G2735,$G2735),9))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 x14ac:dyDescent="0.4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IF($B2736="","",RIGHT($G2736*1000+100+COUNTIF($G$2:$G2736,$G2736),9))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 x14ac:dyDescent="0.4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IF($B2737="","",RIGHT($G2737*1000+100+COUNTIF($G$2:$G2737,$G2737),9))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 x14ac:dyDescent="0.4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IF($B2738="","",RIGHT($G2738*1000+100+COUNTIF($G$2:$G2738,$G2738),9))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 x14ac:dyDescent="0.4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IF($B2739="","",RIGHT($G2739*1000+100+COUNTIF($G$2:$G2739,$G2739),9))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 x14ac:dyDescent="0.4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IF($B2740="","",RIGHT($G2740*1000+100+COUNTIF($G$2:$G2740,$G2740),9))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 x14ac:dyDescent="0.4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IF($B2741="","",RIGHT($G2741*1000+100+COUNTIF($G$2:$G2741,$G2741),9))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 x14ac:dyDescent="0.4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IF($B2742="","",RIGHT($G2742*1000+100+COUNTIF($G$2:$G2742,$G2742),9))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 x14ac:dyDescent="0.4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IF($B2743="","",RIGHT($G2743*1000+100+COUNTIF($G$2:$G2743,$G2743),9))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 x14ac:dyDescent="0.4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IF($B2744="","",RIGHT($G2744*1000+100+COUNTIF($G$2:$G2744,$G2744),9))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 x14ac:dyDescent="0.4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IF($B2745="","",RIGHT($G2745*1000+100+COUNTIF($G$2:$G2745,$G2745),9))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 x14ac:dyDescent="0.4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IF($B2746="","",RIGHT($G2746*1000+100+COUNTIF($G$2:$G2746,$G2746),9))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 x14ac:dyDescent="0.4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IF($B2747="","",RIGHT($G2747*1000+100+COUNTIF($G$2:$G2747,$G2747),9))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 x14ac:dyDescent="0.4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IF($B2748="","",RIGHT($G2748*1000+100+COUNTIF($G$2:$G2748,$G2748),9))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 x14ac:dyDescent="0.4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IF($B2749="","",RIGHT($G2749*1000+100+COUNTIF($G$2:$G2749,$G2749),9))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 x14ac:dyDescent="0.4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IF($B2750="","",RIGHT($G2750*1000+100+COUNTIF($G$2:$G2750,$G2750),9))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 x14ac:dyDescent="0.4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IF($B2751="","",RIGHT($G2751*1000+100+COUNTIF($G$2:$G2751,$G2751),9))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 x14ac:dyDescent="0.4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IF($B2752="","",RIGHT($G2752*1000+100+COUNTIF($G$2:$G2752,$G2752),9))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 x14ac:dyDescent="0.4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IF($B2753="","",RIGHT($G2753*1000+100+COUNTIF($G$2:$G2753,$G2753),9))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 x14ac:dyDescent="0.4">
      <c r="O2754" s="2" t="str">
        <f>IFERROR(IF($B2754="","",INDEX(所属情報!$E:$E,MATCH($A2754,所属情報!$A:$A,0))),"")</f>
        <v/>
      </c>
      <c r="P2754" s="2" t="str">
        <f t="shared" ref="P2754:P2817" si="129">IF($C2754="","",IF($E2754="",$C2754,$C2754&amp;" ("&amp;$E2754&amp;")"))</f>
        <v/>
      </c>
      <c r="Q2754" s="2" t="str">
        <f t="shared" ref="Q2754:Q2817" si="130">IF($D2754="","",ASC($D2754))</f>
        <v/>
      </c>
      <c r="R2754" s="2" t="str">
        <f t="shared" ref="R2754:R2817" si="131">IF($I2754="","",UPPER($I2754)&amp;" "&amp;UPPER(LEFT($J2754,1))&amp;LOWER(RIGHT($J2754,LEN($J2754)-1))&amp;" ("&amp;MID($G2754,3,2)&amp;")")</f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IF($B2754="","",RIGHT($G2754*1000+100+COUNTIF($G$2:$G2754,$G2754),9))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 x14ac:dyDescent="0.4">
      <c r="O2755" s="2" t="str">
        <f>IFERROR(IF($B2755="","",INDEX(所属情報!$E:$E,MATCH($A2755,所属情報!$A:$A,0))),"")</f>
        <v/>
      </c>
      <c r="P2755" s="2" t="str">
        <f t="shared" si="129"/>
        <v/>
      </c>
      <c r="Q2755" s="2" t="str">
        <f t="shared" si="130"/>
        <v/>
      </c>
      <c r="R2755" s="2" t="str">
        <f t="shared" si="131"/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IF($B2755="","",RIGHT($G2755*1000+100+COUNTIF($G$2:$G2755,$G2755),9))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 x14ac:dyDescent="0.4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IF($B2756="","",RIGHT($G2756*1000+100+COUNTIF($G$2:$G2756,$G2756),9))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 x14ac:dyDescent="0.4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IF($B2757="","",RIGHT($G2757*1000+100+COUNTIF($G$2:$G2757,$G2757),9))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 x14ac:dyDescent="0.4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IF($B2758="","",RIGHT($G2758*1000+100+COUNTIF($G$2:$G2758,$G2758),9))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 x14ac:dyDescent="0.4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IF($B2759="","",RIGHT($G2759*1000+100+COUNTIF($G$2:$G2759,$G2759),9))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 x14ac:dyDescent="0.4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IF($B2760="","",RIGHT($G2760*1000+100+COUNTIF($G$2:$G2760,$G2760),9))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 x14ac:dyDescent="0.4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IF($B2761="","",RIGHT($G2761*1000+100+COUNTIF($G$2:$G2761,$G2761),9))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 x14ac:dyDescent="0.4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IF($B2762="","",RIGHT($G2762*1000+100+COUNTIF($G$2:$G2762,$G2762),9))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 x14ac:dyDescent="0.4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IF($B2763="","",RIGHT($G2763*1000+100+COUNTIF($G$2:$G2763,$G2763),9))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 x14ac:dyDescent="0.4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IF($B2764="","",RIGHT($G2764*1000+100+COUNTIF($G$2:$G2764,$G2764),9))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 x14ac:dyDescent="0.4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IF($B2765="","",RIGHT($G2765*1000+100+COUNTIF($G$2:$G2765,$G2765),9))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 x14ac:dyDescent="0.4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IF($B2766="","",RIGHT($G2766*1000+100+COUNTIF($G$2:$G2766,$G2766),9))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 x14ac:dyDescent="0.4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IF($B2767="","",RIGHT($G2767*1000+100+COUNTIF($G$2:$G2767,$G2767),9))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 x14ac:dyDescent="0.4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IF($B2768="","",RIGHT($G2768*1000+100+COUNTIF($G$2:$G2768,$G2768),9))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 x14ac:dyDescent="0.4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IF($B2769="","",RIGHT($G2769*1000+100+COUNTIF($G$2:$G2769,$G2769),9))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 x14ac:dyDescent="0.4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IF($B2770="","",RIGHT($G2770*1000+100+COUNTIF($G$2:$G2770,$G2770),9))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 x14ac:dyDescent="0.4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IF($B2771="","",RIGHT($G2771*1000+100+COUNTIF($G$2:$G2771,$G2771),9))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 x14ac:dyDescent="0.4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IF($B2772="","",RIGHT($G2772*1000+100+COUNTIF($G$2:$G2772,$G2772),9))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 x14ac:dyDescent="0.4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IF($B2773="","",RIGHT($G2773*1000+100+COUNTIF($G$2:$G2773,$G2773),9))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 x14ac:dyDescent="0.4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IF($B2774="","",RIGHT($G2774*1000+100+COUNTIF($G$2:$G2774,$G2774),9))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 x14ac:dyDescent="0.4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IF($B2775="","",RIGHT($G2775*1000+100+COUNTIF($G$2:$G2775,$G2775),9))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 x14ac:dyDescent="0.4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IF($B2776="","",RIGHT($G2776*1000+100+COUNTIF($G$2:$G2776,$G2776),9))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 x14ac:dyDescent="0.4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IF($B2777="","",RIGHT($G2777*1000+100+COUNTIF($G$2:$G2777,$G2777),9))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 x14ac:dyDescent="0.4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IF($B2778="","",RIGHT($G2778*1000+100+COUNTIF($G$2:$G2778,$G2778),9))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 x14ac:dyDescent="0.4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IF($B2779="","",RIGHT($G2779*1000+100+COUNTIF($G$2:$G2779,$G2779),9))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 x14ac:dyDescent="0.4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IF($B2780="","",RIGHT($G2780*1000+100+COUNTIF($G$2:$G2780,$G2780),9))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 x14ac:dyDescent="0.4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IF($B2781="","",RIGHT($G2781*1000+100+COUNTIF($G$2:$G2781,$G2781),9))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 x14ac:dyDescent="0.4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IF($B2782="","",RIGHT($G2782*1000+100+COUNTIF($G$2:$G2782,$G2782),9))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 x14ac:dyDescent="0.4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IF($B2783="","",RIGHT($G2783*1000+100+COUNTIF($G$2:$G2783,$G2783),9))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 x14ac:dyDescent="0.4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IF($B2784="","",RIGHT($G2784*1000+100+COUNTIF($G$2:$G2784,$G2784),9))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 x14ac:dyDescent="0.4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IF($B2785="","",RIGHT($G2785*1000+100+COUNTIF($G$2:$G2785,$G2785),9))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 x14ac:dyDescent="0.4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IF($B2786="","",RIGHT($G2786*1000+100+COUNTIF($G$2:$G2786,$G2786),9))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 x14ac:dyDescent="0.4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IF($B2787="","",RIGHT($G2787*1000+100+COUNTIF($G$2:$G2787,$G2787),9))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 x14ac:dyDescent="0.4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IF($B2788="","",RIGHT($G2788*1000+100+COUNTIF($G$2:$G2788,$G2788),9))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 x14ac:dyDescent="0.4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IF($B2789="","",RIGHT($G2789*1000+100+COUNTIF($G$2:$G2789,$G2789),9))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 x14ac:dyDescent="0.4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IF($B2790="","",RIGHT($G2790*1000+100+COUNTIF($G$2:$G2790,$G2790),9))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 x14ac:dyDescent="0.4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IF($B2791="","",RIGHT($G2791*1000+100+COUNTIF($G$2:$G2791,$G2791),9))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 x14ac:dyDescent="0.4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IF($B2792="","",RIGHT($G2792*1000+100+COUNTIF($G$2:$G2792,$G2792),9))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 x14ac:dyDescent="0.4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IF($B2793="","",RIGHT($G2793*1000+100+COUNTIF($G$2:$G2793,$G2793),9))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 x14ac:dyDescent="0.4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IF($B2794="","",RIGHT($G2794*1000+100+COUNTIF($G$2:$G2794,$G2794),9))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 x14ac:dyDescent="0.4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IF($B2795="","",RIGHT($G2795*1000+100+COUNTIF($G$2:$G2795,$G2795),9))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 x14ac:dyDescent="0.4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IF($B2796="","",RIGHT($G2796*1000+100+COUNTIF($G$2:$G2796,$G2796),9))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 x14ac:dyDescent="0.4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IF($B2797="","",RIGHT($G2797*1000+100+COUNTIF($G$2:$G2797,$G2797),9))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 x14ac:dyDescent="0.4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IF($B2798="","",RIGHT($G2798*1000+100+COUNTIF($G$2:$G2798,$G2798),9))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 x14ac:dyDescent="0.4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IF($B2799="","",RIGHT($G2799*1000+100+COUNTIF($G$2:$G2799,$G2799),9))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 x14ac:dyDescent="0.4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IF($B2800="","",RIGHT($G2800*1000+100+COUNTIF($G$2:$G2800,$G2800),9))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 x14ac:dyDescent="0.4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IF($B2801="","",RIGHT($G2801*1000+100+COUNTIF($G$2:$G2801,$G2801),9))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 x14ac:dyDescent="0.4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IF($B2802="","",RIGHT($G2802*1000+100+COUNTIF($G$2:$G2802,$G2802),9))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 x14ac:dyDescent="0.4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IF($B2803="","",RIGHT($G2803*1000+100+COUNTIF($G$2:$G2803,$G2803),9))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 x14ac:dyDescent="0.4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IF($B2804="","",RIGHT($G2804*1000+100+COUNTIF($G$2:$G2804,$G2804),9))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 x14ac:dyDescent="0.4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IF($B2805="","",RIGHT($G2805*1000+100+COUNTIF($G$2:$G2805,$G2805),9))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 x14ac:dyDescent="0.4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IF($B2806="","",RIGHT($G2806*1000+100+COUNTIF($G$2:$G2806,$G2806),9))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 x14ac:dyDescent="0.4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IF($B2807="","",RIGHT($G2807*1000+100+COUNTIF($G$2:$G2807,$G2807),9))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 x14ac:dyDescent="0.4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IF($B2808="","",RIGHT($G2808*1000+100+COUNTIF($G$2:$G2808,$G2808),9))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 x14ac:dyDescent="0.4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IF($B2809="","",RIGHT($G2809*1000+100+COUNTIF($G$2:$G2809,$G2809),9))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 x14ac:dyDescent="0.4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IF($B2810="","",RIGHT($G2810*1000+100+COUNTIF($G$2:$G2810,$G2810),9))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 x14ac:dyDescent="0.4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IF($B2811="","",RIGHT($G2811*1000+100+COUNTIF($G$2:$G2811,$G2811),9))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 x14ac:dyDescent="0.4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IF($B2812="","",RIGHT($G2812*1000+100+COUNTIF($G$2:$G2812,$G2812),9))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 x14ac:dyDescent="0.4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IF($B2813="","",RIGHT($G2813*1000+100+COUNTIF($G$2:$G2813,$G2813),9))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 x14ac:dyDescent="0.4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IF($B2814="","",RIGHT($G2814*1000+100+COUNTIF($G$2:$G2814,$G2814),9))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 x14ac:dyDescent="0.4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IF($B2815="","",RIGHT($G2815*1000+100+COUNTIF($G$2:$G2815,$G2815),9))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 x14ac:dyDescent="0.4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IF($B2816="","",RIGHT($G2816*1000+100+COUNTIF($G$2:$G2816,$G2816),9))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 x14ac:dyDescent="0.4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IF($B2817="","",RIGHT($G2817*1000+100+COUNTIF($G$2:$G2817,$G2817),9))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 x14ac:dyDescent="0.4">
      <c r="O2818" s="2" t="str">
        <f>IFERROR(IF($B2818="","",INDEX(所属情報!$E:$E,MATCH($A2818,所属情報!$A:$A,0))),"")</f>
        <v/>
      </c>
      <c r="P2818" s="2" t="str">
        <f t="shared" ref="P2818:P2881" si="132">IF($C2818="","",IF($E2818="",$C2818,$C2818&amp;" ("&amp;$E2818&amp;")"))</f>
        <v/>
      </c>
      <c r="Q2818" s="2" t="str">
        <f t="shared" ref="Q2818:Q2881" si="133">IF($D2818="","",ASC($D2818))</f>
        <v/>
      </c>
      <c r="R2818" s="2" t="str">
        <f t="shared" ref="R2818:R2881" si="134">IF($I2818="","",UPPER($I2818)&amp;" "&amp;UPPER(LEFT($J2818,1))&amp;LOWER(RIGHT($J2818,LEN($J2818)-1))&amp;" ("&amp;MID($G2818,3,2)&amp;")")</f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IF($B2818="","",RIGHT($G2818*1000+100+COUNTIF($G$2:$G2818,$G2818),9))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 x14ac:dyDescent="0.4">
      <c r="O2819" s="2" t="str">
        <f>IFERROR(IF($B2819="","",INDEX(所属情報!$E:$E,MATCH($A2819,所属情報!$A:$A,0))),"")</f>
        <v/>
      </c>
      <c r="P2819" s="2" t="str">
        <f t="shared" si="132"/>
        <v/>
      </c>
      <c r="Q2819" s="2" t="str">
        <f t="shared" si="133"/>
        <v/>
      </c>
      <c r="R2819" s="2" t="str">
        <f t="shared" si="134"/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IF($B2819="","",RIGHT($G2819*1000+100+COUNTIF($G$2:$G2819,$G2819),9))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 x14ac:dyDescent="0.4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IF($B2820="","",RIGHT($G2820*1000+100+COUNTIF($G$2:$G2820,$G2820),9))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 x14ac:dyDescent="0.4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IF($B2821="","",RIGHT($G2821*1000+100+COUNTIF($G$2:$G2821,$G2821),9))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 x14ac:dyDescent="0.4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IF($B2822="","",RIGHT($G2822*1000+100+COUNTIF($G$2:$G2822,$G2822),9))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 x14ac:dyDescent="0.4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IF($B2823="","",RIGHT($G2823*1000+100+COUNTIF($G$2:$G2823,$G2823),9))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 x14ac:dyDescent="0.4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IF($B2824="","",RIGHT($G2824*1000+100+COUNTIF($G$2:$G2824,$G2824),9))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 x14ac:dyDescent="0.4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IF($B2825="","",RIGHT($G2825*1000+100+COUNTIF($G$2:$G2825,$G2825),9))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 x14ac:dyDescent="0.4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IF($B2826="","",RIGHT($G2826*1000+100+COUNTIF($G$2:$G2826,$G2826),9))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 x14ac:dyDescent="0.4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IF($B2827="","",RIGHT($G2827*1000+100+COUNTIF($G$2:$G2827,$G2827),9))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 x14ac:dyDescent="0.4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IF($B2828="","",RIGHT($G2828*1000+100+COUNTIF($G$2:$G2828,$G2828),9))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 x14ac:dyDescent="0.4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IF($B2829="","",RIGHT($G2829*1000+100+COUNTIF($G$2:$G2829,$G2829),9))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 x14ac:dyDescent="0.4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IF($B2830="","",RIGHT($G2830*1000+100+COUNTIF($G$2:$G2830,$G2830),9))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 x14ac:dyDescent="0.4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IF($B2831="","",RIGHT($G2831*1000+100+COUNTIF($G$2:$G2831,$G2831),9))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 x14ac:dyDescent="0.4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IF($B2832="","",RIGHT($G2832*1000+100+COUNTIF($G$2:$G2832,$G2832),9))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 x14ac:dyDescent="0.4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IF($B2833="","",RIGHT($G2833*1000+100+COUNTIF($G$2:$G2833,$G2833),9))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 x14ac:dyDescent="0.4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IF($B2834="","",RIGHT($G2834*1000+100+COUNTIF($G$2:$G2834,$G2834),9))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 x14ac:dyDescent="0.4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IF($B2835="","",RIGHT($G2835*1000+100+COUNTIF($G$2:$G2835,$G2835),9))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 x14ac:dyDescent="0.4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IF($B2836="","",RIGHT($G2836*1000+100+COUNTIF($G$2:$G2836,$G2836),9))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 x14ac:dyDescent="0.4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IF($B2837="","",RIGHT($G2837*1000+100+COUNTIF($G$2:$G2837,$G2837),9))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 x14ac:dyDescent="0.4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IF($B2838="","",RIGHT($G2838*1000+100+COUNTIF($G$2:$G2838,$G2838),9))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 x14ac:dyDescent="0.4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IF($B2839="","",RIGHT($G2839*1000+100+COUNTIF($G$2:$G2839,$G2839),9))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 x14ac:dyDescent="0.4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IF($B2840="","",RIGHT($G2840*1000+100+COUNTIF($G$2:$G2840,$G2840),9))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 x14ac:dyDescent="0.4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IF($B2841="","",RIGHT($G2841*1000+100+COUNTIF($G$2:$G2841,$G2841),9))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 x14ac:dyDescent="0.4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IF($B2842="","",RIGHT($G2842*1000+100+COUNTIF($G$2:$G2842,$G2842),9))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 x14ac:dyDescent="0.4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IF($B2843="","",RIGHT($G2843*1000+100+COUNTIF($G$2:$G2843,$G2843),9))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 x14ac:dyDescent="0.4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IF($B2844="","",RIGHT($G2844*1000+100+COUNTIF($G$2:$G2844,$G2844),9))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 x14ac:dyDescent="0.4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IF($B2845="","",RIGHT($G2845*1000+100+COUNTIF($G$2:$G2845,$G2845),9))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 x14ac:dyDescent="0.4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IF($B2846="","",RIGHT($G2846*1000+100+COUNTIF($G$2:$G2846,$G2846),9))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 x14ac:dyDescent="0.4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IF($B2847="","",RIGHT($G2847*1000+100+COUNTIF($G$2:$G2847,$G2847),9))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 x14ac:dyDescent="0.4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IF($B2848="","",RIGHT($G2848*1000+100+COUNTIF($G$2:$G2848,$G2848),9))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 x14ac:dyDescent="0.4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IF($B2849="","",RIGHT($G2849*1000+100+COUNTIF($G$2:$G2849,$G2849),9))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 x14ac:dyDescent="0.4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IF($B2850="","",RIGHT($G2850*1000+100+COUNTIF($G$2:$G2850,$G2850),9))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 x14ac:dyDescent="0.4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IF($B2851="","",RIGHT($G2851*1000+100+COUNTIF($G$2:$G2851,$G2851),9))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 x14ac:dyDescent="0.4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IF($B2852="","",RIGHT($G2852*1000+100+COUNTIF($G$2:$G2852,$G2852),9))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 x14ac:dyDescent="0.4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IF($B2853="","",RIGHT($G2853*1000+100+COUNTIF($G$2:$G2853,$G2853),9))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 x14ac:dyDescent="0.4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IF($B2854="","",RIGHT($G2854*1000+100+COUNTIF($G$2:$G2854,$G2854),9))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 x14ac:dyDescent="0.4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IF($B2855="","",RIGHT($G2855*1000+100+COUNTIF($G$2:$G2855,$G2855),9))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 x14ac:dyDescent="0.4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IF($B2856="","",RIGHT($G2856*1000+100+COUNTIF($G$2:$G2856,$G2856),9))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 x14ac:dyDescent="0.4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IF($B2857="","",RIGHT($G2857*1000+100+COUNTIF($G$2:$G2857,$G2857),9))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 x14ac:dyDescent="0.4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IF($B2858="","",RIGHT($G2858*1000+100+COUNTIF($G$2:$G2858,$G2858),9))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 x14ac:dyDescent="0.4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IF($B2859="","",RIGHT($G2859*1000+100+COUNTIF($G$2:$G2859,$G2859),9))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 x14ac:dyDescent="0.4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IF($B2860="","",RIGHT($G2860*1000+100+COUNTIF($G$2:$G2860,$G2860),9))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 x14ac:dyDescent="0.4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IF($B2861="","",RIGHT($G2861*1000+100+COUNTIF($G$2:$G2861,$G2861),9))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 x14ac:dyDescent="0.4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IF($B2862="","",RIGHT($G2862*1000+100+COUNTIF($G$2:$G2862,$G2862),9))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 x14ac:dyDescent="0.4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IF($B2863="","",RIGHT($G2863*1000+100+COUNTIF($G$2:$G2863,$G2863),9))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 x14ac:dyDescent="0.4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IF($B2864="","",RIGHT($G2864*1000+100+COUNTIF($G$2:$G2864,$G2864),9))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 x14ac:dyDescent="0.4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IF($B2865="","",RIGHT($G2865*1000+100+COUNTIF($G$2:$G2865,$G2865),9))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 x14ac:dyDescent="0.4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IF($B2866="","",RIGHT($G2866*1000+100+COUNTIF($G$2:$G2866,$G2866),9))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 x14ac:dyDescent="0.4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IF($B2867="","",RIGHT($G2867*1000+100+COUNTIF($G$2:$G2867,$G2867),9))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 x14ac:dyDescent="0.4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IF($B2868="","",RIGHT($G2868*1000+100+COUNTIF($G$2:$G2868,$G2868),9))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 x14ac:dyDescent="0.4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IF($B2869="","",RIGHT($G2869*1000+100+COUNTIF($G$2:$G2869,$G2869),9))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 x14ac:dyDescent="0.4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IF($B2870="","",RIGHT($G2870*1000+100+COUNTIF($G$2:$G2870,$G2870),9))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 x14ac:dyDescent="0.4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IF($B2871="","",RIGHT($G2871*1000+100+COUNTIF($G$2:$G2871,$G2871),9))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 x14ac:dyDescent="0.4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IF($B2872="","",RIGHT($G2872*1000+100+COUNTIF($G$2:$G2872,$G2872),9))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 x14ac:dyDescent="0.4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IF($B2873="","",RIGHT($G2873*1000+100+COUNTIF($G$2:$G2873,$G2873),9))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 x14ac:dyDescent="0.4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IF($B2874="","",RIGHT($G2874*1000+100+COUNTIF($G$2:$G2874,$G2874),9))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 x14ac:dyDescent="0.4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IF($B2875="","",RIGHT($G2875*1000+100+COUNTIF($G$2:$G2875,$G2875),9))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 x14ac:dyDescent="0.4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IF($B2876="","",RIGHT($G2876*1000+100+COUNTIF($G$2:$G2876,$G2876),9))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 x14ac:dyDescent="0.4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IF($B2877="","",RIGHT($G2877*1000+100+COUNTIF($G$2:$G2877,$G2877),9))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 x14ac:dyDescent="0.4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IF($B2878="","",RIGHT($G2878*1000+100+COUNTIF($G$2:$G2878,$G2878),9))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 x14ac:dyDescent="0.4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IF($B2879="","",RIGHT($G2879*1000+100+COUNTIF($G$2:$G2879,$G2879),9))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 x14ac:dyDescent="0.4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IF($B2880="","",RIGHT($G2880*1000+100+COUNTIF($G$2:$G2880,$G2880),9))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 x14ac:dyDescent="0.4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IF($B2881="","",RIGHT($G2881*1000+100+COUNTIF($G$2:$G2881,$G2881),9))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 x14ac:dyDescent="0.4">
      <c r="O2882" s="2" t="str">
        <f>IFERROR(IF($B2882="","",INDEX(所属情報!$E:$E,MATCH($A2882,所属情報!$A:$A,0))),"")</f>
        <v/>
      </c>
      <c r="P2882" s="2" t="str">
        <f t="shared" ref="P2882:P2945" si="135">IF($C2882="","",IF($E2882="",$C2882,$C2882&amp;" ("&amp;$E2882&amp;")"))</f>
        <v/>
      </c>
      <c r="Q2882" s="2" t="str">
        <f t="shared" ref="Q2882:Q2945" si="136">IF($D2882="","",ASC($D2882))</f>
        <v/>
      </c>
      <c r="R2882" s="2" t="str">
        <f t="shared" ref="R2882:R2945" si="137">IF($I2882="","",UPPER($I2882)&amp;" "&amp;UPPER(LEFT($J2882,1))&amp;LOWER(RIGHT($J2882,LEN($J2882)-1))&amp;" ("&amp;MID($G2882,3,2)&amp;")")</f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IF($B2882="","",RIGHT($G2882*1000+100+COUNTIF($G$2:$G2882,$G2882),9))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 x14ac:dyDescent="0.4">
      <c r="O2883" s="2" t="str">
        <f>IFERROR(IF($B2883="","",INDEX(所属情報!$E:$E,MATCH($A2883,所属情報!$A:$A,0))),"")</f>
        <v/>
      </c>
      <c r="P2883" s="2" t="str">
        <f t="shared" si="135"/>
        <v/>
      </c>
      <c r="Q2883" s="2" t="str">
        <f t="shared" si="136"/>
        <v/>
      </c>
      <c r="R2883" s="2" t="str">
        <f t="shared" si="137"/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IF($B2883="","",RIGHT($G2883*1000+100+COUNTIF($G$2:$G2883,$G2883),9))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 x14ac:dyDescent="0.4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IF($B2884="","",RIGHT($G2884*1000+100+COUNTIF($G$2:$G2884,$G2884),9))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 x14ac:dyDescent="0.4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IF($B2885="","",RIGHT($G2885*1000+100+COUNTIF($G$2:$G2885,$G2885),9))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 x14ac:dyDescent="0.4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IF($B2886="","",RIGHT($G2886*1000+100+COUNTIF($G$2:$G2886,$G2886),9))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 x14ac:dyDescent="0.4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IF($B2887="","",RIGHT($G2887*1000+100+COUNTIF($G$2:$G2887,$G2887),9))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 x14ac:dyDescent="0.4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IF($B2888="","",RIGHT($G2888*1000+100+COUNTIF($G$2:$G2888,$G2888),9))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 x14ac:dyDescent="0.4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IF($B2889="","",RIGHT($G2889*1000+100+COUNTIF($G$2:$G2889,$G2889),9))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 x14ac:dyDescent="0.4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IF($B2890="","",RIGHT($G2890*1000+100+COUNTIF($G$2:$G2890,$G2890),9))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 x14ac:dyDescent="0.4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IF($B2891="","",RIGHT($G2891*1000+100+COUNTIF($G$2:$G2891,$G2891),9))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 x14ac:dyDescent="0.4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IF($B2892="","",RIGHT($G2892*1000+100+COUNTIF($G$2:$G2892,$G2892),9))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 x14ac:dyDescent="0.4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IF($B2893="","",RIGHT($G2893*1000+100+COUNTIF($G$2:$G2893,$G2893),9))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 x14ac:dyDescent="0.4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IF($B2894="","",RIGHT($G2894*1000+100+COUNTIF($G$2:$G2894,$G2894),9))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 x14ac:dyDescent="0.4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IF($B2895="","",RIGHT($G2895*1000+100+COUNTIF($G$2:$G2895,$G2895),9))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 x14ac:dyDescent="0.4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IF($B2896="","",RIGHT($G2896*1000+100+COUNTIF($G$2:$G2896,$G2896),9))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 x14ac:dyDescent="0.4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IF($B2897="","",RIGHT($G2897*1000+100+COUNTIF($G$2:$G2897,$G2897),9))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 x14ac:dyDescent="0.4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IF($B2898="","",RIGHT($G2898*1000+100+COUNTIF($G$2:$G2898,$G2898),9))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 x14ac:dyDescent="0.4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IF($B2899="","",RIGHT($G2899*1000+100+COUNTIF($G$2:$G2899,$G2899),9))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 x14ac:dyDescent="0.4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IF($B2900="","",RIGHT($G2900*1000+100+COUNTIF($G$2:$G2900,$G2900),9))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 x14ac:dyDescent="0.4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IF($B2901="","",RIGHT($G2901*1000+100+COUNTIF($G$2:$G2901,$G2901),9))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 x14ac:dyDescent="0.4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IF($B2902="","",RIGHT($G2902*1000+100+COUNTIF($G$2:$G2902,$G2902),9))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 x14ac:dyDescent="0.4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IF($B2903="","",RIGHT($G2903*1000+100+COUNTIF($G$2:$G2903,$G2903),9))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 x14ac:dyDescent="0.4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IF($B2904="","",RIGHT($G2904*1000+100+COUNTIF($G$2:$G2904,$G2904),9))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 x14ac:dyDescent="0.4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IF($B2905="","",RIGHT($G2905*1000+100+COUNTIF($G$2:$G2905,$G2905),9))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 x14ac:dyDescent="0.4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IF($B2906="","",RIGHT($G2906*1000+100+COUNTIF($G$2:$G2906,$G2906),9))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 x14ac:dyDescent="0.4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IF($B2907="","",RIGHT($G2907*1000+100+COUNTIF($G$2:$G2907,$G2907),9))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 x14ac:dyDescent="0.4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IF($B2908="","",RIGHT($G2908*1000+100+COUNTIF($G$2:$G2908,$G2908),9))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 x14ac:dyDescent="0.4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IF($B2909="","",RIGHT($G2909*1000+100+COUNTIF($G$2:$G2909,$G2909),9))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 x14ac:dyDescent="0.4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IF($B2910="","",RIGHT($G2910*1000+100+COUNTIF($G$2:$G2910,$G2910),9))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 x14ac:dyDescent="0.4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IF($B2911="","",RIGHT($G2911*1000+100+COUNTIF($G$2:$G2911,$G2911),9))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 x14ac:dyDescent="0.4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IF($B2912="","",RIGHT($G2912*1000+100+COUNTIF($G$2:$G2912,$G2912),9))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 x14ac:dyDescent="0.4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IF($B2913="","",RIGHT($G2913*1000+100+COUNTIF($G$2:$G2913,$G2913),9))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 x14ac:dyDescent="0.4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IF($B2914="","",RIGHT($G2914*1000+100+COUNTIF($G$2:$G2914,$G2914),9))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 x14ac:dyDescent="0.4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IF($B2915="","",RIGHT($G2915*1000+100+COUNTIF($G$2:$G2915,$G2915),9))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 x14ac:dyDescent="0.4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IF($B2916="","",RIGHT($G2916*1000+100+COUNTIF($G$2:$G2916,$G2916),9))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 x14ac:dyDescent="0.4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IF($B2917="","",RIGHT($G2917*1000+100+COUNTIF($G$2:$G2917,$G2917),9))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 x14ac:dyDescent="0.4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IF($B2918="","",RIGHT($G2918*1000+100+COUNTIF($G$2:$G2918,$G2918),9))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 x14ac:dyDescent="0.4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IF($B2919="","",RIGHT($G2919*1000+100+COUNTIF($G$2:$G2919,$G2919),9))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 x14ac:dyDescent="0.4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IF($B2920="","",RIGHT($G2920*1000+100+COUNTIF($G$2:$G2920,$G2920),9))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 x14ac:dyDescent="0.4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IF($B2921="","",RIGHT($G2921*1000+100+COUNTIF($G$2:$G2921,$G2921),9))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 x14ac:dyDescent="0.4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IF($B2922="","",RIGHT($G2922*1000+100+COUNTIF($G$2:$G2922,$G2922),9))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 x14ac:dyDescent="0.4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IF($B2923="","",RIGHT($G2923*1000+100+COUNTIF($G$2:$G2923,$G2923),9))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 x14ac:dyDescent="0.4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IF($B2924="","",RIGHT($G2924*1000+100+COUNTIF($G$2:$G2924,$G2924),9))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 x14ac:dyDescent="0.4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IF($B2925="","",RIGHT($G2925*1000+100+COUNTIF($G$2:$G2925,$G2925),9))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 x14ac:dyDescent="0.4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IF($B2926="","",RIGHT($G2926*1000+100+COUNTIF($G$2:$G2926,$G2926),9))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 x14ac:dyDescent="0.4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IF($B2927="","",RIGHT($G2927*1000+100+COUNTIF($G$2:$G2927,$G2927),9))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 x14ac:dyDescent="0.4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IF($B2928="","",RIGHT($G2928*1000+100+COUNTIF($G$2:$G2928,$G2928),9))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 x14ac:dyDescent="0.4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IF($B2929="","",RIGHT($G2929*1000+100+COUNTIF($G$2:$G2929,$G2929),9))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 x14ac:dyDescent="0.4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IF($B2930="","",RIGHT($G2930*1000+100+COUNTIF($G$2:$G2930,$G2930),9))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 x14ac:dyDescent="0.4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IF($B2931="","",RIGHT($G2931*1000+100+COUNTIF($G$2:$G2931,$G2931),9))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 x14ac:dyDescent="0.4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IF($B2932="","",RIGHT($G2932*1000+100+COUNTIF($G$2:$G2932,$G2932),9))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 x14ac:dyDescent="0.4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IF($B2933="","",RIGHT($G2933*1000+100+COUNTIF($G$2:$G2933,$G2933),9))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 x14ac:dyDescent="0.4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IF($B2934="","",RIGHT($G2934*1000+100+COUNTIF($G$2:$G2934,$G2934),9))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 x14ac:dyDescent="0.4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IF($B2935="","",RIGHT($G2935*1000+100+COUNTIF($G$2:$G2935,$G2935),9))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 x14ac:dyDescent="0.4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IF($B2936="","",RIGHT($G2936*1000+100+COUNTIF($G$2:$G2936,$G2936),9))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 x14ac:dyDescent="0.4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IF($B2937="","",RIGHT($G2937*1000+100+COUNTIF($G$2:$G2937,$G2937),9))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 x14ac:dyDescent="0.4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IF($B2938="","",RIGHT($G2938*1000+100+COUNTIF($G$2:$G2938,$G2938),9))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 x14ac:dyDescent="0.4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IF($B2939="","",RIGHT($G2939*1000+100+COUNTIF($G$2:$G2939,$G2939),9))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 x14ac:dyDescent="0.4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IF($B2940="","",RIGHT($G2940*1000+100+COUNTIF($G$2:$G2940,$G2940),9))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 x14ac:dyDescent="0.4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IF($B2941="","",RIGHT($G2941*1000+100+COUNTIF($G$2:$G2941,$G2941),9))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 x14ac:dyDescent="0.4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IF($B2942="","",RIGHT($G2942*1000+100+COUNTIF($G$2:$G2942,$G2942),9))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 x14ac:dyDescent="0.4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IF($B2943="","",RIGHT($G2943*1000+100+COUNTIF($G$2:$G2943,$G2943),9))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 x14ac:dyDescent="0.4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IF($B2944="","",RIGHT($G2944*1000+100+COUNTIF($G$2:$G2944,$G2944),9))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 x14ac:dyDescent="0.4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IF($B2945="","",RIGHT($G2945*1000+100+COUNTIF($G$2:$G2945,$G2945),9))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 x14ac:dyDescent="0.4">
      <c r="O2946" s="2" t="str">
        <f>IFERROR(IF($B2946="","",INDEX(所属情報!$E:$E,MATCH($A2946,所属情報!$A:$A,0))),"")</f>
        <v/>
      </c>
      <c r="P2946" s="2" t="str">
        <f t="shared" ref="P2946:P3000" si="138">IF($C2946="","",IF($E2946="",$C2946,$C2946&amp;" ("&amp;$E2946&amp;")"))</f>
        <v/>
      </c>
      <c r="Q2946" s="2" t="str">
        <f t="shared" ref="Q2946:Q3000" si="139">IF($D2946="","",ASC($D2946))</f>
        <v/>
      </c>
      <c r="R2946" s="2" t="str">
        <f t="shared" ref="R2946:R3000" si="140">IF($I2946="","",UPPER($I2946)&amp;" "&amp;UPPER(LEFT($J2946,1))&amp;LOWER(RIGHT($J2946,LEN($J2946)-1))&amp;" ("&amp;MID($G2946,3,2)&amp;")")</f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IF($B2946="","",RIGHT($G2946*1000+100+COUNTIF($G$2:$G2946,$G2946),9))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 x14ac:dyDescent="0.4">
      <c r="O2947" s="2" t="str">
        <f>IFERROR(IF($B2947="","",INDEX(所属情報!$E:$E,MATCH($A2947,所属情報!$A:$A,0))),"")</f>
        <v/>
      </c>
      <c r="P2947" s="2" t="str">
        <f t="shared" si="138"/>
        <v/>
      </c>
      <c r="Q2947" s="2" t="str">
        <f t="shared" si="139"/>
        <v/>
      </c>
      <c r="R2947" s="2" t="str">
        <f t="shared" si="140"/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IF($B2947="","",RIGHT($G2947*1000+100+COUNTIF($G$2:$G2947,$G2947),9))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 x14ac:dyDescent="0.4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IF($B2948="","",RIGHT($G2948*1000+100+COUNTIF($G$2:$G2948,$G2948),9))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 x14ac:dyDescent="0.4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IF($B2949="","",RIGHT($G2949*1000+100+COUNTIF($G$2:$G2949,$G2949),9))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 x14ac:dyDescent="0.4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IF($B2950="","",RIGHT($G2950*1000+100+COUNTIF($G$2:$G2950,$G2950),9))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 x14ac:dyDescent="0.4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IF($B2951="","",RIGHT($G2951*1000+100+COUNTIF($G$2:$G2951,$G2951),9))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 x14ac:dyDescent="0.4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IF($B2952="","",RIGHT($G2952*1000+100+COUNTIF($G$2:$G2952,$G2952),9))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 x14ac:dyDescent="0.4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IF($B2953="","",RIGHT($G2953*1000+100+COUNTIF($G$2:$G2953,$G2953),9))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 x14ac:dyDescent="0.4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IF($B2954="","",RIGHT($G2954*1000+100+COUNTIF($G$2:$G2954,$G2954),9))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 x14ac:dyDescent="0.4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IF($B2955="","",RIGHT($G2955*1000+100+COUNTIF($G$2:$G2955,$G2955),9))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 x14ac:dyDescent="0.4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IF($B2956="","",RIGHT($G2956*1000+100+COUNTIF($G$2:$G2956,$G2956),9))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 x14ac:dyDescent="0.4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IF($B2957="","",RIGHT($G2957*1000+100+COUNTIF($G$2:$G2957,$G2957),9))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 x14ac:dyDescent="0.4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IF($B2958="","",RIGHT($G2958*1000+100+COUNTIF($G$2:$G2958,$G2958),9))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 x14ac:dyDescent="0.4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IF($B2959="","",RIGHT($G2959*1000+100+COUNTIF($G$2:$G2959,$G2959),9))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 x14ac:dyDescent="0.4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IF($B2960="","",RIGHT($G2960*1000+100+COUNTIF($G$2:$G2960,$G2960),9))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 x14ac:dyDescent="0.4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IF($B2961="","",RIGHT($G2961*1000+100+COUNTIF($G$2:$G2961,$G2961),9))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 x14ac:dyDescent="0.4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IF($B2962="","",RIGHT($G2962*1000+100+COUNTIF($G$2:$G2962,$G2962),9))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 x14ac:dyDescent="0.4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IF($B2963="","",RIGHT($G2963*1000+100+COUNTIF($G$2:$G2963,$G2963),9))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 x14ac:dyDescent="0.4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IF($B2964="","",RIGHT($G2964*1000+100+COUNTIF($G$2:$G2964,$G2964),9))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 x14ac:dyDescent="0.4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IF($B2965="","",RIGHT($G2965*1000+100+COUNTIF($G$2:$G2965,$G2965),9))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 x14ac:dyDescent="0.4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IF($B2966="","",RIGHT($G2966*1000+100+COUNTIF($G$2:$G2966,$G2966),9))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 x14ac:dyDescent="0.4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IF($B2967="","",RIGHT($G2967*1000+100+COUNTIF($G$2:$G2967,$G2967),9))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 x14ac:dyDescent="0.4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IF($B2968="","",RIGHT($G2968*1000+100+COUNTIF($G$2:$G2968,$G2968),9))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 x14ac:dyDescent="0.4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IF($B2969="","",RIGHT($G2969*1000+100+COUNTIF($G$2:$G2969,$G2969),9))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 x14ac:dyDescent="0.4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IF($B2970="","",RIGHT($G2970*1000+100+COUNTIF($G$2:$G2970,$G2970),9))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 x14ac:dyDescent="0.4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IF($B2971="","",RIGHT($G2971*1000+100+COUNTIF($G$2:$G2971,$G2971),9))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 x14ac:dyDescent="0.4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IF($B2972="","",RIGHT($G2972*1000+100+COUNTIF($G$2:$G2972,$G2972),9))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 x14ac:dyDescent="0.4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IF($B2973="","",RIGHT($G2973*1000+100+COUNTIF($G$2:$G2973,$G2973),9))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 x14ac:dyDescent="0.4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IF($B2974="","",RIGHT($G2974*1000+100+COUNTIF($G$2:$G2974,$G2974),9))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 x14ac:dyDescent="0.4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IF($B2975="","",RIGHT($G2975*1000+100+COUNTIF($G$2:$G2975,$G2975),9))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 x14ac:dyDescent="0.4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IF($B2976="","",RIGHT($G2976*1000+100+COUNTIF($G$2:$G2976,$G2976),9))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 x14ac:dyDescent="0.4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IF($B2977="","",RIGHT($G2977*1000+100+COUNTIF($G$2:$G2977,$G2977),9))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 x14ac:dyDescent="0.4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IF($B2978="","",RIGHT($G2978*1000+100+COUNTIF($G$2:$G2978,$G2978),9))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 x14ac:dyDescent="0.4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IF($B2979="","",RIGHT($G2979*1000+100+COUNTIF($G$2:$G2979,$G2979),9))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 x14ac:dyDescent="0.4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IF($B2980="","",RIGHT($G2980*1000+100+COUNTIF($G$2:$G2980,$G2980),9))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 x14ac:dyDescent="0.4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IF($B2981="","",RIGHT($G2981*1000+100+COUNTIF($G$2:$G2981,$G2981),9))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 x14ac:dyDescent="0.4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IF($B2982="","",RIGHT($G2982*1000+100+COUNTIF($G$2:$G2982,$G2982),9))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 x14ac:dyDescent="0.4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IF($B2983="","",RIGHT($G2983*1000+100+COUNTIF($G$2:$G2983,$G2983),9))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 x14ac:dyDescent="0.4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IF($B2984="","",RIGHT($G2984*1000+100+COUNTIF($G$2:$G2984,$G2984),9))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 x14ac:dyDescent="0.4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IF($B2985="","",RIGHT($G2985*1000+100+COUNTIF($G$2:$G2985,$G2985),9))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 x14ac:dyDescent="0.4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IF($B2986="","",RIGHT($G2986*1000+100+COUNTIF($G$2:$G2986,$G2986),9))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 x14ac:dyDescent="0.4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IF($B2987="","",RIGHT($G2987*1000+100+COUNTIF($G$2:$G2987,$G2987),9))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 x14ac:dyDescent="0.4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IF($B2988="","",RIGHT($G2988*1000+100+COUNTIF($G$2:$G2988,$G2988),9))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 x14ac:dyDescent="0.4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IF($B2989="","",RIGHT($G2989*1000+100+COUNTIF($G$2:$G2989,$G2989),9))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 x14ac:dyDescent="0.4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IF($B2990="","",RIGHT($G2990*1000+100+COUNTIF($G$2:$G2990,$G2990),9))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 x14ac:dyDescent="0.4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IF($B2991="","",RIGHT($G2991*1000+100+COUNTIF($G$2:$G2991,$G2991),9))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 x14ac:dyDescent="0.4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IF($B2992="","",RIGHT($G2992*1000+100+COUNTIF($G$2:$G2992,$G2992),9))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 x14ac:dyDescent="0.4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IF($B2993="","",RIGHT($G2993*1000+100+COUNTIF($G$2:$G2993,$G2993),9))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 x14ac:dyDescent="0.4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IF($B2994="","",RIGHT($G2994*1000+100+COUNTIF($G$2:$G2994,$G2994),9))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 x14ac:dyDescent="0.4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IF($B2995="","",RIGHT($G2995*1000+100+COUNTIF($G$2:$G2995,$G2995),9))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 x14ac:dyDescent="0.4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IF($B2996="","",RIGHT($G2996*1000+100+COUNTIF($G$2:$G2996,$G2996),9))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 x14ac:dyDescent="0.4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IF($B2997="","",RIGHT($G2997*1000+100+COUNTIF($G$2:$G2997,$G2997),9))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 x14ac:dyDescent="0.4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IF($B2998="","",RIGHT($G2998*1000+100+COUNTIF($G$2:$G2998,$G2998),9))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 x14ac:dyDescent="0.4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IF($B2999="","",RIGHT($G2999*1000+100+COUNTIF($G$2:$G2999,$G2999),9))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 x14ac:dyDescent="0.4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IF($B3000="","",RIGHT($G3000*1000+100+COUNTIF($G$2:$G3000,$G3000),9))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 x14ac:dyDescent="0.4"/>
    <row r="3002" spans="15:22" x14ac:dyDescent="0.4"/>
  </sheetData>
  <phoneticPr fontId="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4C2E7-EF42-4AC7-9BDF-E86727E7C5CA}">
  <sheetPr>
    <tabColor theme="7" tint="0.79998168889431442"/>
  </sheetPr>
  <dimension ref="A1:W3002"/>
  <sheetViews>
    <sheetView workbookViewId="0"/>
  </sheetViews>
  <sheetFormatPr defaultColWidth="0" defaultRowHeight="18.75" zeroHeight="1" x14ac:dyDescent="0.4"/>
  <cols>
    <col min="1" max="13" width="8.75" customWidth="1"/>
    <col min="14" max="14" width="3.125" customWidth="1"/>
    <col min="15" max="22" width="8.75" customWidth="1"/>
    <col min="23" max="23" width="3.125" customWidth="1"/>
    <col min="24" max="16384" width="8.75" hidden="1"/>
  </cols>
  <sheetData>
    <row r="1" spans="1:22" x14ac:dyDescent="0.4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O1" s="2" t="s">
        <v>5</v>
      </c>
      <c r="P1" s="2" t="s">
        <v>32</v>
      </c>
      <c r="Q1" s="2" t="s">
        <v>33</v>
      </c>
      <c r="R1" s="2" t="s">
        <v>34</v>
      </c>
      <c r="S1" s="2" t="s">
        <v>35</v>
      </c>
      <c r="T1" s="2" t="s">
        <v>36</v>
      </c>
      <c r="U1" s="2" t="s">
        <v>7</v>
      </c>
      <c r="V1" s="2" t="s">
        <v>637</v>
      </c>
    </row>
    <row r="2" spans="1:22" x14ac:dyDescent="0.4">
      <c r="O2" s="2" t="str">
        <f>IFERROR(IF($B2="","",INDEX(所属情報!$E:$E,MATCH($A2,所属情報!$A:$A,0))),"")</f>
        <v/>
      </c>
      <c r="P2" s="2" t="str">
        <f>IF($C2="","",IF($E2="",$C2,$C2&amp;" ("&amp;$E2&amp;")"))</f>
        <v/>
      </c>
      <c r="Q2" s="2" t="str">
        <f>IF($D2="","",ASC($D2))</f>
        <v/>
      </c>
      <c r="R2" s="2" t="str">
        <f>IF($I2="","",UPPER($I2)&amp;" "&amp;UPPER(LEFT($J2,1))&amp;LOWER(RIGHT($J2,LEN($J2)-1))&amp;" ("&amp;MID($G2,3,2)&amp;")")</f>
        <v/>
      </c>
      <c r="S2" s="2" t="str">
        <f>IFERROR(IF($F2="","",INDEX(リスト!$C:$C,MATCH($F2,リスト!$B:$B,0))),"")</f>
        <v/>
      </c>
      <c r="T2" s="2" t="str">
        <f>IFERROR(IF($K2="","",INDEX(リスト!$F:$F,MATCH($K2,リスト!$E:$E,0))),"")</f>
        <v/>
      </c>
      <c r="U2" s="2" t="str">
        <f>IF($B2="","",RIGHT($G2*1000+200+COUNTIF($G$2:$G2,$G2),9))</f>
        <v/>
      </c>
      <c r="V2" s="2" t="str">
        <f>IF(OR($B2="",設定!$I$15="",設定!$I$15="独立"),"",IF($M2="","　－　",IF($L2="",IF(設定!$I$15="所・名","　－　・"&amp;$M2,IF(設定!$I$15="所/名","　－　 / "&amp;$M2,IF(設定!$I$15="(所)名","(　－　) "&amp;$M2,IF(設定!$I$15="名・所",$M2&amp;"・　－　",IF(設定!$I$15="名/所",$M2&amp;" / 　－　",IF(設定!$I$15="名(所)",$M2&amp;"(　－　)")))))),IF(設定!$I$15="所・名",INDEX(リスト!$S$2:$S$48,MATCH($L2,リスト!$R$2:$R$48,0))&amp;"・"&amp;$M2,IF(設定!$I$15="所/名",INDEX(リスト!$S$2:$S$48,MATCH($L2,リスト!$R$2:$R$48,0))&amp;" / "&amp;$M2,IF(設定!$I$15="(所)名","("&amp;INDEX(リスト!$S$2:$S$48,MATCH($L2,リスト!$R$2:$R$48,0))&amp;") "&amp;$M2,IF(設定!$I$15="名・所",$M2&amp;"・"&amp;INDEX(リスト!$S$2:$S$48,MATCH($L2,リスト!$R$2:$R$48,0)),IF(設定!$I$15="名/所",$M2&amp;" / "&amp;INDEX(リスト!$S$2:$S$48,MATCH($L2,リスト!$R$2:$R$48,0)),IF(設定!$I$15="名(所)",$M2&amp;" ("&amp;INDEX(リスト!$S$2:$S$48,MATCH($L2,リスト!$R$2:$R$48,0))&amp;")")))))))))</f>
        <v/>
      </c>
    </row>
    <row r="3" spans="1:22" x14ac:dyDescent="0.4">
      <c r="O3" s="2" t="str">
        <f>IFERROR(IF($B3="","",INDEX(所属情報!$E:$E,MATCH($A3,所属情報!$A:$A,0))),"")</f>
        <v/>
      </c>
      <c r="P3" s="2" t="str">
        <f t="shared" ref="P3:P66" si="0">IF($C3="","",IF($E3="",$C3,$C3&amp;" ("&amp;$E3&amp;")"))</f>
        <v/>
      </c>
      <c r="Q3" s="2" t="str">
        <f t="shared" ref="Q3:Q66" si="1">IF($D3="","",ASC($D3))</f>
        <v/>
      </c>
      <c r="R3" s="2" t="str">
        <f t="shared" ref="R3:R66" si="2">IF($I3="","",UPPER($I3)&amp;" "&amp;UPPER(LEFT($J3,1))&amp;LOWER(RIGHT($J3,LEN($J3)-1))&amp;" ("&amp;MID($G3,3,2)&amp;")")</f>
        <v/>
      </c>
      <c r="S3" s="2" t="str">
        <f>IFERROR(IF($F3="","",INDEX(リスト!$C:$C,MATCH($F3,リスト!$B:$B,0))),"")</f>
        <v/>
      </c>
      <c r="T3" s="2" t="str">
        <f>IFERROR(IF($K3="","",INDEX(リスト!$F:$F,MATCH($K3,リスト!$E:$E,0))),"")</f>
        <v/>
      </c>
      <c r="U3" s="2" t="str">
        <f>IF($B3="","",RIGHT($G3*1000+200+COUNTIF($G$2:$G3,$G3),9))</f>
        <v/>
      </c>
      <c r="V3" s="2" t="str">
        <f>IF(OR($B3="",設定!$I$15="",設定!$I$15="独立"),"",IF($M3="","　－　",IF($L3="",IF(設定!$I$15="所・名","　－　・"&amp;$M3,IF(設定!$I$15="所/名","　－　 / "&amp;$M3,IF(設定!$I$15="(所)名","(　－　) "&amp;$M3,IF(設定!$I$15="名・所",$M3&amp;"・　－　",IF(設定!$I$15="名/所",$M3&amp;" / 　－　",IF(設定!$I$15="名(所)",$M3&amp;"(　－　)")))))),IF(設定!$I$15="所・名",INDEX(リスト!$S$2:$S$48,MATCH($L3,リスト!$R$2:$R$48,0))&amp;"・"&amp;$M3,IF(設定!$I$15="所/名",INDEX(リスト!$S$2:$S$48,MATCH($L3,リスト!$R$2:$R$48,0))&amp;" / "&amp;$M3,IF(設定!$I$15="(所)名","("&amp;INDEX(リスト!$S$2:$S$48,MATCH($L3,リスト!$R$2:$R$48,0))&amp;") "&amp;$M3,IF(設定!$I$15="名・所",$M3&amp;"・"&amp;INDEX(リスト!$S$2:$S$48,MATCH($L3,リスト!$R$2:$R$48,0)),IF(設定!$I$15="名/所",$M3&amp;" / "&amp;INDEX(リスト!$S$2:$S$48,MATCH($L3,リスト!$R$2:$R$48,0)),IF(設定!$I$15="名(所)",$M3&amp;" ("&amp;INDEX(リスト!$S$2:$S$48,MATCH($L3,リスト!$R$2:$R$48,0))&amp;")")))))))))</f>
        <v/>
      </c>
    </row>
    <row r="4" spans="1:22" x14ac:dyDescent="0.4">
      <c r="O4" s="2" t="str">
        <f>IFERROR(IF($B4="","",INDEX(所属情報!$E:$E,MATCH($A4,所属情報!$A:$A,0))),"")</f>
        <v/>
      </c>
      <c r="P4" s="2" t="str">
        <f t="shared" si="0"/>
        <v/>
      </c>
      <c r="Q4" s="2" t="str">
        <f t="shared" si="1"/>
        <v/>
      </c>
      <c r="R4" s="2" t="str">
        <f t="shared" si="2"/>
        <v/>
      </c>
      <c r="S4" s="2" t="str">
        <f>IFERROR(IF($F4="","",INDEX(リスト!$C:$C,MATCH($F4,リスト!$B:$B,0))),"")</f>
        <v/>
      </c>
      <c r="T4" s="2" t="str">
        <f>IFERROR(IF($K4="","",INDEX(リスト!$F:$F,MATCH($K4,リスト!$E:$E,0))),"")</f>
        <v/>
      </c>
      <c r="U4" s="2" t="str">
        <f>IF($B4="","",RIGHT($G4*1000+200+COUNTIF($G$2:$G4,$G4),9))</f>
        <v/>
      </c>
      <c r="V4" s="2" t="str">
        <f>IF(OR($B4="",設定!$I$15="",設定!$I$15="独立"),"",IF($M4="","　－　",IF($L4="",IF(設定!$I$15="所・名","　－　・"&amp;$M4,IF(設定!$I$15="所/名","　－　 / "&amp;$M4,IF(設定!$I$15="(所)名","(　－　) "&amp;$M4,IF(設定!$I$15="名・所",$M4&amp;"・　－　",IF(設定!$I$15="名/所",$M4&amp;" / 　－　",IF(設定!$I$15="名(所)",$M4&amp;"(　－　)")))))),IF(設定!$I$15="所・名",INDEX(リスト!$S$2:$S$48,MATCH($L4,リスト!$R$2:$R$48,0))&amp;"・"&amp;$M4,IF(設定!$I$15="所/名",INDEX(リスト!$S$2:$S$48,MATCH($L4,リスト!$R$2:$R$48,0))&amp;" / "&amp;$M4,IF(設定!$I$15="(所)名","("&amp;INDEX(リスト!$S$2:$S$48,MATCH($L4,リスト!$R$2:$R$48,0))&amp;") "&amp;$M4,IF(設定!$I$15="名・所",$M4&amp;"・"&amp;INDEX(リスト!$S$2:$S$48,MATCH($L4,リスト!$R$2:$R$48,0)),IF(設定!$I$15="名/所",$M4&amp;" / "&amp;INDEX(リスト!$S$2:$S$48,MATCH($L4,リスト!$R$2:$R$48,0)),IF(設定!$I$15="名(所)",$M4&amp;" ("&amp;INDEX(リスト!$S$2:$S$48,MATCH($L4,リスト!$R$2:$R$48,0))&amp;")")))))))))</f>
        <v/>
      </c>
    </row>
    <row r="5" spans="1:22" x14ac:dyDescent="0.4">
      <c r="O5" s="2" t="str">
        <f>IFERROR(IF($B5="","",INDEX(所属情報!$E:$E,MATCH($A5,所属情報!$A:$A,0))),"")</f>
        <v/>
      </c>
      <c r="P5" s="2" t="str">
        <f t="shared" si="0"/>
        <v/>
      </c>
      <c r="Q5" s="2" t="str">
        <f t="shared" si="1"/>
        <v/>
      </c>
      <c r="R5" s="2" t="str">
        <f t="shared" si="2"/>
        <v/>
      </c>
      <c r="S5" s="2" t="str">
        <f>IFERROR(IF($F5="","",INDEX(リスト!$C:$C,MATCH($F5,リスト!$B:$B,0))),"")</f>
        <v/>
      </c>
      <c r="T5" s="2" t="str">
        <f>IFERROR(IF($K5="","",INDEX(リスト!$F:$F,MATCH($K5,リスト!$E:$E,0))),"")</f>
        <v/>
      </c>
      <c r="U5" s="2" t="str">
        <f>IF($B5="","",RIGHT($G5*1000+200+COUNTIF($G$2:$G5,$G5),9))</f>
        <v/>
      </c>
      <c r="V5" s="2" t="str">
        <f>IF(OR($B5="",設定!$I$15="",設定!$I$15="独立"),"",IF($M5="","　－　",IF($L5="",IF(設定!$I$15="所・名","　－　・"&amp;$M5,IF(設定!$I$15="所/名","　－　 / "&amp;$M5,IF(設定!$I$15="(所)名","(　－　) "&amp;$M5,IF(設定!$I$15="名・所",$M5&amp;"・　－　",IF(設定!$I$15="名/所",$M5&amp;" / 　－　",IF(設定!$I$15="名(所)",$M5&amp;"(　－　)")))))),IF(設定!$I$15="所・名",INDEX(リスト!$S$2:$S$48,MATCH($L5,リスト!$R$2:$R$48,0))&amp;"・"&amp;$M5,IF(設定!$I$15="所/名",INDEX(リスト!$S$2:$S$48,MATCH($L5,リスト!$R$2:$R$48,0))&amp;" / "&amp;$M5,IF(設定!$I$15="(所)名","("&amp;INDEX(リスト!$S$2:$S$48,MATCH($L5,リスト!$R$2:$R$48,0))&amp;") "&amp;$M5,IF(設定!$I$15="名・所",$M5&amp;"・"&amp;INDEX(リスト!$S$2:$S$48,MATCH($L5,リスト!$R$2:$R$48,0)),IF(設定!$I$15="名/所",$M5&amp;" / "&amp;INDEX(リスト!$S$2:$S$48,MATCH($L5,リスト!$R$2:$R$48,0)),IF(設定!$I$15="名(所)",$M5&amp;" ("&amp;INDEX(リスト!$S$2:$S$48,MATCH($L5,リスト!$R$2:$R$48,0))&amp;")")))))))))</f>
        <v/>
      </c>
    </row>
    <row r="6" spans="1:22" x14ac:dyDescent="0.4">
      <c r="O6" s="2" t="str">
        <f>IFERROR(IF($B6="","",INDEX(所属情報!$E:$E,MATCH($A6,所属情報!$A:$A,0))),"")</f>
        <v/>
      </c>
      <c r="P6" s="2" t="str">
        <f t="shared" si="0"/>
        <v/>
      </c>
      <c r="Q6" s="2" t="str">
        <f t="shared" si="1"/>
        <v/>
      </c>
      <c r="R6" s="2" t="str">
        <f t="shared" si="2"/>
        <v/>
      </c>
      <c r="S6" s="2" t="str">
        <f>IFERROR(IF($F6="","",INDEX(リスト!$C:$C,MATCH($F6,リスト!$B:$B,0))),"")</f>
        <v/>
      </c>
      <c r="T6" s="2" t="str">
        <f>IFERROR(IF($K6="","",INDEX(リスト!$F:$F,MATCH($K6,リスト!$E:$E,0))),"")</f>
        <v/>
      </c>
      <c r="U6" s="2" t="str">
        <f>IF($B6="","",RIGHT($G6*1000+200+COUNTIF($G$2:$G6,$G6),9))</f>
        <v/>
      </c>
      <c r="V6" s="2" t="str">
        <f>IF(OR($B6="",設定!$I$15="",設定!$I$15="独立"),"",IF($M6="","　－　",IF($L6="",IF(設定!$I$15="所・名","　－　・"&amp;$M6,IF(設定!$I$15="所/名","　－　 / "&amp;$M6,IF(設定!$I$15="(所)名","(　－　) "&amp;$M6,IF(設定!$I$15="名・所",$M6&amp;"・　－　",IF(設定!$I$15="名/所",$M6&amp;" / 　－　",IF(設定!$I$15="名(所)",$M6&amp;"(　－　)")))))),IF(設定!$I$15="所・名",INDEX(リスト!$S$2:$S$48,MATCH($L6,リスト!$R$2:$R$48,0))&amp;"・"&amp;$M6,IF(設定!$I$15="所/名",INDEX(リスト!$S$2:$S$48,MATCH($L6,リスト!$R$2:$R$48,0))&amp;" / "&amp;$M6,IF(設定!$I$15="(所)名","("&amp;INDEX(リスト!$S$2:$S$48,MATCH($L6,リスト!$R$2:$R$48,0))&amp;") "&amp;$M6,IF(設定!$I$15="名・所",$M6&amp;"・"&amp;INDEX(リスト!$S$2:$S$48,MATCH($L6,リスト!$R$2:$R$48,0)),IF(設定!$I$15="名/所",$M6&amp;" / "&amp;INDEX(リスト!$S$2:$S$48,MATCH($L6,リスト!$R$2:$R$48,0)),IF(設定!$I$15="名(所)",$M6&amp;" ("&amp;INDEX(リスト!$S$2:$S$48,MATCH($L6,リスト!$R$2:$R$48,0))&amp;")")))))))))</f>
        <v/>
      </c>
    </row>
    <row r="7" spans="1:22" x14ac:dyDescent="0.4">
      <c r="O7" s="2" t="str">
        <f>IFERROR(IF($B7="","",INDEX(所属情報!$E:$E,MATCH($A7,所属情報!$A:$A,0))),"")</f>
        <v/>
      </c>
      <c r="P7" s="2" t="str">
        <f t="shared" si="0"/>
        <v/>
      </c>
      <c r="Q7" s="2" t="str">
        <f t="shared" si="1"/>
        <v/>
      </c>
      <c r="R7" s="2" t="str">
        <f t="shared" si="2"/>
        <v/>
      </c>
      <c r="S7" s="2" t="str">
        <f>IFERROR(IF($F7="","",INDEX(リスト!$C:$C,MATCH($F7,リスト!$B:$B,0))),"")</f>
        <v/>
      </c>
      <c r="T7" s="2" t="str">
        <f>IFERROR(IF($K7="","",INDEX(リスト!$F:$F,MATCH($K7,リスト!$E:$E,0))),"")</f>
        <v/>
      </c>
      <c r="U7" s="2" t="str">
        <f>IF($B7="","",RIGHT($G7*1000+200+COUNTIF($G$2:$G7,$G7),9))</f>
        <v/>
      </c>
      <c r="V7" s="2" t="str">
        <f>IF(OR($B7="",設定!$I$15="",設定!$I$15="独立"),"",IF($M7="","　－　",IF($L7="",IF(設定!$I$15="所・名","　－　・"&amp;$M7,IF(設定!$I$15="所/名","　－　 / "&amp;$M7,IF(設定!$I$15="(所)名","(　－　) "&amp;$M7,IF(設定!$I$15="名・所",$M7&amp;"・　－　",IF(設定!$I$15="名/所",$M7&amp;" / 　－　",IF(設定!$I$15="名(所)",$M7&amp;"(　－　)")))))),IF(設定!$I$15="所・名",INDEX(リスト!$S$2:$S$48,MATCH($L7,リスト!$R$2:$R$48,0))&amp;"・"&amp;$M7,IF(設定!$I$15="所/名",INDEX(リスト!$S$2:$S$48,MATCH($L7,リスト!$R$2:$R$48,0))&amp;" / "&amp;$M7,IF(設定!$I$15="(所)名","("&amp;INDEX(リスト!$S$2:$S$48,MATCH($L7,リスト!$R$2:$R$48,0))&amp;") "&amp;$M7,IF(設定!$I$15="名・所",$M7&amp;"・"&amp;INDEX(リスト!$S$2:$S$48,MATCH($L7,リスト!$R$2:$R$48,0)),IF(設定!$I$15="名/所",$M7&amp;" / "&amp;INDEX(リスト!$S$2:$S$48,MATCH($L7,リスト!$R$2:$R$48,0)),IF(設定!$I$15="名(所)",$M7&amp;" ("&amp;INDEX(リスト!$S$2:$S$48,MATCH($L7,リスト!$R$2:$R$48,0))&amp;")")))))))))</f>
        <v/>
      </c>
    </row>
    <row r="8" spans="1:22" x14ac:dyDescent="0.4">
      <c r="O8" s="2" t="str">
        <f>IFERROR(IF($B8="","",INDEX(所属情報!$E:$E,MATCH($A8,所属情報!$A:$A,0))),"")</f>
        <v/>
      </c>
      <c r="P8" s="2" t="str">
        <f t="shared" si="0"/>
        <v/>
      </c>
      <c r="Q8" s="2" t="str">
        <f t="shared" si="1"/>
        <v/>
      </c>
      <c r="R8" s="2" t="str">
        <f t="shared" si="2"/>
        <v/>
      </c>
      <c r="S8" s="2" t="str">
        <f>IFERROR(IF($F8="","",INDEX(リスト!$C:$C,MATCH($F8,リスト!$B:$B,0))),"")</f>
        <v/>
      </c>
      <c r="T8" s="2" t="str">
        <f>IFERROR(IF($K8="","",INDEX(リスト!$F:$F,MATCH($K8,リスト!$E:$E,0))),"")</f>
        <v/>
      </c>
      <c r="U8" s="2" t="str">
        <f>IF($B8="","",RIGHT($G8*1000+200+COUNTIF($G$2:$G8,$G8),9))</f>
        <v/>
      </c>
      <c r="V8" s="2" t="str">
        <f>IF(OR($B8="",設定!$I$15="",設定!$I$15="独立"),"",IF($M8="","　－　",IF($L8="",IF(設定!$I$15="所・名","　－　・"&amp;$M8,IF(設定!$I$15="所/名","　－　 / "&amp;$M8,IF(設定!$I$15="(所)名","(　－　) "&amp;$M8,IF(設定!$I$15="名・所",$M8&amp;"・　－　",IF(設定!$I$15="名/所",$M8&amp;" / 　－　",IF(設定!$I$15="名(所)",$M8&amp;"(　－　)")))))),IF(設定!$I$15="所・名",INDEX(リスト!$S$2:$S$48,MATCH($L8,リスト!$R$2:$R$48,0))&amp;"・"&amp;$M8,IF(設定!$I$15="所/名",INDEX(リスト!$S$2:$S$48,MATCH($L8,リスト!$R$2:$R$48,0))&amp;" / "&amp;$M8,IF(設定!$I$15="(所)名","("&amp;INDEX(リスト!$S$2:$S$48,MATCH($L8,リスト!$R$2:$R$48,0))&amp;") "&amp;$M8,IF(設定!$I$15="名・所",$M8&amp;"・"&amp;INDEX(リスト!$S$2:$S$48,MATCH($L8,リスト!$R$2:$R$48,0)),IF(設定!$I$15="名/所",$M8&amp;" / "&amp;INDEX(リスト!$S$2:$S$48,MATCH($L8,リスト!$R$2:$R$48,0)),IF(設定!$I$15="名(所)",$M8&amp;" ("&amp;INDEX(リスト!$S$2:$S$48,MATCH($L8,リスト!$R$2:$R$48,0))&amp;")")))))))))</f>
        <v/>
      </c>
    </row>
    <row r="9" spans="1:22" x14ac:dyDescent="0.4">
      <c r="O9" s="2" t="str">
        <f>IFERROR(IF($B9="","",INDEX(所属情報!$E:$E,MATCH($A9,所属情報!$A:$A,0))),"")</f>
        <v/>
      </c>
      <c r="P9" s="2" t="str">
        <f t="shared" si="0"/>
        <v/>
      </c>
      <c r="Q9" s="2" t="str">
        <f t="shared" si="1"/>
        <v/>
      </c>
      <c r="R9" s="2" t="str">
        <f t="shared" si="2"/>
        <v/>
      </c>
      <c r="S9" s="2" t="str">
        <f>IFERROR(IF($F9="","",INDEX(リスト!$C:$C,MATCH($F9,リスト!$B:$B,0))),"")</f>
        <v/>
      </c>
      <c r="T9" s="2" t="str">
        <f>IFERROR(IF($K9="","",INDEX(リスト!$F:$F,MATCH($K9,リスト!$E:$E,0))),"")</f>
        <v/>
      </c>
      <c r="U9" s="2" t="str">
        <f>IF($B9="","",RIGHT($G9*1000+200+COUNTIF($G$2:$G9,$G9),9))</f>
        <v/>
      </c>
      <c r="V9" s="2" t="str">
        <f>IF(OR($B9="",設定!$I$15="",設定!$I$15="独立"),"",IF($M9="","　－　",IF($L9="",IF(設定!$I$15="所・名","　－　・"&amp;$M9,IF(設定!$I$15="所/名","　－　 / "&amp;$M9,IF(設定!$I$15="(所)名","(　－　) "&amp;$M9,IF(設定!$I$15="名・所",$M9&amp;"・　－　",IF(設定!$I$15="名/所",$M9&amp;" / 　－　",IF(設定!$I$15="名(所)",$M9&amp;"(　－　)")))))),IF(設定!$I$15="所・名",INDEX(リスト!$S$2:$S$48,MATCH($L9,リスト!$R$2:$R$48,0))&amp;"・"&amp;$M9,IF(設定!$I$15="所/名",INDEX(リスト!$S$2:$S$48,MATCH($L9,リスト!$R$2:$R$48,0))&amp;" / "&amp;$M9,IF(設定!$I$15="(所)名","("&amp;INDEX(リスト!$S$2:$S$48,MATCH($L9,リスト!$R$2:$R$48,0))&amp;") "&amp;$M9,IF(設定!$I$15="名・所",$M9&amp;"・"&amp;INDEX(リスト!$S$2:$S$48,MATCH($L9,リスト!$R$2:$R$48,0)),IF(設定!$I$15="名/所",$M9&amp;" / "&amp;INDEX(リスト!$S$2:$S$48,MATCH($L9,リスト!$R$2:$R$48,0)),IF(設定!$I$15="名(所)",$M9&amp;" ("&amp;INDEX(リスト!$S$2:$S$48,MATCH($L9,リスト!$R$2:$R$48,0))&amp;")")))))))))</f>
        <v/>
      </c>
    </row>
    <row r="10" spans="1:22" x14ac:dyDescent="0.4">
      <c r="O10" s="2" t="str">
        <f>IFERROR(IF($B10="","",INDEX(所属情報!$E:$E,MATCH($A10,所属情報!$A:$A,0))),"")</f>
        <v/>
      </c>
      <c r="P10" s="2" t="str">
        <f t="shared" si="0"/>
        <v/>
      </c>
      <c r="Q10" s="2" t="str">
        <f t="shared" si="1"/>
        <v/>
      </c>
      <c r="R10" s="2" t="str">
        <f t="shared" si="2"/>
        <v/>
      </c>
      <c r="S10" s="2" t="str">
        <f>IFERROR(IF($F10="","",INDEX(リスト!$C:$C,MATCH($F10,リスト!$B:$B,0))),"")</f>
        <v/>
      </c>
      <c r="T10" s="2" t="str">
        <f>IFERROR(IF($K10="","",INDEX(リスト!$F:$F,MATCH($K10,リスト!$E:$E,0))),"")</f>
        <v/>
      </c>
      <c r="U10" s="2" t="str">
        <f>IF($B10="","",RIGHT($G10*1000+200+COUNTIF($G$2:$G10,$G10),9))</f>
        <v/>
      </c>
      <c r="V10" s="2" t="str">
        <f>IF(OR($B10="",設定!$I$15="",設定!$I$15="独立"),"",IF($M10="","　－　",IF($L10="",IF(設定!$I$15="所・名","　－　・"&amp;$M10,IF(設定!$I$15="所/名","　－　 / "&amp;$M10,IF(設定!$I$15="(所)名","(　－　) "&amp;$M10,IF(設定!$I$15="名・所",$M10&amp;"・　－　",IF(設定!$I$15="名/所",$M10&amp;" / 　－　",IF(設定!$I$15="名(所)",$M10&amp;"(　－　)")))))),IF(設定!$I$15="所・名",INDEX(リスト!$S$2:$S$48,MATCH($L10,リスト!$R$2:$R$48,0))&amp;"・"&amp;$M10,IF(設定!$I$15="所/名",INDEX(リスト!$S$2:$S$48,MATCH($L10,リスト!$R$2:$R$48,0))&amp;" / "&amp;$M10,IF(設定!$I$15="(所)名","("&amp;INDEX(リスト!$S$2:$S$48,MATCH($L10,リスト!$R$2:$R$48,0))&amp;") "&amp;$M10,IF(設定!$I$15="名・所",$M10&amp;"・"&amp;INDEX(リスト!$S$2:$S$48,MATCH($L10,リスト!$R$2:$R$48,0)),IF(設定!$I$15="名/所",$M10&amp;" / "&amp;INDEX(リスト!$S$2:$S$48,MATCH($L10,リスト!$R$2:$R$48,0)),IF(設定!$I$15="名(所)",$M10&amp;" ("&amp;INDEX(リスト!$S$2:$S$48,MATCH($L10,リスト!$R$2:$R$48,0))&amp;")")))))))))</f>
        <v/>
      </c>
    </row>
    <row r="11" spans="1:22" x14ac:dyDescent="0.4">
      <c r="O11" s="2" t="str">
        <f>IFERROR(IF($B11="","",INDEX(所属情報!$E:$E,MATCH($A11,所属情報!$A:$A,0))),"")</f>
        <v/>
      </c>
      <c r="P11" s="2" t="str">
        <f t="shared" si="0"/>
        <v/>
      </c>
      <c r="Q11" s="2" t="str">
        <f t="shared" si="1"/>
        <v/>
      </c>
      <c r="R11" s="2" t="str">
        <f t="shared" si="2"/>
        <v/>
      </c>
      <c r="S11" s="2" t="str">
        <f>IFERROR(IF($F11="","",INDEX(リスト!$C:$C,MATCH($F11,リスト!$B:$B,0))),"")</f>
        <v/>
      </c>
      <c r="T11" s="2" t="str">
        <f>IFERROR(IF($K11="","",INDEX(リスト!$F:$F,MATCH($K11,リスト!$E:$E,0))),"")</f>
        <v/>
      </c>
      <c r="U11" s="2" t="str">
        <f>IF($B11="","",RIGHT($G11*1000+200+COUNTIF($G$2:$G11,$G11),9))</f>
        <v/>
      </c>
      <c r="V11" s="2" t="str">
        <f>IF(OR($B11="",設定!$I$15="",設定!$I$15="独立"),"",IF($M11="","　－　",IF($L11="",IF(設定!$I$15="所・名","　－　・"&amp;$M11,IF(設定!$I$15="所/名","　－　 / "&amp;$M11,IF(設定!$I$15="(所)名","(　－　) "&amp;$M11,IF(設定!$I$15="名・所",$M11&amp;"・　－　",IF(設定!$I$15="名/所",$M11&amp;" / 　－　",IF(設定!$I$15="名(所)",$M11&amp;"(　－　)")))))),IF(設定!$I$15="所・名",INDEX(リスト!$S$2:$S$48,MATCH($L11,リスト!$R$2:$R$48,0))&amp;"・"&amp;$M11,IF(設定!$I$15="所/名",INDEX(リスト!$S$2:$S$48,MATCH($L11,リスト!$R$2:$R$48,0))&amp;" / "&amp;$M11,IF(設定!$I$15="(所)名","("&amp;INDEX(リスト!$S$2:$S$48,MATCH($L11,リスト!$R$2:$R$48,0))&amp;") "&amp;$M11,IF(設定!$I$15="名・所",$M11&amp;"・"&amp;INDEX(リスト!$S$2:$S$48,MATCH($L11,リスト!$R$2:$R$48,0)),IF(設定!$I$15="名/所",$M11&amp;" / "&amp;INDEX(リスト!$S$2:$S$48,MATCH($L11,リスト!$R$2:$R$48,0)),IF(設定!$I$15="名(所)",$M11&amp;" ("&amp;INDEX(リスト!$S$2:$S$48,MATCH($L11,リスト!$R$2:$R$48,0))&amp;")")))))))))</f>
        <v/>
      </c>
    </row>
    <row r="12" spans="1:22" x14ac:dyDescent="0.4">
      <c r="O12" s="2" t="str">
        <f>IFERROR(IF($B12="","",INDEX(所属情報!$E:$E,MATCH($A12,所属情報!$A:$A,0))),"")</f>
        <v/>
      </c>
      <c r="P12" s="2" t="str">
        <f t="shared" si="0"/>
        <v/>
      </c>
      <c r="Q12" s="2" t="str">
        <f t="shared" si="1"/>
        <v/>
      </c>
      <c r="R12" s="2" t="str">
        <f t="shared" si="2"/>
        <v/>
      </c>
      <c r="S12" s="2" t="str">
        <f>IFERROR(IF($F12="","",INDEX(リスト!$C:$C,MATCH($F12,リスト!$B:$B,0))),"")</f>
        <v/>
      </c>
      <c r="T12" s="2" t="str">
        <f>IFERROR(IF($K12="","",INDEX(リスト!$F:$F,MATCH($K12,リスト!$E:$E,0))),"")</f>
        <v/>
      </c>
      <c r="U12" s="2" t="str">
        <f>IF($B12="","",RIGHT($G12*1000+200+COUNTIF($G$2:$G12,$G12),9))</f>
        <v/>
      </c>
      <c r="V12" s="2" t="str">
        <f>IF(OR($B12="",設定!$I$15="",設定!$I$15="独立"),"",IF($M12="","　－　",IF($L12="",IF(設定!$I$15="所・名","　－　・"&amp;$M12,IF(設定!$I$15="所/名","　－　 / "&amp;$M12,IF(設定!$I$15="(所)名","(　－　) "&amp;$M12,IF(設定!$I$15="名・所",$M12&amp;"・　－　",IF(設定!$I$15="名/所",$M12&amp;" / 　－　",IF(設定!$I$15="名(所)",$M12&amp;"(　－　)")))))),IF(設定!$I$15="所・名",INDEX(リスト!$S$2:$S$48,MATCH($L12,リスト!$R$2:$R$48,0))&amp;"・"&amp;$M12,IF(設定!$I$15="所/名",INDEX(リスト!$S$2:$S$48,MATCH($L12,リスト!$R$2:$R$48,0))&amp;" / "&amp;$M12,IF(設定!$I$15="(所)名","("&amp;INDEX(リスト!$S$2:$S$48,MATCH($L12,リスト!$R$2:$R$48,0))&amp;") "&amp;$M12,IF(設定!$I$15="名・所",$M12&amp;"・"&amp;INDEX(リスト!$S$2:$S$48,MATCH($L12,リスト!$R$2:$R$48,0)),IF(設定!$I$15="名/所",$M12&amp;" / "&amp;INDEX(リスト!$S$2:$S$48,MATCH($L12,リスト!$R$2:$R$48,0)),IF(設定!$I$15="名(所)",$M12&amp;" ("&amp;INDEX(リスト!$S$2:$S$48,MATCH($L12,リスト!$R$2:$R$48,0))&amp;")")))))))))</f>
        <v/>
      </c>
    </row>
    <row r="13" spans="1:22" x14ac:dyDescent="0.4">
      <c r="O13" s="2" t="str">
        <f>IFERROR(IF($B13="","",INDEX(所属情報!$E:$E,MATCH($A13,所属情報!$A:$A,0))),"")</f>
        <v/>
      </c>
      <c r="P13" s="2" t="str">
        <f t="shared" si="0"/>
        <v/>
      </c>
      <c r="Q13" s="2" t="str">
        <f t="shared" si="1"/>
        <v/>
      </c>
      <c r="R13" s="2" t="str">
        <f t="shared" si="2"/>
        <v/>
      </c>
      <c r="S13" s="2" t="str">
        <f>IFERROR(IF($F13="","",INDEX(リスト!$C:$C,MATCH($F13,リスト!$B:$B,0))),"")</f>
        <v/>
      </c>
      <c r="T13" s="2" t="str">
        <f>IFERROR(IF($K13="","",INDEX(リスト!$F:$F,MATCH($K13,リスト!$E:$E,0))),"")</f>
        <v/>
      </c>
      <c r="U13" s="2" t="str">
        <f>IF($B13="","",RIGHT($G13*1000+200+COUNTIF($G$2:$G13,$G13),9))</f>
        <v/>
      </c>
      <c r="V13" s="2" t="str">
        <f>IF(OR($B13="",設定!$I$15="",設定!$I$15="独立"),"",IF($M13="","　－　",IF($L13="",IF(設定!$I$15="所・名","　－　・"&amp;$M13,IF(設定!$I$15="所/名","　－　 / "&amp;$M13,IF(設定!$I$15="(所)名","(　－　) "&amp;$M13,IF(設定!$I$15="名・所",$M13&amp;"・　－　",IF(設定!$I$15="名/所",$M13&amp;" / 　－　",IF(設定!$I$15="名(所)",$M13&amp;"(　－　)")))))),IF(設定!$I$15="所・名",INDEX(リスト!$S$2:$S$48,MATCH($L13,リスト!$R$2:$R$48,0))&amp;"・"&amp;$M13,IF(設定!$I$15="所/名",INDEX(リスト!$S$2:$S$48,MATCH($L13,リスト!$R$2:$R$48,0))&amp;" / "&amp;$M13,IF(設定!$I$15="(所)名","("&amp;INDEX(リスト!$S$2:$S$48,MATCH($L13,リスト!$R$2:$R$48,0))&amp;") "&amp;$M13,IF(設定!$I$15="名・所",$M13&amp;"・"&amp;INDEX(リスト!$S$2:$S$48,MATCH($L13,リスト!$R$2:$R$48,0)),IF(設定!$I$15="名/所",$M13&amp;" / "&amp;INDEX(リスト!$S$2:$S$48,MATCH($L13,リスト!$R$2:$R$48,0)),IF(設定!$I$15="名(所)",$M13&amp;" ("&amp;INDEX(リスト!$S$2:$S$48,MATCH($L13,リスト!$R$2:$R$48,0))&amp;")")))))))))</f>
        <v/>
      </c>
    </row>
    <row r="14" spans="1:22" x14ac:dyDescent="0.4">
      <c r="O14" s="2" t="str">
        <f>IFERROR(IF($B14="","",INDEX(所属情報!$E:$E,MATCH($A14,所属情報!$A:$A,0))),"")</f>
        <v/>
      </c>
      <c r="P14" s="2" t="str">
        <f t="shared" si="0"/>
        <v/>
      </c>
      <c r="Q14" s="2" t="str">
        <f t="shared" si="1"/>
        <v/>
      </c>
      <c r="R14" s="2" t="str">
        <f t="shared" si="2"/>
        <v/>
      </c>
      <c r="S14" s="2" t="str">
        <f>IFERROR(IF($F14="","",INDEX(リスト!$C:$C,MATCH($F14,リスト!$B:$B,0))),"")</f>
        <v/>
      </c>
      <c r="T14" s="2" t="str">
        <f>IFERROR(IF($K14="","",INDEX(リスト!$F:$F,MATCH($K14,リスト!$E:$E,0))),"")</f>
        <v/>
      </c>
      <c r="U14" s="2" t="str">
        <f>IF($B14="","",RIGHT($G14*1000+200+COUNTIF($G$2:$G14,$G14),9))</f>
        <v/>
      </c>
      <c r="V14" s="2" t="str">
        <f>IF(OR($B14="",設定!$I$15="",設定!$I$15="独立"),"",IF($M14="","　－　",IF($L14="",IF(設定!$I$15="所・名","　－　・"&amp;$M14,IF(設定!$I$15="所/名","　－　 / "&amp;$M14,IF(設定!$I$15="(所)名","(　－　) "&amp;$M14,IF(設定!$I$15="名・所",$M14&amp;"・　－　",IF(設定!$I$15="名/所",$M14&amp;" / 　－　",IF(設定!$I$15="名(所)",$M14&amp;"(　－　)")))))),IF(設定!$I$15="所・名",INDEX(リスト!$S$2:$S$48,MATCH($L14,リスト!$R$2:$R$48,0))&amp;"・"&amp;$M14,IF(設定!$I$15="所/名",INDEX(リスト!$S$2:$S$48,MATCH($L14,リスト!$R$2:$R$48,0))&amp;" / "&amp;$M14,IF(設定!$I$15="(所)名","("&amp;INDEX(リスト!$S$2:$S$48,MATCH($L14,リスト!$R$2:$R$48,0))&amp;") "&amp;$M14,IF(設定!$I$15="名・所",$M14&amp;"・"&amp;INDEX(リスト!$S$2:$S$48,MATCH($L14,リスト!$R$2:$R$48,0)),IF(設定!$I$15="名/所",$M14&amp;" / "&amp;INDEX(リスト!$S$2:$S$48,MATCH($L14,リスト!$R$2:$R$48,0)),IF(設定!$I$15="名(所)",$M14&amp;" ("&amp;INDEX(リスト!$S$2:$S$48,MATCH($L14,リスト!$R$2:$R$48,0))&amp;")")))))))))</f>
        <v/>
      </c>
    </row>
    <row r="15" spans="1:22" x14ac:dyDescent="0.4">
      <c r="O15" s="2" t="str">
        <f>IFERROR(IF($B15="","",INDEX(所属情報!$E:$E,MATCH($A15,所属情報!$A:$A,0))),"")</f>
        <v/>
      </c>
      <c r="P15" s="2" t="str">
        <f t="shared" si="0"/>
        <v/>
      </c>
      <c r="Q15" s="2" t="str">
        <f t="shared" si="1"/>
        <v/>
      </c>
      <c r="R15" s="2" t="str">
        <f t="shared" si="2"/>
        <v/>
      </c>
      <c r="S15" s="2" t="str">
        <f>IFERROR(IF($F15="","",INDEX(リスト!$C:$C,MATCH($F15,リスト!$B:$B,0))),"")</f>
        <v/>
      </c>
      <c r="T15" s="2" t="str">
        <f>IFERROR(IF($K15="","",INDEX(リスト!$F:$F,MATCH($K15,リスト!$E:$E,0))),"")</f>
        <v/>
      </c>
      <c r="U15" s="2" t="str">
        <f>IF($B15="","",RIGHT($G15*1000+200+COUNTIF($G$2:$G15,$G15),9))</f>
        <v/>
      </c>
      <c r="V15" s="2" t="str">
        <f>IF(OR($B15="",設定!$I$15="",設定!$I$15="独立"),"",IF($M15="","　－　",IF($L15="",IF(設定!$I$15="所・名","　－　・"&amp;$M15,IF(設定!$I$15="所/名","　－　 / "&amp;$M15,IF(設定!$I$15="(所)名","(　－　) "&amp;$M15,IF(設定!$I$15="名・所",$M15&amp;"・　－　",IF(設定!$I$15="名/所",$M15&amp;" / 　－　",IF(設定!$I$15="名(所)",$M15&amp;"(　－　)")))))),IF(設定!$I$15="所・名",INDEX(リスト!$S$2:$S$48,MATCH($L15,リスト!$R$2:$R$48,0))&amp;"・"&amp;$M15,IF(設定!$I$15="所/名",INDEX(リスト!$S$2:$S$48,MATCH($L15,リスト!$R$2:$R$48,0))&amp;" / "&amp;$M15,IF(設定!$I$15="(所)名","("&amp;INDEX(リスト!$S$2:$S$48,MATCH($L15,リスト!$R$2:$R$48,0))&amp;") "&amp;$M15,IF(設定!$I$15="名・所",$M15&amp;"・"&amp;INDEX(リスト!$S$2:$S$48,MATCH($L15,リスト!$R$2:$R$48,0)),IF(設定!$I$15="名/所",$M15&amp;" / "&amp;INDEX(リスト!$S$2:$S$48,MATCH($L15,リスト!$R$2:$R$48,0)),IF(設定!$I$15="名(所)",$M15&amp;" ("&amp;INDEX(リスト!$S$2:$S$48,MATCH($L15,リスト!$R$2:$R$48,0))&amp;")")))))))))</f>
        <v/>
      </c>
    </row>
    <row r="16" spans="1:22" x14ac:dyDescent="0.4">
      <c r="O16" s="2" t="str">
        <f>IFERROR(IF($B16="","",INDEX(所属情報!$E:$E,MATCH($A16,所属情報!$A:$A,0))),"")</f>
        <v/>
      </c>
      <c r="P16" s="2" t="str">
        <f t="shared" si="0"/>
        <v/>
      </c>
      <c r="Q16" s="2" t="str">
        <f t="shared" si="1"/>
        <v/>
      </c>
      <c r="R16" s="2" t="str">
        <f t="shared" si="2"/>
        <v/>
      </c>
      <c r="S16" s="2" t="str">
        <f>IFERROR(IF($F16="","",INDEX(リスト!$C:$C,MATCH($F16,リスト!$B:$B,0))),"")</f>
        <v/>
      </c>
      <c r="T16" s="2" t="str">
        <f>IFERROR(IF($K16="","",INDEX(リスト!$F:$F,MATCH($K16,リスト!$E:$E,0))),"")</f>
        <v/>
      </c>
      <c r="U16" s="2" t="str">
        <f>IF($B16="","",RIGHT($G16*1000+200+COUNTIF($G$2:$G16,$G16),9))</f>
        <v/>
      </c>
      <c r="V16" s="2" t="str">
        <f>IF(OR($B16="",設定!$I$15="",設定!$I$15="独立"),"",IF($M16="","　－　",IF($L16="",IF(設定!$I$15="所・名","　－　・"&amp;$M16,IF(設定!$I$15="所/名","　－　 / "&amp;$M16,IF(設定!$I$15="(所)名","(　－　) "&amp;$M16,IF(設定!$I$15="名・所",$M16&amp;"・　－　",IF(設定!$I$15="名/所",$M16&amp;" / 　－　",IF(設定!$I$15="名(所)",$M16&amp;"(　－　)")))))),IF(設定!$I$15="所・名",INDEX(リスト!$S$2:$S$48,MATCH($L16,リスト!$R$2:$R$48,0))&amp;"・"&amp;$M16,IF(設定!$I$15="所/名",INDEX(リスト!$S$2:$S$48,MATCH($L16,リスト!$R$2:$R$48,0))&amp;" / "&amp;$M16,IF(設定!$I$15="(所)名","("&amp;INDEX(リスト!$S$2:$S$48,MATCH($L16,リスト!$R$2:$R$48,0))&amp;") "&amp;$M16,IF(設定!$I$15="名・所",$M16&amp;"・"&amp;INDEX(リスト!$S$2:$S$48,MATCH($L16,リスト!$R$2:$R$48,0)),IF(設定!$I$15="名/所",$M16&amp;" / "&amp;INDEX(リスト!$S$2:$S$48,MATCH($L16,リスト!$R$2:$R$48,0)),IF(設定!$I$15="名(所)",$M16&amp;" ("&amp;INDEX(リスト!$S$2:$S$48,MATCH($L16,リスト!$R$2:$R$48,0))&amp;")")))))))))</f>
        <v/>
      </c>
    </row>
    <row r="17" spans="15:22" x14ac:dyDescent="0.4">
      <c r="O17" s="2" t="str">
        <f>IFERROR(IF($B17="","",INDEX(所属情報!$E:$E,MATCH($A17,所属情報!$A:$A,0))),"")</f>
        <v/>
      </c>
      <c r="P17" s="2" t="str">
        <f t="shared" si="0"/>
        <v/>
      </c>
      <c r="Q17" s="2" t="str">
        <f t="shared" si="1"/>
        <v/>
      </c>
      <c r="R17" s="2" t="str">
        <f t="shared" si="2"/>
        <v/>
      </c>
      <c r="S17" s="2" t="str">
        <f>IFERROR(IF($F17="","",INDEX(リスト!$C:$C,MATCH($F17,リスト!$B:$B,0))),"")</f>
        <v/>
      </c>
      <c r="T17" s="2" t="str">
        <f>IFERROR(IF($K17="","",INDEX(リスト!$F:$F,MATCH($K17,リスト!$E:$E,0))),"")</f>
        <v/>
      </c>
      <c r="U17" s="2" t="str">
        <f>IF($B17="","",RIGHT($G17*1000+200+COUNTIF($G$2:$G17,$G17),9))</f>
        <v/>
      </c>
      <c r="V17" s="2" t="str">
        <f>IF(OR($B17="",設定!$I$15="",設定!$I$15="独立"),"",IF($M17="","　－　",IF($L17="",IF(設定!$I$15="所・名","　－　・"&amp;$M17,IF(設定!$I$15="所/名","　－　 / "&amp;$M17,IF(設定!$I$15="(所)名","(　－　) "&amp;$M17,IF(設定!$I$15="名・所",$M17&amp;"・　－　",IF(設定!$I$15="名/所",$M17&amp;" / 　－　",IF(設定!$I$15="名(所)",$M17&amp;"(　－　)")))))),IF(設定!$I$15="所・名",INDEX(リスト!$S$2:$S$48,MATCH($L17,リスト!$R$2:$R$48,0))&amp;"・"&amp;$M17,IF(設定!$I$15="所/名",INDEX(リスト!$S$2:$S$48,MATCH($L17,リスト!$R$2:$R$48,0))&amp;" / "&amp;$M17,IF(設定!$I$15="(所)名","("&amp;INDEX(リスト!$S$2:$S$48,MATCH($L17,リスト!$R$2:$R$48,0))&amp;") "&amp;$M17,IF(設定!$I$15="名・所",$M17&amp;"・"&amp;INDEX(リスト!$S$2:$S$48,MATCH($L17,リスト!$R$2:$R$48,0)),IF(設定!$I$15="名/所",$M17&amp;" / "&amp;INDEX(リスト!$S$2:$S$48,MATCH($L17,リスト!$R$2:$R$48,0)),IF(設定!$I$15="名(所)",$M17&amp;" ("&amp;INDEX(リスト!$S$2:$S$48,MATCH($L17,リスト!$R$2:$R$48,0))&amp;")")))))))))</f>
        <v/>
      </c>
    </row>
    <row r="18" spans="15:22" x14ac:dyDescent="0.4">
      <c r="O18" s="2" t="str">
        <f>IFERROR(IF($B18="","",INDEX(所属情報!$E:$E,MATCH($A18,所属情報!$A:$A,0))),"")</f>
        <v/>
      </c>
      <c r="P18" s="2" t="str">
        <f t="shared" si="0"/>
        <v/>
      </c>
      <c r="Q18" s="2" t="str">
        <f t="shared" si="1"/>
        <v/>
      </c>
      <c r="R18" s="2" t="str">
        <f t="shared" si="2"/>
        <v/>
      </c>
      <c r="S18" s="2" t="str">
        <f>IFERROR(IF($F18="","",INDEX(リスト!$C:$C,MATCH($F18,リスト!$B:$B,0))),"")</f>
        <v/>
      </c>
      <c r="T18" s="2" t="str">
        <f>IFERROR(IF($K18="","",INDEX(リスト!$F:$F,MATCH($K18,リスト!$E:$E,0))),"")</f>
        <v/>
      </c>
      <c r="U18" s="2" t="str">
        <f>IF($B18="","",RIGHT($G18*1000+200+COUNTIF($G$2:$G18,$G18),9))</f>
        <v/>
      </c>
      <c r="V18" s="2" t="str">
        <f>IF(OR($B18="",設定!$I$15="",設定!$I$15="独立"),"",IF($M18="","　－　",IF($L18="",IF(設定!$I$15="所・名","　－　・"&amp;$M18,IF(設定!$I$15="所/名","　－　 / "&amp;$M18,IF(設定!$I$15="(所)名","(　－　) "&amp;$M18,IF(設定!$I$15="名・所",$M18&amp;"・　－　",IF(設定!$I$15="名/所",$M18&amp;" / 　－　",IF(設定!$I$15="名(所)",$M18&amp;"(　－　)")))))),IF(設定!$I$15="所・名",INDEX(リスト!$S$2:$S$48,MATCH($L18,リスト!$R$2:$R$48,0))&amp;"・"&amp;$M18,IF(設定!$I$15="所/名",INDEX(リスト!$S$2:$S$48,MATCH($L18,リスト!$R$2:$R$48,0))&amp;" / "&amp;$M18,IF(設定!$I$15="(所)名","("&amp;INDEX(リスト!$S$2:$S$48,MATCH($L18,リスト!$R$2:$R$48,0))&amp;") "&amp;$M18,IF(設定!$I$15="名・所",$M18&amp;"・"&amp;INDEX(リスト!$S$2:$S$48,MATCH($L18,リスト!$R$2:$R$48,0)),IF(設定!$I$15="名/所",$M18&amp;" / "&amp;INDEX(リスト!$S$2:$S$48,MATCH($L18,リスト!$R$2:$R$48,0)),IF(設定!$I$15="名(所)",$M18&amp;" ("&amp;INDEX(リスト!$S$2:$S$48,MATCH($L18,リスト!$R$2:$R$48,0))&amp;")")))))))))</f>
        <v/>
      </c>
    </row>
    <row r="19" spans="15:22" x14ac:dyDescent="0.4">
      <c r="O19" s="2" t="str">
        <f>IFERROR(IF($B19="","",INDEX(所属情報!$E:$E,MATCH($A19,所属情報!$A:$A,0))),"")</f>
        <v/>
      </c>
      <c r="P19" s="2" t="str">
        <f t="shared" si="0"/>
        <v/>
      </c>
      <c r="Q19" s="2" t="str">
        <f t="shared" si="1"/>
        <v/>
      </c>
      <c r="R19" s="2" t="str">
        <f t="shared" si="2"/>
        <v/>
      </c>
      <c r="S19" s="2" t="str">
        <f>IFERROR(IF($F19="","",INDEX(リスト!$C:$C,MATCH($F19,リスト!$B:$B,0))),"")</f>
        <v/>
      </c>
      <c r="T19" s="2" t="str">
        <f>IFERROR(IF($K19="","",INDEX(リスト!$F:$F,MATCH($K19,リスト!$E:$E,0))),"")</f>
        <v/>
      </c>
      <c r="U19" s="2" t="str">
        <f>IF($B19="","",RIGHT($G19*1000+200+COUNTIF($G$2:$G19,$G19),9))</f>
        <v/>
      </c>
      <c r="V19" s="2" t="str">
        <f>IF(OR($B19="",設定!$I$15="",設定!$I$15="独立"),"",IF($M19="","　－　",IF($L19="",IF(設定!$I$15="所・名","　－　・"&amp;$M19,IF(設定!$I$15="所/名","　－　 / "&amp;$M19,IF(設定!$I$15="(所)名","(　－　) "&amp;$M19,IF(設定!$I$15="名・所",$M19&amp;"・　－　",IF(設定!$I$15="名/所",$M19&amp;" / 　－　",IF(設定!$I$15="名(所)",$M19&amp;"(　－　)")))))),IF(設定!$I$15="所・名",INDEX(リスト!$S$2:$S$48,MATCH($L19,リスト!$R$2:$R$48,0))&amp;"・"&amp;$M19,IF(設定!$I$15="所/名",INDEX(リスト!$S$2:$S$48,MATCH($L19,リスト!$R$2:$R$48,0))&amp;" / "&amp;$M19,IF(設定!$I$15="(所)名","("&amp;INDEX(リスト!$S$2:$S$48,MATCH($L19,リスト!$R$2:$R$48,0))&amp;") "&amp;$M19,IF(設定!$I$15="名・所",$M19&amp;"・"&amp;INDEX(リスト!$S$2:$S$48,MATCH($L19,リスト!$R$2:$R$48,0)),IF(設定!$I$15="名/所",$M19&amp;" / "&amp;INDEX(リスト!$S$2:$S$48,MATCH($L19,リスト!$R$2:$R$48,0)),IF(設定!$I$15="名(所)",$M19&amp;" ("&amp;INDEX(リスト!$S$2:$S$48,MATCH($L19,リスト!$R$2:$R$48,0))&amp;")")))))))))</f>
        <v/>
      </c>
    </row>
    <row r="20" spans="15:22" x14ac:dyDescent="0.4">
      <c r="O20" s="2" t="str">
        <f>IFERROR(IF($B20="","",INDEX(所属情報!$E:$E,MATCH($A20,所属情報!$A:$A,0))),"")</f>
        <v/>
      </c>
      <c r="P20" s="2" t="str">
        <f t="shared" si="0"/>
        <v/>
      </c>
      <c r="Q20" s="2" t="str">
        <f t="shared" si="1"/>
        <v/>
      </c>
      <c r="R20" s="2" t="str">
        <f t="shared" si="2"/>
        <v/>
      </c>
      <c r="S20" s="2" t="str">
        <f>IFERROR(IF($F20="","",INDEX(リスト!$C:$C,MATCH($F20,リスト!$B:$B,0))),"")</f>
        <v/>
      </c>
      <c r="T20" s="2" t="str">
        <f>IFERROR(IF($K20="","",INDEX(リスト!$F:$F,MATCH($K20,リスト!$E:$E,0))),"")</f>
        <v/>
      </c>
      <c r="U20" s="2" t="str">
        <f>IF($B20="","",RIGHT($G20*1000+200+COUNTIF($G$2:$G20,$G20),9))</f>
        <v/>
      </c>
      <c r="V20" s="2" t="str">
        <f>IF(OR($B20="",設定!$I$15="",設定!$I$15="独立"),"",IF($M20="","　－　",IF($L20="",IF(設定!$I$15="所・名","　－　・"&amp;$M20,IF(設定!$I$15="所/名","　－　 / "&amp;$M20,IF(設定!$I$15="(所)名","(　－　) "&amp;$M20,IF(設定!$I$15="名・所",$M20&amp;"・　－　",IF(設定!$I$15="名/所",$M20&amp;" / 　－　",IF(設定!$I$15="名(所)",$M20&amp;"(　－　)")))))),IF(設定!$I$15="所・名",INDEX(リスト!$S$2:$S$48,MATCH($L20,リスト!$R$2:$R$48,0))&amp;"・"&amp;$M20,IF(設定!$I$15="所/名",INDEX(リスト!$S$2:$S$48,MATCH($L20,リスト!$R$2:$R$48,0))&amp;" / "&amp;$M20,IF(設定!$I$15="(所)名","("&amp;INDEX(リスト!$S$2:$S$48,MATCH($L20,リスト!$R$2:$R$48,0))&amp;") "&amp;$M20,IF(設定!$I$15="名・所",$M20&amp;"・"&amp;INDEX(リスト!$S$2:$S$48,MATCH($L20,リスト!$R$2:$R$48,0)),IF(設定!$I$15="名/所",$M20&amp;" / "&amp;INDEX(リスト!$S$2:$S$48,MATCH($L20,リスト!$R$2:$R$48,0)),IF(設定!$I$15="名(所)",$M20&amp;" ("&amp;INDEX(リスト!$S$2:$S$48,MATCH($L20,リスト!$R$2:$R$48,0))&amp;")")))))))))</f>
        <v/>
      </c>
    </row>
    <row r="21" spans="15:22" x14ac:dyDescent="0.4">
      <c r="O21" s="2" t="str">
        <f>IFERROR(IF($B21="","",INDEX(所属情報!$E:$E,MATCH($A21,所属情報!$A:$A,0))),"")</f>
        <v/>
      </c>
      <c r="P21" s="2" t="str">
        <f t="shared" si="0"/>
        <v/>
      </c>
      <c r="Q21" s="2" t="str">
        <f t="shared" si="1"/>
        <v/>
      </c>
      <c r="R21" s="2" t="str">
        <f t="shared" si="2"/>
        <v/>
      </c>
      <c r="S21" s="2" t="str">
        <f>IFERROR(IF($F21="","",INDEX(リスト!$C:$C,MATCH($F21,リスト!$B:$B,0))),"")</f>
        <v/>
      </c>
      <c r="T21" s="2" t="str">
        <f>IFERROR(IF($K21="","",INDEX(リスト!$F:$F,MATCH($K21,リスト!$E:$E,0))),"")</f>
        <v/>
      </c>
      <c r="U21" s="2" t="str">
        <f>IF($B21="","",RIGHT($G21*1000+200+COUNTIF($G$2:$G21,$G21),9))</f>
        <v/>
      </c>
      <c r="V21" s="2" t="str">
        <f>IF(OR($B21="",設定!$I$15="",設定!$I$15="独立"),"",IF($M21="","　－　",IF($L21="",IF(設定!$I$15="所・名","　－　・"&amp;$M21,IF(設定!$I$15="所/名","　－　 / "&amp;$M21,IF(設定!$I$15="(所)名","(　－　) "&amp;$M21,IF(設定!$I$15="名・所",$M21&amp;"・　－　",IF(設定!$I$15="名/所",$M21&amp;" / 　－　",IF(設定!$I$15="名(所)",$M21&amp;"(　－　)")))))),IF(設定!$I$15="所・名",INDEX(リスト!$S$2:$S$48,MATCH($L21,リスト!$R$2:$R$48,0))&amp;"・"&amp;$M21,IF(設定!$I$15="所/名",INDEX(リスト!$S$2:$S$48,MATCH($L21,リスト!$R$2:$R$48,0))&amp;" / "&amp;$M21,IF(設定!$I$15="(所)名","("&amp;INDEX(リスト!$S$2:$S$48,MATCH($L21,リスト!$R$2:$R$48,0))&amp;") "&amp;$M21,IF(設定!$I$15="名・所",$M21&amp;"・"&amp;INDEX(リスト!$S$2:$S$48,MATCH($L21,リスト!$R$2:$R$48,0)),IF(設定!$I$15="名/所",$M21&amp;" / "&amp;INDEX(リスト!$S$2:$S$48,MATCH($L21,リスト!$R$2:$R$48,0)),IF(設定!$I$15="名(所)",$M21&amp;" ("&amp;INDEX(リスト!$S$2:$S$48,MATCH($L21,リスト!$R$2:$R$48,0))&amp;")")))))))))</f>
        <v/>
      </c>
    </row>
    <row r="22" spans="15:22" x14ac:dyDescent="0.4">
      <c r="O22" s="2" t="str">
        <f>IFERROR(IF($B22="","",INDEX(所属情報!$E:$E,MATCH($A22,所属情報!$A:$A,0))),"")</f>
        <v/>
      </c>
      <c r="P22" s="2" t="str">
        <f t="shared" si="0"/>
        <v/>
      </c>
      <c r="Q22" s="2" t="str">
        <f t="shared" si="1"/>
        <v/>
      </c>
      <c r="R22" s="2" t="str">
        <f t="shared" si="2"/>
        <v/>
      </c>
      <c r="S22" s="2" t="str">
        <f>IFERROR(IF($F22="","",INDEX(リスト!$C:$C,MATCH($F22,リスト!$B:$B,0))),"")</f>
        <v/>
      </c>
      <c r="T22" s="2" t="str">
        <f>IFERROR(IF($K22="","",INDEX(リスト!$F:$F,MATCH($K22,リスト!$E:$E,0))),"")</f>
        <v/>
      </c>
      <c r="U22" s="2" t="str">
        <f>IF($B22="","",RIGHT($G22*1000+200+COUNTIF($G$2:$G22,$G22),9))</f>
        <v/>
      </c>
      <c r="V22" s="2" t="str">
        <f>IF(OR($B22="",設定!$I$15="",設定!$I$15="独立"),"",IF($M22="","　－　",IF($L22="",IF(設定!$I$15="所・名","　－　・"&amp;$M22,IF(設定!$I$15="所/名","　－　 / "&amp;$M22,IF(設定!$I$15="(所)名","(　－　) "&amp;$M22,IF(設定!$I$15="名・所",$M22&amp;"・　－　",IF(設定!$I$15="名/所",$M22&amp;" / 　－　",IF(設定!$I$15="名(所)",$M22&amp;"(　－　)")))))),IF(設定!$I$15="所・名",INDEX(リスト!$S$2:$S$48,MATCH($L22,リスト!$R$2:$R$48,0))&amp;"・"&amp;$M22,IF(設定!$I$15="所/名",INDEX(リスト!$S$2:$S$48,MATCH($L22,リスト!$R$2:$R$48,0))&amp;" / "&amp;$M22,IF(設定!$I$15="(所)名","("&amp;INDEX(リスト!$S$2:$S$48,MATCH($L22,リスト!$R$2:$R$48,0))&amp;") "&amp;$M22,IF(設定!$I$15="名・所",$M22&amp;"・"&amp;INDEX(リスト!$S$2:$S$48,MATCH($L22,リスト!$R$2:$R$48,0)),IF(設定!$I$15="名/所",$M22&amp;" / "&amp;INDEX(リスト!$S$2:$S$48,MATCH($L22,リスト!$R$2:$R$48,0)),IF(設定!$I$15="名(所)",$M22&amp;" ("&amp;INDEX(リスト!$S$2:$S$48,MATCH($L22,リスト!$R$2:$R$48,0))&amp;")")))))))))</f>
        <v/>
      </c>
    </row>
    <row r="23" spans="15:22" x14ac:dyDescent="0.4">
      <c r="O23" s="2" t="str">
        <f>IFERROR(IF($B23="","",INDEX(所属情報!$E:$E,MATCH($A23,所属情報!$A:$A,0))),"")</f>
        <v/>
      </c>
      <c r="P23" s="2" t="str">
        <f t="shared" si="0"/>
        <v/>
      </c>
      <c r="Q23" s="2" t="str">
        <f t="shared" si="1"/>
        <v/>
      </c>
      <c r="R23" s="2" t="str">
        <f t="shared" si="2"/>
        <v/>
      </c>
      <c r="S23" s="2" t="str">
        <f>IFERROR(IF($F23="","",INDEX(リスト!$C:$C,MATCH($F23,リスト!$B:$B,0))),"")</f>
        <v/>
      </c>
      <c r="T23" s="2" t="str">
        <f>IFERROR(IF($K23="","",INDEX(リスト!$F:$F,MATCH($K23,リスト!$E:$E,0))),"")</f>
        <v/>
      </c>
      <c r="U23" s="2" t="str">
        <f>IF($B23="","",RIGHT($G23*1000+200+COUNTIF($G$2:$G23,$G23),9))</f>
        <v/>
      </c>
      <c r="V23" s="2" t="str">
        <f>IF(OR($B23="",設定!$I$15="",設定!$I$15="独立"),"",IF($M23="","　－　",IF($L23="",IF(設定!$I$15="所・名","　－　・"&amp;$M23,IF(設定!$I$15="所/名","　－　 / "&amp;$M23,IF(設定!$I$15="(所)名","(　－　) "&amp;$M23,IF(設定!$I$15="名・所",$M23&amp;"・　－　",IF(設定!$I$15="名/所",$M23&amp;" / 　－　",IF(設定!$I$15="名(所)",$M23&amp;"(　－　)")))))),IF(設定!$I$15="所・名",INDEX(リスト!$S$2:$S$48,MATCH($L23,リスト!$R$2:$R$48,0))&amp;"・"&amp;$M23,IF(設定!$I$15="所/名",INDEX(リスト!$S$2:$S$48,MATCH($L23,リスト!$R$2:$R$48,0))&amp;" / "&amp;$M23,IF(設定!$I$15="(所)名","("&amp;INDEX(リスト!$S$2:$S$48,MATCH($L23,リスト!$R$2:$R$48,0))&amp;") "&amp;$M23,IF(設定!$I$15="名・所",$M23&amp;"・"&amp;INDEX(リスト!$S$2:$S$48,MATCH($L23,リスト!$R$2:$R$48,0)),IF(設定!$I$15="名/所",$M23&amp;" / "&amp;INDEX(リスト!$S$2:$S$48,MATCH($L23,リスト!$R$2:$R$48,0)),IF(設定!$I$15="名(所)",$M23&amp;" ("&amp;INDEX(リスト!$S$2:$S$48,MATCH($L23,リスト!$R$2:$R$48,0))&amp;")")))))))))</f>
        <v/>
      </c>
    </row>
    <row r="24" spans="15:22" x14ac:dyDescent="0.4">
      <c r="O24" s="2" t="str">
        <f>IFERROR(IF($B24="","",INDEX(所属情報!$E:$E,MATCH($A24,所属情報!$A:$A,0))),"")</f>
        <v/>
      </c>
      <c r="P24" s="2" t="str">
        <f t="shared" si="0"/>
        <v/>
      </c>
      <c r="Q24" s="2" t="str">
        <f t="shared" si="1"/>
        <v/>
      </c>
      <c r="R24" s="2" t="str">
        <f t="shared" si="2"/>
        <v/>
      </c>
      <c r="S24" s="2" t="str">
        <f>IFERROR(IF($F24="","",INDEX(リスト!$C:$C,MATCH($F24,リスト!$B:$B,0))),"")</f>
        <v/>
      </c>
      <c r="T24" s="2" t="str">
        <f>IFERROR(IF($K24="","",INDEX(リスト!$F:$F,MATCH($K24,リスト!$E:$E,0))),"")</f>
        <v/>
      </c>
      <c r="U24" s="2" t="str">
        <f>IF($B24="","",RIGHT($G24*1000+200+COUNTIF($G$2:$G24,$G24),9))</f>
        <v/>
      </c>
      <c r="V24" s="2" t="str">
        <f>IF(OR($B24="",設定!$I$15="",設定!$I$15="独立"),"",IF($M24="","　－　",IF($L24="",IF(設定!$I$15="所・名","　－　・"&amp;$M24,IF(設定!$I$15="所/名","　－　 / "&amp;$M24,IF(設定!$I$15="(所)名","(　－　) "&amp;$M24,IF(設定!$I$15="名・所",$M24&amp;"・　－　",IF(設定!$I$15="名/所",$M24&amp;" / 　－　",IF(設定!$I$15="名(所)",$M24&amp;"(　－　)")))))),IF(設定!$I$15="所・名",INDEX(リスト!$S$2:$S$48,MATCH($L24,リスト!$R$2:$R$48,0))&amp;"・"&amp;$M24,IF(設定!$I$15="所/名",INDEX(リスト!$S$2:$S$48,MATCH($L24,リスト!$R$2:$R$48,0))&amp;" / "&amp;$M24,IF(設定!$I$15="(所)名","("&amp;INDEX(リスト!$S$2:$S$48,MATCH($L24,リスト!$R$2:$R$48,0))&amp;") "&amp;$M24,IF(設定!$I$15="名・所",$M24&amp;"・"&amp;INDEX(リスト!$S$2:$S$48,MATCH($L24,リスト!$R$2:$R$48,0)),IF(設定!$I$15="名/所",$M24&amp;" / "&amp;INDEX(リスト!$S$2:$S$48,MATCH($L24,リスト!$R$2:$R$48,0)),IF(設定!$I$15="名(所)",$M24&amp;" ("&amp;INDEX(リスト!$S$2:$S$48,MATCH($L24,リスト!$R$2:$R$48,0))&amp;")")))))))))</f>
        <v/>
      </c>
    </row>
    <row r="25" spans="15:22" x14ac:dyDescent="0.4">
      <c r="O25" s="2" t="str">
        <f>IFERROR(IF($B25="","",INDEX(所属情報!$E:$E,MATCH($A25,所属情報!$A:$A,0))),"")</f>
        <v/>
      </c>
      <c r="P25" s="2" t="str">
        <f t="shared" si="0"/>
        <v/>
      </c>
      <c r="Q25" s="2" t="str">
        <f t="shared" si="1"/>
        <v/>
      </c>
      <c r="R25" s="2" t="str">
        <f t="shared" si="2"/>
        <v/>
      </c>
      <c r="S25" s="2" t="str">
        <f>IFERROR(IF($F25="","",INDEX(リスト!$C:$C,MATCH($F25,リスト!$B:$B,0))),"")</f>
        <v/>
      </c>
      <c r="T25" s="2" t="str">
        <f>IFERROR(IF($K25="","",INDEX(リスト!$F:$F,MATCH($K25,リスト!$E:$E,0))),"")</f>
        <v/>
      </c>
      <c r="U25" s="2" t="str">
        <f>IF($B25="","",RIGHT($G25*1000+200+COUNTIF($G$2:$G25,$G25),9))</f>
        <v/>
      </c>
      <c r="V25" s="2" t="str">
        <f>IF(OR($B25="",設定!$I$15="",設定!$I$15="独立"),"",IF($M25="","　－　",IF($L25="",IF(設定!$I$15="所・名","　－　・"&amp;$M25,IF(設定!$I$15="所/名","　－　 / "&amp;$M25,IF(設定!$I$15="(所)名","(　－　) "&amp;$M25,IF(設定!$I$15="名・所",$M25&amp;"・　－　",IF(設定!$I$15="名/所",$M25&amp;" / 　－　",IF(設定!$I$15="名(所)",$M25&amp;"(　－　)")))))),IF(設定!$I$15="所・名",INDEX(リスト!$S$2:$S$48,MATCH($L25,リスト!$R$2:$R$48,0))&amp;"・"&amp;$M25,IF(設定!$I$15="所/名",INDEX(リスト!$S$2:$S$48,MATCH($L25,リスト!$R$2:$R$48,0))&amp;" / "&amp;$M25,IF(設定!$I$15="(所)名","("&amp;INDEX(リスト!$S$2:$S$48,MATCH($L25,リスト!$R$2:$R$48,0))&amp;") "&amp;$M25,IF(設定!$I$15="名・所",$M25&amp;"・"&amp;INDEX(リスト!$S$2:$S$48,MATCH($L25,リスト!$R$2:$R$48,0)),IF(設定!$I$15="名/所",$M25&amp;" / "&amp;INDEX(リスト!$S$2:$S$48,MATCH($L25,リスト!$R$2:$R$48,0)),IF(設定!$I$15="名(所)",$M25&amp;" ("&amp;INDEX(リスト!$S$2:$S$48,MATCH($L25,リスト!$R$2:$R$48,0))&amp;")")))))))))</f>
        <v/>
      </c>
    </row>
    <row r="26" spans="15:22" x14ac:dyDescent="0.4">
      <c r="O26" s="2" t="str">
        <f>IFERROR(IF($B26="","",INDEX(所属情報!$E:$E,MATCH($A26,所属情報!$A:$A,0))),"")</f>
        <v/>
      </c>
      <c r="P26" s="2" t="str">
        <f t="shared" si="0"/>
        <v/>
      </c>
      <c r="Q26" s="2" t="str">
        <f t="shared" si="1"/>
        <v/>
      </c>
      <c r="R26" s="2" t="str">
        <f t="shared" si="2"/>
        <v/>
      </c>
      <c r="S26" s="2" t="str">
        <f>IFERROR(IF($F26="","",INDEX(リスト!$C:$C,MATCH($F26,リスト!$B:$B,0))),"")</f>
        <v/>
      </c>
      <c r="T26" s="2" t="str">
        <f>IFERROR(IF($K26="","",INDEX(リスト!$F:$F,MATCH($K26,リスト!$E:$E,0))),"")</f>
        <v/>
      </c>
      <c r="U26" s="2" t="str">
        <f>IF($B26="","",RIGHT($G26*1000+200+COUNTIF($G$2:$G26,$G26),9))</f>
        <v/>
      </c>
      <c r="V26" s="2" t="str">
        <f>IF(OR($B26="",設定!$I$15="",設定!$I$15="独立"),"",IF($M26="","　－　",IF($L26="",IF(設定!$I$15="所・名","　－　・"&amp;$M26,IF(設定!$I$15="所/名","　－　 / "&amp;$M26,IF(設定!$I$15="(所)名","(　－　) "&amp;$M26,IF(設定!$I$15="名・所",$M26&amp;"・　－　",IF(設定!$I$15="名/所",$M26&amp;" / 　－　",IF(設定!$I$15="名(所)",$M26&amp;"(　－　)")))))),IF(設定!$I$15="所・名",INDEX(リスト!$S$2:$S$48,MATCH($L26,リスト!$R$2:$R$48,0))&amp;"・"&amp;$M26,IF(設定!$I$15="所/名",INDEX(リスト!$S$2:$S$48,MATCH($L26,リスト!$R$2:$R$48,0))&amp;" / "&amp;$M26,IF(設定!$I$15="(所)名","("&amp;INDEX(リスト!$S$2:$S$48,MATCH($L26,リスト!$R$2:$R$48,0))&amp;") "&amp;$M26,IF(設定!$I$15="名・所",$M26&amp;"・"&amp;INDEX(リスト!$S$2:$S$48,MATCH($L26,リスト!$R$2:$R$48,0)),IF(設定!$I$15="名/所",$M26&amp;" / "&amp;INDEX(リスト!$S$2:$S$48,MATCH($L26,リスト!$R$2:$R$48,0)),IF(設定!$I$15="名(所)",$M26&amp;" ("&amp;INDEX(リスト!$S$2:$S$48,MATCH($L26,リスト!$R$2:$R$48,0))&amp;")")))))))))</f>
        <v/>
      </c>
    </row>
    <row r="27" spans="15:22" x14ac:dyDescent="0.4">
      <c r="O27" s="2" t="str">
        <f>IFERROR(IF($B27="","",INDEX(所属情報!$E:$E,MATCH($A27,所属情報!$A:$A,0))),"")</f>
        <v/>
      </c>
      <c r="P27" s="2" t="str">
        <f t="shared" si="0"/>
        <v/>
      </c>
      <c r="Q27" s="2" t="str">
        <f t="shared" si="1"/>
        <v/>
      </c>
      <c r="R27" s="2" t="str">
        <f t="shared" si="2"/>
        <v/>
      </c>
      <c r="S27" s="2" t="str">
        <f>IFERROR(IF($F27="","",INDEX(リスト!$C:$C,MATCH($F27,リスト!$B:$B,0))),"")</f>
        <v/>
      </c>
      <c r="T27" s="2" t="str">
        <f>IFERROR(IF($K27="","",INDEX(リスト!$F:$F,MATCH($K27,リスト!$E:$E,0))),"")</f>
        <v/>
      </c>
      <c r="U27" s="2" t="str">
        <f>IF($B27="","",RIGHT($G27*1000+200+COUNTIF($G$2:$G27,$G27),9))</f>
        <v/>
      </c>
      <c r="V27" s="2" t="str">
        <f>IF(OR($B27="",設定!$I$15="",設定!$I$15="独立"),"",IF($M27="","　－　",IF($L27="",IF(設定!$I$15="所・名","　－　・"&amp;$M27,IF(設定!$I$15="所/名","　－　 / "&amp;$M27,IF(設定!$I$15="(所)名","(　－　) "&amp;$M27,IF(設定!$I$15="名・所",$M27&amp;"・　－　",IF(設定!$I$15="名/所",$M27&amp;" / 　－　",IF(設定!$I$15="名(所)",$M27&amp;"(　－　)")))))),IF(設定!$I$15="所・名",INDEX(リスト!$S$2:$S$48,MATCH($L27,リスト!$R$2:$R$48,0))&amp;"・"&amp;$M27,IF(設定!$I$15="所/名",INDEX(リスト!$S$2:$S$48,MATCH($L27,リスト!$R$2:$R$48,0))&amp;" / "&amp;$M27,IF(設定!$I$15="(所)名","("&amp;INDEX(リスト!$S$2:$S$48,MATCH($L27,リスト!$R$2:$R$48,0))&amp;") "&amp;$M27,IF(設定!$I$15="名・所",$M27&amp;"・"&amp;INDEX(リスト!$S$2:$S$48,MATCH($L27,リスト!$R$2:$R$48,0)),IF(設定!$I$15="名/所",$M27&amp;" / "&amp;INDEX(リスト!$S$2:$S$48,MATCH($L27,リスト!$R$2:$R$48,0)),IF(設定!$I$15="名(所)",$M27&amp;" ("&amp;INDEX(リスト!$S$2:$S$48,MATCH($L27,リスト!$R$2:$R$48,0))&amp;")")))))))))</f>
        <v/>
      </c>
    </row>
    <row r="28" spans="15:22" x14ac:dyDescent="0.4">
      <c r="O28" s="2" t="str">
        <f>IFERROR(IF($B28="","",INDEX(所属情報!$E:$E,MATCH($A28,所属情報!$A:$A,0))),"")</f>
        <v/>
      </c>
      <c r="P28" s="2" t="str">
        <f t="shared" si="0"/>
        <v/>
      </c>
      <c r="Q28" s="2" t="str">
        <f t="shared" si="1"/>
        <v/>
      </c>
      <c r="R28" s="2" t="str">
        <f t="shared" si="2"/>
        <v/>
      </c>
      <c r="S28" s="2" t="str">
        <f>IFERROR(IF($F28="","",INDEX(リスト!$C:$C,MATCH($F28,リスト!$B:$B,0))),"")</f>
        <v/>
      </c>
      <c r="T28" s="2" t="str">
        <f>IFERROR(IF($K28="","",INDEX(リスト!$F:$F,MATCH($K28,リスト!$E:$E,0))),"")</f>
        <v/>
      </c>
      <c r="U28" s="2" t="str">
        <f>IF($B28="","",RIGHT($G28*1000+200+COUNTIF($G$2:$G28,$G28),9))</f>
        <v/>
      </c>
      <c r="V28" s="2" t="str">
        <f>IF(OR($B28="",設定!$I$15="",設定!$I$15="独立"),"",IF($M28="","　－　",IF($L28="",IF(設定!$I$15="所・名","　－　・"&amp;$M28,IF(設定!$I$15="所/名","　－　 / "&amp;$M28,IF(設定!$I$15="(所)名","(　－　) "&amp;$M28,IF(設定!$I$15="名・所",$M28&amp;"・　－　",IF(設定!$I$15="名/所",$M28&amp;" / 　－　",IF(設定!$I$15="名(所)",$M28&amp;"(　－　)")))))),IF(設定!$I$15="所・名",INDEX(リスト!$S$2:$S$48,MATCH($L28,リスト!$R$2:$R$48,0))&amp;"・"&amp;$M28,IF(設定!$I$15="所/名",INDEX(リスト!$S$2:$S$48,MATCH($L28,リスト!$R$2:$R$48,0))&amp;" / "&amp;$M28,IF(設定!$I$15="(所)名","("&amp;INDEX(リスト!$S$2:$S$48,MATCH($L28,リスト!$R$2:$R$48,0))&amp;") "&amp;$M28,IF(設定!$I$15="名・所",$M28&amp;"・"&amp;INDEX(リスト!$S$2:$S$48,MATCH($L28,リスト!$R$2:$R$48,0)),IF(設定!$I$15="名/所",$M28&amp;" / "&amp;INDEX(リスト!$S$2:$S$48,MATCH($L28,リスト!$R$2:$R$48,0)),IF(設定!$I$15="名(所)",$M28&amp;" ("&amp;INDEX(リスト!$S$2:$S$48,MATCH($L28,リスト!$R$2:$R$48,0))&amp;")")))))))))</f>
        <v/>
      </c>
    </row>
    <row r="29" spans="15:22" x14ac:dyDescent="0.4">
      <c r="O29" s="2" t="str">
        <f>IFERROR(IF($B29="","",INDEX(所属情報!$E:$E,MATCH($A29,所属情報!$A:$A,0))),"")</f>
        <v/>
      </c>
      <c r="P29" s="2" t="str">
        <f t="shared" si="0"/>
        <v/>
      </c>
      <c r="Q29" s="2" t="str">
        <f t="shared" si="1"/>
        <v/>
      </c>
      <c r="R29" s="2" t="str">
        <f t="shared" si="2"/>
        <v/>
      </c>
      <c r="S29" s="2" t="str">
        <f>IFERROR(IF($F29="","",INDEX(リスト!$C:$C,MATCH($F29,リスト!$B:$B,0))),"")</f>
        <v/>
      </c>
      <c r="T29" s="2" t="str">
        <f>IFERROR(IF($K29="","",INDEX(リスト!$F:$F,MATCH($K29,リスト!$E:$E,0))),"")</f>
        <v/>
      </c>
      <c r="U29" s="2" t="str">
        <f>IF($B29="","",RIGHT($G29*1000+200+COUNTIF($G$2:$G29,$G29),9))</f>
        <v/>
      </c>
      <c r="V29" s="2" t="str">
        <f>IF(OR($B29="",設定!$I$15="",設定!$I$15="独立"),"",IF($M29="","　－　",IF($L29="",IF(設定!$I$15="所・名","　－　・"&amp;$M29,IF(設定!$I$15="所/名","　－　 / "&amp;$M29,IF(設定!$I$15="(所)名","(　－　) "&amp;$M29,IF(設定!$I$15="名・所",$M29&amp;"・　－　",IF(設定!$I$15="名/所",$M29&amp;" / 　－　",IF(設定!$I$15="名(所)",$M29&amp;"(　－　)")))))),IF(設定!$I$15="所・名",INDEX(リスト!$S$2:$S$48,MATCH($L29,リスト!$R$2:$R$48,0))&amp;"・"&amp;$M29,IF(設定!$I$15="所/名",INDEX(リスト!$S$2:$S$48,MATCH($L29,リスト!$R$2:$R$48,0))&amp;" / "&amp;$M29,IF(設定!$I$15="(所)名","("&amp;INDEX(リスト!$S$2:$S$48,MATCH($L29,リスト!$R$2:$R$48,0))&amp;") "&amp;$M29,IF(設定!$I$15="名・所",$M29&amp;"・"&amp;INDEX(リスト!$S$2:$S$48,MATCH($L29,リスト!$R$2:$R$48,0)),IF(設定!$I$15="名/所",$M29&amp;" / "&amp;INDEX(リスト!$S$2:$S$48,MATCH($L29,リスト!$R$2:$R$48,0)),IF(設定!$I$15="名(所)",$M29&amp;" ("&amp;INDEX(リスト!$S$2:$S$48,MATCH($L29,リスト!$R$2:$R$48,0))&amp;")")))))))))</f>
        <v/>
      </c>
    </row>
    <row r="30" spans="15:22" x14ac:dyDescent="0.4">
      <c r="O30" s="2" t="str">
        <f>IFERROR(IF($B30="","",INDEX(所属情報!$E:$E,MATCH($A30,所属情報!$A:$A,0))),"")</f>
        <v/>
      </c>
      <c r="P30" s="2" t="str">
        <f t="shared" si="0"/>
        <v/>
      </c>
      <c r="Q30" s="2" t="str">
        <f t="shared" si="1"/>
        <v/>
      </c>
      <c r="R30" s="2" t="str">
        <f t="shared" si="2"/>
        <v/>
      </c>
      <c r="S30" s="2" t="str">
        <f>IFERROR(IF($F30="","",INDEX(リスト!$C:$C,MATCH($F30,リスト!$B:$B,0))),"")</f>
        <v/>
      </c>
      <c r="T30" s="2" t="str">
        <f>IFERROR(IF($K30="","",INDEX(リスト!$F:$F,MATCH($K30,リスト!$E:$E,0))),"")</f>
        <v/>
      </c>
      <c r="U30" s="2" t="str">
        <f>IF($B30="","",RIGHT($G30*1000+200+COUNTIF($G$2:$G30,$G30),9))</f>
        <v/>
      </c>
      <c r="V30" s="2" t="str">
        <f>IF(OR($B30="",設定!$I$15="",設定!$I$15="独立"),"",IF($M30="","　－　",IF($L30="",IF(設定!$I$15="所・名","　－　・"&amp;$M30,IF(設定!$I$15="所/名","　－　 / "&amp;$M30,IF(設定!$I$15="(所)名","(　－　) "&amp;$M30,IF(設定!$I$15="名・所",$M30&amp;"・　－　",IF(設定!$I$15="名/所",$M30&amp;" / 　－　",IF(設定!$I$15="名(所)",$M30&amp;"(　－　)")))))),IF(設定!$I$15="所・名",INDEX(リスト!$S$2:$S$48,MATCH($L30,リスト!$R$2:$R$48,0))&amp;"・"&amp;$M30,IF(設定!$I$15="所/名",INDEX(リスト!$S$2:$S$48,MATCH($L30,リスト!$R$2:$R$48,0))&amp;" / "&amp;$M30,IF(設定!$I$15="(所)名","("&amp;INDEX(リスト!$S$2:$S$48,MATCH($L30,リスト!$R$2:$R$48,0))&amp;") "&amp;$M30,IF(設定!$I$15="名・所",$M30&amp;"・"&amp;INDEX(リスト!$S$2:$S$48,MATCH($L30,リスト!$R$2:$R$48,0)),IF(設定!$I$15="名/所",$M30&amp;" / "&amp;INDEX(リスト!$S$2:$S$48,MATCH($L30,リスト!$R$2:$R$48,0)),IF(設定!$I$15="名(所)",$M30&amp;" ("&amp;INDEX(リスト!$S$2:$S$48,MATCH($L30,リスト!$R$2:$R$48,0))&amp;")")))))))))</f>
        <v/>
      </c>
    </row>
    <row r="31" spans="15:22" x14ac:dyDescent="0.4">
      <c r="O31" s="2" t="str">
        <f>IFERROR(IF($B31="","",INDEX(所属情報!$E:$E,MATCH($A31,所属情報!$A:$A,0))),"")</f>
        <v/>
      </c>
      <c r="P31" s="2" t="str">
        <f t="shared" si="0"/>
        <v/>
      </c>
      <c r="Q31" s="2" t="str">
        <f t="shared" si="1"/>
        <v/>
      </c>
      <c r="R31" s="2" t="str">
        <f t="shared" si="2"/>
        <v/>
      </c>
      <c r="S31" s="2" t="str">
        <f>IFERROR(IF($F31="","",INDEX(リスト!$C:$C,MATCH($F31,リスト!$B:$B,0))),"")</f>
        <v/>
      </c>
      <c r="T31" s="2" t="str">
        <f>IFERROR(IF($K31="","",INDEX(リスト!$F:$F,MATCH($K31,リスト!$E:$E,0))),"")</f>
        <v/>
      </c>
      <c r="U31" s="2" t="str">
        <f>IF($B31="","",RIGHT($G31*1000+200+COUNTIF($G$2:$G31,$G31),9))</f>
        <v/>
      </c>
      <c r="V31" s="2" t="str">
        <f>IF(OR($B31="",設定!$I$15="",設定!$I$15="独立"),"",IF($M31="","　－　",IF($L31="",IF(設定!$I$15="所・名","　－　・"&amp;$M31,IF(設定!$I$15="所/名","　－　 / "&amp;$M31,IF(設定!$I$15="(所)名","(　－　) "&amp;$M31,IF(設定!$I$15="名・所",$M31&amp;"・　－　",IF(設定!$I$15="名/所",$M31&amp;" / 　－　",IF(設定!$I$15="名(所)",$M31&amp;"(　－　)")))))),IF(設定!$I$15="所・名",INDEX(リスト!$S$2:$S$48,MATCH($L31,リスト!$R$2:$R$48,0))&amp;"・"&amp;$M31,IF(設定!$I$15="所/名",INDEX(リスト!$S$2:$S$48,MATCH($L31,リスト!$R$2:$R$48,0))&amp;" / "&amp;$M31,IF(設定!$I$15="(所)名","("&amp;INDEX(リスト!$S$2:$S$48,MATCH($L31,リスト!$R$2:$R$48,0))&amp;") "&amp;$M31,IF(設定!$I$15="名・所",$M31&amp;"・"&amp;INDEX(リスト!$S$2:$S$48,MATCH($L31,リスト!$R$2:$R$48,0)),IF(設定!$I$15="名/所",$M31&amp;" / "&amp;INDEX(リスト!$S$2:$S$48,MATCH($L31,リスト!$R$2:$R$48,0)),IF(設定!$I$15="名(所)",$M31&amp;" ("&amp;INDEX(リスト!$S$2:$S$48,MATCH($L31,リスト!$R$2:$R$48,0))&amp;")")))))))))</f>
        <v/>
      </c>
    </row>
    <row r="32" spans="15:22" x14ac:dyDescent="0.4">
      <c r="O32" s="2" t="str">
        <f>IFERROR(IF($B32="","",INDEX(所属情報!$E:$E,MATCH($A32,所属情報!$A:$A,0))),"")</f>
        <v/>
      </c>
      <c r="P32" s="2" t="str">
        <f t="shared" si="0"/>
        <v/>
      </c>
      <c r="Q32" s="2" t="str">
        <f t="shared" si="1"/>
        <v/>
      </c>
      <c r="R32" s="2" t="str">
        <f t="shared" si="2"/>
        <v/>
      </c>
      <c r="S32" s="2" t="str">
        <f>IFERROR(IF($F32="","",INDEX(リスト!$C:$C,MATCH($F32,リスト!$B:$B,0))),"")</f>
        <v/>
      </c>
      <c r="T32" s="2" t="str">
        <f>IFERROR(IF($K32="","",INDEX(リスト!$F:$F,MATCH($K32,リスト!$E:$E,0))),"")</f>
        <v/>
      </c>
      <c r="U32" s="2" t="str">
        <f>IF($B32="","",RIGHT($G32*1000+200+COUNTIF($G$2:$G32,$G32),9))</f>
        <v/>
      </c>
      <c r="V32" s="2" t="str">
        <f>IF(OR($B32="",設定!$I$15="",設定!$I$15="独立"),"",IF($M32="","　－　",IF($L32="",IF(設定!$I$15="所・名","　－　・"&amp;$M32,IF(設定!$I$15="所/名","　－　 / "&amp;$M32,IF(設定!$I$15="(所)名","(　－　) "&amp;$M32,IF(設定!$I$15="名・所",$M32&amp;"・　－　",IF(設定!$I$15="名/所",$M32&amp;" / 　－　",IF(設定!$I$15="名(所)",$M32&amp;"(　－　)")))))),IF(設定!$I$15="所・名",INDEX(リスト!$S$2:$S$48,MATCH($L32,リスト!$R$2:$R$48,0))&amp;"・"&amp;$M32,IF(設定!$I$15="所/名",INDEX(リスト!$S$2:$S$48,MATCH($L32,リスト!$R$2:$R$48,0))&amp;" / "&amp;$M32,IF(設定!$I$15="(所)名","("&amp;INDEX(リスト!$S$2:$S$48,MATCH($L32,リスト!$R$2:$R$48,0))&amp;") "&amp;$M32,IF(設定!$I$15="名・所",$M32&amp;"・"&amp;INDEX(リスト!$S$2:$S$48,MATCH($L32,リスト!$R$2:$R$48,0)),IF(設定!$I$15="名/所",$M32&amp;" / "&amp;INDEX(リスト!$S$2:$S$48,MATCH($L32,リスト!$R$2:$R$48,0)),IF(設定!$I$15="名(所)",$M32&amp;" ("&amp;INDEX(リスト!$S$2:$S$48,MATCH($L32,リスト!$R$2:$R$48,0))&amp;")")))))))))</f>
        <v/>
      </c>
    </row>
    <row r="33" spans="15:22" x14ac:dyDescent="0.4">
      <c r="O33" s="2" t="str">
        <f>IFERROR(IF($B33="","",INDEX(所属情報!$E:$E,MATCH($A33,所属情報!$A:$A,0))),"")</f>
        <v/>
      </c>
      <c r="P33" s="2" t="str">
        <f t="shared" si="0"/>
        <v/>
      </c>
      <c r="Q33" s="2" t="str">
        <f t="shared" si="1"/>
        <v/>
      </c>
      <c r="R33" s="2" t="str">
        <f t="shared" si="2"/>
        <v/>
      </c>
      <c r="S33" s="2" t="str">
        <f>IFERROR(IF($F33="","",INDEX(リスト!$C:$C,MATCH($F33,リスト!$B:$B,0))),"")</f>
        <v/>
      </c>
      <c r="T33" s="2" t="str">
        <f>IFERROR(IF($K33="","",INDEX(リスト!$F:$F,MATCH($K33,リスト!$E:$E,0))),"")</f>
        <v/>
      </c>
      <c r="U33" s="2" t="str">
        <f>IF($B33="","",RIGHT($G33*1000+200+COUNTIF($G$2:$G33,$G33),9))</f>
        <v/>
      </c>
      <c r="V33" s="2" t="str">
        <f>IF(OR($B33="",設定!$I$15="",設定!$I$15="独立"),"",IF($M33="","　－　",IF($L33="",IF(設定!$I$15="所・名","　－　・"&amp;$M33,IF(設定!$I$15="所/名","　－　 / "&amp;$M33,IF(設定!$I$15="(所)名","(　－　) "&amp;$M33,IF(設定!$I$15="名・所",$M33&amp;"・　－　",IF(設定!$I$15="名/所",$M33&amp;" / 　－　",IF(設定!$I$15="名(所)",$M33&amp;"(　－　)")))))),IF(設定!$I$15="所・名",INDEX(リスト!$S$2:$S$48,MATCH($L33,リスト!$R$2:$R$48,0))&amp;"・"&amp;$M33,IF(設定!$I$15="所/名",INDEX(リスト!$S$2:$S$48,MATCH($L33,リスト!$R$2:$R$48,0))&amp;" / "&amp;$M33,IF(設定!$I$15="(所)名","("&amp;INDEX(リスト!$S$2:$S$48,MATCH($L33,リスト!$R$2:$R$48,0))&amp;") "&amp;$M33,IF(設定!$I$15="名・所",$M33&amp;"・"&amp;INDEX(リスト!$S$2:$S$48,MATCH($L33,リスト!$R$2:$R$48,0)),IF(設定!$I$15="名/所",$M33&amp;" / "&amp;INDEX(リスト!$S$2:$S$48,MATCH($L33,リスト!$R$2:$R$48,0)),IF(設定!$I$15="名(所)",$M33&amp;" ("&amp;INDEX(リスト!$S$2:$S$48,MATCH($L33,リスト!$R$2:$R$48,0))&amp;")")))))))))</f>
        <v/>
      </c>
    </row>
    <row r="34" spans="15:22" x14ac:dyDescent="0.4">
      <c r="O34" s="2" t="str">
        <f>IFERROR(IF($B34="","",INDEX(所属情報!$E:$E,MATCH($A34,所属情報!$A:$A,0))),"")</f>
        <v/>
      </c>
      <c r="P34" s="2" t="str">
        <f t="shared" si="0"/>
        <v/>
      </c>
      <c r="Q34" s="2" t="str">
        <f t="shared" si="1"/>
        <v/>
      </c>
      <c r="R34" s="2" t="str">
        <f t="shared" si="2"/>
        <v/>
      </c>
      <c r="S34" s="2" t="str">
        <f>IFERROR(IF($F34="","",INDEX(リスト!$C:$C,MATCH($F34,リスト!$B:$B,0))),"")</f>
        <v/>
      </c>
      <c r="T34" s="2" t="str">
        <f>IFERROR(IF($K34="","",INDEX(リスト!$F:$F,MATCH($K34,リスト!$E:$E,0))),"")</f>
        <v/>
      </c>
      <c r="U34" s="2" t="str">
        <f>IF($B34="","",RIGHT($G34*1000+200+COUNTIF($G$2:$G34,$G34),9))</f>
        <v/>
      </c>
      <c r="V34" s="2" t="str">
        <f>IF(OR($B34="",設定!$I$15="",設定!$I$15="独立"),"",IF($M34="","　－　",IF($L34="",IF(設定!$I$15="所・名","　－　・"&amp;$M34,IF(設定!$I$15="所/名","　－　 / "&amp;$M34,IF(設定!$I$15="(所)名","(　－　) "&amp;$M34,IF(設定!$I$15="名・所",$M34&amp;"・　－　",IF(設定!$I$15="名/所",$M34&amp;" / 　－　",IF(設定!$I$15="名(所)",$M34&amp;"(　－　)")))))),IF(設定!$I$15="所・名",INDEX(リスト!$S$2:$S$48,MATCH($L34,リスト!$R$2:$R$48,0))&amp;"・"&amp;$M34,IF(設定!$I$15="所/名",INDEX(リスト!$S$2:$S$48,MATCH($L34,リスト!$R$2:$R$48,0))&amp;" / "&amp;$M34,IF(設定!$I$15="(所)名","("&amp;INDEX(リスト!$S$2:$S$48,MATCH($L34,リスト!$R$2:$R$48,0))&amp;") "&amp;$M34,IF(設定!$I$15="名・所",$M34&amp;"・"&amp;INDEX(リスト!$S$2:$S$48,MATCH($L34,リスト!$R$2:$R$48,0)),IF(設定!$I$15="名/所",$M34&amp;" / "&amp;INDEX(リスト!$S$2:$S$48,MATCH($L34,リスト!$R$2:$R$48,0)),IF(設定!$I$15="名(所)",$M34&amp;" ("&amp;INDEX(リスト!$S$2:$S$48,MATCH($L34,リスト!$R$2:$R$48,0))&amp;")")))))))))</f>
        <v/>
      </c>
    </row>
    <row r="35" spans="15:22" x14ac:dyDescent="0.4">
      <c r="O35" s="2" t="str">
        <f>IFERROR(IF($B35="","",INDEX(所属情報!$E:$E,MATCH($A35,所属情報!$A:$A,0))),"")</f>
        <v/>
      </c>
      <c r="P35" s="2" t="str">
        <f t="shared" si="0"/>
        <v/>
      </c>
      <c r="Q35" s="2" t="str">
        <f t="shared" si="1"/>
        <v/>
      </c>
      <c r="R35" s="2" t="str">
        <f t="shared" si="2"/>
        <v/>
      </c>
      <c r="S35" s="2" t="str">
        <f>IFERROR(IF($F35="","",INDEX(リスト!$C:$C,MATCH($F35,リスト!$B:$B,0))),"")</f>
        <v/>
      </c>
      <c r="T35" s="2" t="str">
        <f>IFERROR(IF($K35="","",INDEX(リスト!$F:$F,MATCH($K35,リスト!$E:$E,0))),"")</f>
        <v/>
      </c>
      <c r="U35" s="2" t="str">
        <f>IF($B35="","",RIGHT($G35*1000+200+COUNTIF($G$2:$G35,$G35),9))</f>
        <v/>
      </c>
      <c r="V35" s="2" t="str">
        <f>IF(OR($B35="",設定!$I$15="",設定!$I$15="独立"),"",IF($M35="","　－　",IF($L35="",IF(設定!$I$15="所・名","　－　・"&amp;$M35,IF(設定!$I$15="所/名","　－　 / "&amp;$M35,IF(設定!$I$15="(所)名","(　－　) "&amp;$M35,IF(設定!$I$15="名・所",$M35&amp;"・　－　",IF(設定!$I$15="名/所",$M35&amp;" / 　－　",IF(設定!$I$15="名(所)",$M35&amp;"(　－　)")))))),IF(設定!$I$15="所・名",INDEX(リスト!$S$2:$S$48,MATCH($L35,リスト!$R$2:$R$48,0))&amp;"・"&amp;$M35,IF(設定!$I$15="所/名",INDEX(リスト!$S$2:$S$48,MATCH($L35,リスト!$R$2:$R$48,0))&amp;" / "&amp;$M35,IF(設定!$I$15="(所)名","("&amp;INDEX(リスト!$S$2:$S$48,MATCH($L35,リスト!$R$2:$R$48,0))&amp;") "&amp;$M35,IF(設定!$I$15="名・所",$M35&amp;"・"&amp;INDEX(リスト!$S$2:$S$48,MATCH($L35,リスト!$R$2:$R$48,0)),IF(設定!$I$15="名/所",$M35&amp;" / "&amp;INDEX(リスト!$S$2:$S$48,MATCH($L35,リスト!$R$2:$R$48,0)),IF(設定!$I$15="名(所)",$M35&amp;" ("&amp;INDEX(リスト!$S$2:$S$48,MATCH($L35,リスト!$R$2:$R$48,0))&amp;")")))))))))</f>
        <v/>
      </c>
    </row>
    <row r="36" spans="15:22" x14ac:dyDescent="0.4">
      <c r="O36" s="2" t="str">
        <f>IFERROR(IF($B36="","",INDEX(所属情報!$E:$E,MATCH($A36,所属情報!$A:$A,0))),"")</f>
        <v/>
      </c>
      <c r="P36" s="2" t="str">
        <f t="shared" si="0"/>
        <v/>
      </c>
      <c r="Q36" s="2" t="str">
        <f t="shared" si="1"/>
        <v/>
      </c>
      <c r="R36" s="2" t="str">
        <f t="shared" si="2"/>
        <v/>
      </c>
      <c r="S36" s="2" t="str">
        <f>IFERROR(IF($F36="","",INDEX(リスト!$C:$C,MATCH($F36,リスト!$B:$B,0))),"")</f>
        <v/>
      </c>
      <c r="T36" s="2" t="str">
        <f>IFERROR(IF($K36="","",INDEX(リスト!$F:$F,MATCH($K36,リスト!$E:$E,0))),"")</f>
        <v/>
      </c>
      <c r="U36" s="2" t="str">
        <f>IF($B36="","",RIGHT($G36*1000+200+COUNTIF($G$2:$G36,$G36),9))</f>
        <v/>
      </c>
      <c r="V36" s="2" t="str">
        <f>IF(OR($B36="",設定!$I$15="",設定!$I$15="独立"),"",IF($M36="","　－　",IF($L36="",IF(設定!$I$15="所・名","　－　・"&amp;$M36,IF(設定!$I$15="所/名","　－　 / "&amp;$M36,IF(設定!$I$15="(所)名","(　－　) "&amp;$M36,IF(設定!$I$15="名・所",$M36&amp;"・　－　",IF(設定!$I$15="名/所",$M36&amp;" / 　－　",IF(設定!$I$15="名(所)",$M36&amp;"(　－　)")))))),IF(設定!$I$15="所・名",INDEX(リスト!$S$2:$S$48,MATCH($L36,リスト!$R$2:$R$48,0))&amp;"・"&amp;$M36,IF(設定!$I$15="所/名",INDEX(リスト!$S$2:$S$48,MATCH($L36,リスト!$R$2:$R$48,0))&amp;" / "&amp;$M36,IF(設定!$I$15="(所)名","("&amp;INDEX(リスト!$S$2:$S$48,MATCH($L36,リスト!$R$2:$R$48,0))&amp;") "&amp;$M36,IF(設定!$I$15="名・所",$M36&amp;"・"&amp;INDEX(リスト!$S$2:$S$48,MATCH($L36,リスト!$R$2:$R$48,0)),IF(設定!$I$15="名/所",$M36&amp;" / "&amp;INDEX(リスト!$S$2:$S$48,MATCH($L36,リスト!$R$2:$R$48,0)),IF(設定!$I$15="名(所)",$M36&amp;" ("&amp;INDEX(リスト!$S$2:$S$48,MATCH($L36,リスト!$R$2:$R$48,0))&amp;")")))))))))</f>
        <v/>
      </c>
    </row>
    <row r="37" spans="15:22" x14ac:dyDescent="0.4">
      <c r="O37" s="2" t="str">
        <f>IFERROR(IF($B37="","",INDEX(所属情報!$E:$E,MATCH($A37,所属情報!$A:$A,0))),"")</f>
        <v/>
      </c>
      <c r="P37" s="2" t="str">
        <f t="shared" si="0"/>
        <v/>
      </c>
      <c r="Q37" s="2" t="str">
        <f t="shared" si="1"/>
        <v/>
      </c>
      <c r="R37" s="2" t="str">
        <f t="shared" si="2"/>
        <v/>
      </c>
      <c r="S37" s="2" t="str">
        <f>IFERROR(IF($F37="","",INDEX(リスト!$C:$C,MATCH($F37,リスト!$B:$B,0))),"")</f>
        <v/>
      </c>
      <c r="T37" s="2" t="str">
        <f>IFERROR(IF($K37="","",INDEX(リスト!$F:$F,MATCH($K37,リスト!$E:$E,0))),"")</f>
        <v/>
      </c>
      <c r="U37" s="2" t="str">
        <f>IF($B37="","",RIGHT($G37*1000+200+COUNTIF($G$2:$G37,$G37),9))</f>
        <v/>
      </c>
      <c r="V37" s="2" t="str">
        <f>IF(OR($B37="",設定!$I$15="",設定!$I$15="独立"),"",IF($M37="","　－　",IF($L37="",IF(設定!$I$15="所・名","　－　・"&amp;$M37,IF(設定!$I$15="所/名","　－　 / "&amp;$M37,IF(設定!$I$15="(所)名","(　－　) "&amp;$M37,IF(設定!$I$15="名・所",$M37&amp;"・　－　",IF(設定!$I$15="名/所",$M37&amp;" / 　－　",IF(設定!$I$15="名(所)",$M37&amp;"(　－　)")))))),IF(設定!$I$15="所・名",INDEX(リスト!$S$2:$S$48,MATCH($L37,リスト!$R$2:$R$48,0))&amp;"・"&amp;$M37,IF(設定!$I$15="所/名",INDEX(リスト!$S$2:$S$48,MATCH($L37,リスト!$R$2:$R$48,0))&amp;" / "&amp;$M37,IF(設定!$I$15="(所)名","("&amp;INDEX(リスト!$S$2:$S$48,MATCH($L37,リスト!$R$2:$R$48,0))&amp;") "&amp;$M37,IF(設定!$I$15="名・所",$M37&amp;"・"&amp;INDEX(リスト!$S$2:$S$48,MATCH($L37,リスト!$R$2:$R$48,0)),IF(設定!$I$15="名/所",$M37&amp;" / "&amp;INDEX(リスト!$S$2:$S$48,MATCH($L37,リスト!$R$2:$R$48,0)),IF(設定!$I$15="名(所)",$M37&amp;" ("&amp;INDEX(リスト!$S$2:$S$48,MATCH($L37,リスト!$R$2:$R$48,0))&amp;")")))))))))</f>
        <v/>
      </c>
    </row>
    <row r="38" spans="15:22" x14ac:dyDescent="0.4">
      <c r="O38" s="2" t="str">
        <f>IFERROR(IF($B38="","",INDEX(所属情報!$E:$E,MATCH($A38,所属情報!$A:$A,0))),"")</f>
        <v/>
      </c>
      <c r="P38" s="2" t="str">
        <f t="shared" si="0"/>
        <v/>
      </c>
      <c r="Q38" s="2" t="str">
        <f t="shared" si="1"/>
        <v/>
      </c>
      <c r="R38" s="2" t="str">
        <f t="shared" si="2"/>
        <v/>
      </c>
      <c r="S38" s="2" t="str">
        <f>IFERROR(IF($F38="","",INDEX(リスト!$C:$C,MATCH($F38,リスト!$B:$B,0))),"")</f>
        <v/>
      </c>
      <c r="T38" s="2" t="str">
        <f>IFERROR(IF($K38="","",INDEX(リスト!$F:$F,MATCH($K38,リスト!$E:$E,0))),"")</f>
        <v/>
      </c>
      <c r="U38" s="2" t="str">
        <f>IF($B38="","",RIGHT($G38*1000+200+COUNTIF($G$2:$G38,$G38),9))</f>
        <v/>
      </c>
      <c r="V38" s="2" t="str">
        <f>IF(OR($B38="",設定!$I$15="",設定!$I$15="独立"),"",IF($M38="","　－　",IF($L38="",IF(設定!$I$15="所・名","　－　・"&amp;$M38,IF(設定!$I$15="所/名","　－　 / "&amp;$M38,IF(設定!$I$15="(所)名","(　－　) "&amp;$M38,IF(設定!$I$15="名・所",$M38&amp;"・　－　",IF(設定!$I$15="名/所",$M38&amp;" / 　－　",IF(設定!$I$15="名(所)",$M38&amp;"(　－　)")))))),IF(設定!$I$15="所・名",INDEX(リスト!$S$2:$S$48,MATCH($L38,リスト!$R$2:$R$48,0))&amp;"・"&amp;$M38,IF(設定!$I$15="所/名",INDEX(リスト!$S$2:$S$48,MATCH($L38,リスト!$R$2:$R$48,0))&amp;" / "&amp;$M38,IF(設定!$I$15="(所)名","("&amp;INDEX(リスト!$S$2:$S$48,MATCH($L38,リスト!$R$2:$R$48,0))&amp;") "&amp;$M38,IF(設定!$I$15="名・所",$M38&amp;"・"&amp;INDEX(リスト!$S$2:$S$48,MATCH($L38,リスト!$R$2:$R$48,0)),IF(設定!$I$15="名/所",$M38&amp;" / "&amp;INDEX(リスト!$S$2:$S$48,MATCH($L38,リスト!$R$2:$R$48,0)),IF(設定!$I$15="名(所)",$M38&amp;" ("&amp;INDEX(リスト!$S$2:$S$48,MATCH($L38,リスト!$R$2:$R$48,0))&amp;")")))))))))</f>
        <v/>
      </c>
    </row>
    <row r="39" spans="15:22" x14ac:dyDescent="0.4">
      <c r="O39" s="2" t="str">
        <f>IFERROR(IF($B39="","",INDEX(所属情報!$E:$E,MATCH($A39,所属情報!$A:$A,0))),"")</f>
        <v/>
      </c>
      <c r="P39" s="2" t="str">
        <f t="shared" si="0"/>
        <v/>
      </c>
      <c r="Q39" s="2" t="str">
        <f t="shared" si="1"/>
        <v/>
      </c>
      <c r="R39" s="2" t="str">
        <f t="shared" si="2"/>
        <v/>
      </c>
      <c r="S39" s="2" t="str">
        <f>IFERROR(IF($F39="","",INDEX(リスト!$C:$C,MATCH($F39,リスト!$B:$B,0))),"")</f>
        <v/>
      </c>
      <c r="T39" s="2" t="str">
        <f>IFERROR(IF($K39="","",INDEX(リスト!$F:$F,MATCH($K39,リスト!$E:$E,0))),"")</f>
        <v/>
      </c>
      <c r="U39" s="2" t="str">
        <f>IF($B39="","",RIGHT($G39*1000+200+COUNTIF($G$2:$G39,$G39),9))</f>
        <v/>
      </c>
      <c r="V39" s="2" t="str">
        <f>IF(OR($B39="",設定!$I$15="",設定!$I$15="独立"),"",IF($M39="","　－　",IF($L39="",IF(設定!$I$15="所・名","　－　・"&amp;$M39,IF(設定!$I$15="所/名","　－　 / "&amp;$M39,IF(設定!$I$15="(所)名","(　－　) "&amp;$M39,IF(設定!$I$15="名・所",$M39&amp;"・　－　",IF(設定!$I$15="名/所",$M39&amp;" / 　－　",IF(設定!$I$15="名(所)",$M39&amp;"(　－　)")))))),IF(設定!$I$15="所・名",INDEX(リスト!$S$2:$S$48,MATCH($L39,リスト!$R$2:$R$48,0))&amp;"・"&amp;$M39,IF(設定!$I$15="所/名",INDEX(リスト!$S$2:$S$48,MATCH($L39,リスト!$R$2:$R$48,0))&amp;" / "&amp;$M39,IF(設定!$I$15="(所)名","("&amp;INDEX(リスト!$S$2:$S$48,MATCH($L39,リスト!$R$2:$R$48,0))&amp;") "&amp;$M39,IF(設定!$I$15="名・所",$M39&amp;"・"&amp;INDEX(リスト!$S$2:$S$48,MATCH($L39,リスト!$R$2:$R$48,0)),IF(設定!$I$15="名/所",$M39&amp;" / "&amp;INDEX(リスト!$S$2:$S$48,MATCH($L39,リスト!$R$2:$R$48,0)),IF(設定!$I$15="名(所)",$M39&amp;" ("&amp;INDEX(リスト!$S$2:$S$48,MATCH($L39,リスト!$R$2:$R$48,0))&amp;")")))))))))</f>
        <v/>
      </c>
    </row>
    <row r="40" spans="15:22" x14ac:dyDescent="0.4">
      <c r="O40" s="2" t="str">
        <f>IFERROR(IF($B40="","",INDEX(所属情報!$E:$E,MATCH($A40,所属情報!$A:$A,0))),"")</f>
        <v/>
      </c>
      <c r="P40" s="2" t="str">
        <f t="shared" si="0"/>
        <v/>
      </c>
      <c r="Q40" s="2" t="str">
        <f t="shared" si="1"/>
        <v/>
      </c>
      <c r="R40" s="2" t="str">
        <f t="shared" si="2"/>
        <v/>
      </c>
      <c r="S40" s="2" t="str">
        <f>IFERROR(IF($F40="","",INDEX(リスト!$C:$C,MATCH($F40,リスト!$B:$B,0))),"")</f>
        <v/>
      </c>
      <c r="T40" s="2" t="str">
        <f>IFERROR(IF($K40="","",INDEX(リスト!$F:$F,MATCH($K40,リスト!$E:$E,0))),"")</f>
        <v/>
      </c>
      <c r="U40" s="2" t="str">
        <f>IF($B40="","",RIGHT($G40*1000+200+COUNTIF($G$2:$G40,$G40),9))</f>
        <v/>
      </c>
      <c r="V40" s="2" t="str">
        <f>IF(OR($B40="",設定!$I$15="",設定!$I$15="独立"),"",IF($M40="","　－　",IF($L40="",IF(設定!$I$15="所・名","　－　・"&amp;$M40,IF(設定!$I$15="所/名","　－　 / "&amp;$M40,IF(設定!$I$15="(所)名","(　－　) "&amp;$M40,IF(設定!$I$15="名・所",$M40&amp;"・　－　",IF(設定!$I$15="名/所",$M40&amp;" / 　－　",IF(設定!$I$15="名(所)",$M40&amp;"(　－　)")))))),IF(設定!$I$15="所・名",INDEX(リスト!$S$2:$S$48,MATCH($L40,リスト!$R$2:$R$48,0))&amp;"・"&amp;$M40,IF(設定!$I$15="所/名",INDEX(リスト!$S$2:$S$48,MATCH($L40,リスト!$R$2:$R$48,0))&amp;" / "&amp;$M40,IF(設定!$I$15="(所)名","("&amp;INDEX(リスト!$S$2:$S$48,MATCH($L40,リスト!$R$2:$R$48,0))&amp;") "&amp;$M40,IF(設定!$I$15="名・所",$M40&amp;"・"&amp;INDEX(リスト!$S$2:$S$48,MATCH($L40,リスト!$R$2:$R$48,0)),IF(設定!$I$15="名/所",$M40&amp;" / "&amp;INDEX(リスト!$S$2:$S$48,MATCH($L40,リスト!$R$2:$R$48,0)),IF(設定!$I$15="名(所)",$M40&amp;" ("&amp;INDEX(リスト!$S$2:$S$48,MATCH($L40,リスト!$R$2:$R$48,0))&amp;")")))))))))</f>
        <v/>
      </c>
    </row>
    <row r="41" spans="15:22" x14ac:dyDescent="0.4">
      <c r="O41" s="2" t="str">
        <f>IFERROR(IF($B41="","",INDEX(所属情報!$E:$E,MATCH($A41,所属情報!$A:$A,0))),"")</f>
        <v/>
      </c>
      <c r="P41" s="2" t="str">
        <f t="shared" si="0"/>
        <v/>
      </c>
      <c r="Q41" s="2" t="str">
        <f t="shared" si="1"/>
        <v/>
      </c>
      <c r="R41" s="2" t="str">
        <f t="shared" si="2"/>
        <v/>
      </c>
      <c r="S41" s="2" t="str">
        <f>IFERROR(IF($F41="","",INDEX(リスト!$C:$C,MATCH($F41,リスト!$B:$B,0))),"")</f>
        <v/>
      </c>
      <c r="T41" s="2" t="str">
        <f>IFERROR(IF($K41="","",INDEX(リスト!$F:$F,MATCH($K41,リスト!$E:$E,0))),"")</f>
        <v/>
      </c>
      <c r="U41" s="2" t="str">
        <f>IF($B41="","",RIGHT($G41*1000+200+COUNTIF($G$2:$G41,$G41),9))</f>
        <v/>
      </c>
      <c r="V41" s="2" t="str">
        <f>IF(OR($B41="",設定!$I$15="",設定!$I$15="独立"),"",IF($M41="","　－　",IF($L41="",IF(設定!$I$15="所・名","　－　・"&amp;$M41,IF(設定!$I$15="所/名","　－　 / "&amp;$M41,IF(設定!$I$15="(所)名","(　－　) "&amp;$M41,IF(設定!$I$15="名・所",$M41&amp;"・　－　",IF(設定!$I$15="名/所",$M41&amp;" / 　－　",IF(設定!$I$15="名(所)",$M41&amp;"(　－　)")))))),IF(設定!$I$15="所・名",INDEX(リスト!$S$2:$S$48,MATCH($L41,リスト!$R$2:$R$48,0))&amp;"・"&amp;$M41,IF(設定!$I$15="所/名",INDEX(リスト!$S$2:$S$48,MATCH($L41,リスト!$R$2:$R$48,0))&amp;" / "&amp;$M41,IF(設定!$I$15="(所)名","("&amp;INDEX(リスト!$S$2:$S$48,MATCH($L41,リスト!$R$2:$R$48,0))&amp;") "&amp;$M41,IF(設定!$I$15="名・所",$M41&amp;"・"&amp;INDEX(リスト!$S$2:$S$48,MATCH($L41,リスト!$R$2:$R$48,0)),IF(設定!$I$15="名/所",$M41&amp;" / "&amp;INDEX(リスト!$S$2:$S$48,MATCH($L41,リスト!$R$2:$R$48,0)),IF(設定!$I$15="名(所)",$M41&amp;" ("&amp;INDEX(リスト!$S$2:$S$48,MATCH($L41,リスト!$R$2:$R$48,0))&amp;")")))))))))</f>
        <v/>
      </c>
    </row>
    <row r="42" spans="15:22" x14ac:dyDescent="0.4">
      <c r="O42" s="2" t="str">
        <f>IFERROR(IF($B42="","",INDEX(所属情報!$E:$E,MATCH($A42,所属情報!$A:$A,0))),"")</f>
        <v/>
      </c>
      <c r="P42" s="2" t="str">
        <f t="shared" si="0"/>
        <v/>
      </c>
      <c r="Q42" s="2" t="str">
        <f t="shared" si="1"/>
        <v/>
      </c>
      <c r="R42" s="2" t="str">
        <f t="shared" si="2"/>
        <v/>
      </c>
      <c r="S42" s="2" t="str">
        <f>IFERROR(IF($F42="","",INDEX(リスト!$C:$C,MATCH($F42,リスト!$B:$B,0))),"")</f>
        <v/>
      </c>
      <c r="T42" s="2" t="str">
        <f>IFERROR(IF($K42="","",INDEX(リスト!$F:$F,MATCH($K42,リスト!$E:$E,0))),"")</f>
        <v/>
      </c>
      <c r="U42" s="2" t="str">
        <f>IF($B42="","",RIGHT($G42*1000+200+COUNTIF($G$2:$G42,$G42),9))</f>
        <v/>
      </c>
      <c r="V42" s="2" t="str">
        <f>IF(OR($B42="",設定!$I$15="",設定!$I$15="独立"),"",IF($M42="","　－　",IF($L42="",IF(設定!$I$15="所・名","　－　・"&amp;$M42,IF(設定!$I$15="所/名","　－　 / "&amp;$M42,IF(設定!$I$15="(所)名","(　－　) "&amp;$M42,IF(設定!$I$15="名・所",$M42&amp;"・　－　",IF(設定!$I$15="名/所",$M42&amp;" / 　－　",IF(設定!$I$15="名(所)",$M42&amp;"(　－　)")))))),IF(設定!$I$15="所・名",INDEX(リスト!$S$2:$S$48,MATCH($L42,リスト!$R$2:$R$48,0))&amp;"・"&amp;$M42,IF(設定!$I$15="所/名",INDEX(リスト!$S$2:$S$48,MATCH($L42,リスト!$R$2:$R$48,0))&amp;" / "&amp;$M42,IF(設定!$I$15="(所)名","("&amp;INDEX(リスト!$S$2:$S$48,MATCH($L42,リスト!$R$2:$R$48,0))&amp;") "&amp;$M42,IF(設定!$I$15="名・所",$M42&amp;"・"&amp;INDEX(リスト!$S$2:$S$48,MATCH($L42,リスト!$R$2:$R$48,0)),IF(設定!$I$15="名/所",$M42&amp;" / "&amp;INDEX(リスト!$S$2:$S$48,MATCH($L42,リスト!$R$2:$R$48,0)),IF(設定!$I$15="名(所)",$M42&amp;" ("&amp;INDEX(リスト!$S$2:$S$48,MATCH($L42,リスト!$R$2:$R$48,0))&amp;")")))))))))</f>
        <v/>
      </c>
    </row>
    <row r="43" spans="15:22" x14ac:dyDescent="0.4">
      <c r="O43" s="2" t="str">
        <f>IFERROR(IF($B43="","",INDEX(所属情報!$E:$E,MATCH($A43,所属情報!$A:$A,0))),"")</f>
        <v/>
      </c>
      <c r="P43" s="2" t="str">
        <f t="shared" si="0"/>
        <v/>
      </c>
      <c r="Q43" s="2" t="str">
        <f t="shared" si="1"/>
        <v/>
      </c>
      <c r="R43" s="2" t="str">
        <f t="shared" si="2"/>
        <v/>
      </c>
      <c r="S43" s="2" t="str">
        <f>IFERROR(IF($F43="","",INDEX(リスト!$C:$C,MATCH($F43,リスト!$B:$B,0))),"")</f>
        <v/>
      </c>
      <c r="T43" s="2" t="str">
        <f>IFERROR(IF($K43="","",INDEX(リスト!$F:$F,MATCH($K43,リスト!$E:$E,0))),"")</f>
        <v/>
      </c>
      <c r="U43" s="2" t="str">
        <f>IF($B43="","",RIGHT($G43*1000+200+COUNTIF($G$2:$G43,$G43),9))</f>
        <v/>
      </c>
      <c r="V43" s="2" t="str">
        <f>IF(OR($B43="",設定!$I$15="",設定!$I$15="独立"),"",IF($M43="","　－　",IF($L43="",IF(設定!$I$15="所・名","　－　・"&amp;$M43,IF(設定!$I$15="所/名","　－　 / "&amp;$M43,IF(設定!$I$15="(所)名","(　－　) "&amp;$M43,IF(設定!$I$15="名・所",$M43&amp;"・　－　",IF(設定!$I$15="名/所",$M43&amp;" / 　－　",IF(設定!$I$15="名(所)",$M43&amp;"(　－　)")))))),IF(設定!$I$15="所・名",INDEX(リスト!$S$2:$S$48,MATCH($L43,リスト!$R$2:$R$48,0))&amp;"・"&amp;$M43,IF(設定!$I$15="所/名",INDEX(リスト!$S$2:$S$48,MATCH($L43,リスト!$R$2:$R$48,0))&amp;" / "&amp;$M43,IF(設定!$I$15="(所)名","("&amp;INDEX(リスト!$S$2:$S$48,MATCH($L43,リスト!$R$2:$R$48,0))&amp;") "&amp;$M43,IF(設定!$I$15="名・所",$M43&amp;"・"&amp;INDEX(リスト!$S$2:$S$48,MATCH($L43,リスト!$R$2:$R$48,0)),IF(設定!$I$15="名/所",$M43&amp;" / "&amp;INDEX(リスト!$S$2:$S$48,MATCH($L43,リスト!$R$2:$R$48,0)),IF(設定!$I$15="名(所)",$M43&amp;" ("&amp;INDEX(リスト!$S$2:$S$48,MATCH($L43,リスト!$R$2:$R$48,0))&amp;")")))))))))</f>
        <v/>
      </c>
    </row>
    <row r="44" spans="15:22" x14ac:dyDescent="0.4">
      <c r="O44" s="2" t="str">
        <f>IFERROR(IF($B44="","",INDEX(所属情報!$E:$E,MATCH($A44,所属情報!$A:$A,0))),"")</f>
        <v/>
      </c>
      <c r="P44" s="2" t="str">
        <f t="shared" si="0"/>
        <v/>
      </c>
      <c r="Q44" s="2" t="str">
        <f t="shared" si="1"/>
        <v/>
      </c>
      <c r="R44" s="2" t="str">
        <f t="shared" si="2"/>
        <v/>
      </c>
      <c r="S44" s="2" t="str">
        <f>IFERROR(IF($F44="","",INDEX(リスト!$C:$C,MATCH($F44,リスト!$B:$B,0))),"")</f>
        <v/>
      </c>
      <c r="T44" s="2" t="str">
        <f>IFERROR(IF($K44="","",INDEX(リスト!$F:$F,MATCH($K44,リスト!$E:$E,0))),"")</f>
        <v/>
      </c>
      <c r="U44" s="2" t="str">
        <f>IF($B44="","",RIGHT($G44*1000+200+COUNTIF($G$2:$G44,$G44),9))</f>
        <v/>
      </c>
      <c r="V44" s="2" t="str">
        <f>IF(OR($B44="",設定!$I$15="",設定!$I$15="独立"),"",IF($M44="","　－　",IF($L44="",IF(設定!$I$15="所・名","　－　・"&amp;$M44,IF(設定!$I$15="所/名","　－　 / "&amp;$M44,IF(設定!$I$15="(所)名","(　－　) "&amp;$M44,IF(設定!$I$15="名・所",$M44&amp;"・　－　",IF(設定!$I$15="名/所",$M44&amp;" / 　－　",IF(設定!$I$15="名(所)",$M44&amp;"(　－　)")))))),IF(設定!$I$15="所・名",INDEX(リスト!$S$2:$S$48,MATCH($L44,リスト!$R$2:$R$48,0))&amp;"・"&amp;$M44,IF(設定!$I$15="所/名",INDEX(リスト!$S$2:$S$48,MATCH($L44,リスト!$R$2:$R$48,0))&amp;" / "&amp;$M44,IF(設定!$I$15="(所)名","("&amp;INDEX(リスト!$S$2:$S$48,MATCH($L44,リスト!$R$2:$R$48,0))&amp;") "&amp;$M44,IF(設定!$I$15="名・所",$M44&amp;"・"&amp;INDEX(リスト!$S$2:$S$48,MATCH($L44,リスト!$R$2:$R$48,0)),IF(設定!$I$15="名/所",$M44&amp;" / "&amp;INDEX(リスト!$S$2:$S$48,MATCH($L44,リスト!$R$2:$R$48,0)),IF(設定!$I$15="名(所)",$M44&amp;" ("&amp;INDEX(リスト!$S$2:$S$48,MATCH($L44,リスト!$R$2:$R$48,0))&amp;")")))))))))</f>
        <v/>
      </c>
    </row>
    <row r="45" spans="15:22" x14ac:dyDescent="0.4">
      <c r="O45" s="2" t="str">
        <f>IFERROR(IF($B45="","",INDEX(所属情報!$E:$E,MATCH($A45,所属情報!$A:$A,0))),"")</f>
        <v/>
      </c>
      <c r="P45" s="2" t="str">
        <f t="shared" si="0"/>
        <v/>
      </c>
      <c r="Q45" s="2" t="str">
        <f t="shared" si="1"/>
        <v/>
      </c>
      <c r="R45" s="2" t="str">
        <f t="shared" si="2"/>
        <v/>
      </c>
      <c r="S45" s="2" t="str">
        <f>IFERROR(IF($F45="","",INDEX(リスト!$C:$C,MATCH($F45,リスト!$B:$B,0))),"")</f>
        <v/>
      </c>
      <c r="T45" s="2" t="str">
        <f>IFERROR(IF($K45="","",INDEX(リスト!$F:$F,MATCH($K45,リスト!$E:$E,0))),"")</f>
        <v/>
      </c>
      <c r="U45" s="2" t="str">
        <f>IF($B45="","",RIGHT($G45*1000+200+COUNTIF($G$2:$G45,$G45),9))</f>
        <v/>
      </c>
      <c r="V45" s="2" t="str">
        <f>IF(OR($B45="",設定!$I$15="",設定!$I$15="独立"),"",IF($M45="","　－　",IF($L45="",IF(設定!$I$15="所・名","　－　・"&amp;$M45,IF(設定!$I$15="所/名","　－　 / "&amp;$M45,IF(設定!$I$15="(所)名","(　－　) "&amp;$M45,IF(設定!$I$15="名・所",$M45&amp;"・　－　",IF(設定!$I$15="名/所",$M45&amp;" / 　－　",IF(設定!$I$15="名(所)",$M45&amp;"(　－　)")))))),IF(設定!$I$15="所・名",INDEX(リスト!$S$2:$S$48,MATCH($L45,リスト!$R$2:$R$48,0))&amp;"・"&amp;$M45,IF(設定!$I$15="所/名",INDEX(リスト!$S$2:$S$48,MATCH($L45,リスト!$R$2:$R$48,0))&amp;" / "&amp;$M45,IF(設定!$I$15="(所)名","("&amp;INDEX(リスト!$S$2:$S$48,MATCH($L45,リスト!$R$2:$R$48,0))&amp;") "&amp;$M45,IF(設定!$I$15="名・所",$M45&amp;"・"&amp;INDEX(リスト!$S$2:$S$48,MATCH($L45,リスト!$R$2:$R$48,0)),IF(設定!$I$15="名/所",$M45&amp;" / "&amp;INDEX(リスト!$S$2:$S$48,MATCH($L45,リスト!$R$2:$R$48,0)),IF(設定!$I$15="名(所)",$M45&amp;" ("&amp;INDEX(リスト!$S$2:$S$48,MATCH($L45,リスト!$R$2:$R$48,0))&amp;")")))))))))</f>
        <v/>
      </c>
    </row>
    <row r="46" spans="15:22" x14ac:dyDescent="0.4">
      <c r="O46" s="2" t="str">
        <f>IFERROR(IF($B46="","",INDEX(所属情報!$E:$E,MATCH($A46,所属情報!$A:$A,0))),"")</f>
        <v/>
      </c>
      <c r="P46" s="2" t="str">
        <f t="shared" si="0"/>
        <v/>
      </c>
      <c r="Q46" s="2" t="str">
        <f t="shared" si="1"/>
        <v/>
      </c>
      <c r="R46" s="2" t="str">
        <f t="shared" si="2"/>
        <v/>
      </c>
      <c r="S46" s="2" t="str">
        <f>IFERROR(IF($F46="","",INDEX(リスト!$C:$C,MATCH($F46,リスト!$B:$B,0))),"")</f>
        <v/>
      </c>
      <c r="T46" s="2" t="str">
        <f>IFERROR(IF($K46="","",INDEX(リスト!$F:$F,MATCH($K46,リスト!$E:$E,0))),"")</f>
        <v/>
      </c>
      <c r="U46" s="2" t="str">
        <f>IF($B46="","",RIGHT($G46*1000+200+COUNTIF($G$2:$G46,$G46),9))</f>
        <v/>
      </c>
      <c r="V46" s="2" t="str">
        <f>IF(OR($B46="",設定!$I$15="",設定!$I$15="独立"),"",IF($M46="","　－　",IF($L46="",IF(設定!$I$15="所・名","　－　・"&amp;$M46,IF(設定!$I$15="所/名","　－　 / "&amp;$M46,IF(設定!$I$15="(所)名","(　－　) "&amp;$M46,IF(設定!$I$15="名・所",$M46&amp;"・　－　",IF(設定!$I$15="名/所",$M46&amp;" / 　－　",IF(設定!$I$15="名(所)",$M46&amp;"(　－　)")))))),IF(設定!$I$15="所・名",INDEX(リスト!$S$2:$S$48,MATCH($L46,リスト!$R$2:$R$48,0))&amp;"・"&amp;$M46,IF(設定!$I$15="所/名",INDEX(リスト!$S$2:$S$48,MATCH($L46,リスト!$R$2:$R$48,0))&amp;" / "&amp;$M46,IF(設定!$I$15="(所)名","("&amp;INDEX(リスト!$S$2:$S$48,MATCH($L46,リスト!$R$2:$R$48,0))&amp;") "&amp;$M46,IF(設定!$I$15="名・所",$M46&amp;"・"&amp;INDEX(リスト!$S$2:$S$48,MATCH($L46,リスト!$R$2:$R$48,0)),IF(設定!$I$15="名/所",$M46&amp;" / "&amp;INDEX(リスト!$S$2:$S$48,MATCH($L46,リスト!$R$2:$R$48,0)),IF(設定!$I$15="名(所)",$M46&amp;" ("&amp;INDEX(リスト!$S$2:$S$48,MATCH($L46,リスト!$R$2:$R$48,0))&amp;")")))))))))</f>
        <v/>
      </c>
    </row>
    <row r="47" spans="15:22" x14ac:dyDescent="0.4">
      <c r="O47" s="2" t="str">
        <f>IFERROR(IF($B47="","",INDEX(所属情報!$E:$E,MATCH($A47,所属情報!$A:$A,0))),"")</f>
        <v/>
      </c>
      <c r="P47" s="2" t="str">
        <f t="shared" si="0"/>
        <v/>
      </c>
      <c r="Q47" s="2" t="str">
        <f t="shared" si="1"/>
        <v/>
      </c>
      <c r="R47" s="2" t="str">
        <f t="shared" si="2"/>
        <v/>
      </c>
      <c r="S47" s="2" t="str">
        <f>IFERROR(IF($F47="","",INDEX(リスト!$C:$C,MATCH($F47,リスト!$B:$B,0))),"")</f>
        <v/>
      </c>
      <c r="T47" s="2" t="str">
        <f>IFERROR(IF($K47="","",INDEX(リスト!$F:$F,MATCH($K47,リスト!$E:$E,0))),"")</f>
        <v/>
      </c>
      <c r="U47" s="2" t="str">
        <f>IF($B47="","",RIGHT($G47*1000+200+COUNTIF($G$2:$G47,$G47),9))</f>
        <v/>
      </c>
      <c r="V47" s="2" t="str">
        <f>IF(OR($B47="",設定!$I$15="",設定!$I$15="独立"),"",IF($M47="","　－　",IF($L47="",IF(設定!$I$15="所・名","　－　・"&amp;$M47,IF(設定!$I$15="所/名","　－　 / "&amp;$M47,IF(設定!$I$15="(所)名","(　－　) "&amp;$M47,IF(設定!$I$15="名・所",$M47&amp;"・　－　",IF(設定!$I$15="名/所",$M47&amp;" / 　－　",IF(設定!$I$15="名(所)",$M47&amp;"(　－　)")))))),IF(設定!$I$15="所・名",INDEX(リスト!$S$2:$S$48,MATCH($L47,リスト!$R$2:$R$48,0))&amp;"・"&amp;$M47,IF(設定!$I$15="所/名",INDEX(リスト!$S$2:$S$48,MATCH($L47,リスト!$R$2:$R$48,0))&amp;" / "&amp;$M47,IF(設定!$I$15="(所)名","("&amp;INDEX(リスト!$S$2:$S$48,MATCH($L47,リスト!$R$2:$R$48,0))&amp;") "&amp;$M47,IF(設定!$I$15="名・所",$M47&amp;"・"&amp;INDEX(リスト!$S$2:$S$48,MATCH($L47,リスト!$R$2:$R$48,0)),IF(設定!$I$15="名/所",$M47&amp;" / "&amp;INDEX(リスト!$S$2:$S$48,MATCH($L47,リスト!$R$2:$R$48,0)),IF(設定!$I$15="名(所)",$M47&amp;" ("&amp;INDEX(リスト!$S$2:$S$48,MATCH($L47,リスト!$R$2:$R$48,0))&amp;")")))))))))</f>
        <v/>
      </c>
    </row>
    <row r="48" spans="15:22" x14ac:dyDescent="0.4">
      <c r="O48" s="2" t="str">
        <f>IFERROR(IF($B48="","",INDEX(所属情報!$E:$E,MATCH($A48,所属情報!$A:$A,0))),"")</f>
        <v/>
      </c>
      <c r="P48" s="2" t="str">
        <f t="shared" si="0"/>
        <v/>
      </c>
      <c r="Q48" s="2" t="str">
        <f t="shared" si="1"/>
        <v/>
      </c>
      <c r="R48" s="2" t="str">
        <f t="shared" si="2"/>
        <v/>
      </c>
      <c r="S48" s="2" t="str">
        <f>IFERROR(IF($F48="","",INDEX(リスト!$C:$C,MATCH($F48,リスト!$B:$B,0))),"")</f>
        <v/>
      </c>
      <c r="T48" s="2" t="str">
        <f>IFERROR(IF($K48="","",INDEX(リスト!$F:$F,MATCH($K48,リスト!$E:$E,0))),"")</f>
        <v/>
      </c>
      <c r="U48" s="2" t="str">
        <f>IF($B48="","",RIGHT($G48*1000+200+COUNTIF($G$2:$G48,$G48),9))</f>
        <v/>
      </c>
      <c r="V48" s="2" t="str">
        <f>IF(OR($B48="",設定!$I$15="",設定!$I$15="独立"),"",IF($M48="","　－　",IF($L48="",IF(設定!$I$15="所・名","　－　・"&amp;$M48,IF(設定!$I$15="所/名","　－　 / "&amp;$M48,IF(設定!$I$15="(所)名","(　－　) "&amp;$M48,IF(設定!$I$15="名・所",$M48&amp;"・　－　",IF(設定!$I$15="名/所",$M48&amp;" / 　－　",IF(設定!$I$15="名(所)",$M48&amp;"(　－　)")))))),IF(設定!$I$15="所・名",INDEX(リスト!$S$2:$S$48,MATCH($L48,リスト!$R$2:$R$48,0))&amp;"・"&amp;$M48,IF(設定!$I$15="所/名",INDEX(リスト!$S$2:$S$48,MATCH($L48,リスト!$R$2:$R$48,0))&amp;" / "&amp;$M48,IF(設定!$I$15="(所)名","("&amp;INDEX(リスト!$S$2:$S$48,MATCH($L48,リスト!$R$2:$R$48,0))&amp;") "&amp;$M48,IF(設定!$I$15="名・所",$M48&amp;"・"&amp;INDEX(リスト!$S$2:$S$48,MATCH($L48,リスト!$R$2:$R$48,0)),IF(設定!$I$15="名/所",$M48&amp;" / "&amp;INDEX(リスト!$S$2:$S$48,MATCH($L48,リスト!$R$2:$R$48,0)),IF(設定!$I$15="名(所)",$M48&amp;" ("&amp;INDEX(リスト!$S$2:$S$48,MATCH($L48,リスト!$R$2:$R$48,0))&amp;")")))))))))</f>
        <v/>
      </c>
    </row>
    <row r="49" spans="15:22" x14ac:dyDescent="0.4">
      <c r="O49" s="2" t="str">
        <f>IFERROR(IF($B49="","",INDEX(所属情報!$E:$E,MATCH($A49,所属情報!$A:$A,0))),"")</f>
        <v/>
      </c>
      <c r="P49" s="2" t="str">
        <f t="shared" si="0"/>
        <v/>
      </c>
      <c r="Q49" s="2" t="str">
        <f t="shared" si="1"/>
        <v/>
      </c>
      <c r="R49" s="2" t="str">
        <f t="shared" si="2"/>
        <v/>
      </c>
      <c r="S49" s="2" t="str">
        <f>IFERROR(IF($F49="","",INDEX(リスト!$C:$C,MATCH($F49,リスト!$B:$B,0))),"")</f>
        <v/>
      </c>
      <c r="T49" s="2" t="str">
        <f>IFERROR(IF($K49="","",INDEX(リスト!$F:$F,MATCH($K49,リスト!$E:$E,0))),"")</f>
        <v/>
      </c>
      <c r="U49" s="2" t="str">
        <f>IF($B49="","",RIGHT($G49*1000+200+COUNTIF($G$2:$G49,$G49),9))</f>
        <v/>
      </c>
      <c r="V49" s="2" t="str">
        <f>IF(OR($B49="",設定!$I$15="",設定!$I$15="独立"),"",IF($M49="","　－　",IF($L49="",IF(設定!$I$15="所・名","　－　・"&amp;$M49,IF(設定!$I$15="所/名","　－　 / "&amp;$M49,IF(設定!$I$15="(所)名","(　－　) "&amp;$M49,IF(設定!$I$15="名・所",$M49&amp;"・　－　",IF(設定!$I$15="名/所",$M49&amp;" / 　－　",IF(設定!$I$15="名(所)",$M49&amp;"(　－　)")))))),IF(設定!$I$15="所・名",INDEX(リスト!$S$2:$S$48,MATCH($L49,リスト!$R$2:$R$48,0))&amp;"・"&amp;$M49,IF(設定!$I$15="所/名",INDEX(リスト!$S$2:$S$48,MATCH($L49,リスト!$R$2:$R$48,0))&amp;" / "&amp;$M49,IF(設定!$I$15="(所)名","("&amp;INDEX(リスト!$S$2:$S$48,MATCH($L49,リスト!$R$2:$R$48,0))&amp;") "&amp;$M49,IF(設定!$I$15="名・所",$M49&amp;"・"&amp;INDEX(リスト!$S$2:$S$48,MATCH($L49,リスト!$R$2:$R$48,0)),IF(設定!$I$15="名/所",$M49&amp;" / "&amp;INDEX(リスト!$S$2:$S$48,MATCH($L49,リスト!$R$2:$R$48,0)),IF(設定!$I$15="名(所)",$M49&amp;" ("&amp;INDEX(リスト!$S$2:$S$48,MATCH($L49,リスト!$R$2:$R$48,0))&amp;")")))))))))</f>
        <v/>
      </c>
    </row>
    <row r="50" spans="15:22" x14ac:dyDescent="0.4">
      <c r="O50" s="2" t="str">
        <f>IFERROR(IF($B50="","",INDEX(所属情報!$E:$E,MATCH($A50,所属情報!$A:$A,0))),"")</f>
        <v/>
      </c>
      <c r="P50" s="2" t="str">
        <f t="shared" si="0"/>
        <v/>
      </c>
      <c r="Q50" s="2" t="str">
        <f t="shared" si="1"/>
        <v/>
      </c>
      <c r="R50" s="2" t="str">
        <f t="shared" si="2"/>
        <v/>
      </c>
      <c r="S50" s="2" t="str">
        <f>IFERROR(IF($F50="","",INDEX(リスト!$C:$C,MATCH($F50,リスト!$B:$B,0))),"")</f>
        <v/>
      </c>
      <c r="T50" s="2" t="str">
        <f>IFERROR(IF($K50="","",INDEX(リスト!$F:$F,MATCH($K50,リスト!$E:$E,0))),"")</f>
        <v/>
      </c>
      <c r="U50" s="2" t="str">
        <f>IF($B50="","",RIGHT($G50*1000+200+COUNTIF($G$2:$G50,$G50),9))</f>
        <v/>
      </c>
      <c r="V50" s="2" t="str">
        <f>IF(OR($B50="",設定!$I$15="",設定!$I$15="独立"),"",IF($M50="","　－　",IF($L50="",IF(設定!$I$15="所・名","　－　・"&amp;$M50,IF(設定!$I$15="所/名","　－　 / "&amp;$M50,IF(設定!$I$15="(所)名","(　－　) "&amp;$M50,IF(設定!$I$15="名・所",$M50&amp;"・　－　",IF(設定!$I$15="名/所",$M50&amp;" / 　－　",IF(設定!$I$15="名(所)",$M50&amp;"(　－　)")))))),IF(設定!$I$15="所・名",INDEX(リスト!$S$2:$S$48,MATCH($L50,リスト!$R$2:$R$48,0))&amp;"・"&amp;$M50,IF(設定!$I$15="所/名",INDEX(リスト!$S$2:$S$48,MATCH($L50,リスト!$R$2:$R$48,0))&amp;" / "&amp;$M50,IF(設定!$I$15="(所)名","("&amp;INDEX(リスト!$S$2:$S$48,MATCH($L50,リスト!$R$2:$R$48,0))&amp;") "&amp;$M50,IF(設定!$I$15="名・所",$M50&amp;"・"&amp;INDEX(リスト!$S$2:$S$48,MATCH($L50,リスト!$R$2:$R$48,0)),IF(設定!$I$15="名/所",$M50&amp;" / "&amp;INDEX(リスト!$S$2:$S$48,MATCH($L50,リスト!$R$2:$R$48,0)),IF(設定!$I$15="名(所)",$M50&amp;" ("&amp;INDEX(リスト!$S$2:$S$48,MATCH($L50,リスト!$R$2:$R$48,0))&amp;")")))))))))</f>
        <v/>
      </c>
    </row>
    <row r="51" spans="15:22" x14ac:dyDescent="0.4">
      <c r="O51" s="2" t="str">
        <f>IFERROR(IF($B51="","",INDEX(所属情報!$E:$E,MATCH($A51,所属情報!$A:$A,0))),"")</f>
        <v/>
      </c>
      <c r="P51" s="2" t="str">
        <f t="shared" si="0"/>
        <v/>
      </c>
      <c r="Q51" s="2" t="str">
        <f t="shared" si="1"/>
        <v/>
      </c>
      <c r="R51" s="2" t="str">
        <f t="shared" si="2"/>
        <v/>
      </c>
      <c r="S51" s="2" t="str">
        <f>IFERROR(IF($F51="","",INDEX(リスト!$C:$C,MATCH($F51,リスト!$B:$B,0))),"")</f>
        <v/>
      </c>
      <c r="T51" s="2" t="str">
        <f>IFERROR(IF($K51="","",INDEX(リスト!$F:$F,MATCH($K51,リスト!$E:$E,0))),"")</f>
        <v/>
      </c>
      <c r="U51" s="2" t="str">
        <f>IF($B51="","",RIGHT($G51*1000+200+COUNTIF($G$2:$G51,$G51),9))</f>
        <v/>
      </c>
      <c r="V51" s="2" t="str">
        <f>IF(OR($B51="",設定!$I$15="",設定!$I$15="独立"),"",IF($M51="","　－　",IF($L51="",IF(設定!$I$15="所・名","　－　・"&amp;$M51,IF(設定!$I$15="所/名","　－　 / "&amp;$M51,IF(設定!$I$15="(所)名","(　－　) "&amp;$M51,IF(設定!$I$15="名・所",$M51&amp;"・　－　",IF(設定!$I$15="名/所",$M51&amp;" / 　－　",IF(設定!$I$15="名(所)",$M51&amp;"(　－　)")))))),IF(設定!$I$15="所・名",INDEX(リスト!$S$2:$S$48,MATCH($L51,リスト!$R$2:$R$48,0))&amp;"・"&amp;$M51,IF(設定!$I$15="所/名",INDEX(リスト!$S$2:$S$48,MATCH($L51,リスト!$R$2:$R$48,0))&amp;" / "&amp;$M51,IF(設定!$I$15="(所)名","("&amp;INDEX(リスト!$S$2:$S$48,MATCH($L51,リスト!$R$2:$R$48,0))&amp;") "&amp;$M51,IF(設定!$I$15="名・所",$M51&amp;"・"&amp;INDEX(リスト!$S$2:$S$48,MATCH($L51,リスト!$R$2:$R$48,0)),IF(設定!$I$15="名/所",$M51&amp;" / "&amp;INDEX(リスト!$S$2:$S$48,MATCH($L51,リスト!$R$2:$R$48,0)),IF(設定!$I$15="名(所)",$M51&amp;" ("&amp;INDEX(リスト!$S$2:$S$48,MATCH($L51,リスト!$R$2:$R$48,0))&amp;")")))))))))</f>
        <v/>
      </c>
    </row>
    <row r="52" spans="15:22" x14ac:dyDescent="0.4">
      <c r="O52" s="2" t="str">
        <f>IFERROR(IF($B52="","",INDEX(所属情報!$E:$E,MATCH($A52,所属情報!$A:$A,0))),"")</f>
        <v/>
      </c>
      <c r="P52" s="2" t="str">
        <f t="shared" si="0"/>
        <v/>
      </c>
      <c r="Q52" s="2" t="str">
        <f t="shared" si="1"/>
        <v/>
      </c>
      <c r="R52" s="2" t="str">
        <f t="shared" si="2"/>
        <v/>
      </c>
      <c r="S52" s="2" t="str">
        <f>IFERROR(IF($F52="","",INDEX(リスト!$C:$C,MATCH($F52,リスト!$B:$B,0))),"")</f>
        <v/>
      </c>
      <c r="T52" s="2" t="str">
        <f>IFERROR(IF($K52="","",INDEX(リスト!$F:$F,MATCH($K52,リスト!$E:$E,0))),"")</f>
        <v/>
      </c>
      <c r="U52" s="2" t="str">
        <f>IF($B52="","",RIGHT($G52*1000+200+COUNTIF($G$2:$G52,$G52),9))</f>
        <v/>
      </c>
      <c r="V52" s="2" t="str">
        <f>IF(OR($B52="",設定!$I$15="",設定!$I$15="独立"),"",IF($M52="","　－　",IF($L52="",IF(設定!$I$15="所・名","　－　・"&amp;$M52,IF(設定!$I$15="所/名","　－　 / "&amp;$M52,IF(設定!$I$15="(所)名","(　－　) "&amp;$M52,IF(設定!$I$15="名・所",$M52&amp;"・　－　",IF(設定!$I$15="名/所",$M52&amp;" / 　－　",IF(設定!$I$15="名(所)",$M52&amp;"(　－　)")))))),IF(設定!$I$15="所・名",INDEX(リスト!$S$2:$S$48,MATCH($L52,リスト!$R$2:$R$48,0))&amp;"・"&amp;$M52,IF(設定!$I$15="所/名",INDEX(リスト!$S$2:$S$48,MATCH($L52,リスト!$R$2:$R$48,0))&amp;" / "&amp;$M52,IF(設定!$I$15="(所)名","("&amp;INDEX(リスト!$S$2:$S$48,MATCH($L52,リスト!$R$2:$R$48,0))&amp;") "&amp;$M52,IF(設定!$I$15="名・所",$M52&amp;"・"&amp;INDEX(リスト!$S$2:$S$48,MATCH($L52,リスト!$R$2:$R$48,0)),IF(設定!$I$15="名/所",$M52&amp;" / "&amp;INDEX(リスト!$S$2:$S$48,MATCH($L52,リスト!$R$2:$R$48,0)),IF(設定!$I$15="名(所)",$M52&amp;" ("&amp;INDEX(リスト!$S$2:$S$48,MATCH($L52,リスト!$R$2:$R$48,0))&amp;")")))))))))</f>
        <v/>
      </c>
    </row>
    <row r="53" spans="15:22" x14ac:dyDescent="0.4">
      <c r="O53" s="2" t="str">
        <f>IFERROR(IF($B53="","",INDEX(所属情報!$E:$E,MATCH($A53,所属情報!$A:$A,0))),"")</f>
        <v/>
      </c>
      <c r="P53" s="2" t="str">
        <f t="shared" si="0"/>
        <v/>
      </c>
      <c r="Q53" s="2" t="str">
        <f t="shared" si="1"/>
        <v/>
      </c>
      <c r="R53" s="2" t="str">
        <f t="shared" si="2"/>
        <v/>
      </c>
      <c r="S53" s="2" t="str">
        <f>IFERROR(IF($F53="","",INDEX(リスト!$C:$C,MATCH($F53,リスト!$B:$B,0))),"")</f>
        <v/>
      </c>
      <c r="T53" s="2" t="str">
        <f>IFERROR(IF($K53="","",INDEX(リスト!$F:$F,MATCH($K53,リスト!$E:$E,0))),"")</f>
        <v/>
      </c>
      <c r="U53" s="2" t="str">
        <f>IF($B53="","",RIGHT($G53*1000+200+COUNTIF($G$2:$G53,$G53),9))</f>
        <v/>
      </c>
      <c r="V53" s="2" t="str">
        <f>IF(OR($B53="",設定!$I$15="",設定!$I$15="独立"),"",IF($M53="","　－　",IF($L53="",IF(設定!$I$15="所・名","　－　・"&amp;$M53,IF(設定!$I$15="所/名","　－　 / "&amp;$M53,IF(設定!$I$15="(所)名","(　－　) "&amp;$M53,IF(設定!$I$15="名・所",$M53&amp;"・　－　",IF(設定!$I$15="名/所",$M53&amp;" / 　－　",IF(設定!$I$15="名(所)",$M53&amp;"(　－　)")))))),IF(設定!$I$15="所・名",INDEX(リスト!$S$2:$S$48,MATCH($L53,リスト!$R$2:$R$48,0))&amp;"・"&amp;$M53,IF(設定!$I$15="所/名",INDEX(リスト!$S$2:$S$48,MATCH($L53,リスト!$R$2:$R$48,0))&amp;" / "&amp;$M53,IF(設定!$I$15="(所)名","("&amp;INDEX(リスト!$S$2:$S$48,MATCH($L53,リスト!$R$2:$R$48,0))&amp;") "&amp;$M53,IF(設定!$I$15="名・所",$M53&amp;"・"&amp;INDEX(リスト!$S$2:$S$48,MATCH($L53,リスト!$R$2:$R$48,0)),IF(設定!$I$15="名/所",$M53&amp;" / "&amp;INDEX(リスト!$S$2:$S$48,MATCH($L53,リスト!$R$2:$R$48,0)),IF(設定!$I$15="名(所)",$M53&amp;" ("&amp;INDEX(リスト!$S$2:$S$48,MATCH($L53,リスト!$R$2:$R$48,0))&amp;")")))))))))</f>
        <v/>
      </c>
    </row>
    <row r="54" spans="15:22" x14ac:dyDescent="0.4">
      <c r="O54" s="2" t="str">
        <f>IFERROR(IF($B54="","",INDEX(所属情報!$E:$E,MATCH($A54,所属情報!$A:$A,0))),"")</f>
        <v/>
      </c>
      <c r="P54" s="2" t="str">
        <f t="shared" si="0"/>
        <v/>
      </c>
      <c r="Q54" s="2" t="str">
        <f t="shared" si="1"/>
        <v/>
      </c>
      <c r="R54" s="2" t="str">
        <f t="shared" si="2"/>
        <v/>
      </c>
      <c r="S54" s="2" t="str">
        <f>IFERROR(IF($F54="","",INDEX(リスト!$C:$C,MATCH($F54,リスト!$B:$B,0))),"")</f>
        <v/>
      </c>
      <c r="T54" s="2" t="str">
        <f>IFERROR(IF($K54="","",INDEX(リスト!$F:$F,MATCH($K54,リスト!$E:$E,0))),"")</f>
        <v/>
      </c>
      <c r="U54" s="2" t="str">
        <f>IF($B54="","",RIGHT($G54*1000+200+COUNTIF($G$2:$G54,$G54),9))</f>
        <v/>
      </c>
      <c r="V54" s="2" t="str">
        <f>IF(OR($B54="",設定!$I$15="",設定!$I$15="独立"),"",IF($M54="","　－　",IF($L54="",IF(設定!$I$15="所・名","　－　・"&amp;$M54,IF(設定!$I$15="所/名","　－　 / "&amp;$M54,IF(設定!$I$15="(所)名","(　－　) "&amp;$M54,IF(設定!$I$15="名・所",$M54&amp;"・　－　",IF(設定!$I$15="名/所",$M54&amp;" / 　－　",IF(設定!$I$15="名(所)",$M54&amp;"(　－　)")))))),IF(設定!$I$15="所・名",INDEX(リスト!$S$2:$S$48,MATCH($L54,リスト!$R$2:$R$48,0))&amp;"・"&amp;$M54,IF(設定!$I$15="所/名",INDEX(リスト!$S$2:$S$48,MATCH($L54,リスト!$R$2:$R$48,0))&amp;" / "&amp;$M54,IF(設定!$I$15="(所)名","("&amp;INDEX(リスト!$S$2:$S$48,MATCH($L54,リスト!$R$2:$R$48,0))&amp;") "&amp;$M54,IF(設定!$I$15="名・所",$M54&amp;"・"&amp;INDEX(リスト!$S$2:$S$48,MATCH($L54,リスト!$R$2:$R$48,0)),IF(設定!$I$15="名/所",$M54&amp;" / "&amp;INDEX(リスト!$S$2:$S$48,MATCH($L54,リスト!$R$2:$R$48,0)),IF(設定!$I$15="名(所)",$M54&amp;" ("&amp;INDEX(リスト!$S$2:$S$48,MATCH($L54,リスト!$R$2:$R$48,0))&amp;")")))))))))</f>
        <v/>
      </c>
    </row>
    <row r="55" spans="15:22" x14ac:dyDescent="0.4">
      <c r="O55" s="2" t="str">
        <f>IFERROR(IF($B55="","",INDEX(所属情報!$E:$E,MATCH($A55,所属情報!$A:$A,0))),"")</f>
        <v/>
      </c>
      <c r="P55" s="2" t="str">
        <f t="shared" si="0"/>
        <v/>
      </c>
      <c r="Q55" s="2" t="str">
        <f t="shared" si="1"/>
        <v/>
      </c>
      <c r="R55" s="2" t="str">
        <f t="shared" si="2"/>
        <v/>
      </c>
      <c r="S55" s="2" t="str">
        <f>IFERROR(IF($F55="","",INDEX(リスト!$C:$C,MATCH($F55,リスト!$B:$B,0))),"")</f>
        <v/>
      </c>
      <c r="T55" s="2" t="str">
        <f>IFERROR(IF($K55="","",INDEX(リスト!$F:$F,MATCH($K55,リスト!$E:$E,0))),"")</f>
        <v/>
      </c>
      <c r="U55" s="2" t="str">
        <f>IF($B55="","",RIGHT($G55*1000+200+COUNTIF($G$2:$G55,$G55),9))</f>
        <v/>
      </c>
      <c r="V55" s="2" t="str">
        <f>IF(OR($B55="",設定!$I$15="",設定!$I$15="独立"),"",IF($M55="","　－　",IF($L55="",IF(設定!$I$15="所・名","　－　・"&amp;$M55,IF(設定!$I$15="所/名","　－　 / "&amp;$M55,IF(設定!$I$15="(所)名","(　－　) "&amp;$M55,IF(設定!$I$15="名・所",$M55&amp;"・　－　",IF(設定!$I$15="名/所",$M55&amp;" / 　－　",IF(設定!$I$15="名(所)",$M55&amp;"(　－　)")))))),IF(設定!$I$15="所・名",INDEX(リスト!$S$2:$S$48,MATCH($L55,リスト!$R$2:$R$48,0))&amp;"・"&amp;$M55,IF(設定!$I$15="所/名",INDEX(リスト!$S$2:$S$48,MATCH($L55,リスト!$R$2:$R$48,0))&amp;" / "&amp;$M55,IF(設定!$I$15="(所)名","("&amp;INDEX(リスト!$S$2:$S$48,MATCH($L55,リスト!$R$2:$R$48,0))&amp;") "&amp;$M55,IF(設定!$I$15="名・所",$M55&amp;"・"&amp;INDEX(リスト!$S$2:$S$48,MATCH($L55,リスト!$R$2:$R$48,0)),IF(設定!$I$15="名/所",$M55&amp;" / "&amp;INDEX(リスト!$S$2:$S$48,MATCH($L55,リスト!$R$2:$R$48,0)),IF(設定!$I$15="名(所)",$M55&amp;" ("&amp;INDEX(リスト!$S$2:$S$48,MATCH($L55,リスト!$R$2:$R$48,0))&amp;")")))))))))</f>
        <v/>
      </c>
    </row>
    <row r="56" spans="15:22" x14ac:dyDescent="0.4">
      <c r="O56" s="2" t="str">
        <f>IFERROR(IF($B56="","",INDEX(所属情報!$E:$E,MATCH($A56,所属情報!$A:$A,0))),"")</f>
        <v/>
      </c>
      <c r="P56" s="2" t="str">
        <f t="shared" si="0"/>
        <v/>
      </c>
      <c r="Q56" s="2" t="str">
        <f t="shared" si="1"/>
        <v/>
      </c>
      <c r="R56" s="2" t="str">
        <f t="shared" si="2"/>
        <v/>
      </c>
      <c r="S56" s="2" t="str">
        <f>IFERROR(IF($F56="","",INDEX(リスト!$C:$C,MATCH($F56,リスト!$B:$B,0))),"")</f>
        <v/>
      </c>
      <c r="T56" s="2" t="str">
        <f>IFERROR(IF($K56="","",INDEX(リスト!$F:$F,MATCH($K56,リスト!$E:$E,0))),"")</f>
        <v/>
      </c>
      <c r="U56" s="2" t="str">
        <f>IF($B56="","",RIGHT($G56*1000+200+COUNTIF($G$2:$G56,$G56),9))</f>
        <v/>
      </c>
      <c r="V56" s="2" t="str">
        <f>IF(OR($B56="",設定!$I$15="",設定!$I$15="独立"),"",IF($M56="","　－　",IF($L56="",IF(設定!$I$15="所・名","　－　・"&amp;$M56,IF(設定!$I$15="所/名","　－　 / "&amp;$M56,IF(設定!$I$15="(所)名","(　－　) "&amp;$M56,IF(設定!$I$15="名・所",$M56&amp;"・　－　",IF(設定!$I$15="名/所",$M56&amp;" / 　－　",IF(設定!$I$15="名(所)",$M56&amp;"(　－　)")))))),IF(設定!$I$15="所・名",INDEX(リスト!$S$2:$S$48,MATCH($L56,リスト!$R$2:$R$48,0))&amp;"・"&amp;$M56,IF(設定!$I$15="所/名",INDEX(リスト!$S$2:$S$48,MATCH($L56,リスト!$R$2:$R$48,0))&amp;" / "&amp;$M56,IF(設定!$I$15="(所)名","("&amp;INDEX(リスト!$S$2:$S$48,MATCH($L56,リスト!$R$2:$R$48,0))&amp;") "&amp;$M56,IF(設定!$I$15="名・所",$M56&amp;"・"&amp;INDEX(リスト!$S$2:$S$48,MATCH($L56,リスト!$R$2:$R$48,0)),IF(設定!$I$15="名/所",$M56&amp;" / "&amp;INDEX(リスト!$S$2:$S$48,MATCH($L56,リスト!$R$2:$R$48,0)),IF(設定!$I$15="名(所)",$M56&amp;" ("&amp;INDEX(リスト!$S$2:$S$48,MATCH($L56,リスト!$R$2:$R$48,0))&amp;")")))))))))</f>
        <v/>
      </c>
    </row>
    <row r="57" spans="15:22" x14ac:dyDescent="0.4">
      <c r="O57" s="2" t="str">
        <f>IFERROR(IF($B57="","",INDEX(所属情報!$E:$E,MATCH($A57,所属情報!$A:$A,0))),"")</f>
        <v/>
      </c>
      <c r="P57" s="2" t="str">
        <f t="shared" si="0"/>
        <v/>
      </c>
      <c r="Q57" s="2" t="str">
        <f t="shared" si="1"/>
        <v/>
      </c>
      <c r="R57" s="2" t="str">
        <f t="shared" si="2"/>
        <v/>
      </c>
      <c r="S57" s="2" t="str">
        <f>IFERROR(IF($F57="","",INDEX(リスト!$C:$C,MATCH($F57,リスト!$B:$B,0))),"")</f>
        <v/>
      </c>
      <c r="T57" s="2" t="str">
        <f>IFERROR(IF($K57="","",INDEX(リスト!$F:$F,MATCH($K57,リスト!$E:$E,0))),"")</f>
        <v/>
      </c>
      <c r="U57" s="2" t="str">
        <f>IF($B57="","",RIGHT($G57*1000+200+COUNTIF($G$2:$G57,$G57),9))</f>
        <v/>
      </c>
      <c r="V57" s="2" t="str">
        <f>IF(OR($B57="",設定!$I$15="",設定!$I$15="独立"),"",IF($M57="","　－　",IF($L57="",IF(設定!$I$15="所・名","　－　・"&amp;$M57,IF(設定!$I$15="所/名","　－　 / "&amp;$M57,IF(設定!$I$15="(所)名","(　－　) "&amp;$M57,IF(設定!$I$15="名・所",$M57&amp;"・　－　",IF(設定!$I$15="名/所",$M57&amp;" / 　－　",IF(設定!$I$15="名(所)",$M57&amp;"(　－　)")))))),IF(設定!$I$15="所・名",INDEX(リスト!$S$2:$S$48,MATCH($L57,リスト!$R$2:$R$48,0))&amp;"・"&amp;$M57,IF(設定!$I$15="所/名",INDEX(リスト!$S$2:$S$48,MATCH($L57,リスト!$R$2:$R$48,0))&amp;" / "&amp;$M57,IF(設定!$I$15="(所)名","("&amp;INDEX(リスト!$S$2:$S$48,MATCH($L57,リスト!$R$2:$R$48,0))&amp;") "&amp;$M57,IF(設定!$I$15="名・所",$M57&amp;"・"&amp;INDEX(リスト!$S$2:$S$48,MATCH($L57,リスト!$R$2:$R$48,0)),IF(設定!$I$15="名/所",$M57&amp;" / "&amp;INDEX(リスト!$S$2:$S$48,MATCH($L57,リスト!$R$2:$R$48,0)),IF(設定!$I$15="名(所)",$M57&amp;" ("&amp;INDEX(リスト!$S$2:$S$48,MATCH($L57,リスト!$R$2:$R$48,0))&amp;")")))))))))</f>
        <v/>
      </c>
    </row>
    <row r="58" spans="15:22" x14ac:dyDescent="0.4">
      <c r="O58" s="2" t="str">
        <f>IFERROR(IF($B58="","",INDEX(所属情報!$E:$E,MATCH($A58,所属情報!$A:$A,0))),"")</f>
        <v/>
      </c>
      <c r="P58" s="2" t="str">
        <f t="shared" si="0"/>
        <v/>
      </c>
      <c r="Q58" s="2" t="str">
        <f t="shared" si="1"/>
        <v/>
      </c>
      <c r="R58" s="2" t="str">
        <f t="shared" si="2"/>
        <v/>
      </c>
      <c r="S58" s="2" t="str">
        <f>IFERROR(IF($F58="","",INDEX(リスト!$C:$C,MATCH($F58,リスト!$B:$B,0))),"")</f>
        <v/>
      </c>
      <c r="T58" s="2" t="str">
        <f>IFERROR(IF($K58="","",INDEX(リスト!$F:$F,MATCH($K58,リスト!$E:$E,0))),"")</f>
        <v/>
      </c>
      <c r="U58" s="2" t="str">
        <f>IF($B58="","",RIGHT($G58*1000+200+COUNTIF($G$2:$G58,$G58),9))</f>
        <v/>
      </c>
      <c r="V58" s="2" t="str">
        <f>IF(OR($B58="",設定!$I$15="",設定!$I$15="独立"),"",IF($M58="","　－　",IF($L58="",IF(設定!$I$15="所・名","　－　・"&amp;$M58,IF(設定!$I$15="所/名","　－　 / "&amp;$M58,IF(設定!$I$15="(所)名","(　－　) "&amp;$M58,IF(設定!$I$15="名・所",$M58&amp;"・　－　",IF(設定!$I$15="名/所",$M58&amp;" / 　－　",IF(設定!$I$15="名(所)",$M58&amp;"(　－　)")))))),IF(設定!$I$15="所・名",INDEX(リスト!$S$2:$S$48,MATCH($L58,リスト!$R$2:$R$48,0))&amp;"・"&amp;$M58,IF(設定!$I$15="所/名",INDEX(リスト!$S$2:$S$48,MATCH($L58,リスト!$R$2:$R$48,0))&amp;" / "&amp;$M58,IF(設定!$I$15="(所)名","("&amp;INDEX(リスト!$S$2:$S$48,MATCH($L58,リスト!$R$2:$R$48,0))&amp;") "&amp;$M58,IF(設定!$I$15="名・所",$M58&amp;"・"&amp;INDEX(リスト!$S$2:$S$48,MATCH($L58,リスト!$R$2:$R$48,0)),IF(設定!$I$15="名/所",$M58&amp;" / "&amp;INDEX(リスト!$S$2:$S$48,MATCH($L58,リスト!$R$2:$R$48,0)),IF(設定!$I$15="名(所)",$M58&amp;" ("&amp;INDEX(リスト!$S$2:$S$48,MATCH($L58,リスト!$R$2:$R$48,0))&amp;")")))))))))</f>
        <v/>
      </c>
    </row>
    <row r="59" spans="15:22" x14ac:dyDescent="0.4">
      <c r="O59" s="2" t="str">
        <f>IFERROR(IF($B59="","",INDEX(所属情報!$E:$E,MATCH($A59,所属情報!$A:$A,0))),"")</f>
        <v/>
      </c>
      <c r="P59" s="2" t="str">
        <f t="shared" si="0"/>
        <v/>
      </c>
      <c r="Q59" s="2" t="str">
        <f t="shared" si="1"/>
        <v/>
      </c>
      <c r="R59" s="2" t="str">
        <f t="shared" si="2"/>
        <v/>
      </c>
      <c r="S59" s="2" t="str">
        <f>IFERROR(IF($F59="","",INDEX(リスト!$C:$C,MATCH($F59,リスト!$B:$B,0))),"")</f>
        <v/>
      </c>
      <c r="T59" s="2" t="str">
        <f>IFERROR(IF($K59="","",INDEX(リスト!$F:$F,MATCH($K59,リスト!$E:$E,0))),"")</f>
        <v/>
      </c>
      <c r="U59" s="2" t="str">
        <f>IF($B59="","",RIGHT($G59*1000+200+COUNTIF($G$2:$G59,$G59),9))</f>
        <v/>
      </c>
      <c r="V59" s="2" t="str">
        <f>IF(OR($B59="",設定!$I$15="",設定!$I$15="独立"),"",IF($M59="","　－　",IF($L59="",IF(設定!$I$15="所・名","　－　・"&amp;$M59,IF(設定!$I$15="所/名","　－　 / "&amp;$M59,IF(設定!$I$15="(所)名","(　－　) "&amp;$M59,IF(設定!$I$15="名・所",$M59&amp;"・　－　",IF(設定!$I$15="名/所",$M59&amp;" / 　－　",IF(設定!$I$15="名(所)",$M59&amp;"(　－　)")))))),IF(設定!$I$15="所・名",INDEX(リスト!$S$2:$S$48,MATCH($L59,リスト!$R$2:$R$48,0))&amp;"・"&amp;$M59,IF(設定!$I$15="所/名",INDEX(リスト!$S$2:$S$48,MATCH($L59,リスト!$R$2:$R$48,0))&amp;" / "&amp;$M59,IF(設定!$I$15="(所)名","("&amp;INDEX(リスト!$S$2:$S$48,MATCH($L59,リスト!$R$2:$R$48,0))&amp;") "&amp;$M59,IF(設定!$I$15="名・所",$M59&amp;"・"&amp;INDEX(リスト!$S$2:$S$48,MATCH($L59,リスト!$R$2:$R$48,0)),IF(設定!$I$15="名/所",$M59&amp;" / "&amp;INDEX(リスト!$S$2:$S$48,MATCH($L59,リスト!$R$2:$R$48,0)),IF(設定!$I$15="名(所)",$M59&amp;" ("&amp;INDEX(リスト!$S$2:$S$48,MATCH($L59,リスト!$R$2:$R$48,0))&amp;")")))))))))</f>
        <v/>
      </c>
    </row>
    <row r="60" spans="15:22" x14ac:dyDescent="0.4">
      <c r="O60" s="2" t="str">
        <f>IFERROR(IF($B60="","",INDEX(所属情報!$E:$E,MATCH($A60,所属情報!$A:$A,0))),"")</f>
        <v/>
      </c>
      <c r="P60" s="2" t="str">
        <f t="shared" si="0"/>
        <v/>
      </c>
      <c r="Q60" s="2" t="str">
        <f t="shared" si="1"/>
        <v/>
      </c>
      <c r="R60" s="2" t="str">
        <f t="shared" si="2"/>
        <v/>
      </c>
      <c r="S60" s="2" t="str">
        <f>IFERROR(IF($F60="","",INDEX(リスト!$C:$C,MATCH($F60,リスト!$B:$B,0))),"")</f>
        <v/>
      </c>
      <c r="T60" s="2" t="str">
        <f>IFERROR(IF($K60="","",INDEX(リスト!$F:$F,MATCH($K60,リスト!$E:$E,0))),"")</f>
        <v/>
      </c>
      <c r="U60" s="2" t="str">
        <f>IF($B60="","",RIGHT($G60*1000+200+COUNTIF($G$2:$G60,$G60),9))</f>
        <v/>
      </c>
      <c r="V60" s="2" t="str">
        <f>IF(OR($B60="",設定!$I$15="",設定!$I$15="独立"),"",IF($M60="","　－　",IF($L60="",IF(設定!$I$15="所・名","　－　・"&amp;$M60,IF(設定!$I$15="所/名","　－　 / "&amp;$M60,IF(設定!$I$15="(所)名","(　－　) "&amp;$M60,IF(設定!$I$15="名・所",$M60&amp;"・　－　",IF(設定!$I$15="名/所",$M60&amp;" / 　－　",IF(設定!$I$15="名(所)",$M60&amp;"(　－　)")))))),IF(設定!$I$15="所・名",INDEX(リスト!$S$2:$S$48,MATCH($L60,リスト!$R$2:$R$48,0))&amp;"・"&amp;$M60,IF(設定!$I$15="所/名",INDEX(リスト!$S$2:$S$48,MATCH($L60,リスト!$R$2:$R$48,0))&amp;" / "&amp;$M60,IF(設定!$I$15="(所)名","("&amp;INDEX(リスト!$S$2:$S$48,MATCH($L60,リスト!$R$2:$R$48,0))&amp;") "&amp;$M60,IF(設定!$I$15="名・所",$M60&amp;"・"&amp;INDEX(リスト!$S$2:$S$48,MATCH($L60,リスト!$R$2:$R$48,0)),IF(設定!$I$15="名/所",$M60&amp;" / "&amp;INDEX(リスト!$S$2:$S$48,MATCH($L60,リスト!$R$2:$R$48,0)),IF(設定!$I$15="名(所)",$M60&amp;" ("&amp;INDEX(リスト!$S$2:$S$48,MATCH($L60,リスト!$R$2:$R$48,0))&amp;")")))))))))</f>
        <v/>
      </c>
    </row>
    <row r="61" spans="15:22" x14ac:dyDescent="0.4">
      <c r="O61" s="2" t="str">
        <f>IFERROR(IF($B61="","",INDEX(所属情報!$E:$E,MATCH($A61,所属情報!$A:$A,0))),"")</f>
        <v/>
      </c>
      <c r="P61" s="2" t="str">
        <f t="shared" si="0"/>
        <v/>
      </c>
      <c r="Q61" s="2" t="str">
        <f t="shared" si="1"/>
        <v/>
      </c>
      <c r="R61" s="2" t="str">
        <f t="shared" si="2"/>
        <v/>
      </c>
      <c r="S61" s="2" t="str">
        <f>IFERROR(IF($F61="","",INDEX(リスト!$C:$C,MATCH($F61,リスト!$B:$B,0))),"")</f>
        <v/>
      </c>
      <c r="T61" s="2" t="str">
        <f>IFERROR(IF($K61="","",INDEX(リスト!$F:$F,MATCH($K61,リスト!$E:$E,0))),"")</f>
        <v/>
      </c>
      <c r="U61" s="2" t="str">
        <f>IF($B61="","",RIGHT($G61*1000+200+COUNTIF($G$2:$G61,$G61),9))</f>
        <v/>
      </c>
      <c r="V61" s="2" t="str">
        <f>IF(OR($B61="",設定!$I$15="",設定!$I$15="独立"),"",IF($M61="","　－　",IF($L61="",IF(設定!$I$15="所・名","　－　・"&amp;$M61,IF(設定!$I$15="所/名","　－　 / "&amp;$M61,IF(設定!$I$15="(所)名","(　－　) "&amp;$M61,IF(設定!$I$15="名・所",$M61&amp;"・　－　",IF(設定!$I$15="名/所",$M61&amp;" / 　－　",IF(設定!$I$15="名(所)",$M61&amp;"(　－　)")))))),IF(設定!$I$15="所・名",INDEX(リスト!$S$2:$S$48,MATCH($L61,リスト!$R$2:$R$48,0))&amp;"・"&amp;$M61,IF(設定!$I$15="所/名",INDEX(リスト!$S$2:$S$48,MATCH($L61,リスト!$R$2:$R$48,0))&amp;" / "&amp;$M61,IF(設定!$I$15="(所)名","("&amp;INDEX(リスト!$S$2:$S$48,MATCH($L61,リスト!$R$2:$R$48,0))&amp;") "&amp;$M61,IF(設定!$I$15="名・所",$M61&amp;"・"&amp;INDEX(リスト!$S$2:$S$48,MATCH($L61,リスト!$R$2:$R$48,0)),IF(設定!$I$15="名/所",$M61&amp;" / "&amp;INDEX(リスト!$S$2:$S$48,MATCH($L61,リスト!$R$2:$R$48,0)),IF(設定!$I$15="名(所)",$M61&amp;" ("&amp;INDEX(リスト!$S$2:$S$48,MATCH($L61,リスト!$R$2:$R$48,0))&amp;")")))))))))</f>
        <v/>
      </c>
    </row>
    <row r="62" spans="15:22" x14ac:dyDescent="0.4">
      <c r="O62" s="2" t="str">
        <f>IFERROR(IF($B62="","",INDEX(所属情報!$E:$E,MATCH($A62,所属情報!$A:$A,0))),"")</f>
        <v/>
      </c>
      <c r="P62" s="2" t="str">
        <f t="shared" si="0"/>
        <v/>
      </c>
      <c r="Q62" s="2" t="str">
        <f t="shared" si="1"/>
        <v/>
      </c>
      <c r="R62" s="2" t="str">
        <f t="shared" si="2"/>
        <v/>
      </c>
      <c r="S62" s="2" t="str">
        <f>IFERROR(IF($F62="","",INDEX(リスト!$C:$C,MATCH($F62,リスト!$B:$B,0))),"")</f>
        <v/>
      </c>
      <c r="T62" s="2" t="str">
        <f>IFERROR(IF($K62="","",INDEX(リスト!$F:$F,MATCH($K62,リスト!$E:$E,0))),"")</f>
        <v/>
      </c>
      <c r="U62" s="2" t="str">
        <f>IF($B62="","",RIGHT($G62*1000+200+COUNTIF($G$2:$G62,$G62),9))</f>
        <v/>
      </c>
      <c r="V62" s="2" t="str">
        <f>IF(OR($B62="",設定!$I$15="",設定!$I$15="独立"),"",IF($M62="","　－　",IF($L62="",IF(設定!$I$15="所・名","　－　・"&amp;$M62,IF(設定!$I$15="所/名","　－　 / "&amp;$M62,IF(設定!$I$15="(所)名","(　－　) "&amp;$M62,IF(設定!$I$15="名・所",$M62&amp;"・　－　",IF(設定!$I$15="名/所",$M62&amp;" / 　－　",IF(設定!$I$15="名(所)",$M62&amp;"(　－　)")))))),IF(設定!$I$15="所・名",INDEX(リスト!$S$2:$S$48,MATCH($L62,リスト!$R$2:$R$48,0))&amp;"・"&amp;$M62,IF(設定!$I$15="所/名",INDEX(リスト!$S$2:$S$48,MATCH($L62,リスト!$R$2:$R$48,0))&amp;" / "&amp;$M62,IF(設定!$I$15="(所)名","("&amp;INDEX(リスト!$S$2:$S$48,MATCH($L62,リスト!$R$2:$R$48,0))&amp;") "&amp;$M62,IF(設定!$I$15="名・所",$M62&amp;"・"&amp;INDEX(リスト!$S$2:$S$48,MATCH($L62,リスト!$R$2:$R$48,0)),IF(設定!$I$15="名/所",$M62&amp;" / "&amp;INDEX(リスト!$S$2:$S$48,MATCH($L62,リスト!$R$2:$R$48,0)),IF(設定!$I$15="名(所)",$M62&amp;" ("&amp;INDEX(リスト!$S$2:$S$48,MATCH($L62,リスト!$R$2:$R$48,0))&amp;")")))))))))</f>
        <v/>
      </c>
    </row>
    <row r="63" spans="15:22" x14ac:dyDescent="0.4">
      <c r="O63" s="2" t="str">
        <f>IFERROR(IF($B63="","",INDEX(所属情報!$E:$E,MATCH($A63,所属情報!$A:$A,0))),"")</f>
        <v/>
      </c>
      <c r="P63" s="2" t="str">
        <f t="shared" si="0"/>
        <v/>
      </c>
      <c r="Q63" s="2" t="str">
        <f t="shared" si="1"/>
        <v/>
      </c>
      <c r="R63" s="2" t="str">
        <f t="shared" si="2"/>
        <v/>
      </c>
      <c r="S63" s="2" t="str">
        <f>IFERROR(IF($F63="","",INDEX(リスト!$C:$C,MATCH($F63,リスト!$B:$B,0))),"")</f>
        <v/>
      </c>
      <c r="T63" s="2" t="str">
        <f>IFERROR(IF($K63="","",INDEX(リスト!$F:$F,MATCH($K63,リスト!$E:$E,0))),"")</f>
        <v/>
      </c>
      <c r="U63" s="2" t="str">
        <f>IF($B63="","",RIGHT($G63*1000+200+COUNTIF($G$2:$G63,$G63),9))</f>
        <v/>
      </c>
      <c r="V63" s="2" t="str">
        <f>IF(OR($B63="",設定!$I$15="",設定!$I$15="独立"),"",IF($M63="","　－　",IF($L63="",IF(設定!$I$15="所・名","　－　・"&amp;$M63,IF(設定!$I$15="所/名","　－　 / "&amp;$M63,IF(設定!$I$15="(所)名","(　－　) "&amp;$M63,IF(設定!$I$15="名・所",$M63&amp;"・　－　",IF(設定!$I$15="名/所",$M63&amp;" / 　－　",IF(設定!$I$15="名(所)",$M63&amp;"(　－　)")))))),IF(設定!$I$15="所・名",INDEX(リスト!$S$2:$S$48,MATCH($L63,リスト!$R$2:$R$48,0))&amp;"・"&amp;$M63,IF(設定!$I$15="所/名",INDEX(リスト!$S$2:$S$48,MATCH($L63,リスト!$R$2:$R$48,0))&amp;" / "&amp;$M63,IF(設定!$I$15="(所)名","("&amp;INDEX(リスト!$S$2:$S$48,MATCH($L63,リスト!$R$2:$R$48,0))&amp;") "&amp;$M63,IF(設定!$I$15="名・所",$M63&amp;"・"&amp;INDEX(リスト!$S$2:$S$48,MATCH($L63,リスト!$R$2:$R$48,0)),IF(設定!$I$15="名/所",$M63&amp;" / "&amp;INDEX(リスト!$S$2:$S$48,MATCH($L63,リスト!$R$2:$R$48,0)),IF(設定!$I$15="名(所)",$M63&amp;" ("&amp;INDEX(リスト!$S$2:$S$48,MATCH($L63,リスト!$R$2:$R$48,0))&amp;")")))))))))</f>
        <v/>
      </c>
    </row>
    <row r="64" spans="15:22" x14ac:dyDescent="0.4">
      <c r="O64" s="2" t="str">
        <f>IFERROR(IF($B64="","",INDEX(所属情報!$E:$E,MATCH($A64,所属情報!$A:$A,0))),"")</f>
        <v/>
      </c>
      <c r="P64" s="2" t="str">
        <f t="shared" si="0"/>
        <v/>
      </c>
      <c r="Q64" s="2" t="str">
        <f t="shared" si="1"/>
        <v/>
      </c>
      <c r="R64" s="2" t="str">
        <f t="shared" si="2"/>
        <v/>
      </c>
      <c r="S64" s="2" t="str">
        <f>IFERROR(IF($F64="","",INDEX(リスト!$C:$C,MATCH($F64,リスト!$B:$B,0))),"")</f>
        <v/>
      </c>
      <c r="T64" s="2" t="str">
        <f>IFERROR(IF($K64="","",INDEX(リスト!$F:$F,MATCH($K64,リスト!$E:$E,0))),"")</f>
        <v/>
      </c>
      <c r="U64" s="2" t="str">
        <f>IF($B64="","",RIGHT($G64*1000+200+COUNTIF($G$2:$G64,$G64),9))</f>
        <v/>
      </c>
      <c r="V64" s="2" t="str">
        <f>IF(OR($B64="",設定!$I$15="",設定!$I$15="独立"),"",IF($M64="","　－　",IF($L64="",IF(設定!$I$15="所・名","　－　・"&amp;$M64,IF(設定!$I$15="所/名","　－　 / "&amp;$M64,IF(設定!$I$15="(所)名","(　－　) "&amp;$M64,IF(設定!$I$15="名・所",$M64&amp;"・　－　",IF(設定!$I$15="名/所",$M64&amp;" / 　－　",IF(設定!$I$15="名(所)",$M64&amp;"(　－　)")))))),IF(設定!$I$15="所・名",INDEX(リスト!$S$2:$S$48,MATCH($L64,リスト!$R$2:$R$48,0))&amp;"・"&amp;$M64,IF(設定!$I$15="所/名",INDEX(リスト!$S$2:$S$48,MATCH($L64,リスト!$R$2:$R$48,0))&amp;" / "&amp;$M64,IF(設定!$I$15="(所)名","("&amp;INDEX(リスト!$S$2:$S$48,MATCH($L64,リスト!$R$2:$R$48,0))&amp;") "&amp;$M64,IF(設定!$I$15="名・所",$M64&amp;"・"&amp;INDEX(リスト!$S$2:$S$48,MATCH($L64,リスト!$R$2:$R$48,0)),IF(設定!$I$15="名/所",$M64&amp;" / "&amp;INDEX(リスト!$S$2:$S$48,MATCH($L64,リスト!$R$2:$R$48,0)),IF(設定!$I$15="名(所)",$M64&amp;" ("&amp;INDEX(リスト!$S$2:$S$48,MATCH($L64,リスト!$R$2:$R$48,0))&amp;")")))))))))</f>
        <v/>
      </c>
    </row>
    <row r="65" spans="15:22" x14ac:dyDescent="0.4">
      <c r="O65" s="2" t="str">
        <f>IFERROR(IF($B65="","",INDEX(所属情報!$E:$E,MATCH($A65,所属情報!$A:$A,0))),"")</f>
        <v/>
      </c>
      <c r="P65" s="2" t="str">
        <f t="shared" si="0"/>
        <v/>
      </c>
      <c r="Q65" s="2" t="str">
        <f t="shared" si="1"/>
        <v/>
      </c>
      <c r="R65" s="2" t="str">
        <f t="shared" si="2"/>
        <v/>
      </c>
      <c r="S65" s="2" t="str">
        <f>IFERROR(IF($F65="","",INDEX(リスト!$C:$C,MATCH($F65,リスト!$B:$B,0))),"")</f>
        <v/>
      </c>
      <c r="T65" s="2" t="str">
        <f>IFERROR(IF($K65="","",INDEX(リスト!$F:$F,MATCH($K65,リスト!$E:$E,0))),"")</f>
        <v/>
      </c>
      <c r="U65" s="2" t="str">
        <f>IF($B65="","",RIGHT($G65*1000+200+COUNTIF($G$2:$G65,$G65),9))</f>
        <v/>
      </c>
      <c r="V65" s="2" t="str">
        <f>IF(OR($B65="",設定!$I$15="",設定!$I$15="独立"),"",IF($M65="","　－　",IF($L65="",IF(設定!$I$15="所・名","　－　・"&amp;$M65,IF(設定!$I$15="所/名","　－　 / "&amp;$M65,IF(設定!$I$15="(所)名","(　－　) "&amp;$M65,IF(設定!$I$15="名・所",$M65&amp;"・　－　",IF(設定!$I$15="名/所",$M65&amp;" / 　－　",IF(設定!$I$15="名(所)",$M65&amp;"(　－　)")))))),IF(設定!$I$15="所・名",INDEX(リスト!$S$2:$S$48,MATCH($L65,リスト!$R$2:$R$48,0))&amp;"・"&amp;$M65,IF(設定!$I$15="所/名",INDEX(リスト!$S$2:$S$48,MATCH($L65,リスト!$R$2:$R$48,0))&amp;" / "&amp;$M65,IF(設定!$I$15="(所)名","("&amp;INDEX(リスト!$S$2:$S$48,MATCH($L65,リスト!$R$2:$R$48,0))&amp;") "&amp;$M65,IF(設定!$I$15="名・所",$M65&amp;"・"&amp;INDEX(リスト!$S$2:$S$48,MATCH($L65,リスト!$R$2:$R$48,0)),IF(設定!$I$15="名/所",$M65&amp;" / "&amp;INDEX(リスト!$S$2:$S$48,MATCH($L65,リスト!$R$2:$R$48,0)),IF(設定!$I$15="名(所)",$M65&amp;" ("&amp;INDEX(リスト!$S$2:$S$48,MATCH($L65,リスト!$R$2:$R$48,0))&amp;")")))))))))</f>
        <v/>
      </c>
    </row>
    <row r="66" spans="15:22" x14ac:dyDescent="0.4">
      <c r="O66" s="2" t="str">
        <f>IFERROR(IF($B66="","",INDEX(所属情報!$E:$E,MATCH($A66,所属情報!$A:$A,0))),"")</f>
        <v/>
      </c>
      <c r="P66" s="2" t="str">
        <f t="shared" si="0"/>
        <v/>
      </c>
      <c r="Q66" s="2" t="str">
        <f t="shared" si="1"/>
        <v/>
      </c>
      <c r="R66" s="2" t="str">
        <f t="shared" si="2"/>
        <v/>
      </c>
      <c r="S66" s="2" t="str">
        <f>IFERROR(IF($F66="","",INDEX(リスト!$C:$C,MATCH($F66,リスト!$B:$B,0))),"")</f>
        <v/>
      </c>
      <c r="T66" s="2" t="str">
        <f>IFERROR(IF($K66="","",INDEX(リスト!$F:$F,MATCH($K66,リスト!$E:$E,0))),"")</f>
        <v/>
      </c>
      <c r="U66" s="2" t="str">
        <f>IF($B66="","",RIGHT($G66*1000+200+COUNTIF($G$2:$G66,$G66),9))</f>
        <v/>
      </c>
      <c r="V66" s="2" t="str">
        <f>IF(OR($B66="",設定!$I$15="",設定!$I$15="独立"),"",IF($M66="","　－　",IF($L66="",IF(設定!$I$15="所・名","　－　・"&amp;$M66,IF(設定!$I$15="所/名","　－　 / "&amp;$M66,IF(設定!$I$15="(所)名","(　－　) "&amp;$M66,IF(設定!$I$15="名・所",$M66&amp;"・　－　",IF(設定!$I$15="名/所",$M66&amp;" / 　－　",IF(設定!$I$15="名(所)",$M66&amp;"(　－　)")))))),IF(設定!$I$15="所・名",INDEX(リスト!$S$2:$S$48,MATCH($L66,リスト!$R$2:$R$48,0))&amp;"・"&amp;$M66,IF(設定!$I$15="所/名",INDEX(リスト!$S$2:$S$48,MATCH($L66,リスト!$R$2:$R$48,0))&amp;" / "&amp;$M66,IF(設定!$I$15="(所)名","("&amp;INDEX(リスト!$S$2:$S$48,MATCH($L66,リスト!$R$2:$R$48,0))&amp;") "&amp;$M66,IF(設定!$I$15="名・所",$M66&amp;"・"&amp;INDEX(リスト!$S$2:$S$48,MATCH($L66,リスト!$R$2:$R$48,0)),IF(設定!$I$15="名/所",$M66&amp;" / "&amp;INDEX(リスト!$S$2:$S$48,MATCH($L66,リスト!$R$2:$R$48,0)),IF(設定!$I$15="名(所)",$M66&amp;" ("&amp;INDEX(リスト!$S$2:$S$48,MATCH($L66,リスト!$R$2:$R$48,0))&amp;")")))))))))</f>
        <v/>
      </c>
    </row>
    <row r="67" spans="15:22" x14ac:dyDescent="0.4">
      <c r="O67" s="2" t="str">
        <f>IFERROR(IF($B67="","",INDEX(所属情報!$E:$E,MATCH($A67,所属情報!$A:$A,0))),"")</f>
        <v/>
      </c>
      <c r="P67" s="2" t="str">
        <f t="shared" ref="P67:P130" si="3">IF($C67="","",IF($E67="",$C67,$C67&amp;" ("&amp;$E67&amp;")"))</f>
        <v/>
      </c>
      <c r="Q67" s="2" t="str">
        <f t="shared" ref="Q67:Q130" si="4">IF($D67="","",ASC($D67))</f>
        <v/>
      </c>
      <c r="R67" s="2" t="str">
        <f t="shared" ref="R67:R130" si="5">IF($I67="","",UPPER($I67)&amp;" "&amp;UPPER(LEFT($J67,1))&amp;LOWER(RIGHT($J67,LEN($J67)-1))&amp;" ("&amp;MID($G67,3,2)&amp;")")</f>
        <v/>
      </c>
      <c r="S67" s="2" t="str">
        <f>IFERROR(IF($F67="","",INDEX(リスト!$C:$C,MATCH($F67,リスト!$B:$B,0))),"")</f>
        <v/>
      </c>
      <c r="T67" s="2" t="str">
        <f>IFERROR(IF($K67="","",INDEX(リスト!$F:$F,MATCH($K67,リスト!$E:$E,0))),"")</f>
        <v/>
      </c>
      <c r="U67" s="2" t="str">
        <f>IF($B67="","",RIGHT($G67*1000+200+COUNTIF($G$2:$G67,$G67),9))</f>
        <v/>
      </c>
      <c r="V67" s="2" t="str">
        <f>IF(OR($B67="",設定!$I$15="",設定!$I$15="独立"),"",IF($M67="","　－　",IF($L67="",IF(設定!$I$15="所・名","　－　・"&amp;$M67,IF(設定!$I$15="所/名","　－　 / "&amp;$M67,IF(設定!$I$15="(所)名","(　－　) "&amp;$M67,IF(設定!$I$15="名・所",$M67&amp;"・　－　",IF(設定!$I$15="名/所",$M67&amp;" / 　－　",IF(設定!$I$15="名(所)",$M67&amp;"(　－　)")))))),IF(設定!$I$15="所・名",INDEX(リスト!$S$2:$S$48,MATCH($L67,リスト!$R$2:$R$48,0))&amp;"・"&amp;$M67,IF(設定!$I$15="所/名",INDEX(リスト!$S$2:$S$48,MATCH($L67,リスト!$R$2:$R$48,0))&amp;" / "&amp;$M67,IF(設定!$I$15="(所)名","("&amp;INDEX(リスト!$S$2:$S$48,MATCH($L67,リスト!$R$2:$R$48,0))&amp;") "&amp;$M67,IF(設定!$I$15="名・所",$M67&amp;"・"&amp;INDEX(リスト!$S$2:$S$48,MATCH($L67,リスト!$R$2:$R$48,0)),IF(設定!$I$15="名/所",$M67&amp;" / "&amp;INDEX(リスト!$S$2:$S$48,MATCH($L67,リスト!$R$2:$R$48,0)),IF(設定!$I$15="名(所)",$M67&amp;" ("&amp;INDEX(リスト!$S$2:$S$48,MATCH($L67,リスト!$R$2:$R$48,0))&amp;")")))))))))</f>
        <v/>
      </c>
    </row>
    <row r="68" spans="15:22" x14ac:dyDescent="0.4">
      <c r="O68" s="2" t="str">
        <f>IFERROR(IF($B68="","",INDEX(所属情報!$E:$E,MATCH($A68,所属情報!$A:$A,0))),"")</f>
        <v/>
      </c>
      <c r="P68" s="2" t="str">
        <f t="shared" si="3"/>
        <v/>
      </c>
      <c r="Q68" s="2" t="str">
        <f t="shared" si="4"/>
        <v/>
      </c>
      <c r="R68" s="2" t="str">
        <f t="shared" si="5"/>
        <v/>
      </c>
      <c r="S68" s="2" t="str">
        <f>IFERROR(IF($F68="","",INDEX(リスト!$C:$C,MATCH($F68,リスト!$B:$B,0))),"")</f>
        <v/>
      </c>
      <c r="T68" s="2" t="str">
        <f>IFERROR(IF($K68="","",INDEX(リスト!$F:$F,MATCH($K68,リスト!$E:$E,0))),"")</f>
        <v/>
      </c>
      <c r="U68" s="2" t="str">
        <f>IF($B68="","",RIGHT($G68*1000+200+COUNTIF($G$2:$G68,$G68),9))</f>
        <v/>
      </c>
      <c r="V68" s="2" t="str">
        <f>IF(OR($B68="",設定!$I$15="",設定!$I$15="独立"),"",IF($M68="","　－　",IF($L68="",IF(設定!$I$15="所・名","　－　・"&amp;$M68,IF(設定!$I$15="所/名","　－　 / "&amp;$M68,IF(設定!$I$15="(所)名","(　－　) "&amp;$M68,IF(設定!$I$15="名・所",$M68&amp;"・　－　",IF(設定!$I$15="名/所",$M68&amp;" / 　－　",IF(設定!$I$15="名(所)",$M68&amp;"(　－　)")))))),IF(設定!$I$15="所・名",INDEX(リスト!$S$2:$S$48,MATCH($L68,リスト!$R$2:$R$48,0))&amp;"・"&amp;$M68,IF(設定!$I$15="所/名",INDEX(リスト!$S$2:$S$48,MATCH($L68,リスト!$R$2:$R$48,0))&amp;" / "&amp;$M68,IF(設定!$I$15="(所)名","("&amp;INDEX(リスト!$S$2:$S$48,MATCH($L68,リスト!$R$2:$R$48,0))&amp;") "&amp;$M68,IF(設定!$I$15="名・所",$M68&amp;"・"&amp;INDEX(リスト!$S$2:$S$48,MATCH($L68,リスト!$R$2:$R$48,0)),IF(設定!$I$15="名/所",$M68&amp;" / "&amp;INDEX(リスト!$S$2:$S$48,MATCH($L68,リスト!$R$2:$R$48,0)),IF(設定!$I$15="名(所)",$M68&amp;" ("&amp;INDEX(リスト!$S$2:$S$48,MATCH($L68,リスト!$R$2:$R$48,0))&amp;")")))))))))</f>
        <v/>
      </c>
    </row>
    <row r="69" spans="15:22" x14ac:dyDescent="0.4">
      <c r="O69" s="2" t="str">
        <f>IFERROR(IF($B69="","",INDEX(所属情報!$E:$E,MATCH($A69,所属情報!$A:$A,0))),"")</f>
        <v/>
      </c>
      <c r="P69" s="2" t="str">
        <f t="shared" si="3"/>
        <v/>
      </c>
      <c r="Q69" s="2" t="str">
        <f t="shared" si="4"/>
        <v/>
      </c>
      <c r="R69" s="2" t="str">
        <f t="shared" si="5"/>
        <v/>
      </c>
      <c r="S69" s="2" t="str">
        <f>IFERROR(IF($F69="","",INDEX(リスト!$C:$C,MATCH($F69,リスト!$B:$B,0))),"")</f>
        <v/>
      </c>
      <c r="T69" s="2" t="str">
        <f>IFERROR(IF($K69="","",INDEX(リスト!$F:$F,MATCH($K69,リスト!$E:$E,0))),"")</f>
        <v/>
      </c>
      <c r="U69" s="2" t="str">
        <f>IF($B69="","",RIGHT($G69*1000+200+COUNTIF($G$2:$G69,$G69),9))</f>
        <v/>
      </c>
      <c r="V69" s="2" t="str">
        <f>IF(OR($B69="",設定!$I$15="",設定!$I$15="独立"),"",IF($M69="","　－　",IF($L69="",IF(設定!$I$15="所・名","　－　・"&amp;$M69,IF(設定!$I$15="所/名","　－　 / "&amp;$M69,IF(設定!$I$15="(所)名","(　－　) "&amp;$M69,IF(設定!$I$15="名・所",$M69&amp;"・　－　",IF(設定!$I$15="名/所",$M69&amp;" / 　－　",IF(設定!$I$15="名(所)",$M69&amp;"(　－　)")))))),IF(設定!$I$15="所・名",INDEX(リスト!$S$2:$S$48,MATCH($L69,リスト!$R$2:$R$48,0))&amp;"・"&amp;$M69,IF(設定!$I$15="所/名",INDEX(リスト!$S$2:$S$48,MATCH($L69,リスト!$R$2:$R$48,0))&amp;" / "&amp;$M69,IF(設定!$I$15="(所)名","("&amp;INDEX(リスト!$S$2:$S$48,MATCH($L69,リスト!$R$2:$R$48,0))&amp;") "&amp;$M69,IF(設定!$I$15="名・所",$M69&amp;"・"&amp;INDEX(リスト!$S$2:$S$48,MATCH($L69,リスト!$R$2:$R$48,0)),IF(設定!$I$15="名/所",$M69&amp;" / "&amp;INDEX(リスト!$S$2:$S$48,MATCH($L69,リスト!$R$2:$R$48,0)),IF(設定!$I$15="名(所)",$M69&amp;" ("&amp;INDEX(リスト!$S$2:$S$48,MATCH($L69,リスト!$R$2:$R$48,0))&amp;")")))))))))</f>
        <v/>
      </c>
    </row>
    <row r="70" spans="15:22" x14ac:dyDescent="0.4">
      <c r="O70" s="2" t="str">
        <f>IFERROR(IF($B70="","",INDEX(所属情報!$E:$E,MATCH($A70,所属情報!$A:$A,0))),"")</f>
        <v/>
      </c>
      <c r="P70" s="2" t="str">
        <f t="shared" si="3"/>
        <v/>
      </c>
      <c r="Q70" s="2" t="str">
        <f t="shared" si="4"/>
        <v/>
      </c>
      <c r="R70" s="2" t="str">
        <f t="shared" si="5"/>
        <v/>
      </c>
      <c r="S70" s="2" t="str">
        <f>IFERROR(IF($F70="","",INDEX(リスト!$C:$C,MATCH($F70,リスト!$B:$B,0))),"")</f>
        <v/>
      </c>
      <c r="T70" s="2" t="str">
        <f>IFERROR(IF($K70="","",INDEX(リスト!$F:$F,MATCH($K70,リスト!$E:$E,0))),"")</f>
        <v/>
      </c>
      <c r="U70" s="2" t="str">
        <f>IF($B70="","",RIGHT($G70*1000+200+COUNTIF($G$2:$G70,$G70),9))</f>
        <v/>
      </c>
      <c r="V70" s="2" t="str">
        <f>IF(OR($B70="",設定!$I$15="",設定!$I$15="独立"),"",IF($M70="","　－　",IF($L70="",IF(設定!$I$15="所・名","　－　・"&amp;$M70,IF(設定!$I$15="所/名","　－　 / "&amp;$M70,IF(設定!$I$15="(所)名","(　－　) "&amp;$M70,IF(設定!$I$15="名・所",$M70&amp;"・　－　",IF(設定!$I$15="名/所",$M70&amp;" / 　－　",IF(設定!$I$15="名(所)",$M70&amp;"(　－　)")))))),IF(設定!$I$15="所・名",INDEX(リスト!$S$2:$S$48,MATCH($L70,リスト!$R$2:$R$48,0))&amp;"・"&amp;$M70,IF(設定!$I$15="所/名",INDEX(リスト!$S$2:$S$48,MATCH($L70,リスト!$R$2:$R$48,0))&amp;" / "&amp;$M70,IF(設定!$I$15="(所)名","("&amp;INDEX(リスト!$S$2:$S$48,MATCH($L70,リスト!$R$2:$R$48,0))&amp;") "&amp;$M70,IF(設定!$I$15="名・所",$M70&amp;"・"&amp;INDEX(リスト!$S$2:$S$48,MATCH($L70,リスト!$R$2:$R$48,0)),IF(設定!$I$15="名/所",$M70&amp;" / "&amp;INDEX(リスト!$S$2:$S$48,MATCH($L70,リスト!$R$2:$R$48,0)),IF(設定!$I$15="名(所)",$M70&amp;" ("&amp;INDEX(リスト!$S$2:$S$48,MATCH($L70,リスト!$R$2:$R$48,0))&amp;")")))))))))</f>
        <v/>
      </c>
    </row>
    <row r="71" spans="15:22" x14ac:dyDescent="0.4">
      <c r="O71" s="2" t="str">
        <f>IFERROR(IF($B71="","",INDEX(所属情報!$E:$E,MATCH($A71,所属情報!$A:$A,0))),"")</f>
        <v/>
      </c>
      <c r="P71" s="2" t="str">
        <f t="shared" si="3"/>
        <v/>
      </c>
      <c r="Q71" s="2" t="str">
        <f t="shared" si="4"/>
        <v/>
      </c>
      <c r="R71" s="2" t="str">
        <f t="shared" si="5"/>
        <v/>
      </c>
      <c r="S71" s="2" t="str">
        <f>IFERROR(IF($F71="","",INDEX(リスト!$C:$C,MATCH($F71,リスト!$B:$B,0))),"")</f>
        <v/>
      </c>
      <c r="T71" s="2" t="str">
        <f>IFERROR(IF($K71="","",INDEX(リスト!$F:$F,MATCH($K71,リスト!$E:$E,0))),"")</f>
        <v/>
      </c>
      <c r="U71" s="2" t="str">
        <f>IF($B71="","",RIGHT($G71*1000+200+COUNTIF($G$2:$G71,$G71),9))</f>
        <v/>
      </c>
      <c r="V71" s="2" t="str">
        <f>IF(OR($B71="",設定!$I$15="",設定!$I$15="独立"),"",IF($M71="","　－　",IF($L71="",IF(設定!$I$15="所・名","　－　・"&amp;$M71,IF(設定!$I$15="所/名","　－　 / "&amp;$M71,IF(設定!$I$15="(所)名","(　－　) "&amp;$M71,IF(設定!$I$15="名・所",$M71&amp;"・　－　",IF(設定!$I$15="名/所",$M71&amp;" / 　－　",IF(設定!$I$15="名(所)",$M71&amp;"(　－　)")))))),IF(設定!$I$15="所・名",INDEX(リスト!$S$2:$S$48,MATCH($L71,リスト!$R$2:$R$48,0))&amp;"・"&amp;$M71,IF(設定!$I$15="所/名",INDEX(リスト!$S$2:$S$48,MATCH($L71,リスト!$R$2:$R$48,0))&amp;" / "&amp;$M71,IF(設定!$I$15="(所)名","("&amp;INDEX(リスト!$S$2:$S$48,MATCH($L71,リスト!$R$2:$R$48,0))&amp;") "&amp;$M71,IF(設定!$I$15="名・所",$M71&amp;"・"&amp;INDEX(リスト!$S$2:$S$48,MATCH($L71,リスト!$R$2:$R$48,0)),IF(設定!$I$15="名/所",$M71&amp;" / "&amp;INDEX(リスト!$S$2:$S$48,MATCH($L71,リスト!$R$2:$R$48,0)),IF(設定!$I$15="名(所)",$M71&amp;" ("&amp;INDEX(リスト!$S$2:$S$48,MATCH($L71,リスト!$R$2:$R$48,0))&amp;")")))))))))</f>
        <v/>
      </c>
    </row>
    <row r="72" spans="15:22" x14ac:dyDescent="0.4">
      <c r="O72" s="2" t="str">
        <f>IFERROR(IF($B72="","",INDEX(所属情報!$E:$E,MATCH($A72,所属情報!$A:$A,0))),"")</f>
        <v/>
      </c>
      <c r="P72" s="2" t="str">
        <f t="shared" si="3"/>
        <v/>
      </c>
      <c r="Q72" s="2" t="str">
        <f t="shared" si="4"/>
        <v/>
      </c>
      <c r="R72" s="2" t="str">
        <f t="shared" si="5"/>
        <v/>
      </c>
      <c r="S72" s="2" t="str">
        <f>IFERROR(IF($F72="","",INDEX(リスト!$C:$C,MATCH($F72,リスト!$B:$B,0))),"")</f>
        <v/>
      </c>
      <c r="T72" s="2" t="str">
        <f>IFERROR(IF($K72="","",INDEX(リスト!$F:$F,MATCH($K72,リスト!$E:$E,0))),"")</f>
        <v/>
      </c>
      <c r="U72" s="2" t="str">
        <f>IF($B72="","",RIGHT($G72*1000+200+COUNTIF($G$2:$G72,$G72),9))</f>
        <v/>
      </c>
      <c r="V72" s="2" t="str">
        <f>IF(OR($B72="",設定!$I$15="",設定!$I$15="独立"),"",IF($M72="","　－　",IF($L72="",IF(設定!$I$15="所・名","　－　・"&amp;$M72,IF(設定!$I$15="所/名","　－　 / "&amp;$M72,IF(設定!$I$15="(所)名","(　－　) "&amp;$M72,IF(設定!$I$15="名・所",$M72&amp;"・　－　",IF(設定!$I$15="名/所",$M72&amp;" / 　－　",IF(設定!$I$15="名(所)",$M72&amp;"(　－　)")))))),IF(設定!$I$15="所・名",INDEX(リスト!$S$2:$S$48,MATCH($L72,リスト!$R$2:$R$48,0))&amp;"・"&amp;$M72,IF(設定!$I$15="所/名",INDEX(リスト!$S$2:$S$48,MATCH($L72,リスト!$R$2:$R$48,0))&amp;" / "&amp;$M72,IF(設定!$I$15="(所)名","("&amp;INDEX(リスト!$S$2:$S$48,MATCH($L72,リスト!$R$2:$R$48,0))&amp;") "&amp;$M72,IF(設定!$I$15="名・所",$M72&amp;"・"&amp;INDEX(リスト!$S$2:$S$48,MATCH($L72,リスト!$R$2:$R$48,0)),IF(設定!$I$15="名/所",$M72&amp;" / "&amp;INDEX(リスト!$S$2:$S$48,MATCH($L72,リスト!$R$2:$R$48,0)),IF(設定!$I$15="名(所)",$M72&amp;" ("&amp;INDEX(リスト!$S$2:$S$48,MATCH($L72,リスト!$R$2:$R$48,0))&amp;")")))))))))</f>
        <v/>
      </c>
    </row>
    <row r="73" spans="15:22" x14ac:dyDescent="0.4">
      <c r="O73" s="2" t="str">
        <f>IFERROR(IF($B73="","",INDEX(所属情報!$E:$E,MATCH($A73,所属情報!$A:$A,0))),"")</f>
        <v/>
      </c>
      <c r="P73" s="2" t="str">
        <f t="shared" si="3"/>
        <v/>
      </c>
      <c r="Q73" s="2" t="str">
        <f t="shared" si="4"/>
        <v/>
      </c>
      <c r="R73" s="2" t="str">
        <f t="shared" si="5"/>
        <v/>
      </c>
      <c r="S73" s="2" t="str">
        <f>IFERROR(IF($F73="","",INDEX(リスト!$C:$C,MATCH($F73,リスト!$B:$B,0))),"")</f>
        <v/>
      </c>
      <c r="T73" s="2" t="str">
        <f>IFERROR(IF($K73="","",INDEX(リスト!$F:$F,MATCH($K73,リスト!$E:$E,0))),"")</f>
        <v/>
      </c>
      <c r="U73" s="2" t="str">
        <f>IF($B73="","",RIGHT($G73*1000+200+COUNTIF($G$2:$G73,$G73),9))</f>
        <v/>
      </c>
      <c r="V73" s="2" t="str">
        <f>IF(OR($B73="",設定!$I$15="",設定!$I$15="独立"),"",IF($M73="","　－　",IF($L73="",IF(設定!$I$15="所・名","　－　・"&amp;$M73,IF(設定!$I$15="所/名","　－　 / "&amp;$M73,IF(設定!$I$15="(所)名","(　－　) "&amp;$M73,IF(設定!$I$15="名・所",$M73&amp;"・　－　",IF(設定!$I$15="名/所",$M73&amp;" / 　－　",IF(設定!$I$15="名(所)",$M73&amp;"(　－　)")))))),IF(設定!$I$15="所・名",INDEX(リスト!$S$2:$S$48,MATCH($L73,リスト!$R$2:$R$48,0))&amp;"・"&amp;$M73,IF(設定!$I$15="所/名",INDEX(リスト!$S$2:$S$48,MATCH($L73,リスト!$R$2:$R$48,0))&amp;" / "&amp;$M73,IF(設定!$I$15="(所)名","("&amp;INDEX(リスト!$S$2:$S$48,MATCH($L73,リスト!$R$2:$R$48,0))&amp;") "&amp;$M73,IF(設定!$I$15="名・所",$M73&amp;"・"&amp;INDEX(リスト!$S$2:$S$48,MATCH($L73,リスト!$R$2:$R$48,0)),IF(設定!$I$15="名/所",$M73&amp;" / "&amp;INDEX(リスト!$S$2:$S$48,MATCH($L73,リスト!$R$2:$R$48,0)),IF(設定!$I$15="名(所)",$M73&amp;" ("&amp;INDEX(リスト!$S$2:$S$48,MATCH($L73,リスト!$R$2:$R$48,0))&amp;")")))))))))</f>
        <v/>
      </c>
    </row>
    <row r="74" spans="15:22" x14ac:dyDescent="0.4">
      <c r="O74" s="2" t="str">
        <f>IFERROR(IF($B74="","",INDEX(所属情報!$E:$E,MATCH($A74,所属情報!$A:$A,0))),"")</f>
        <v/>
      </c>
      <c r="P74" s="2" t="str">
        <f t="shared" si="3"/>
        <v/>
      </c>
      <c r="Q74" s="2" t="str">
        <f t="shared" si="4"/>
        <v/>
      </c>
      <c r="R74" s="2" t="str">
        <f t="shared" si="5"/>
        <v/>
      </c>
      <c r="S74" s="2" t="str">
        <f>IFERROR(IF($F74="","",INDEX(リスト!$C:$C,MATCH($F74,リスト!$B:$B,0))),"")</f>
        <v/>
      </c>
      <c r="T74" s="2" t="str">
        <f>IFERROR(IF($K74="","",INDEX(リスト!$F:$F,MATCH($K74,リスト!$E:$E,0))),"")</f>
        <v/>
      </c>
      <c r="U74" s="2" t="str">
        <f>IF($B74="","",RIGHT($G74*1000+200+COUNTIF($G$2:$G74,$G74),9))</f>
        <v/>
      </c>
      <c r="V74" s="2" t="str">
        <f>IF(OR($B74="",設定!$I$15="",設定!$I$15="独立"),"",IF($M74="","　－　",IF($L74="",IF(設定!$I$15="所・名","　－　・"&amp;$M74,IF(設定!$I$15="所/名","　－　 / "&amp;$M74,IF(設定!$I$15="(所)名","(　－　) "&amp;$M74,IF(設定!$I$15="名・所",$M74&amp;"・　－　",IF(設定!$I$15="名/所",$M74&amp;" / 　－　",IF(設定!$I$15="名(所)",$M74&amp;"(　－　)")))))),IF(設定!$I$15="所・名",INDEX(リスト!$S$2:$S$48,MATCH($L74,リスト!$R$2:$R$48,0))&amp;"・"&amp;$M74,IF(設定!$I$15="所/名",INDEX(リスト!$S$2:$S$48,MATCH($L74,リスト!$R$2:$R$48,0))&amp;" / "&amp;$M74,IF(設定!$I$15="(所)名","("&amp;INDEX(リスト!$S$2:$S$48,MATCH($L74,リスト!$R$2:$R$48,0))&amp;") "&amp;$M74,IF(設定!$I$15="名・所",$M74&amp;"・"&amp;INDEX(リスト!$S$2:$S$48,MATCH($L74,リスト!$R$2:$R$48,0)),IF(設定!$I$15="名/所",$M74&amp;" / "&amp;INDEX(リスト!$S$2:$S$48,MATCH($L74,リスト!$R$2:$R$48,0)),IF(設定!$I$15="名(所)",$M74&amp;" ("&amp;INDEX(リスト!$S$2:$S$48,MATCH($L74,リスト!$R$2:$R$48,0))&amp;")")))))))))</f>
        <v/>
      </c>
    </row>
    <row r="75" spans="15:22" x14ac:dyDescent="0.4">
      <c r="O75" s="2" t="str">
        <f>IFERROR(IF($B75="","",INDEX(所属情報!$E:$E,MATCH($A75,所属情報!$A:$A,0))),"")</f>
        <v/>
      </c>
      <c r="P75" s="2" t="str">
        <f t="shared" si="3"/>
        <v/>
      </c>
      <c r="Q75" s="2" t="str">
        <f t="shared" si="4"/>
        <v/>
      </c>
      <c r="R75" s="2" t="str">
        <f t="shared" si="5"/>
        <v/>
      </c>
      <c r="S75" s="2" t="str">
        <f>IFERROR(IF($F75="","",INDEX(リスト!$C:$C,MATCH($F75,リスト!$B:$B,0))),"")</f>
        <v/>
      </c>
      <c r="T75" s="2" t="str">
        <f>IFERROR(IF($K75="","",INDEX(リスト!$F:$F,MATCH($K75,リスト!$E:$E,0))),"")</f>
        <v/>
      </c>
      <c r="U75" s="2" t="str">
        <f>IF($B75="","",RIGHT($G75*1000+200+COUNTIF($G$2:$G75,$G75),9))</f>
        <v/>
      </c>
      <c r="V75" s="2" t="str">
        <f>IF(OR($B75="",設定!$I$15="",設定!$I$15="独立"),"",IF($M75="","　－　",IF($L75="",IF(設定!$I$15="所・名","　－　・"&amp;$M75,IF(設定!$I$15="所/名","　－　 / "&amp;$M75,IF(設定!$I$15="(所)名","(　－　) "&amp;$M75,IF(設定!$I$15="名・所",$M75&amp;"・　－　",IF(設定!$I$15="名/所",$M75&amp;" / 　－　",IF(設定!$I$15="名(所)",$M75&amp;"(　－　)")))))),IF(設定!$I$15="所・名",INDEX(リスト!$S$2:$S$48,MATCH($L75,リスト!$R$2:$R$48,0))&amp;"・"&amp;$M75,IF(設定!$I$15="所/名",INDEX(リスト!$S$2:$S$48,MATCH($L75,リスト!$R$2:$R$48,0))&amp;" / "&amp;$M75,IF(設定!$I$15="(所)名","("&amp;INDEX(リスト!$S$2:$S$48,MATCH($L75,リスト!$R$2:$R$48,0))&amp;") "&amp;$M75,IF(設定!$I$15="名・所",$M75&amp;"・"&amp;INDEX(リスト!$S$2:$S$48,MATCH($L75,リスト!$R$2:$R$48,0)),IF(設定!$I$15="名/所",$M75&amp;" / "&amp;INDEX(リスト!$S$2:$S$48,MATCH($L75,リスト!$R$2:$R$48,0)),IF(設定!$I$15="名(所)",$M75&amp;" ("&amp;INDEX(リスト!$S$2:$S$48,MATCH($L75,リスト!$R$2:$R$48,0))&amp;")")))))))))</f>
        <v/>
      </c>
    </row>
    <row r="76" spans="15:22" x14ac:dyDescent="0.4">
      <c r="O76" s="2" t="str">
        <f>IFERROR(IF($B76="","",INDEX(所属情報!$E:$E,MATCH($A76,所属情報!$A:$A,0))),"")</f>
        <v/>
      </c>
      <c r="P76" s="2" t="str">
        <f t="shared" si="3"/>
        <v/>
      </c>
      <c r="Q76" s="2" t="str">
        <f t="shared" si="4"/>
        <v/>
      </c>
      <c r="R76" s="2" t="str">
        <f t="shared" si="5"/>
        <v/>
      </c>
      <c r="S76" s="2" t="str">
        <f>IFERROR(IF($F76="","",INDEX(リスト!$C:$C,MATCH($F76,リスト!$B:$B,0))),"")</f>
        <v/>
      </c>
      <c r="T76" s="2" t="str">
        <f>IFERROR(IF($K76="","",INDEX(リスト!$F:$F,MATCH($K76,リスト!$E:$E,0))),"")</f>
        <v/>
      </c>
      <c r="U76" s="2" t="str">
        <f>IF($B76="","",RIGHT($G76*1000+200+COUNTIF($G$2:$G76,$G76),9))</f>
        <v/>
      </c>
      <c r="V76" s="2" t="str">
        <f>IF(OR($B76="",設定!$I$15="",設定!$I$15="独立"),"",IF($M76="","　－　",IF($L76="",IF(設定!$I$15="所・名","　－　・"&amp;$M76,IF(設定!$I$15="所/名","　－　 / "&amp;$M76,IF(設定!$I$15="(所)名","(　－　) "&amp;$M76,IF(設定!$I$15="名・所",$M76&amp;"・　－　",IF(設定!$I$15="名/所",$M76&amp;" / 　－　",IF(設定!$I$15="名(所)",$M76&amp;"(　－　)")))))),IF(設定!$I$15="所・名",INDEX(リスト!$S$2:$S$48,MATCH($L76,リスト!$R$2:$R$48,0))&amp;"・"&amp;$M76,IF(設定!$I$15="所/名",INDEX(リスト!$S$2:$S$48,MATCH($L76,リスト!$R$2:$R$48,0))&amp;" / "&amp;$M76,IF(設定!$I$15="(所)名","("&amp;INDEX(リスト!$S$2:$S$48,MATCH($L76,リスト!$R$2:$R$48,0))&amp;") "&amp;$M76,IF(設定!$I$15="名・所",$M76&amp;"・"&amp;INDEX(リスト!$S$2:$S$48,MATCH($L76,リスト!$R$2:$R$48,0)),IF(設定!$I$15="名/所",$M76&amp;" / "&amp;INDEX(リスト!$S$2:$S$48,MATCH($L76,リスト!$R$2:$R$48,0)),IF(設定!$I$15="名(所)",$M76&amp;" ("&amp;INDEX(リスト!$S$2:$S$48,MATCH($L76,リスト!$R$2:$R$48,0))&amp;")")))))))))</f>
        <v/>
      </c>
    </row>
    <row r="77" spans="15:22" x14ac:dyDescent="0.4">
      <c r="O77" s="2" t="str">
        <f>IFERROR(IF($B77="","",INDEX(所属情報!$E:$E,MATCH($A77,所属情報!$A:$A,0))),"")</f>
        <v/>
      </c>
      <c r="P77" s="2" t="str">
        <f t="shared" si="3"/>
        <v/>
      </c>
      <c r="Q77" s="2" t="str">
        <f t="shared" si="4"/>
        <v/>
      </c>
      <c r="R77" s="2" t="str">
        <f t="shared" si="5"/>
        <v/>
      </c>
      <c r="S77" s="2" t="str">
        <f>IFERROR(IF($F77="","",INDEX(リスト!$C:$C,MATCH($F77,リスト!$B:$B,0))),"")</f>
        <v/>
      </c>
      <c r="T77" s="2" t="str">
        <f>IFERROR(IF($K77="","",INDEX(リスト!$F:$F,MATCH($K77,リスト!$E:$E,0))),"")</f>
        <v/>
      </c>
      <c r="U77" s="2" t="str">
        <f>IF($B77="","",RIGHT($G77*1000+200+COUNTIF($G$2:$G77,$G77),9))</f>
        <v/>
      </c>
      <c r="V77" s="2" t="str">
        <f>IF(OR($B77="",設定!$I$15="",設定!$I$15="独立"),"",IF($M77="","　－　",IF($L77="",IF(設定!$I$15="所・名","　－　・"&amp;$M77,IF(設定!$I$15="所/名","　－　 / "&amp;$M77,IF(設定!$I$15="(所)名","(　－　) "&amp;$M77,IF(設定!$I$15="名・所",$M77&amp;"・　－　",IF(設定!$I$15="名/所",$M77&amp;" / 　－　",IF(設定!$I$15="名(所)",$M77&amp;"(　－　)")))))),IF(設定!$I$15="所・名",INDEX(リスト!$S$2:$S$48,MATCH($L77,リスト!$R$2:$R$48,0))&amp;"・"&amp;$M77,IF(設定!$I$15="所/名",INDEX(リスト!$S$2:$S$48,MATCH($L77,リスト!$R$2:$R$48,0))&amp;" / "&amp;$M77,IF(設定!$I$15="(所)名","("&amp;INDEX(リスト!$S$2:$S$48,MATCH($L77,リスト!$R$2:$R$48,0))&amp;") "&amp;$M77,IF(設定!$I$15="名・所",$M77&amp;"・"&amp;INDEX(リスト!$S$2:$S$48,MATCH($L77,リスト!$R$2:$R$48,0)),IF(設定!$I$15="名/所",$M77&amp;" / "&amp;INDEX(リスト!$S$2:$S$48,MATCH($L77,リスト!$R$2:$R$48,0)),IF(設定!$I$15="名(所)",$M77&amp;" ("&amp;INDEX(リスト!$S$2:$S$48,MATCH($L77,リスト!$R$2:$R$48,0))&amp;")")))))))))</f>
        <v/>
      </c>
    </row>
    <row r="78" spans="15:22" x14ac:dyDescent="0.4">
      <c r="O78" s="2" t="str">
        <f>IFERROR(IF($B78="","",INDEX(所属情報!$E:$E,MATCH($A78,所属情報!$A:$A,0))),"")</f>
        <v/>
      </c>
      <c r="P78" s="2" t="str">
        <f t="shared" si="3"/>
        <v/>
      </c>
      <c r="Q78" s="2" t="str">
        <f t="shared" si="4"/>
        <v/>
      </c>
      <c r="R78" s="2" t="str">
        <f t="shared" si="5"/>
        <v/>
      </c>
      <c r="S78" s="2" t="str">
        <f>IFERROR(IF($F78="","",INDEX(リスト!$C:$C,MATCH($F78,リスト!$B:$B,0))),"")</f>
        <v/>
      </c>
      <c r="T78" s="2" t="str">
        <f>IFERROR(IF($K78="","",INDEX(リスト!$F:$F,MATCH($K78,リスト!$E:$E,0))),"")</f>
        <v/>
      </c>
      <c r="U78" s="2" t="str">
        <f>IF($B78="","",RIGHT($G78*1000+200+COUNTIF($G$2:$G78,$G78),9))</f>
        <v/>
      </c>
      <c r="V78" s="2" t="str">
        <f>IF(OR($B78="",設定!$I$15="",設定!$I$15="独立"),"",IF($M78="","　－　",IF($L78="",IF(設定!$I$15="所・名","　－　・"&amp;$M78,IF(設定!$I$15="所/名","　－　 / "&amp;$M78,IF(設定!$I$15="(所)名","(　－　) "&amp;$M78,IF(設定!$I$15="名・所",$M78&amp;"・　－　",IF(設定!$I$15="名/所",$M78&amp;" / 　－　",IF(設定!$I$15="名(所)",$M78&amp;"(　－　)")))))),IF(設定!$I$15="所・名",INDEX(リスト!$S$2:$S$48,MATCH($L78,リスト!$R$2:$R$48,0))&amp;"・"&amp;$M78,IF(設定!$I$15="所/名",INDEX(リスト!$S$2:$S$48,MATCH($L78,リスト!$R$2:$R$48,0))&amp;" / "&amp;$M78,IF(設定!$I$15="(所)名","("&amp;INDEX(リスト!$S$2:$S$48,MATCH($L78,リスト!$R$2:$R$48,0))&amp;") "&amp;$M78,IF(設定!$I$15="名・所",$M78&amp;"・"&amp;INDEX(リスト!$S$2:$S$48,MATCH($L78,リスト!$R$2:$R$48,0)),IF(設定!$I$15="名/所",$M78&amp;" / "&amp;INDEX(リスト!$S$2:$S$48,MATCH($L78,リスト!$R$2:$R$48,0)),IF(設定!$I$15="名(所)",$M78&amp;" ("&amp;INDEX(リスト!$S$2:$S$48,MATCH($L78,リスト!$R$2:$R$48,0))&amp;")")))))))))</f>
        <v/>
      </c>
    </row>
    <row r="79" spans="15:22" x14ac:dyDescent="0.4">
      <c r="O79" s="2" t="str">
        <f>IFERROR(IF($B79="","",INDEX(所属情報!$E:$E,MATCH($A79,所属情報!$A:$A,0))),"")</f>
        <v/>
      </c>
      <c r="P79" s="2" t="str">
        <f t="shared" si="3"/>
        <v/>
      </c>
      <c r="Q79" s="2" t="str">
        <f t="shared" si="4"/>
        <v/>
      </c>
      <c r="R79" s="2" t="str">
        <f t="shared" si="5"/>
        <v/>
      </c>
      <c r="S79" s="2" t="str">
        <f>IFERROR(IF($F79="","",INDEX(リスト!$C:$C,MATCH($F79,リスト!$B:$B,0))),"")</f>
        <v/>
      </c>
      <c r="T79" s="2" t="str">
        <f>IFERROR(IF($K79="","",INDEX(リスト!$F:$F,MATCH($K79,リスト!$E:$E,0))),"")</f>
        <v/>
      </c>
      <c r="U79" s="2" t="str">
        <f>IF($B79="","",RIGHT($G79*1000+200+COUNTIF($G$2:$G79,$G79),9))</f>
        <v/>
      </c>
      <c r="V79" s="2" t="str">
        <f>IF(OR($B79="",設定!$I$15="",設定!$I$15="独立"),"",IF($M79="","　－　",IF($L79="",IF(設定!$I$15="所・名","　－　・"&amp;$M79,IF(設定!$I$15="所/名","　－　 / "&amp;$M79,IF(設定!$I$15="(所)名","(　－　) "&amp;$M79,IF(設定!$I$15="名・所",$M79&amp;"・　－　",IF(設定!$I$15="名/所",$M79&amp;" / 　－　",IF(設定!$I$15="名(所)",$M79&amp;"(　－　)")))))),IF(設定!$I$15="所・名",INDEX(リスト!$S$2:$S$48,MATCH($L79,リスト!$R$2:$R$48,0))&amp;"・"&amp;$M79,IF(設定!$I$15="所/名",INDEX(リスト!$S$2:$S$48,MATCH($L79,リスト!$R$2:$R$48,0))&amp;" / "&amp;$M79,IF(設定!$I$15="(所)名","("&amp;INDEX(リスト!$S$2:$S$48,MATCH($L79,リスト!$R$2:$R$48,0))&amp;") "&amp;$M79,IF(設定!$I$15="名・所",$M79&amp;"・"&amp;INDEX(リスト!$S$2:$S$48,MATCH($L79,リスト!$R$2:$R$48,0)),IF(設定!$I$15="名/所",$M79&amp;" / "&amp;INDEX(リスト!$S$2:$S$48,MATCH($L79,リスト!$R$2:$R$48,0)),IF(設定!$I$15="名(所)",$M79&amp;" ("&amp;INDEX(リスト!$S$2:$S$48,MATCH($L79,リスト!$R$2:$R$48,0))&amp;")")))))))))</f>
        <v/>
      </c>
    </row>
    <row r="80" spans="15:22" x14ac:dyDescent="0.4">
      <c r="O80" s="2" t="str">
        <f>IFERROR(IF($B80="","",INDEX(所属情報!$E:$E,MATCH($A80,所属情報!$A:$A,0))),"")</f>
        <v/>
      </c>
      <c r="P80" s="2" t="str">
        <f t="shared" si="3"/>
        <v/>
      </c>
      <c r="Q80" s="2" t="str">
        <f t="shared" si="4"/>
        <v/>
      </c>
      <c r="R80" s="2" t="str">
        <f t="shared" si="5"/>
        <v/>
      </c>
      <c r="S80" s="2" t="str">
        <f>IFERROR(IF($F80="","",INDEX(リスト!$C:$C,MATCH($F80,リスト!$B:$B,0))),"")</f>
        <v/>
      </c>
      <c r="T80" s="2" t="str">
        <f>IFERROR(IF($K80="","",INDEX(リスト!$F:$F,MATCH($K80,リスト!$E:$E,0))),"")</f>
        <v/>
      </c>
      <c r="U80" s="2" t="str">
        <f>IF($B80="","",RIGHT($G80*1000+200+COUNTIF($G$2:$G80,$G80),9))</f>
        <v/>
      </c>
      <c r="V80" s="2" t="str">
        <f>IF(OR($B80="",設定!$I$15="",設定!$I$15="独立"),"",IF($M80="","　－　",IF($L80="",IF(設定!$I$15="所・名","　－　・"&amp;$M80,IF(設定!$I$15="所/名","　－　 / "&amp;$M80,IF(設定!$I$15="(所)名","(　－　) "&amp;$M80,IF(設定!$I$15="名・所",$M80&amp;"・　－　",IF(設定!$I$15="名/所",$M80&amp;" / 　－　",IF(設定!$I$15="名(所)",$M80&amp;"(　－　)")))))),IF(設定!$I$15="所・名",INDEX(リスト!$S$2:$S$48,MATCH($L80,リスト!$R$2:$R$48,0))&amp;"・"&amp;$M80,IF(設定!$I$15="所/名",INDEX(リスト!$S$2:$S$48,MATCH($L80,リスト!$R$2:$R$48,0))&amp;" / "&amp;$M80,IF(設定!$I$15="(所)名","("&amp;INDEX(リスト!$S$2:$S$48,MATCH($L80,リスト!$R$2:$R$48,0))&amp;") "&amp;$M80,IF(設定!$I$15="名・所",$M80&amp;"・"&amp;INDEX(リスト!$S$2:$S$48,MATCH($L80,リスト!$R$2:$R$48,0)),IF(設定!$I$15="名/所",$M80&amp;" / "&amp;INDEX(リスト!$S$2:$S$48,MATCH($L80,リスト!$R$2:$R$48,0)),IF(設定!$I$15="名(所)",$M80&amp;" ("&amp;INDEX(リスト!$S$2:$S$48,MATCH($L80,リスト!$R$2:$R$48,0))&amp;")")))))))))</f>
        <v/>
      </c>
    </row>
    <row r="81" spans="15:22" x14ac:dyDescent="0.4">
      <c r="O81" s="2" t="str">
        <f>IFERROR(IF($B81="","",INDEX(所属情報!$E:$E,MATCH($A81,所属情報!$A:$A,0))),"")</f>
        <v/>
      </c>
      <c r="P81" s="2" t="str">
        <f t="shared" si="3"/>
        <v/>
      </c>
      <c r="Q81" s="2" t="str">
        <f t="shared" si="4"/>
        <v/>
      </c>
      <c r="R81" s="2" t="str">
        <f t="shared" si="5"/>
        <v/>
      </c>
      <c r="S81" s="2" t="str">
        <f>IFERROR(IF($F81="","",INDEX(リスト!$C:$C,MATCH($F81,リスト!$B:$B,0))),"")</f>
        <v/>
      </c>
      <c r="T81" s="2" t="str">
        <f>IFERROR(IF($K81="","",INDEX(リスト!$F:$F,MATCH($K81,リスト!$E:$E,0))),"")</f>
        <v/>
      </c>
      <c r="U81" s="2" t="str">
        <f>IF($B81="","",RIGHT($G81*1000+200+COUNTIF($G$2:$G81,$G81),9))</f>
        <v/>
      </c>
      <c r="V81" s="2" t="str">
        <f>IF(OR($B81="",設定!$I$15="",設定!$I$15="独立"),"",IF($M81="","　－　",IF($L81="",IF(設定!$I$15="所・名","　－　・"&amp;$M81,IF(設定!$I$15="所/名","　－　 / "&amp;$M81,IF(設定!$I$15="(所)名","(　－　) "&amp;$M81,IF(設定!$I$15="名・所",$M81&amp;"・　－　",IF(設定!$I$15="名/所",$M81&amp;" / 　－　",IF(設定!$I$15="名(所)",$M81&amp;"(　－　)")))))),IF(設定!$I$15="所・名",INDEX(リスト!$S$2:$S$48,MATCH($L81,リスト!$R$2:$R$48,0))&amp;"・"&amp;$M81,IF(設定!$I$15="所/名",INDEX(リスト!$S$2:$S$48,MATCH($L81,リスト!$R$2:$R$48,0))&amp;" / "&amp;$M81,IF(設定!$I$15="(所)名","("&amp;INDEX(リスト!$S$2:$S$48,MATCH($L81,リスト!$R$2:$R$48,0))&amp;") "&amp;$M81,IF(設定!$I$15="名・所",$M81&amp;"・"&amp;INDEX(リスト!$S$2:$S$48,MATCH($L81,リスト!$R$2:$R$48,0)),IF(設定!$I$15="名/所",$M81&amp;" / "&amp;INDEX(リスト!$S$2:$S$48,MATCH($L81,リスト!$R$2:$R$48,0)),IF(設定!$I$15="名(所)",$M81&amp;" ("&amp;INDEX(リスト!$S$2:$S$48,MATCH($L81,リスト!$R$2:$R$48,0))&amp;")")))))))))</f>
        <v/>
      </c>
    </row>
    <row r="82" spans="15:22" x14ac:dyDescent="0.4">
      <c r="O82" s="2" t="str">
        <f>IFERROR(IF($B82="","",INDEX(所属情報!$E:$E,MATCH($A82,所属情報!$A:$A,0))),"")</f>
        <v/>
      </c>
      <c r="P82" s="2" t="str">
        <f t="shared" si="3"/>
        <v/>
      </c>
      <c r="Q82" s="2" t="str">
        <f t="shared" si="4"/>
        <v/>
      </c>
      <c r="R82" s="2" t="str">
        <f t="shared" si="5"/>
        <v/>
      </c>
      <c r="S82" s="2" t="str">
        <f>IFERROR(IF($F82="","",INDEX(リスト!$C:$C,MATCH($F82,リスト!$B:$B,0))),"")</f>
        <v/>
      </c>
      <c r="T82" s="2" t="str">
        <f>IFERROR(IF($K82="","",INDEX(リスト!$F:$F,MATCH($K82,リスト!$E:$E,0))),"")</f>
        <v/>
      </c>
      <c r="U82" s="2" t="str">
        <f>IF($B82="","",RIGHT($G82*1000+200+COUNTIF($G$2:$G82,$G82),9))</f>
        <v/>
      </c>
      <c r="V82" s="2" t="str">
        <f>IF(OR($B82="",設定!$I$15="",設定!$I$15="独立"),"",IF($M82="","　－　",IF($L82="",IF(設定!$I$15="所・名","　－　・"&amp;$M82,IF(設定!$I$15="所/名","　－　 / "&amp;$M82,IF(設定!$I$15="(所)名","(　－　) "&amp;$M82,IF(設定!$I$15="名・所",$M82&amp;"・　－　",IF(設定!$I$15="名/所",$M82&amp;" / 　－　",IF(設定!$I$15="名(所)",$M82&amp;"(　－　)")))))),IF(設定!$I$15="所・名",INDEX(リスト!$S$2:$S$48,MATCH($L82,リスト!$R$2:$R$48,0))&amp;"・"&amp;$M82,IF(設定!$I$15="所/名",INDEX(リスト!$S$2:$S$48,MATCH($L82,リスト!$R$2:$R$48,0))&amp;" / "&amp;$M82,IF(設定!$I$15="(所)名","("&amp;INDEX(リスト!$S$2:$S$48,MATCH($L82,リスト!$R$2:$R$48,0))&amp;") "&amp;$M82,IF(設定!$I$15="名・所",$M82&amp;"・"&amp;INDEX(リスト!$S$2:$S$48,MATCH($L82,リスト!$R$2:$R$48,0)),IF(設定!$I$15="名/所",$M82&amp;" / "&amp;INDEX(リスト!$S$2:$S$48,MATCH($L82,リスト!$R$2:$R$48,0)),IF(設定!$I$15="名(所)",$M82&amp;" ("&amp;INDEX(リスト!$S$2:$S$48,MATCH($L82,リスト!$R$2:$R$48,0))&amp;")")))))))))</f>
        <v/>
      </c>
    </row>
    <row r="83" spans="15:22" x14ac:dyDescent="0.4">
      <c r="O83" s="2" t="str">
        <f>IFERROR(IF($B83="","",INDEX(所属情報!$E:$E,MATCH($A83,所属情報!$A:$A,0))),"")</f>
        <v/>
      </c>
      <c r="P83" s="2" t="str">
        <f t="shared" si="3"/>
        <v/>
      </c>
      <c r="Q83" s="2" t="str">
        <f t="shared" si="4"/>
        <v/>
      </c>
      <c r="R83" s="2" t="str">
        <f t="shared" si="5"/>
        <v/>
      </c>
      <c r="S83" s="2" t="str">
        <f>IFERROR(IF($F83="","",INDEX(リスト!$C:$C,MATCH($F83,リスト!$B:$B,0))),"")</f>
        <v/>
      </c>
      <c r="T83" s="2" t="str">
        <f>IFERROR(IF($K83="","",INDEX(リスト!$F:$F,MATCH($K83,リスト!$E:$E,0))),"")</f>
        <v/>
      </c>
      <c r="U83" s="2" t="str">
        <f>IF($B83="","",RIGHT($G83*1000+200+COUNTIF($G$2:$G83,$G83),9))</f>
        <v/>
      </c>
      <c r="V83" s="2" t="str">
        <f>IF(OR($B83="",設定!$I$15="",設定!$I$15="独立"),"",IF($M83="","　－　",IF($L83="",IF(設定!$I$15="所・名","　－　・"&amp;$M83,IF(設定!$I$15="所/名","　－　 / "&amp;$M83,IF(設定!$I$15="(所)名","(　－　) "&amp;$M83,IF(設定!$I$15="名・所",$M83&amp;"・　－　",IF(設定!$I$15="名/所",$M83&amp;" / 　－　",IF(設定!$I$15="名(所)",$M83&amp;"(　－　)")))))),IF(設定!$I$15="所・名",INDEX(リスト!$S$2:$S$48,MATCH($L83,リスト!$R$2:$R$48,0))&amp;"・"&amp;$M83,IF(設定!$I$15="所/名",INDEX(リスト!$S$2:$S$48,MATCH($L83,リスト!$R$2:$R$48,0))&amp;" / "&amp;$M83,IF(設定!$I$15="(所)名","("&amp;INDEX(リスト!$S$2:$S$48,MATCH($L83,リスト!$R$2:$R$48,0))&amp;") "&amp;$M83,IF(設定!$I$15="名・所",$M83&amp;"・"&amp;INDEX(リスト!$S$2:$S$48,MATCH($L83,リスト!$R$2:$R$48,0)),IF(設定!$I$15="名/所",$M83&amp;" / "&amp;INDEX(リスト!$S$2:$S$48,MATCH($L83,リスト!$R$2:$R$48,0)),IF(設定!$I$15="名(所)",$M83&amp;" ("&amp;INDEX(リスト!$S$2:$S$48,MATCH($L83,リスト!$R$2:$R$48,0))&amp;")")))))))))</f>
        <v/>
      </c>
    </row>
    <row r="84" spans="15:22" x14ac:dyDescent="0.4">
      <c r="O84" s="2" t="str">
        <f>IFERROR(IF($B84="","",INDEX(所属情報!$E:$E,MATCH($A84,所属情報!$A:$A,0))),"")</f>
        <v/>
      </c>
      <c r="P84" s="2" t="str">
        <f t="shared" si="3"/>
        <v/>
      </c>
      <c r="Q84" s="2" t="str">
        <f t="shared" si="4"/>
        <v/>
      </c>
      <c r="R84" s="2" t="str">
        <f t="shared" si="5"/>
        <v/>
      </c>
      <c r="S84" s="2" t="str">
        <f>IFERROR(IF($F84="","",INDEX(リスト!$C:$C,MATCH($F84,リスト!$B:$B,0))),"")</f>
        <v/>
      </c>
      <c r="T84" s="2" t="str">
        <f>IFERROR(IF($K84="","",INDEX(リスト!$F:$F,MATCH($K84,リスト!$E:$E,0))),"")</f>
        <v/>
      </c>
      <c r="U84" s="2" t="str">
        <f>IF($B84="","",RIGHT($G84*1000+200+COUNTIF($G$2:$G84,$G84),9))</f>
        <v/>
      </c>
      <c r="V84" s="2" t="str">
        <f>IF(OR($B84="",設定!$I$15="",設定!$I$15="独立"),"",IF($M84="","　－　",IF($L84="",IF(設定!$I$15="所・名","　－　・"&amp;$M84,IF(設定!$I$15="所/名","　－　 / "&amp;$M84,IF(設定!$I$15="(所)名","(　－　) "&amp;$M84,IF(設定!$I$15="名・所",$M84&amp;"・　－　",IF(設定!$I$15="名/所",$M84&amp;" / 　－　",IF(設定!$I$15="名(所)",$M84&amp;"(　－　)")))))),IF(設定!$I$15="所・名",INDEX(リスト!$S$2:$S$48,MATCH($L84,リスト!$R$2:$R$48,0))&amp;"・"&amp;$M84,IF(設定!$I$15="所/名",INDEX(リスト!$S$2:$S$48,MATCH($L84,リスト!$R$2:$R$48,0))&amp;" / "&amp;$M84,IF(設定!$I$15="(所)名","("&amp;INDEX(リスト!$S$2:$S$48,MATCH($L84,リスト!$R$2:$R$48,0))&amp;") "&amp;$M84,IF(設定!$I$15="名・所",$M84&amp;"・"&amp;INDEX(リスト!$S$2:$S$48,MATCH($L84,リスト!$R$2:$R$48,0)),IF(設定!$I$15="名/所",$M84&amp;" / "&amp;INDEX(リスト!$S$2:$S$48,MATCH($L84,リスト!$R$2:$R$48,0)),IF(設定!$I$15="名(所)",$M84&amp;" ("&amp;INDEX(リスト!$S$2:$S$48,MATCH($L84,リスト!$R$2:$R$48,0))&amp;")")))))))))</f>
        <v/>
      </c>
    </row>
    <row r="85" spans="15:22" x14ac:dyDescent="0.4">
      <c r="O85" s="2" t="str">
        <f>IFERROR(IF($B85="","",INDEX(所属情報!$E:$E,MATCH($A85,所属情報!$A:$A,0))),"")</f>
        <v/>
      </c>
      <c r="P85" s="2" t="str">
        <f t="shared" si="3"/>
        <v/>
      </c>
      <c r="Q85" s="2" t="str">
        <f t="shared" si="4"/>
        <v/>
      </c>
      <c r="R85" s="2" t="str">
        <f t="shared" si="5"/>
        <v/>
      </c>
      <c r="S85" s="2" t="str">
        <f>IFERROR(IF($F85="","",INDEX(リスト!$C:$C,MATCH($F85,リスト!$B:$B,0))),"")</f>
        <v/>
      </c>
      <c r="T85" s="2" t="str">
        <f>IFERROR(IF($K85="","",INDEX(リスト!$F:$F,MATCH($K85,リスト!$E:$E,0))),"")</f>
        <v/>
      </c>
      <c r="U85" s="2" t="str">
        <f>IF($B85="","",RIGHT($G85*1000+200+COUNTIF($G$2:$G85,$G85),9))</f>
        <v/>
      </c>
      <c r="V85" s="2" t="str">
        <f>IF(OR($B85="",設定!$I$15="",設定!$I$15="独立"),"",IF($M85="","　－　",IF($L85="",IF(設定!$I$15="所・名","　－　・"&amp;$M85,IF(設定!$I$15="所/名","　－　 / "&amp;$M85,IF(設定!$I$15="(所)名","(　－　) "&amp;$M85,IF(設定!$I$15="名・所",$M85&amp;"・　－　",IF(設定!$I$15="名/所",$M85&amp;" / 　－　",IF(設定!$I$15="名(所)",$M85&amp;"(　－　)")))))),IF(設定!$I$15="所・名",INDEX(リスト!$S$2:$S$48,MATCH($L85,リスト!$R$2:$R$48,0))&amp;"・"&amp;$M85,IF(設定!$I$15="所/名",INDEX(リスト!$S$2:$S$48,MATCH($L85,リスト!$R$2:$R$48,0))&amp;" / "&amp;$M85,IF(設定!$I$15="(所)名","("&amp;INDEX(リスト!$S$2:$S$48,MATCH($L85,リスト!$R$2:$R$48,0))&amp;") "&amp;$M85,IF(設定!$I$15="名・所",$M85&amp;"・"&amp;INDEX(リスト!$S$2:$S$48,MATCH($L85,リスト!$R$2:$R$48,0)),IF(設定!$I$15="名/所",$M85&amp;" / "&amp;INDEX(リスト!$S$2:$S$48,MATCH($L85,リスト!$R$2:$R$48,0)),IF(設定!$I$15="名(所)",$M85&amp;" ("&amp;INDEX(リスト!$S$2:$S$48,MATCH($L85,リスト!$R$2:$R$48,0))&amp;")")))))))))</f>
        <v/>
      </c>
    </row>
    <row r="86" spans="15:22" x14ac:dyDescent="0.4">
      <c r="O86" s="2" t="str">
        <f>IFERROR(IF($B86="","",INDEX(所属情報!$E:$E,MATCH($A86,所属情報!$A:$A,0))),"")</f>
        <v/>
      </c>
      <c r="P86" s="2" t="str">
        <f t="shared" si="3"/>
        <v/>
      </c>
      <c r="Q86" s="2" t="str">
        <f t="shared" si="4"/>
        <v/>
      </c>
      <c r="R86" s="2" t="str">
        <f t="shared" si="5"/>
        <v/>
      </c>
      <c r="S86" s="2" t="str">
        <f>IFERROR(IF($F86="","",INDEX(リスト!$C:$C,MATCH($F86,リスト!$B:$B,0))),"")</f>
        <v/>
      </c>
      <c r="T86" s="2" t="str">
        <f>IFERROR(IF($K86="","",INDEX(リスト!$F:$F,MATCH($K86,リスト!$E:$E,0))),"")</f>
        <v/>
      </c>
      <c r="U86" s="2" t="str">
        <f>IF($B86="","",RIGHT($G86*1000+200+COUNTIF($G$2:$G86,$G86),9))</f>
        <v/>
      </c>
      <c r="V86" s="2" t="str">
        <f>IF(OR($B86="",設定!$I$15="",設定!$I$15="独立"),"",IF($M86="","　－　",IF($L86="",IF(設定!$I$15="所・名","　－　・"&amp;$M86,IF(設定!$I$15="所/名","　－　 / "&amp;$M86,IF(設定!$I$15="(所)名","(　－　) "&amp;$M86,IF(設定!$I$15="名・所",$M86&amp;"・　－　",IF(設定!$I$15="名/所",$M86&amp;" / 　－　",IF(設定!$I$15="名(所)",$M86&amp;"(　－　)")))))),IF(設定!$I$15="所・名",INDEX(リスト!$S$2:$S$48,MATCH($L86,リスト!$R$2:$R$48,0))&amp;"・"&amp;$M86,IF(設定!$I$15="所/名",INDEX(リスト!$S$2:$S$48,MATCH($L86,リスト!$R$2:$R$48,0))&amp;" / "&amp;$M86,IF(設定!$I$15="(所)名","("&amp;INDEX(リスト!$S$2:$S$48,MATCH($L86,リスト!$R$2:$R$48,0))&amp;") "&amp;$M86,IF(設定!$I$15="名・所",$M86&amp;"・"&amp;INDEX(リスト!$S$2:$S$48,MATCH($L86,リスト!$R$2:$R$48,0)),IF(設定!$I$15="名/所",$M86&amp;" / "&amp;INDEX(リスト!$S$2:$S$48,MATCH($L86,リスト!$R$2:$R$48,0)),IF(設定!$I$15="名(所)",$M86&amp;" ("&amp;INDEX(リスト!$S$2:$S$48,MATCH($L86,リスト!$R$2:$R$48,0))&amp;")")))))))))</f>
        <v/>
      </c>
    </row>
    <row r="87" spans="15:22" x14ac:dyDescent="0.4">
      <c r="O87" s="2" t="str">
        <f>IFERROR(IF($B87="","",INDEX(所属情報!$E:$E,MATCH($A87,所属情報!$A:$A,0))),"")</f>
        <v/>
      </c>
      <c r="P87" s="2" t="str">
        <f t="shared" si="3"/>
        <v/>
      </c>
      <c r="Q87" s="2" t="str">
        <f t="shared" si="4"/>
        <v/>
      </c>
      <c r="R87" s="2" t="str">
        <f t="shared" si="5"/>
        <v/>
      </c>
      <c r="S87" s="2" t="str">
        <f>IFERROR(IF($F87="","",INDEX(リスト!$C:$C,MATCH($F87,リスト!$B:$B,0))),"")</f>
        <v/>
      </c>
      <c r="T87" s="2" t="str">
        <f>IFERROR(IF($K87="","",INDEX(リスト!$F:$F,MATCH($K87,リスト!$E:$E,0))),"")</f>
        <v/>
      </c>
      <c r="U87" s="2" t="str">
        <f>IF($B87="","",RIGHT($G87*1000+200+COUNTIF($G$2:$G87,$G87),9))</f>
        <v/>
      </c>
      <c r="V87" s="2" t="str">
        <f>IF(OR($B87="",設定!$I$15="",設定!$I$15="独立"),"",IF($M87="","　－　",IF($L87="",IF(設定!$I$15="所・名","　－　・"&amp;$M87,IF(設定!$I$15="所/名","　－　 / "&amp;$M87,IF(設定!$I$15="(所)名","(　－　) "&amp;$M87,IF(設定!$I$15="名・所",$M87&amp;"・　－　",IF(設定!$I$15="名/所",$M87&amp;" / 　－　",IF(設定!$I$15="名(所)",$M87&amp;"(　－　)")))))),IF(設定!$I$15="所・名",INDEX(リスト!$S$2:$S$48,MATCH($L87,リスト!$R$2:$R$48,0))&amp;"・"&amp;$M87,IF(設定!$I$15="所/名",INDEX(リスト!$S$2:$S$48,MATCH($L87,リスト!$R$2:$R$48,0))&amp;" / "&amp;$M87,IF(設定!$I$15="(所)名","("&amp;INDEX(リスト!$S$2:$S$48,MATCH($L87,リスト!$R$2:$R$48,0))&amp;") "&amp;$M87,IF(設定!$I$15="名・所",$M87&amp;"・"&amp;INDEX(リスト!$S$2:$S$48,MATCH($L87,リスト!$R$2:$R$48,0)),IF(設定!$I$15="名/所",$M87&amp;" / "&amp;INDEX(リスト!$S$2:$S$48,MATCH($L87,リスト!$R$2:$R$48,0)),IF(設定!$I$15="名(所)",$M87&amp;" ("&amp;INDEX(リスト!$S$2:$S$48,MATCH($L87,リスト!$R$2:$R$48,0))&amp;")")))))))))</f>
        <v/>
      </c>
    </row>
    <row r="88" spans="15:22" x14ac:dyDescent="0.4">
      <c r="O88" s="2" t="str">
        <f>IFERROR(IF($B88="","",INDEX(所属情報!$E:$E,MATCH($A88,所属情報!$A:$A,0))),"")</f>
        <v/>
      </c>
      <c r="P88" s="2" t="str">
        <f t="shared" si="3"/>
        <v/>
      </c>
      <c r="Q88" s="2" t="str">
        <f t="shared" si="4"/>
        <v/>
      </c>
      <c r="R88" s="2" t="str">
        <f t="shared" si="5"/>
        <v/>
      </c>
      <c r="S88" s="2" t="str">
        <f>IFERROR(IF($F88="","",INDEX(リスト!$C:$C,MATCH($F88,リスト!$B:$B,0))),"")</f>
        <v/>
      </c>
      <c r="T88" s="2" t="str">
        <f>IFERROR(IF($K88="","",INDEX(リスト!$F:$F,MATCH($K88,リスト!$E:$E,0))),"")</f>
        <v/>
      </c>
      <c r="U88" s="2" t="str">
        <f>IF($B88="","",RIGHT($G88*1000+200+COUNTIF($G$2:$G88,$G88),9))</f>
        <v/>
      </c>
      <c r="V88" s="2" t="str">
        <f>IF(OR($B88="",設定!$I$15="",設定!$I$15="独立"),"",IF($M88="","　－　",IF($L88="",IF(設定!$I$15="所・名","　－　・"&amp;$M88,IF(設定!$I$15="所/名","　－　 / "&amp;$M88,IF(設定!$I$15="(所)名","(　－　) "&amp;$M88,IF(設定!$I$15="名・所",$M88&amp;"・　－　",IF(設定!$I$15="名/所",$M88&amp;" / 　－　",IF(設定!$I$15="名(所)",$M88&amp;"(　－　)")))))),IF(設定!$I$15="所・名",INDEX(リスト!$S$2:$S$48,MATCH($L88,リスト!$R$2:$R$48,0))&amp;"・"&amp;$M88,IF(設定!$I$15="所/名",INDEX(リスト!$S$2:$S$48,MATCH($L88,リスト!$R$2:$R$48,0))&amp;" / "&amp;$M88,IF(設定!$I$15="(所)名","("&amp;INDEX(リスト!$S$2:$S$48,MATCH($L88,リスト!$R$2:$R$48,0))&amp;") "&amp;$M88,IF(設定!$I$15="名・所",$M88&amp;"・"&amp;INDEX(リスト!$S$2:$S$48,MATCH($L88,リスト!$R$2:$R$48,0)),IF(設定!$I$15="名/所",$M88&amp;" / "&amp;INDEX(リスト!$S$2:$S$48,MATCH($L88,リスト!$R$2:$R$48,0)),IF(設定!$I$15="名(所)",$M88&amp;" ("&amp;INDEX(リスト!$S$2:$S$48,MATCH($L88,リスト!$R$2:$R$48,0))&amp;")")))))))))</f>
        <v/>
      </c>
    </row>
    <row r="89" spans="15:22" x14ac:dyDescent="0.4">
      <c r="O89" s="2" t="str">
        <f>IFERROR(IF($B89="","",INDEX(所属情報!$E:$E,MATCH($A89,所属情報!$A:$A,0))),"")</f>
        <v/>
      </c>
      <c r="P89" s="2" t="str">
        <f t="shared" si="3"/>
        <v/>
      </c>
      <c r="Q89" s="2" t="str">
        <f t="shared" si="4"/>
        <v/>
      </c>
      <c r="R89" s="2" t="str">
        <f t="shared" si="5"/>
        <v/>
      </c>
      <c r="S89" s="2" t="str">
        <f>IFERROR(IF($F89="","",INDEX(リスト!$C:$C,MATCH($F89,リスト!$B:$B,0))),"")</f>
        <v/>
      </c>
      <c r="T89" s="2" t="str">
        <f>IFERROR(IF($K89="","",INDEX(リスト!$F:$F,MATCH($K89,リスト!$E:$E,0))),"")</f>
        <v/>
      </c>
      <c r="U89" s="2" t="str">
        <f>IF($B89="","",RIGHT($G89*1000+200+COUNTIF($G$2:$G89,$G89),9))</f>
        <v/>
      </c>
      <c r="V89" s="2" t="str">
        <f>IF(OR($B89="",設定!$I$15="",設定!$I$15="独立"),"",IF($M89="","　－　",IF($L89="",IF(設定!$I$15="所・名","　－　・"&amp;$M89,IF(設定!$I$15="所/名","　－　 / "&amp;$M89,IF(設定!$I$15="(所)名","(　－　) "&amp;$M89,IF(設定!$I$15="名・所",$M89&amp;"・　－　",IF(設定!$I$15="名/所",$M89&amp;" / 　－　",IF(設定!$I$15="名(所)",$M89&amp;"(　－　)")))))),IF(設定!$I$15="所・名",INDEX(リスト!$S$2:$S$48,MATCH($L89,リスト!$R$2:$R$48,0))&amp;"・"&amp;$M89,IF(設定!$I$15="所/名",INDEX(リスト!$S$2:$S$48,MATCH($L89,リスト!$R$2:$R$48,0))&amp;" / "&amp;$M89,IF(設定!$I$15="(所)名","("&amp;INDEX(リスト!$S$2:$S$48,MATCH($L89,リスト!$R$2:$R$48,0))&amp;") "&amp;$M89,IF(設定!$I$15="名・所",$M89&amp;"・"&amp;INDEX(リスト!$S$2:$S$48,MATCH($L89,リスト!$R$2:$R$48,0)),IF(設定!$I$15="名/所",$M89&amp;" / "&amp;INDEX(リスト!$S$2:$S$48,MATCH($L89,リスト!$R$2:$R$48,0)),IF(設定!$I$15="名(所)",$M89&amp;" ("&amp;INDEX(リスト!$S$2:$S$48,MATCH($L89,リスト!$R$2:$R$48,0))&amp;")")))))))))</f>
        <v/>
      </c>
    </row>
    <row r="90" spans="15:22" x14ac:dyDescent="0.4">
      <c r="O90" s="2" t="str">
        <f>IFERROR(IF($B90="","",INDEX(所属情報!$E:$E,MATCH($A90,所属情報!$A:$A,0))),"")</f>
        <v/>
      </c>
      <c r="P90" s="2" t="str">
        <f t="shared" si="3"/>
        <v/>
      </c>
      <c r="Q90" s="2" t="str">
        <f t="shared" si="4"/>
        <v/>
      </c>
      <c r="R90" s="2" t="str">
        <f t="shared" si="5"/>
        <v/>
      </c>
      <c r="S90" s="2" t="str">
        <f>IFERROR(IF($F90="","",INDEX(リスト!$C:$C,MATCH($F90,リスト!$B:$B,0))),"")</f>
        <v/>
      </c>
      <c r="T90" s="2" t="str">
        <f>IFERROR(IF($K90="","",INDEX(リスト!$F:$F,MATCH($K90,リスト!$E:$E,0))),"")</f>
        <v/>
      </c>
      <c r="U90" s="2" t="str">
        <f>IF($B90="","",RIGHT($G90*1000+200+COUNTIF($G$2:$G90,$G90),9))</f>
        <v/>
      </c>
      <c r="V90" s="2" t="str">
        <f>IF(OR($B90="",設定!$I$15="",設定!$I$15="独立"),"",IF($M90="","　－　",IF($L90="",IF(設定!$I$15="所・名","　－　・"&amp;$M90,IF(設定!$I$15="所/名","　－　 / "&amp;$M90,IF(設定!$I$15="(所)名","(　－　) "&amp;$M90,IF(設定!$I$15="名・所",$M90&amp;"・　－　",IF(設定!$I$15="名/所",$M90&amp;" / 　－　",IF(設定!$I$15="名(所)",$M90&amp;"(　－　)")))))),IF(設定!$I$15="所・名",INDEX(リスト!$S$2:$S$48,MATCH($L90,リスト!$R$2:$R$48,0))&amp;"・"&amp;$M90,IF(設定!$I$15="所/名",INDEX(リスト!$S$2:$S$48,MATCH($L90,リスト!$R$2:$R$48,0))&amp;" / "&amp;$M90,IF(設定!$I$15="(所)名","("&amp;INDEX(リスト!$S$2:$S$48,MATCH($L90,リスト!$R$2:$R$48,0))&amp;") "&amp;$M90,IF(設定!$I$15="名・所",$M90&amp;"・"&amp;INDEX(リスト!$S$2:$S$48,MATCH($L90,リスト!$R$2:$R$48,0)),IF(設定!$I$15="名/所",$M90&amp;" / "&amp;INDEX(リスト!$S$2:$S$48,MATCH($L90,リスト!$R$2:$R$48,0)),IF(設定!$I$15="名(所)",$M90&amp;" ("&amp;INDEX(リスト!$S$2:$S$48,MATCH($L90,リスト!$R$2:$R$48,0))&amp;")")))))))))</f>
        <v/>
      </c>
    </row>
    <row r="91" spans="15:22" x14ac:dyDescent="0.4">
      <c r="O91" s="2" t="str">
        <f>IFERROR(IF($B91="","",INDEX(所属情報!$E:$E,MATCH($A91,所属情報!$A:$A,0))),"")</f>
        <v/>
      </c>
      <c r="P91" s="2" t="str">
        <f t="shared" si="3"/>
        <v/>
      </c>
      <c r="Q91" s="2" t="str">
        <f t="shared" si="4"/>
        <v/>
      </c>
      <c r="R91" s="2" t="str">
        <f t="shared" si="5"/>
        <v/>
      </c>
      <c r="S91" s="2" t="str">
        <f>IFERROR(IF($F91="","",INDEX(リスト!$C:$C,MATCH($F91,リスト!$B:$B,0))),"")</f>
        <v/>
      </c>
      <c r="T91" s="2" t="str">
        <f>IFERROR(IF($K91="","",INDEX(リスト!$F:$F,MATCH($K91,リスト!$E:$E,0))),"")</f>
        <v/>
      </c>
      <c r="U91" s="2" t="str">
        <f>IF($B91="","",RIGHT($G91*1000+200+COUNTIF($G$2:$G91,$G91),9))</f>
        <v/>
      </c>
      <c r="V91" s="2" t="str">
        <f>IF(OR($B91="",設定!$I$15="",設定!$I$15="独立"),"",IF($M91="","　－　",IF($L91="",IF(設定!$I$15="所・名","　－　・"&amp;$M91,IF(設定!$I$15="所/名","　－　 / "&amp;$M91,IF(設定!$I$15="(所)名","(　－　) "&amp;$M91,IF(設定!$I$15="名・所",$M91&amp;"・　－　",IF(設定!$I$15="名/所",$M91&amp;" / 　－　",IF(設定!$I$15="名(所)",$M91&amp;"(　－　)")))))),IF(設定!$I$15="所・名",INDEX(リスト!$S$2:$S$48,MATCH($L91,リスト!$R$2:$R$48,0))&amp;"・"&amp;$M91,IF(設定!$I$15="所/名",INDEX(リスト!$S$2:$S$48,MATCH($L91,リスト!$R$2:$R$48,0))&amp;" / "&amp;$M91,IF(設定!$I$15="(所)名","("&amp;INDEX(リスト!$S$2:$S$48,MATCH($L91,リスト!$R$2:$R$48,0))&amp;") "&amp;$M91,IF(設定!$I$15="名・所",$M91&amp;"・"&amp;INDEX(リスト!$S$2:$S$48,MATCH($L91,リスト!$R$2:$R$48,0)),IF(設定!$I$15="名/所",$M91&amp;" / "&amp;INDEX(リスト!$S$2:$S$48,MATCH($L91,リスト!$R$2:$R$48,0)),IF(設定!$I$15="名(所)",$M91&amp;" ("&amp;INDEX(リスト!$S$2:$S$48,MATCH($L91,リスト!$R$2:$R$48,0))&amp;")")))))))))</f>
        <v/>
      </c>
    </row>
    <row r="92" spans="15:22" x14ac:dyDescent="0.4">
      <c r="O92" s="2" t="str">
        <f>IFERROR(IF($B92="","",INDEX(所属情報!$E:$E,MATCH($A92,所属情報!$A:$A,0))),"")</f>
        <v/>
      </c>
      <c r="P92" s="2" t="str">
        <f t="shared" si="3"/>
        <v/>
      </c>
      <c r="Q92" s="2" t="str">
        <f t="shared" si="4"/>
        <v/>
      </c>
      <c r="R92" s="2" t="str">
        <f t="shared" si="5"/>
        <v/>
      </c>
      <c r="S92" s="2" t="str">
        <f>IFERROR(IF($F92="","",INDEX(リスト!$C:$C,MATCH($F92,リスト!$B:$B,0))),"")</f>
        <v/>
      </c>
      <c r="T92" s="2" t="str">
        <f>IFERROR(IF($K92="","",INDEX(リスト!$F:$F,MATCH($K92,リスト!$E:$E,0))),"")</f>
        <v/>
      </c>
      <c r="U92" s="2" t="str">
        <f>IF($B92="","",RIGHT($G92*1000+200+COUNTIF($G$2:$G92,$G92),9))</f>
        <v/>
      </c>
      <c r="V92" s="2" t="str">
        <f>IF(OR($B92="",設定!$I$15="",設定!$I$15="独立"),"",IF($M92="","　－　",IF($L92="",IF(設定!$I$15="所・名","　－　・"&amp;$M92,IF(設定!$I$15="所/名","　－　 / "&amp;$M92,IF(設定!$I$15="(所)名","(　－　) "&amp;$M92,IF(設定!$I$15="名・所",$M92&amp;"・　－　",IF(設定!$I$15="名/所",$M92&amp;" / 　－　",IF(設定!$I$15="名(所)",$M92&amp;"(　－　)")))))),IF(設定!$I$15="所・名",INDEX(リスト!$S$2:$S$48,MATCH($L92,リスト!$R$2:$R$48,0))&amp;"・"&amp;$M92,IF(設定!$I$15="所/名",INDEX(リスト!$S$2:$S$48,MATCH($L92,リスト!$R$2:$R$48,0))&amp;" / "&amp;$M92,IF(設定!$I$15="(所)名","("&amp;INDEX(リスト!$S$2:$S$48,MATCH($L92,リスト!$R$2:$R$48,0))&amp;") "&amp;$M92,IF(設定!$I$15="名・所",$M92&amp;"・"&amp;INDEX(リスト!$S$2:$S$48,MATCH($L92,リスト!$R$2:$R$48,0)),IF(設定!$I$15="名/所",$M92&amp;" / "&amp;INDEX(リスト!$S$2:$S$48,MATCH($L92,リスト!$R$2:$R$48,0)),IF(設定!$I$15="名(所)",$M92&amp;" ("&amp;INDEX(リスト!$S$2:$S$48,MATCH($L92,リスト!$R$2:$R$48,0))&amp;")")))))))))</f>
        <v/>
      </c>
    </row>
    <row r="93" spans="15:22" x14ac:dyDescent="0.4">
      <c r="O93" s="2" t="str">
        <f>IFERROR(IF($B93="","",INDEX(所属情報!$E:$E,MATCH($A93,所属情報!$A:$A,0))),"")</f>
        <v/>
      </c>
      <c r="P93" s="2" t="str">
        <f t="shared" si="3"/>
        <v/>
      </c>
      <c r="Q93" s="2" t="str">
        <f t="shared" si="4"/>
        <v/>
      </c>
      <c r="R93" s="2" t="str">
        <f t="shared" si="5"/>
        <v/>
      </c>
      <c r="S93" s="2" t="str">
        <f>IFERROR(IF($F93="","",INDEX(リスト!$C:$C,MATCH($F93,リスト!$B:$B,0))),"")</f>
        <v/>
      </c>
      <c r="T93" s="2" t="str">
        <f>IFERROR(IF($K93="","",INDEX(リスト!$F:$F,MATCH($K93,リスト!$E:$E,0))),"")</f>
        <v/>
      </c>
      <c r="U93" s="2" t="str">
        <f>IF($B93="","",RIGHT($G93*1000+200+COUNTIF($G$2:$G93,$G93),9))</f>
        <v/>
      </c>
      <c r="V93" s="2" t="str">
        <f>IF(OR($B93="",設定!$I$15="",設定!$I$15="独立"),"",IF($M93="","　－　",IF($L93="",IF(設定!$I$15="所・名","　－　・"&amp;$M93,IF(設定!$I$15="所/名","　－　 / "&amp;$M93,IF(設定!$I$15="(所)名","(　－　) "&amp;$M93,IF(設定!$I$15="名・所",$M93&amp;"・　－　",IF(設定!$I$15="名/所",$M93&amp;" / 　－　",IF(設定!$I$15="名(所)",$M93&amp;"(　－　)")))))),IF(設定!$I$15="所・名",INDEX(リスト!$S$2:$S$48,MATCH($L93,リスト!$R$2:$R$48,0))&amp;"・"&amp;$M93,IF(設定!$I$15="所/名",INDEX(リスト!$S$2:$S$48,MATCH($L93,リスト!$R$2:$R$48,0))&amp;" / "&amp;$M93,IF(設定!$I$15="(所)名","("&amp;INDEX(リスト!$S$2:$S$48,MATCH($L93,リスト!$R$2:$R$48,0))&amp;") "&amp;$M93,IF(設定!$I$15="名・所",$M93&amp;"・"&amp;INDEX(リスト!$S$2:$S$48,MATCH($L93,リスト!$R$2:$R$48,0)),IF(設定!$I$15="名/所",$M93&amp;" / "&amp;INDEX(リスト!$S$2:$S$48,MATCH($L93,リスト!$R$2:$R$48,0)),IF(設定!$I$15="名(所)",$M93&amp;" ("&amp;INDEX(リスト!$S$2:$S$48,MATCH($L93,リスト!$R$2:$R$48,0))&amp;")")))))))))</f>
        <v/>
      </c>
    </row>
    <row r="94" spans="15:22" x14ac:dyDescent="0.4">
      <c r="O94" s="2" t="str">
        <f>IFERROR(IF($B94="","",INDEX(所属情報!$E:$E,MATCH($A94,所属情報!$A:$A,0))),"")</f>
        <v/>
      </c>
      <c r="P94" s="2" t="str">
        <f t="shared" si="3"/>
        <v/>
      </c>
      <c r="Q94" s="2" t="str">
        <f t="shared" si="4"/>
        <v/>
      </c>
      <c r="R94" s="2" t="str">
        <f t="shared" si="5"/>
        <v/>
      </c>
      <c r="S94" s="2" t="str">
        <f>IFERROR(IF($F94="","",INDEX(リスト!$C:$C,MATCH($F94,リスト!$B:$B,0))),"")</f>
        <v/>
      </c>
      <c r="T94" s="2" t="str">
        <f>IFERROR(IF($K94="","",INDEX(リスト!$F:$F,MATCH($K94,リスト!$E:$E,0))),"")</f>
        <v/>
      </c>
      <c r="U94" s="2" t="str">
        <f>IF($B94="","",RIGHT($G94*1000+200+COUNTIF($G$2:$G94,$G94),9))</f>
        <v/>
      </c>
      <c r="V94" s="2" t="str">
        <f>IF(OR($B94="",設定!$I$15="",設定!$I$15="独立"),"",IF($M94="","　－　",IF($L94="",IF(設定!$I$15="所・名","　－　・"&amp;$M94,IF(設定!$I$15="所/名","　－　 / "&amp;$M94,IF(設定!$I$15="(所)名","(　－　) "&amp;$M94,IF(設定!$I$15="名・所",$M94&amp;"・　－　",IF(設定!$I$15="名/所",$M94&amp;" / 　－　",IF(設定!$I$15="名(所)",$M94&amp;"(　－　)")))))),IF(設定!$I$15="所・名",INDEX(リスト!$S$2:$S$48,MATCH($L94,リスト!$R$2:$R$48,0))&amp;"・"&amp;$M94,IF(設定!$I$15="所/名",INDEX(リスト!$S$2:$S$48,MATCH($L94,リスト!$R$2:$R$48,0))&amp;" / "&amp;$M94,IF(設定!$I$15="(所)名","("&amp;INDEX(リスト!$S$2:$S$48,MATCH($L94,リスト!$R$2:$R$48,0))&amp;") "&amp;$M94,IF(設定!$I$15="名・所",$M94&amp;"・"&amp;INDEX(リスト!$S$2:$S$48,MATCH($L94,リスト!$R$2:$R$48,0)),IF(設定!$I$15="名/所",$M94&amp;" / "&amp;INDEX(リスト!$S$2:$S$48,MATCH($L94,リスト!$R$2:$R$48,0)),IF(設定!$I$15="名(所)",$M94&amp;" ("&amp;INDEX(リスト!$S$2:$S$48,MATCH($L94,リスト!$R$2:$R$48,0))&amp;")")))))))))</f>
        <v/>
      </c>
    </row>
    <row r="95" spans="15:22" x14ac:dyDescent="0.4">
      <c r="O95" s="2" t="str">
        <f>IFERROR(IF($B95="","",INDEX(所属情報!$E:$E,MATCH($A95,所属情報!$A:$A,0))),"")</f>
        <v/>
      </c>
      <c r="P95" s="2" t="str">
        <f t="shared" si="3"/>
        <v/>
      </c>
      <c r="Q95" s="2" t="str">
        <f t="shared" si="4"/>
        <v/>
      </c>
      <c r="R95" s="2" t="str">
        <f t="shared" si="5"/>
        <v/>
      </c>
      <c r="S95" s="2" t="str">
        <f>IFERROR(IF($F95="","",INDEX(リスト!$C:$C,MATCH($F95,リスト!$B:$B,0))),"")</f>
        <v/>
      </c>
      <c r="T95" s="2" t="str">
        <f>IFERROR(IF($K95="","",INDEX(リスト!$F:$F,MATCH($K95,リスト!$E:$E,0))),"")</f>
        <v/>
      </c>
      <c r="U95" s="2" t="str">
        <f>IF($B95="","",RIGHT($G95*1000+200+COUNTIF($G$2:$G95,$G95),9))</f>
        <v/>
      </c>
      <c r="V95" s="2" t="str">
        <f>IF(OR($B95="",設定!$I$15="",設定!$I$15="独立"),"",IF($M95="","　－　",IF($L95="",IF(設定!$I$15="所・名","　－　・"&amp;$M95,IF(設定!$I$15="所/名","　－　 / "&amp;$M95,IF(設定!$I$15="(所)名","(　－　) "&amp;$M95,IF(設定!$I$15="名・所",$M95&amp;"・　－　",IF(設定!$I$15="名/所",$M95&amp;" / 　－　",IF(設定!$I$15="名(所)",$M95&amp;"(　－　)")))))),IF(設定!$I$15="所・名",INDEX(リスト!$S$2:$S$48,MATCH($L95,リスト!$R$2:$R$48,0))&amp;"・"&amp;$M95,IF(設定!$I$15="所/名",INDEX(リスト!$S$2:$S$48,MATCH($L95,リスト!$R$2:$R$48,0))&amp;" / "&amp;$M95,IF(設定!$I$15="(所)名","("&amp;INDEX(リスト!$S$2:$S$48,MATCH($L95,リスト!$R$2:$R$48,0))&amp;") "&amp;$M95,IF(設定!$I$15="名・所",$M95&amp;"・"&amp;INDEX(リスト!$S$2:$S$48,MATCH($L95,リスト!$R$2:$R$48,0)),IF(設定!$I$15="名/所",$M95&amp;" / "&amp;INDEX(リスト!$S$2:$S$48,MATCH($L95,リスト!$R$2:$R$48,0)),IF(設定!$I$15="名(所)",$M95&amp;" ("&amp;INDEX(リスト!$S$2:$S$48,MATCH($L95,リスト!$R$2:$R$48,0))&amp;")")))))))))</f>
        <v/>
      </c>
    </row>
    <row r="96" spans="15:22" x14ac:dyDescent="0.4">
      <c r="O96" s="2" t="str">
        <f>IFERROR(IF($B96="","",INDEX(所属情報!$E:$E,MATCH($A96,所属情報!$A:$A,0))),"")</f>
        <v/>
      </c>
      <c r="P96" s="2" t="str">
        <f t="shared" si="3"/>
        <v/>
      </c>
      <c r="Q96" s="2" t="str">
        <f t="shared" si="4"/>
        <v/>
      </c>
      <c r="R96" s="2" t="str">
        <f t="shared" si="5"/>
        <v/>
      </c>
      <c r="S96" s="2" t="str">
        <f>IFERROR(IF($F96="","",INDEX(リスト!$C:$C,MATCH($F96,リスト!$B:$B,0))),"")</f>
        <v/>
      </c>
      <c r="T96" s="2" t="str">
        <f>IFERROR(IF($K96="","",INDEX(リスト!$F:$F,MATCH($K96,リスト!$E:$E,0))),"")</f>
        <v/>
      </c>
      <c r="U96" s="2" t="str">
        <f>IF($B96="","",RIGHT($G96*1000+200+COUNTIF($G$2:$G96,$G96),9))</f>
        <v/>
      </c>
      <c r="V96" s="2" t="str">
        <f>IF(OR($B96="",設定!$I$15="",設定!$I$15="独立"),"",IF($M96="","　－　",IF($L96="",IF(設定!$I$15="所・名","　－　・"&amp;$M96,IF(設定!$I$15="所/名","　－　 / "&amp;$M96,IF(設定!$I$15="(所)名","(　－　) "&amp;$M96,IF(設定!$I$15="名・所",$M96&amp;"・　－　",IF(設定!$I$15="名/所",$M96&amp;" / 　－　",IF(設定!$I$15="名(所)",$M96&amp;"(　－　)")))))),IF(設定!$I$15="所・名",INDEX(リスト!$S$2:$S$48,MATCH($L96,リスト!$R$2:$R$48,0))&amp;"・"&amp;$M96,IF(設定!$I$15="所/名",INDEX(リスト!$S$2:$S$48,MATCH($L96,リスト!$R$2:$R$48,0))&amp;" / "&amp;$M96,IF(設定!$I$15="(所)名","("&amp;INDEX(リスト!$S$2:$S$48,MATCH($L96,リスト!$R$2:$R$48,0))&amp;") "&amp;$M96,IF(設定!$I$15="名・所",$M96&amp;"・"&amp;INDEX(リスト!$S$2:$S$48,MATCH($L96,リスト!$R$2:$R$48,0)),IF(設定!$I$15="名/所",$M96&amp;" / "&amp;INDEX(リスト!$S$2:$S$48,MATCH($L96,リスト!$R$2:$R$48,0)),IF(設定!$I$15="名(所)",$M96&amp;" ("&amp;INDEX(リスト!$S$2:$S$48,MATCH($L96,リスト!$R$2:$R$48,0))&amp;")")))))))))</f>
        <v/>
      </c>
    </row>
    <row r="97" spans="15:22" x14ac:dyDescent="0.4">
      <c r="O97" s="2" t="str">
        <f>IFERROR(IF($B97="","",INDEX(所属情報!$E:$E,MATCH($A97,所属情報!$A:$A,0))),"")</f>
        <v/>
      </c>
      <c r="P97" s="2" t="str">
        <f t="shared" si="3"/>
        <v/>
      </c>
      <c r="Q97" s="2" t="str">
        <f t="shared" si="4"/>
        <v/>
      </c>
      <c r="R97" s="2" t="str">
        <f t="shared" si="5"/>
        <v/>
      </c>
      <c r="S97" s="2" t="str">
        <f>IFERROR(IF($F97="","",INDEX(リスト!$C:$C,MATCH($F97,リスト!$B:$B,0))),"")</f>
        <v/>
      </c>
      <c r="T97" s="2" t="str">
        <f>IFERROR(IF($K97="","",INDEX(リスト!$F:$F,MATCH($K97,リスト!$E:$E,0))),"")</f>
        <v/>
      </c>
      <c r="U97" s="2" t="str">
        <f>IF($B97="","",RIGHT($G97*1000+200+COUNTIF($G$2:$G97,$G97),9))</f>
        <v/>
      </c>
      <c r="V97" s="2" t="str">
        <f>IF(OR($B97="",設定!$I$15="",設定!$I$15="独立"),"",IF($M97="","　－　",IF($L97="",IF(設定!$I$15="所・名","　－　・"&amp;$M97,IF(設定!$I$15="所/名","　－　 / "&amp;$M97,IF(設定!$I$15="(所)名","(　－　) "&amp;$M97,IF(設定!$I$15="名・所",$M97&amp;"・　－　",IF(設定!$I$15="名/所",$M97&amp;" / 　－　",IF(設定!$I$15="名(所)",$M97&amp;"(　－　)")))))),IF(設定!$I$15="所・名",INDEX(リスト!$S$2:$S$48,MATCH($L97,リスト!$R$2:$R$48,0))&amp;"・"&amp;$M97,IF(設定!$I$15="所/名",INDEX(リスト!$S$2:$S$48,MATCH($L97,リスト!$R$2:$R$48,0))&amp;" / "&amp;$M97,IF(設定!$I$15="(所)名","("&amp;INDEX(リスト!$S$2:$S$48,MATCH($L97,リスト!$R$2:$R$48,0))&amp;") "&amp;$M97,IF(設定!$I$15="名・所",$M97&amp;"・"&amp;INDEX(リスト!$S$2:$S$48,MATCH($L97,リスト!$R$2:$R$48,0)),IF(設定!$I$15="名/所",$M97&amp;" / "&amp;INDEX(リスト!$S$2:$S$48,MATCH($L97,リスト!$R$2:$R$48,0)),IF(設定!$I$15="名(所)",$M97&amp;" ("&amp;INDEX(リスト!$S$2:$S$48,MATCH($L97,リスト!$R$2:$R$48,0))&amp;")")))))))))</f>
        <v/>
      </c>
    </row>
    <row r="98" spans="15:22" x14ac:dyDescent="0.4">
      <c r="O98" s="2" t="str">
        <f>IFERROR(IF($B98="","",INDEX(所属情報!$E:$E,MATCH($A98,所属情報!$A:$A,0))),"")</f>
        <v/>
      </c>
      <c r="P98" s="2" t="str">
        <f t="shared" si="3"/>
        <v/>
      </c>
      <c r="Q98" s="2" t="str">
        <f t="shared" si="4"/>
        <v/>
      </c>
      <c r="R98" s="2" t="str">
        <f t="shared" si="5"/>
        <v/>
      </c>
      <c r="S98" s="2" t="str">
        <f>IFERROR(IF($F98="","",INDEX(リスト!$C:$C,MATCH($F98,リスト!$B:$B,0))),"")</f>
        <v/>
      </c>
      <c r="T98" s="2" t="str">
        <f>IFERROR(IF($K98="","",INDEX(リスト!$F:$F,MATCH($K98,リスト!$E:$E,0))),"")</f>
        <v/>
      </c>
      <c r="U98" s="2" t="str">
        <f>IF($B98="","",RIGHT($G98*1000+200+COUNTIF($G$2:$G98,$G98),9))</f>
        <v/>
      </c>
      <c r="V98" s="2" t="str">
        <f>IF(OR($B98="",設定!$I$15="",設定!$I$15="独立"),"",IF($M98="","　－　",IF($L98="",IF(設定!$I$15="所・名","　－　・"&amp;$M98,IF(設定!$I$15="所/名","　－　 / "&amp;$M98,IF(設定!$I$15="(所)名","(　－　) "&amp;$M98,IF(設定!$I$15="名・所",$M98&amp;"・　－　",IF(設定!$I$15="名/所",$M98&amp;" / 　－　",IF(設定!$I$15="名(所)",$M98&amp;"(　－　)")))))),IF(設定!$I$15="所・名",INDEX(リスト!$S$2:$S$48,MATCH($L98,リスト!$R$2:$R$48,0))&amp;"・"&amp;$M98,IF(設定!$I$15="所/名",INDEX(リスト!$S$2:$S$48,MATCH($L98,リスト!$R$2:$R$48,0))&amp;" / "&amp;$M98,IF(設定!$I$15="(所)名","("&amp;INDEX(リスト!$S$2:$S$48,MATCH($L98,リスト!$R$2:$R$48,0))&amp;") "&amp;$M98,IF(設定!$I$15="名・所",$M98&amp;"・"&amp;INDEX(リスト!$S$2:$S$48,MATCH($L98,リスト!$R$2:$R$48,0)),IF(設定!$I$15="名/所",$M98&amp;" / "&amp;INDEX(リスト!$S$2:$S$48,MATCH($L98,リスト!$R$2:$R$48,0)),IF(設定!$I$15="名(所)",$M98&amp;" ("&amp;INDEX(リスト!$S$2:$S$48,MATCH($L98,リスト!$R$2:$R$48,0))&amp;")")))))))))</f>
        <v/>
      </c>
    </row>
    <row r="99" spans="15:22" x14ac:dyDescent="0.4">
      <c r="O99" s="2" t="str">
        <f>IFERROR(IF($B99="","",INDEX(所属情報!$E:$E,MATCH($A99,所属情報!$A:$A,0))),"")</f>
        <v/>
      </c>
      <c r="P99" s="2" t="str">
        <f t="shared" si="3"/>
        <v/>
      </c>
      <c r="Q99" s="2" t="str">
        <f t="shared" si="4"/>
        <v/>
      </c>
      <c r="R99" s="2" t="str">
        <f t="shared" si="5"/>
        <v/>
      </c>
      <c r="S99" s="2" t="str">
        <f>IFERROR(IF($F99="","",INDEX(リスト!$C:$C,MATCH($F99,リスト!$B:$B,0))),"")</f>
        <v/>
      </c>
      <c r="T99" s="2" t="str">
        <f>IFERROR(IF($K99="","",INDEX(リスト!$F:$F,MATCH($K99,リスト!$E:$E,0))),"")</f>
        <v/>
      </c>
      <c r="U99" s="2" t="str">
        <f>IF($B99="","",RIGHT($G99*1000+200+COUNTIF($G$2:$G99,$G99),9))</f>
        <v/>
      </c>
      <c r="V99" s="2" t="str">
        <f>IF(OR($B99="",設定!$I$15="",設定!$I$15="独立"),"",IF($M99="","　－　",IF($L99="",IF(設定!$I$15="所・名","　－　・"&amp;$M99,IF(設定!$I$15="所/名","　－　 / "&amp;$M99,IF(設定!$I$15="(所)名","(　－　) "&amp;$M99,IF(設定!$I$15="名・所",$M99&amp;"・　－　",IF(設定!$I$15="名/所",$M99&amp;" / 　－　",IF(設定!$I$15="名(所)",$M99&amp;"(　－　)")))))),IF(設定!$I$15="所・名",INDEX(リスト!$S$2:$S$48,MATCH($L99,リスト!$R$2:$R$48,0))&amp;"・"&amp;$M99,IF(設定!$I$15="所/名",INDEX(リスト!$S$2:$S$48,MATCH($L99,リスト!$R$2:$R$48,0))&amp;" / "&amp;$M99,IF(設定!$I$15="(所)名","("&amp;INDEX(リスト!$S$2:$S$48,MATCH($L99,リスト!$R$2:$R$48,0))&amp;") "&amp;$M99,IF(設定!$I$15="名・所",$M99&amp;"・"&amp;INDEX(リスト!$S$2:$S$48,MATCH($L99,リスト!$R$2:$R$48,0)),IF(設定!$I$15="名/所",$M99&amp;" / "&amp;INDEX(リスト!$S$2:$S$48,MATCH($L99,リスト!$R$2:$R$48,0)),IF(設定!$I$15="名(所)",$M99&amp;" ("&amp;INDEX(リスト!$S$2:$S$48,MATCH($L99,リスト!$R$2:$R$48,0))&amp;")")))))))))</f>
        <v/>
      </c>
    </row>
    <row r="100" spans="15:22" x14ac:dyDescent="0.4">
      <c r="O100" s="2" t="str">
        <f>IFERROR(IF($B100="","",INDEX(所属情報!$E:$E,MATCH($A100,所属情報!$A:$A,0))),"")</f>
        <v/>
      </c>
      <c r="P100" s="2" t="str">
        <f t="shared" si="3"/>
        <v/>
      </c>
      <c r="Q100" s="2" t="str">
        <f t="shared" si="4"/>
        <v/>
      </c>
      <c r="R100" s="2" t="str">
        <f t="shared" si="5"/>
        <v/>
      </c>
      <c r="S100" s="2" t="str">
        <f>IFERROR(IF($F100="","",INDEX(リスト!$C:$C,MATCH($F100,リスト!$B:$B,0))),"")</f>
        <v/>
      </c>
      <c r="T100" s="2" t="str">
        <f>IFERROR(IF($K100="","",INDEX(リスト!$F:$F,MATCH($K100,リスト!$E:$E,0))),"")</f>
        <v/>
      </c>
      <c r="U100" s="2" t="str">
        <f>IF($B100="","",RIGHT($G100*1000+200+COUNTIF($G$2:$G100,$G100),9))</f>
        <v/>
      </c>
      <c r="V100" s="2" t="str">
        <f>IF(OR($B100="",設定!$I$15="",設定!$I$15="独立"),"",IF($M100="","　－　",IF($L100="",IF(設定!$I$15="所・名","　－　・"&amp;$M100,IF(設定!$I$15="所/名","　－　 / "&amp;$M100,IF(設定!$I$15="(所)名","(　－　) "&amp;$M100,IF(設定!$I$15="名・所",$M100&amp;"・　－　",IF(設定!$I$15="名/所",$M100&amp;" / 　－　",IF(設定!$I$15="名(所)",$M100&amp;"(　－　)")))))),IF(設定!$I$15="所・名",INDEX(リスト!$S$2:$S$48,MATCH($L100,リスト!$R$2:$R$48,0))&amp;"・"&amp;$M100,IF(設定!$I$15="所/名",INDEX(リスト!$S$2:$S$48,MATCH($L100,リスト!$R$2:$R$48,0))&amp;" / "&amp;$M100,IF(設定!$I$15="(所)名","("&amp;INDEX(リスト!$S$2:$S$48,MATCH($L100,リスト!$R$2:$R$48,0))&amp;") "&amp;$M100,IF(設定!$I$15="名・所",$M100&amp;"・"&amp;INDEX(リスト!$S$2:$S$48,MATCH($L100,リスト!$R$2:$R$48,0)),IF(設定!$I$15="名/所",$M100&amp;" / "&amp;INDEX(リスト!$S$2:$S$48,MATCH($L100,リスト!$R$2:$R$48,0)),IF(設定!$I$15="名(所)",$M100&amp;" ("&amp;INDEX(リスト!$S$2:$S$48,MATCH($L100,リスト!$R$2:$R$48,0))&amp;")")))))))))</f>
        <v/>
      </c>
    </row>
    <row r="101" spans="15:22" x14ac:dyDescent="0.4">
      <c r="O101" s="2" t="str">
        <f>IFERROR(IF($B101="","",INDEX(所属情報!$E:$E,MATCH($A101,所属情報!$A:$A,0))),"")</f>
        <v/>
      </c>
      <c r="P101" s="2" t="str">
        <f t="shared" si="3"/>
        <v/>
      </c>
      <c r="Q101" s="2" t="str">
        <f t="shared" si="4"/>
        <v/>
      </c>
      <c r="R101" s="2" t="str">
        <f t="shared" si="5"/>
        <v/>
      </c>
      <c r="S101" s="2" t="str">
        <f>IFERROR(IF($F101="","",INDEX(リスト!$C:$C,MATCH($F101,リスト!$B:$B,0))),"")</f>
        <v/>
      </c>
      <c r="T101" s="2" t="str">
        <f>IFERROR(IF($K101="","",INDEX(リスト!$F:$F,MATCH($K101,リスト!$E:$E,0))),"")</f>
        <v/>
      </c>
      <c r="U101" s="2" t="str">
        <f>IF($B101="","",RIGHT($G101*1000+200+COUNTIF($G$2:$G101,$G101),9))</f>
        <v/>
      </c>
      <c r="V101" s="2" t="str">
        <f>IF(OR($B101="",設定!$I$15="",設定!$I$15="独立"),"",IF($M101="","　－　",IF($L101="",IF(設定!$I$15="所・名","　－　・"&amp;$M101,IF(設定!$I$15="所/名","　－　 / "&amp;$M101,IF(設定!$I$15="(所)名","(　－　) "&amp;$M101,IF(設定!$I$15="名・所",$M101&amp;"・　－　",IF(設定!$I$15="名/所",$M101&amp;" / 　－　",IF(設定!$I$15="名(所)",$M101&amp;"(　－　)")))))),IF(設定!$I$15="所・名",INDEX(リスト!$S$2:$S$48,MATCH($L101,リスト!$R$2:$R$48,0))&amp;"・"&amp;$M101,IF(設定!$I$15="所/名",INDEX(リスト!$S$2:$S$48,MATCH($L101,リスト!$R$2:$R$48,0))&amp;" / "&amp;$M101,IF(設定!$I$15="(所)名","("&amp;INDEX(リスト!$S$2:$S$48,MATCH($L101,リスト!$R$2:$R$48,0))&amp;") "&amp;$M101,IF(設定!$I$15="名・所",$M101&amp;"・"&amp;INDEX(リスト!$S$2:$S$48,MATCH($L101,リスト!$R$2:$R$48,0)),IF(設定!$I$15="名/所",$M101&amp;" / "&amp;INDEX(リスト!$S$2:$S$48,MATCH($L101,リスト!$R$2:$R$48,0)),IF(設定!$I$15="名(所)",$M101&amp;" ("&amp;INDEX(リスト!$S$2:$S$48,MATCH($L101,リスト!$R$2:$R$48,0))&amp;")")))))))))</f>
        <v/>
      </c>
    </row>
    <row r="102" spans="15:22" x14ac:dyDescent="0.4">
      <c r="O102" s="2" t="str">
        <f>IFERROR(IF($B102="","",INDEX(所属情報!$E:$E,MATCH($A102,所属情報!$A:$A,0))),"")</f>
        <v/>
      </c>
      <c r="P102" s="2" t="str">
        <f t="shared" si="3"/>
        <v/>
      </c>
      <c r="Q102" s="2" t="str">
        <f t="shared" si="4"/>
        <v/>
      </c>
      <c r="R102" s="2" t="str">
        <f t="shared" si="5"/>
        <v/>
      </c>
      <c r="S102" s="2" t="str">
        <f>IFERROR(IF($F102="","",INDEX(リスト!$C:$C,MATCH($F102,リスト!$B:$B,0))),"")</f>
        <v/>
      </c>
      <c r="T102" s="2" t="str">
        <f>IFERROR(IF($K102="","",INDEX(リスト!$F:$F,MATCH($K102,リスト!$E:$E,0))),"")</f>
        <v/>
      </c>
      <c r="U102" s="2" t="str">
        <f>IF($B102="","",RIGHT($G102*1000+200+COUNTIF($G$2:$G102,$G102),9))</f>
        <v/>
      </c>
      <c r="V102" s="2" t="str">
        <f>IF(OR($B102="",設定!$I$15="",設定!$I$15="独立"),"",IF($M102="","　－　",IF($L102="",IF(設定!$I$15="所・名","　－　・"&amp;$M102,IF(設定!$I$15="所/名","　－　 / "&amp;$M102,IF(設定!$I$15="(所)名","(　－　) "&amp;$M102,IF(設定!$I$15="名・所",$M102&amp;"・　－　",IF(設定!$I$15="名/所",$M102&amp;" / 　－　",IF(設定!$I$15="名(所)",$M102&amp;"(　－　)")))))),IF(設定!$I$15="所・名",INDEX(リスト!$S$2:$S$48,MATCH($L102,リスト!$R$2:$R$48,0))&amp;"・"&amp;$M102,IF(設定!$I$15="所/名",INDEX(リスト!$S$2:$S$48,MATCH($L102,リスト!$R$2:$R$48,0))&amp;" / "&amp;$M102,IF(設定!$I$15="(所)名","("&amp;INDEX(リスト!$S$2:$S$48,MATCH($L102,リスト!$R$2:$R$48,0))&amp;") "&amp;$M102,IF(設定!$I$15="名・所",$M102&amp;"・"&amp;INDEX(リスト!$S$2:$S$48,MATCH($L102,リスト!$R$2:$R$48,0)),IF(設定!$I$15="名/所",$M102&amp;" / "&amp;INDEX(リスト!$S$2:$S$48,MATCH($L102,リスト!$R$2:$R$48,0)),IF(設定!$I$15="名(所)",$M102&amp;" ("&amp;INDEX(リスト!$S$2:$S$48,MATCH($L102,リスト!$R$2:$R$48,0))&amp;")")))))))))</f>
        <v/>
      </c>
    </row>
    <row r="103" spans="15:22" x14ac:dyDescent="0.4">
      <c r="O103" s="2" t="str">
        <f>IFERROR(IF($B103="","",INDEX(所属情報!$E:$E,MATCH($A103,所属情報!$A:$A,0))),"")</f>
        <v/>
      </c>
      <c r="P103" s="2" t="str">
        <f t="shared" si="3"/>
        <v/>
      </c>
      <c r="Q103" s="2" t="str">
        <f t="shared" si="4"/>
        <v/>
      </c>
      <c r="R103" s="2" t="str">
        <f t="shared" si="5"/>
        <v/>
      </c>
      <c r="S103" s="2" t="str">
        <f>IFERROR(IF($F103="","",INDEX(リスト!$C:$C,MATCH($F103,リスト!$B:$B,0))),"")</f>
        <v/>
      </c>
      <c r="T103" s="2" t="str">
        <f>IFERROR(IF($K103="","",INDEX(リスト!$F:$F,MATCH($K103,リスト!$E:$E,0))),"")</f>
        <v/>
      </c>
      <c r="U103" s="2" t="str">
        <f>IF($B103="","",RIGHT($G103*1000+200+COUNTIF($G$2:$G103,$G103),9))</f>
        <v/>
      </c>
      <c r="V103" s="2" t="str">
        <f>IF(OR($B103="",設定!$I$15="",設定!$I$15="独立"),"",IF($M103="","　－　",IF($L103="",IF(設定!$I$15="所・名","　－　・"&amp;$M103,IF(設定!$I$15="所/名","　－　 / "&amp;$M103,IF(設定!$I$15="(所)名","(　－　) "&amp;$M103,IF(設定!$I$15="名・所",$M103&amp;"・　－　",IF(設定!$I$15="名/所",$M103&amp;" / 　－　",IF(設定!$I$15="名(所)",$M103&amp;"(　－　)")))))),IF(設定!$I$15="所・名",INDEX(リスト!$S$2:$S$48,MATCH($L103,リスト!$R$2:$R$48,0))&amp;"・"&amp;$M103,IF(設定!$I$15="所/名",INDEX(リスト!$S$2:$S$48,MATCH($L103,リスト!$R$2:$R$48,0))&amp;" / "&amp;$M103,IF(設定!$I$15="(所)名","("&amp;INDEX(リスト!$S$2:$S$48,MATCH($L103,リスト!$R$2:$R$48,0))&amp;") "&amp;$M103,IF(設定!$I$15="名・所",$M103&amp;"・"&amp;INDEX(リスト!$S$2:$S$48,MATCH($L103,リスト!$R$2:$R$48,0)),IF(設定!$I$15="名/所",$M103&amp;" / "&amp;INDEX(リスト!$S$2:$S$48,MATCH($L103,リスト!$R$2:$R$48,0)),IF(設定!$I$15="名(所)",$M103&amp;" ("&amp;INDEX(リスト!$S$2:$S$48,MATCH($L103,リスト!$R$2:$R$48,0))&amp;")")))))))))</f>
        <v/>
      </c>
    </row>
    <row r="104" spans="15:22" x14ac:dyDescent="0.4">
      <c r="O104" s="2" t="str">
        <f>IFERROR(IF($B104="","",INDEX(所属情報!$E:$E,MATCH($A104,所属情報!$A:$A,0))),"")</f>
        <v/>
      </c>
      <c r="P104" s="2" t="str">
        <f t="shared" si="3"/>
        <v/>
      </c>
      <c r="Q104" s="2" t="str">
        <f t="shared" si="4"/>
        <v/>
      </c>
      <c r="R104" s="2" t="str">
        <f t="shared" si="5"/>
        <v/>
      </c>
      <c r="S104" s="2" t="str">
        <f>IFERROR(IF($F104="","",INDEX(リスト!$C:$C,MATCH($F104,リスト!$B:$B,0))),"")</f>
        <v/>
      </c>
      <c r="T104" s="2" t="str">
        <f>IFERROR(IF($K104="","",INDEX(リスト!$F:$F,MATCH($K104,リスト!$E:$E,0))),"")</f>
        <v/>
      </c>
      <c r="U104" s="2" t="str">
        <f>IF($B104="","",RIGHT($G104*1000+200+COUNTIF($G$2:$G104,$G104),9))</f>
        <v/>
      </c>
      <c r="V104" s="2" t="str">
        <f>IF(OR($B104="",設定!$I$15="",設定!$I$15="独立"),"",IF($M104="","　－　",IF($L104="",IF(設定!$I$15="所・名","　－　・"&amp;$M104,IF(設定!$I$15="所/名","　－　 / "&amp;$M104,IF(設定!$I$15="(所)名","(　－　) "&amp;$M104,IF(設定!$I$15="名・所",$M104&amp;"・　－　",IF(設定!$I$15="名/所",$M104&amp;" / 　－　",IF(設定!$I$15="名(所)",$M104&amp;"(　－　)")))))),IF(設定!$I$15="所・名",INDEX(リスト!$S$2:$S$48,MATCH($L104,リスト!$R$2:$R$48,0))&amp;"・"&amp;$M104,IF(設定!$I$15="所/名",INDEX(リスト!$S$2:$S$48,MATCH($L104,リスト!$R$2:$R$48,0))&amp;" / "&amp;$M104,IF(設定!$I$15="(所)名","("&amp;INDEX(リスト!$S$2:$S$48,MATCH($L104,リスト!$R$2:$R$48,0))&amp;") "&amp;$M104,IF(設定!$I$15="名・所",$M104&amp;"・"&amp;INDEX(リスト!$S$2:$S$48,MATCH($L104,リスト!$R$2:$R$48,0)),IF(設定!$I$15="名/所",$M104&amp;" / "&amp;INDEX(リスト!$S$2:$S$48,MATCH($L104,リスト!$R$2:$R$48,0)),IF(設定!$I$15="名(所)",$M104&amp;" ("&amp;INDEX(リスト!$S$2:$S$48,MATCH($L104,リスト!$R$2:$R$48,0))&amp;")")))))))))</f>
        <v/>
      </c>
    </row>
    <row r="105" spans="15:22" x14ac:dyDescent="0.4">
      <c r="O105" s="2" t="str">
        <f>IFERROR(IF($B105="","",INDEX(所属情報!$E:$E,MATCH($A105,所属情報!$A:$A,0))),"")</f>
        <v/>
      </c>
      <c r="P105" s="2" t="str">
        <f t="shared" si="3"/>
        <v/>
      </c>
      <c r="Q105" s="2" t="str">
        <f t="shared" si="4"/>
        <v/>
      </c>
      <c r="R105" s="2" t="str">
        <f t="shared" si="5"/>
        <v/>
      </c>
      <c r="S105" s="2" t="str">
        <f>IFERROR(IF($F105="","",INDEX(リスト!$C:$C,MATCH($F105,リスト!$B:$B,0))),"")</f>
        <v/>
      </c>
      <c r="T105" s="2" t="str">
        <f>IFERROR(IF($K105="","",INDEX(リスト!$F:$F,MATCH($K105,リスト!$E:$E,0))),"")</f>
        <v/>
      </c>
      <c r="U105" s="2" t="str">
        <f>IF($B105="","",RIGHT($G105*1000+200+COUNTIF($G$2:$G105,$G105),9))</f>
        <v/>
      </c>
      <c r="V105" s="2" t="str">
        <f>IF(OR($B105="",設定!$I$15="",設定!$I$15="独立"),"",IF($M105="","　－　",IF($L105="",IF(設定!$I$15="所・名","　－　・"&amp;$M105,IF(設定!$I$15="所/名","　－　 / "&amp;$M105,IF(設定!$I$15="(所)名","(　－　) "&amp;$M105,IF(設定!$I$15="名・所",$M105&amp;"・　－　",IF(設定!$I$15="名/所",$M105&amp;" / 　－　",IF(設定!$I$15="名(所)",$M105&amp;"(　－　)")))))),IF(設定!$I$15="所・名",INDEX(リスト!$S$2:$S$48,MATCH($L105,リスト!$R$2:$R$48,0))&amp;"・"&amp;$M105,IF(設定!$I$15="所/名",INDEX(リスト!$S$2:$S$48,MATCH($L105,リスト!$R$2:$R$48,0))&amp;" / "&amp;$M105,IF(設定!$I$15="(所)名","("&amp;INDEX(リスト!$S$2:$S$48,MATCH($L105,リスト!$R$2:$R$48,0))&amp;") "&amp;$M105,IF(設定!$I$15="名・所",$M105&amp;"・"&amp;INDEX(リスト!$S$2:$S$48,MATCH($L105,リスト!$R$2:$R$48,0)),IF(設定!$I$15="名/所",$M105&amp;" / "&amp;INDEX(リスト!$S$2:$S$48,MATCH($L105,リスト!$R$2:$R$48,0)),IF(設定!$I$15="名(所)",$M105&amp;" ("&amp;INDEX(リスト!$S$2:$S$48,MATCH($L105,リスト!$R$2:$R$48,0))&amp;")")))))))))</f>
        <v/>
      </c>
    </row>
    <row r="106" spans="15:22" x14ac:dyDescent="0.4">
      <c r="O106" s="2" t="str">
        <f>IFERROR(IF($B106="","",INDEX(所属情報!$E:$E,MATCH($A106,所属情報!$A:$A,0))),"")</f>
        <v/>
      </c>
      <c r="P106" s="2" t="str">
        <f t="shared" si="3"/>
        <v/>
      </c>
      <c r="Q106" s="2" t="str">
        <f t="shared" si="4"/>
        <v/>
      </c>
      <c r="R106" s="2" t="str">
        <f t="shared" si="5"/>
        <v/>
      </c>
      <c r="S106" s="2" t="str">
        <f>IFERROR(IF($F106="","",INDEX(リスト!$C:$C,MATCH($F106,リスト!$B:$B,0))),"")</f>
        <v/>
      </c>
      <c r="T106" s="2" t="str">
        <f>IFERROR(IF($K106="","",INDEX(リスト!$F:$F,MATCH($K106,リスト!$E:$E,0))),"")</f>
        <v/>
      </c>
      <c r="U106" s="2" t="str">
        <f>IF($B106="","",RIGHT($G106*1000+200+COUNTIF($G$2:$G106,$G106),9))</f>
        <v/>
      </c>
      <c r="V106" s="2" t="str">
        <f>IF(OR($B106="",設定!$I$15="",設定!$I$15="独立"),"",IF($M106="","　－　",IF($L106="",IF(設定!$I$15="所・名","　－　・"&amp;$M106,IF(設定!$I$15="所/名","　－　 / "&amp;$M106,IF(設定!$I$15="(所)名","(　－　) "&amp;$M106,IF(設定!$I$15="名・所",$M106&amp;"・　－　",IF(設定!$I$15="名/所",$M106&amp;" / 　－　",IF(設定!$I$15="名(所)",$M106&amp;"(　－　)")))))),IF(設定!$I$15="所・名",INDEX(リスト!$S$2:$S$48,MATCH($L106,リスト!$R$2:$R$48,0))&amp;"・"&amp;$M106,IF(設定!$I$15="所/名",INDEX(リスト!$S$2:$S$48,MATCH($L106,リスト!$R$2:$R$48,0))&amp;" / "&amp;$M106,IF(設定!$I$15="(所)名","("&amp;INDEX(リスト!$S$2:$S$48,MATCH($L106,リスト!$R$2:$R$48,0))&amp;") "&amp;$M106,IF(設定!$I$15="名・所",$M106&amp;"・"&amp;INDEX(リスト!$S$2:$S$48,MATCH($L106,リスト!$R$2:$R$48,0)),IF(設定!$I$15="名/所",$M106&amp;" / "&amp;INDEX(リスト!$S$2:$S$48,MATCH($L106,リスト!$R$2:$R$48,0)),IF(設定!$I$15="名(所)",$M106&amp;" ("&amp;INDEX(リスト!$S$2:$S$48,MATCH($L106,リスト!$R$2:$R$48,0))&amp;")")))))))))</f>
        <v/>
      </c>
    </row>
    <row r="107" spans="15:22" x14ac:dyDescent="0.4">
      <c r="O107" s="2" t="str">
        <f>IFERROR(IF($B107="","",INDEX(所属情報!$E:$E,MATCH($A107,所属情報!$A:$A,0))),"")</f>
        <v/>
      </c>
      <c r="P107" s="2" t="str">
        <f t="shared" si="3"/>
        <v/>
      </c>
      <c r="Q107" s="2" t="str">
        <f t="shared" si="4"/>
        <v/>
      </c>
      <c r="R107" s="2" t="str">
        <f t="shared" si="5"/>
        <v/>
      </c>
      <c r="S107" s="2" t="str">
        <f>IFERROR(IF($F107="","",INDEX(リスト!$C:$C,MATCH($F107,リスト!$B:$B,0))),"")</f>
        <v/>
      </c>
      <c r="T107" s="2" t="str">
        <f>IFERROR(IF($K107="","",INDEX(リスト!$F:$F,MATCH($K107,リスト!$E:$E,0))),"")</f>
        <v/>
      </c>
      <c r="U107" s="2" t="str">
        <f>IF($B107="","",RIGHT($G107*1000+200+COUNTIF($G$2:$G107,$G107),9))</f>
        <v/>
      </c>
      <c r="V107" s="2" t="str">
        <f>IF(OR($B107="",設定!$I$15="",設定!$I$15="独立"),"",IF($M107="","　－　",IF($L107="",IF(設定!$I$15="所・名","　－　・"&amp;$M107,IF(設定!$I$15="所/名","　－　 / "&amp;$M107,IF(設定!$I$15="(所)名","(　－　) "&amp;$M107,IF(設定!$I$15="名・所",$M107&amp;"・　－　",IF(設定!$I$15="名/所",$M107&amp;" / 　－　",IF(設定!$I$15="名(所)",$M107&amp;"(　－　)")))))),IF(設定!$I$15="所・名",INDEX(リスト!$S$2:$S$48,MATCH($L107,リスト!$R$2:$R$48,0))&amp;"・"&amp;$M107,IF(設定!$I$15="所/名",INDEX(リスト!$S$2:$S$48,MATCH($L107,リスト!$R$2:$R$48,0))&amp;" / "&amp;$M107,IF(設定!$I$15="(所)名","("&amp;INDEX(リスト!$S$2:$S$48,MATCH($L107,リスト!$R$2:$R$48,0))&amp;") "&amp;$M107,IF(設定!$I$15="名・所",$M107&amp;"・"&amp;INDEX(リスト!$S$2:$S$48,MATCH($L107,リスト!$R$2:$R$48,0)),IF(設定!$I$15="名/所",$M107&amp;" / "&amp;INDEX(リスト!$S$2:$S$48,MATCH($L107,リスト!$R$2:$R$48,0)),IF(設定!$I$15="名(所)",$M107&amp;" ("&amp;INDEX(リスト!$S$2:$S$48,MATCH($L107,リスト!$R$2:$R$48,0))&amp;")")))))))))</f>
        <v/>
      </c>
    </row>
    <row r="108" spans="15:22" x14ac:dyDescent="0.4">
      <c r="O108" s="2" t="str">
        <f>IFERROR(IF($B108="","",INDEX(所属情報!$E:$E,MATCH($A108,所属情報!$A:$A,0))),"")</f>
        <v/>
      </c>
      <c r="P108" s="2" t="str">
        <f t="shared" si="3"/>
        <v/>
      </c>
      <c r="Q108" s="2" t="str">
        <f t="shared" si="4"/>
        <v/>
      </c>
      <c r="R108" s="2" t="str">
        <f t="shared" si="5"/>
        <v/>
      </c>
      <c r="S108" s="2" t="str">
        <f>IFERROR(IF($F108="","",INDEX(リスト!$C:$C,MATCH($F108,リスト!$B:$B,0))),"")</f>
        <v/>
      </c>
      <c r="T108" s="2" t="str">
        <f>IFERROR(IF($K108="","",INDEX(リスト!$F:$F,MATCH($K108,リスト!$E:$E,0))),"")</f>
        <v/>
      </c>
      <c r="U108" s="2" t="str">
        <f>IF($B108="","",RIGHT($G108*1000+200+COUNTIF($G$2:$G108,$G108),9))</f>
        <v/>
      </c>
      <c r="V108" s="2" t="str">
        <f>IF(OR($B108="",設定!$I$15="",設定!$I$15="独立"),"",IF($M108="","　－　",IF($L108="",IF(設定!$I$15="所・名","　－　・"&amp;$M108,IF(設定!$I$15="所/名","　－　 / "&amp;$M108,IF(設定!$I$15="(所)名","(　－　) "&amp;$M108,IF(設定!$I$15="名・所",$M108&amp;"・　－　",IF(設定!$I$15="名/所",$M108&amp;" / 　－　",IF(設定!$I$15="名(所)",$M108&amp;"(　－　)")))))),IF(設定!$I$15="所・名",INDEX(リスト!$S$2:$S$48,MATCH($L108,リスト!$R$2:$R$48,0))&amp;"・"&amp;$M108,IF(設定!$I$15="所/名",INDEX(リスト!$S$2:$S$48,MATCH($L108,リスト!$R$2:$R$48,0))&amp;" / "&amp;$M108,IF(設定!$I$15="(所)名","("&amp;INDEX(リスト!$S$2:$S$48,MATCH($L108,リスト!$R$2:$R$48,0))&amp;") "&amp;$M108,IF(設定!$I$15="名・所",$M108&amp;"・"&amp;INDEX(リスト!$S$2:$S$48,MATCH($L108,リスト!$R$2:$R$48,0)),IF(設定!$I$15="名/所",$M108&amp;" / "&amp;INDEX(リスト!$S$2:$S$48,MATCH($L108,リスト!$R$2:$R$48,0)),IF(設定!$I$15="名(所)",$M108&amp;" ("&amp;INDEX(リスト!$S$2:$S$48,MATCH($L108,リスト!$R$2:$R$48,0))&amp;")")))))))))</f>
        <v/>
      </c>
    </row>
    <row r="109" spans="15:22" x14ac:dyDescent="0.4">
      <c r="O109" s="2" t="str">
        <f>IFERROR(IF($B109="","",INDEX(所属情報!$E:$E,MATCH($A109,所属情報!$A:$A,0))),"")</f>
        <v/>
      </c>
      <c r="P109" s="2" t="str">
        <f t="shared" si="3"/>
        <v/>
      </c>
      <c r="Q109" s="2" t="str">
        <f t="shared" si="4"/>
        <v/>
      </c>
      <c r="R109" s="2" t="str">
        <f t="shared" si="5"/>
        <v/>
      </c>
      <c r="S109" s="2" t="str">
        <f>IFERROR(IF($F109="","",INDEX(リスト!$C:$C,MATCH($F109,リスト!$B:$B,0))),"")</f>
        <v/>
      </c>
      <c r="T109" s="2" t="str">
        <f>IFERROR(IF($K109="","",INDEX(リスト!$F:$F,MATCH($K109,リスト!$E:$E,0))),"")</f>
        <v/>
      </c>
      <c r="U109" s="2" t="str">
        <f>IF($B109="","",RIGHT($G109*1000+200+COUNTIF($G$2:$G109,$G109),9))</f>
        <v/>
      </c>
      <c r="V109" s="2" t="str">
        <f>IF(OR($B109="",設定!$I$15="",設定!$I$15="独立"),"",IF($M109="","　－　",IF($L109="",IF(設定!$I$15="所・名","　－　・"&amp;$M109,IF(設定!$I$15="所/名","　－　 / "&amp;$M109,IF(設定!$I$15="(所)名","(　－　) "&amp;$M109,IF(設定!$I$15="名・所",$M109&amp;"・　－　",IF(設定!$I$15="名/所",$M109&amp;" / 　－　",IF(設定!$I$15="名(所)",$M109&amp;"(　－　)")))))),IF(設定!$I$15="所・名",INDEX(リスト!$S$2:$S$48,MATCH($L109,リスト!$R$2:$R$48,0))&amp;"・"&amp;$M109,IF(設定!$I$15="所/名",INDEX(リスト!$S$2:$S$48,MATCH($L109,リスト!$R$2:$R$48,0))&amp;" / "&amp;$M109,IF(設定!$I$15="(所)名","("&amp;INDEX(リスト!$S$2:$S$48,MATCH($L109,リスト!$R$2:$R$48,0))&amp;") "&amp;$M109,IF(設定!$I$15="名・所",$M109&amp;"・"&amp;INDEX(リスト!$S$2:$S$48,MATCH($L109,リスト!$R$2:$R$48,0)),IF(設定!$I$15="名/所",$M109&amp;" / "&amp;INDEX(リスト!$S$2:$S$48,MATCH($L109,リスト!$R$2:$R$48,0)),IF(設定!$I$15="名(所)",$M109&amp;" ("&amp;INDEX(リスト!$S$2:$S$48,MATCH($L109,リスト!$R$2:$R$48,0))&amp;")")))))))))</f>
        <v/>
      </c>
    </row>
    <row r="110" spans="15:22" x14ac:dyDescent="0.4">
      <c r="O110" s="2" t="str">
        <f>IFERROR(IF($B110="","",INDEX(所属情報!$E:$E,MATCH($A110,所属情報!$A:$A,0))),"")</f>
        <v/>
      </c>
      <c r="P110" s="2" t="str">
        <f t="shared" si="3"/>
        <v/>
      </c>
      <c r="Q110" s="2" t="str">
        <f t="shared" si="4"/>
        <v/>
      </c>
      <c r="R110" s="2" t="str">
        <f t="shared" si="5"/>
        <v/>
      </c>
      <c r="S110" s="2" t="str">
        <f>IFERROR(IF($F110="","",INDEX(リスト!$C:$C,MATCH($F110,リスト!$B:$B,0))),"")</f>
        <v/>
      </c>
      <c r="T110" s="2" t="str">
        <f>IFERROR(IF($K110="","",INDEX(リスト!$F:$F,MATCH($K110,リスト!$E:$E,0))),"")</f>
        <v/>
      </c>
      <c r="U110" s="2" t="str">
        <f>IF($B110="","",RIGHT($G110*1000+200+COUNTIF($G$2:$G110,$G110),9))</f>
        <v/>
      </c>
      <c r="V110" s="2" t="str">
        <f>IF(OR($B110="",設定!$I$15="",設定!$I$15="独立"),"",IF($M110="","　－　",IF($L110="",IF(設定!$I$15="所・名","　－　・"&amp;$M110,IF(設定!$I$15="所/名","　－　 / "&amp;$M110,IF(設定!$I$15="(所)名","(　－　) "&amp;$M110,IF(設定!$I$15="名・所",$M110&amp;"・　－　",IF(設定!$I$15="名/所",$M110&amp;" / 　－　",IF(設定!$I$15="名(所)",$M110&amp;"(　－　)")))))),IF(設定!$I$15="所・名",INDEX(リスト!$S$2:$S$48,MATCH($L110,リスト!$R$2:$R$48,0))&amp;"・"&amp;$M110,IF(設定!$I$15="所/名",INDEX(リスト!$S$2:$S$48,MATCH($L110,リスト!$R$2:$R$48,0))&amp;" / "&amp;$M110,IF(設定!$I$15="(所)名","("&amp;INDEX(リスト!$S$2:$S$48,MATCH($L110,リスト!$R$2:$R$48,0))&amp;") "&amp;$M110,IF(設定!$I$15="名・所",$M110&amp;"・"&amp;INDEX(リスト!$S$2:$S$48,MATCH($L110,リスト!$R$2:$R$48,0)),IF(設定!$I$15="名/所",$M110&amp;" / "&amp;INDEX(リスト!$S$2:$S$48,MATCH($L110,リスト!$R$2:$R$48,0)),IF(設定!$I$15="名(所)",$M110&amp;" ("&amp;INDEX(リスト!$S$2:$S$48,MATCH($L110,リスト!$R$2:$R$48,0))&amp;")")))))))))</f>
        <v/>
      </c>
    </row>
    <row r="111" spans="15:22" x14ac:dyDescent="0.4">
      <c r="O111" s="2" t="str">
        <f>IFERROR(IF($B111="","",INDEX(所属情報!$E:$E,MATCH($A111,所属情報!$A:$A,0))),"")</f>
        <v/>
      </c>
      <c r="P111" s="2" t="str">
        <f t="shared" si="3"/>
        <v/>
      </c>
      <c r="Q111" s="2" t="str">
        <f t="shared" si="4"/>
        <v/>
      </c>
      <c r="R111" s="2" t="str">
        <f t="shared" si="5"/>
        <v/>
      </c>
      <c r="S111" s="2" t="str">
        <f>IFERROR(IF($F111="","",INDEX(リスト!$C:$C,MATCH($F111,リスト!$B:$B,0))),"")</f>
        <v/>
      </c>
      <c r="T111" s="2" t="str">
        <f>IFERROR(IF($K111="","",INDEX(リスト!$F:$F,MATCH($K111,リスト!$E:$E,0))),"")</f>
        <v/>
      </c>
      <c r="U111" s="2" t="str">
        <f>IF($B111="","",RIGHT($G111*1000+200+COUNTIF($G$2:$G111,$G111),9))</f>
        <v/>
      </c>
      <c r="V111" s="2" t="str">
        <f>IF(OR($B111="",設定!$I$15="",設定!$I$15="独立"),"",IF($M111="","　－　",IF($L111="",IF(設定!$I$15="所・名","　－　・"&amp;$M111,IF(設定!$I$15="所/名","　－　 / "&amp;$M111,IF(設定!$I$15="(所)名","(　－　) "&amp;$M111,IF(設定!$I$15="名・所",$M111&amp;"・　－　",IF(設定!$I$15="名/所",$M111&amp;" / 　－　",IF(設定!$I$15="名(所)",$M111&amp;"(　－　)")))))),IF(設定!$I$15="所・名",INDEX(リスト!$S$2:$S$48,MATCH($L111,リスト!$R$2:$R$48,0))&amp;"・"&amp;$M111,IF(設定!$I$15="所/名",INDEX(リスト!$S$2:$S$48,MATCH($L111,リスト!$R$2:$R$48,0))&amp;" / "&amp;$M111,IF(設定!$I$15="(所)名","("&amp;INDEX(リスト!$S$2:$S$48,MATCH($L111,リスト!$R$2:$R$48,0))&amp;") "&amp;$M111,IF(設定!$I$15="名・所",$M111&amp;"・"&amp;INDEX(リスト!$S$2:$S$48,MATCH($L111,リスト!$R$2:$R$48,0)),IF(設定!$I$15="名/所",$M111&amp;" / "&amp;INDEX(リスト!$S$2:$S$48,MATCH($L111,リスト!$R$2:$R$48,0)),IF(設定!$I$15="名(所)",$M111&amp;" ("&amp;INDEX(リスト!$S$2:$S$48,MATCH($L111,リスト!$R$2:$R$48,0))&amp;")")))))))))</f>
        <v/>
      </c>
    </row>
    <row r="112" spans="15:22" x14ac:dyDescent="0.4">
      <c r="O112" s="2" t="str">
        <f>IFERROR(IF($B112="","",INDEX(所属情報!$E:$E,MATCH($A112,所属情報!$A:$A,0))),"")</f>
        <v/>
      </c>
      <c r="P112" s="2" t="str">
        <f t="shared" si="3"/>
        <v/>
      </c>
      <c r="Q112" s="2" t="str">
        <f t="shared" si="4"/>
        <v/>
      </c>
      <c r="R112" s="2" t="str">
        <f t="shared" si="5"/>
        <v/>
      </c>
      <c r="S112" s="2" t="str">
        <f>IFERROR(IF($F112="","",INDEX(リスト!$C:$C,MATCH($F112,リスト!$B:$B,0))),"")</f>
        <v/>
      </c>
      <c r="T112" s="2" t="str">
        <f>IFERROR(IF($K112="","",INDEX(リスト!$F:$F,MATCH($K112,リスト!$E:$E,0))),"")</f>
        <v/>
      </c>
      <c r="U112" s="2" t="str">
        <f>IF($B112="","",RIGHT($G112*1000+200+COUNTIF($G$2:$G112,$G112),9))</f>
        <v/>
      </c>
      <c r="V112" s="2" t="str">
        <f>IF(OR($B112="",設定!$I$15="",設定!$I$15="独立"),"",IF($M112="","　－　",IF($L112="",IF(設定!$I$15="所・名","　－　・"&amp;$M112,IF(設定!$I$15="所/名","　－　 / "&amp;$M112,IF(設定!$I$15="(所)名","(　－　) "&amp;$M112,IF(設定!$I$15="名・所",$M112&amp;"・　－　",IF(設定!$I$15="名/所",$M112&amp;" / 　－　",IF(設定!$I$15="名(所)",$M112&amp;"(　－　)")))))),IF(設定!$I$15="所・名",INDEX(リスト!$S$2:$S$48,MATCH($L112,リスト!$R$2:$R$48,0))&amp;"・"&amp;$M112,IF(設定!$I$15="所/名",INDEX(リスト!$S$2:$S$48,MATCH($L112,リスト!$R$2:$R$48,0))&amp;" / "&amp;$M112,IF(設定!$I$15="(所)名","("&amp;INDEX(リスト!$S$2:$S$48,MATCH($L112,リスト!$R$2:$R$48,0))&amp;") "&amp;$M112,IF(設定!$I$15="名・所",$M112&amp;"・"&amp;INDEX(リスト!$S$2:$S$48,MATCH($L112,リスト!$R$2:$R$48,0)),IF(設定!$I$15="名/所",$M112&amp;" / "&amp;INDEX(リスト!$S$2:$S$48,MATCH($L112,リスト!$R$2:$R$48,0)),IF(設定!$I$15="名(所)",$M112&amp;" ("&amp;INDEX(リスト!$S$2:$S$48,MATCH($L112,リスト!$R$2:$R$48,0))&amp;")")))))))))</f>
        <v/>
      </c>
    </row>
    <row r="113" spans="15:22" x14ac:dyDescent="0.4">
      <c r="O113" s="2" t="str">
        <f>IFERROR(IF($B113="","",INDEX(所属情報!$E:$E,MATCH($A113,所属情報!$A:$A,0))),"")</f>
        <v/>
      </c>
      <c r="P113" s="2" t="str">
        <f t="shared" si="3"/>
        <v/>
      </c>
      <c r="Q113" s="2" t="str">
        <f t="shared" si="4"/>
        <v/>
      </c>
      <c r="R113" s="2" t="str">
        <f t="shared" si="5"/>
        <v/>
      </c>
      <c r="S113" s="2" t="str">
        <f>IFERROR(IF($F113="","",INDEX(リスト!$C:$C,MATCH($F113,リスト!$B:$B,0))),"")</f>
        <v/>
      </c>
      <c r="T113" s="2" t="str">
        <f>IFERROR(IF($K113="","",INDEX(リスト!$F:$F,MATCH($K113,リスト!$E:$E,0))),"")</f>
        <v/>
      </c>
      <c r="U113" s="2" t="str">
        <f>IF($B113="","",RIGHT($G113*1000+200+COUNTIF($G$2:$G113,$G113),9))</f>
        <v/>
      </c>
      <c r="V113" s="2" t="str">
        <f>IF(OR($B113="",設定!$I$15="",設定!$I$15="独立"),"",IF($M113="","　－　",IF($L113="",IF(設定!$I$15="所・名","　－　・"&amp;$M113,IF(設定!$I$15="所/名","　－　 / "&amp;$M113,IF(設定!$I$15="(所)名","(　－　) "&amp;$M113,IF(設定!$I$15="名・所",$M113&amp;"・　－　",IF(設定!$I$15="名/所",$M113&amp;" / 　－　",IF(設定!$I$15="名(所)",$M113&amp;"(　－　)")))))),IF(設定!$I$15="所・名",INDEX(リスト!$S$2:$S$48,MATCH($L113,リスト!$R$2:$R$48,0))&amp;"・"&amp;$M113,IF(設定!$I$15="所/名",INDEX(リスト!$S$2:$S$48,MATCH($L113,リスト!$R$2:$R$48,0))&amp;" / "&amp;$M113,IF(設定!$I$15="(所)名","("&amp;INDEX(リスト!$S$2:$S$48,MATCH($L113,リスト!$R$2:$R$48,0))&amp;") "&amp;$M113,IF(設定!$I$15="名・所",$M113&amp;"・"&amp;INDEX(リスト!$S$2:$S$48,MATCH($L113,リスト!$R$2:$R$48,0)),IF(設定!$I$15="名/所",$M113&amp;" / "&amp;INDEX(リスト!$S$2:$S$48,MATCH($L113,リスト!$R$2:$R$48,0)),IF(設定!$I$15="名(所)",$M113&amp;" ("&amp;INDEX(リスト!$S$2:$S$48,MATCH($L113,リスト!$R$2:$R$48,0))&amp;")")))))))))</f>
        <v/>
      </c>
    </row>
    <row r="114" spans="15:22" x14ac:dyDescent="0.4">
      <c r="O114" s="2" t="str">
        <f>IFERROR(IF($B114="","",INDEX(所属情報!$E:$E,MATCH($A114,所属情報!$A:$A,0))),"")</f>
        <v/>
      </c>
      <c r="P114" s="2" t="str">
        <f t="shared" si="3"/>
        <v/>
      </c>
      <c r="Q114" s="2" t="str">
        <f t="shared" si="4"/>
        <v/>
      </c>
      <c r="R114" s="2" t="str">
        <f t="shared" si="5"/>
        <v/>
      </c>
      <c r="S114" s="2" t="str">
        <f>IFERROR(IF($F114="","",INDEX(リスト!$C:$C,MATCH($F114,リスト!$B:$B,0))),"")</f>
        <v/>
      </c>
      <c r="T114" s="2" t="str">
        <f>IFERROR(IF($K114="","",INDEX(リスト!$F:$F,MATCH($K114,リスト!$E:$E,0))),"")</f>
        <v/>
      </c>
      <c r="U114" s="2" t="str">
        <f>IF($B114="","",RIGHT($G114*1000+200+COUNTIF($G$2:$G114,$G114),9))</f>
        <v/>
      </c>
      <c r="V114" s="2" t="str">
        <f>IF(OR($B114="",設定!$I$15="",設定!$I$15="独立"),"",IF($M114="","　－　",IF($L114="",IF(設定!$I$15="所・名","　－　・"&amp;$M114,IF(設定!$I$15="所/名","　－　 / "&amp;$M114,IF(設定!$I$15="(所)名","(　－　) "&amp;$M114,IF(設定!$I$15="名・所",$M114&amp;"・　－　",IF(設定!$I$15="名/所",$M114&amp;" / 　－　",IF(設定!$I$15="名(所)",$M114&amp;"(　－　)")))))),IF(設定!$I$15="所・名",INDEX(リスト!$S$2:$S$48,MATCH($L114,リスト!$R$2:$R$48,0))&amp;"・"&amp;$M114,IF(設定!$I$15="所/名",INDEX(リスト!$S$2:$S$48,MATCH($L114,リスト!$R$2:$R$48,0))&amp;" / "&amp;$M114,IF(設定!$I$15="(所)名","("&amp;INDEX(リスト!$S$2:$S$48,MATCH($L114,リスト!$R$2:$R$48,0))&amp;") "&amp;$M114,IF(設定!$I$15="名・所",$M114&amp;"・"&amp;INDEX(リスト!$S$2:$S$48,MATCH($L114,リスト!$R$2:$R$48,0)),IF(設定!$I$15="名/所",$M114&amp;" / "&amp;INDEX(リスト!$S$2:$S$48,MATCH($L114,リスト!$R$2:$R$48,0)),IF(設定!$I$15="名(所)",$M114&amp;" ("&amp;INDEX(リスト!$S$2:$S$48,MATCH($L114,リスト!$R$2:$R$48,0))&amp;")")))))))))</f>
        <v/>
      </c>
    </row>
    <row r="115" spans="15:22" x14ac:dyDescent="0.4">
      <c r="O115" s="2" t="str">
        <f>IFERROR(IF($B115="","",INDEX(所属情報!$E:$E,MATCH($A115,所属情報!$A:$A,0))),"")</f>
        <v/>
      </c>
      <c r="P115" s="2" t="str">
        <f t="shared" si="3"/>
        <v/>
      </c>
      <c r="Q115" s="2" t="str">
        <f t="shared" si="4"/>
        <v/>
      </c>
      <c r="R115" s="2" t="str">
        <f t="shared" si="5"/>
        <v/>
      </c>
      <c r="S115" s="2" t="str">
        <f>IFERROR(IF($F115="","",INDEX(リスト!$C:$C,MATCH($F115,リスト!$B:$B,0))),"")</f>
        <v/>
      </c>
      <c r="T115" s="2" t="str">
        <f>IFERROR(IF($K115="","",INDEX(リスト!$F:$F,MATCH($K115,リスト!$E:$E,0))),"")</f>
        <v/>
      </c>
      <c r="U115" s="2" t="str">
        <f>IF($B115="","",RIGHT($G115*1000+200+COUNTIF($G$2:$G115,$G115),9))</f>
        <v/>
      </c>
      <c r="V115" s="2" t="str">
        <f>IF(OR($B115="",設定!$I$15="",設定!$I$15="独立"),"",IF($M115="","　－　",IF($L115="",IF(設定!$I$15="所・名","　－　・"&amp;$M115,IF(設定!$I$15="所/名","　－　 / "&amp;$M115,IF(設定!$I$15="(所)名","(　－　) "&amp;$M115,IF(設定!$I$15="名・所",$M115&amp;"・　－　",IF(設定!$I$15="名/所",$M115&amp;" / 　－　",IF(設定!$I$15="名(所)",$M115&amp;"(　－　)")))))),IF(設定!$I$15="所・名",INDEX(リスト!$S$2:$S$48,MATCH($L115,リスト!$R$2:$R$48,0))&amp;"・"&amp;$M115,IF(設定!$I$15="所/名",INDEX(リスト!$S$2:$S$48,MATCH($L115,リスト!$R$2:$R$48,0))&amp;" / "&amp;$M115,IF(設定!$I$15="(所)名","("&amp;INDEX(リスト!$S$2:$S$48,MATCH($L115,リスト!$R$2:$R$48,0))&amp;") "&amp;$M115,IF(設定!$I$15="名・所",$M115&amp;"・"&amp;INDEX(リスト!$S$2:$S$48,MATCH($L115,リスト!$R$2:$R$48,0)),IF(設定!$I$15="名/所",$M115&amp;" / "&amp;INDEX(リスト!$S$2:$S$48,MATCH($L115,リスト!$R$2:$R$48,0)),IF(設定!$I$15="名(所)",$M115&amp;" ("&amp;INDEX(リスト!$S$2:$S$48,MATCH($L115,リスト!$R$2:$R$48,0))&amp;")")))))))))</f>
        <v/>
      </c>
    </row>
    <row r="116" spans="15:22" x14ac:dyDescent="0.4">
      <c r="O116" s="2" t="str">
        <f>IFERROR(IF($B116="","",INDEX(所属情報!$E:$E,MATCH($A116,所属情報!$A:$A,0))),"")</f>
        <v/>
      </c>
      <c r="P116" s="2" t="str">
        <f t="shared" si="3"/>
        <v/>
      </c>
      <c r="Q116" s="2" t="str">
        <f t="shared" si="4"/>
        <v/>
      </c>
      <c r="R116" s="2" t="str">
        <f t="shared" si="5"/>
        <v/>
      </c>
      <c r="S116" s="2" t="str">
        <f>IFERROR(IF($F116="","",INDEX(リスト!$C:$C,MATCH($F116,リスト!$B:$B,0))),"")</f>
        <v/>
      </c>
      <c r="T116" s="2" t="str">
        <f>IFERROR(IF($K116="","",INDEX(リスト!$F:$F,MATCH($K116,リスト!$E:$E,0))),"")</f>
        <v/>
      </c>
      <c r="U116" s="2" t="str">
        <f>IF($B116="","",RIGHT($G116*1000+200+COUNTIF($G$2:$G116,$G116),9))</f>
        <v/>
      </c>
      <c r="V116" s="2" t="str">
        <f>IF(OR($B116="",設定!$I$15="",設定!$I$15="独立"),"",IF($M116="","　－　",IF($L116="",IF(設定!$I$15="所・名","　－　・"&amp;$M116,IF(設定!$I$15="所/名","　－　 / "&amp;$M116,IF(設定!$I$15="(所)名","(　－　) "&amp;$M116,IF(設定!$I$15="名・所",$M116&amp;"・　－　",IF(設定!$I$15="名/所",$M116&amp;" / 　－　",IF(設定!$I$15="名(所)",$M116&amp;"(　－　)")))))),IF(設定!$I$15="所・名",INDEX(リスト!$S$2:$S$48,MATCH($L116,リスト!$R$2:$R$48,0))&amp;"・"&amp;$M116,IF(設定!$I$15="所/名",INDEX(リスト!$S$2:$S$48,MATCH($L116,リスト!$R$2:$R$48,0))&amp;" / "&amp;$M116,IF(設定!$I$15="(所)名","("&amp;INDEX(リスト!$S$2:$S$48,MATCH($L116,リスト!$R$2:$R$48,0))&amp;") "&amp;$M116,IF(設定!$I$15="名・所",$M116&amp;"・"&amp;INDEX(リスト!$S$2:$S$48,MATCH($L116,リスト!$R$2:$R$48,0)),IF(設定!$I$15="名/所",$M116&amp;" / "&amp;INDEX(リスト!$S$2:$S$48,MATCH($L116,リスト!$R$2:$R$48,0)),IF(設定!$I$15="名(所)",$M116&amp;" ("&amp;INDEX(リスト!$S$2:$S$48,MATCH($L116,リスト!$R$2:$R$48,0))&amp;")")))))))))</f>
        <v/>
      </c>
    </row>
    <row r="117" spans="15:22" x14ac:dyDescent="0.4">
      <c r="O117" s="2" t="str">
        <f>IFERROR(IF($B117="","",INDEX(所属情報!$E:$E,MATCH($A117,所属情報!$A:$A,0))),"")</f>
        <v/>
      </c>
      <c r="P117" s="2" t="str">
        <f t="shared" si="3"/>
        <v/>
      </c>
      <c r="Q117" s="2" t="str">
        <f t="shared" si="4"/>
        <v/>
      </c>
      <c r="R117" s="2" t="str">
        <f t="shared" si="5"/>
        <v/>
      </c>
      <c r="S117" s="2" t="str">
        <f>IFERROR(IF($F117="","",INDEX(リスト!$C:$C,MATCH($F117,リスト!$B:$B,0))),"")</f>
        <v/>
      </c>
      <c r="T117" s="2" t="str">
        <f>IFERROR(IF($K117="","",INDEX(リスト!$F:$F,MATCH($K117,リスト!$E:$E,0))),"")</f>
        <v/>
      </c>
      <c r="U117" s="2" t="str">
        <f>IF($B117="","",RIGHT($G117*1000+200+COUNTIF($G$2:$G117,$G117),9))</f>
        <v/>
      </c>
      <c r="V117" s="2" t="str">
        <f>IF(OR($B117="",設定!$I$15="",設定!$I$15="独立"),"",IF($M117="","　－　",IF($L117="",IF(設定!$I$15="所・名","　－　・"&amp;$M117,IF(設定!$I$15="所/名","　－　 / "&amp;$M117,IF(設定!$I$15="(所)名","(　－　) "&amp;$M117,IF(設定!$I$15="名・所",$M117&amp;"・　－　",IF(設定!$I$15="名/所",$M117&amp;" / 　－　",IF(設定!$I$15="名(所)",$M117&amp;"(　－　)")))))),IF(設定!$I$15="所・名",INDEX(リスト!$S$2:$S$48,MATCH($L117,リスト!$R$2:$R$48,0))&amp;"・"&amp;$M117,IF(設定!$I$15="所/名",INDEX(リスト!$S$2:$S$48,MATCH($L117,リスト!$R$2:$R$48,0))&amp;" / "&amp;$M117,IF(設定!$I$15="(所)名","("&amp;INDEX(リスト!$S$2:$S$48,MATCH($L117,リスト!$R$2:$R$48,0))&amp;") "&amp;$M117,IF(設定!$I$15="名・所",$M117&amp;"・"&amp;INDEX(リスト!$S$2:$S$48,MATCH($L117,リスト!$R$2:$R$48,0)),IF(設定!$I$15="名/所",$M117&amp;" / "&amp;INDEX(リスト!$S$2:$S$48,MATCH($L117,リスト!$R$2:$R$48,0)),IF(設定!$I$15="名(所)",$M117&amp;" ("&amp;INDEX(リスト!$S$2:$S$48,MATCH($L117,リスト!$R$2:$R$48,0))&amp;")")))))))))</f>
        <v/>
      </c>
    </row>
    <row r="118" spans="15:22" x14ac:dyDescent="0.4">
      <c r="O118" s="2" t="str">
        <f>IFERROR(IF($B118="","",INDEX(所属情報!$E:$E,MATCH($A118,所属情報!$A:$A,0))),"")</f>
        <v/>
      </c>
      <c r="P118" s="2" t="str">
        <f t="shared" si="3"/>
        <v/>
      </c>
      <c r="Q118" s="2" t="str">
        <f t="shared" si="4"/>
        <v/>
      </c>
      <c r="R118" s="2" t="str">
        <f t="shared" si="5"/>
        <v/>
      </c>
      <c r="S118" s="2" t="str">
        <f>IFERROR(IF($F118="","",INDEX(リスト!$C:$C,MATCH($F118,リスト!$B:$B,0))),"")</f>
        <v/>
      </c>
      <c r="T118" s="2" t="str">
        <f>IFERROR(IF($K118="","",INDEX(リスト!$F:$F,MATCH($K118,リスト!$E:$E,0))),"")</f>
        <v/>
      </c>
      <c r="U118" s="2" t="str">
        <f>IF($B118="","",RIGHT($G118*1000+200+COUNTIF($G$2:$G118,$G118),9))</f>
        <v/>
      </c>
      <c r="V118" s="2" t="str">
        <f>IF(OR($B118="",設定!$I$15="",設定!$I$15="独立"),"",IF($M118="","　－　",IF($L118="",IF(設定!$I$15="所・名","　－　・"&amp;$M118,IF(設定!$I$15="所/名","　－　 / "&amp;$M118,IF(設定!$I$15="(所)名","(　－　) "&amp;$M118,IF(設定!$I$15="名・所",$M118&amp;"・　－　",IF(設定!$I$15="名/所",$M118&amp;" / 　－　",IF(設定!$I$15="名(所)",$M118&amp;"(　－　)")))))),IF(設定!$I$15="所・名",INDEX(リスト!$S$2:$S$48,MATCH($L118,リスト!$R$2:$R$48,0))&amp;"・"&amp;$M118,IF(設定!$I$15="所/名",INDEX(リスト!$S$2:$S$48,MATCH($L118,リスト!$R$2:$R$48,0))&amp;" / "&amp;$M118,IF(設定!$I$15="(所)名","("&amp;INDEX(リスト!$S$2:$S$48,MATCH($L118,リスト!$R$2:$R$48,0))&amp;") "&amp;$M118,IF(設定!$I$15="名・所",$M118&amp;"・"&amp;INDEX(リスト!$S$2:$S$48,MATCH($L118,リスト!$R$2:$R$48,0)),IF(設定!$I$15="名/所",$M118&amp;" / "&amp;INDEX(リスト!$S$2:$S$48,MATCH($L118,リスト!$R$2:$R$48,0)),IF(設定!$I$15="名(所)",$M118&amp;" ("&amp;INDEX(リスト!$S$2:$S$48,MATCH($L118,リスト!$R$2:$R$48,0))&amp;")")))))))))</f>
        <v/>
      </c>
    </row>
    <row r="119" spans="15:22" x14ac:dyDescent="0.4">
      <c r="O119" s="2" t="str">
        <f>IFERROR(IF($B119="","",INDEX(所属情報!$E:$E,MATCH($A119,所属情報!$A:$A,0))),"")</f>
        <v/>
      </c>
      <c r="P119" s="2" t="str">
        <f t="shared" si="3"/>
        <v/>
      </c>
      <c r="Q119" s="2" t="str">
        <f t="shared" si="4"/>
        <v/>
      </c>
      <c r="R119" s="2" t="str">
        <f t="shared" si="5"/>
        <v/>
      </c>
      <c r="S119" s="2" t="str">
        <f>IFERROR(IF($F119="","",INDEX(リスト!$C:$C,MATCH($F119,リスト!$B:$B,0))),"")</f>
        <v/>
      </c>
      <c r="T119" s="2" t="str">
        <f>IFERROR(IF($K119="","",INDEX(リスト!$F:$F,MATCH($K119,リスト!$E:$E,0))),"")</f>
        <v/>
      </c>
      <c r="U119" s="2" t="str">
        <f>IF($B119="","",RIGHT($G119*1000+200+COUNTIF($G$2:$G119,$G119),9))</f>
        <v/>
      </c>
      <c r="V119" s="2" t="str">
        <f>IF(OR($B119="",設定!$I$15="",設定!$I$15="独立"),"",IF($M119="","　－　",IF($L119="",IF(設定!$I$15="所・名","　－　・"&amp;$M119,IF(設定!$I$15="所/名","　－　 / "&amp;$M119,IF(設定!$I$15="(所)名","(　－　) "&amp;$M119,IF(設定!$I$15="名・所",$M119&amp;"・　－　",IF(設定!$I$15="名/所",$M119&amp;" / 　－　",IF(設定!$I$15="名(所)",$M119&amp;"(　－　)")))))),IF(設定!$I$15="所・名",INDEX(リスト!$S$2:$S$48,MATCH($L119,リスト!$R$2:$R$48,0))&amp;"・"&amp;$M119,IF(設定!$I$15="所/名",INDEX(リスト!$S$2:$S$48,MATCH($L119,リスト!$R$2:$R$48,0))&amp;" / "&amp;$M119,IF(設定!$I$15="(所)名","("&amp;INDEX(リスト!$S$2:$S$48,MATCH($L119,リスト!$R$2:$R$48,0))&amp;") "&amp;$M119,IF(設定!$I$15="名・所",$M119&amp;"・"&amp;INDEX(リスト!$S$2:$S$48,MATCH($L119,リスト!$R$2:$R$48,0)),IF(設定!$I$15="名/所",$M119&amp;" / "&amp;INDEX(リスト!$S$2:$S$48,MATCH($L119,リスト!$R$2:$R$48,0)),IF(設定!$I$15="名(所)",$M119&amp;" ("&amp;INDEX(リスト!$S$2:$S$48,MATCH($L119,リスト!$R$2:$R$48,0))&amp;")")))))))))</f>
        <v/>
      </c>
    </row>
    <row r="120" spans="15:22" x14ac:dyDescent="0.4">
      <c r="O120" s="2" t="str">
        <f>IFERROR(IF($B120="","",INDEX(所属情報!$E:$E,MATCH($A120,所属情報!$A:$A,0))),"")</f>
        <v/>
      </c>
      <c r="P120" s="2" t="str">
        <f t="shared" si="3"/>
        <v/>
      </c>
      <c r="Q120" s="2" t="str">
        <f t="shared" si="4"/>
        <v/>
      </c>
      <c r="R120" s="2" t="str">
        <f t="shared" si="5"/>
        <v/>
      </c>
      <c r="S120" s="2" t="str">
        <f>IFERROR(IF($F120="","",INDEX(リスト!$C:$C,MATCH($F120,リスト!$B:$B,0))),"")</f>
        <v/>
      </c>
      <c r="T120" s="2" t="str">
        <f>IFERROR(IF($K120="","",INDEX(リスト!$F:$F,MATCH($K120,リスト!$E:$E,0))),"")</f>
        <v/>
      </c>
      <c r="U120" s="2" t="str">
        <f>IF($B120="","",RIGHT($G120*1000+200+COUNTIF($G$2:$G120,$G120),9))</f>
        <v/>
      </c>
      <c r="V120" s="2" t="str">
        <f>IF(OR($B120="",設定!$I$15="",設定!$I$15="独立"),"",IF($M120="","　－　",IF($L120="",IF(設定!$I$15="所・名","　－　・"&amp;$M120,IF(設定!$I$15="所/名","　－　 / "&amp;$M120,IF(設定!$I$15="(所)名","(　－　) "&amp;$M120,IF(設定!$I$15="名・所",$M120&amp;"・　－　",IF(設定!$I$15="名/所",$M120&amp;" / 　－　",IF(設定!$I$15="名(所)",$M120&amp;"(　－　)")))))),IF(設定!$I$15="所・名",INDEX(リスト!$S$2:$S$48,MATCH($L120,リスト!$R$2:$R$48,0))&amp;"・"&amp;$M120,IF(設定!$I$15="所/名",INDEX(リスト!$S$2:$S$48,MATCH($L120,リスト!$R$2:$R$48,0))&amp;" / "&amp;$M120,IF(設定!$I$15="(所)名","("&amp;INDEX(リスト!$S$2:$S$48,MATCH($L120,リスト!$R$2:$R$48,0))&amp;") "&amp;$M120,IF(設定!$I$15="名・所",$M120&amp;"・"&amp;INDEX(リスト!$S$2:$S$48,MATCH($L120,リスト!$R$2:$R$48,0)),IF(設定!$I$15="名/所",$M120&amp;" / "&amp;INDEX(リスト!$S$2:$S$48,MATCH($L120,リスト!$R$2:$R$48,0)),IF(設定!$I$15="名(所)",$M120&amp;" ("&amp;INDEX(リスト!$S$2:$S$48,MATCH($L120,リスト!$R$2:$R$48,0))&amp;")")))))))))</f>
        <v/>
      </c>
    </row>
    <row r="121" spans="15:22" x14ac:dyDescent="0.4">
      <c r="O121" s="2" t="str">
        <f>IFERROR(IF($B121="","",INDEX(所属情報!$E:$E,MATCH($A121,所属情報!$A:$A,0))),"")</f>
        <v/>
      </c>
      <c r="P121" s="2" t="str">
        <f t="shared" si="3"/>
        <v/>
      </c>
      <c r="Q121" s="2" t="str">
        <f t="shared" si="4"/>
        <v/>
      </c>
      <c r="R121" s="2" t="str">
        <f t="shared" si="5"/>
        <v/>
      </c>
      <c r="S121" s="2" t="str">
        <f>IFERROR(IF($F121="","",INDEX(リスト!$C:$C,MATCH($F121,リスト!$B:$B,0))),"")</f>
        <v/>
      </c>
      <c r="T121" s="2" t="str">
        <f>IFERROR(IF($K121="","",INDEX(リスト!$F:$F,MATCH($K121,リスト!$E:$E,0))),"")</f>
        <v/>
      </c>
      <c r="U121" s="2" t="str">
        <f>IF($B121="","",RIGHT($G121*1000+200+COUNTIF($G$2:$G121,$G121),9))</f>
        <v/>
      </c>
      <c r="V121" s="2" t="str">
        <f>IF(OR($B121="",設定!$I$15="",設定!$I$15="独立"),"",IF($M121="","　－　",IF($L121="",IF(設定!$I$15="所・名","　－　・"&amp;$M121,IF(設定!$I$15="所/名","　－　 / "&amp;$M121,IF(設定!$I$15="(所)名","(　－　) "&amp;$M121,IF(設定!$I$15="名・所",$M121&amp;"・　－　",IF(設定!$I$15="名/所",$M121&amp;" / 　－　",IF(設定!$I$15="名(所)",$M121&amp;"(　－　)")))))),IF(設定!$I$15="所・名",INDEX(リスト!$S$2:$S$48,MATCH($L121,リスト!$R$2:$R$48,0))&amp;"・"&amp;$M121,IF(設定!$I$15="所/名",INDEX(リスト!$S$2:$S$48,MATCH($L121,リスト!$R$2:$R$48,0))&amp;" / "&amp;$M121,IF(設定!$I$15="(所)名","("&amp;INDEX(リスト!$S$2:$S$48,MATCH($L121,リスト!$R$2:$R$48,0))&amp;") "&amp;$M121,IF(設定!$I$15="名・所",$M121&amp;"・"&amp;INDEX(リスト!$S$2:$S$48,MATCH($L121,リスト!$R$2:$R$48,0)),IF(設定!$I$15="名/所",$M121&amp;" / "&amp;INDEX(リスト!$S$2:$S$48,MATCH($L121,リスト!$R$2:$R$48,0)),IF(設定!$I$15="名(所)",$M121&amp;" ("&amp;INDEX(リスト!$S$2:$S$48,MATCH($L121,リスト!$R$2:$R$48,0))&amp;")")))))))))</f>
        <v/>
      </c>
    </row>
    <row r="122" spans="15:22" x14ac:dyDescent="0.4">
      <c r="O122" s="2" t="str">
        <f>IFERROR(IF($B122="","",INDEX(所属情報!$E:$E,MATCH($A122,所属情報!$A:$A,0))),"")</f>
        <v/>
      </c>
      <c r="P122" s="2" t="str">
        <f t="shared" si="3"/>
        <v/>
      </c>
      <c r="Q122" s="2" t="str">
        <f t="shared" si="4"/>
        <v/>
      </c>
      <c r="R122" s="2" t="str">
        <f t="shared" si="5"/>
        <v/>
      </c>
      <c r="S122" s="2" t="str">
        <f>IFERROR(IF($F122="","",INDEX(リスト!$C:$C,MATCH($F122,リスト!$B:$B,0))),"")</f>
        <v/>
      </c>
      <c r="T122" s="2" t="str">
        <f>IFERROR(IF($K122="","",INDEX(リスト!$F:$F,MATCH($K122,リスト!$E:$E,0))),"")</f>
        <v/>
      </c>
      <c r="U122" s="2" t="str">
        <f>IF($B122="","",RIGHT($G122*1000+200+COUNTIF($G$2:$G122,$G122),9))</f>
        <v/>
      </c>
      <c r="V122" s="2" t="str">
        <f>IF(OR($B122="",設定!$I$15="",設定!$I$15="独立"),"",IF($M122="","　－　",IF($L122="",IF(設定!$I$15="所・名","　－　・"&amp;$M122,IF(設定!$I$15="所/名","　－　 / "&amp;$M122,IF(設定!$I$15="(所)名","(　－　) "&amp;$M122,IF(設定!$I$15="名・所",$M122&amp;"・　－　",IF(設定!$I$15="名/所",$M122&amp;" / 　－　",IF(設定!$I$15="名(所)",$M122&amp;"(　－　)")))))),IF(設定!$I$15="所・名",INDEX(リスト!$S$2:$S$48,MATCH($L122,リスト!$R$2:$R$48,0))&amp;"・"&amp;$M122,IF(設定!$I$15="所/名",INDEX(リスト!$S$2:$S$48,MATCH($L122,リスト!$R$2:$R$48,0))&amp;" / "&amp;$M122,IF(設定!$I$15="(所)名","("&amp;INDEX(リスト!$S$2:$S$48,MATCH($L122,リスト!$R$2:$R$48,0))&amp;") "&amp;$M122,IF(設定!$I$15="名・所",$M122&amp;"・"&amp;INDEX(リスト!$S$2:$S$48,MATCH($L122,リスト!$R$2:$R$48,0)),IF(設定!$I$15="名/所",$M122&amp;" / "&amp;INDEX(リスト!$S$2:$S$48,MATCH($L122,リスト!$R$2:$R$48,0)),IF(設定!$I$15="名(所)",$M122&amp;" ("&amp;INDEX(リスト!$S$2:$S$48,MATCH($L122,リスト!$R$2:$R$48,0))&amp;")")))))))))</f>
        <v/>
      </c>
    </row>
    <row r="123" spans="15:22" x14ac:dyDescent="0.4">
      <c r="O123" s="2" t="str">
        <f>IFERROR(IF($B123="","",INDEX(所属情報!$E:$E,MATCH($A123,所属情報!$A:$A,0))),"")</f>
        <v/>
      </c>
      <c r="P123" s="2" t="str">
        <f t="shared" si="3"/>
        <v/>
      </c>
      <c r="Q123" s="2" t="str">
        <f t="shared" si="4"/>
        <v/>
      </c>
      <c r="R123" s="2" t="str">
        <f t="shared" si="5"/>
        <v/>
      </c>
      <c r="S123" s="2" t="str">
        <f>IFERROR(IF($F123="","",INDEX(リスト!$C:$C,MATCH($F123,リスト!$B:$B,0))),"")</f>
        <v/>
      </c>
      <c r="T123" s="2" t="str">
        <f>IFERROR(IF($K123="","",INDEX(リスト!$F:$F,MATCH($K123,リスト!$E:$E,0))),"")</f>
        <v/>
      </c>
      <c r="U123" s="2" t="str">
        <f>IF($B123="","",RIGHT($G123*1000+200+COUNTIF($G$2:$G123,$G123),9))</f>
        <v/>
      </c>
      <c r="V123" s="2" t="str">
        <f>IF(OR($B123="",設定!$I$15="",設定!$I$15="独立"),"",IF($M123="","　－　",IF($L123="",IF(設定!$I$15="所・名","　－　・"&amp;$M123,IF(設定!$I$15="所/名","　－　 / "&amp;$M123,IF(設定!$I$15="(所)名","(　－　) "&amp;$M123,IF(設定!$I$15="名・所",$M123&amp;"・　－　",IF(設定!$I$15="名/所",$M123&amp;" / 　－　",IF(設定!$I$15="名(所)",$M123&amp;"(　－　)")))))),IF(設定!$I$15="所・名",INDEX(リスト!$S$2:$S$48,MATCH($L123,リスト!$R$2:$R$48,0))&amp;"・"&amp;$M123,IF(設定!$I$15="所/名",INDEX(リスト!$S$2:$S$48,MATCH($L123,リスト!$R$2:$R$48,0))&amp;" / "&amp;$M123,IF(設定!$I$15="(所)名","("&amp;INDEX(リスト!$S$2:$S$48,MATCH($L123,リスト!$R$2:$R$48,0))&amp;") "&amp;$M123,IF(設定!$I$15="名・所",$M123&amp;"・"&amp;INDEX(リスト!$S$2:$S$48,MATCH($L123,リスト!$R$2:$R$48,0)),IF(設定!$I$15="名/所",$M123&amp;" / "&amp;INDEX(リスト!$S$2:$S$48,MATCH($L123,リスト!$R$2:$R$48,0)),IF(設定!$I$15="名(所)",$M123&amp;" ("&amp;INDEX(リスト!$S$2:$S$48,MATCH($L123,リスト!$R$2:$R$48,0))&amp;")")))))))))</f>
        <v/>
      </c>
    </row>
    <row r="124" spans="15:22" x14ac:dyDescent="0.4">
      <c r="O124" s="2" t="str">
        <f>IFERROR(IF($B124="","",INDEX(所属情報!$E:$E,MATCH($A124,所属情報!$A:$A,0))),"")</f>
        <v/>
      </c>
      <c r="P124" s="2" t="str">
        <f t="shared" si="3"/>
        <v/>
      </c>
      <c r="Q124" s="2" t="str">
        <f t="shared" si="4"/>
        <v/>
      </c>
      <c r="R124" s="2" t="str">
        <f t="shared" si="5"/>
        <v/>
      </c>
      <c r="S124" s="2" t="str">
        <f>IFERROR(IF($F124="","",INDEX(リスト!$C:$C,MATCH($F124,リスト!$B:$B,0))),"")</f>
        <v/>
      </c>
      <c r="T124" s="2" t="str">
        <f>IFERROR(IF($K124="","",INDEX(リスト!$F:$F,MATCH($K124,リスト!$E:$E,0))),"")</f>
        <v/>
      </c>
      <c r="U124" s="2" t="str">
        <f>IF($B124="","",RIGHT($G124*1000+200+COUNTIF($G$2:$G124,$G124),9))</f>
        <v/>
      </c>
      <c r="V124" s="2" t="str">
        <f>IF(OR($B124="",設定!$I$15="",設定!$I$15="独立"),"",IF($M124="","　－　",IF($L124="",IF(設定!$I$15="所・名","　－　・"&amp;$M124,IF(設定!$I$15="所/名","　－　 / "&amp;$M124,IF(設定!$I$15="(所)名","(　－　) "&amp;$M124,IF(設定!$I$15="名・所",$M124&amp;"・　－　",IF(設定!$I$15="名/所",$M124&amp;" / 　－　",IF(設定!$I$15="名(所)",$M124&amp;"(　－　)")))))),IF(設定!$I$15="所・名",INDEX(リスト!$S$2:$S$48,MATCH($L124,リスト!$R$2:$R$48,0))&amp;"・"&amp;$M124,IF(設定!$I$15="所/名",INDEX(リスト!$S$2:$S$48,MATCH($L124,リスト!$R$2:$R$48,0))&amp;" / "&amp;$M124,IF(設定!$I$15="(所)名","("&amp;INDEX(リスト!$S$2:$S$48,MATCH($L124,リスト!$R$2:$R$48,0))&amp;") "&amp;$M124,IF(設定!$I$15="名・所",$M124&amp;"・"&amp;INDEX(リスト!$S$2:$S$48,MATCH($L124,リスト!$R$2:$R$48,0)),IF(設定!$I$15="名/所",$M124&amp;" / "&amp;INDEX(リスト!$S$2:$S$48,MATCH($L124,リスト!$R$2:$R$48,0)),IF(設定!$I$15="名(所)",$M124&amp;" ("&amp;INDEX(リスト!$S$2:$S$48,MATCH($L124,リスト!$R$2:$R$48,0))&amp;")")))))))))</f>
        <v/>
      </c>
    </row>
    <row r="125" spans="15:22" x14ac:dyDescent="0.4">
      <c r="O125" s="2" t="str">
        <f>IFERROR(IF($B125="","",INDEX(所属情報!$E:$E,MATCH($A125,所属情報!$A:$A,0))),"")</f>
        <v/>
      </c>
      <c r="P125" s="2" t="str">
        <f t="shared" si="3"/>
        <v/>
      </c>
      <c r="Q125" s="2" t="str">
        <f t="shared" si="4"/>
        <v/>
      </c>
      <c r="R125" s="2" t="str">
        <f t="shared" si="5"/>
        <v/>
      </c>
      <c r="S125" s="2" t="str">
        <f>IFERROR(IF($F125="","",INDEX(リスト!$C:$C,MATCH($F125,リスト!$B:$B,0))),"")</f>
        <v/>
      </c>
      <c r="T125" s="2" t="str">
        <f>IFERROR(IF($K125="","",INDEX(リスト!$F:$F,MATCH($K125,リスト!$E:$E,0))),"")</f>
        <v/>
      </c>
      <c r="U125" s="2" t="str">
        <f>IF($B125="","",RIGHT($G125*1000+200+COUNTIF($G$2:$G125,$G125),9))</f>
        <v/>
      </c>
      <c r="V125" s="2" t="str">
        <f>IF(OR($B125="",設定!$I$15="",設定!$I$15="独立"),"",IF($M125="","　－　",IF($L125="",IF(設定!$I$15="所・名","　－　・"&amp;$M125,IF(設定!$I$15="所/名","　－　 / "&amp;$M125,IF(設定!$I$15="(所)名","(　－　) "&amp;$M125,IF(設定!$I$15="名・所",$M125&amp;"・　－　",IF(設定!$I$15="名/所",$M125&amp;" / 　－　",IF(設定!$I$15="名(所)",$M125&amp;"(　－　)")))))),IF(設定!$I$15="所・名",INDEX(リスト!$S$2:$S$48,MATCH($L125,リスト!$R$2:$R$48,0))&amp;"・"&amp;$M125,IF(設定!$I$15="所/名",INDEX(リスト!$S$2:$S$48,MATCH($L125,リスト!$R$2:$R$48,0))&amp;" / "&amp;$M125,IF(設定!$I$15="(所)名","("&amp;INDEX(リスト!$S$2:$S$48,MATCH($L125,リスト!$R$2:$R$48,0))&amp;") "&amp;$M125,IF(設定!$I$15="名・所",$M125&amp;"・"&amp;INDEX(リスト!$S$2:$S$48,MATCH($L125,リスト!$R$2:$R$48,0)),IF(設定!$I$15="名/所",$M125&amp;" / "&amp;INDEX(リスト!$S$2:$S$48,MATCH($L125,リスト!$R$2:$R$48,0)),IF(設定!$I$15="名(所)",$M125&amp;" ("&amp;INDEX(リスト!$S$2:$S$48,MATCH($L125,リスト!$R$2:$R$48,0))&amp;")")))))))))</f>
        <v/>
      </c>
    </row>
    <row r="126" spans="15:22" x14ac:dyDescent="0.4">
      <c r="O126" s="2" t="str">
        <f>IFERROR(IF($B126="","",INDEX(所属情報!$E:$E,MATCH($A126,所属情報!$A:$A,0))),"")</f>
        <v/>
      </c>
      <c r="P126" s="2" t="str">
        <f t="shared" si="3"/>
        <v/>
      </c>
      <c r="Q126" s="2" t="str">
        <f t="shared" si="4"/>
        <v/>
      </c>
      <c r="R126" s="2" t="str">
        <f t="shared" si="5"/>
        <v/>
      </c>
      <c r="S126" s="2" t="str">
        <f>IFERROR(IF($F126="","",INDEX(リスト!$C:$C,MATCH($F126,リスト!$B:$B,0))),"")</f>
        <v/>
      </c>
      <c r="T126" s="2" t="str">
        <f>IFERROR(IF($K126="","",INDEX(リスト!$F:$F,MATCH($K126,リスト!$E:$E,0))),"")</f>
        <v/>
      </c>
      <c r="U126" s="2" t="str">
        <f>IF($B126="","",RIGHT($G126*1000+200+COUNTIF($G$2:$G126,$G126),9))</f>
        <v/>
      </c>
      <c r="V126" s="2" t="str">
        <f>IF(OR($B126="",設定!$I$15="",設定!$I$15="独立"),"",IF($M126="","　－　",IF($L126="",IF(設定!$I$15="所・名","　－　・"&amp;$M126,IF(設定!$I$15="所/名","　－　 / "&amp;$M126,IF(設定!$I$15="(所)名","(　－　) "&amp;$M126,IF(設定!$I$15="名・所",$M126&amp;"・　－　",IF(設定!$I$15="名/所",$M126&amp;" / 　－　",IF(設定!$I$15="名(所)",$M126&amp;"(　－　)")))))),IF(設定!$I$15="所・名",INDEX(リスト!$S$2:$S$48,MATCH($L126,リスト!$R$2:$R$48,0))&amp;"・"&amp;$M126,IF(設定!$I$15="所/名",INDEX(リスト!$S$2:$S$48,MATCH($L126,リスト!$R$2:$R$48,0))&amp;" / "&amp;$M126,IF(設定!$I$15="(所)名","("&amp;INDEX(リスト!$S$2:$S$48,MATCH($L126,リスト!$R$2:$R$48,0))&amp;") "&amp;$M126,IF(設定!$I$15="名・所",$M126&amp;"・"&amp;INDEX(リスト!$S$2:$S$48,MATCH($L126,リスト!$R$2:$R$48,0)),IF(設定!$I$15="名/所",$M126&amp;" / "&amp;INDEX(リスト!$S$2:$S$48,MATCH($L126,リスト!$R$2:$R$48,0)),IF(設定!$I$15="名(所)",$M126&amp;" ("&amp;INDEX(リスト!$S$2:$S$48,MATCH($L126,リスト!$R$2:$R$48,0))&amp;")")))))))))</f>
        <v/>
      </c>
    </row>
    <row r="127" spans="15:22" x14ac:dyDescent="0.4">
      <c r="O127" s="2" t="str">
        <f>IFERROR(IF($B127="","",INDEX(所属情報!$E:$E,MATCH($A127,所属情報!$A:$A,0))),"")</f>
        <v/>
      </c>
      <c r="P127" s="2" t="str">
        <f t="shared" si="3"/>
        <v/>
      </c>
      <c r="Q127" s="2" t="str">
        <f t="shared" si="4"/>
        <v/>
      </c>
      <c r="R127" s="2" t="str">
        <f t="shared" si="5"/>
        <v/>
      </c>
      <c r="S127" s="2" t="str">
        <f>IFERROR(IF($F127="","",INDEX(リスト!$C:$C,MATCH($F127,リスト!$B:$B,0))),"")</f>
        <v/>
      </c>
      <c r="T127" s="2" t="str">
        <f>IFERROR(IF($K127="","",INDEX(リスト!$F:$F,MATCH($K127,リスト!$E:$E,0))),"")</f>
        <v/>
      </c>
      <c r="U127" s="2" t="str">
        <f>IF($B127="","",RIGHT($G127*1000+200+COUNTIF($G$2:$G127,$G127),9))</f>
        <v/>
      </c>
      <c r="V127" s="2" t="str">
        <f>IF(OR($B127="",設定!$I$15="",設定!$I$15="独立"),"",IF($M127="","　－　",IF($L127="",IF(設定!$I$15="所・名","　－　・"&amp;$M127,IF(設定!$I$15="所/名","　－　 / "&amp;$M127,IF(設定!$I$15="(所)名","(　－　) "&amp;$M127,IF(設定!$I$15="名・所",$M127&amp;"・　－　",IF(設定!$I$15="名/所",$M127&amp;" / 　－　",IF(設定!$I$15="名(所)",$M127&amp;"(　－　)")))))),IF(設定!$I$15="所・名",INDEX(リスト!$S$2:$S$48,MATCH($L127,リスト!$R$2:$R$48,0))&amp;"・"&amp;$M127,IF(設定!$I$15="所/名",INDEX(リスト!$S$2:$S$48,MATCH($L127,リスト!$R$2:$R$48,0))&amp;" / "&amp;$M127,IF(設定!$I$15="(所)名","("&amp;INDEX(リスト!$S$2:$S$48,MATCH($L127,リスト!$R$2:$R$48,0))&amp;") "&amp;$M127,IF(設定!$I$15="名・所",$M127&amp;"・"&amp;INDEX(リスト!$S$2:$S$48,MATCH($L127,リスト!$R$2:$R$48,0)),IF(設定!$I$15="名/所",$M127&amp;" / "&amp;INDEX(リスト!$S$2:$S$48,MATCH($L127,リスト!$R$2:$R$48,0)),IF(設定!$I$15="名(所)",$M127&amp;" ("&amp;INDEX(リスト!$S$2:$S$48,MATCH($L127,リスト!$R$2:$R$48,0))&amp;")")))))))))</f>
        <v/>
      </c>
    </row>
    <row r="128" spans="15:22" x14ac:dyDescent="0.4">
      <c r="O128" s="2" t="str">
        <f>IFERROR(IF($B128="","",INDEX(所属情報!$E:$E,MATCH($A128,所属情報!$A:$A,0))),"")</f>
        <v/>
      </c>
      <c r="P128" s="2" t="str">
        <f t="shared" si="3"/>
        <v/>
      </c>
      <c r="Q128" s="2" t="str">
        <f t="shared" si="4"/>
        <v/>
      </c>
      <c r="R128" s="2" t="str">
        <f t="shared" si="5"/>
        <v/>
      </c>
      <c r="S128" s="2" t="str">
        <f>IFERROR(IF($F128="","",INDEX(リスト!$C:$C,MATCH($F128,リスト!$B:$B,0))),"")</f>
        <v/>
      </c>
      <c r="T128" s="2" t="str">
        <f>IFERROR(IF($K128="","",INDEX(リスト!$F:$F,MATCH($K128,リスト!$E:$E,0))),"")</f>
        <v/>
      </c>
      <c r="U128" s="2" t="str">
        <f>IF($B128="","",RIGHT($G128*1000+200+COUNTIF($G$2:$G128,$G128),9))</f>
        <v/>
      </c>
      <c r="V128" s="2" t="str">
        <f>IF(OR($B128="",設定!$I$15="",設定!$I$15="独立"),"",IF($M128="","　－　",IF($L128="",IF(設定!$I$15="所・名","　－　・"&amp;$M128,IF(設定!$I$15="所/名","　－　 / "&amp;$M128,IF(設定!$I$15="(所)名","(　－　) "&amp;$M128,IF(設定!$I$15="名・所",$M128&amp;"・　－　",IF(設定!$I$15="名/所",$M128&amp;" / 　－　",IF(設定!$I$15="名(所)",$M128&amp;"(　－　)")))))),IF(設定!$I$15="所・名",INDEX(リスト!$S$2:$S$48,MATCH($L128,リスト!$R$2:$R$48,0))&amp;"・"&amp;$M128,IF(設定!$I$15="所/名",INDEX(リスト!$S$2:$S$48,MATCH($L128,リスト!$R$2:$R$48,0))&amp;" / "&amp;$M128,IF(設定!$I$15="(所)名","("&amp;INDEX(リスト!$S$2:$S$48,MATCH($L128,リスト!$R$2:$R$48,0))&amp;") "&amp;$M128,IF(設定!$I$15="名・所",$M128&amp;"・"&amp;INDEX(リスト!$S$2:$S$48,MATCH($L128,リスト!$R$2:$R$48,0)),IF(設定!$I$15="名/所",$M128&amp;" / "&amp;INDEX(リスト!$S$2:$S$48,MATCH($L128,リスト!$R$2:$R$48,0)),IF(設定!$I$15="名(所)",$M128&amp;" ("&amp;INDEX(リスト!$S$2:$S$48,MATCH($L128,リスト!$R$2:$R$48,0))&amp;")")))))))))</f>
        <v/>
      </c>
    </row>
    <row r="129" spans="15:22" x14ac:dyDescent="0.4">
      <c r="O129" s="2" t="str">
        <f>IFERROR(IF($B129="","",INDEX(所属情報!$E:$E,MATCH($A129,所属情報!$A:$A,0))),"")</f>
        <v/>
      </c>
      <c r="P129" s="2" t="str">
        <f t="shared" si="3"/>
        <v/>
      </c>
      <c r="Q129" s="2" t="str">
        <f t="shared" si="4"/>
        <v/>
      </c>
      <c r="R129" s="2" t="str">
        <f t="shared" si="5"/>
        <v/>
      </c>
      <c r="S129" s="2" t="str">
        <f>IFERROR(IF($F129="","",INDEX(リスト!$C:$C,MATCH($F129,リスト!$B:$B,0))),"")</f>
        <v/>
      </c>
      <c r="T129" s="2" t="str">
        <f>IFERROR(IF($K129="","",INDEX(リスト!$F:$F,MATCH($K129,リスト!$E:$E,0))),"")</f>
        <v/>
      </c>
      <c r="U129" s="2" t="str">
        <f>IF($B129="","",RIGHT($G129*1000+200+COUNTIF($G$2:$G129,$G129),9))</f>
        <v/>
      </c>
      <c r="V129" s="2" t="str">
        <f>IF(OR($B129="",設定!$I$15="",設定!$I$15="独立"),"",IF($M129="","　－　",IF($L129="",IF(設定!$I$15="所・名","　－　・"&amp;$M129,IF(設定!$I$15="所/名","　－　 / "&amp;$M129,IF(設定!$I$15="(所)名","(　－　) "&amp;$M129,IF(設定!$I$15="名・所",$M129&amp;"・　－　",IF(設定!$I$15="名/所",$M129&amp;" / 　－　",IF(設定!$I$15="名(所)",$M129&amp;"(　－　)")))))),IF(設定!$I$15="所・名",INDEX(リスト!$S$2:$S$48,MATCH($L129,リスト!$R$2:$R$48,0))&amp;"・"&amp;$M129,IF(設定!$I$15="所/名",INDEX(リスト!$S$2:$S$48,MATCH($L129,リスト!$R$2:$R$48,0))&amp;" / "&amp;$M129,IF(設定!$I$15="(所)名","("&amp;INDEX(リスト!$S$2:$S$48,MATCH($L129,リスト!$R$2:$R$48,0))&amp;") "&amp;$M129,IF(設定!$I$15="名・所",$M129&amp;"・"&amp;INDEX(リスト!$S$2:$S$48,MATCH($L129,リスト!$R$2:$R$48,0)),IF(設定!$I$15="名/所",$M129&amp;" / "&amp;INDEX(リスト!$S$2:$S$48,MATCH($L129,リスト!$R$2:$R$48,0)),IF(設定!$I$15="名(所)",$M129&amp;" ("&amp;INDEX(リスト!$S$2:$S$48,MATCH($L129,リスト!$R$2:$R$48,0))&amp;")")))))))))</f>
        <v/>
      </c>
    </row>
    <row r="130" spans="15:22" x14ac:dyDescent="0.4">
      <c r="O130" s="2" t="str">
        <f>IFERROR(IF($B130="","",INDEX(所属情報!$E:$E,MATCH($A130,所属情報!$A:$A,0))),"")</f>
        <v/>
      </c>
      <c r="P130" s="2" t="str">
        <f t="shared" si="3"/>
        <v/>
      </c>
      <c r="Q130" s="2" t="str">
        <f t="shared" si="4"/>
        <v/>
      </c>
      <c r="R130" s="2" t="str">
        <f t="shared" si="5"/>
        <v/>
      </c>
      <c r="S130" s="2" t="str">
        <f>IFERROR(IF($F130="","",INDEX(リスト!$C:$C,MATCH($F130,リスト!$B:$B,0))),"")</f>
        <v/>
      </c>
      <c r="T130" s="2" t="str">
        <f>IFERROR(IF($K130="","",INDEX(リスト!$F:$F,MATCH($K130,リスト!$E:$E,0))),"")</f>
        <v/>
      </c>
      <c r="U130" s="2" t="str">
        <f>IF($B130="","",RIGHT($G130*1000+200+COUNTIF($G$2:$G130,$G130),9))</f>
        <v/>
      </c>
      <c r="V130" s="2" t="str">
        <f>IF(OR($B130="",設定!$I$15="",設定!$I$15="独立"),"",IF($M130="","　－　",IF($L130="",IF(設定!$I$15="所・名","　－　・"&amp;$M130,IF(設定!$I$15="所/名","　－　 / "&amp;$M130,IF(設定!$I$15="(所)名","(　－　) "&amp;$M130,IF(設定!$I$15="名・所",$M130&amp;"・　－　",IF(設定!$I$15="名/所",$M130&amp;" / 　－　",IF(設定!$I$15="名(所)",$M130&amp;"(　－　)")))))),IF(設定!$I$15="所・名",INDEX(リスト!$S$2:$S$48,MATCH($L130,リスト!$R$2:$R$48,0))&amp;"・"&amp;$M130,IF(設定!$I$15="所/名",INDEX(リスト!$S$2:$S$48,MATCH($L130,リスト!$R$2:$R$48,0))&amp;" / "&amp;$M130,IF(設定!$I$15="(所)名","("&amp;INDEX(リスト!$S$2:$S$48,MATCH($L130,リスト!$R$2:$R$48,0))&amp;") "&amp;$M130,IF(設定!$I$15="名・所",$M130&amp;"・"&amp;INDEX(リスト!$S$2:$S$48,MATCH($L130,リスト!$R$2:$R$48,0)),IF(設定!$I$15="名/所",$M130&amp;" / "&amp;INDEX(リスト!$S$2:$S$48,MATCH($L130,リスト!$R$2:$R$48,0)),IF(設定!$I$15="名(所)",$M130&amp;" ("&amp;INDEX(リスト!$S$2:$S$48,MATCH($L130,リスト!$R$2:$R$48,0))&amp;")")))))))))</f>
        <v/>
      </c>
    </row>
    <row r="131" spans="15:22" x14ac:dyDescent="0.4">
      <c r="O131" s="2" t="str">
        <f>IFERROR(IF($B131="","",INDEX(所属情報!$E:$E,MATCH($A131,所属情報!$A:$A,0))),"")</f>
        <v/>
      </c>
      <c r="P131" s="2" t="str">
        <f t="shared" ref="P131:P194" si="6">IF($C131="","",IF($E131="",$C131,$C131&amp;" ("&amp;$E131&amp;")"))</f>
        <v/>
      </c>
      <c r="Q131" s="2" t="str">
        <f t="shared" ref="Q131:Q194" si="7">IF($D131="","",ASC($D131))</f>
        <v/>
      </c>
      <c r="R131" s="2" t="str">
        <f t="shared" ref="R131:R194" si="8">IF($I131="","",UPPER($I131)&amp;" "&amp;UPPER(LEFT($J131,1))&amp;LOWER(RIGHT($J131,LEN($J131)-1))&amp;" ("&amp;MID($G131,3,2)&amp;")")</f>
        <v/>
      </c>
      <c r="S131" s="2" t="str">
        <f>IFERROR(IF($F131="","",INDEX(リスト!$C:$C,MATCH($F131,リスト!$B:$B,0))),"")</f>
        <v/>
      </c>
      <c r="T131" s="2" t="str">
        <f>IFERROR(IF($K131="","",INDEX(リスト!$F:$F,MATCH($K131,リスト!$E:$E,0))),"")</f>
        <v/>
      </c>
      <c r="U131" s="2" t="str">
        <f>IF($B131="","",RIGHT($G131*1000+200+COUNTIF($G$2:$G131,$G131),9))</f>
        <v/>
      </c>
      <c r="V131" s="2" t="str">
        <f>IF(OR($B131="",設定!$I$15="",設定!$I$15="独立"),"",IF($M131="","　－　",IF($L131="",IF(設定!$I$15="所・名","　－　・"&amp;$M131,IF(設定!$I$15="所/名","　－　 / "&amp;$M131,IF(設定!$I$15="(所)名","(　－　) "&amp;$M131,IF(設定!$I$15="名・所",$M131&amp;"・　－　",IF(設定!$I$15="名/所",$M131&amp;" / 　－　",IF(設定!$I$15="名(所)",$M131&amp;"(　－　)")))))),IF(設定!$I$15="所・名",INDEX(リスト!$S$2:$S$48,MATCH($L131,リスト!$R$2:$R$48,0))&amp;"・"&amp;$M131,IF(設定!$I$15="所/名",INDEX(リスト!$S$2:$S$48,MATCH($L131,リスト!$R$2:$R$48,0))&amp;" / "&amp;$M131,IF(設定!$I$15="(所)名","("&amp;INDEX(リスト!$S$2:$S$48,MATCH($L131,リスト!$R$2:$R$48,0))&amp;") "&amp;$M131,IF(設定!$I$15="名・所",$M131&amp;"・"&amp;INDEX(リスト!$S$2:$S$48,MATCH($L131,リスト!$R$2:$R$48,0)),IF(設定!$I$15="名/所",$M131&amp;" / "&amp;INDEX(リスト!$S$2:$S$48,MATCH($L131,リスト!$R$2:$R$48,0)),IF(設定!$I$15="名(所)",$M131&amp;" ("&amp;INDEX(リスト!$S$2:$S$48,MATCH($L131,リスト!$R$2:$R$48,0))&amp;")")))))))))</f>
        <v/>
      </c>
    </row>
    <row r="132" spans="15:22" x14ac:dyDescent="0.4">
      <c r="O132" s="2" t="str">
        <f>IFERROR(IF($B132="","",INDEX(所属情報!$E:$E,MATCH($A132,所属情報!$A:$A,0))),"")</f>
        <v/>
      </c>
      <c r="P132" s="2" t="str">
        <f t="shared" si="6"/>
        <v/>
      </c>
      <c r="Q132" s="2" t="str">
        <f t="shared" si="7"/>
        <v/>
      </c>
      <c r="R132" s="2" t="str">
        <f t="shared" si="8"/>
        <v/>
      </c>
      <c r="S132" s="2" t="str">
        <f>IFERROR(IF($F132="","",INDEX(リスト!$C:$C,MATCH($F132,リスト!$B:$B,0))),"")</f>
        <v/>
      </c>
      <c r="T132" s="2" t="str">
        <f>IFERROR(IF($K132="","",INDEX(リスト!$F:$F,MATCH($K132,リスト!$E:$E,0))),"")</f>
        <v/>
      </c>
      <c r="U132" s="2" t="str">
        <f>IF($B132="","",RIGHT($G132*1000+200+COUNTIF($G$2:$G132,$G132),9))</f>
        <v/>
      </c>
      <c r="V132" s="2" t="str">
        <f>IF(OR($B132="",設定!$I$15="",設定!$I$15="独立"),"",IF($M132="","　－　",IF($L132="",IF(設定!$I$15="所・名","　－　・"&amp;$M132,IF(設定!$I$15="所/名","　－　 / "&amp;$M132,IF(設定!$I$15="(所)名","(　－　) "&amp;$M132,IF(設定!$I$15="名・所",$M132&amp;"・　－　",IF(設定!$I$15="名/所",$M132&amp;" / 　－　",IF(設定!$I$15="名(所)",$M132&amp;"(　－　)")))))),IF(設定!$I$15="所・名",INDEX(リスト!$S$2:$S$48,MATCH($L132,リスト!$R$2:$R$48,0))&amp;"・"&amp;$M132,IF(設定!$I$15="所/名",INDEX(リスト!$S$2:$S$48,MATCH($L132,リスト!$R$2:$R$48,0))&amp;" / "&amp;$M132,IF(設定!$I$15="(所)名","("&amp;INDEX(リスト!$S$2:$S$48,MATCH($L132,リスト!$R$2:$R$48,0))&amp;") "&amp;$M132,IF(設定!$I$15="名・所",$M132&amp;"・"&amp;INDEX(リスト!$S$2:$S$48,MATCH($L132,リスト!$R$2:$R$48,0)),IF(設定!$I$15="名/所",$M132&amp;" / "&amp;INDEX(リスト!$S$2:$S$48,MATCH($L132,リスト!$R$2:$R$48,0)),IF(設定!$I$15="名(所)",$M132&amp;" ("&amp;INDEX(リスト!$S$2:$S$48,MATCH($L132,リスト!$R$2:$R$48,0))&amp;")")))))))))</f>
        <v/>
      </c>
    </row>
    <row r="133" spans="15:22" x14ac:dyDescent="0.4">
      <c r="O133" s="2" t="str">
        <f>IFERROR(IF($B133="","",INDEX(所属情報!$E:$E,MATCH($A133,所属情報!$A:$A,0))),"")</f>
        <v/>
      </c>
      <c r="P133" s="2" t="str">
        <f t="shared" si="6"/>
        <v/>
      </c>
      <c r="Q133" s="2" t="str">
        <f t="shared" si="7"/>
        <v/>
      </c>
      <c r="R133" s="2" t="str">
        <f t="shared" si="8"/>
        <v/>
      </c>
      <c r="S133" s="2" t="str">
        <f>IFERROR(IF($F133="","",INDEX(リスト!$C:$C,MATCH($F133,リスト!$B:$B,0))),"")</f>
        <v/>
      </c>
      <c r="T133" s="2" t="str">
        <f>IFERROR(IF($K133="","",INDEX(リスト!$F:$F,MATCH($K133,リスト!$E:$E,0))),"")</f>
        <v/>
      </c>
      <c r="U133" s="2" t="str">
        <f>IF($B133="","",RIGHT($G133*1000+200+COUNTIF($G$2:$G133,$G133),9))</f>
        <v/>
      </c>
      <c r="V133" s="2" t="str">
        <f>IF(OR($B133="",設定!$I$15="",設定!$I$15="独立"),"",IF($M133="","　－　",IF($L133="",IF(設定!$I$15="所・名","　－　・"&amp;$M133,IF(設定!$I$15="所/名","　－　 / "&amp;$M133,IF(設定!$I$15="(所)名","(　－　) "&amp;$M133,IF(設定!$I$15="名・所",$M133&amp;"・　－　",IF(設定!$I$15="名/所",$M133&amp;" / 　－　",IF(設定!$I$15="名(所)",$M133&amp;"(　－　)")))))),IF(設定!$I$15="所・名",INDEX(リスト!$S$2:$S$48,MATCH($L133,リスト!$R$2:$R$48,0))&amp;"・"&amp;$M133,IF(設定!$I$15="所/名",INDEX(リスト!$S$2:$S$48,MATCH($L133,リスト!$R$2:$R$48,0))&amp;" / "&amp;$M133,IF(設定!$I$15="(所)名","("&amp;INDEX(リスト!$S$2:$S$48,MATCH($L133,リスト!$R$2:$R$48,0))&amp;") "&amp;$M133,IF(設定!$I$15="名・所",$M133&amp;"・"&amp;INDEX(リスト!$S$2:$S$48,MATCH($L133,リスト!$R$2:$R$48,0)),IF(設定!$I$15="名/所",$M133&amp;" / "&amp;INDEX(リスト!$S$2:$S$48,MATCH($L133,リスト!$R$2:$R$48,0)),IF(設定!$I$15="名(所)",$M133&amp;" ("&amp;INDEX(リスト!$S$2:$S$48,MATCH($L133,リスト!$R$2:$R$48,0))&amp;")")))))))))</f>
        <v/>
      </c>
    </row>
    <row r="134" spans="15:22" x14ac:dyDescent="0.4">
      <c r="O134" s="2" t="str">
        <f>IFERROR(IF($B134="","",INDEX(所属情報!$E:$E,MATCH($A134,所属情報!$A:$A,0))),"")</f>
        <v/>
      </c>
      <c r="P134" s="2" t="str">
        <f t="shared" si="6"/>
        <v/>
      </c>
      <c r="Q134" s="2" t="str">
        <f t="shared" si="7"/>
        <v/>
      </c>
      <c r="R134" s="2" t="str">
        <f t="shared" si="8"/>
        <v/>
      </c>
      <c r="S134" s="2" t="str">
        <f>IFERROR(IF($F134="","",INDEX(リスト!$C:$C,MATCH($F134,リスト!$B:$B,0))),"")</f>
        <v/>
      </c>
      <c r="T134" s="2" t="str">
        <f>IFERROR(IF($K134="","",INDEX(リスト!$F:$F,MATCH($K134,リスト!$E:$E,0))),"")</f>
        <v/>
      </c>
      <c r="U134" s="2" t="str">
        <f>IF($B134="","",RIGHT($G134*1000+200+COUNTIF($G$2:$G134,$G134),9))</f>
        <v/>
      </c>
      <c r="V134" s="2" t="str">
        <f>IF(OR($B134="",設定!$I$15="",設定!$I$15="独立"),"",IF($M134="","　－　",IF($L134="",IF(設定!$I$15="所・名","　－　・"&amp;$M134,IF(設定!$I$15="所/名","　－　 / "&amp;$M134,IF(設定!$I$15="(所)名","(　－　) "&amp;$M134,IF(設定!$I$15="名・所",$M134&amp;"・　－　",IF(設定!$I$15="名/所",$M134&amp;" / 　－　",IF(設定!$I$15="名(所)",$M134&amp;"(　－　)")))))),IF(設定!$I$15="所・名",INDEX(リスト!$S$2:$S$48,MATCH($L134,リスト!$R$2:$R$48,0))&amp;"・"&amp;$M134,IF(設定!$I$15="所/名",INDEX(リスト!$S$2:$S$48,MATCH($L134,リスト!$R$2:$R$48,0))&amp;" / "&amp;$M134,IF(設定!$I$15="(所)名","("&amp;INDEX(リスト!$S$2:$S$48,MATCH($L134,リスト!$R$2:$R$48,0))&amp;") "&amp;$M134,IF(設定!$I$15="名・所",$M134&amp;"・"&amp;INDEX(リスト!$S$2:$S$48,MATCH($L134,リスト!$R$2:$R$48,0)),IF(設定!$I$15="名/所",$M134&amp;" / "&amp;INDEX(リスト!$S$2:$S$48,MATCH($L134,リスト!$R$2:$R$48,0)),IF(設定!$I$15="名(所)",$M134&amp;" ("&amp;INDEX(リスト!$S$2:$S$48,MATCH($L134,リスト!$R$2:$R$48,0))&amp;")")))))))))</f>
        <v/>
      </c>
    </row>
    <row r="135" spans="15:22" x14ac:dyDescent="0.4">
      <c r="O135" s="2" t="str">
        <f>IFERROR(IF($B135="","",INDEX(所属情報!$E:$E,MATCH($A135,所属情報!$A:$A,0))),"")</f>
        <v/>
      </c>
      <c r="P135" s="2" t="str">
        <f t="shared" si="6"/>
        <v/>
      </c>
      <c r="Q135" s="2" t="str">
        <f t="shared" si="7"/>
        <v/>
      </c>
      <c r="R135" s="2" t="str">
        <f t="shared" si="8"/>
        <v/>
      </c>
      <c r="S135" s="2" t="str">
        <f>IFERROR(IF($F135="","",INDEX(リスト!$C:$C,MATCH($F135,リスト!$B:$B,0))),"")</f>
        <v/>
      </c>
      <c r="T135" s="2" t="str">
        <f>IFERROR(IF($K135="","",INDEX(リスト!$F:$F,MATCH($K135,リスト!$E:$E,0))),"")</f>
        <v/>
      </c>
      <c r="U135" s="2" t="str">
        <f>IF($B135="","",RIGHT($G135*1000+200+COUNTIF($G$2:$G135,$G135),9))</f>
        <v/>
      </c>
      <c r="V135" s="2" t="str">
        <f>IF(OR($B135="",設定!$I$15="",設定!$I$15="独立"),"",IF($M135="","　－　",IF($L135="",IF(設定!$I$15="所・名","　－　・"&amp;$M135,IF(設定!$I$15="所/名","　－　 / "&amp;$M135,IF(設定!$I$15="(所)名","(　－　) "&amp;$M135,IF(設定!$I$15="名・所",$M135&amp;"・　－　",IF(設定!$I$15="名/所",$M135&amp;" / 　－　",IF(設定!$I$15="名(所)",$M135&amp;"(　－　)")))))),IF(設定!$I$15="所・名",INDEX(リスト!$S$2:$S$48,MATCH($L135,リスト!$R$2:$R$48,0))&amp;"・"&amp;$M135,IF(設定!$I$15="所/名",INDEX(リスト!$S$2:$S$48,MATCH($L135,リスト!$R$2:$R$48,0))&amp;" / "&amp;$M135,IF(設定!$I$15="(所)名","("&amp;INDEX(リスト!$S$2:$S$48,MATCH($L135,リスト!$R$2:$R$48,0))&amp;") "&amp;$M135,IF(設定!$I$15="名・所",$M135&amp;"・"&amp;INDEX(リスト!$S$2:$S$48,MATCH($L135,リスト!$R$2:$R$48,0)),IF(設定!$I$15="名/所",$M135&amp;" / "&amp;INDEX(リスト!$S$2:$S$48,MATCH($L135,リスト!$R$2:$R$48,0)),IF(設定!$I$15="名(所)",$M135&amp;" ("&amp;INDEX(リスト!$S$2:$S$48,MATCH($L135,リスト!$R$2:$R$48,0))&amp;")")))))))))</f>
        <v/>
      </c>
    </row>
    <row r="136" spans="15:22" x14ac:dyDescent="0.4">
      <c r="O136" s="2" t="str">
        <f>IFERROR(IF($B136="","",INDEX(所属情報!$E:$E,MATCH($A136,所属情報!$A:$A,0))),"")</f>
        <v/>
      </c>
      <c r="P136" s="2" t="str">
        <f t="shared" si="6"/>
        <v/>
      </c>
      <c r="Q136" s="2" t="str">
        <f t="shared" si="7"/>
        <v/>
      </c>
      <c r="R136" s="2" t="str">
        <f t="shared" si="8"/>
        <v/>
      </c>
      <c r="S136" s="2" t="str">
        <f>IFERROR(IF($F136="","",INDEX(リスト!$C:$C,MATCH($F136,リスト!$B:$B,0))),"")</f>
        <v/>
      </c>
      <c r="T136" s="2" t="str">
        <f>IFERROR(IF($K136="","",INDEX(リスト!$F:$F,MATCH($K136,リスト!$E:$E,0))),"")</f>
        <v/>
      </c>
      <c r="U136" s="2" t="str">
        <f>IF($B136="","",RIGHT($G136*1000+200+COUNTIF($G$2:$G136,$G136),9))</f>
        <v/>
      </c>
      <c r="V136" s="2" t="str">
        <f>IF(OR($B136="",設定!$I$15="",設定!$I$15="独立"),"",IF($M136="","　－　",IF($L136="",IF(設定!$I$15="所・名","　－　・"&amp;$M136,IF(設定!$I$15="所/名","　－　 / "&amp;$M136,IF(設定!$I$15="(所)名","(　－　) "&amp;$M136,IF(設定!$I$15="名・所",$M136&amp;"・　－　",IF(設定!$I$15="名/所",$M136&amp;" / 　－　",IF(設定!$I$15="名(所)",$M136&amp;"(　－　)")))))),IF(設定!$I$15="所・名",INDEX(リスト!$S$2:$S$48,MATCH($L136,リスト!$R$2:$R$48,0))&amp;"・"&amp;$M136,IF(設定!$I$15="所/名",INDEX(リスト!$S$2:$S$48,MATCH($L136,リスト!$R$2:$R$48,0))&amp;" / "&amp;$M136,IF(設定!$I$15="(所)名","("&amp;INDEX(リスト!$S$2:$S$48,MATCH($L136,リスト!$R$2:$R$48,0))&amp;") "&amp;$M136,IF(設定!$I$15="名・所",$M136&amp;"・"&amp;INDEX(リスト!$S$2:$S$48,MATCH($L136,リスト!$R$2:$R$48,0)),IF(設定!$I$15="名/所",$M136&amp;" / "&amp;INDEX(リスト!$S$2:$S$48,MATCH($L136,リスト!$R$2:$R$48,0)),IF(設定!$I$15="名(所)",$M136&amp;" ("&amp;INDEX(リスト!$S$2:$S$48,MATCH($L136,リスト!$R$2:$R$48,0))&amp;")")))))))))</f>
        <v/>
      </c>
    </row>
    <row r="137" spans="15:22" x14ac:dyDescent="0.4">
      <c r="O137" s="2" t="str">
        <f>IFERROR(IF($B137="","",INDEX(所属情報!$E:$E,MATCH($A137,所属情報!$A:$A,0))),"")</f>
        <v/>
      </c>
      <c r="P137" s="2" t="str">
        <f t="shared" si="6"/>
        <v/>
      </c>
      <c r="Q137" s="2" t="str">
        <f t="shared" si="7"/>
        <v/>
      </c>
      <c r="R137" s="2" t="str">
        <f t="shared" si="8"/>
        <v/>
      </c>
      <c r="S137" s="2" t="str">
        <f>IFERROR(IF($F137="","",INDEX(リスト!$C:$C,MATCH($F137,リスト!$B:$B,0))),"")</f>
        <v/>
      </c>
      <c r="T137" s="2" t="str">
        <f>IFERROR(IF($K137="","",INDEX(リスト!$F:$F,MATCH($K137,リスト!$E:$E,0))),"")</f>
        <v/>
      </c>
      <c r="U137" s="2" t="str">
        <f>IF($B137="","",RIGHT($G137*1000+200+COUNTIF($G$2:$G137,$G137),9))</f>
        <v/>
      </c>
      <c r="V137" s="2" t="str">
        <f>IF(OR($B137="",設定!$I$15="",設定!$I$15="独立"),"",IF($M137="","　－　",IF($L137="",IF(設定!$I$15="所・名","　－　・"&amp;$M137,IF(設定!$I$15="所/名","　－　 / "&amp;$M137,IF(設定!$I$15="(所)名","(　－　) "&amp;$M137,IF(設定!$I$15="名・所",$M137&amp;"・　－　",IF(設定!$I$15="名/所",$M137&amp;" / 　－　",IF(設定!$I$15="名(所)",$M137&amp;"(　－　)")))))),IF(設定!$I$15="所・名",INDEX(リスト!$S$2:$S$48,MATCH($L137,リスト!$R$2:$R$48,0))&amp;"・"&amp;$M137,IF(設定!$I$15="所/名",INDEX(リスト!$S$2:$S$48,MATCH($L137,リスト!$R$2:$R$48,0))&amp;" / "&amp;$M137,IF(設定!$I$15="(所)名","("&amp;INDEX(リスト!$S$2:$S$48,MATCH($L137,リスト!$R$2:$R$48,0))&amp;") "&amp;$M137,IF(設定!$I$15="名・所",$M137&amp;"・"&amp;INDEX(リスト!$S$2:$S$48,MATCH($L137,リスト!$R$2:$R$48,0)),IF(設定!$I$15="名/所",$M137&amp;" / "&amp;INDEX(リスト!$S$2:$S$48,MATCH($L137,リスト!$R$2:$R$48,0)),IF(設定!$I$15="名(所)",$M137&amp;" ("&amp;INDEX(リスト!$S$2:$S$48,MATCH($L137,リスト!$R$2:$R$48,0))&amp;")")))))))))</f>
        <v/>
      </c>
    </row>
    <row r="138" spans="15:22" x14ac:dyDescent="0.4">
      <c r="O138" s="2" t="str">
        <f>IFERROR(IF($B138="","",INDEX(所属情報!$E:$E,MATCH($A138,所属情報!$A:$A,0))),"")</f>
        <v/>
      </c>
      <c r="P138" s="2" t="str">
        <f t="shared" si="6"/>
        <v/>
      </c>
      <c r="Q138" s="2" t="str">
        <f t="shared" si="7"/>
        <v/>
      </c>
      <c r="R138" s="2" t="str">
        <f t="shared" si="8"/>
        <v/>
      </c>
      <c r="S138" s="2" t="str">
        <f>IFERROR(IF($F138="","",INDEX(リスト!$C:$C,MATCH($F138,リスト!$B:$B,0))),"")</f>
        <v/>
      </c>
      <c r="T138" s="2" t="str">
        <f>IFERROR(IF($K138="","",INDEX(リスト!$F:$F,MATCH($K138,リスト!$E:$E,0))),"")</f>
        <v/>
      </c>
      <c r="U138" s="2" t="str">
        <f>IF($B138="","",RIGHT($G138*1000+200+COUNTIF($G$2:$G138,$G138),9))</f>
        <v/>
      </c>
      <c r="V138" s="2" t="str">
        <f>IF(OR($B138="",設定!$I$15="",設定!$I$15="独立"),"",IF($M138="","　－　",IF($L138="",IF(設定!$I$15="所・名","　－　・"&amp;$M138,IF(設定!$I$15="所/名","　－　 / "&amp;$M138,IF(設定!$I$15="(所)名","(　－　) "&amp;$M138,IF(設定!$I$15="名・所",$M138&amp;"・　－　",IF(設定!$I$15="名/所",$M138&amp;" / 　－　",IF(設定!$I$15="名(所)",$M138&amp;"(　－　)")))))),IF(設定!$I$15="所・名",INDEX(リスト!$S$2:$S$48,MATCH($L138,リスト!$R$2:$R$48,0))&amp;"・"&amp;$M138,IF(設定!$I$15="所/名",INDEX(リスト!$S$2:$S$48,MATCH($L138,リスト!$R$2:$R$48,0))&amp;" / "&amp;$M138,IF(設定!$I$15="(所)名","("&amp;INDEX(リスト!$S$2:$S$48,MATCH($L138,リスト!$R$2:$R$48,0))&amp;") "&amp;$M138,IF(設定!$I$15="名・所",$M138&amp;"・"&amp;INDEX(リスト!$S$2:$S$48,MATCH($L138,リスト!$R$2:$R$48,0)),IF(設定!$I$15="名/所",$M138&amp;" / "&amp;INDEX(リスト!$S$2:$S$48,MATCH($L138,リスト!$R$2:$R$48,0)),IF(設定!$I$15="名(所)",$M138&amp;" ("&amp;INDEX(リスト!$S$2:$S$48,MATCH($L138,リスト!$R$2:$R$48,0))&amp;")")))))))))</f>
        <v/>
      </c>
    </row>
    <row r="139" spans="15:22" x14ac:dyDescent="0.4">
      <c r="O139" s="2" t="str">
        <f>IFERROR(IF($B139="","",INDEX(所属情報!$E:$E,MATCH($A139,所属情報!$A:$A,0))),"")</f>
        <v/>
      </c>
      <c r="P139" s="2" t="str">
        <f t="shared" si="6"/>
        <v/>
      </c>
      <c r="Q139" s="2" t="str">
        <f t="shared" si="7"/>
        <v/>
      </c>
      <c r="R139" s="2" t="str">
        <f t="shared" si="8"/>
        <v/>
      </c>
      <c r="S139" s="2" t="str">
        <f>IFERROR(IF($F139="","",INDEX(リスト!$C:$C,MATCH($F139,リスト!$B:$B,0))),"")</f>
        <v/>
      </c>
      <c r="T139" s="2" t="str">
        <f>IFERROR(IF($K139="","",INDEX(リスト!$F:$F,MATCH($K139,リスト!$E:$E,0))),"")</f>
        <v/>
      </c>
      <c r="U139" s="2" t="str">
        <f>IF($B139="","",RIGHT($G139*1000+200+COUNTIF($G$2:$G139,$G139),9))</f>
        <v/>
      </c>
      <c r="V139" s="2" t="str">
        <f>IF(OR($B139="",設定!$I$15="",設定!$I$15="独立"),"",IF($M139="","　－　",IF($L139="",IF(設定!$I$15="所・名","　－　・"&amp;$M139,IF(設定!$I$15="所/名","　－　 / "&amp;$M139,IF(設定!$I$15="(所)名","(　－　) "&amp;$M139,IF(設定!$I$15="名・所",$M139&amp;"・　－　",IF(設定!$I$15="名/所",$M139&amp;" / 　－　",IF(設定!$I$15="名(所)",$M139&amp;"(　－　)")))))),IF(設定!$I$15="所・名",INDEX(リスト!$S$2:$S$48,MATCH($L139,リスト!$R$2:$R$48,0))&amp;"・"&amp;$M139,IF(設定!$I$15="所/名",INDEX(リスト!$S$2:$S$48,MATCH($L139,リスト!$R$2:$R$48,0))&amp;" / "&amp;$M139,IF(設定!$I$15="(所)名","("&amp;INDEX(リスト!$S$2:$S$48,MATCH($L139,リスト!$R$2:$R$48,0))&amp;") "&amp;$M139,IF(設定!$I$15="名・所",$M139&amp;"・"&amp;INDEX(リスト!$S$2:$S$48,MATCH($L139,リスト!$R$2:$R$48,0)),IF(設定!$I$15="名/所",$M139&amp;" / "&amp;INDEX(リスト!$S$2:$S$48,MATCH($L139,リスト!$R$2:$R$48,0)),IF(設定!$I$15="名(所)",$M139&amp;" ("&amp;INDEX(リスト!$S$2:$S$48,MATCH($L139,リスト!$R$2:$R$48,0))&amp;")")))))))))</f>
        <v/>
      </c>
    </row>
    <row r="140" spans="15:22" x14ac:dyDescent="0.4">
      <c r="O140" s="2" t="str">
        <f>IFERROR(IF($B140="","",INDEX(所属情報!$E:$E,MATCH($A140,所属情報!$A:$A,0))),"")</f>
        <v/>
      </c>
      <c r="P140" s="2" t="str">
        <f t="shared" si="6"/>
        <v/>
      </c>
      <c r="Q140" s="2" t="str">
        <f t="shared" si="7"/>
        <v/>
      </c>
      <c r="R140" s="2" t="str">
        <f t="shared" si="8"/>
        <v/>
      </c>
      <c r="S140" s="2" t="str">
        <f>IFERROR(IF($F140="","",INDEX(リスト!$C:$C,MATCH($F140,リスト!$B:$B,0))),"")</f>
        <v/>
      </c>
      <c r="T140" s="2" t="str">
        <f>IFERROR(IF($K140="","",INDEX(リスト!$F:$F,MATCH($K140,リスト!$E:$E,0))),"")</f>
        <v/>
      </c>
      <c r="U140" s="2" t="str">
        <f>IF($B140="","",RIGHT($G140*1000+200+COUNTIF($G$2:$G140,$G140),9))</f>
        <v/>
      </c>
      <c r="V140" s="2" t="str">
        <f>IF(OR($B140="",設定!$I$15="",設定!$I$15="独立"),"",IF($M140="","　－　",IF($L140="",IF(設定!$I$15="所・名","　－　・"&amp;$M140,IF(設定!$I$15="所/名","　－　 / "&amp;$M140,IF(設定!$I$15="(所)名","(　－　) "&amp;$M140,IF(設定!$I$15="名・所",$M140&amp;"・　－　",IF(設定!$I$15="名/所",$M140&amp;" / 　－　",IF(設定!$I$15="名(所)",$M140&amp;"(　－　)")))))),IF(設定!$I$15="所・名",INDEX(リスト!$S$2:$S$48,MATCH($L140,リスト!$R$2:$R$48,0))&amp;"・"&amp;$M140,IF(設定!$I$15="所/名",INDEX(リスト!$S$2:$S$48,MATCH($L140,リスト!$R$2:$R$48,0))&amp;" / "&amp;$M140,IF(設定!$I$15="(所)名","("&amp;INDEX(リスト!$S$2:$S$48,MATCH($L140,リスト!$R$2:$R$48,0))&amp;") "&amp;$M140,IF(設定!$I$15="名・所",$M140&amp;"・"&amp;INDEX(リスト!$S$2:$S$48,MATCH($L140,リスト!$R$2:$R$48,0)),IF(設定!$I$15="名/所",$M140&amp;" / "&amp;INDEX(リスト!$S$2:$S$48,MATCH($L140,リスト!$R$2:$R$48,0)),IF(設定!$I$15="名(所)",$M140&amp;" ("&amp;INDEX(リスト!$S$2:$S$48,MATCH($L140,リスト!$R$2:$R$48,0))&amp;")")))))))))</f>
        <v/>
      </c>
    </row>
    <row r="141" spans="15:22" x14ac:dyDescent="0.4">
      <c r="O141" s="2" t="str">
        <f>IFERROR(IF($B141="","",INDEX(所属情報!$E:$E,MATCH($A141,所属情報!$A:$A,0))),"")</f>
        <v/>
      </c>
      <c r="P141" s="2" t="str">
        <f t="shared" si="6"/>
        <v/>
      </c>
      <c r="Q141" s="2" t="str">
        <f t="shared" si="7"/>
        <v/>
      </c>
      <c r="R141" s="2" t="str">
        <f t="shared" si="8"/>
        <v/>
      </c>
      <c r="S141" s="2" t="str">
        <f>IFERROR(IF($F141="","",INDEX(リスト!$C:$C,MATCH($F141,リスト!$B:$B,0))),"")</f>
        <v/>
      </c>
      <c r="T141" s="2" t="str">
        <f>IFERROR(IF($K141="","",INDEX(リスト!$F:$F,MATCH($K141,リスト!$E:$E,0))),"")</f>
        <v/>
      </c>
      <c r="U141" s="2" t="str">
        <f>IF($B141="","",RIGHT($G141*1000+200+COUNTIF($G$2:$G141,$G141),9))</f>
        <v/>
      </c>
      <c r="V141" s="2" t="str">
        <f>IF(OR($B141="",設定!$I$15="",設定!$I$15="独立"),"",IF($M141="","　－　",IF($L141="",IF(設定!$I$15="所・名","　－　・"&amp;$M141,IF(設定!$I$15="所/名","　－　 / "&amp;$M141,IF(設定!$I$15="(所)名","(　－　) "&amp;$M141,IF(設定!$I$15="名・所",$M141&amp;"・　－　",IF(設定!$I$15="名/所",$M141&amp;" / 　－　",IF(設定!$I$15="名(所)",$M141&amp;"(　－　)")))))),IF(設定!$I$15="所・名",INDEX(リスト!$S$2:$S$48,MATCH($L141,リスト!$R$2:$R$48,0))&amp;"・"&amp;$M141,IF(設定!$I$15="所/名",INDEX(リスト!$S$2:$S$48,MATCH($L141,リスト!$R$2:$R$48,0))&amp;" / "&amp;$M141,IF(設定!$I$15="(所)名","("&amp;INDEX(リスト!$S$2:$S$48,MATCH($L141,リスト!$R$2:$R$48,0))&amp;") "&amp;$M141,IF(設定!$I$15="名・所",$M141&amp;"・"&amp;INDEX(リスト!$S$2:$S$48,MATCH($L141,リスト!$R$2:$R$48,0)),IF(設定!$I$15="名/所",$M141&amp;" / "&amp;INDEX(リスト!$S$2:$S$48,MATCH($L141,リスト!$R$2:$R$48,0)),IF(設定!$I$15="名(所)",$M141&amp;" ("&amp;INDEX(リスト!$S$2:$S$48,MATCH($L141,リスト!$R$2:$R$48,0))&amp;")")))))))))</f>
        <v/>
      </c>
    </row>
    <row r="142" spans="15:22" x14ac:dyDescent="0.4">
      <c r="O142" s="2" t="str">
        <f>IFERROR(IF($B142="","",INDEX(所属情報!$E:$E,MATCH($A142,所属情報!$A:$A,0))),"")</f>
        <v/>
      </c>
      <c r="P142" s="2" t="str">
        <f t="shared" si="6"/>
        <v/>
      </c>
      <c r="Q142" s="2" t="str">
        <f t="shared" si="7"/>
        <v/>
      </c>
      <c r="R142" s="2" t="str">
        <f t="shared" si="8"/>
        <v/>
      </c>
      <c r="S142" s="2" t="str">
        <f>IFERROR(IF($F142="","",INDEX(リスト!$C:$C,MATCH($F142,リスト!$B:$B,0))),"")</f>
        <v/>
      </c>
      <c r="T142" s="2" t="str">
        <f>IFERROR(IF($K142="","",INDEX(リスト!$F:$F,MATCH($K142,リスト!$E:$E,0))),"")</f>
        <v/>
      </c>
      <c r="U142" s="2" t="str">
        <f>IF($B142="","",RIGHT($G142*1000+200+COUNTIF($G$2:$G142,$G142),9))</f>
        <v/>
      </c>
      <c r="V142" s="2" t="str">
        <f>IF(OR($B142="",設定!$I$15="",設定!$I$15="独立"),"",IF($M142="","　－　",IF($L142="",IF(設定!$I$15="所・名","　－　・"&amp;$M142,IF(設定!$I$15="所/名","　－　 / "&amp;$M142,IF(設定!$I$15="(所)名","(　－　) "&amp;$M142,IF(設定!$I$15="名・所",$M142&amp;"・　－　",IF(設定!$I$15="名/所",$M142&amp;" / 　－　",IF(設定!$I$15="名(所)",$M142&amp;"(　－　)")))))),IF(設定!$I$15="所・名",INDEX(リスト!$S$2:$S$48,MATCH($L142,リスト!$R$2:$R$48,0))&amp;"・"&amp;$M142,IF(設定!$I$15="所/名",INDEX(リスト!$S$2:$S$48,MATCH($L142,リスト!$R$2:$R$48,0))&amp;" / "&amp;$M142,IF(設定!$I$15="(所)名","("&amp;INDEX(リスト!$S$2:$S$48,MATCH($L142,リスト!$R$2:$R$48,0))&amp;") "&amp;$M142,IF(設定!$I$15="名・所",$M142&amp;"・"&amp;INDEX(リスト!$S$2:$S$48,MATCH($L142,リスト!$R$2:$R$48,0)),IF(設定!$I$15="名/所",$M142&amp;" / "&amp;INDEX(リスト!$S$2:$S$48,MATCH($L142,リスト!$R$2:$R$48,0)),IF(設定!$I$15="名(所)",$M142&amp;" ("&amp;INDEX(リスト!$S$2:$S$48,MATCH($L142,リスト!$R$2:$R$48,0))&amp;")")))))))))</f>
        <v/>
      </c>
    </row>
    <row r="143" spans="15:22" x14ac:dyDescent="0.4">
      <c r="O143" s="2" t="str">
        <f>IFERROR(IF($B143="","",INDEX(所属情報!$E:$E,MATCH($A143,所属情報!$A:$A,0))),"")</f>
        <v/>
      </c>
      <c r="P143" s="2" t="str">
        <f t="shared" si="6"/>
        <v/>
      </c>
      <c r="Q143" s="2" t="str">
        <f t="shared" si="7"/>
        <v/>
      </c>
      <c r="R143" s="2" t="str">
        <f t="shared" si="8"/>
        <v/>
      </c>
      <c r="S143" s="2" t="str">
        <f>IFERROR(IF($F143="","",INDEX(リスト!$C:$C,MATCH($F143,リスト!$B:$B,0))),"")</f>
        <v/>
      </c>
      <c r="T143" s="2" t="str">
        <f>IFERROR(IF($K143="","",INDEX(リスト!$F:$F,MATCH($K143,リスト!$E:$E,0))),"")</f>
        <v/>
      </c>
      <c r="U143" s="2" t="str">
        <f>IF($B143="","",RIGHT($G143*1000+200+COUNTIF($G$2:$G143,$G143),9))</f>
        <v/>
      </c>
      <c r="V143" s="2" t="str">
        <f>IF(OR($B143="",設定!$I$15="",設定!$I$15="独立"),"",IF($M143="","　－　",IF($L143="",IF(設定!$I$15="所・名","　－　・"&amp;$M143,IF(設定!$I$15="所/名","　－　 / "&amp;$M143,IF(設定!$I$15="(所)名","(　－　) "&amp;$M143,IF(設定!$I$15="名・所",$M143&amp;"・　－　",IF(設定!$I$15="名/所",$M143&amp;" / 　－　",IF(設定!$I$15="名(所)",$M143&amp;"(　－　)")))))),IF(設定!$I$15="所・名",INDEX(リスト!$S$2:$S$48,MATCH($L143,リスト!$R$2:$R$48,0))&amp;"・"&amp;$M143,IF(設定!$I$15="所/名",INDEX(リスト!$S$2:$S$48,MATCH($L143,リスト!$R$2:$R$48,0))&amp;" / "&amp;$M143,IF(設定!$I$15="(所)名","("&amp;INDEX(リスト!$S$2:$S$48,MATCH($L143,リスト!$R$2:$R$48,0))&amp;") "&amp;$M143,IF(設定!$I$15="名・所",$M143&amp;"・"&amp;INDEX(リスト!$S$2:$S$48,MATCH($L143,リスト!$R$2:$R$48,0)),IF(設定!$I$15="名/所",$M143&amp;" / "&amp;INDEX(リスト!$S$2:$S$48,MATCH($L143,リスト!$R$2:$R$48,0)),IF(設定!$I$15="名(所)",$M143&amp;" ("&amp;INDEX(リスト!$S$2:$S$48,MATCH($L143,リスト!$R$2:$R$48,0))&amp;")")))))))))</f>
        <v/>
      </c>
    </row>
    <row r="144" spans="15:22" x14ac:dyDescent="0.4">
      <c r="O144" s="2" t="str">
        <f>IFERROR(IF($B144="","",INDEX(所属情報!$E:$E,MATCH($A144,所属情報!$A:$A,0))),"")</f>
        <v/>
      </c>
      <c r="P144" s="2" t="str">
        <f t="shared" si="6"/>
        <v/>
      </c>
      <c r="Q144" s="2" t="str">
        <f t="shared" si="7"/>
        <v/>
      </c>
      <c r="R144" s="2" t="str">
        <f t="shared" si="8"/>
        <v/>
      </c>
      <c r="S144" s="2" t="str">
        <f>IFERROR(IF($F144="","",INDEX(リスト!$C:$C,MATCH($F144,リスト!$B:$B,0))),"")</f>
        <v/>
      </c>
      <c r="T144" s="2" t="str">
        <f>IFERROR(IF($K144="","",INDEX(リスト!$F:$F,MATCH($K144,リスト!$E:$E,0))),"")</f>
        <v/>
      </c>
      <c r="U144" s="2" t="str">
        <f>IF($B144="","",RIGHT($G144*1000+200+COUNTIF($G$2:$G144,$G144),9))</f>
        <v/>
      </c>
      <c r="V144" s="2" t="str">
        <f>IF(OR($B144="",設定!$I$15="",設定!$I$15="独立"),"",IF($M144="","　－　",IF($L144="",IF(設定!$I$15="所・名","　－　・"&amp;$M144,IF(設定!$I$15="所/名","　－　 / "&amp;$M144,IF(設定!$I$15="(所)名","(　－　) "&amp;$M144,IF(設定!$I$15="名・所",$M144&amp;"・　－　",IF(設定!$I$15="名/所",$M144&amp;" / 　－　",IF(設定!$I$15="名(所)",$M144&amp;"(　－　)")))))),IF(設定!$I$15="所・名",INDEX(リスト!$S$2:$S$48,MATCH($L144,リスト!$R$2:$R$48,0))&amp;"・"&amp;$M144,IF(設定!$I$15="所/名",INDEX(リスト!$S$2:$S$48,MATCH($L144,リスト!$R$2:$R$48,0))&amp;" / "&amp;$M144,IF(設定!$I$15="(所)名","("&amp;INDEX(リスト!$S$2:$S$48,MATCH($L144,リスト!$R$2:$R$48,0))&amp;") "&amp;$M144,IF(設定!$I$15="名・所",$M144&amp;"・"&amp;INDEX(リスト!$S$2:$S$48,MATCH($L144,リスト!$R$2:$R$48,0)),IF(設定!$I$15="名/所",$M144&amp;" / "&amp;INDEX(リスト!$S$2:$S$48,MATCH($L144,リスト!$R$2:$R$48,0)),IF(設定!$I$15="名(所)",$M144&amp;" ("&amp;INDEX(リスト!$S$2:$S$48,MATCH($L144,リスト!$R$2:$R$48,0))&amp;")")))))))))</f>
        <v/>
      </c>
    </row>
    <row r="145" spans="15:22" x14ac:dyDescent="0.4">
      <c r="O145" s="2" t="str">
        <f>IFERROR(IF($B145="","",INDEX(所属情報!$E:$E,MATCH($A145,所属情報!$A:$A,0))),"")</f>
        <v/>
      </c>
      <c r="P145" s="2" t="str">
        <f t="shared" si="6"/>
        <v/>
      </c>
      <c r="Q145" s="2" t="str">
        <f t="shared" si="7"/>
        <v/>
      </c>
      <c r="R145" s="2" t="str">
        <f t="shared" si="8"/>
        <v/>
      </c>
      <c r="S145" s="2" t="str">
        <f>IFERROR(IF($F145="","",INDEX(リスト!$C:$C,MATCH($F145,リスト!$B:$B,0))),"")</f>
        <v/>
      </c>
      <c r="T145" s="2" t="str">
        <f>IFERROR(IF($K145="","",INDEX(リスト!$F:$F,MATCH($K145,リスト!$E:$E,0))),"")</f>
        <v/>
      </c>
      <c r="U145" s="2" t="str">
        <f>IF($B145="","",RIGHT($G145*1000+200+COUNTIF($G$2:$G145,$G145),9))</f>
        <v/>
      </c>
      <c r="V145" s="2" t="str">
        <f>IF(OR($B145="",設定!$I$15="",設定!$I$15="独立"),"",IF($M145="","　－　",IF($L145="",IF(設定!$I$15="所・名","　－　・"&amp;$M145,IF(設定!$I$15="所/名","　－　 / "&amp;$M145,IF(設定!$I$15="(所)名","(　－　) "&amp;$M145,IF(設定!$I$15="名・所",$M145&amp;"・　－　",IF(設定!$I$15="名/所",$M145&amp;" / 　－　",IF(設定!$I$15="名(所)",$M145&amp;"(　－　)")))))),IF(設定!$I$15="所・名",INDEX(リスト!$S$2:$S$48,MATCH($L145,リスト!$R$2:$R$48,0))&amp;"・"&amp;$M145,IF(設定!$I$15="所/名",INDEX(リスト!$S$2:$S$48,MATCH($L145,リスト!$R$2:$R$48,0))&amp;" / "&amp;$M145,IF(設定!$I$15="(所)名","("&amp;INDEX(リスト!$S$2:$S$48,MATCH($L145,リスト!$R$2:$R$48,0))&amp;") "&amp;$M145,IF(設定!$I$15="名・所",$M145&amp;"・"&amp;INDEX(リスト!$S$2:$S$48,MATCH($L145,リスト!$R$2:$R$48,0)),IF(設定!$I$15="名/所",$M145&amp;" / "&amp;INDEX(リスト!$S$2:$S$48,MATCH($L145,リスト!$R$2:$R$48,0)),IF(設定!$I$15="名(所)",$M145&amp;" ("&amp;INDEX(リスト!$S$2:$S$48,MATCH($L145,リスト!$R$2:$R$48,0))&amp;")")))))))))</f>
        <v/>
      </c>
    </row>
    <row r="146" spans="15:22" x14ac:dyDescent="0.4">
      <c r="O146" s="2" t="str">
        <f>IFERROR(IF($B146="","",INDEX(所属情報!$E:$E,MATCH($A146,所属情報!$A:$A,0))),"")</f>
        <v/>
      </c>
      <c r="P146" s="2" t="str">
        <f t="shared" si="6"/>
        <v/>
      </c>
      <c r="Q146" s="2" t="str">
        <f t="shared" si="7"/>
        <v/>
      </c>
      <c r="R146" s="2" t="str">
        <f t="shared" si="8"/>
        <v/>
      </c>
      <c r="S146" s="2" t="str">
        <f>IFERROR(IF($F146="","",INDEX(リスト!$C:$C,MATCH($F146,リスト!$B:$B,0))),"")</f>
        <v/>
      </c>
      <c r="T146" s="2" t="str">
        <f>IFERROR(IF($K146="","",INDEX(リスト!$F:$F,MATCH($K146,リスト!$E:$E,0))),"")</f>
        <v/>
      </c>
      <c r="U146" s="2" t="str">
        <f>IF($B146="","",RIGHT($G146*1000+200+COUNTIF($G$2:$G146,$G146),9))</f>
        <v/>
      </c>
      <c r="V146" s="2" t="str">
        <f>IF(OR($B146="",設定!$I$15="",設定!$I$15="独立"),"",IF($M146="","　－　",IF($L146="",IF(設定!$I$15="所・名","　－　・"&amp;$M146,IF(設定!$I$15="所/名","　－　 / "&amp;$M146,IF(設定!$I$15="(所)名","(　－　) "&amp;$M146,IF(設定!$I$15="名・所",$M146&amp;"・　－　",IF(設定!$I$15="名/所",$M146&amp;" / 　－　",IF(設定!$I$15="名(所)",$M146&amp;"(　－　)")))))),IF(設定!$I$15="所・名",INDEX(リスト!$S$2:$S$48,MATCH($L146,リスト!$R$2:$R$48,0))&amp;"・"&amp;$M146,IF(設定!$I$15="所/名",INDEX(リスト!$S$2:$S$48,MATCH($L146,リスト!$R$2:$R$48,0))&amp;" / "&amp;$M146,IF(設定!$I$15="(所)名","("&amp;INDEX(リスト!$S$2:$S$48,MATCH($L146,リスト!$R$2:$R$48,0))&amp;") "&amp;$M146,IF(設定!$I$15="名・所",$M146&amp;"・"&amp;INDEX(リスト!$S$2:$S$48,MATCH($L146,リスト!$R$2:$R$48,0)),IF(設定!$I$15="名/所",$M146&amp;" / "&amp;INDEX(リスト!$S$2:$S$48,MATCH($L146,リスト!$R$2:$R$48,0)),IF(設定!$I$15="名(所)",$M146&amp;" ("&amp;INDEX(リスト!$S$2:$S$48,MATCH($L146,リスト!$R$2:$R$48,0))&amp;")")))))))))</f>
        <v/>
      </c>
    </row>
    <row r="147" spans="15:22" x14ac:dyDescent="0.4">
      <c r="O147" s="2" t="str">
        <f>IFERROR(IF($B147="","",INDEX(所属情報!$E:$E,MATCH($A147,所属情報!$A:$A,0))),"")</f>
        <v/>
      </c>
      <c r="P147" s="2" t="str">
        <f t="shared" si="6"/>
        <v/>
      </c>
      <c r="Q147" s="2" t="str">
        <f t="shared" si="7"/>
        <v/>
      </c>
      <c r="R147" s="2" t="str">
        <f t="shared" si="8"/>
        <v/>
      </c>
      <c r="S147" s="2" t="str">
        <f>IFERROR(IF($F147="","",INDEX(リスト!$C:$C,MATCH($F147,リスト!$B:$B,0))),"")</f>
        <v/>
      </c>
      <c r="T147" s="2" t="str">
        <f>IFERROR(IF($K147="","",INDEX(リスト!$F:$F,MATCH($K147,リスト!$E:$E,0))),"")</f>
        <v/>
      </c>
      <c r="U147" s="2" t="str">
        <f>IF($B147="","",RIGHT($G147*1000+200+COUNTIF($G$2:$G147,$G147),9))</f>
        <v/>
      </c>
      <c r="V147" s="2" t="str">
        <f>IF(OR($B147="",設定!$I$15="",設定!$I$15="独立"),"",IF($M147="","　－　",IF($L147="",IF(設定!$I$15="所・名","　－　・"&amp;$M147,IF(設定!$I$15="所/名","　－　 / "&amp;$M147,IF(設定!$I$15="(所)名","(　－　) "&amp;$M147,IF(設定!$I$15="名・所",$M147&amp;"・　－　",IF(設定!$I$15="名/所",$M147&amp;" / 　－　",IF(設定!$I$15="名(所)",$M147&amp;"(　－　)")))))),IF(設定!$I$15="所・名",INDEX(リスト!$S$2:$S$48,MATCH($L147,リスト!$R$2:$R$48,0))&amp;"・"&amp;$M147,IF(設定!$I$15="所/名",INDEX(リスト!$S$2:$S$48,MATCH($L147,リスト!$R$2:$R$48,0))&amp;" / "&amp;$M147,IF(設定!$I$15="(所)名","("&amp;INDEX(リスト!$S$2:$S$48,MATCH($L147,リスト!$R$2:$R$48,0))&amp;") "&amp;$M147,IF(設定!$I$15="名・所",$M147&amp;"・"&amp;INDEX(リスト!$S$2:$S$48,MATCH($L147,リスト!$R$2:$R$48,0)),IF(設定!$I$15="名/所",$M147&amp;" / "&amp;INDEX(リスト!$S$2:$S$48,MATCH($L147,リスト!$R$2:$R$48,0)),IF(設定!$I$15="名(所)",$M147&amp;" ("&amp;INDEX(リスト!$S$2:$S$48,MATCH($L147,リスト!$R$2:$R$48,0))&amp;")")))))))))</f>
        <v/>
      </c>
    </row>
    <row r="148" spans="15:22" x14ac:dyDescent="0.4">
      <c r="O148" s="2" t="str">
        <f>IFERROR(IF($B148="","",INDEX(所属情報!$E:$E,MATCH($A148,所属情報!$A:$A,0))),"")</f>
        <v/>
      </c>
      <c r="P148" s="2" t="str">
        <f t="shared" si="6"/>
        <v/>
      </c>
      <c r="Q148" s="2" t="str">
        <f t="shared" si="7"/>
        <v/>
      </c>
      <c r="R148" s="2" t="str">
        <f t="shared" si="8"/>
        <v/>
      </c>
      <c r="S148" s="2" t="str">
        <f>IFERROR(IF($F148="","",INDEX(リスト!$C:$C,MATCH($F148,リスト!$B:$B,0))),"")</f>
        <v/>
      </c>
      <c r="T148" s="2" t="str">
        <f>IFERROR(IF($K148="","",INDEX(リスト!$F:$F,MATCH($K148,リスト!$E:$E,0))),"")</f>
        <v/>
      </c>
      <c r="U148" s="2" t="str">
        <f>IF($B148="","",RIGHT($G148*1000+200+COUNTIF($G$2:$G148,$G148),9))</f>
        <v/>
      </c>
      <c r="V148" s="2" t="str">
        <f>IF(OR($B148="",設定!$I$15="",設定!$I$15="独立"),"",IF($M148="","　－　",IF($L148="",IF(設定!$I$15="所・名","　－　・"&amp;$M148,IF(設定!$I$15="所/名","　－　 / "&amp;$M148,IF(設定!$I$15="(所)名","(　－　) "&amp;$M148,IF(設定!$I$15="名・所",$M148&amp;"・　－　",IF(設定!$I$15="名/所",$M148&amp;" / 　－　",IF(設定!$I$15="名(所)",$M148&amp;"(　－　)")))))),IF(設定!$I$15="所・名",INDEX(リスト!$S$2:$S$48,MATCH($L148,リスト!$R$2:$R$48,0))&amp;"・"&amp;$M148,IF(設定!$I$15="所/名",INDEX(リスト!$S$2:$S$48,MATCH($L148,リスト!$R$2:$R$48,0))&amp;" / "&amp;$M148,IF(設定!$I$15="(所)名","("&amp;INDEX(リスト!$S$2:$S$48,MATCH($L148,リスト!$R$2:$R$48,0))&amp;") "&amp;$M148,IF(設定!$I$15="名・所",$M148&amp;"・"&amp;INDEX(リスト!$S$2:$S$48,MATCH($L148,リスト!$R$2:$R$48,0)),IF(設定!$I$15="名/所",$M148&amp;" / "&amp;INDEX(リスト!$S$2:$S$48,MATCH($L148,リスト!$R$2:$R$48,0)),IF(設定!$I$15="名(所)",$M148&amp;" ("&amp;INDEX(リスト!$S$2:$S$48,MATCH($L148,リスト!$R$2:$R$48,0))&amp;")")))))))))</f>
        <v/>
      </c>
    </row>
    <row r="149" spans="15:22" x14ac:dyDescent="0.4">
      <c r="O149" s="2" t="str">
        <f>IFERROR(IF($B149="","",INDEX(所属情報!$E:$E,MATCH($A149,所属情報!$A:$A,0))),"")</f>
        <v/>
      </c>
      <c r="P149" s="2" t="str">
        <f t="shared" si="6"/>
        <v/>
      </c>
      <c r="Q149" s="2" t="str">
        <f t="shared" si="7"/>
        <v/>
      </c>
      <c r="R149" s="2" t="str">
        <f t="shared" si="8"/>
        <v/>
      </c>
      <c r="S149" s="2" t="str">
        <f>IFERROR(IF($F149="","",INDEX(リスト!$C:$C,MATCH($F149,リスト!$B:$B,0))),"")</f>
        <v/>
      </c>
      <c r="T149" s="2" t="str">
        <f>IFERROR(IF($K149="","",INDEX(リスト!$F:$F,MATCH($K149,リスト!$E:$E,0))),"")</f>
        <v/>
      </c>
      <c r="U149" s="2" t="str">
        <f>IF($B149="","",RIGHT($G149*1000+200+COUNTIF($G$2:$G149,$G149),9))</f>
        <v/>
      </c>
      <c r="V149" s="2" t="str">
        <f>IF(OR($B149="",設定!$I$15="",設定!$I$15="独立"),"",IF($M149="","　－　",IF($L149="",IF(設定!$I$15="所・名","　－　・"&amp;$M149,IF(設定!$I$15="所/名","　－　 / "&amp;$M149,IF(設定!$I$15="(所)名","(　－　) "&amp;$M149,IF(設定!$I$15="名・所",$M149&amp;"・　－　",IF(設定!$I$15="名/所",$M149&amp;" / 　－　",IF(設定!$I$15="名(所)",$M149&amp;"(　－　)")))))),IF(設定!$I$15="所・名",INDEX(リスト!$S$2:$S$48,MATCH($L149,リスト!$R$2:$R$48,0))&amp;"・"&amp;$M149,IF(設定!$I$15="所/名",INDEX(リスト!$S$2:$S$48,MATCH($L149,リスト!$R$2:$R$48,0))&amp;" / "&amp;$M149,IF(設定!$I$15="(所)名","("&amp;INDEX(リスト!$S$2:$S$48,MATCH($L149,リスト!$R$2:$R$48,0))&amp;") "&amp;$M149,IF(設定!$I$15="名・所",$M149&amp;"・"&amp;INDEX(リスト!$S$2:$S$48,MATCH($L149,リスト!$R$2:$R$48,0)),IF(設定!$I$15="名/所",$M149&amp;" / "&amp;INDEX(リスト!$S$2:$S$48,MATCH($L149,リスト!$R$2:$R$48,0)),IF(設定!$I$15="名(所)",$M149&amp;" ("&amp;INDEX(リスト!$S$2:$S$48,MATCH($L149,リスト!$R$2:$R$48,0))&amp;")")))))))))</f>
        <v/>
      </c>
    </row>
    <row r="150" spans="15:22" x14ac:dyDescent="0.4">
      <c r="O150" s="2" t="str">
        <f>IFERROR(IF($B150="","",INDEX(所属情報!$E:$E,MATCH($A150,所属情報!$A:$A,0))),"")</f>
        <v/>
      </c>
      <c r="P150" s="2" t="str">
        <f t="shared" si="6"/>
        <v/>
      </c>
      <c r="Q150" s="2" t="str">
        <f t="shared" si="7"/>
        <v/>
      </c>
      <c r="R150" s="2" t="str">
        <f t="shared" si="8"/>
        <v/>
      </c>
      <c r="S150" s="2" t="str">
        <f>IFERROR(IF($F150="","",INDEX(リスト!$C:$C,MATCH($F150,リスト!$B:$B,0))),"")</f>
        <v/>
      </c>
      <c r="T150" s="2" t="str">
        <f>IFERROR(IF($K150="","",INDEX(リスト!$F:$F,MATCH($K150,リスト!$E:$E,0))),"")</f>
        <v/>
      </c>
      <c r="U150" s="2" t="str">
        <f>IF($B150="","",RIGHT($G150*1000+200+COUNTIF($G$2:$G150,$G150),9))</f>
        <v/>
      </c>
      <c r="V150" s="2" t="str">
        <f>IF(OR($B150="",設定!$I$15="",設定!$I$15="独立"),"",IF($M150="","　－　",IF($L150="",IF(設定!$I$15="所・名","　－　・"&amp;$M150,IF(設定!$I$15="所/名","　－　 / "&amp;$M150,IF(設定!$I$15="(所)名","(　－　) "&amp;$M150,IF(設定!$I$15="名・所",$M150&amp;"・　－　",IF(設定!$I$15="名/所",$M150&amp;" / 　－　",IF(設定!$I$15="名(所)",$M150&amp;"(　－　)")))))),IF(設定!$I$15="所・名",INDEX(リスト!$S$2:$S$48,MATCH($L150,リスト!$R$2:$R$48,0))&amp;"・"&amp;$M150,IF(設定!$I$15="所/名",INDEX(リスト!$S$2:$S$48,MATCH($L150,リスト!$R$2:$R$48,0))&amp;" / "&amp;$M150,IF(設定!$I$15="(所)名","("&amp;INDEX(リスト!$S$2:$S$48,MATCH($L150,リスト!$R$2:$R$48,0))&amp;") "&amp;$M150,IF(設定!$I$15="名・所",$M150&amp;"・"&amp;INDEX(リスト!$S$2:$S$48,MATCH($L150,リスト!$R$2:$R$48,0)),IF(設定!$I$15="名/所",$M150&amp;" / "&amp;INDEX(リスト!$S$2:$S$48,MATCH($L150,リスト!$R$2:$R$48,0)),IF(設定!$I$15="名(所)",$M150&amp;" ("&amp;INDEX(リスト!$S$2:$S$48,MATCH($L150,リスト!$R$2:$R$48,0))&amp;")")))))))))</f>
        <v/>
      </c>
    </row>
    <row r="151" spans="15:22" x14ac:dyDescent="0.4">
      <c r="O151" s="2" t="str">
        <f>IFERROR(IF($B151="","",INDEX(所属情報!$E:$E,MATCH($A151,所属情報!$A:$A,0))),"")</f>
        <v/>
      </c>
      <c r="P151" s="2" t="str">
        <f t="shared" si="6"/>
        <v/>
      </c>
      <c r="Q151" s="2" t="str">
        <f t="shared" si="7"/>
        <v/>
      </c>
      <c r="R151" s="2" t="str">
        <f t="shared" si="8"/>
        <v/>
      </c>
      <c r="S151" s="2" t="str">
        <f>IFERROR(IF($F151="","",INDEX(リスト!$C:$C,MATCH($F151,リスト!$B:$B,0))),"")</f>
        <v/>
      </c>
      <c r="T151" s="2" t="str">
        <f>IFERROR(IF($K151="","",INDEX(リスト!$F:$F,MATCH($K151,リスト!$E:$E,0))),"")</f>
        <v/>
      </c>
      <c r="U151" s="2" t="str">
        <f>IF($B151="","",RIGHT($G151*1000+200+COUNTIF($G$2:$G151,$G151),9))</f>
        <v/>
      </c>
      <c r="V151" s="2" t="str">
        <f>IF(OR($B151="",設定!$I$15="",設定!$I$15="独立"),"",IF($M151="","　－　",IF($L151="",IF(設定!$I$15="所・名","　－　・"&amp;$M151,IF(設定!$I$15="所/名","　－　 / "&amp;$M151,IF(設定!$I$15="(所)名","(　－　) "&amp;$M151,IF(設定!$I$15="名・所",$M151&amp;"・　－　",IF(設定!$I$15="名/所",$M151&amp;" / 　－　",IF(設定!$I$15="名(所)",$M151&amp;"(　－　)")))))),IF(設定!$I$15="所・名",INDEX(リスト!$S$2:$S$48,MATCH($L151,リスト!$R$2:$R$48,0))&amp;"・"&amp;$M151,IF(設定!$I$15="所/名",INDEX(リスト!$S$2:$S$48,MATCH($L151,リスト!$R$2:$R$48,0))&amp;" / "&amp;$M151,IF(設定!$I$15="(所)名","("&amp;INDEX(リスト!$S$2:$S$48,MATCH($L151,リスト!$R$2:$R$48,0))&amp;") "&amp;$M151,IF(設定!$I$15="名・所",$M151&amp;"・"&amp;INDEX(リスト!$S$2:$S$48,MATCH($L151,リスト!$R$2:$R$48,0)),IF(設定!$I$15="名/所",$M151&amp;" / "&amp;INDEX(リスト!$S$2:$S$48,MATCH($L151,リスト!$R$2:$R$48,0)),IF(設定!$I$15="名(所)",$M151&amp;" ("&amp;INDEX(リスト!$S$2:$S$48,MATCH($L151,リスト!$R$2:$R$48,0))&amp;")")))))))))</f>
        <v/>
      </c>
    </row>
    <row r="152" spans="15:22" x14ac:dyDescent="0.4">
      <c r="O152" s="2" t="str">
        <f>IFERROR(IF($B152="","",INDEX(所属情報!$E:$E,MATCH($A152,所属情報!$A:$A,0))),"")</f>
        <v/>
      </c>
      <c r="P152" s="2" t="str">
        <f t="shared" si="6"/>
        <v/>
      </c>
      <c r="Q152" s="2" t="str">
        <f t="shared" si="7"/>
        <v/>
      </c>
      <c r="R152" s="2" t="str">
        <f t="shared" si="8"/>
        <v/>
      </c>
      <c r="S152" s="2" t="str">
        <f>IFERROR(IF($F152="","",INDEX(リスト!$C:$C,MATCH($F152,リスト!$B:$B,0))),"")</f>
        <v/>
      </c>
      <c r="T152" s="2" t="str">
        <f>IFERROR(IF($K152="","",INDEX(リスト!$F:$F,MATCH($K152,リスト!$E:$E,0))),"")</f>
        <v/>
      </c>
      <c r="U152" s="2" t="str">
        <f>IF($B152="","",RIGHT($G152*1000+200+COUNTIF($G$2:$G152,$G152),9))</f>
        <v/>
      </c>
      <c r="V152" s="2" t="str">
        <f>IF(OR($B152="",設定!$I$15="",設定!$I$15="独立"),"",IF($M152="","　－　",IF($L152="",IF(設定!$I$15="所・名","　－　・"&amp;$M152,IF(設定!$I$15="所/名","　－　 / "&amp;$M152,IF(設定!$I$15="(所)名","(　－　) "&amp;$M152,IF(設定!$I$15="名・所",$M152&amp;"・　－　",IF(設定!$I$15="名/所",$M152&amp;" / 　－　",IF(設定!$I$15="名(所)",$M152&amp;"(　－　)")))))),IF(設定!$I$15="所・名",INDEX(リスト!$S$2:$S$48,MATCH($L152,リスト!$R$2:$R$48,0))&amp;"・"&amp;$M152,IF(設定!$I$15="所/名",INDEX(リスト!$S$2:$S$48,MATCH($L152,リスト!$R$2:$R$48,0))&amp;" / "&amp;$M152,IF(設定!$I$15="(所)名","("&amp;INDEX(リスト!$S$2:$S$48,MATCH($L152,リスト!$R$2:$R$48,0))&amp;") "&amp;$M152,IF(設定!$I$15="名・所",$M152&amp;"・"&amp;INDEX(リスト!$S$2:$S$48,MATCH($L152,リスト!$R$2:$R$48,0)),IF(設定!$I$15="名/所",$M152&amp;" / "&amp;INDEX(リスト!$S$2:$S$48,MATCH($L152,リスト!$R$2:$R$48,0)),IF(設定!$I$15="名(所)",$M152&amp;" ("&amp;INDEX(リスト!$S$2:$S$48,MATCH($L152,リスト!$R$2:$R$48,0))&amp;")")))))))))</f>
        <v/>
      </c>
    </row>
    <row r="153" spans="15:22" x14ac:dyDescent="0.4">
      <c r="O153" s="2" t="str">
        <f>IFERROR(IF($B153="","",INDEX(所属情報!$E:$E,MATCH($A153,所属情報!$A:$A,0))),"")</f>
        <v/>
      </c>
      <c r="P153" s="2" t="str">
        <f t="shared" si="6"/>
        <v/>
      </c>
      <c r="Q153" s="2" t="str">
        <f t="shared" si="7"/>
        <v/>
      </c>
      <c r="R153" s="2" t="str">
        <f t="shared" si="8"/>
        <v/>
      </c>
      <c r="S153" s="2" t="str">
        <f>IFERROR(IF($F153="","",INDEX(リスト!$C:$C,MATCH($F153,リスト!$B:$B,0))),"")</f>
        <v/>
      </c>
      <c r="T153" s="2" t="str">
        <f>IFERROR(IF($K153="","",INDEX(リスト!$F:$F,MATCH($K153,リスト!$E:$E,0))),"")</f>
        <v/>
      </c>
      <c r="U153" s="2" t="str">
        <f>IF($B153="","",RIGHT($G153*1000+200+COUNTIF($G$2:$G153,$G153),9))</f>
        <v/>
      </c>
      <c r="V153" s="2" t="str">
        <f>IF(OR($B153="",設定!$I$15="",設定!$I$15="独立"),"",IF($M153="","　－　",IF($L153="",IF(設定!$I$15="所・名","　－　・"&amp;$M153,IF(設定!$I$15="所/名","　－　 / "&amp;$M153,IF(設定!$I$15="(所)名","(　－　) "&amp;$M153,IF(設定!$I$15="名・所",$M153&amp;"・　－　",IF(設定!$I$15="名/所",$M153&amp;" / 　－　",IF(設定!$I$15="名(所)",$M153&amp;"(　－　)")))))),IF(設定!$I$15="所・名",INDEX(リスト!$S$2:$S$48,MATCH($L153,リスト!$R$2:$R$48,0))&amp;"・"&amp;$M153,IF(設定!$I$15="所/名",INDEX(リスト!$S$2:$S$48,MATCH($L153,リスト!$R$2:$R$48,0))&amp;" / "&amp;$M153,IF(設定!$I$15="(所)名","("&amp;INDEX(リスト!$S$2:$S$48,MATCH($L153,リスト!$R$2:$R$48,0))&amp;") "&amp;$M153,IF(設定!$I$15="名・所",$M153&amp;"・"&amp;INDEX(リスト!$S$2:$S$48,MATCH($L153,リスト!$R$2:$R$48,0)),IF(設定!$I$15="名/所",$M153&amp;" / "&amp;INDEX(リスト!$S$2:$S$48,MATCH($L153,リスト!$R$2:$R$48,0)),IF(設定!$I$15="名(所)",$M153&amp;" ("&amp;INDEX(リスト!$S$2:$S$48,MATCH($L153,リスト!$R$2:$R$48,0))&amp;")")))))))))</f>
        <v/>
      </c>
    </row>
    <row r="154" spans="15:22" x14ac:dyDescent="0.4">
      <c r="O154" s="2" t="str">
        <f>IFERROR(IF($B154="","",INDEX(所属情報!$E:$E,MATCH($A154,所属情報!$A:$A,0))),"")</f>
        <v/>
      </c>
      <c r="P154" s="2" t="str">
        <f t="shared" si="6"/>
        <v/>
      </c>
      <c r="Q154" s="2" t="str">
        <f t="shared" si="7"/>
        <v/>
      </c>
      <c r="R154" s="2" t="str">
        <f t="shared" si="8"/>
        <v/>
      </c>
      <c r="S154" s="2" t="str">
        <f>IFERROR(IF($F154="","",INDEX(リスト!$C:$C,MATCH($F154,リスト!$B:$B,0))),"")</f>
        <v/>
      </c>
      <c r="T154" s="2" t="str">
        <f>IFERROR(IF($K154="","",INDEX(リスト!$F:$F,MATCH($K154,リスト!$E:$E,0))),"")</f>
        <v/>
      </c>
      <c r="U154" s="2" t="str">
        <f>IF($B154="","",RIGHT($G154*1000+200+COUNTIF($G$2:$G154,$G154),9))</f>
        <v/>
      </c>
      <c r="V154" s="2" t="str">
        <f>IF(OR($B154="",設定!$I$15="",設定!$I$15="独立"),"",IF($M154="","　－　",IF($L154="",IF(設定!$I$15="所・名","　－　・"&amp;$M154,IF(設定!$I$15="所/名","　－　 / "&amp;$M154,IF(設定!$I$15="(所)名","(　－　) "&amp;$M154,IF(設定!$I$15="名・所",$M154&amp;"・　－　",IF(設定!$I$15="名/所",$M154&amp;" / 　－　",IF(設定!$I$15="名(所)",$M154&amp;"(　－　)")))))),IF(設定!$I$15="所・名",INDEX(リスト!$S$2:$S$48,MATCH($L154,リスト!$R$2:$R$48,0))&amp;"・"&amp;$M154,IF(設定!$I$15="所/名",INDEX(リスト!$S$2:$S$48,MATCH($L154,リスト!$R$2:$R$48,0))&amp;" / "&amp;$M154,IF(設定!$I$15="(所)名","("&amp;INDEX(リスト!$S$2:$S$48,MATCH($L154,リスト!$R$2:$R$48,0))&amp;") "&amp;$M154,IF(設定!$I$15="名・所",$M154&amp;"・"&amp;INDEX(リスト!$S$2:$S$48,MATCH($L154,リスト!$R$2:$R$48,0)),IF(設定!$I$15="名/所",$M154&amp;" / "&amp;INDEX(リスト!$S$2:$S$48,MATCH($L154,リスト!$R$2:$R$48,0)),IF(設定!$I$15="名(所)",$M154&amp;" ("&amp;INDEX(リスト!$S$2:$S$48,MATCH($L154,リスト!$R$2:$R$48,0))&amp;")")))))))))</f>
        <v/>
      </c>
    </row>
    <row r="155" spans="15:22" x14ac:dyDescent="0.4">
      <c r="O155" s="2" t="str">
        <f>IFERROR(IF($B155="","",INDEX(所属情報!$E:$E,MATCH($A155,所属情報!$A:$A,0))),"")</f>
        <v/>
      </c>
      <c r="P155" s="2" t="str">
        <f t="shared" si="6"/>
        <v/>
      </c>
      <c r="Q155" s="2" t="str">
        <f t="shared" si="7"/>
        <v/>
      </c>
      <c r="R155" s="2" t="str">
        <f t="shared" si="8"/>
        <v/>
      </c>
      <c r="S155" s="2" t="str">
        <f>IFERROR(IF($F155="","",INDEX(リスト!$C:$C,MATCH($F155,リスト!$B:$B,0))),"")</f>
        <v/>
      </c>
      <c r="T155" s="2" t="str">
        <f>IFERROR(IF($K155="","",INDEX(リスト!$F:$F,MATCH($K155,リスト!$E:$E,0))),"")</f>
        <v/>
      </c>
      <c r="U155" s="2" t="str">
        <f>IF($B155="","",RIGHT($G155*1000+200+COUNTIF($G$2:$G155,$G155),9))</f>
        <v/>
      </c>
      <c r="V155" s="2" t="str">
        <f>IF(OR($B155="",設定!$I$15="",設定!$I$15="独立"),"",IF($M155="","　－　",IF($L155="",IF(設定!$I$15="所・名","　－　・"&amp;$M155,IF(設定!$I$15="所/名","　－　 / "&amp;$M155,IF(設定!$I$15="(所)名","(　－　) "&amp;$M155,IF(設定!$I$15="名・所",$M155&amp;"・　－　",IF(設定!$I$15="名/所",$M155&amp;" / 　－　",IF(設定!$I$15="名(所)",$M155&amp;"(　－　)")))))),IF(設定!$I$15="所・名",INDEX(リスト!$S$2:$S$48,MATCH($L155,リスト!$R$2:$R$48,0))&amp;"・"&amp;$M155,IF(設定!$I$15="所/名",INDEX(リスト!$S$2:$S$48,MATCH($L155,リスト!$R$2:$R$48,0))&amp;" / "&amp;$M155,IF(設定!$I$15="(所)名","("&amp;INDEX(リスト!$S$2:$S$48,MATCH($L155,リスト!$R$2:$R$48,0))&amp;") "&amp;$M155,IF(設定!$I$15="名・所",$M155&amp;"・"&amp;INDEX(リスト!$S$2:$S$48,MATCH($L155,リスト!$R$2:$R$48,0)),IF(設定!$I$15="名/所",$M155&amp;" / "&amp;INDEX(リスト!$S$2:$S$48,MATCH($L155,リスト!$R$2:$R$48,0)),IF(設定!$I$15="名(所)",$M155&amp;" ("&amp;INDEX(リスト!$S$2:$S$48,MATCH($L155,リスト!$R$2:$R$48,0))&amp;")")))))))))</f>
        <v/>
      </c>
    </row>
    <row r="156" spans="15:22" x14ac:dyDescent="0.4">
      <c r="O156" s="2" t="str">
        <f>IFERROR(IF($B156="","",INDEX(所属情報!$E:$E,MATCH($A156,所属情報!$A:$A,0))),"")</f>
        <v/>
      </c>
      <c r="P156" s="2" t="str">
        <f t="shared" si="6"/>
        <v/>
      </c>
      <c r="Q156" s="2" t="str">
        <f t="shared" si="7"/>
        <v/>
      </c>
      <c r="R156" s="2" t="str">
        <f t="shared" si="8"/>
        <v/>
      </c>
      <c r="S156" s="2" t="str">
        <f>IFERROR(IF($F156="","",INDEX(リスト!$C:$C,MATCH($F156,リスト!$B:$B,0))),"")</f>
        <v/>
      </c>
      <c r="T156" s="2" t="str">
        <f>IFERROR(IF($K156="","",INDEX(リスト!$F:$F,MATCH($K156,リスト!$E:$E,0))),"")</f>
        <v/>
      </c>
      <c r="U156" s="2" t="str">
        <f>IF($B156="","",RIGHT($G156*1000+200+COUNTIF($G$2:$G156,$G156),9))</f>
        <v/>
      </c>
      <c r="V156" s="2" t="str">
        <f>IF(OR($B156="",設定!$I$15="",設定!$I$15="独立"),"",IF($M156="","　－　",IF($L156="",IF(設定!$I$15="所・名","　－　・"&amp;$M156,IF(設定!$I$15="所/名","　－　 / "&amp;$M156,IF(設定!$I$15="(所)名","(　－　) "&amp;$M156,IF(設定!$I$15="名・所",$M156&amp;"・　－　",IF(設定!$I$15="名/所",$M156&amp;" / 　－　",IF(設定!$I$15="名(所)",$M156&amp;"(　－　)")))))),IF(設定!$I$15="所・名",INDEX(リスト!$S$2:$S$48,MATCH($L156,リスト!$R$2:$R$48,0))&amp;"・"&amp;$M156,IF(設定!$I$15="所/名",INDEX(リスト!$S$2:$S$48,MATCH($L156,リスト!$R$2:$R$48,0))&amp;" / "&amp;$M156,IF(設定!$I$15="(所)名","("&amp;INDEX(リスト!$S$2:$S$48,MATCH($L156,リスト!$R$2:$R$48,0))&amp;") "&amp;$M156,IF(設定!$I$15="名・所",$M156&amp;"・"&amp;INDEX(リスト!$S$2:$S$48,MATCH($L156,リスト!$R$2:$R$48,0)),IF(設定!$I$15="名/所",$M156&amp;" / "&amp;INDEX(リスト!$S$2:$S$48,MATCH($L156,リスト!$R$2:$R$48,0)),IF(設定!$I$15="名(所)",$M156&amp;" ("&amp;INDEX(リスト!$S$2:$S$48,MATCH($L156,リスト!$R$2:$R$48,0))&amp;")")))))))))</f>
        <v/>
      </c>
    </row>
    <row r="157" spans="15:22" x14ac:dyDescent="0.4">
      <c r="O157" s="2" t="str">
        <f>IFERROR(IF($B157="","",INDEX(所属情報!$E:$E,MATCH($A157,所属情報!$A:$A,0))),"")</f>
        <v/>
      </c>
      <c r="P157" s="2" t="str">
        <f t="shared" si="6"/>
        <v/>
      </c>
      <c r="Q157" s="2" t="str">
        <f t="shared" si="7"/>
        <v/>
      </c>
      <c r="R157" s="2" t="str">
        <f t="shared" si="8"/>
        <v/>
      </c>
      <c r="S157" s="2" t="str">
        <f>IFERROR(IF($F157="","",INDEX(リスト!$C:$C,MATCH($F157,リスト!$B:$B,0))),"")</f>
        <v/>
      </c>
      <c r="T157" s="2" t="str">
        <f>IFERROR(IF($K157="","",INDEX(リスト!$F:$F,MATCH($K157,リスト!$E:$E,0))),"")</f>
        <v/>
      </c>
      <c r="U157" s="2" t="str">
        <f>IF($B157="","",RIGHT($G157*1000+200+COUNTIF($G$2:$G157,$G157),9))</f>
        <v/>
      </c>
      <c r="V157" s="2" t="str">
        <f>IF(OR($B157="",設定!$I$15="",設定!$I$15="独立"),"",IF($M157="","　－　",IF($L157="",IF(設定!$I$15="所・名","　－　・"&amp;$M157,IF(設定!$I$15="所/名","　－　 / "&amp;$M157,IF(設定!$I$15="(所)名","(　－　) "&amp;$M157,IF(設定!$I$15="名・所",$M157&amp;"・　－　",IF(設定!$I$15="名/所",$M157&amp;" / 　－　",IF(設定!$I$15="名(所)",$M157&amp;"(　－　)")))))),IF(設定!$I$15="所・名",INDEX(リスト!$S$2:$S$48,MATCH($L157,リスト!$R$2:$R$48,0))&amp;"・"&amp;$M157,IF(設定!$I$15="所/名",INDEX(リスト!$S$2:$S$48,MATCH($L157,リスト!$R$2:$R$48,0))&amp;" / "&amp;$M157,IF(設定!$I$15="(所)名","("&amp;INDEX(リスト!$S$2:$S$48,MATCH($L157,リスト!$R$2:$R$48,0))&amp;") "&amp;$M157,IF(設定!$I$15="名・所",$M157&amp;"・"&amp;INDEX(リスト!$S$2:$S$48,MATCH($L157,リスト!$R$2:$R$48,0)),IF(設定!$I$15="名/所",$M157&amp;" / "&amp;INDEX(リスト!$S$2:$S$48,MATCH($L157,リスト!$R$2:$R$48,0)),IF(設定!$I$15="名(所)",$M157&amp;" ("&amp;INDEX(リスト!$S$2:$S$48,MATCH($L157,リスト!$R$2:$R$48,0))&amp;")")))))))))</f>
        <v/>
      </c>
    </row>
    <row r="158" spans="15:22" x14ac:dyDescent="0.4">
      <c r="O158" s="2" t="str">
        <f>IFERROR(IF($B158="","",INDEX(所属情報!$E:$E,MATCH($A158,所属情報!$A:$A,0))),"")</f>
        <v/>
      </c>
      <c r="P158" s="2" t="str">
        <f t="shared" si="6"/>
        <v/>
      </c>
      <c r="Q158" s="2" t="str">
        <f t="shared" si="7"/>
        <v/>
      </c>
      <c r="R158" s="2" t="str">
        <f t="shared" si="8"/>
        <v/>
      </c>
      <c r="S158" s="2" t="str">
        <f>IFERROR(IF($F158="","",INDEX(リスト!$C:$C,MATCH($F158,リスト!$B:$B,0))),"")</f>
        <v/>
      </c>
      <c r="T158" s="2" t="str">
        <f>IFERROR(IF($K158="","",INDEX(リスト!$F:$F,MATCH($K158,リスト!$E:$E,0))),"")</f>
        <v/>
      </c>
      <c r="U158" s="2" t="str">
        <f>IF($B158="","",RIGHT($G158*1000+200+COUNTIF($G$2:$G158,$G158),9))</f>
        <v/>
      </c>
      <c r="V158" s="2" t="str">
        <f>IF(OR($B158="",設定!$I$15="",設定!$I$15="独立"),"",IF($M158="","　－　",IF($L158="",IF(設定!$I$15="所・名","　－　・"&amp;$M158,IF(設定!$I$15="所/名","　－　 / "&amp;$M158,IF(設定!$I$15="(所)名","(　－　) "&amp;$M158,IF(設定!$I$15="名・所",$M158&amp;"・　－　",IF(設定!$I$15="名/所",$M158&amp;" / 　－　",IF(設定!$I$15="名(所)",$M158&amp;"(　－　)")))))),IF(設定!$I$15="所・名",INDEX(リスト!$S$2:$S$48,MATCH($L158,リスト!$R$2:$R$48,0))&amp;"・"&amp;$M158,IF(設定!$I$15="所/名",INDEX(リスト!$S$2:$S$48,MATCH($L158,リスト!$R$2:$R$48,0))&amp;" / "&amp;$M158,IF(設定!$I$15="(所)名","("&amp;INDEX(リスト!$S$2:$S$48,MATCH($L158,リスト!$R$2:$R$48,0))&amp;") "&amp;$M158,IF(設定!$I$15="名・所",$M158&amp;"・"&amp;INDEX(リスト!$S$2:$S$48,MATCH($L158,リスト!$R$2:$R$48,0)),IF(設定!$I$15="名/所",$M158&amp;" / "&amp;INDEX(リスト!$S$2:$S$48,MATCH($L158,リスト!$R$2:$R$48,0)),IF(設定!$I$15="名(所)",$M158&amp;" ("&amp;INDEX(リスト!$S$2:$S$48,MATCH($L158,リスト!$R$2:$R$48,0))&amp;")")))))))))</f>
        <v/>
      </c>
    </row>
    <row r="159" spans="15:22" x14ac:dyDescent="0.4">
      <c r="O159" s="2" t="str">
        <f>IFERROR(IF($B159="","",INDEX(所属情報!$E:$E,MATCH($A159,所属情報!$A:$A,0))),"")</f>
        <v/>
      </c>
      <c r="P159" s="2" t="str">
        <f t="shared" si="6"/>
        <v/>
      </c>
      <c r="Q159" s="2" t="str">
        <f t="shared" si="7"/>
        <v/>
      </c>
      <c r="R159" s="2" t="str">
        <f t="shared" si="8"/>
        <v/>
      </c>
      <c r="S159" s="2" t="str">
        <f>IFERROR(IF($F159="","",INDEX(リスト!$C:$C,MATCH($F159,リスト!$B:$B,0))),"")</f>
        <v/>
      </c>
      <c r="T159" s="2" t="str">
        <f>IFERROR(IF($K159="","",INDEX(リスト!$F:$F,MATCH($K159,リスト!$E:$E,0))),"")</f>
        <v/>
      </c>
      <c r="U159" s="2" t="str">
        <f>IF($B159="","",RIGHT($G159*1000+200+COUNTIF($G$2:$G159,$G159),9))</f>
        <v/>
      </c>
      <c r="V159" s="2" t="str">
        <f>IF(OR($B159="",設定!$I$15="",設定!$I$15="独立"),"",IF($M159="","　－　",IF($L159="",IF(設定!$I$15="所・名","　－　・"&amp;$M159,IF(設定!$I$15="所/名","　－　 / "&amp;$M159,IF(設定!$I$15="(所)名","(　－　) "&amp;$M159,IF(設定!$I$15="名・所",$M159&amp;"・　－　",IF(設定!$I$15="名/所",$M159&amp;" / 　－　",IF(設定!$I$15="名(所)",$M159&amp;"(　－　)")))))),IF(設定!$I$15="所・名",INDEX(リスト!$S$2:$S$48,MATCH($L159,リスト!$R$2:$R$48,0))&amp;"・"&amp;$M159,IF(設定!$I$15="所/名",INDEX(リスト!$S$2:$S$48,MATCH($L159,リスト!$R$2:$R$48,0))&amp;" / "&amp;$M159,IF(設定!$I$15="(所)名","("&amp;INDEX(リスト!$S$2:$S$48,MATCH($L159,リスト!$R$2:$R$48,0))&amp;") "&amp;$M159,IF(設定!$I$15="名・所",$M159&amp;"・"&amp;INDEX(リスト!$S$2:$S$48,MATCH($L159,リスト!$R$2:$R$48,0)),IF(設定!$I$15="名/所",$M159&amp;" / "&amp;INDEX(リスト!$S$2:$S$48,MATCH($L159,リスト!$R$2:$R$48,0)),IF(設定!$I$15="名(所)",$M159&amp;" ("&amp;INDEX(リスト!$S$2:$S$48,MATCH($L159,リスト!$R$2:$R$48,0))&amp;")")))))))))</f>
        <v/>
      </c>
    </row>
    <row r="160" spans="15:22" x14ac:dyDescent="0.4">
      <c r="O160" s="2" t="str">
        <f>IFERROR(IF($B160="","",INDEX(所属情報!$E:$E,MATCH($A160,所属情報!$A:$A,0))),"")</f>
        <v/>
      </c>
      <c r="P160" s="2" t="str">
        <f t="shared" si="6"/>
        <v/>
      </c>
      <c r="Q160" s="2" t="str">
        <f t="shared" si="7"/>
        <v/>
      </c>
      <c r="R160" s="2" t="str">
        <f t="shared" si="8"/>
        <v/>
      </c>
      <c r="S160" s="2" t="str">
        <f>IFERROR(IF($F160="","",INDEX(リスト!$C:$C,MATCH($F160,リスト!$B:$B,0))),"")</f>
        <v/>
      </c>
      <c r="T160" s="2" t="str">
        <f>IFERROR(IF($K160="","",INDEX(リスト!$F:$F,MATCH($K160,リスト!$E:$E,0))),"")</f>
        <v/>
      </c>
      <c r="U160" s="2" t="str">
        <f>IF($B160="","",RIGHT($G160*1000+200+COUNTIF($G$2:$G160,$G160),9))</f>
        <v/>
      </c>
      <c r="V160" s="2" t="str">
        <f>IF(OR($B160="",設定!$I$15="",設定!$I$15="独立"),"",IF($M160="","　－　",IF($L160="",IF(設定!$I$15="所・名","　－　・"&amp;$M160,IF(設定!$I$15="所/名","　－　 / "&amp;$M160,IF(設定!$I$15="(所)名","(　－　) "&amp;$M160,IF(設定!$I$15="名・所",$M160&amp;"・　－　",IF(設定!$I$15="名/所",$M160&amp;" / 　－　",IF(設定!$I$15="名(所)",$M160&amp;"(　－　)")))))),IF(設定!$I$15="所・名",INDEX(リスト!$S$2:$S$48,MATCH($L160,リスト!$R$2:$R$48,0))&amp;"・"&amp;$M160,IF(設定!$I$15="所/名",INDEX(リスト!$S$2:$S$48,MATCH($L160,リスト!$R$2:$R$48,0))&amp;" / "&amp;$M160,IF(設定!$I$15="(所)名","("&amp;INDEX(リスト!$S$2:$S$48,MATCH($L160,リスト!$R$2:$R$48,0))&amp;") "&amp;$M160,IF(設定!$I$15="名・所",$M160&amp;"・"&amp;INDEX(リスト!$S$2:$S$48,MATCH($L160,リスト!$R$2:$R$48,0)),IF(設定!$I$15="名/所",$M160&amp;" / "&amp;INDEX(リスト!$S$2:$S$48,MATCH($L160,リスト!$R$2:$R$48,0)),IF(設定!$I$15="名(所)",$M160&amp;" ("&amp;INDEX(リスト!$S$2:$S$48,MATCH($L160,リスト!$R$2:$R$48,0))&amp;")")))))))))</f>
        <v/>
      </c>
    </row>
    <row r="161" spans="15:22" x14ac:dyDescent="0.4">
      <c r="O161" s="2" t="str">
        <f>IFERROR(IF($B161="","",INDEX(所属情報!$E:$E,MATCH($A161,所属情報!$A:$A,0))),"")</f>
        <v/>
      </c>
      <c r="P161" s="2" t="str">
        <f t="shared" si="6"/>
        <v/>
      </c>
      <c r="Q161" s="2" t="str">
        <f t="shared" si="7"/>
        <v/>
      </c>
      <c r="R161" s="2" t="str">
        <f t="shared" si="8"/>
        <v/>
      </c>
      <c r="S161" s="2" t="str">
        <f>IFERROR(IF($F161="","",INDEX(リスト!$C:$C,MATCH($F161,リスト!$B:$B,0))),"")</f>
        <v/>
      </c>
      <c r="T161" s="2" t="str">
        <f>IFERROR(IF($K161="","",INDEX(リスト!$F:$F,MATCH($K161,リスト!$E:$E,0))),"")</f>
        <v/>
      </c>
      <c r="U161" s="2" t="str">
        <f>IF($B161="","",RIGHT($G161*1000+200+COUNTIF($G$2:$G161,$G161),9))</f>
        <v/>
      </c>
      <c r="V161" s="2" t="str">
        <f>IF(OR($B161="",設定!$I$15="",設定!$I$15="独立"),"",IF($M161="","　－　",IF($L161="",IF(設定!$I$15="所・名","　－　・"&amp;$M161,IF(設定!$I$15="所/名","　－　 / "&amp;$M161,IF(設定!$I$15="(所)名","(　－　) "&amp;$M161,IF(設定!$I$15="名・所",$M161&amp;"・　－　",IF(設定!$I$15="名/所",$M161&amp;" / 　－　",IF(設定!$I$15="名(所)",$M161&amp;"(　－　)")))))),IF(設定!$I$15="所・名",INDEX(リスト!$S$2:$S$48,MATCH($L161,リスト!$R$2:$R$48,0))&amp;"・"&amp;$M161,IF(設定!$I$15="所/名",INDEX(リスト!$S$2:$S$48,MATCH($L161,リスト!$R$2:$R$48,0))&amp;" / "&amp;$M161,IF(設定!$I$15="(所)名","("&amp;INDEX(リスト!$S$2:$S$48,MATCH($L161,リスト!$R$2:$R$48,0))&amp;") "&amp;$M161,IF(設定!$I$15="名・所",$M161&amp;"・"&amp;INDEX(リスト!$S$2:$S$48,MATCH($L161,リスト!$R$2:$R$48,0)),IF(設定!$I$15="名/所",$M161&amp;" / "&amp;INDEX(リスト!$S$2:$S$48,MATCH($L161,リスト!$R$2:$R$48,0)),IF(設定!$I$15="名(所)",$M161&amp;" ("&amp;INDEX(リスト!$S$2:$S$48,MATCH($L161,リスト!$R$2:$R$48,0))&amp;")")))))))))</f>
        <v/>
      </c>
    </row>
    <row r="162" spans="15:22" x14ac:dyDescent="0.4">
      <c r="O162" s="2" t="str">
        <f>IFERROR(IF($B162="","",INDEX(所属情報!$E:$E,MATCH($A162,所属情報!$A:$A,0))),"")</f>
        <v/>
      </c>
      <c r="P162" s="2" t="str">
        <f t="shared" si="6"/>
        <v/>
      </c>
      <c r="Q162" s="2" t="str">
        <f t="shared" si="7"/>
        <v/>
      </c>
      <c r="R162" s="2" t="str">
        <f t="shared" si="8"/>
        <v/>
      </c>
      <c r="S162" s="2" t="str">
        <f>IFERROR(IF($F162="","",INDEX(リスト!$C:$C,MATCH($F162,リスト!$B:$B,0))),"")</f>
        <v/>
      </c>
      <c r="T162" s="2" t="str">
        <f>IFERROR(IF($K162="","",INDEX(リスト!$F:$F,MATCH($K162,リスト!$E:$E,0))),"")</f>
        <v/>
      </c>
      <c r="U162" s="2" t="str">
        <f>IF($B162="","",RIGHT($G162*1000+200+COUNTIF($G$2:$G162,$G162),9))</f>
        <v/>
      </c>
      <c r="V162" s="2" t="str">
        <f>IF(OR($B162="",設定!$I$15="",設定!$I$15="独立"),"",IF($M162="","　－　",IF($L162="",IF(設定!$I$15="所・名","　－　・"&amp;$M162,IF(設定!$I$15="所/名","　－　 / "&amp;$M162,IF(設定!$I$15="(所)名","(　－　) "&amp;$M162,IF(設定!$I$15="名・所",$M162&amp;"・　－　",IF(設定!$I$15="名/所",$M162&amp;" / 　－　",IF(設定!$I$15="名(所)",$M162&amp;"(　－　)")))))),IF(設定!$I$15="所・名",INDEX(リスト!$S$2:$S$48,MATCH($L162,リスト!$R$2:$R$48,0))&amp;"・"&amp;$M162,IF(設定!$I$15="所/名",INDEX(リスト!$S$2:$S$48,MATCH($L162,リスト!$R$2:$R$48,0))&amp;" / "&amp;$M162,IF(設定!$I$15="(所)名","("&amp;INDEX(リスト!$S$2:$S$48,MATCH($L162,リスト!$R$2:$R$48,0))&amp;") "&amp;$M162,IF(設定!$I$15="名・所",$M162&amp;"・"&amp;INDEX(リスト!$S$2:$S$48,MATCH($L162,リスト!$R$2:$R$48,0)),IF(設定!$I$15="名/所",$M162&amp;" / "&amp;INDEX(リスト!$S$2:$S$48,MATCH($L162,リスト!$R$2:$R$48,0)),IF(設定!$I$15="名(所)",$M162&amp;" ("&amp;INDEX(リスト!$S$2:$S$48,MATCH($L162,リスト!$R$2:$R$48,0))&amp;")")))))))))</f>
        <v/>
      </c>
    </row>
    <row r="163" spans="15:22" x14ac:dyDescent="0.4">
      <c r="O163" s="2" t="str">
        <f>IFERROR(IF($B163="","",INDEX(所属情報!$E:$E,MATCH($A163,所属情報!$A:$A,0))),"")</f>
        <v/>
      </c>
      <c r="P163" s="2" t="str">
        <f t="shared" si="6"/>
        <v/>
      </c>
      <c r="Q163" s="2" t="str">
        <f t="shared" si="7"/>
        <v/>
      </c>
      <c r="R163" s="2" t="str">
        <f t="shared" si="8"/>
        <v/>
      </c>
      <c r="S163" s="2" t="str">
        <f>IFERROR(IF($F163="","",INDEX(リスト!$C:$C,MATCH($F163,リスト!$B:$B,0))),"")</f>
        <v/>
      </c>
      <c r="T163" s="2" t="str">
        <f>IFERROR(IF($K163="","",INDEX(リスト!$F:$F,MATCH($K163,リスト!$E:$E,0))),"")</f>
        <v/>
      </c>
      <c r="U163" s="2" t="str">
        <f>IF($B163="","",RIGHT($G163*1000+200+COUNTIF($G$2:$G163,$G163),9))</f>
        <v/>
      </c>
      <c r="V163" s="2" t="str">
        <f>IF(OR($B163="",設定!$I$15="",設定!$I$15="独立"),"",IF($M163="","　－　",IF($L163="",IF(設定!$I$15="所・名","　－　・"&amp;$M163,IF(設定!$I$15="所/名","　－　 / "&amp;$M163,IF(設定!$I$15="(所)名","(　－　) "&amp;$M163,IF(設定!$I$15="名・所",$M163&amp;"・　－　",IF(設定!$I$15="名/所",$M163&amp;" / 　－　",IF(設定!$I$15="名(所)",$M163&amp;"(　－　)")))))),IF(設定!$I$15="所・名",INDEX(リスト!$S$2:$S$48,MATCH($L163,リスト!$R$2:$R$48,0))&amp;"・"&amp;$M163,IF(設定!$I$15="所/名",INDEX(リスト!$S$2:$S$48,MATCH($L163,リスト!$R$2:$R$48,0))&amp;" / "&amp;$M163,IF(設定!$I$15="(所)名","("&amp;INDEX(リスト!$S$2:$S$48,MATCH($L163,リスト!$R$2:$R$48,0))&amp;") "&amp;$M163,IF(設定!$I$15="名・所",$M163&amp;"・"&amp;INDEX(リスト!$S$2:$S$48,MATCH($L163,リスト!$R$2:$R$48,0)),IF(設定!$I$15="名/所",$M163&amp;" / "&amp;INDEX(リスト!$S$2:$S$48,MATCH($L163,リスト!$R$2:$R$48,0)),IF(設定!$I$15="名(所)",$M163&amp;" ("&amp;INDEX(リスト!$S$2:$S$48,MATCH($L163,リスト!$R$2:$R$48,0))&amp;")")))))))))</f>
        <v/>
      </c>
    </row>
    <row r="164" spans="15:22" x14ac:dyDescent="0.4">
      <c r="O164" s="2" t="str">
        <f>IFERROR(IF($B164="","",INDEX(所属情報!$E:$E,MATCH($A164,所属情報!$A:$A,0))),"")</f>
        <v/>
      </c>
      <c r="P164" s="2" t="str">
        <f t="shared" si="6"/>
        <v/>
      </c>
      <c r="Q164" s="2" t="str">
        <f t="shared" si="7"/>
        <v/>
      </c>
      <c r="R164" s="2" t="str">
        <f t="shared" si="8"/>
        <v/>
      </c>
      <c r="S164" s="2" t="str">
        <f>IFERROR(IF($F164="","",INDEX(リスト!$C:$C,MATCH($F164,リスト!$B:$B,0))),"")</f>
        <v/>
      </c>
      <c r="T164" s="2" t="str">
        <f>IFERROR(IF($K164="","",INDEX(リスト!$F:$F,MATCH($K164,リスト!$E:$E,0))),"")</f>
        <v/>
      </c>
      <c r="U164" s="2" t="str">
        <f>IF($B164="","",RIGHT($G164*1000+200+COUNTIF($G$2:$G164,$G164),9))</f>
        <v/>
      </c>
      <c r="V164" s="2" t="str">
        <f>IF(OR($B164="",設定!$I$15="",設定!$I$15="独立"),"",IF($M164="","　－　",IF($L164="",IF(設定!$I$15="所・名","　－　・"&amp;$M164,IF(設定!$I$15="所/名","　－　 / "&amp;$M164,IF(設定!$I$15="(所)名","(　－　) "&amp;$M164,IF(設定!$I$15="名・所",$M164&amp;"・　－　",IF(設定!$I$15="名/所",$M164&amp;" / 　－　",IF(設定!$I$15="名(所)",$M164&amp;"(　－　)")))))),IF(設定!$I$15="所・名",INDEX(リスト!$S$2:$S$48,MATCH($L164,リスト!$R$2:$R$48,0))&amp;"・"&amp;$M164,IF(設定!$I$15="所/名",INDEX(リスト!$S$2:$S$48,MATCH($L164,リスト!$R$2:$R$48,0))&amp;" / "&amp;$M164,IF(設定!$I$15="(所)名","("&amp;INDEX(リスト!$S$2:$S$48,MATCH($L164,リスト!$R$2:$R$48,0))&amp;") "&amp;$M164,IF(設定!$I$15="名・所",$M164&amp;"・"&amp;INDEX(リスト!$S$2:$S$48,MATCH($L164,リスト!$R$2:$R$48,0)),IF(設定!$I$15="名/所",$M164&amp;" / "&amp;INDEX(リスト!$S$2:$S$48,MATCH($L164,リスト!$R$2:$R$48,0)),IF(設定!$I$15="名(所)",$M164&amp;" ("&amp;INDEX(リスト!$S$2:$S$48,MATCH($L164,リスト!$R$2:$R$48,0))&amp;")")))))))))</f>
        <v/>
      </c>
    </row>
    <row r="165" spans="15:22" x14ac:dyDescent="0.4">
      <c r="O165" s="2" t="str">
        <f>IFERROR(IF($B165="","",INDEX(所属情報!$E:$E,MATCH($A165,所属情報!$A:$A,0))),"")</f>
        <v/>
      </c>
      <c r="P165" s="2" t="str">
        <f t="shared" si="6"/>
        <v/>
      </c>
      <c r="Q165" s="2" t="str">
        <f t="shared" si="7"/>
        <v/>
      </c>
      <c r="R165" s="2" t="str">
        <f t="shared" si="8"/>
        <v/>
      </c>
      <c r="S165" s="2" t="str">
        <f>IFERROR(IF($F165="","",INDEX(リスト!$C:$C,MATCH($F165,リスト!$B:$B,0))),"")</f>
        <v/>
      </c>
      <c r="T165" s="2" t="str">
        <f>IFERROR(IF($K165="","",INDEX(リスト!$F:$F,MATCH($K165,リスト!$E:$E,0))),"")</f>
        <v/>
      </c>
      <c r="U165" s="2" t="str">
        <f>IF($B165="","",RIGHT($G165*1000+200+COUNTIF($G$2:$G165,$G165),9))</f>
        <v/>
      </c>
      <c r="V165" s="2" t="str">
        <f>IF(OR($B165="",設定!$I$15="",設定!$I$15="独立"),"",IF($M165="","　－　",IF($L165="",IF(設定!$I$15="所・名","　－　・"&amp;$M165,IF(設定!$I$15="所/名","　－　 / "&amp;$M165,IF(設定!$I$15="(所)名","(　－　) "&amp;$M165,IF(設定!$I$15="名・所",$M165&amp;"・　－　",IF(設定!$I$15="名/所",$M165&amp;" / 　－　",IF(設定!$I$15="名(所)",$M165&amp;"(　－　)")))))),IF(設定!$I$15="所・名",INDEX(リスト!$S$2:$S$48,MATCH($L165,リスト!$R$2:$R$48,0))&amp;"・"&amp;$M165,IF(設定!$I$15="所/名",INDEX(リスト!$S$2:$S$48,MATCH($L165,リスト!$R$2:$R$48,0))&amp;" / "&amp;$M165,IF(設定!$I$15="(所)名","("&amp;INDEX(リスト!$S$2:$S$48,MATCH($L165,リスト!$R$2:$R$48,0))&amp;") "&amp;$M165,IF(設定!$I$15="名・所",$M165&amp;"・"&amp;INDEX(リスト!$S$2:$S$48,MATCH($L165,リスト!$R$2:$R$48,0)),IF(設定!$I$15="名/所",$M165&amp;" / "&amp;INDEX(リスト!$S$2:$S$48,MATCH($L165,リスト!$R$2:$R$48,0)),IF(設定!$I$15="名(所)",$M165&amp;" ("&amp;INDEX(リスト!$S$2:$S$48,MATCH($L165,リスト!$R$2:$R$48,0))&amp;")")))))))))</f>
        <v/>
      </c>
    </row>
    <row r="166" spans="15:22" x14ac:dyDescent="0.4">
      <c r="O166" s="2" t="str">
        <f>IFERROR(IF($B166="","",INDEX(所属情報!$E:$E,MATCH($A166,所属情報!$A:$A,0))),"")</f>
        <v/>
      </c>
      <c r="P166" s="2" t="str">
        <f t="shared" si="6"/>
        <v/>
      </c>
      <c r="Q166" s="2" t="str">
        <f t="shared" si="7"/>
        <v/>
      </c>
      <c r="R166" s="2" t="str">
        <f t="shared" si="8"/>
        <v/>
      </c>
      <c r="S166" s="2" t="str">
        <f>IFERROR(IF($F166="","",INDEX(リスト!$C:$C,MATCH($F166,リスト!$B:$B,0))),"")</f>
        <v/>
      </c>
      <c r="T166" s="2" t="str">
        <f>IFERROR(IF($K166="","",INDEX(リスト!$F:$F,MATCH($K166,リスト!$E:$E,0))),"")</f>
        <v/>
      </c>
      <c r="U166" s="2" t="str">
        <f>IF($B166="","",RIGHT($G166*1000+200+COUNTIF($G$2:$G166,$G166),9))</f>
        <v/>
      </c>
      <c r="V166" s="2" t="str">
        <f>IF(OR($B166="",設定!$I$15="",設定!$I$15="独立"),"",IF($M166="","　－　",IF($L166="",IF(設定!$I$15="所・名","　－　・"&amp;$M166,IF(設定!$I$15="所/名","　－　 / "&amp;$M166,IF(設定!$I$15="(所)名","(　－　) "&amp;$M166,IF(設定!$I$15="名・所",$M166&amp;"・　－　",IF(設定!$I$15="名/所",$M166&amp;" / 　－　",IF(設定!$I$15="名(所)",$M166&amp;"(　－　)")))))),IF(設定!$I$15="所・名",INDEX(リスト!$S$2:$S$48,MATCH($L166,リスト!$R$2:$R$48,0))&amp;"・"&amp;$M166,IF(設定!$I$15="所/名",INDEX(リスト!$S$2:$S$48,MATCH($L166,リスト!$R$2:$R$48,0))&amp;" / "&amp;$M166,IF(設定!$I$15="(所)名","("&amp;INDEX(リスト!$S$2:$S$48,MATCH($L166,リスト!$R$2:$R$48,0))&amp;") "&amp;$M166,IF(設定!$I$15="名・所",$M166&amp;"・"&amp;INDEX(リスト!$S$2:$S$48,MATCH($L166,リスト!$R$2:$R$48,0)),IF(設定!$I$15="名/所",$M166&amp;" / "&amp;INDEX(リスト!$S$2:$S$48,MATCH($L166,リスト!$R$2:$R$48,0)),IF(設定!$I$15="名(所)",$M166&amp;" ("&amp;INDEX(リスト!$S$2:$S$48,MATCH($L166,リスト!$R$2:$R$48,0))&amp;")")))))))))</f>
        <v/>
      </c>
    </row>
    <row r="167" spans="15:22" x14ac:dyDescent="0.4">
      <c r="O167" s="2" t="str">
        <f>IFERROR(IF($B167="","",INDEX(所属情報!$E:$E,MATCH($A167,所属情報!$A:$A,0))),"")</f>
        <v/>
      </c>
      <c r="P167" s="2" t="str">
        <f t="shared" si="6"/>
        <v/>
      </c>
      <c r="Q167" s="2" t="str">
        <f t="shared" si="7"/>
        <v/>
      </c>
      <c r="R167" s="2" t="str">
        <f t="shared" si="8"/>
        <v/>
      </c>
      <c r="S167" s="2" t="str">
        <f>IFERROR(IF($F167="","",INDEX(リスト!$C:$C,MATCH($F167,リスト!$B:$B,0))),"")</f>
        <v/>
      </c>
      <c r="T167" s="2" t="str">
        <f>IFERROR(IF($K167="","",INDEX(リスト!$F:$F,MATCH($K167,リスト!$E:$E,0))),"")</f>
        <v/>
      </c>
      <c r="U167" s="2" t="str">
        <f>IF($B167="","",RIGHT($G167*1000+200+COUNTIF($G$2:$G167,$G167),9))</f>
        <v/>
      </c>
      <c r="V167" s="2" t="str">
        <f>IF(OR($B167="",設定!$I$15="",設定!$I$15="独立"),"",IF($M167="","　－　",IF($L167="",IF(設定!$I$15="所・名","　－　・"&amp;$M167,IF(設定!$I$15="所/名","　－　 / "&amp;$M167,IF(設定!$I$15="(所)名","(　－　) "&amp;$M167,IF(設定!$I$15="名・所",$M167&amp;"・　－　",IF(設定!$I$15="名/所",$M167&amp;" / 　－　",IF(設定!$I$15="名(所)",$M167&amp;"(　－　)")))))),IF(設定!$I$15="所・名",INDEX(リスト!$S$2:$S$48,MATCH($L167,リスト!$R$2:$R$48,0))&amp;"・"&amp;$M167,IF(設定!$I$15="所/名",INDEX(リスト!$S$2:$S$48,MATCH($L167,リスト!$R$2:$R$48,0))&amp;" / "&amp;$M167,IF(設定!$I$15="(所)名","("&amp;INDEX(リスト!$S$2:$S$48,MATCH($L167,リスト!$R$2:$R$48,0))&amp;") "&amp;$M167,IF(設定!$I$15="名・所",$M167&amp;"・"&amp;INDEX(リスト!$S$2:$S$48,MATCH($L167,リスト!$R$2:$R$48,0)),IF(設定!$I$15="名/所",$M167&amp;" / "&amp;INDEX(リスト!$S$2:$S$48,MATCH($L167,リスト!$R$2:$R$48,0)),IF(設定!$I$15="名(所)",$M167&amp;" ("&amp;INDEX(リスト!$S$2:$S$48,MATCH($L167,リスト!$R$2:$R$48,0))&amp;")")))))))))</f>
        <v/>
      </c>
    </row>
    <row r="168" spans="15:22" x14ac:dyDescent="0.4">
      <c r="O168" s="2" t="str">
        <f>IFERROR(IF($B168="","",INDEX(所属情報!$E:$E,MATCH($A168,所属情報!$A:$A,0))),"")</f>
        <v/>
      </c>
      <c r="P168" s="2" t="str">
        <f t="shared" si="6"/>
        <v/>
      </c>
      <c r="Q168" s="2" t="str">
        <f t="shared" si="7"/>
        <v/>
      </c>
      <c r="R168" s="2" t="str">
        <f t="shared" si="8"/>
        <v/>
      </c>
      <c r="S168" s="2" t="str">
        <f>IFERROR(IF($F168="","",INDEX(リスト!$C:$C,MATCH($F168,リスト!$B:$B,0))),"")</f>
        <v/>
      </c>
      <c r="T168" s="2" t="str">
        <f>IFERROR(IF($K168="","",INDEX(リスト!$F:$F,MATCH($K168,リスト!$E:$E,0))),"")</f>
        <v/>
      </c>
      <c r="U168" s="2" t="str">
        <f>IF($B168="","",RIGHT($G168*1000+200+COUNTIF($G$2:$G168,$G168),9))</f>
        <v/>
      </c>
      <c r="V168" s="2" t="str">
        <f>IF(OR($B168="",設定!$I$15="",設定!$I$15="独立"),"",IF($M168="","　－　",IF($L168="",IF(設定!$I$15="所・名","　－　・"&amp;$M168,IF(設定!$I$15="所/名","　－　 / "&amp;$M168,IF(設定!$I$15="(所)名","(　－　) "&amp;$M168,IF(設定!$I$15="名・所",$M168&amp;"・　－　",IF(設定!$I$15="名/所",$M168&amp;" / 　－　",IF(設定!$I$15="名(所)",$M168&amp;"(　－　)")))))),IF(設定!$I$15="所・名",INDEX(リスト!$S$2:$S$48,MATCH($L168,リスト!$R$2:$R$48,0))&amp;"・"&amp;$M168,IF(設定!$I$15="所/名",INDEX(リスト!$S$2:$S$48,MATCH($L168,リスト!$R$2:$R$48,0))&amp;" / "&amp;$M168,IF(設定!$I$15="(所)名","("&amp;INDEX(リスト!$S$2:$S$48,MATCH($L168,リスト!$R$2:$R$48,0))&amp;") "&amp;$M168,IF(設定!$I$15="名・所",$M168&amp;"・"&amp;INDEX(リスト!$S$2:$S$48,MATCH($L168,リスト!$R$2:$R$48,0)),IF(設定!$I$15="名/所",$M168&amp;" / "&amp;INDEX(リスト!$S$2:$S$48,MATCH($L168,リスト!$R$2:$R$48,0)),IF(設定!$I$15="名(所)",$M168&amp;" ("&amp;INDEX(リスト!$S$2:$S$48,MATCH($L168,リスト!$R$2:$R$48,0))&amp;")")))))))))</f>
        <v/>
      </c>
    </row>
    <row r="169" spans="15:22" x14ac:dyDescent="0.4">
      <c r="O169" s="2" t="str">
        <f>IFERROR(IF($B169="","",INDEX(所属情報!$E:$E,MATCH($A169,所属情報!$A:$A,0))),"")</f>
        <v/>
      </c>
      <c r="P169" s="2" t="str">
        <f t="shared" si="6"/>
        <v/>
      </c>
      <c r="Q169" s="2" t="str">
        <f t="shared" si="7"/>
        <v/>
      </c>
      <c r="R169" s="2" t="str">
        <f t="shared" si="8"/>
        <v/>
      </c>
      <c r="S169" s="2" t="str">
        <f>IFERROR(IF($F169="","",INDEX(リスト!$C:$C,MATCH($F169,リスト!$B:$B,0))),"")</f>
        <v/>
      </c>
      <c r="T169" s="2" t="str">
        <f>IFERROR(IF($K169="","",INDEX(リスト!$F:$F,MATCH($K169,リスト!$E:$E,0))),"")</f>
        <v/>
      </c>
      <c r="U169" s="2" t="str">
        <f>IF($B169="","",RIGHT($G169*1000+200+COUNTIF($G$2:$G169,$G169),9))</f>
        <v/>
      </c>
      <c r="V169" s="2" t="str">
        <f>IF(OR($B169="",設定!$I$15="",設定!$I$15="独立"),"",IF($M169="","　－　",IF($L169="",IF(設定!$I$15="所・名","　－　・"&amp;$M169,IF(設定!$I$15="所/名","　－　 / "&amp;$M169,IF(設定!$I$15="(所)名","(　－　) "&amp;$M169,IF(設定!$I$15="名・所",$M169&amp;"・　－　",IF(設定!$I$15="名/所",$M169&amp;" / 　－　",IF(設定!$I$15="名(所)",$M169&amp;"(　－　)")))))),IF(設定!$I$15="所・名",INDEX(リスト!$S$2:$S$48,MATCH($L169,リスト!$R$2:$R$48,0))&amp;"・"&amp;$M169,IF(設定!$I$15="所/名",INDEX(リスト!$S$2:$S$48,MATCH($L169,リスト!$R$2:$R$48,0))&amp;" / "&amp;$M169,IF(設定!$I$15="(所)名","("&amp;INDEX(リスト!$S$2:$S$48,MATCH($L169,リスト!$R$2:$R$48,0))&amp;") "&amp;$M169,IF(設定!$I$15="名・所",$M169&amp;"・"&amp;INDEX(リスト!$S$2:$S$48,MATCH($L169,リスト!$R$2:$R$48,0)),IF(設定!$I$15="名/所",$M169&amp;" / "&amp;INDEX(リスト!$S$2:$S$48,MATCH($L169,リスト!$R$2:$R$48,0)),IF(設定!$I$15="名(所)",$M169&amp;" ("&amp;INDEX(リスト!$S$2:$S$48,MATCH($L169,リスト!$R$2:$R$48,0))&amp;")")))))))))</f>
        <v/>
      </c>
    </row>
    <row r="170" spans="15:22" x14ac:dyDescent="0.4">
      <c r="O170" s="2" t="str">
        <f>IFERROR(IF($B170="","",INDEX(所属情報!$E:$E,MATCH($A170,所属情報!$A:$A,0))),"")</f>
        <v/>
      </c>
      <c r="P170" s="2" t="str">
        <f t="shared" si="6"/>
        <v/>
      </c>
      <c r="Q170" s="2" t="str">
        <f t="shared" si="7"/>
        <v/>
      </c>
      <c r="R170" s="2" t="str">
        <f t="shared" si="8"/>
        <v/>
      </c>
      <c r="S170" s="2" t="str">
        <f>IFERROR(IF($F170="","",INDEX(リスト!$C:$C,MATCH($F170,リスト!$B:$B,0))),"")</f>
        <v/>
      </c>
      <c r="T170" s="2" t="str">
        <f>IFERROR(IF($K170="","",INDEX(リスト!$F:$F,MATCH($K170,リスト!$E:$E,0))),"")</f>
        <v/>
      </c>
      <c r="U170" s="2" t="str">
        <f>IF($B170="","",RIGHT($G170*1000+200+COUNTIF($G$2:$G170,$G170),9))</f>
        <v/>
      </c>
      <c r="V170" s="2" t="str">
        <f>IF(OR($B170="",設定!$I$15="",設定!$I$15="独立"),"",IF($M170="","　－　",IF($L170="",IF(設定!$I$15="所・名","　－　・"&amp;$M170,IF(設定!$I$15="所/名","　－　 / "&amp;$M170,IF(設定!$I$15="(所)名","(　－　) "&amp;$M170,IF(設定!$I$15="名・所",$M170&amp;"・　－　",IF(設定!$I$15="名/所",$M170&amp;" / 　－　",IF(設定!$I$15="名(所)",$M170&amp;"(　－　)")))))),IF(設定!$I$15="所・名",INDEX(リスト!$S$2:$S$48,MATCH($L170,リスト!$R$2:$R$48,0))&amp;"・"&amp;$M170,IF(設定!$I$15="所/名",INDEX(リスト!$S$2:$S$48,MATCH($L170,リスト!$R$2:$R$48,0))&amp;" / "&amp;$M170,IF(設定!$I$15="(所)名","("&amp;INDEX(リスト!$S$2:$S$48,MATCH($L170,リスト!$R$2:$R$48,0))&amp;") "&amp;$M170,IF(設定!$I$15="名・所",$M170&amp;"・"&amp;INDEX(リスト!$S$2:$S$48,MATCH($L170,リスト!$R$2:$R$48,0)),IF(設定!$I$15="名/所",$M170&amp;" / "&amp;INDEX(リスト!$S$2:$S$48,MATCH($L170,リスト!$R$2:$R$48,0)),IF(設定!$I$15="名(所)",$M170&amp;" ("&amp;INDEX(リスト!$S$2:$S$48,MATCH($L170,リスト!$R$2:$R$48,0))&amp;")")))))))))</f>
        <v/>
      </c>
    </row>
    <row r="171" spans="15:22" x14ac:dyDescent="0.4">
      <c r="O171" s="2" t="str">
        <f>IFERROR(IF($B171="","",INDEX(所属情報!$E:$E,MATCH($A171,所属情報!$A:$A,0))),"")</f>
        <v/>
      </c>
      <c r="P171" s="2" t="str">
        <f t="shared" si="6"/>
        <v/>
      </c>
      <c r="Q171" s="2" t="str">
        <f t="shared" si="7"/>
        <v/>
      </c>
      <c r="R171" s="2" t="str">
        <f t="shared" si="8"/>
        <v/>
      </c>
      <c r="S171" s="2" t="str">
        <f>IFERROR(IF($F171="","",INDEX(リスト!$C:$C,MATCH($F171,リスト!$B:$B,0))),"")</f>
        <v/>
      </c>
      <c r="T171" s="2" t="str">
        <f>IFERROR(IF($K171="","",INDEX(リスト!$F:$F,MATCH($K171,リスト!$E:$E,0))),"")</f>
        <v/>
      </c>
      <c r="U171" s="2" t="str">
        <f>IF($B171="","",RIGHT($G171*1000+200+COUNTIF($G$2:$G171,$G171),9))</f>
        <v/>
      </c>
      <c r="V171" s="2" t="str">
        <f>IF(OR($B171="",設定!$I$15="",設定!$I$15="独立"),"",IF($M171="","　－　",IF($L171="",IF(設定!$I$15="所・名","　－　・"&amp;$M171,IF(設定!$I$15="所/名","　－　 / "&amp;$M171,IF(設定!$I$15="(所)名","(　－　) "&amp;$M171,IF(設定!$I$15="名・所",$M171&amp;"・　－　",IF(設定!$I$15="名/所",$M171&amp;" / 　－　",IF(設定!$I$15="名(所)",$M171&amp;"(　－　)")))))),IF(設定!$I$15="所・名",INDEX(リスト!$S$2:$S$48,MATCH($L171,リスト!$R$2:$R$48,0))&amp;"・"&amp;$M171,IF(設定!$I$15="所/名",INDEX(リスト!$S$2:$S$48,MATCH($L171,リスト!$R$2:$R$48,0))&amp;" / "&amp;$M171,IF(設定!$I$15="(所)名","("&amp;INDEX(リスト!$S$2:$S$48,MATCH($L171,リスト!$R$2:$R$48,0))&amp;") "&amp;$M171,IF(設定!$I$15="名・所",$M171&amp;"・"&amp;INDEX(リスト!$S$2:$S$48,MATCH($L171,リスト!$R$2:$R$48,0)),IF(設定!$I$15="名/所",$M171&amp;" / "&amp;INDEX(リスト!$S$2:$S$48,MATCH($L171,リスト!$R$2:$R$48,0)),IF(設定!$I$15="名(所)",$M171&amp;" ("&amp;INDEX(リスト!$S$2:$S$48,MATCH($L171,リスト!$R$2:$R$48,0))&amp;")")))))))))</f>
        <v/>
      </c>
    </row>
    <row r="172" spans="15:22" x14ac:dyDescent="0.4">
      <c r="O172" s="2" t="str">
        <f>IFERROR(IF($B172="","",INDEX(所属情報!$E:$E,MATCH($A172,所属情報!$A:$A,0))),"")</f>
        <v/>
      </c>
      <c r="P172" s="2" t="str">
        <f t="shared" si="6"/>
        <v/>
      </c>
      <c r="Q172" s="2" t="str">
        <f t="shared" si="7"/>
        <v/>
      </c>
      <c r="R172" s="2" t="str">
        <f t="shared" si="8"/>
        <v/>
      </c>
      <c r="S172" s="2" t="str">
        <f>IFERROR(IF($F172="","",INDEX(リスト!$C:$C,MATCH($F172,リスト!$B:$B,0))),"")</f>
        <v/>
      </c>
      <c r="T172" s="2" t="str">
        <f>IFERROR(IF($K172="","",INDEX(リスト!$F:$F,MATCH($K172,リスト!$E:$E,0))),"")</f>
        <v/>
      </c>
      <c r="U172" s="2" t="str">
        <f>IF($B172="","",RIGHT($G172*1000+200+COUNTIF($G$2:$G172,$G172),9))</f>
        <v/>
      </c>
      <c r="V172" s="2" t="str">
        <f>IF(OR($B172="",設定!$I$15="",設定!$I$15="独立"),"",IF($M172="","　－　",IF($L172="",IF(設定!$I$15="所・名","　－　・"&amp;$M172,IF(設定!$I$15="所/名","　－　 / "&amp;$M172,IF(設定!$I$15="(所)名","(　－　) "&amp;$M172,IF(設定!$I$15="名・所",$M172&amp;"・　－　",IF(設定!$I$15="名/所",$M172&amp;" / 　－　",IF(設定!$I$15="名(所)",$M172&amp;"(　－　)")))))),IF(設定!$I$15="所・名",INDEX(リスト!$S$2:$S$48,MATCH($L172,リスト!$R$2:$R$48,0))&amp;"・"&amp;$M172,IF(設定!$I$15="所/名",INDEX(リスト!$S$2:$S$48,MATCH($L172,リスト!$R$2:$R$48,0))&amp;" / "&amp;$M172,IF(設定!$I$15="(所)名","("&amp;INDEX(リスト!$S$2:$S$48,MATCH($L172,リスト!$R$2:$R$48,0))&amp;") "&amp;$M172,IF(設定!$I$15="名・所",$M172&amp;"・"&amp;INDEX(リスト!$S$2:$S$48,MATCH($L172,リスト!$R$2:$R$48,0)),IF(設定!$I$15="名/所",$M172&amp;" / "&amp;INDEX(リスト!$S$2:$S$48,MATCH($L172,リスト!$R$2:$R$48,0)),IF(設定!$I$15="名(所)",$M172&amp;" ("&amp;INDEX(リスト!$S$2:$S$48,MATCH($L172,リスト!$R$2:$R$48,0))&amp;")")))))))))</f>
        <v/>
      </c>
    </row>
    <row r="173" spans="15:22" x14ac:dyDescent="0.4">
      <c r="O173" s="2" t="str">
        <f>IFERROR(IF($B173="","",INDEX(所属情報!$E:$E,MATCH($A173,所属情報!$A:$A,0))),"")</f>
        <v/>
      </c>
      <c r="P173" s="2" t="str">
        <f t="shared" si="6"/>
        <v/>
      </c>
      <c r="Q173" s="2" t="str">
        <f t="shared" si="7"/>
        <v/>
      </c>
      <c r="R173" s="2" t="str">
        <f t="shared" si="8"/>
        <v/>
      </c>
      <c r="S173" s="2" t="str">
        <f>IFERROR(IF($F173="","",INDEX(リスト!$C:$C,MATCH($F173,リスト!$B:$B,0))),"")</f>
        <v/>
      </c>
      <c r="T173" s="2" t="str">
        <f>IFERROR(IF($K173="","",INDEX(リスト!$F:$F,MATCH($K173,リスト!$E:$E,0))),"")</f>
        <v/>
      </c>
      <c r="U173" s="2" t="str">
        <f>IF($B173="","",RIGHT($G173*1000+200+COUNTIF($G$2:$G173,$G173),9))</f>
        <v/>
      </c>
      <c r="V173" s="2" t="str">
        <f>IF(OR($B173="",設定!$I$15="",設定!$I$15="独立"),"",IF($M173="","　－　",IF($L173="",IF(設定!$I$15="所・名","　－　・"&amp;$M173,IF(設定!$I$15="所/名","　－　 / "&amp;$M173,IF(設定!$I$15="(所)名","(　－　) "&amp;$M173,IF(設定!$I$15="名・所",$M173&amp;"・　－　",IF(設定!$I$15="名/所",$M173&amp;" / 　－　",IF(設定!$I$15="名(所)",$M173&amp;"(　－　)")))))),IF(設定!$I$15="所・名",INDEX(リスト!$S$2:$S$48,MATCH($L173,リスト!$R$2:$R$48,0))&amp;"・"&amp;$M173,IF(設定!$I$15="所/名",INDEX(リスト!$S$2:$S$48,MATCH($L173,リスト!$R$2:$R$48,0))&amp;" / "&amp;$M173,IF(設定!$I$15="(所)名","("&amp;INDEX(リスト!$S$2:$S$48,MATCH($L173,リスト!$R$2:$R$48,0))&amp;") "&amp;$M173,IF(設定!$I$15="名・所",$M173&amp;"・"&amp;INDEX(リスト!$S$2:$S$48,MATCH($L173,リスト!$R$2:$R$48,0)),IF(設定!$I$15="名/所",$M173&amp;" / "&amp;INDEX(リスト!$S$2:$S$48,MATCH($L173,リスト!$R$2:$R$48,0)),IF(設定!$I$15="名(所)",$M173&amp;" ("&amp;INDEX(リスト!$S$2:$S$48,MATCH($L173,リスト!$R$2:$R$48,0))&amp;")")))))))))</f>
        <v/>
      </c>
    </row>
    <row r="174" spans="15:22" x14ac:dyDescent="0.4">
      <c r="O174" s="2" t="str">
        <f>IFERROR(IF($B174="","",INDEX(所属情報!$E:$E,MATCH($A174,所属情報!$A:$A,0))),"")</f>
        <v/>
      </c>
      <c r="P174" s="2" t="str">
        <f t="shared" si="6"/>
        <v/>
      </c>
      <c r="Q174" s="2" t="str">
        <f t="shared" si="7"/>
        <v/>
      </c>
      <c r="R174" s="2" t="str">
        <f t="shared" si="8"/>
        <v/>
      </c>
      <c r="S174" s="2" t="str">
        <f>IFERROR(IF($F174="","",INDEX(リスト!$C:$C,MATCH($F174,リスト!$B:$B,0))),"")</f>
        <v/>
      </c>
      <c r="T174" s="2" t="str">
        <f>IFERROR(IF($K174="","",INDEX(リスト!$F:$F,MATCH($K174,リスト!$E:$E,0))),"")</f>
        <v/>
      </c>
      <c r="U174" s="2" t="str">
        <f>IF($B174="","",RIGHT($G174*1000+200+COUNTIF($G$2:$G174,$G174),9))</f>
        <v/>
      </c>
      <c r="V174" s="2" t="str">
        <f>IF(OR($B174="",設定!$I$15="",設定!$I$15="独立"),"",IF($M174="","　－　",IF($L174="",IF(設定!$I$15="所・名","　－　・"&amp;$M174,IF(設定!$I$15="所/名","　－　 / "&amp;$M174,IF(設定!$I$15="(所)名","(　－　) "&amp;$M174,IF(設定!$I$15="名・所",$M174&amp;"・　－　",IF(設定!$I$15="名/所",$M174&amp;" / 　－　",IF(設定!$I$15="名(所)",$M174&amp;"(　－　)")))))),IF(設定!$I$15="所・名",INDEX(リスト!$S$2:$S$48,MATCH($L174,リスト!$R$2:$R$48,0))&amp;"・"&amp;$M174,IF(設定!$I$15="所/名",INDEX(リスト!$S$2:$S$48,MATCH($L174,リスト!$R$2:$R$48,0))&amp;" / "&amp;$M174,IF(設定!$I$15="(所)名","("&amp;INDEX(リスト!$S$2:$S$48,MATCH($L174,リスト!$R$2:$R$48,0))&amp;") "&amp;$M174,IF(設定!$I$15="名・所",$M174&amp;"・"&amp;INDEX(リスト!$S$2:$S$48,MATCH($L174,リスト!$R$2:$R$48,0)),IF(設定!$I$15="名/所",$M174&amp;" / "&amp;INDEX(リスト!$S$2:$S$48,MATCH($L174,リスト!$R$2:$R$48,0)),IF(設定!$I$15="名(所)",$M174&amp;" ("&amp;INDEX(リスト!$S$2:$S$48,MATCH($L174,リスト!$R$2:$R$48,0))&amp;")")))))))))</f>
        <v/>
      </c>
    </row>
    <row r="175" spans="15:22" x14ac:dyDescent="0.4">
      <c r="O175" s="2" t="str">
        <f>IFERROR(IF($B175="","",INDEX(所属情報!$E:$E,MATCH($A175,所属情報!$A:$A,0))),"")</f>
        <v/>
      </c>
      <c r="P175" s="2" t="str">
        <f t="shared" si="6"/>
        <v/>
      </c>
      <c r="Q175" s="2" t="str">
        <f t="shared" si="7"/>
        <v/>
      </c>
      <c r="R175" s="2" t="str">
        <f t="shared" si="8"/>
        <v/>
      </c>
      <c r="S175" s="2" t="str">
        <f>IFERROR(IF($F175="","",INDEX(リスト!$C:$C,MATCH($F175,リスト!$B:$B,0))),"")</f>
        <v/>
      </c>
      <c r="T175" s="2" t="str">
        <f>IFERROR(IF($K175="","",INDEX(リスト!$F:$F,MATCH($K175,リスト!$E:$E,0))),"")</f>
        <v/>
      </c>
      <c r="U175" s="2" t="str">
        <f>IF($B175="","",RIGHT($G175*1000+200+COUNTIF($G$2:$G175,$G175),9))</f>
        <v/>
      </c>
      <c r="V175" s="2" t="str">
        <f>IF(OR($B175="",設定!$I$15="",設定!$I$15="独立"),"",IF($M175="","　－　",IF($L175="",IF(設定!$I$15="所・名","　－　・"&amp;$M175,IF(設定!$I$15="所/名","　－　 / "&amp;$M175,IF(設定!$I$15="(所)名","(　－　) "&amp;$M175,IF(設定!$I$15="名・所",$M175&amp;"・　－　",IF(設定!$I$15="名/所",$M175&amp;" / 　－　",IF(設定!$I$15="名(所)",$M175&amp;"(　－　)")))))),IF(設定!$I$15="所・名",INDEX(リスト!$S$2:$S$48,MATCH($L175,リスト!$R$2:$R$48,0))&amp;"・"&amp;$M175,IF(設定!$I$15="所/名",INDEX(リスト!$S$2:$S$48,MATCH($L175,リスト!$R$2:$R$48,0))&amp;" / "&amp;$M175,IF(設定!$I$15="(所)名","("&amp;INDEX(リスト!$S$2:$S$48,MATCH($L175,リスト!$R$2:$R$48,0))&amp;") "&amp;$M175,IF(設定!$I$15="名・所",$M175&amp;"・"&amp;INDEX(リスト!$S$2:$S$48,MATCH($L175,リスト!$R$2:$R$48,0)),IF(設定!$I$15="名/所",$M175&amp;" / "&amp;INDEX(リスト!$S$2:$S$48,MATCH($L175,リスト!$R$2:$R$48,0)),IF(設定!$I$15="名(所)",$M175&amp;" ("&amp;INDEX(リスト!$S$2:$S$48,MATCH($L175,リスト!$R$2:$R$48,0))&amp;")")))))))))</f>
        <v/>
      </c>
    </row>
    <row r="176" spans="15:22" x14ac:dyDescent="0.4">
      <c r="O176" s="2" t="str">
        <f>IFERROR(IF($B176="","",INDEX(所属情報!$E:$E,MATCH($A176,所属情報!$A:$A,0))),"")</f>
        <v/>
      </c>
      <c r="P176" s="2" t="str">
        <f t="shared" si="6"/>
        <v/>
      </c>
      <c r="Q176" s="2" t="str">
        <f t="shared" si="7"/>
        <v/>
      </c>
      <c r="R176" s="2" t="str">
        <f t="shared" si="8"/>
        <v/>
      </c>
      <c r="S176" s="2" t="str">
        <f>IFERROR(IF($F176="","",INDEX(リスト!$C:$C,MATCH($F176,リスト!$B:$B,0))),"")</f>
        <v/>
      </c>
      <c r="T176" s="2" t="str">
        <f>IFERROR(IF($K176="","",INDEX(リスト!$F:$F,MATCH($K176,リスト!$E:$E,0))),"")</f>
        <v/>
      </c>
      <c r="U176" s="2" t="str">
        <f>IF($B176="","",RIGHT($G176*1000+200+COUNTIF($G$2:$G176,$G176),9))</f>
        <v/>
      </c>
      <c r="V176" s="2" t="str">
        <f>IF(OR($B176="",設定!$I$15="",設定!$I$15="独立"),"",IF($M176="","　－　",IF($L176="",IF(設定!$I$15="所・名","　－　・"&amp;$M176,IF(設定!$I$15="所/名","　－　 / "&amp;$M176,IF(設定!$I$15="(所)名","(　－　) "&amp;$M176,IF(設定!$I$15="名・所",$M176&amp;"・　－　",IF(設定!$I$15="名/所",$M176&amp;" / 　－　",IF(設定!$I$15="名(所)",$M176&amp;"(　－　)")))))),IF(設定!$I$15="所・名",INDEX(リスト!$S$2:$S$48,MATCH($L176,リスト!$R$2:$R$48,0))&amp;"・"&amp;$M176,IF(設定!$I$15="所/名",INDEX(リスト!$S$2:$S$48,MATCH($L176,リスト!$R$2:$R$48,0))&amp;" / "&amp;$M176,IF(設定!$I$15="(所)名","("&amp;INDEX(リスト!$S$2:$S$48,MATCH($L176,リスト!$R$2:$R$48,0))&amp;") "&amp;$M176,IF(設定!$I$15="名・所",$M176&amp;"・"&amp;INDEX(リスト!$S$2:$S$48,MATCH($L176,リスト!$R$2:$R$48,0)),IF(設定!$I$15="名/所",$M176&amp;" / "&amp;INDEX(リスト!$S$2:$S$48,MATCH($L176,リスト!$R$2:$R$48,0)),IF(設定!$I$15="名(所)",$M176&amp;" ("&amp;INDEX(リスト!$S$2:$S$48,MATCH($L176,リスト!$R$2:$R$48,0))&amp;")")))))))))</f>
        <v/>
      </c>
    </row>
    <row r="177" spans="15:22" x14ac:dyDescent="0.4">
      <c r="O177" s="2" t="str">
        <f>IFERROR(IF($B177="","",INDEX(所属情報!$E:$E,MATCH($A177,所属情報!$A:$A,0))),"")</f>
        <v/>
      </c>
      <c r="P177" s="2" t="str">
        <f t="shared" si="6"/>
        <v/>
      </c>
      <c r="Q177" s="2" t="str">
        <f t="shared" si="7"/>
        <v/>
      </c>
      <c r="R177" s="2" t="str">
        <f t="shared" si="8"/>
        <v/>
      </c>
      <c r="S177" s="2" t="str">
        <f>IFERROR(IF($F177="","",INDEX(リスト!$C:$C,MATCH($F177,リスト!$B:$B,0))),"")</f>
        <v/>
      </c>
      <c r="T177" s="2" t="str">
        <f>IFERROR(IF($K177="","",INDEX(リスト!$F:$F,MATCH($K177,リスト!$E:$E,0))),"")</f>
        <v/>
      </c>
      <c r="U177" s="2" t="str">
        <f>IF($B177="","",RIGHT($G177*1000+200+COUNTIF($G$2:$G177,$G177),9))</f>
        <v/>
      </c>
      <c r="V177" s="2" t="str">
        <f>IF(OR($B177="",設定!$I$15="",設定!$I$15="独立"),"",IF($M177="","　－　",IF($L177="",IF(設定!$I$15="所・名","　－　・"&amp;$M177,IF(設定!$I$15="所/名","　－　 / "&amp;$M177,IF(設定!$I$15="(所)名","(　－　) "&amp;$M177,IF(設定!$I$15="名・所",$M177&amp;"・　－　",IF(設定!$I$15="名/所",$M177&amp;" / 　－　",IF(設定!$I$15="名(所)",$M177&amp;"(　－　)")))))),IF(設定!$I$15="所・名",INDEX(リスト!$S$2:$S$48,MATCH($L177,リスト!$R$2:$R$48,0))&amp;"・"&amp;$M177,IF(設定!$I$15="所/名",INDEX(リスト!$S$2:$S$48,MATCH($L177,リスト!$R$2:$R$48,0))&amp;" / "&amp;$M177,IF(設定!$I$15="(所)名","("&amp;INDEX(リスト!$S$2:$S$48,MATCH($L177,リスト!$R$2:$R$48,0))&amp;") "&amp;$M177,IF(設定!$I$15="名・所",$M177&amp;"・"&amp;INDEX(リスト!$S$2:$S$48,MATCH($L177,リスト!$R$2:$R$48,0)),IF(設定!$I$15="名/所",$M177&amp;" / "&amp;INDEX(リスト!$S$2:$S$48,MATCH($L177,リスト!$R$2:$R$48,0)),IF(設定!$I$15="名(所)",$M177&amp;" ("&amp;INDEX(リスト!$S$2:$S$48,MATCH($L177,リスト!$R$2:$R$48,0))&amp;")")))))))))</f>
        <v/>
      </c>
    </row>
    <row r="178" spans="15:22" x14ac:dyDescent="0.4">
      <c r="O178" s="2" t="str">
        <f>IFERROR(IF($B178="","",INDEX(所属情報!$E:$E,MATCH($A178,所属情報!$A:$A,0))),"")</f>
        <v/>
      </c>
      <c r="P178" s="2" t="str">
        <f t="shared" si="6"/>
        <v/>
      </c>
      <c r="Q178" s="2" t="str">
        <f t="shared" si="7"/>
        <v/>
      </c>
      <c r="R178" s="2" t="str">
        <f t="shared" si="8"/>
        <v/>
      </c>
      <c r="S178" s="2" t="str">
        <f>IFERROR(IF($F178="","",INDEX(リスト!$C:$C,MATCH($F178,リスト!$B:$B,0))),"")</f>
        <v/>
      </c>
      <c r="T178" s="2" t="str">
        <f>IFERROR(IF($K178="","",INDEX(リスト!$F:$F,MATCH($K178,リスト!$E:$E,0))),"")</f>
        <v/>
      </c>
      <c r="U178" s="2" t="str">
        <f>IF($B178="","",RIGHT($G178*1000+200+COUNTIF($G$2:$G178,$G178),9))</f>
        <v/>
      </c>
      <c r="V178" s="2" t="str">
        <f>IF(OR($B178="",設定!$I$15="",設定!$I$15="独立"),"",IF($M178="","　－　",IF($L178="",IF(設定!$I$15="所・名","　－　・"&amp;$M178,IF(設定!$I$15="所/名","　－　 / "&amp;$M178,IF(設定!$I$15="(所)名","(　－　) "&amp;$M178,IF(設定!$I$15="名・所",$M178&amp;"・　－　",IF(設定!$I$15="名/所",$M178&amp;" / 　－　",IF(設定!$I$15="名(所)",$M178&amp;"(　－　)")))))),IF(設定!$I$15="所・名",INDEX(リスト!$S$2:$S$48,MATCH($L178,リスト!$R$2:$R$48,0))&amp;"・"&amp;$M178,IF(設定!$I$15="所/名",INDEX(リスト!$S$2:$S$48,MATCH($L178,リスト!$R$2:$R$48,0))&amp;" / "&amp;$M178,IF(設定!$I$15="(所)名","("&amp;INDEX(リスト!$S$2:$S$48,MATCH($L178,リスト!$R$2:$R$48,0))&amp;") "&amp;$M178,IF(設定!$I$15="名・所",$M178&amp;"・"&amp;INDEX(リスト!$S$2:$S$48,MATCH($L178,リスト!$R$2:$R$48,0)),IF(設定!$I$15="名/所",$M178&amp;" / "&amp;INDEX(リスト!$S$2:$S$48,MATCH($L178,リスト!$R$2:$R$48,0)),IF(設定!$I$15="名(所)",$M178&amp;" ("&amp;INDEX(リスト!$S$2:$S$48,MATCH($L178,リスト!$R$2:$R$48,0))&amp;")")))))))))</f>
        <v/>
      </c>
    </row>
    <row r="179" spans="15:22" x14ac:dyDescent="0.4">
      <c r="O179" s="2" t="str">
        <f>IFERROR(IF($B179="","",INDEX(所属情報!$E:$E,MATCH($A179,所属情報!$A:$A,0))),"")</f>
        <v/>
      </c>
      <c r="P179" s="2" t="str">
        <f t="shared" si="6"/>
        <v/>
      </c>
      <c r="Q179" s="2" t="str">
        <f t="shared" si="7"/>
        <v/>
      </c>
      <c r="R179" s="2" t="str">
        <f t="shared" si="8"/>
        <v/>
      </c>
      <c r="S179" s="2" t="str">
        <f>IFERROR(IF($F179="","",INDEX(リスト!$C:$C,MATCH($F179,リスト!$B:$B,0))),"")</f>
        <v/>
      </c>
      <c r="T179" s="2" t="str">
        <f>IFERROR(IF($K179="","",INDEX(リスト!$F:$F,MATCH($K179,リスト!$E:$E,0))),"")</f>
        <v/>
      </c>
      <c r="U179" s="2" t="str">
        <f>IF($B179="","",RIGHT($G179*1000+200+COUNTIF($G$2:$G179,$G179),9))</f>
        <v/>
      </c>
      <c r="V179" s="2" t="str">
        <f>IF(OR($B179="",設定!$I$15="",設定!$I$15="独立"),"",IF($M179="","　－　",IF($L179="",IF(設定!$I$15="所・名","　－　・"&amp;$M179,IF(設定!$I$15="所/名","　－　 / "&amp;$M179,IF(設定!$I$15="(所)名","(　－　) "&amp;$M179,IF(設定!$I$15="名・所",$M179&amp;"・　－　",IF(設定!$I$15="名/所",$M179&amp;" / 　－　",IF(設定!$I$15="名(所)",$M179&amp;"(　－　)")))))),IF(設定!$I$15="所・名",INDEX(リスト!$S$2:$S$48,MATCH($L179,リスト!$R$2:$R$48,0))&amp;"・"&amp;$M179,IF(設定!$I$15="所/名",INDEX(リスト!$S$2:$S$48,MATCH($L179,リスト!$R$2:$R$48,0))&amp;" / "&amp;$M179,IF(設定!$I$15="(所)名","("&amp;INDEX(リスト!$S$2:$S$48,MATCH($L179,リスト!$R$2:$R$48,0))&amp;") "&amp;$M179,IF(設定!$I$15="名・所",$M179&amp;"・"&amp;INDEX(リスト!$S$2:$S$48,MATCH($L179,リスト!$R$2:$R$48,0)),IF(設定!$I$15="名/所",$M179&amp;" / "&amp;INDEX(リスト!$S$2:$S$48,MATCH($L179,リスト!$R$2:$R$48,0)),IF(設定!$I$15="名(所)",$M179&amp;" ("&amp;INDEX(リスト!$S$2:$S$48,MATCH($L179,リスト!$R$2:$R$48,0))&amp;")")))))))))</f>
        <v/>
      </c>
    </row>
    <row r="180" spans="15:22" x14ac:dyDescent="0.4">
      <c r="O180" s="2" t="str">
        <f>IFERROR(IF($B180="","",INDEX(所属情報!$E:$E,MATCH($A180,所属情報!$A:$A,0))),"")</f>
        <v/>
      </c>
      <c r="P180" s="2" t="str">
        <f t="shared" si="6"/>
        <v/>
      </c>
      <c r="Q180" s="2" t="str">
        <f t="shared" si="7"/>
        <v/>
      </c>
      <c r="R180" s="2" t="str">
        <f t="shared" si="8"/>
        <v/>
      </c>
      <c r="S180" s="2" t="str">
        <f>IFERROR(IF($F180="","",INDEX(リスト!$C:$C,MATCH($F180,リスト!$B:$B,0))),"")</f>
        <v/>
      </c>
      <c r="T180" s="2" t="str">
        <f>IFERROR(IF($K180="","",INDEX(リスト!$F:$F,MATCH($K180,リスト!$E:$E,0))),"")</f>
        <v/>
      </c>
      <c r="U180" s="2" t="str">
        <f>IF($B180="","",RIGHT($G180*1000+200+COUNTIF($G$2:$G180,$G180),9))</f>
        <v/>
      </c>
      <c r="V180" s="2" t="str">
        <f>IF(OR($B180="",設定!$I$15="",設定!$I$15="独立"),"",IF($M180="","　－　",IF($L180="",IF(設定!$I$15="所・名","　－　・"&amp;$M180,IF(設定!$I$15="所/名","　－　 / "&amp;$M180,IF(設定!$I$15="(所)名","(　－　) "&amp;$M180,IF(設定!$I$15="名・所",$M180&amp;"・　－　",IF(設定!$I$15="名/所",$M180&amp;" / 　－　",IF(設定!$I$15="名(所)",$M180&amp;"(　－　)")))))),IF(設定!$I$15="所・名",INDEX(リスト!$S$2:$S$48,MATCH($L180,リスト!$R$2:$R$48,0))&amp;"・"&amp;$M180,IF(設定!$I$15="所/名",INDEX(リスト!$S$2:$S$48,MATCH($L180,リスト!$R$2:$R$48,0))&amp;" / "&amp;$M180,IF(設定!$I$15="(所)名","("&amp;INDEX(リスト!$S$2:$S$48,MATCH($L180,リスト!$R$2:$R$48,0))&amp;") "&amp;$M180,IF(設定!$I$15="名・所",$M180&amp;"・"&amp;INDEX(リスト!$S$2:$S$48,MATCH($L180,リスト!$R$2:$R$48,0)),IF(設定!$I$15="名/所",$M180&amp;" / "&amp;INDEX(リスト!$S$2:$S$48,MATCH($L180,リスト!$R$2:$R$48,0)),IF(設定!$I$15="名(所)",$M180&amp;" ("&amp;INDEX(リスト!$S$2:$S$48,MATCH($L180,リスト!$R$2:$R$48,0))&amp;")")))))))))</f>
        <v/>
      </c>
    </row>
    <row r="181" spans="15:22" x14ac:dyDescent="0.4">
      <c r="O181" s="2" t="str">
        <f>IFERROR(IF($B181="","",INDEX(所属情報!$E:$E,MATCH($A181,所属情報!$A:$A,0))),"")</f>
        <v/>
      </c>
      <c r="P181" s="2" t="str">
        <f t="shared" si="6"/>
        <v/>
      </c>
      <c r="Q181" s="2" t="str">
        <f t="shared" si="7"/>
        <v/>
      </c>
      <c r="R181" s="2" t="str">
        <f t="shared" si="8"/>
        <v/>
      </c>
      <c r="S181" s="2" t="str">
        <f>IFERROR(IF($F181="","",INDEX(リスト!$C:$C,MATCH($F181,リスト!$B:$B,0))),"")</f>
        <v/>
      </c>
      <c r="T181" s="2" t="str">
        <f>IFERROR(IF($K181="","",INDEX(リスト!$F:$F,MATCH($K181,リスト!$E:$E,0))),"")</f>
        <v/>
      </c>
      <c r="U181" s="2" t="str">
        <f>IF($B181="","",RIGHT($G181*1000+200+COUNTIF($G$2:$G181,$G181),9))</f>
        <v/>
      </c>
      <c r="V181" s="2" t="str">
        <f>IF(OR($B181="",設定!$I$15="",設定!$I$15="独立"),"",IF($M181="","　－　",IF($L181="",IF(設定!$I$15="所・名","　－　・"&amp;$M181,IF(設定!$I$15="所/名","　－　 / "&amp;$M181,IF(設定!$I$15="(所)名","(　－　) "&amp;$M181,IF(設定!$I$15="名・所",$M181&amp;"・　－　",IF(設定!$I$15="名/所",$M181&amp;" / 　－　",IF(設定!$I$15="名(所)",$M181&amp;"(　－　)")))))),IF(設定!$I$15="所・名",INDEX(リスト!$S$2:$S$48,MATCH($L181,リスト!$R$2:$R$48,0))&amp;"・"&amp;$M181,IF(設定!$I$15="所/名",INDEX(リスト!$S$2:$S$48,MATCH($L181,リスト!$R$2:$R$48,0))&amp;" / "&amp;$M181,IF(設定!$I$15="(所)名","("&amp;INDEX(リスト!$S$2:$S$48,MATCH($L181,リスト!$R$2:$R$48,0))&amp;") "&amp;$M181,IF(設定!$I$15="名・所",$M181&amp;"・"&amp;INDEX(リスト!$S$2:$S$48,MATCH($L181,リスト!$R$2:$R$48,0)),IF(設定!$I$15="名/所",$M181&amp;" / "&amp;INDEX(リスト!$S$2:$S$48,MATCH($L181,リスト!$R$2:$R$48,0)),IF(設定!$I$15="名(所)",$M181&amp;" ("&amp;INDEX(リスト!$S$2:$S$48,MATCH($L181,リスト!$R$2:$R$48,0))&amp;")")))))))))</f>
        <v/>
      </c>
    </row>
    <row r="182" spans="15:22" x14ac:dyDescent="0.4">
      <c r="O182" s="2" t="str">
        <f>IFERROR(IF($B182="","",INDEX(所属情報!$E:$E,MATCH($A182,所属情報!$A:$A,0))),"")</f>
        <v/>
      </c>
      <c r="P182" s="2" t="str">
        <f t="shared" si="6"/>
        <v/>
      </c>
      <c r="Q182" s="2" t="str">
        <f t="shared" si="7"/>
        <v/>
      </c>
      <c r="R182" s="2" t="str">
        <f t="shared" si="8"/>
        <v/>
      </c>
      <c r="S182" s="2" t="str">
        <f>IFERROR(IF($F182="","",INDEX(リスト!$C:$C,MATCH($F182,リスト!$B:$B,0))),"")</f>
        <v/>
      </c>
      <c r="T182" s="2" t="str">
        <f>IFERROR(IF($K182="","",INDEX(リスト!$F:$F,MATCH($K182,リスト!$E:$E,0))),"")</f>
        <v/>
      </c>
      <c r="U182" s="2" t="str">
        <f>IF($B182="","",RIGHT($G182*1000+200+COUNTIF($G$2:$G182,$G182),9))</f>
        <v/>
      </c>
      <c r="V182" s="2" t="str">
        <f>IF(OR($B182="",設定!$I$15="",設定!$I$15="独立"),"",IF($M182="","　－　",IF($L182="",IF(設定!$I$15="所・名","　－　・"&amp;$M182,IF(設定!$I$15="所/名","　－　 / "&amp;$M182,IF(設定!$I$15="(所)名","(　－　) "&amp;$M182,IF(設定!$I$15="名・所",$M182&amp;"・　－　",IF(設定!$I$15="名/所",$M182&amp;" / 　－　",IF(設定!$I$15="名(所)",$M182&amp;"(　－　)")))))),IF(設定!$I$15="所・名",INDEX(リスト!$S$2:$S$48,MATCH($L182,リスト!$R$2:$R$48,0))&amp;"・"&amp;$M182,IF(設定!$I$15="所/名",INDEX(リスト!$S$2:$S$48,MATCH($L182,リスト!$R$2:$R$48,0))&amp;" / "&amp;$M182,IF(設定!$I$15="(所)名","("&amp;INDEX(リスト!$S$2:$S$48,MATCH($L182,リスト!$R$2:$R$48,0))&amp;") "&amp;$M182,IF(設定!$I$15="名・所",$M182&amp;"・"&amp;INDEX(リスト!$S$2:$S$48,MATCH($L182,リスト!$R$2:$R$48,0)),IF(設定!$I$15="名/所",$M182&amp;" / "&amp;INDEX(リスト!$S$2:$S$48,MATCH($L182,リスト!$R$2:$R$48,0)),IF(設定!$I$15="名(所)",$M182&amp;" ("&amp;INDEX(リスト!$S$2:$S$48,MATCH($L182,リスト!$R$2:$R$48,0))&amp;")")))))))))</f>
        <v/>
      </c>
    </row>
    <row r="183" spans="15:22" x14ac:dyDescent="0.4">
      <c r="O183" s="2" t="str">
        <f>IFERROR(IF($B183="","",INDEX(所属情報!$E:$E,MATCH($A183,所属情報!$A:$A,0))),"")</f>
        <v/>
      </c>
      <c r="P183" s="2" t="str">
        <f t="shared" si="6"/>
        <v/>
      </c>
      <c r="Q183" s="2" t="str">
        <f t="shared" si="7"/>
        <v/>
      </c>
      <c r="R183" s="2" t="str">
        <f t="shared" si="8"/>
        <v/>
      </c>
      <c r="S183" s="2" t="str">
        <f>IFERROR(IF($F183="","",INDEX(リスト!$C:$C,MATCH($F183,リスト!$B:$B,0))),"")</f>
        <v/>
      </c>
      <c r="T183" s="2" t="str">
        <f>IFERROR(IF($K183="","",INDEX(リスト!$F:$F,MATCH($K183,リスト!$E:$E,0))),"")</f>
        <v/>
      </c>
      <c r="U183" s="2" t="str">
        <f>IF($B183="","",RIGHT($G183*1000+200+COUNTIF($G$2:$G183,$G183),9))</f>
        <v/>
      </c>
      <c r="V183" s="2" t="str">
        <f>IF(OR($B183="",設定!$I$15="",設定!$I$15="独立"),"",IF($M183="","　－　",IF($L183="",IF(設定!$I$15="所・名","　－　・"&amp;$M183,IF(設定!$I$15="所/名","　－　 / "&amp;$M183,IF(設定!$I$15="(所)名","(　－　) "&amp;$M183,IF(設定!$I$15="名・所",$M183&amp;"・　－　",IF(設定!$I$15="名/所",$M183&amp;" / 　－　",IF(設定!$I$15="名(所)",$M183&amp;"(　－　)")))))),IF(設定!$I$15="所・名",INDEX(リスト!$S$2:$S$48,MATCH($L183,リスト!$R$2:$R$48,0))&amp;"・"&amp;$M183,IF(設定!$I$15="所/名",INDEX(リスト!$S$2:$S$48,MATCH($L183,リスト!$R$2:$R$48,0))&amp;" / "&amp;$M183,IF(設定!$I$15="(所)名","("&amp;INDEX(リスト!$S$2:$S$48,MATCH($L183,リスト!$R$2:$R$48,0))&amp;") "&amp;$M183,IF(設定!$I$15="名・所",$M183&amp;"・"&amp;INDEX(リスト!$S$2:$S$48,MATCH($L183,リスト!$R$2:$R$48,0)),IF(設定!$I$15="名/所",$M183&amp;" / "&amp;INDEX(リスト!$S$2:$S$48,MATCH($L183,リスト!$R$2:$R$48,0)),IF(設定!$I$15="名(所)",$M183&amp;" ("&amp;INDEX(リスト!$S$2:$S$48,MATCH($L183,リスト!$R$2:$R$48,0))&amp;")")))))))))</f>
        <v/>
      </c>
    </row>
    <row r="184" spans="15:22" x14ac:dyDescent="0.4">
      <c r="O184" s="2" t="str">
        <f>IFERROR(IF($B184="","",INDEX(所属情報!$E:$E,MATCH($A184,所属情報!$A:$A,0))),"")</f>
        <v/>
      </c>
      <c r="P184" s="2" t="str">
        <f t="shared" si="6"/>
        <v/>
      </c>
      <c r="Q184" s="2" t="str">
        <f t="shared" si="7"/>
        <v/>
      </c>
      <c r="R184" s="2" t="str">
        <f t="shared" si="8"/>
        <v/>
      </c>
      <c r="S184" s="2" t="str">
        <f>IFERROR(IF($F184="","",INDEX(リスト!$C:$C,MATCH($F184,リスト!$B:$B,0))),"")</f>
        <v/>
      </c>
      <c r="T184" s="2" t="str">
        <f>IFERROR(IF($K184="","",INDEX(リスト!$F:$F,MATCH($K184,リスト!$E:$E,0))),"")</f>
        <v/>
      </c>
      <c r="U184" s="2" t="str">
        <f>IF($B184="","",RIGHT($G184*1000+200+COUNTIF($G$2:$G184,$G184),9))</f>
        <v/>
      </c>
      <c r="V184" s="2" t="str">
        <f>IF(OR($B184="",設定!$I$15="",設定!$I$15="独立"),"",IF($M184="","　－　",IF($L184="",IF(設定!$I$15="所・名","　－　・"&amp;$M184,IF(設定!$I$15="所/名","　－　 / "&amp;$M184,IF(設定!$I$15="(所)名","(　－　) "&amp;$M184,IF(設定!$I$15="名・所",$M184&amp;"・　－　",IF(設定!$I$15="名/所",$M184&amp;" / 　－　",IF(設定!$I$15="名(所)",$M184&amp;"(　－　)")))))),IF(設定!$I$15="所・名",INDEX(リスト!$S$2:$S$48,MATCH($L184,リスト!$R$2:$R$48,0))&amp;"・"&amp;$M184,IF(設定!$I$15="所/名",INDEX(リスト!$S$2:$S$48,MATCH($L184,リスト!$R$2:$R$48,0))&amp;" / "&amp;$M184,IF(設定!$I$15="(所)名","("&amp;INDEX(リスト!$S$2:$S$48,MATCH($L184,リスト!$R$2:$R$48,0))&amp;") "&amp;$M184,IF(設定!$I$15="名・所",$M184&amp;"・"&amp;INDEX(リスト!$S$2:$S$48,MATCH($L184,リスト!$R$2:$R$48,0)),IF(設定!$I$15="名/所",$M184&amp;" / "&amp;INDEX(リスト!$S$2:$S$48,MATCH($L184,リスト!$R$2:$R$48,0)),IF(設定!$I$15="名(所)",$M184&amp;" ("&amp;INDEX(リスト!$S$2:$S$48,MATCH($L184,リスト!$R$2:$R$48,0))&amp;")")))))))))</f>
        <v/>
      </c>
    </row>
    <row r="185" spans="15:22" x14ac:dyDescent="0.4">
      <c r="O185" s="2" t="str">
        <f>IFERROR(IF($B185="","",INDEX(所属情報!$E:$E,MATCH($A185,所属情報!$A:$A,0))),"")</f>
        <v/>
      </c>
      <c r="P185" s="2" t="str">
        <f t="shared" si="6"/>
        <v/>
      </c>
      <c r="Q185" s="2" t="str">
        <f t="shared" si="7"/>
        <v/>
      </c>
      <c r="R185" s="2" t="str">
        <f t="shared" si="8"/>
        <v/>
      </c>
      <c r="S185" s="2" t="str">
        <f>IFERROR(IF($F185="","",INDEX(リスト!$C:$C,MATCH($F185,リスト!$B:$B,0))),"")</f>
        <v/>
      </c>
      <c r="T185" s="2" t="str">
        <f>IFERROR(IF($K185="","",INDEX(リスト!$F:$F,MATCH($K185,リスト!$E:$E,0))),"")</f>
        <v/>
      </c>
      <c r="U185" s="2" t="str">
        <f>IF($B185="","",RIGHT($G185*1000+200+COUNTIF($G$2:$G185,$G185),9))</f>
        <v/>
      </c>
      <c r="V185" s="2" t="str">
        <f>IF(OR($B185="",設定!$I$15="",設定!$I$15="独立"),"",IF($M185="","　－　",IF($L185="",IF(設定!$I$15="所・名","　－　・"&amp;$M185,IF(設定!$I$15="所/名","　－　 / "&amp;$M185,IF(設定!$I$15="(所)名","(　－　) "&amp;$M185,IF(設定!$I$15="名・所",$M185&amp;"・　－　",IF(設定!$I$15="名/所",$M185&amp;" / 　－　",IF(設定!$I$15="名(所)",$M185&amp;"(　－　)")))))),IF(設定!$I$15="所・名",INDEX(リスト!$S$2:$S$48,MATCH($L185,リスト!$R$2:$R$48,0))&amp;"・"&amp;$M185,IF(設定!$I$15="所/名",INDEX(リスト!$S$2:$S$48,MATCH($L185,リスト!$R$2:$R$48,0))&amp;" / "&amp;$M185,IF(設定!$I$15="(所)名","("&amp;INDEX(リスト!$S$2:$S$48,MATCH($L185,リスト!$R$2:$R$48,0))&amp;") "&amp;$M185,IF(設定!$I$15="名・所",$M185&amp;"・"&amp;INDEX(リスト!$S$2:$S$48,MATCH($L185,リスト!$R$2:$R$48,0)),IF(設定!$I$15="名/所",$M185&amp;" / "&amp;INDEX(リスト!$S$2:$S$48,MATCH($L185,リスト!$R$2:$R$48,0)),IF(設定!$I$15="名(所)",$M185&amp;" ("&amp;INDEX(リスト!$S$2:$S$48,MATCH($L185,リスト!$R$2:$R$48,0))&amp;")")))))))))</f>
        <v/>
      </c>
    </row>
    <row r="186" spans="15:22" x14ac:dyDescent="0.4">
      <c r="O186" s="2" t="str">
        <f>IFERROR(IF($B186="","",INDEX(所属情報!$E:$E,MATCH($A186,所属情報!$A:$A,0))),"")</f>
        <v/>
      </c>
      <c r="P186" s="2" t="str">
        <f t="shared" si="6"/>
        <v/>
      </c>
      <c r="Q186" s="2" t="str">
        <f t="shared" si="7"/>
        <v/>
      </c>
      <c r="R186" s="2" t="str">
        <f t="shared" si="8"/>
        <v/>
      </c>
      <c r="S186" s="2" t="str">
        <f>IFERROR(IF($F186="","",INDEX(リスト!$C:$C,MATCH($F186,リスト!$B:$B,0))),"")</f>
        <v/>
      </c>
      <c r="T186" s="2" t="str">
        <f>IFERROR(IF($K186="","",INDEX(リスト!$F:$F,MATCH($K186,リスト!$E:$E,0))),"")</f>
        <v/>
      </c>
      <c r="U186" s="2" t="str">
        <f>IF($B186="","",RIGHT($G186*1000+200+COUNTIF($G$2:$G186,$G186),9))</f>
        <v/>
      </c>
      <c r="V186" s="2" t="str">
        <f>IF(OR($B186="",設定!$I$15="",設定!$I$15="独立"),"",IF($M186="","　－　",IF($L186="",IF(設定!$I$15="所・名","　－　・"&amp;$M186,IF(設定!$I$15="所/名","　－　 / "&amp;$M186,IF(設定!$I$15="(所)名","(　－　) "&amp;$M186,IF(設定!$I$15="名・所",$M186&amp;"・　－　",IF(設定!$I$15="名/所",$M186&amp;" / 　－　",IF(設定!$I$15="名(所)",$M186&amp;"(　－　)")))))),IF(設定!$I$15="所・名",INDEX(リスト!$S$2:$S$48,MATCH($L186,リスト!$R$2:$R$48,0))&amp;"・"&amp;$M186,IF(設定!$I$15="所/名",INDEX(リスト!$S$2:$S$48,MATCH($L186,リスト!$R$2:$R$48,0))&amp;" / "&amp;$M186,IF(設定!$I$15="(所)名","("&amp;INDEX(リスト!$S$2:$S$48,MATCH($L186,リスト!$R$2:$R$48,0))&amp;") "&amp;$M186,IF(設定!$I$15="名・所",$M186&amp;"・"&amp;INDEX(リスト!$S$2:$S$48,MATCH($L186,リスト!$R$2:$R$48,0)),IF(設定!$I$15="名/所",$M186&amp;" / "&amp;INDEX(リスト!$S$2:$S$48,MATCH($L186,リスト!$R$2:$R$48,0)),IF(設定!$I$15="名(所)",$M186&amp;" ("&amp;INDEX(リスト!$S$2:$S$48,MATCH($L186,リスト!$R$2:$R$48,0))&amp;")")))))))))</f>
        <v/>
      </c>
    </row>
    <row r="187" spans="15:22" x14ac:dyDescent="0.4">
      <c r="O187" s="2" t="str">
        <f>IFERROR(IF($B187="","",INDEX(所属情報!$E:$E,MATCH($A187,所属情報!$A:$A,0))),"")</f>
        <v/>
      </c>
      <c r="P187" s="2" t="str">
        <f t="shared" si="6"/>
        <v/>
      </c>
      <c r="Q187" s="2" t="str">
        <f t="shared" si="7"/>
        <v/>
      </c>
      <c r="R187" s="2" t="str">
        <f t="shared" si="8"/>
        <v/>
      </c>
      <c r="S187" s="2" t="str">
        <f>IFERROR(IF($F187="","",INDEX(リスト!$C:$C,MATCH($F187,リスト!$B:$B,0))),"")</f>
        <v/>
      </c>
      <c r="T187" s="2" t="str">
        <f>IFERROR(IF($K187="","",INDEX(リスト!$F:$F,MATCH($K187,リスト!$E:$E,0))),"")</f>
        <v/>
      </c>
      <c r="U187" s="2" t="str">
        <f>IF($B187="","",RIGHT($G187*1000+200+COUNTIF($G$2:$G187,$G187),9))</f>
        <v/>
      </c>
      <c r="V187" s="2" t="str">
        <f>IF(OR($B187="",設定!$I$15="",設定!$I$15="独立"),"",IF($M187="","　－　",IF($L187="",IF(設定!$I$15="所・名","　－　・"&amp;$M187,IF(設定!$I$15="所/名","　－　 / "&amp;$M187,IF(設定!$I$15="(所)名","(　－　) "&amp;$M187,IF(設定!$I$15="名・所",$M187&amp;"・　－　",IF(設定!$I$15="名/所",$M187&amp;" / 　－　",IF(設定!$I$15="名(所)",$M187&amp;"(　－　)")))))),IF(設定!$I$15="所・名",INDEX(リスト!$S$2:$S$48,MATCH($L187,リスト!$R$2:$R$48,0))&amp;"・"&amp;$M187,IF(設定!$I$15="所/名",INDEX(リスト!$S$2:$S$48,MATCH($L187,リスト!$R$2:$R$48,0))&amp;" / "&amp;$M187,IF(設定!$I$15="(所)名","("&amp;INDEX(リスト!$S$2:$S$48,MATCH($L187,リスト!$R$2:$R$48,0))&amp;") "&amp;$M187,IF(設定!$I$15="名・所",$M187&amp;"・"&amp;INDEX(リスト!$S$2:$S$48,MATCH($L187,リスト!$R$2:$R$48,0)),IF(設定!$I$15="名/所",$M187&amp;" / "&amp;INDEX(リスト!$S$2:$S$48,MATCH($L187,リスト!$R$2:$R$48,0)),IF(設定!$I$15="名(所)",$M187&amp;" ("&amp;INDEX(リスト!$S$2:$S$48,MATCH($L187,リスト!$R$2:$R$48,0))&amp;")")))))))))</f>
        <v/>
      </c>
    </row>
    <row r="188" spans="15:22" x14ac:dyDescent="0.4">
      <c r="O188" s="2" t="str">
        <f>IFERROR(IF($B188="","",INDEX(所属情報!$E:$E,MATCH($A188,所属情報!$A:$A,0))),"")</f>
        <v/>
      </c>
      <c r="P188" s="2" t="str">
        <f t="shared" si="6"/>
        <v/>
      </c>
      <c r="Q188" s="2" t="str">
        <f t="shared" si="7"/>
        <v/>
      </c>
      <c r="R188" s="2" t="str">
        <f t="shared" si="8"/>
        <v/>
      </c>
      <c r="S188" s="2" t="str">
        <f>IFERROR(IF($F188="","",INDEX(リスト!$C:$C,MATCH($F188,リスト!$B:$B,0))),"")</f>
        <v/>
      </c>
      <c r="T188" s="2" t="str">
        <f>IFERROR(IF($K188="","",INDEX(リスト!$F:$F,MATCH($K188,リスト!$E:$E,0))),"")</f>
        <v/>
      </c>
      <c r="U188" s="2" t="str">
        <f>IF($B188="","",RIGHT($G188*1000+200+COUNTIF($G$2:$G188,$G188),9))</f>
        <v/>
      </c>
      <c r="V188" s="2" t="str">
        <f>IF(OR($B188="",設定!$I$15="",設定!$I$15="独立"),"",IF($M188="","　－　",IF($L188="",IF(設定!$I$15="所・名","　－　・"&amp;$M188,IF(設定!$I$15="所/名","　－　 / "&amp;$M188,IF(設定!$I$15="(所)名","(　－　) "&amp;$M188,IF(設定!$I$15="名・所",$M188&amp;"・　－　",IF(設定!$I$15="名/所",$M188&amp;" / 　－　",IF(設定!$I$15="名(所)",$M188&amp;"(　－　)")))))),IF(設定!$I$15="所・名",INDEX(リスト!$S$2:$S$48,MATCH($L188,リスト!$R$2:$R$48,0))&amp;"・"&amp;$M188,IF(設定!$I$15="所/名",INDEX(リスト!$S$2:$S$48,MATCH($L188,リスト!$R$2:$R$48,0))&amp;" / "&amp;$M188,IF(設定!$I$15="(所)名","("&amp;INDEX(リスト!$S$2:$S$48,MATCH($L188,リスト!$R$2:$R$48,0))&amp;") "&amp;$M188,IF(設定!$I$15="名・所",$M188&amp;"・"&amp;INDEX(リスト!$S$2:$S$48,MATCH($L188,リスト!$R$2:$R$48,0)),IF(設定!$I$15="名/所",$M188&amp;" / "&amp;INDEX(リスト!$S$2:$S$48,MATCH($L188,リスト!$R$2:$R$48,0)),IF(設定!$I$15="名(所)",$M188&amp;" ("&amp;INDEX(リスト!$S$2:$S$48,MATCH($L188,リスト!$R$2:$R$48,0))&amp;")")))))))))</f>
        <v/>
      </c>
    </row>
    <row r="189" spans="15:22" x14ac:dyDescent="0.4">
      <c r="O189" s="2" t="str">
        <f>IFERROR(IF($B189="","",INDEX(所属情報!$E:$E,MATCH($A189,所属情報!$A:$A,0))),"")</f>
        <v/>
      </c>
      <c r="P189" s="2" t="str">
        <f t="shared" si="6"/>
        <v/>
      </c>
      <c r="Q189" s="2" t="str">
        <f t="shared" si="7"/>
        <v/>
      </c>
      <c r="R189" s="2" t="str">
        <f t="shared" si="8"/>
        <v/>
      </c>
      <c r="S189" s="2" t="str">
        <f>IFERROR(IF($F189="","",INDEX(リスト!$C:$C,MATCH($F189,リスト!$B:$B,0))),"")</f>
        <v/>
      </c>
      <c r="T189" s="2" t="str">
        <f>IFERROR(IF($K189="","",INDEX(リスト!$F:$F,MATCH($K189,リスト!$E:$E,0))),"")</f>
        <v/>
      </c>
      <c r="U189" s="2" t="str">
        <f>IF($B189="","",RIGHT($G189*1000+200+COUNTIF($G$2:$G189,$G189),9))</f>
        <v/>
      </c>
      <c r="V189" s="2" t="str">
        <f>IF(OR($B189="",設定!$I$15="",設定!$I$15="独立"),"",IF($M189="","　－　",IF($L189="",IF(設定!$I$15="所・名","　－　・"&amp;$M189,IF(設定!$I$15="所/名","　－　 / "&amp;$M189,IF(設定!$I$15="(所)名","(　－　) "&amp;$M189,IF(設定!$I$15="名・所",$M189&amp;"・　－　",IF(設定!$I$15="名/所",$M189&amp;" / 　－　",IF(設定!$I$15="名(所)",$M189&amp;"(　－　)")))))),IF(設定!$I$15="所・名",INDEX(リスト!$S$2:$S$48,MATCH($L189,リスト!$R$2:$R$48,0))&amp;"・"&amp;$M189,IF(設定!$I$15="所/名",INDEX(リスト!$S$2:$S$48,MATCH($L189,リスト!$R$2:$R$48,0))&amp;" / "&amp;$M189,IF(設定!$I$15="(所)名","("&amp;INDEX(リスト!$S$2:$S$48,MATCH($L189,リスト!$R$2:$R$48,0))&amp;") "&amp;$M189,IF(設定!$I$15="名・所",$M189&amp;"・"&amp;INDEX(リスト!$S$2:$S$48,MATCH($L189,リスト!$R$2:$R$48,0)),IF(設定!$I$15="名/所",$M189&amp;" / "&amp;INDEX(リスト!$S$2:$S$48,MATCH($L189,リスト!$R$2:$R$48,0)),IF(設定!$I$15="名(所)",$M189&amp;" ("&amp;INDEX(リスト!$S$2:$S$48,MATCH($L189,リスト!$R$2:$R$48,0))&amp;")")))))))))</f>
        <v/>
      </c>
    </row>
    <row r="190" spans="15:22" x14ac:dyDescent="0.4">
      <c r="O190" s="2" t="str">
        <f>IFERROR(IF($B190="","",INDEX(所属情報!$E:$E,MATCH($A190,所属情報!$A:$A,0))),"")</f>
        <v/>
      </c>
      <c r="P190" s="2" t="str">
        <f t="shared" si="6"/>
        <v/>
      </c>
      <c r="Q190" s="2" t="str">
        <f t="shared" si="7"/>
        <v/>
      </c>
      <c r="R190" s="2" t="str">
        <f t="shared" si="8"/>
        <v/>
      </c>
      <c r="S190" s="2" t="str">
        <f>IFERROR(IF($F190="","",INDEX(リスト!$C:$C,MATCH($F190,リスト!$B:$B,0))),"")</f>
        <v/>
      </c>
      <c r="T190" s="2" t="str">
        <f>IFERROR(IF($K190="","",INDEX(リスト!$F:$F,MATCH($K190,リスト!$E:$E,0))),"")</f>
        <v/>
      </c>
      <c r="U190" s="2" t="str">
        <f>IF($B190="","",RIGHT($G190*1000+200+COUNTIF($G$2:$G190,$G190),9))</f>
        <v/>
      </c>
      <c r="V190" s="2" t="str">
        <f>IF(OR($B190="",設定!$I$15="",設定!$I$15="独立"),"",IF($M190="","　－　",IF($L190="",IF(設定!$I$15="所・名","　－　・"&amp;$M190,IF(設定!$I$15="所/名","　－　 / "&amp;$M190,IF(設定!$I$15="(所)名","(　－　) "&amp;$M190,IF(設定!$I$15="名・所",$M190&amp;"・　－　",IF(設定!$I$15="名/所",$M190&amp;" / 　－　",IF(設定!$I$15="名(所)",$M190&amp;"(　－　)")))))),IF(設定!$I$15="所・名",INDEX(リスト!$S$2:$S$48,MATCH($L190,リスト!$R$2:$R$48,0))&amp;"・"&amp;$M190,IF(設定!$I$15="所/名",INDEX(リスト!$S$2:$S$48,MATCH($L190,リスト!$R$2:$R$48,0))&amp;" / "&amp;$M190,IF(設定!$I$15="(所)名","("&amp;INDEX(リスト!$S$2:$S$48,MATCH($L190,リスト!$R$2:$R$48,0))&amp;") "&amp;$M190,IF(設定!$I$15="名・所",$M190&amp;"・"&amp;INDEX(リスト!$S$2:$S$48,MATCH($L190,リスト!$R$2:$R$48,0)),IF(設定!$I$15="名/所",$M190&amp;" / "&amp;INDEX(リスト!$S$2:$S$48,MATCH($L190,リスト!$R$2:$R$48,0)),IF(設定!$I$15="名(所)",$M190&amp;" ("&amp;INDEX(リスト!$S$2:$S$48,MATCH($L190,リスト!$R$2:$R$48,0))&amp;")")))))))))</f>
        <v/>
      </c>
    </row>
    <row r="191" spans="15:22" x14ac:dyDescent="0.4">
      <c r="O191" s="2" t="str">
        <f>IFERROR(IF($B191="","",INDEX(所属情報!$E:$E,MATCH($A191,所属情報!$A:$A,0))),"")</f>
        <v/>
      </c>
      <c r="P191" s="2" t="str">
        <f t="shared" si="6"/>
        <v/>
      </c>
      <c r="Q191" s="2" t="str">
        <f t="shared" si="7"/>
        <v/>
      </c>
      <c r="R191" s="2" t="str">
        <f t="shared" si="8"/>
        <v/>
      </c>
      <c r="S191" s="2" t="str">
        <f>IFERROR(IF($F191="","",INDEX(リスト!$C:$C,MATCH($F191,リスト!$B:$B,0))),"")</f>
        <v/>
      </c>
      <c r="T191" s="2" t="str">
        <f>IFERROR(IF($K191="","",INDEX(リスト!$F:$F,MATCH($K191,リスト!$E:$E,0))),"")</f>
        <v/>
      </c>
      <c r="U191" s="2" t="str">
        <f>IF($B191="","",RIGHT($G191*1000+200+COUNTIF($G$2:$G191,$G191),9))</f>
        <v/>
      </c>
      <c r="V191" s="2" t="str">
        <f>IF(OR($B191="",設定!$I$15="",設定!$I$15="独立"),"",IF($M191="","　－　",IF($L191="",IF(設定!$I$15="所・名","　－　・"&amp;$M191,IF(設定!$I$15="所/名","　－　 / "&amp;$M191,IF(設定!$I$15="(所)名","(　－　) "&amp;$M191,IF(設定!$I$15="名・所",$M191&amp;"・　－　",IF(設定!$I$15="名/所",$M191&amp;" / 　－　",IF(設定!$I$15="名(所)",$M191&amp;"(　－　)")))))),IF(設定!$I$15="所・名",INDEX(リスト!$S$2:$S$48,MATCH($L191,リスト!$R$2:$R$48,0))&amp;"・"&amp;$M191,IF(設定!$I$15="所/名",INDEX(リスト!$S$2:$S$48,MATCH($L191,リスト!$R$2:$R$48,0))&amp;" / "&amp;$M191,IF(設定!$I$15="(所)名","("&amp;INDEX(リスト!$S$2:$S$48,MATCH($L191,リスト!$R$2:$R$48,0))&amp;") "&amp;$M191,IF(設定!$I$15="名・所",$M191&amp;"・"&amp;INDEX(リスト!$S$2:$S$48,MATCH($L191,リスト!$R$2:$R$48,0)),IF(設定!$I$15="名/所",$M191&amp;" / "&amp;INDEX(リスト!$S$2:$S$48,MATCH($L191,リスト!$R$2:$R$48,0)),IF(設定!$I$15="名(所)",$M191&amp;" ("&amp;INDEX(リスト!$S$2:$S$48,MATCH($L191,リスト!$R$2:$R$48,0))&amp;")")))))))))</f>
        <v/>
      </c>
    </row>
    <row r="192" spans="15:22" x14ac:dyDescent="0.4">
      <c r="O192" s="2" t="str">
        <f>IFERROR(IF($B192="","",INDEX(所属情報!$E:$E,MATCH($A192,所属情報!$A:$A,0))),"")</f>
        <v/>
      </c>
      <c r="P192" s="2" t="str">
        <f t="shared" si="6"/>
        <v/>
      </c>
      <c r="Q192" s="2" t="str">
        <f t="shared" si="7"/>
        <v/>
      </c>
      <c r="R192" s="2" t="str">
        <f t="shared" si="8"/>
        <v/>
      </c>
      <c r="S192" s="2" t="str">
        <f>IFERROR(IF($F192="","",INDEX(リスト!$C:$C,MATCH($F192,リスト!$B:$B,0))),"")</f>
        <v/>
      </c>
      <c r="T192" s="2" t="str">
        <f>IFERROR(IF($K192="","",INDEX(リスト!$F:$F,MATCH($K192,リスト!$E:$E,0))),"")</f>
        <v/>
      </c>
      <c r="U192" s="2" t="str">
        <f>IF($B192="","",RIGHT($G192*1000+200+COUNTIF($G$2:$G192,$G192),9))</f>
        <v/>
      </c>
      <c r="V192" s="2" t="str">
        <f>IF(OR($B192="",設定!$I$15="",設定!$I$15="独立"),"",IF($M192="","　－　",IF($L192="",IF(設定!$I$15="所・名","　－　・"&amp;$M192,IF(設定!$I$15="所/名","　－　 / "&amp;$M192,IF(設定!$I$15="(所)名","(　－　) "&amp;$M192,IF(設定!$I$15="名・所",$M192&amp;"・　－　",IF(設定!$I$15="名/所",$M192&amp;" / 　－　",IF(設定!$I$15="名(所)",$M192&amp;"(　－　)")))))),IF(設定!$I$15="所・名",INDEX(リスト!$S$2:$S$48,MATCH($L192,リスト!$R$2:$R$48,0))&amp;"・"&amp;$M192,IF(設定!$I$15="所/名",INDEX(リスト!$S$2:$S$48,MATCH($L192,リスト!$R$2:$R$48,0))&amp;" / "&amp;$M192,IF(設定!$I$15="(所)名","("&amp;INDEX(リスト!$S$2:$S$48,MATCH($L192,リスト!$R$2:$R$48,0))&amp;") "&amp;$M192,IF(設定!$I$15="名・所",$M192&amp;"・"&amp;INDEX(リスト!$S$2:$S$48,MATCH($L192,リスト!$R$2:$R$48,0)),IF(設定!$I$15="名/所",$M192&amp;" / "&amp;INDEX(リスト!$S$2:$S$48,MATCH($L192,リスト!$R$2:$R$48,0)),IF(設定!$I$15="名(所)",$M192&amp;" ("&amp;INDEX(リスト!$S$2:$S$48,MATCH($L192,リスト!$R$2:$R$48,0))&amp;")")))))))))</f>
        <v/>
      </c>
    </row>
    <row r="193" spans="15:22" x14ac:dyDescent="0.4">
      <c r="O193" s="2" t="str">
        <f>IFERROR(IF($B193="","",INDEX(所属情報!$E:$E,MATCH($A193,所属情報!$A:$A,0))),"")</f>
        <v/>
      </c>
      <c r="P193" s="2" t="str">
        <f t="shared" si="6"/>
        <v/>
      </c>
      <c r="Q193" s="2" t="str">
        <f t="shared" si="7"/>
        <v/>
      </c>
      <c r="R193" s="2" t="str">
        <f t="shared" si="8"/>
        <v/>
      </c>
      <c r="S193" s="2" t="str">
        <f>IFERROR(IF($F193="","",INDEX(リスト!$C:$C,MATCH($F193,リスト!$B:$B,0))),"")</f>
        <v/>
      </c>
      <c r="T193" s="2" t="str">
        <f>IFERROR(IF($K193="","",INDEX(リスト!$F:$F,MATCH($K193,リスト!$E:$E,0))),"")</f>
        <v/>
      </c>
      <c r="U193" s="2" t="str">
        <f>IF($B193="","",RIGHT($G193*1000+200+COUNTIF($G$2:$G193,$G193),9))</f>
        <v/>
      </c>
      <c r="V193" s="2" t="str">
        <f>IF(OR($B193="",設定!$I$15="",設定!$I$15="独立"),"",IF($M193="","　－　",IF($L193="",IF(設定!$I$15="所・名","　－　・"&amp;$M193,IF(設定!$I$15="所/名","　－　 / "&amp;$M193,IF(設定!$I$15="(所)名","(　－　) "&amp;$M193,IF(設定!$I$15="名・所",$M193&amp;"・　－　",IF(設定!$I$15="名/所",$M193&amp;" / 　－　",IF(設定!$I$15="名(所)",$M193&amp;"(　－　)")))))),IF(設定!$I$15="所・名",INDEX(リスト!$S$2:$S$48,MATCH($L193,リスト!$R$2:$R$48,0))&amp;"・"&amp;$M193,IF(設定!$I$15="所/名",INDEX(リスト!$S$2:$S$48,MATCH($L193,リスト!$R$2:$R$48,0))&amp;" / "&amp;$M193,IF(設定!$I$15="(所)名","("&amp;INDEX(リスト!$S$2:$S$48,MATCH($L193,リスト!$R$2:$R$48,0))&amp;") "&amp;$M193,IF(設定!$I$15="名・所",$M193&amp;"・"&amp;INDEX(リスト!$S$2:$S$48,MATCH($L193,リスト!$R$2:$R$48,0)),IF(設定!$I$15="名/所",$M193&amp;" / "&amp;INDEX(リスト!$S$2:$S$48,MATCH($L193,リスト!$R$2:$R$48,0)),IF(設定!$I$15="名(所)",$M193&amp;" ("&amp;INDEX(リスト!$S$2:$S$48,MATCH($L193,リスト!$R$2:$R$48,0))&amp;")")))))))))</f>
        <v/>
      </c>
    </row>
    <row r="194" spans="15:22" x14ac:dyDescent="0.4">
      <c r="O194" s="2" t="str">
        <f>IFERROR(IF($B194="","",INDEX(所属情報!$E:$E,MATCH($A194,所属情報!$A:$A,0))),"")</f>
        <v/>
      </c>
      <c r="P194" s="2" t="str">
        <f t="shared" si="6"/>
        <v/>
      </c>
      <c r="Q194" s="2" t="str">
        <f t="shared" si="7"/>
        <v/>
      </c>
      <c r="R194" s="2" t="str">
        <f t="shared" si="8"/>
        <v/>
      </c>
      <c r="S194" s="2" t="str">
        <f>IFERROR(IF($F194="","",INDEX(リスト!$C:$C,MATCH($F194,リスト!$B:$B,0))),"")</f>
        <v/>
      </c>
      <c r="T194" s="2" t="str">
        <f>IFERROR(IF($K194="","",INDEX(リスト!$F:$F,MATCH($K194,リスト!$E:$E,0))),"")</f>
        <v/>
      </c>
      <c r="U194" s="2" t="str">
        <f>IF($B194="","",RIGHT($G194*1000+200+COUNTIF($G$2:$G194,$G194),9))</f>
        <v/>
      </c>
      <c r="V194" s="2" t="str">
        <f>IF(OR($B194="",設定!$I$15="",設定!$I$15="独立"),"",IF($M194="","　－　",IF($L194="",IF(設定!$I$15="所・名","　－　・"&amp;$M194,IF(設定!$I$15="所/名","　－　 / "&amp;$M194,IF(設定!$I$15="(所)名","(　－　) "&amp;$M194,IF(設定!$I$15="名・所",$M194&amp;"・　－　",IF(設定!$I$15="名/所",$M194&amp;" / 　－　",IF(設定!$I$15="名(所)",$M194&amp;"(　－　)")))))),IF(設定!$I$15="所・名",INDEX(リスト!$S$2:$S$48,MATCH($L194,リスト!$R$2:$R$48,0))&amp;"・"&amp;$M194,IF(設定!$I$15="所/名",INDEX(リスト!$S$2:$S$48,MATCH($L194,リスト!$R$2:$R$48,0))&amp;" / "&amp;$M194,IF(設定!$I$15="(所)名","("&amp;INDEX(リスト!$S$2:$S$48,MATCH($L194,リスト!$R$2:$R$48,0))&amp;") "&amp;$M194,IF(設定!$I$15="名・所",$M194&amp;"・"&amp;INDEX(リスト!$S$2:$S$48,MATCH($L194,リスト!$R$2:$R$48,0)),IF(設定!$I$15="名/所",$M194&amp;" / "&amp;INDEX(リスト!$S$2:$S$48,MATCH($L194,リスト!$R$2:$R$48,0)),IF(設定!$I$15="名(所)",$M194&amp;" ("&amp;INDEX(リスト!$S$2:$S$48,MATCH($L194,リスト!$R$2:$R$48,0))&amp;")")))))))))</f>
        <v/>
      </c>
    </row>
    <row r="195" spans="15:22" x14ac:dyDescent="0.4">
      <c r="O195" s="2" t="str">
        <f>IFERROR(IF($B195="","",INDEX(所属情報!$E:$E,MATCH($A195,所属情報!$A:$A,0))),"")</f>
        <v/>
      </c>
      <c r="P195" s="2" t="str">
        <f t="shared" ref="P195:P258" si="9">IF($C195="","",IF($E195="",$C195,$C195&amp;" ("&amp;$E195&amp;")"))</f>
        <v/>
      </c>
      <c r="Q195" s="2" t="str">
        <f t="shared" ref="Q195:Q258" si="10">IF($D195="","",ASC($D195))</f>
        <v/>
      </c>
      <c r="R195" s="2" t="str">
        <f t="shared" ref="R195:R258" si="11">IF($I195="","",UPPER($I195)&amp;" "&amp;UPPER(LEFT($J195,1))&amp;LOWER(RIGHT($J195,LEN($J195)-1))&amp;" ("&amp;MID($G195,3,2)&amp;")")</f>
        <v/>
      </c>
      <c r="S195" s="2" t="str">
        <f>IFERROR(IF($F195="","",INDEX(リスト!$C:$C,MATCH($F195,リスト!$B:$B,0))),"")</f>
        <v/>
      </c>
      <c r="T195" s="2" t="str">
        <f>IFERROR(IF($K195="","",INDEX(リスト!$F:$F,MATCH($K195,リスト!$E:$E,0))),"")</f>
        <v/>
      </c>
      <c r="U195" s="2" t="str">
        <f>IF($B195="","",RIGHT($G195*1000+200+COUNTIF($G$2:$G195,$G195),9))</f>
        <v/>
      </c>
      <c r="V195" s="2" t="str">
        <f>IF(OR($B195="",設定!$I$15="",設定!$I$15="独立"),"",IF($M195="","　－　",IF($L195="",IF(設定!$I$15="所・名","　－　・"&amp;$M195,IF(設定!$I$15="所/名","　－　 / "&amp;$M195,IF(設定!$I$15="(所)名","(　－　) "&amp;$M195,IF(設定!$I$15="名・所",$M195&amp;"・　－　",IF(設定!$I$15="名/所",$M195&amp;" / 　－　",IF(設定!$I$15="名(所)",$M195&amp;"(　－　)")))))),IF(設定!$I$15="所・名",INDEX(リスト!$S$2:$S$48,MATCH($L195,リスト!$R$2:$R$48,0))&amp;"・"&amp;$M195,IF(設定!$I$15="所/名",INDEX(リスト!$S$2:$S$48,MATCH($L195,リスト!$R$2:$R$48,0))&amp;" / "&amp;$M195,IF(設定!$I$15="(所)名","("&amp;INDEX(リスト!$S$2:$S$48,MATCH($L195,リスト!$R$2:$R$48,0))&amp;") "&amp;$M195,IF(設定!$I$15="名・所",$M195&amp;"・"&amp;INDEX(リスト!$S$2:$S$48,MATCH($L195,リスト!$R$2:$R$48,0)),IF(設定!$I$15="名/所",$M195&amp;" / "&amp;INDEX(リスト!$S$2:$S$48,MATCH($L195,リスト!$R$2:$R$48,0)),IF(設定!$I$15="名(所)",$M195&amp;" ("&amp;INDEX(リスト!$S$2:$S$48,MATCH($L195,リスト!$R$2:$R$48,0))&amp;")")))))))))</f>
        <v/>
      </c>
    </row>
    <row r="196" spans="15:22" x14ac:dyDescent="0.4">
      <c r="O196" s="2" t="str">
        <f>IFERROR(IF($B196="","",INDEX(所属情報!$E:$E,MATCH($A196,所属情報!$A:$A,0))),"")</f>
        <v/>
      </c>
      <c r="P196" s="2" t="str">
        <f t="shared" si="9"/>
        <v/>
      </c>
      <c r="Q196" s="2" t="str">
        <f t="shared" si="10"/>
        <v/>
      </c>
      <c r="R196" s="2" t="str">
        <f t="shared" si="11"/>
        <v/>
      </c>
      <c r="S196" s="2" t="str">
        <f>IFERROR(IF($F196="","",INDEX(リスト!$C:$C,MATCH($F196,リスト!$B:$B,0))),"")</f>
        <v/>
      </c>
      <c r="T196" s="2" t="str">
        <f>IFERROR(IF($K196="","",INDEX(リスト!$F:$F,MATCH($K196,リスト!$E:$E,0))),"")</f>
        <v/>
      </c>
      <c r="U196" s="2" t="str">
        <f>IF($B196="","",RIGHT($G196*1000+200+COUNTIF($G$2:$G196,$G196),9))</f>
        <v/>
      </c>
      <c r="V196" s="2" t="str">
        <f>IF(OR($B196="",設定!$I$15="",設定!$I$15="独立"),"",IF($M196="","　－　",IF($L196="",IF(設定!$I$15="所・名","　－　・"&amp;$M196,IF(設定!$I$15="所/名","　－　 / "&amp;$M196,IF(設定!$I$15="(所)名","(　－　) "&amp;$M196,IF(設定!$I$15="名・所",$M196&amp;"・　－　",IF(設定!$I$15="名/所",$M196&amp;" / 　－　",IF(設定!$I$15="名(所)",$M196&amp;"(　－　)")))))),IF(設定!$I$15="所・名",INDEX(リスト!$S$2:$S$48,MATCH($L196,リスト!$R$2:$R$48,0))&amp;"・"&amp;$M196,IF(設定!$I$15="所/名",INDEX(リスト!$S$2:$S$48,MATCH($L196,リスト!$R$2:$R$48,0))&amp;" / "&amp;$M196,IF(設定!$I$15="(所)名","("&amp;INDEX(リスト!$S$2:$S$48,MATCH($L196,リスト!$R$2:$R$48,0))&amp;") "&amp;$M196,IF(設定!$I$15="名・所",$M196&amp;"・"&amp;INDEX(リスト!$S$2:$S$48,MATCH($L196,リスト!$R$2:$R$48,0)),IF(設定!$I$15="名/所",$M196&amp;" / "&amp;INDEX(リスト!$S$2:$S$48,MATCH($L196,リスト!$R$2:$R$48,0)),IF(設定!$I$15="名(所)",$M196&amp;" ("&amp;INDEX(リスト!$S$2:$S$48,MATCH($L196,リスト!$R$2:$R$48,0))&amp;")")))))))))</f>
        <v/>
      </c>
    </row>
    <row r="197" spans="15:22" x14ac:dyDescent="0.4">
      <c r="O197" s="2" t="str">
        <f>IFERROR(IF($B197="","",INDEX(所属情報!$E:$E,MATCH($A197,所属情報!$A:$A,0))),"")</f>
        <v/>
      </c>
      <c r="P197" s="2" t="str">
        <f t="shared" si="9"/>
        <v/>
      </c>
      <c r="Q197" s="2" t="str">
        <f t="shared" si="10"/>
        <v/>
      </c>
      <c r="R197" s="2" t="str">
        <f t="shared" si="11"/>
        <v/>
      </c>
      <c r="S197" s="2" t="str">
        <f>IFERROR(IF($F197="","",INDEX(リスト!$C:$C,MATCH($F197,リスト!$B:$B,0))),"")</f>
        <v/>
      </c>
      <c r="T197" s="2" t="str">
        <f>IFERROR(IF($K197="","",INDEX(リスト!$F:$F,MATCH($K197,リスト!$E:$E,0))),"")</f>
        <v/>
      </c>
      <c r="U197" s="2" t="str">
        <f>IF($B197="","",RIGHT($G197*1000+200+COUNTIF($G$2:$G197,$G197),9))</f>
        <v/>
      </c>
      <c r="V197" s="2" t="str">
        <f>IF(OR($B197="",設定!$I$15="",設定!$I$15="独立"),"",IF($M197="","　－　",IF($L197="",IF(設定!$I$15="所・名","　－　・"&amp;$M197,IF(設定!$I$15="所/名","　－　 / "&amp;$M197,IF(設定!$I$15="(所)名","(　－　) "&amp;$M197,IF(設定!$I$15="名・所",$M197&amp;"・　－　",IF(設定!$I$15="名/所",$M197&amp;" / 　－　",IF(設定!$I$15="名(所)",$M197&amp;"(　－　)")))))),IF(設定!$I$15="所・名",INDEX(リスト!$S$2:$S$48,MATCH($L197,リスト!$R$2:$R$48,0))&amp;"・"&amp;$M197,IF(設定!$I$15="所/名",INDEX(リスト!$S$2:$S$48,MATCH($L197,リスト!$R$2:$R$48,0))&amp;" / "&amp;$M197,IF(設定!$I$15="(所)名","("&amp;INDEX(リスト!$S$2:$S$48,MATCH($L197,リスト!$R$2:$R$48,0))&amp;") "&amp;$M197,IF(設定!$I$15="名・所",$M197&amp;"・"&amp;INDEX(リスト!$S$2:$S$48,MATCH($L197,リスト!$R$2:$R$48,0)),IF(設定!$I$15="名/所",$M197&amp;" / "&amp;INDEX(リスト!$S$2:$S$48,MATCH($L197,リスト!$R$2:$R$48,0)),IF(設定!$I$15="名(所)",$M197&amp;" ("&amp;INDEX(リスト!$S$2:$S$48,MATCH($L197,リスト!$R$2:$R$48,0))&amp;")")))))))))</f>
        <v/>
      </c>
    </row>
    <row r="198" spans="15:22" x14ac:dyDescent="0.4">
      <c r="O198" s="2" t="str">
        <f>IFERROR(IF($B198="","",INDEX(所属情報!$E:$E,MATCH($A198,所属情報!$A:$A,0))),"")</f>
        <v/>
      </c>
      <c r="P198" s="2" t="str">
        <f t="shared" si="9"/>
        <v/>
      </c>
      <c r="Q198" s="2" t="str">
        <f t="shared" si="10"/>
        <v/>
      </c>
      <c r="R198" s="2" t="str">
        <f t="shared" si="11"/>
        <v/>
      </c>
      <c r="S198" s="2" t="str">
        <f>IFERROR(IF($F198="","",INDEX(リスト!$C:$C,MATCH($F198,リスト!$B:$B,0))),"")</f>
        <v/>
      </c>
      <c r="T198" s="2" t="str">
        <f>IFERROR(IF($K198="","",INDEX(リスト!$F:$F,MATCH($K198,リスト!$E:$E,0))),"")</f>
        <v/>
      </c>
      <c r="U198" s="2" t="str">
        <f>IF($B198="","",RIGHT($G198*1000+200+COUNTIF($G$2:$G198,$G198),9))</f>
        <v/>
      </c>
      <c r="V198" s="2" t="str">
        <f>IF(OR($B198="",設定!$I$15="",設定!$I$15="独立"),"",IF($M198="","　－　",IF($L198="",IF(設定!$I$15="所・名","　－　・"&amp;$M198,IF(設定!$I$15="所/名","　－　 / "&amp;$M198,IF(設定!$I$15="(所)名","(　－　) "&amp;$M198,IF(設定!$I$15="名・所",$M198&amp;"・　－　",IF(設定!$I$15="名/所",$M198&amp;" / 　－　",IF(設定!$I$15="名(所)",$M198&amp;"(　－　)")))))),IF(設定!$I$15="所・名",INDEX(リスト!$S$2:$S$48,MATCH($L198,リスト!$R$2:$R$48,0))&amp;"・"&amp;$M198,IF(設定!$I$15="所/名",INDEX(リスト!$S$2:$S$48,MATCH($L198,リスト!$R$2:$R$48,0))&amp;" / "&amp;$M198,IF(設定!$I$15="(所)名","("&amp;INDEX(リスト!$S$2:$S$48,MATCH($L198,リスト!$R$2:$R$48,0))&amp;") "&amp;$M198,IF(設定!$I$15="名・所",$M198&amp;"・"&amp;INDEX(リスト!$S$2:$S$48,MATCH($L198,リスト!$R$2:$R$48,0)),IF(設定!$I$15="名/所",$M198&amp;" / "&amp;INDEX(リスト!$S$2:$S$48,MATCH($L198,リスト!$R$2:$R$48,0)),IF(設定!$I$15="名(所)",$M198&amp;" ("&amp;INDEX(リスト!$S$2:$S$48,MATCH($L198,リスト!$R$2:$R$48,0))&amp;")")))))))))</f>
        <v/>
      </c>
    </row>
    <row r="199" spans="15:22" x14ac:dyDescent="0.4">
      <c r="O199" s="2" t="str">
        <f>IFERROR(IF($B199="","",INDEX(所属情報!$E:$E,MATCH($A199,所属情報!$A:$A,0))),"")</f>
        <v/>
      </c>
      <c r="P199" s="2" t="str">
        <f t="shared" si="9"/>
        <v/>
      </c>
      <c r="Q199" s="2" t="str">
        <f t="shared" si="10"/>
        <v/>
      </c>
      <c r="R199" s="2" t="str">
        <f t="shared" si="11"/>
        <v/>
      </c>
      <c r="S199" s="2" t="str">
        <f>IFERROR(IF($F199="","",INDEX(リスト!$C:$C,MATCH($F199,リスト!$B:$B,0))),"")</f>
        <v/>
      </c>
      <c r="T199" s="2" t="str">
        <f>IFERROR(IF($K199="","",INDEX(リスト!$F:$F,MATCH($K199,リスト!$E:$E,0))),"")</f>
        <v/>
      </c>
      <c r="U199" s="2" t="str">
        <f>IF($B199="","",RIGHT($G199*1000+200+COUNTIF($G$2:$G199,$G199),9))</f>
        <v/>
      </c>
      <c r="V199" s="2" t="str">
        <f>IF(OR($B199="",設定!$I$15="",設定!$I$15="独立"),"",IF($M199="","　－　",IF($L199="",IF(設定!$I$15="所・名","　－　・"&amp;$M199,IF(設定!$I$15="所/名","　－　 / "&amp;$M199,IF(設定!$I$15="(所)名","(　－　) "&amp;$M199,IF(設定!$I$15="名・所",$M199&amp;"・　－　",IF(設定!$I$15="名/所",$M199&amp;" / 　－　",IF(設定!$I$15="名(所)",$M199&amp;"(　－　)")))))),IF(設定!$I$15="所・名",INDEX(リスト!$S$2:$S$48,MATCH($L199,リスト!$R$2:$R$48,0))&amp;"・"&amp;$M199,IF(設定!$I$15="所/名",INDEX(リスト!$S$2:$S$48,MATCH($L199,リスト!$R$2:$R$48,0))&amp;" / "&amp;$M199,IF(設定!$I$15="(所)名","("&amp;INDEX(リスト!$S$2:$S$48,MATCH($L199,リスト!$R$2:$R$48,0))&amp;") "&amp;$M199,IF(設定!$I$15="名・所",$M199&amp;"・"&amp;INDEX(リスト!$S$2:$S$48,MATCH($L199,リスト!$R$2:$R$48,0)),IF(設定!$I$15="名/所",$M199&amp;" / "&amp;INDEX(リスト!$S$2:$S$48,MATCH($L199,リスト!$R$2:$R$48,0)),IF(設定!$I$15="名(所)",$M199&amp;" ("&amp;INDEX(リスト!$S$2:$S$48,MATCH($L199,リスト!$R$2:$R$48,0))&amp;")")))))))))</f>
        <v/>
      </c>
    </row>
    <row r="200" spans="15:22" x14ac:dyDescent="0.4">
      <c r="O200" s="2" t="str">
        <f>IFERROR(IF($B200="","",INDEX(所属情報!$E:$E,MATCH($A200,所属情報!$A:$A,0))),"")</f>
        <v/>
      </c>
      <c r="P200" s="2" t="str">
        <f t="shared" si="9"/>
        <v/>
      </c>
      <c r="Q200" s="2" t="str">
        <f t="shared" si="10"/>
        <v/>
      </c>
      <c r="R200" s="2" t="str">
        <f t="shared" si="11"/>
        <v/>
      </c>
      <c r="S200" s="2" t="str">
        <f>IFERROR(IF($F200="","",INDEX(リスト!$C:$C,MATCH($F200,リスト!$B:$B,0))),"")</f>
        <v/>
      </c>
      <c r="T200" s="2" t="str">
        <f>IFERROR(IF($K200="","",INDEX(リスト!$F:$F,MATCH($K200,リスト!$E:$E,0))),"")</f>
        <v/>
      </c>
      <c r="U200" s="2" t="str">
        <f>IF($B200="","",RIGHT($G200*1000+200+COUNTIF($G$2:$G200,$G200),9))</f>
        <v/>
      </c>
      <c r="V200" s="2" t="str">
        <f>IF(OR($B200="",設定!$I$15="",設定!$I$15="独立"),"",IF($M200="","　－　",IF($L200="",IF(設定!$I$15="所・名","　－　・"&amp;$M200,IF(設定!$I$15="所/名","　－　 / "&amp;$M200,IF(設定!$I$15="(所)名","(　－　) "&amp;$M200,IF(設定!$I$15="名・所",$M200&amp;"・　－　",IF(設定!$I$15="名/所",$M200&amp;" / 　－　",IF(設定!$I$15="名(所)",$M200&amp;"(　－　)")))))),IF(設定!$I$15="所・名",INDEX(リスト!$S$2:$S$48,MATCH($L200,リスト!$R$2:$R$48,0))&amp;"・"&amp;$M200,IF(設定!$I$15="所/名",INDEX(リスト!$S$2:$S$48,MATCH($L200,リスト!$R$2:$R$48,0))&amp;" / "&amp;$M200,IF(設定!$I$15="(所)名","("&amp;INDEX(リスト!$S$2:$S$48,MATCH($L200,リスト!$R$2:$R$48,0))&amp;") "&amp;$M200,IF(設定!$I$15="名・所",$M200&amp;"・"&amp;INDEX(リスト!$S$2:$S$48,MATCH($L200,リスト!$R$2:$R$48,0)),IF(設定!$I$15="名/所",$M200&amp;" / "&amp;INDEX(リスト!$S$2:$S$48,MATCH($L200,リスト!$R$2:$R$48,0)),IF(設定!$I$15="名(所)",$M200&amp;" ("&amp;INDEX(リスト!$S$2:$S$48,MATCH($L200,リスト!$R$2:$R$48,0))&amp;")")))))))))</f>
        <v/>
      </c>
    </row>
    <row r="201" spans="15:22" x14ac:dyDescent="0.4">
      <c r="O201" s="2" t="str">
        <f>IFERROR(IF($B201="","",INDEX(所属情報!$E:$E,MATCH($A201,所属情報!$A:$A,0))),"")</f>
        <v/>
      </c>
      <c r="P201" s="2" t="str">
        <f t="shared" si="9"/>
        <v/>
      </c>
      <c r="Q201" s="2" t="str">
        <f t="shared" si="10"/>
        <v/>
      </c>
      <c r="R201" s="2" t="str">
        <f t="shared" si="11"/>
        <v/>
      </c>
      <c r="S201" s="2" t="str">
        <f>IFERROR(IF($F201="","",INDEX(リスト!$C:$C,MATCH($F201,リスト!$B:$B,0))),"")</f>
        <v/>
      </c>
      <c r="T201" s="2" t="str">
        <f>IFERROR(IF($K201="","",INDEX(リスト!$F:$F,MATCH($K201,リスト!$E:$E,0))),"")</f>
        <v/>
      </c>
      <c r="U201" s="2" t="str">
        <f>IF($B201="","",RIGHT($G201*1000+200+COUNTIF($G$2:$G201,$G201),9))</f>
        <v/>
      </c>
      <c r="V201" s="2" t="str">
        <f>IF(OR($B201="",設定!$I$15="",設定!$I$15="独立"),"",IF($M201="","　－　",IF($L201="",IF(設定!$I$15="所・名","　－　・"&amp;$M201,IF(設定!$I$15="所/名","　－　 / "&amp;$M201,IF(設定!$I$15="(所)名","(　－　) "&amp;$M201,IF(設定!$I$15="名・所",$M201&amp;"・　－　",IF(設定!$I$15="名/所",$M201&amp;" / 　－　",IF(設定!$I$15="名(所)",$M201&amp;"(　－　)")))))),IF(設定!$I$15="所・名",INDEX(リスト!$S$2:$S$48,MATCH($L201,リスト!$R$2:$R$48,0))&amp;"・"&amp;$M201,IF(設定!$I$15="所/名",INDEX(リスト!$S$2:$S$48,MATCH($L201,リスト!$R$2:$R$48,0))&amp;" / "&amp;$M201,IF(設定!$I$15="(所)名","("&amp;INDEX(リスト!$S$2:$S$48,MATCH($L201,リスト!$R$2:$R$48,0))&amp;") "&amp;$M201,IF(設定!$I$15="名・所",$M201&amp;"・"&amp;INDEX(リスト!$S$2:$S$48,MATCH($L201,リスト!$R$2:$R$48,0)),IF(設定!$I$15="名/所",$M201&amp;" / "&amp;INDEX(リスト!$S$2:$S$48,MATCH($L201,リスト!$R$2:$R$48,0)),IF(設定!$I$15="名(所)",$M201&amp;" ("&amp;INDEX(リスト!$S$2:$S$48,MATCH($L201,リスト!$R$2:$R$48,0))&amp;")")))))))))</f>
        <v/>
      </c>
    </row>
    <row r="202" spans="15:22" x14ac:dyDescent="0.4">
      <c r="O202" s="2" t="str">
        <f>IFERROR(IF($B202="","",INDEX(所属情報!$E:$E,MATCH($A202,所属情報!$A:$A,0))),"")</f>
        <v/>
      </c>
      <c r="P202" s="2" t="str">
        <f t="shared" si="9"/>
        <v/>
      </c>
      <c r="Q202" s="2" t="str">
        <f t="shared" si="10"/>
        <v/>
      </c>
      <c r="R202" s="2" t="str">
        <f t="shared" si="11"/>
        <v/>
      </c>
      <c r="S202" s="2" t="str">
        <f>IFERROR(IF($F202="","",INDEX(リスト!$C:$C,MATCH($F202,リスト!$B:$B,0))),"")</f>
        <v/>
      </c>
      <c r="T202" s="2" t="str">
        <f>IFERROR(IF($K202="","",INDEX(リスト!$F:$F,MATCH($K202,リスト!$E:$E,0))),"")</f>
        <v/>
      </c>
      <c r="U202" s="2" t="str">
        <f>IF($B202="","",RIGHT($G202*1000+200+COUNTIF($G$2:$G202,$G202),9))</f>
        <v/>
      </c>
      <c r="V202" s="2" t="str">
        <f>IF(OR($B202="",設定!$I$15="",設定!$I$15="独立"),"",IF($M202="","　－　",IF($L202="",IF(設定!$I$15="所・名","　－　・"&amp;$M202,IF(設定!$I$15="所/名","　－　 / "&amp;$M202,IF(設定!$I$15="(所)名","(　－　) "&amp;$M202,IF(設定!$I$15="名・所",$M202&amp;"・　－　",IF(設定!$I$15="名/所",$M202&amp;" / 　－　",IF(設定!$I$15="名(所)",$M202&amp;"(　－　)")))))),IF(設定!$I$15="所・名",INDEX(リスト!$S$2:$S$48,MATCH($L202,リスト!$R$2:$R$48,0))&amp;"・"&amp;$M202,IF(設定!$I$15="所/名",INDEX(リスト!$S$2:$S$48,MATCH($L202,リスト!$R$2:$R$48,0))&amp;" / "&amp;$M202,IF(設定!$I$15="(所)名","("&amp;INDEX(リスト!$S$2:$S$48,MATCH($L202,リスト!$R$2:$R$48,0))&amp;") "&amp;$M202,IF(設定!$I$15="名・所",$M202&amp;"・"&amp;INDEX(リスト!$S$2:$S$48,MATCH($L202,リスト!$R$2:$R$48,0)),IF(設定!$I$15="名/所",$M202&amp;" / "&amp;INDEX(リスト!$S$2:$S$48,MATCH($L202,リスト!$R$2:$R$48,0)),IF(設定!$I$15="名(所)",$M202&amp;" ("&amp;INDEX(リスト!$S$2:$S$48,MATCH($L202,リスト!$R$2:$R$48,0))&amp;")")))))))))</f>
        <v/>
      </c>
    </row>
    <row r="203" spans="15:22" x14ac:dyDescent="0.4">
      <c r="O203" s="2" t="str">
        <f>IFERROR(IF($B203="","",INDEX(所属情報!$E:$E,MATCH($A203,所属情報!$A:$A,0))),"")</f>
        <v/>
      </c>
      <c r="P203" s="2" t="str">
        <f t="shared" si="9"/>
        <v/>
      </c>
      <c r="Q203" s="2" t="str">
        <f t="shared" si="10"/>
        <v/>
      </c>
      <c r="R203" s="2" t="str">
        <f t="shared" si="11"/>
        <v/>
      </c>
      <c r="S203" s="2" t="str">
        <f>IFERROR(IF($F203="","",INDEX(リスト!$C:$C,MATCH($F203,リスト!$B:$B,0))),"")</f>
        <v/>
      </c>
      <c r="T203" s="2" t="str">
        <f>IFERROR(IF($K203="","",INDEX(リスト!$F:$F,MATCH($K203,リスト!$E:$E,0))),"")</f>
        <v/>
      </c>
      <c r="U203" s="2" t="str">
        <f>IF($B203="","",RIGHT($G203*1000+200+COUNTIF($G$2:$G203,$G203),9))</f>
        <v/>
      </c>
      <c r="V203" s="2" t="str">
        <f>IF(OR($B203="",設定!$I$15="",設定!$I$15="独立"),"",IF($M203="","　－　",IF($L203="",IF(設定!$I$15="所・名","　－　・"&amp;$M203,IF(設定!$I$15="所/名","　－　 / "&amp;$M203,IF(設定!$I$15="(所)名","(　－　) "&amp;$M203,IF(設定!$I$15="名・所",$M203&amp;"・　－　",IF(設定!$I$15="名/所",$M203&amp;" / 　－　",IF(設定!$I$15="名(所)",$M203&amp;"(　－　)")))))),IF(設定!$I$15="所・名",INDEX(リスト!$S$2:$S$48,MATCH($L203,リスト!$R$2:$R$48,0))&amp;"・"&amp;$M203,IF(設定!$I$15="所/名",INDEX(リスト!$S$2:$S$48,MATCH($L203,リスト!$R$2:$R$48,0))&amp;" / "&amp;$M203,IF(設定!$I$15="(所)名","("&amp;INDEX(リスト!$S$2:$S$48,MATCH($L203,リスト!$R$2:$R$48,0))&amp;") "&amp;$M203,IF(設定!$I$15="名・所",$M203&amp;"・"&amp;INDEX(リスト!$S$2:$S$48,MATCH($L203,リスト!$R$2:$R$48,0)),IF(設定!$I$15="名/所",$M203&amp;" / "&amp;INDEX(リスト!$S$2:$S$48,MATCH($L203,リスト!$R$2:$R$48,0)),IF(設定!$I$15="名(所)",$M203&amp;" ("&amp;INDEX(リスト!$S$2:$S$48,MATCH($L203,リスト!$R$2:$R$48,0))&amp;")")))))))))</f>
        <v/>
      </c>
    </row>
    <row r="204" spans="15:22" x14ac:dyDescent="0.4">
      <c r="O204" s="2" t="str">
        <f>IFERROR(IF($B204="","",INDEX(所属情報!$E:$E,MATCH($A204,所属情報!$A:$A,0))),"")</f>
        <v/>
      </c>
      <c r="P204" s="2" t="str">
        <f t="shared" si="9"/>
        <v/>
      </c>
      <c r="Q204" s="2" t="str">
        <f t="shared" si="10"/>
        <v/>
      </c>
      <c r="R204" s="2" t="str">
        <f t="shared" si="11"/>
        <v/>
      </c>
      <c r="S204" s="2" t="str">
        <f>IFERROR(IF($F204="","",INDEX(リスト!$C:$C,MATCH($F204,リスト!$B:$B,0))),"")</f>
        <v/>
      </c>
      <c r="T204" s="2" t="str">
        <f>IFERROR(IF($K204="","",INDEX(リスト!$F:$F,MATCH($K204,リスト!$E:$E,0))),"")</f>
        <v/>
      </c>
      <c r="U204" s="2" t="str">
        <f>IF($B204="","",RIGHT($G204*1000+200+COUNTIF($G$2:$G204,$G204),9))</f>
        <v/>
      </c>
      <c r="V204" s="2" t="str">
        <f>IF(OR($B204="",設定!$I$15="",設定!$I$15="独立"),"",IF($M204="","　－　",IF($L204="",IF(設定!$I$15="所・名","　－　・"&amp;$M204,IF(設定!$I$15="所/名","　－　 / "&amp;$M204,IF(設定!$I$15="(所)名","(　－　) "&amp;$M204,IF(設定!$I$15="名・所",$M204&amp;"・　－　",IF(設定!$I$15="名/所",$M204&amp;" / 　－　",IF(設定!$I$15="名(所)",$M204&amp;"(　－　)")))))),IF(設定!$I$15="所・名",INDEX(リスト!$S$2:$S$48,MATCH($L204,リスト!$R$2:$R$48,0))&amp;"・"&amp;$M204,IF(設定!$I$15="所/名",INDEX(リスト!$S$2:$S$48,MATCH($L204,リスト!$R$2:$R$48,0))&amp;" / "&amp;$M204,IF(設定!$I$15="(所)名","("&amp;INDEX(リスト!$S$2:$S$48,MATCH($L204,リスト!$R$2:$R$48,0))&amp;") "&amp;$M204,IF(設定!$I$15="名・所",$M204&amp;"・"&amp;INDEX(リスト!$S$2:$S$48,MATCH($L204,リスト!$R$2:$R$48,0)),IF(設定!$I$15="名/所",$M204&amp;" / "&amp;INDEX(リスト!$S$2:$S$48,MATCH($L204,リスト!$R$2:$R$48,0)),IF(設定!$I$15="名(所)",$M204&amp;" ("&amp;INDEX(リスト!$S$2:$S$48,MATCH($L204,リスト!$R$2:$R$48,0))&amp;")")))))))))</f>
        <v/>
      </c>
    </row>
    <row r="205" spans="15:22" x14ac:dyDescent="0.4">
      <c r="O205" s="2" t="str">
        <f>IFERROR(IF($B205="","",INDEX(所属情報!$E:$E,MATCH($A205,所属情報!$A:$A,0))),"")</f>
        <v/>
      </c>
      <c r="P205" s="2" t="str">
        <f t="shared" si="9"/>
        <v/>
      </c>
      <c r="Q205" s="2" t="str">
        <f t="shared" si="10"/>
        <v/>
      </c>
      <c r="R205" s="2" t="str">
        <f t="shared" si="11"/>
        <v/>
      </c>
      <c r="S205" s="2" t="str">
        <f>IFERROR(IF($F205="","",INDEX(リスト!$C:$C,MATCH($F205,リスト!$B:$B,0))),"")</f>
        <v/>
      </c>
      <c r="T205" s="2" t="str">
        <f>IFERROR(IF($K205="","",INDEX(リスト!$F:$F,MATCH($K205,リスト!$E:$E,0))),"")</f>
        <v/>
      </c>
      <c r="U205" s="2" t="str">
        <f>IF($B205="","",RIGHT($G205*1000+200+COUNTIF($G$2:$G205,$G205),9))</f>
        <v/>
      </c>
      <c r="V205" s="2" t="str">
        <f>IF(OR($B205="",設定!$I$15="",設定!$I$15="独立"),"",IF($M205="","　－　",IF($L205="",IF(設定!$I$15="所・名","　－　・"&amp;$M205,IF(設定!$I$15="所/名","　－　 / "&amp;$M205,IF(設定!$I$15="(所)名","(　－　) "&amp;$M205,IF(設定!$I$15="名・所",$M205&amp;"・　－　",IF(設定!$I$15="名/所",$M205&amp;" / 　－　",IF(設定!$I$15="名(所)",$M205&amp;"(　－　)")))))),IF(設定!$I$15="所・名",INDEX(リスト!$S$2:$S$48,MATCH($L205,リスト!$R$2:$R$48,0))&amp;"・"&amp;$M205,IF(設定!$I$15="所/名",INDEX(リスト!$S$2:$S$48,MATCH($L205,リスト!$R$2:$R$48,0))&amp;" / "&amp;$M205,IF(設定!$I$15="(所)名","("&amp;INDEX(リスト!$S$2:$S$48,MATCH($L205,リスト!$R$2:$R$48,0))&amp;") "&amp;$M205,IF(設定!$I$15="名・所",$M205&amp;"・"&amp;INDEX(リスト!$S$2:$S$48,MATCH($L205,リスト!$R$2:$R$48,0)),IF(設定!$I$15="名/所",$M205&amp;" / "&amp;INDEX(リスト!$S$2:$S$48,MATCH($L205,リスト!$R$2:$R$48,0)),IF(設定!$I$15="名(所)",$M205&amp;" ("&amp;INDEX(リスト!$S$2:$S$48,MATCH($L205,リスト!$R$2:$R$48,0))&amp;")")))))))))</f>
        <v/>
      </c>
    </row>
    <row r="206" spans="15:22" x14ac:dyDescent="0.4">
      <c r="O206" s="2" t="str">
        <f>IFERROR(IF($B206="","",INDEX(所属情報!$E:$E,MATCH($A206,所属情報!$A:$A,0))),"")</f>
        <v/>
      </c>
      <c r="P206" s="2" t="str">
        <f t="shared" si="9"/>
        <v/>
      </c>
      <c r="Q206" s="2" t="str">
        <f t="shared" si="10"/>
        <v/>
      </c>
      <c r="R206" s="2" t="str">
        <f t="shared" si="11"/>
        <v/>
      </c>
      <c r="S206" s="2" t="str">
        <f>IFERROR(IF($F206="","",INDEX(リスト!$C:$C,MATCH($F206,リスト!$B:$B,0))),"")</f>
        <v/>
      </c>
      <c r="T206" s="2" t="str">
        <f>IFERROR(IF($K206="","",INDEX(リスト!$F:$F,MATCH($K206,リスト!$E:$E,0))),"")</f>
        <v/>
      </c>
      <c r="U206" s="2" t="str">
        <f>IF($B206="","",RIGHT($G206*1000+200+COUNTIF($G$2:$G206,$G206),9))</f>
        <v/>
      </c>
      <c r="V206" s="2" t="str">
        <f>IF(OR($B206="",設定!$I$15="",設定!$I$15="独立"),"",IF($M206="","　－　",IF($L206="",IF(設定!$I$15="所・名","　－　・"&amp;$M206,IF(設定!$I$15="所/名","　－　 / "&amp;$M206,IF(設定!$I$15="(所)名","(　－　) "&amp;$M206,IF(設定!$I$15="名・所",$M206&amp;"・　－　",IF(設定!$I$15="名/所",$M206&amp;" / 　－　",IF(設定!$I$15="名(所)",$M206&amp;"(　－　)")))))),IF(設定!$I$15="所・名",INDEX(リスト!$S$2:$S$48,MATCH($L206,リスト!$R$2:$R$48,0))&amp;"・"&amp;$M206,IF(設定!$I$15="所/名",INDEX(リスト!$S$2:$S$48,MATCH($L206,リスト!$R$2:$R$48,0))&amp;" / "&amp;$M206,IF(設定!$I$15="(所)名","("&amp;INDEX(リスト!$S$2:$S$48,MATCH($L206,リスト!$R$2:$R$48,0))&amp;") "&amp;$M206,IF(設定!$I$15="名・所",$M206&amp;"・"&amp;INDEX(リスト!$S$2:$S$48,MATCH($L206,リスト!$R$2:$R$48,0)),IF(設定!$I$15="名/所",$M206&amp;" / "&amp;INDEX(リスト!$S$2:$S$48,MATCH($L206,リスト!$R$2:$R$48,0)),IF(設定!$I$15="名(所)",$M206&amp;" ("&amp;INDEX(リスト!$S$2:$S$48,MATCH($L206,リスト!$R$2:$R$48,0))&amp;")")))))))))</f>
        <v/>
      </c>
    </row>
    <row r="207" spans="15:22" x14ac:dyDescent="0.4">
      <c r="O207" s="2" t="str">
        <f>IFERROR(IF($B207="","",INDEX(所属情報!$E:$E,MATCH($A207,所属情報!$A:$A,0))),"")</f>
        <v/>
      </c>
      <c r="P207" s="2" t="str">
        <f t="shared" si="9"/>
        <v/>
      </c>
      <c r="Q207" s="2" t="str">
        <f t="shared" si="10"/>
        <v/>
      </c>
      <c r="R207" s="2" t="str">
        <f t="shared" si="11"/>
        <v/>
      </c>
      <c r="S207" s="2" t="str">
        <f>IFERROR(IF($F207="","",INDEX(リスト!$C:$C,MATCH($F207,リスト!$B:$B,0))),"")</f>
        <v/>
      </c>
      <c r="T207" s="2" t="str">
        <f>IFERROR(IF($K207="","",INDEX(リスト!$F:$F,MATCH($K207,リスト!$E:$E,0))),"")</f>
        <v/>
      </c>
      <c r="U207" s="2" t="str">
        <f>IF($B207="","",RIGHT($G207*1000+200+COUNTIF($G$2:$G207,$G207),9))</f>
        <v/>
      </c>
      <c r="V207" s="2" t="str">
        <f>IF(OR($B207="",設定!$I$15="",設定!$I$15="独立"),"",IF($M207="","　－　",IF($L207="",IF(設定!$I$15="所・名","　－　・"&amp;$M207,IF(設定!$I$15="所/名","　－　 / "&amp;$M207,IF(設定!$I$15="(所)名","(　－　) "&amp;$M207,IF(設定!$I$15="名・所",$M207&amp;"・　－　",IF(設定!$I$15="名/所",$M207&amp;" / 　－　",IF(設定!$I$15="名(所)",$M207&amp;"(　－　)")))))),IF(設定!$I$15="所・名",INDEX(リスト!$S$2:$S$48,MATCH($L207,リスト!$R$2:$R$48,0))&amp;"・"&amp;$M207,IF(設定!$I$15="所/名",INDEX(リスト!$S$2:$S$48,MATCH($L207,リスト!$R$2:$R$48,0))&amp;" / "&amp;$M207,IF(設定!$I$15="(所)名","("&amp;INDEX(リスト!$S$2:$S$48,MATCH($L207,リスト!$R$2:$R$48,0))&amp;") "&amp;$M207,IF(設定!$I$15="名・所",$M207&amp;"・"&amp;INDEX(リスト!$S$2:$S$48,MATCH($L207,リスト!$R$2:$R$48,0)),IF(設定!$I$15="名/所",$M207&amp;" / "&amp;INDEX(リスト!$S$2:$S$48,MATCH($L207,リスト!$R$2:$R$48,0)),IF(設定!$I$15="名(所)",$M207&amp;" ("&amp;INDEX(リスト!$S$2:$S$48,MATCH($L207,リスト!$R$2:$R$48,0))&amp;")")))))))))</f>
        <v/>
      </c>
    </row>
    <row r="208" spans="15:22" x14ac:dyDescent="0.4">
      <c r="O208" s="2" t="str">
        <f>IFERROR(IF($B208="","",INDEX(所属情報!$E:$E,MATCH($A208,所属情報!$A:$A,0))),"")</f>
        <v/>
      </c>
      <c r="P208" s="2" t="str">
        <f t="shared" si="9"/>
        <v/>
      </c>
      <c r="Q208" s="2" t="str">
        <f t="shared" si="10"/>
        <v/>
      </c>
      <c r="R208" s="2" t="str">
        <f t="shared" si="11"/>
        <v/>
      </c>
      <c r="S208" s="2" t="str">
        <f>IFERROR(IF($F208="","",INDEX(リスト!$C:$C,MATCH($F208,リスト!$B:$B,0))),"")</f>
        <v/>
      </c>
      <c r="T208" s="2" t="str">
        <f>IFERROR(IF($K208="","",INDEX(リスト!$F:$F,MATCH($K208,リスト!$E:$E,0))),"")</f>
        <v/>
      </c>
      <c r="U208" s="2" t="str">
        <f>IF($B208="","",RIGHT($G208*1000+200+COUNTIF($G$2:$G208,$G208),9))</f>
        <v/>
      </c>
      <c r="V208" s="2" t="str">
        <f>IF(OR($B208="",設定!$I$15="",設定!$I$15="独立"),"",IF($M208="","　－　",IF($L208="",IF(設定!$I$15="所・名","　－　・"&amp;$M208,IF(設定!$I$15="所/名","　－　 / "&amp;$M208,IF(設定!$I$15="(所)名","(　－　) "&amp;$M208,IF(設定!$I$15="名・所",$M208&amp;"・　－　",IF(設定!$I$15="名/所",$M208&amp;" / 　－　",IF(設定!$I$15="名(所)",$M208&amp;"(　－　)")))))),IF(設定!$I$15="所・名",INDEX(リスト!$S$2:$S$48,MATCH($L208,リスト!$R$2:$R$48,0))&amp;"・"&amp;$M208,IF(設定!$I$15="所/名",INDEX(リスト!$S$2:$S$48,MATCH($L208,リスト!$R$2:$R$48,0))&amp;" / "&amp;$M208,IF(設定!$I$15="(所)名","("&amp;INDEX(リスト!$S$2:$S$48,MATCH($L208,リスト!$R$2:$R$48,0))&amp;") "&amp;$M208,IF(設定!$I$15="名・所",$M208&amp;"・"&amp;INDEX(リスト!$S$2:$S$48,MATCH($L208,リスト!$R$2:$R$48,0)),IF(設定!$I$15="名/所",$M208&amp;" / "&amp;INDEX(リスト!$S$2:$S$48,MATCH($L208,リスト!$R$2:$R$48,0)),IF(設定!$I$15="名(所)",$M208&amp;" ("&amp;INDEX(リスト!$S$2:$S$48,MATCH($L208,リスト!$R$2:$R$48,0))&amp;")")))))))))</f>
        <v/>
      </c>
    </row>
    <row r="209" spans="15:22" x14ac:dyDescent="0.4">
      <c r="O209" s="2" t="str">
        <f>IFERROR(IF($B209="","",INDEX(所属情報!$E:$E,MATCH($A209,所属情報!$A:$A,0))),"")</f>
        <v/>
      </c>
      <c r="P209" s="2" t="str">
        <f t="shared" si="9"/>
        <v/>
      </c>
      <c r="Q209" s="2" t="str">
        <f t="shared" si="10"/>
        <v/>
      </c>
      <c r="R209" s="2" t="str">
        <f t="shared" si="11"/>
        <v/>
      </c>
      <c r="S209" s="2" t="str">
        <f>IFERROR(IF($F209="","",INDEX(リスト!$C:$C,MATCH($F209,リスト!$B:$B,0))),"")</f>
        <v/>
      </c>
      <c r="T209" s="2" t="str">
        <f>IFERROR(IF($K209="","",INDEX(リスト!$F:$F,MATCH($K209,リスト!$E:$E,0))),"")</f>
        <v/>
      </c>
      <c r="U209" s="2" t="str">
        <f>IF($B209="","",RIGHT($G209*1000+200+COUNTIF($G$2:$G209,$G209),9))</f>
        <v/>
      </c>
      <c r="V209" s="2" t="str">
        <f>IF(OR($B209="",設定!$I$15="",設定!$I$15="独立"),"",IF($M209="","　－　",IF($L209="",IF(設定!$I$15="所・名","　－　・"&amp;$M209,IF(設定!$I$15="所/名","　－　 / "&amp;$M209,IF(設定!$I$15="(所)名","(　－　) "&amp;$M209,IF(設定!$I$15="名・所",$M209&amp;"・　－　",IF(設定!$I$15="名/所",$M209&amp;" / 　－　",IF(設定!$I$15="名(所)",$M209&amp;"(　－　)")))))),IF(設定!$I$15="所・名",INDEX(リスト!$S$2:$S$48,MATCH($L209,リスト!$R$2:$R$48,0))&amp;"・"&amp;$M209,IF(設定!$I$15="所/名",INDEX(リスト!$S$2:$S$48,MATCH($L209,リスト!$R$2:$R$48,0))&amp;" / "&amp;$M209,IF(設定!$I$15="(所)名","("&amp;INDEX(リスト!$S$2:$S$48,MATCH($L209,リスト!$R$2:$R$48,0))&amp;") "&amp;$M209,IF(設定!$I$15="名・所",$M209&amp;"・"&amp;INDEX(リスト!$S$2:$S$48,MATCH($L209,リスト!$R$2:$R$48,0)),IF(設定!$I$15="名/所",$M209&amp;" / "&amp;INDEX(リスト!$S$2:$S$48,MATCH($L209,リスト!$R$2:$R$48,0)),IF(設定!$I$15="名(所)",$M209&amp;" ("&amp;INDEX(リスト!$S$2:$S$48,MATCH($L209,リスト!$R$2:$R$48,0))&amp;")")))))))))</f>
        <v/>
      </c>
    </row>
    <row r="210" spans="15:22" x14ac:dyDescent="0.4">
      <c r="O210" s="2" t="str">
        <f>IFERROR(IF($B210="","",INDEX(所属情報!$E:$E,MATCH($A210,所属情報!$A:$A,0))),"")</f>
        <v/>
      </c>
      <c r="P210" s="2" t="str">
        <f t="shared" si="9"/>
        <v/>
      </c>
      <c r="Q210" s="2" t="str">
        <f t="shared" si="10"/>
        <v/>
      </c>
      <c r="R210" s="2" t="str">
        <f t="shared" si="11"/>
        <v/>
      </c>
      <c r="S210" s="2" t="str">
        <f>IFERROR(IF($F210="","",INDEX(リスト!$C:$C,MATCH($F210,リスト!$B:$B,0))),"")</f>
        <v/>
      </c>
      <c r="T210" s="2" t="str">
        <f>IFERROR(IF($K210="","",INDEX(リスト!$F:$F,MATCH($K210,リスト!$E:$E,0))),"")</f>
        <v/>
      </c>
      <c r="U210" s="2" t="str">
        <f>IF($B210="","",RIGHT($G210*1000+200+COUNTIF($G$2:$G210,$G210),9))</f>
        <v/>
      </c>
      <c r="V210" s="2" t="str">
        <f>IF(OR($B210="",設定!$I$15="",設定!$I$15="独立"),"",IF($M210="","　－　",IF($L210="",IF(設定!$I$15="所・名","　－　・"&amp;$M210,IF(設定!$I$15="所/名","　－　 / "&amp;$M210,IF(設定!$I$15="(所)名","(　－　) "&amp;$M210,IF(設定!$I$15="名・所",$M210&amp;"・　－　",IF(設定!$I$15="名/所",$M210&amp;" / 　－　",IF(設定!$I$15="名(所)",$M210&amp;"(　－　)")))))),IF(設定!$I$15="所・名",INDEX(リスト!$S$2:$S$48,MATCH($L210,リスト!$R$2:$R$48,0))&amp;"・"&amp;$M210,IF(設定!$I$15="所/名",INDEX(リスト!$S$2:$S$48,MATCH($L210,リスト!$R$2:$R$48,0))&amp;" / "&amp;$M210,IF(設定!$I$15="(所)名","("&amp;INDEX(リスト!$S$2:$S$48,MATCH($L210,リスト!$R$2:$R$48,0))&amp;") "&amp;$M210,IF(設定!$I$15="名・所",$M210&amp;"・"&amp;INDEX(リスト!$S$2:$S$48,MATCH($L210,リスト!$R$2:$R$48,0)),IF(設定!$I$15="名/所",$M210&amp;" / "&amp;INDEX(リスト!$S$2:$S$48,MATCH($L210,リスト!$R$2:$R$48,0)),IF(設定!$I$15="名(所)",$M210&amp;" ("&amp;INDEX(リスト!$S$2:$S$48,MATCH($L210,リスト!$R$2:$R$48,0))&amp;")")))))))))</f>
        <v/>
      </c>
    </row>
    <row r="211" spans="15:22" x14ac:dyDescent="0.4">
      <c r="O211" s="2" t="str">
        <f>IFERROR(IF($B211="","",INDEX(所属情報!$E:$E,MATCH($A211,所属情報!$A:$A,0))),"")</f>
        <v/>
      </c>
      <c r="P211" s="2" t="str">
        <f t="shared" si="9"/>
        <v/>
      </c>
      <c r="Q211" s="2" t="str">
        <f t="shared" si="10"/>
        <v/>
      </c>
      <c r="R211" s="2" t="str">
        <f t="shared" si="11"/>
        <v/>
      </c>
      <c r="S211" s="2" t="str">
        <f>IFERROR(IF($F211="","",INDEX(リスト!$C:$C,MATCH($F211,リスト!$B:$B,0))),"")</f>
        <v/>
      </c>
      <c r="T211" s="2" t="str">
        <f>IFERROR(IF($K211="","",INDEX(リスト!$F:$F,MATCH($K211,リスト!$E:$E,0))),"")</f>
        <v/>
      </c>
      <c r="U211" s="2" t="str">
        <f>IF($B211="","",RIGHT($G211*1000+200+COUNTIF($G$2:$G211,$G211),9))</f>
        <v/>
      </c>
      <c r="V211" s="2" t="str">
        <f>IF(OR($B211="",設定!$I$15="",設定!$I$15="独立"),"",IF($M211="","　－　",IF($L211="",IF(設定!$I$15="所・名","　－　・"&amp;$M211,IF(設定!$I$15="所/名","　－　 / "&amp;$M211,IF(設定!$I$15="(所)名","(　－　) "&amp;$M211,IF(設定!$I$15="名・所",$M211&amp;"・　－　",IF(設定!$I$15="名/所",$M211&amp;" / 　－　",IF(設定!$I$15="名(所)",$M211&amp;"(　－　)")))))),IF(設定!$I$15="所・名",INDEX(リスト!$S$2:$S$48,MATCH($L211,リスト!$R$2:$R$48,0))&amp;"・"&amp;$M211,IF(設定!$I$15="所/名",INDEX(リスト!$S$2:$S$48,MATCH($L211,リスト!$R$2:$R$48,0))&amp;" / "&amp;$M211,IF(設定!$I$15="(所)名","("&amp;INDEX(リスト!$S$2:$S$48,MATCH($L211,リスト!$R$2:$R$48,0))&amp;") "&amp;$M211,IF(設定!$I$15="名・所",$M211&amp;"・"&amp;INDEX(リスト!$S$2:$S$48,MATCH($L211,リスト!$R$2:$R$48,0)),IF(設定!$I$15="名/所",$M211&amp;" / "&amp;INDEX(リスト!$S$2:$S$48,MATCH($L211,リスト!$R$2:$R$48,0)),IF(設定!$I$15="名(所)",$M211&amp;" ("&amp;INDEX(リスト!$S$2:$S$48,MATCH($L211,リスト!$R$2:$R$48,0))&amp;")")))))))))</f>
        <v/>
      </c>
    </row>
    <row r="212" spans="15:22" x14ac:dyDescent="0.4">
      <c r="O212" s="2" t="str">
        <f>IFERROR(IF($B212="","",INDEX(所属情報!$E:$E,MATCH($A212,所属情報!$A:$A,0))),"")</f>
        <v/>
      </c>
      <c r="P212" s="2" t="str">
        <f t="shared" si="9"/>
        <v/>
      </c>
      <c r="Q212" s="2" t="str">
        <f t="shared" si="10"/>
        <v/>
      </c>
      <c r="R212" s="2" t="str">
        <f t="shared" si="11"/>
        <v/>
      </c>
      <c r="S212" s="2" t="str">
        <f>IFERROR(IF($F212="","",INDEX(リスト!$C:$C,MATCH($F212,リスト!$B:$B,0))),"")</f>
        <v/>
      </c>
      <c r="T212" s="2" t="str">
        <f>IFERROR(IF($K212="","",INDEX(リスト!$F:$F,MATCH($K212,リスト!$E:$E,0))),"")</f>
        <v/>
      </c>
      <c r="U212" s="2" t="str">
        <f>IF($B212="","",RIGHT($G212*1000+200+COUNTIF($G$2:$G212,$G212),9))</f>
        <v/>
      </c>
      <c r="V212" s="2" t="str">
        <f>IF(OR($B212="",設定!$I$15="",設定!$I$15="独立"),"",IF($M212="","　－　",IF($L212="",IF(設定!$I$15="所・名","　－　・"&amp;$M212,IF(設定!$I$15="所/名","　－　 / "&amp;$M212,IF(設定!$I$15="(所)名","(　－　) "&amp;$M212,IF(設定!$I$15="名・所",$M212&amp;"・　－　",IF(設定!$I$15="名/所",$M212&amp;" / 　－　",IF(設定!$I$15="名(所)",$M212&amp;"(　－　)")))))),IF(設定!$I$15="所・名",INDEX(リスト!$S$2:$S$48,MATCH($L212,リスト!$R$2:$R$48,0))&amp;"・"&amp;$M212,IF(設定!$I$15="所/名",INDEX(リスト!$S$2:$S$48,MATCH($L212,リスト!$R$2:$R$48,0))&amp;" / "&amp;$M212,IF(設定!$I$15="(所)名","("&amp;INDEX(リスト!$S$2:$S$48,MATCH($L212,リスト!$R$2:$R$48,0))&amp;") "&amp;$M212,IF(設定!$I$15="名・所",$M212&amp;"・"&amp;INDEX(リスト!$S$2:$S$48,MATCH($L212,リスト!$R$2:$R$48,0)),IF(設定!$I$15="名/所",$M212&amp;" / "&amp;INDEX(リスト!$S$2:$S$48,MATCH($L212,リスト!$R$2:$R$48,0)),IF(設定!$I$15="名(所)",$M212&amp;" ("&amp;INDEX(リスト!$S$2:$S$48,MATCH($L212,リスト!$R$2:$R$48,0))&amp;")")))))))))</f>
        <v/>
      </c>
    </row>
    <row r="213" spans="15:22" x14ac:dyDescent="0.4">
      <c r="O213" s="2" t="str">
        <f>IFERROR(IF($B213="","",INDEX(所属情報!$E:$E,MATCH($A213,所属情報!$A:$A,0))),"")</f>
        <v/>
      </c>
      <c r="P213" s="2" t="str">
        <f t="shared" si="9"/>
        <v/>
      </c>
      <c r="Q213" s="2" t="str">
        <f t="shared" si="10"/>
        <v/>
      </c>
      <c r="R213" s="2" t="str">
        <f t="shared" si="11"/>
        <v/>
      </c>
      <c r="S213" s="2" t="str">
        <f>IFERROR(IF($F213="","",INDEX(リスト!$C:$C,MATCH($F213,リスト!$B:$B,0))),"")</f>
        <v/>
      </c>
      <c r="T213" s="2" t="str">
        <f>IFERROR(IF($K213="","",INDEX(リスト!$F:$F,MATCH($K213,リスト!$E:$E,0))),"")</f>
        <v/>
      </c>
      <c r="U213" s="2" t="str">
        <f>IF($B213="","",RIGHT($G213*1000+200+COUNTIF($G$2:$G213,$G213),9))</f>
        <v/>
      </c>
      <c r="V213" s="2" t="str">
        <f>IF(OR($B213="",設定!$I$15="",設定!$I$15="独立"),"",IF($M213="","　－　",IF($L213="",IF(設定!$I$15="所・名","　－　・"&amp;$M213,IF(設定!$I$15="所/名","　－　 / "&amp;$M213,IF(設定!$I$15="(所)名","(　－　) "&amp;$M213,IF(設定!$I$15="名・所",$M213&amp;"・　－　",IF(設定!$I$15="名/所",$M213&amp;" / 　－　",IF(設定!$I$15="名(所)",$M213&amp;"(　－　)")))))),IF(設定!$I$15="所・名",INDEX(リスト!$S$2:$S$48,MATCH($L213,リスト!$R$2:$R$48,0))&amp;"・"&amp;$M213,IF(設定!$I$15="所/名",INDEX(リスト!$S$2:$S$48,MATCH($L213,リスト!$R$2:$R$48,0))&amp;" / "&amp;$M213,IF(設定!$I$15="(所)名","("&amp;INDEX(リスト!$S$2:$S$48,MATCH($L213,リスト!$R$2:$R$48,0))&amp;") "&amp;$M213,IF(設定!$I$15="名・所",$M213&amp;"・"&amp;INDEX(リスト!$S$2:$S$48,MATCH($L213,リスト!$R$2:$R$48,0)),IF(設定!$I$15="名/所",$M213&amp;" / "&amp;INDEX(リスト!$S$2:$S$48,MATCH($L213,リスト!$R$2:$R$48,0)),IF(設定!$I$15="名(所)",$M213&amp;" ("&amp;INDEX(リスト!$S$2:$S$48,MATCH($L213,リスト!$R$2:$R$48,0))&amp;")")))))))))</f>
        <v/>
      </c>
    </row>
    <row r="214" spans="15:22" x14ac:dyDescent="0.4">
      <c r="O214" s="2" t="str">
        <f>IFERROR(IF($B214="","",INDEX(所属情報!$E:$E,MATCH($A214,所属情報!$A:$A,0))),"")</f>
        <v/>
      </c>
      <c r="P214" s="2" t="str">
        <f t="shared" si="9"/>
        <v/>
      </c>
      <c r="Q214" s="2" t="str">
        <f t="shared" si="10"/>
        <v/>
      </c>
      <c r="R214" s="2" t="str">
        <f t="shared" si="11"/>
        <v/>
      </c>
      <c r="S214" s="2" t="str">
        <f>IFERROR(IF($F214="","",INDEX(リスト!$C:$C,MATCH($F214,リスト!$B:$B,0))),"")</f>
        <v/>
      </c>
      <c r="T214" s="2" t="str">
        <f>IFERROR(IF($K214="","",INDEX(リスト!$F:$F,MATCH($K214,リスト!$E:$E,0))),"")</f>
        <v/>
      </c>
      <c r="U214" s="2" t="str">
        <f>IF($B214="","",RIGHT($G214*1000+200+COUNTIF($G$2:$G214,$G214),9))</f>
        <v/>
      </c>
      <c r="V214" s="2" t="str">
        <f>IF(OR($B214="",設定!$I$15="",設定!$I$15="独立"),"",IF($M214="","　－　",IF($L214="",IF(設定!$I$15="所・名","　－　・"&amp;$M214,IF(設定!$I$15="所/名","　－　 / "&amp;$M214,IF(設定!$I$15="(所)名","(　－　) "&amp;$M214,IF(設定!$I$15="名・所",$M214&amp;"・　－　",IF(設定!$I$15="名/所",$M214&amp;" / 　－　",IF(設定!$I$15="名(所)",$M214&amp;"(　－　)")))))),IF(設定!$I$15="所・名",INDEX(リスト!$S$2:$S$48,MATCH($L214,リスト!$R$2:$R$48,0))&amp;"・"&amp;$M214,IF(設定!$I$15="所/名",INDEX(リスト!$S$2:$S$48,MATCH($L214,リスト!$R$2:$R$48,0))&amp;" / "&amp;$M214,IF(設定!$I$15="(所)名","("&amp;INDEX(リスト!$S$2:$S$48,MATCH($L214,リスト!$R$2:$R$48,0))&amp;") "&amp;$M214,IF(設定!$I$15="名・所",$M214&amp;"・"&amp;INDEX(リスト!$S$2:$S$48,MATCH($L214,リスト!$R$2:$R$48,0)),IF(設定!$I$15="名/所",$M214&amp;" / "&amp;INDEX(リスト!$S$2:$S$48,MATCH($L214,リスト!$R$2:$R$48,0)),IF(設定!$I$15="名(所)",$M214&amp;" ("&amp;INDEX(リスト!$S$2:$S$48,MATCH($L214,リスト!$R$2:$R$48,0))&amp;")")))))))))</f>
        <v/>
      </c>
    </row>
    <row r="215" spans="15:22" x14ac:dyDescent="0.4">
      <c r="O215" s="2" t="str">
        <f>IFERROR(IF($B215="","",INDEX(所属情報!$E:$E,MATCH($A215,所属情報!$A:$A,0))),"")</f>
        <v/>
      </c>
      <c r="P215" s="2" t="str">
        <f t="shared" si="9"/>
        <v/>
      </c>
      <c r="Q215" s="2" t="str">
        <f t="shared" si="10"/>
        <v/>
      </c>
      <c r="R215" s="2" t="str">
        <f t="shared" si="11"/>
        <v/>
      </c>
      <c r="S215" s="2" t="str">
        <f>IFERROR(IF($F215="","",INDEX(リスト!$C:$C,MATCH($F215,リスト!$B:$B,0))),"")</f>
        <v/>
      </c>
      <c r="T215" s="2" t="str">
        <f>IFERROR(IF($K215="","",INDEX(リスト!$F:$F,MATCH($K215,リスト!$E:$E,0))),"")</f>
        <v/>
      </c>
      <c r="U215" s="2" t="str">
        <f>IF($B215="","",RIGHT($G215*1000+200+COUNTIF($G$2:$G215,$G215),9))</f>
        <v/>
      </c>
      <c r="V215" s="2" t="str">
        <f>IF(OR($B215="",設定!$I$15="",設定!$I$15="独立"),"",IF($M215="","　－　",IF($L215="",IF(設定!$I$15="所・名","　－　・"&amp;$M215,IF(設定!$I$15="所/名","　－　 / "&amp;$M215,IF(設定!$I$15="(所)名","(　－　) "&amp;$M215,IF(設定!$I$15="名・所",$M215&amp;"・　－　",IF(設定!$I$15="名/所",$M215&amp;" / 　－　",IF(設定!$I$15="名(所)",$M215&amp;"(　－　)")))))),IF(設定!$I$15="所・名",INDEX(リスト!$S$2:$S$48,MATCH($L215,リスト!$R$2:$R$48,0))&amp;"・"&amp;$M215,IF(設定!$I$15="所/名",INDEX(リスト!$S$2:$S$48,MATCH($L215,リスト!$R$2:$R$48,0))&amp;" / "&amp;$M215,IF(設定!$I$15="(所)名","("&amp;INDEX(リスト!$S$2:$S$48,MATCH($L215,リスト!$R$2:$R$48,0))&amp;") "&amp;$M215,IF(設定!$I$15="名・所",$M215&amp;"・"&amp;INDEX(リスト!$S$2:$S$48,MATCH($L215,リスト!$R$2:$R$48,0)),IF(設定!$I$15="名/所",$M215&amp;" / "&amp;INDEX(リスト!$S$2:$S$48,MATCH($L215,リスト!$R$2:$R$48,0)),IF(設定!$I$15="名(所)",$M215&amp;" ("&amp;INDEX(リスト!$S$2:$S$48,MATCH($L215,リスト!$R$2:$R$48,0))&amp;")")))))))))</f>
        <v/>
      </c>
    </row>
    <row r="216" spans="15:22" x14ac:dyDescent="0.4">
      <c r="O216" s="2" t="str">
        <f>IFERROR(IF($B216="","",INDEX(所属情報!$E:$E,MATCH($A216,所属情報!$A:$A,0))),"")</f>
        <v/>
      </c>
      <c r="P216" s="2" t="str">
        <f t="shared" si="9"/>
        <v/>
      </c>
      <c r="Q216" s="2" t="str">
        <f t="shared" si="10"/>
        <v/>
      </c>
      <c r="R216" s="2" t="str">
        <f t="shared" si="11"/>
        <v/>
      </c>
      <c r="S216" s="2" t="str">
        <f>IFERROR(IF($F216="","",INDEX(リスト!$C:$C,MATCH($F216,リスト!$B:$B,0))),"")</f>
        <v/>
      </c>
      <c r="T216" s="2" t="str">
        <f>IFERROR(IF($K216="","",INDEX(リスト!$F:$F,MATCH($K216,リスト!$E:$E,0))),"")</f>
        <v/>
      </c>
      <c r="U216" s="2" t="str">
        <f>IF($B216="","",RIGHT($G216*1000+200+COUNTIF($G$2:$G216,$G216),9))</f>
        <v/>
      </c>
      <c r="V216" s="2" t="str">
        <f>IF(OR($B216="",設定!$I$15="",設定!$I$15="独立"),"",IF($M216="","　－　",IF($L216="",IF(設定!$I$15="所・名","　－　・"&amp;$M216,IF(設定!$I$15="所/名","　－　 / "&amp;$M216,IF(設定!$I$15="(所)名","(　－　) "&amp;$M216,IF(設定!$I$15="名・所",$M216&amp;"・　－　",IF(設定!$I$15="名/所",$M216&amp;" / 　－　",IF(設定!$I$15="名(所)",$M216&amp;"(　－　)")))))),IF(設定!$I$15="所・名",INDEX(リスト!$S$2:$S$48,MATCH($L216,リスト!$R$2:$R$48,0))&amp;"・"&amp;$M216,IF(設定!$I$15="所/名",INDEX(リスト!$S$2:$S$48,MATCH($L216,リスト!$R$2:$R$48,0))&amp;" / "&amp;$M216,IF(設定!$I$15="(所)名","("&amp;INDEX(リスト!$S$2:$S$48,MATCH($L216,リスト!$R$2:$R$48,0))&amp;") "&amp;$M216,IF(設定!$I$15="名・所",$M216&amp;"・"&amp;INDEX(リスト!$S$2:$S$48,MATCH($L216,リスト!$R$2:$R$48,0)),IF(設定!$I$15="名/所",$M216&amp;" / "&amp;INDEX(リスト!$S$2:$S$48,MATCH($L216,リスト!$R$2:$R$48,0)),IF(設定!$I$15="名(所)",$M216&amp;" ("&amp;INDEX(リスト!$S$2:$S$48,MATCH($L216,リスト!$R$2:$R$48,0))&amp;")")))))))))</f>
        <v/>
      </c>
    </row>
    <row r="217" spans="15:22" x14ac:dyDescent="0.4">
      <c r="O217" s="2" t="str">
        <f>IFERROR(IF($B217="","",INDEX(所属情報!$E:$E,MATCH($A217,所属情報!$A:$A,0))),"")</f>
        <v/>
      </c>
      <c r="P217" s="2" t="str">
        <f t="shared" si="9"/>
        <v/>
      </c>
      <c r="Q217" s="2" t="str">
        <f t="shared" si="10"/>
        <v/>
      </c>
      <c r="R217" s="2" t="str">
        <f t="shared" si="11"/>
        <v/>
      </c>
      <c r="S217" s="2" t="str">
        <f>IFERROR(IF($F217="","",INDEX(リスト!$C:$C,MATCH($F217,リスト!$B:$B,0))),"")</f>
        <v/>
      </c>
      <c r="T217" s="2" t="str">
        <f>IFERROR(IF($K217="","",INDEX(リスト!$F:$F,MATCH($K217,リスト!$E:$E,0))),"")</f>
        <v/>
      </c>
      <c r="U217" s="2" t="str">
        <f>IF($B217="","",RIGHT($G217*1000+200+COUNTIF($G$2:$G217,$G217),9))</f>
        <v/>
      </c>
      <c r="V217" s="2" t="str">
        <f>IF(OR($B217="",設定!$I$15="",設定!$I$15="独立"),"",IF($M217="","　－　",IF($L217="",IF(設定!$I$15="所・名","　－　・"&amp;$M217,IF(設定!$I$15="所/名","　－　 / "&amp;$M217,IF(設定!$I$15="(所)名","(　－　) "&amp;$M217,IF(設定!$I$15="名・所",$M217&amp;"・　－　",IF(設定!$I$15="名/所",$M217&amp;" / 　－　",IF(設定!$I$15="名(所)",$M217&amp;"(　－　)")))))),IF(設定!$I$15="所・名",INDEX(リスト!$S$2:$S$48,MATCH($L217,リスト!$R$2:$R$48,0))&amp;"・"&amp;$M217,IF(設定!$I$15="所/名",INDEX(リスト!$S$2:$S$48,MATCH($L217,リスト!$R$2:$R$48,0))&amp;" / "&amp;$M217,IF(設定!$I$15="(所)名","("&amp;INDEX(リスト!$S$2:$S$48,MATCH($L217,リスト!$R$2:$R$48,0))&amp;") "&amp;$M217,IF(設定!$I$15="名・所",$M217&amp;"・"&amp;INDEX(リスト!$S$2:$S$48,MATCH($L217,リスト!$R$2:$R$48,0)),IF(設定!$I$15="名/所",$M217&amp;" / "&amp;INDEX(リスト!$S$2:$S$48,MATCH($L217,リスト!$R$2:$R$48,0)),IF(設定!$I$15="名(所)",$M217&amp;" ("&amp;INDEX(リスト!$S$2:$S$48,MATCH($L217,リスト!$R$2:$R$48,0))&amp;")")))))))))</f>
        <v/>
      </c>
    </row>
    <row r="218" spans="15:22" x14ac:dyDescent="0.4">
      <c r="O218" s="2" t="str">
        <f>IFERROR(IF($B218="","",INDEX(所属情報!$E:$E,MATCH($A218,所属情報!$A:$A,0))),"")</f>
        <v/>
      </c>
      <c r="P218" s="2" t="str">
        <f t="shared" si="9"/>
        <v/>
      </c>
      <c r="Q218" s="2" t="str">
        <f t="shared" si="10"/>
        <v/>
      </c>
      <c r="R218" s="2" t="str">
        <f t="shared" si="11"/>
        <v/>
      </c>
      <c r="S218" s="2" t="str">
        <f>IFERROR(IF($F218="","",INDEX(リスト!$C:$C,MATCH($F218,リスト!$B:$B,0))),"")</f>
        <v/>
      </c>
      <c r="T218" s="2" t="str">
        <f>IFERROR(IF($K218="","",INDEX(リスト!$F:$F,MATCH($K218,リスト!$E:$E,0))),"")</f>
        <v/>
      </c>
      <c r="U218" s="2" t="str">
        <f>IF($B218="","",RIGHT($G218*1000+200+COUNTIF($G$2:$G218,$G218),9))</f>
        <v/>
      </c>
      <c r="V218" s="2" t="str">
        <f>IF(OR($B218="",設定!$I$15="",設定!$I$15="独立"),"",IF($M218="","　－　",IF($L218="",IF(設定!$I$15="所・名","　－　・"&amp;$M218,IF(設定!$I$15="所/名","　－　 / "&amp;$M218,IF(設定!$I$15="(所)名","(　－　) "&amp;$M218,IF(設定!$I$15="名・所",$M218&amp;"・　－　",IF(設定!$I$15="名/所",$M218&amp;" / 　－　",IF(設定!$I$15="名(所)",$M218&amp;"(　－　)")))))),IF(設定!$I$15="所・名",INDEX(リスト!$S$2:$S$48,MATCH($L218,リスト!$R$2:$R$48,0))&amp;"・"&amp;$M218,IF(設定!$I$15="所/名",INDEX(リスト!$S$2:$S$48,MATCH($L218,リスト!$R$2:$R$48,0))&amp;" / "&amp;$M218,IF(設定!$I$15="(所)名","("&amp;INDEX(リスト!$S$2:$S$48,MATCH($L218,リスト!$R$2:$R$48,0))&amp;") "&amp;$M218,IF(設定!$I$15="名・所",$M218&amp;"・"&amp;INDEX(リスト!$S$2:$S$48,MATCH($L218,リスト!$R$2:$R$48,0)),IF(設定!$I$15="名/所",$M218&amp;" / "&amp;INDEX(リスト!$S$2:$S$48,MATCH($L218,リスト!$R$2:$R$48,0)),IF(設定!$I$15="名(所)",$M218&amp;" ("&amp;INDEX(リスト!$S$2:$S$48,MATCH($L218,リスト!$R$2:$R$48,0))&amp;")")))))))))</f>
        <v/>
      </c>
    </row>
    <row r="219" spans="15:22" x14ac:dyDescent="0.4">
      <c r="O219" s="2" t="str">
        <f>IFERROR(IF($B219="","",INDEX(所属情報!$E:$E,MATCH($A219,所属情報!$A:$A,0))),"")</f>
        <v/>
      </c>
      <c r="P219" s="2" t="str">
        <f t="shared" si="9"/>
        <v/>
      </c>
      <c r="Q219" s="2" t="str">
        <f t="shared" si="10"/>
        <v/>
      </c>
      <c r="R219" s="2" t="str">
        <f t="shared" si="11"/>
        <v/>
      </c>
      <c r="S219" s="2" t="str">
        <f>IFERROR(IF($F219="","",INDEX(リスト!$C:$C,MATCH($F219,リスト!$B:$B,0))),"")</f>
        <v/>
      </c>
      <c r="T219" s="2" t="str">
        <f>IFERROR(IF($K219="","",INDEX(リスト!$F:$F,MATCH($K219,リスト!$E:$E,0))),"")</f>
        <v/>
      </c>
      <c r="U219" s="2" t="str">
        <f>IF($B219="","",RIGHT($G219*1000+200+COUNTIF($G$2:$G219,$G219),9))</f>
        <v/>
      </c>
      <c r="V219" s="2" t="str">
        <f>IF(OR($B219="",設定!$I$15="",設定!$I$15="独立"),"",IF($M219="","　－　",IF($L219="",IF(設定!$I$15="所・名","　－　・"&amp;$M219,IF(設定!$I$15="所/名","　－　 / "&amp;$M219,IF(設定!$I$15="(所)名","(　－　) "&amp;$M219,IF(設定!$I$15="名・所",$M219&amp;"・　－　",IF(設定!$I$15="名/所",$M219&amp;" / 　－　",IF(設定!$I$15="名(所)",$M219&amp;"(　－　)")))))),IF(設定!$I$15="所・名",INDEX(リスト!$S$2:$S$48,MATCH($L219,リスト!$R$2:$R$48,0))&amp;"・"&amp;$M219,IF(設定!$I$15="所/名",INDEX(リスト!$S$2:$S$48,MATCH($L219,リスト!$R$2:$R$48,0))&amp;" / "&amp;$M219,IF(設定!$I$15="(所)名","("&amp;INDEX(リスト!$S$2:$S$48,MATCH($L219,リスト!$R$2:$R$48,0))&amp;") "&amp;$M219,IF(設定!$I$15="名・所",$M219&amp;"・"&amp;INDEX(リスト!$S$2:$S$48,MATCH($L219,リスト!$R$2:$R$48,0)),IF(設定!$I$15="名/所",$M219&amp;" / "&amp;INDEX(リスト!$S$2:$S$48,MATCH($L219,リスト!$R$2:$R$48,0)),IF(設定!$I$15="名(所)",$M219&amp;" ("&amp;INDEX(リスト!$S$2:$S$48,MATCH($L219,リスト!$R$2:$R$48,0))&amp;")")))))))))</f>
        <v/>
      </c>
    </row>
    <row r="220" spans="15:22" x14ac:dyDescent="0.4">
      <c r="O220" s="2" t="str">
        <f>IFERROR(IF($B220="","",INDEX(所属情報!$E:$E,MATCH($A220,所属情報!$A:$A,0))),"")</f>
        <v/>
      </c>
      <c r="P220" s="2" t="str">
        <f t="shared" si="9"/>
        <v/>
      </c>
      <c r="Q220" s="2" t="str">
        <f t="shared" si="10"/>
        <v/>
      </c>
      <c r="R220" s="2" t="str">
        <f t="shared" si="11"/>
        <v/>
      </c>
      <c r="S220" s="2" t="str">
        <f>IFERROR(IF($F220="","",INDEX(リスト!$C:$C,MATCH($F220,リスト!$B:$B,0))),"")</f>
        <v/>
      </c>
      <c r="T220" s="2" t="str">
        <f>IFERROR(IF($K220="","",INDEX(リスト!$F:$F,MATCH($K220,リスト!$E:$E,0))),"")</f>
        <v/>
      </c>
      <c r="U220" s="2" t="str">
        <f>IF($B220="","",RIGHT($G220*1000+200+COUNTIF($G$2:$G220,$G220),9))</f>
        <v/>
      </c>
      <c r="V220" s="2" t="str">
        <f>IF(OR($B220="",設定!$I$15="",設定!$I$15="独立"),"",IF($M220="","　－　",IF($L220="",IF(設定!$I$15="所・名","　－　・"&amp;$M220,IF(設定!$I$15="所/名","　－　 / "&amp;$M220,IF(設定!$I$15="(所)名","(　－　) "&amp;$M220,IF(設定!$I$15="名・所",$M220&amp;"・　－　",IF(設定!$I$15="名/所",$M220&amp;" / 　－　",IF(設定!$I$15="名(所)",$M220&amp;"(　－　)")))))),IF(設定!$I$15="所・名",INDEX(リスト!$S$2:$S$48,MATCH($L220,リスト!$R$2:$R$48,0))&amp;"・"&amp;$M220,IF(設定!$I$15="所/名",INDEX(リスト!$S$2:$S$48,MATCH($L220,リスト!$R$2:$R$48,0))&amp;" / "&amp;$M220,IF(設定!$I$15="(所)名","("&amp;INDEX(リスト!$S$2:$S$48,MATCH($L220,リスト!$R$2:$R$48,0))&amp;") "&amp;$M220,IF(設定!$I$15="名・所",$M220&amp;"・"&amp;INDEX(リスト!$S$2:$S$48,MATCH($L220,リスト!$R$2:$R$48,0)),IF(設定!$I$15="名/所",$M220&amp;" / "&amp;INDEX(リスト!$S$2:$S$48,MATCH($L220,リスト!$R$2:$R$48,0)),IF(設定!$I$15="名(所)",$M220&amp;" ("&amp;INDEX(リスト!$S$2:$S$48,MATCH($L220,リスト!$R$2:$R$48,0))&amp;")")))))))))</f>
        <v/>
      </c>
    </row>
    <row r="221" spans="15:22" x14ac:dyDescent="0.4">
      <c r="O221" s="2" t="str">
        <f>IFERROR(IF($B221="","",INDEX(所属情報!$E:$E,MATCH($A221,所属情報!$A:$A,0))),"")</f>
        <v/>
      </c>
      <c r="P221" s="2" t="str">
        <f t="shared" si="9"/>
        <v/>
      </c>
      <c r="Q221" s="2" t="str">
        <f t="shared" si="10"/>
        <v/>
      </c>
      <c r="R221" s="2" t="str">
        <f t="shared" si="11"/>
        <v/>
      </c>
      <c r="S221" s="2" t="str">
        <f>IFERROR(IF($F221="","",INDEX(リスト!$C:$C,MATCH($F221,リスト!$B:$B,0))),"")</f>
        <v/>
      </c>
      <c r="T221" s="2" t="str">
        <f>IFERROR(IF($K221="","",INDEX(リスト!$F:$F,MATCH($K221,リスト!$E:$E,0))),"")</f>
        <v/>
      </c>
      <c r="U221" s="2" t="str">
        <f>IF($B221="","",RIGHT($G221*1000+200+COUNTIF($G$2:$G221,$G221),9))</f>
        <v/>
      </c>
      <c r="V221" s="2" t="str">
        <f>IF(OR($B221="",設定!$I$15="",設定!$I$15="独立"),"",IF($M221="","　－　",IF($L221="",IF(設定!$I$15="所・名","　－　・"&amp;$M221,IF(設定!$I$15="所/名","　－　 / "&amp;$M221,IF(設定!$I$15="(所)名","(　－　) "&amp;$M221,IF(設定!$I$15="名・所",$M221&amp;"・　－　",IF(設定!$I$15="名/所",$M221&amp;" / 　－　",IF(設定!$I$15="名(所)",$M221&amp;"(　－　)")))))),IF(設定!$I$15="所・名",INDEX(リスト!$S$2:$S$48,MATCH($L221,リスト!$R$2:$R$48,0))&amp;"・"&amp;$M221,IF(設定!$I$15="所/名",INDEX(リスト!$S$2:$S$48,MATCH($L221,リスト!$R$2:$R$48,0))&amp;" / "&amp;$M221,IF(設定!$I$15="(所)名","("&amp;INDEX(リスト!$S$2:$S$48,MATCH($L221,リスト!$R$2:$R$48,0))&amp;") "&amp;$M221,IF(設定!$I$15="名・所",$M221&amp;"・"&amp;INDEX(リスト!$S$2:$S$48,MATCH($L221,リスト!$R$2:$R$48,0)),IF(設定!$I$15="名/所",$M221&amp;" / "&amp;INDEX(リスト!$S$2:$S$48,MATCH($L221,リスト!$R$2:$R$48,0)),IF(設定!$I$15="名(所)",$M221&amp;" ("&amp;INDEX(リスト!$S$2:$S$48,MATCH($L221,リスト!$R$2:$R$48,0))&amp;")")))))))))</f>
        <v/>
      </c>
    </row>
    <row r="222" spans="15:22" x14ac:dyDescent="0.4">
      <c r="O222" s="2" t="str">
        <f>IFERROR(IF($B222="","",INDEX(所属情報!$E:$E,MATCH($A222,所属情報!$A:$A,0))),"")</f>
        <v/>
      </c>
      <c r="P222" s="2" t="str">
        <f t="shared" si="9"/>
        <v/>
      </c>
      <c r="Q222" s="2" t="str">
        <f t="shared" si="10"/>
        <v/>
      </c>
      <c r="R222" s="2" t="str">
        <f t="shared" si="11"/>
        <v/>
      </c>
      <c r="S222" s="2" t="str">
        <f>IFERROR(IF($F222="","",INDEX(リスト!$C:$C,MATCH($F222,リスト!$B:$B,0))),"")</f>
        <v/>
      </c>
      <c r="T222" s="2" t="str">
        <f>IFERROR(IF($K222="","",INDEX(リスト!$F:$F,MATCH($K222,リスト!$E:$E,0))),"")</f>
        <v/>
      </c>
      <c r="U222" s="2" t="str">
        <f>IF($B222="","",RIGHT($G222*1000+200+COUNTIF($G$2:$G222,$G222),9))</f>
        <v/>
      </c>
      <c r="V222" s="2" t="str">
        <f>IF(OR($B222="",設定!$I$15="",設定!$I$15="独立"),"",IF($M222="","　－　",IF($L222="",IF(設定!$I$15="所・名","　－　・"&amp;$M222,IF(設定!$I$15="所/名","　－　 / "&amp;$M222,IF(設定!$I$15="(所)名","(　－　) "&amp;$M222,IF(設定!$I$15="名・所",$M222&amp;"・　－　",IF(設定!$I$15="名/所",$M222&amp;" / 　－　",IF(設定!$I$15="名(所)",$M222&amp;"(　－　)")))))),IF(設定!$I$15="所・名",INDEX(リスト!$S$2:$S$48,MATCH($L222,リスト!$R$2:$R$48,0))&amp;"・"&amp;$M222,IF(設定!$I$15="所/名",INDEX(リスト!$S$2:$S$48,MATCH($L222,リスト!$R$2:$R$48,0))&amp;" / "&amp;$M222,IF(設定!$I$15="(所)名","("&amp;INDEX(リスト!$S$2:$S$48,MATCH($L222,リスト!$R$2:$R$48,0))&amp;") "&amp;$M222,IF(設定!$I$15="名・所",$M222&amp;"・"&amp;INDEX(リスト!$S$2:$S$48,MATCH($L222,リスト!$R$2:$R$48,0)),IF(設定!$I$15="名/所",$M222&amp;" / "&amp;INDEX(リスト!$S$2:$S$48,MATCH($L222,リスト!$R$2:$R$48,0)),IF(設定!$I$15="名(所)",$M222&amp;" ("&amp;INDEX(リスト!$S$2:$S$48,MATCH($L222,リスト!$R$2:$R$48,0))&amp;")")))))))))</f>
        <v/>
      </c>
    </row>
    <row r="223" spans="15:22" x14ac:dyDescent="0.4">
      <c r="O223" s="2" t="str">
        <f>IFERROR(IF($B223="","",INDEX(所属情報!$E:$E,MATCH($A223,所属情報!$A:$A,0))),"")</f>
        <v/>
      </c>
      <c r="P223" s="2" t="str">
        <f t="shared" si="9"/>
        <v/>
      </c>
      <c r="Q223" s="2" t="str">
        <f t="shared" si="10"/>
        <v/>
      </c>
      <c r="R223" s="2" t="str">
        <f t="shared" si="11"/>
        <v/>
      </c>
      <c r="S223" s="2" t="str">
        <f>IFERROR(IF($F223="","",INDEX(リスト!$C:$C,MATCH($F223,リスト!$B:$B,0))),"")</f>
        <v/>
      </c>
      <c r="T223" s="2" t="str">
        <f>IFERROR(IF($K223="","",INDEX(リスト!$F:$F,MATCH($K223,リスト!$E:$E,0))),"")</f>
        <v/>
      </c>
      <c r="U223" s="2" t="str">
        <f>IF($B223="","",RIGHT($G223*1000+200+COUNTIF($G$2:$G223,$G223),9))</f>
        <v/>
      </c>
      <c r="V223" s="2" t="str">
        <f>IF(OR($B223="",設定!$I$15="",設定!$I$15="独立"),"",IF($M223="","　－　",IF($L223="",IF(設定!$I$15="所・名","　－　・"&amp;$M223,IF(設定!$I$15="所/名","　－　 / "&amp;$M223,IF(設定!$I$15="(所)名","(　－　) "&amp;$M223,IF(設定!$I$15="名・所",$M223&amp;"・　－　",IF(設定!$I$15="名/所",$M223&amp;" / 　－　",IF(設定!$I$15="名(所)",$M223&amp;"(　－　)")))))),IF(設定!$I$15="所・名",INDEX(リスト!$S$2:$S$48,MATCH($L223,リスト!$R$2:$R$48,0))&amp;"・"&amp;$M223,IF(設定!$I$15="所/名",INDEX(リスト!$S$2:$S$48,MATCH($L223,リスト!$R$2:$R$48,0))&amp;" / "&amp;$M223,IF(設定!$I$15="(所)名","("&amp;INDEX(リスト!$S$2:$S$48,MATCH($L223,リスト!$R$2:$R$48,0))&amp;") "&amp;$M223,IF(設定!$I$15="名・所",$M223&amp;"・"&amp;INDEX(リスト!$S$2:$S$48,MATCH($L223,リスト!$R$2:$R$48,0)),IF(設定!$I$15="名/所",$M223&amp;" / "&amp;INDEX(リスト!$S$2:$S$48,MATCH($L223,リスト!$R$2:$R$48,0)),IF(設定!$I$15="名(所)",$M223&amp;" ("&amp;INDEX(リスト!$S$2:$S$48,MATCH($L223,リスト!$R$2:$R$48,0))&amp;")")))))))))</f>
        <v/>
      </c>
    </row>
    <row r="224" spans="15:22" x14ac:dyDescent="0.4">
      <c r="O224" s="2" t="str">
        <f>IFERROR(IF($B224="","",INDEX(所属情報!$E:$E,MATCH($A224,所属情報!$A:$A,0))),"")</f>
        <v/>
      </c>
      <c r="P224" s="2" t="str">
        <f t="shared" si="9"/>
        <v/>
      </c>
      <c r="Q224" s="2" t="str">
        <f t="shared" si="10"/>
        <v/>
      </c>
      <c r="R224" s="2" t="str">
        <f t="shared" si="11"/>
        <v/>
      </c>
      <c r="S224" s="2" t="str">
        <f>IFERROR(IF($F224="","",INDEX(リスト!$C:$C,MATCH($F224,リスト!$B:$B,0))),"")</f>
        <v/>
      </c>
      <c r="T224" s="2" t="str">
        <f>IFERROR(IF($K224="","",INDEX(リスト!$F:$F,MATCH($K224,リスト!$E:$E,0))),"")</f>
        <v/>
      </c>
      <c r="U224" s="2" t="str">
        <f>IF($B224="","",RIGHT($G224*1000+200+COUNTIF($G$2:$G224,$G224),9))</f>
        <v/>
      </c>
      <c r="V224" s="2" t="str">
        <f>IF(OR($B224="",設定!$I$15="",設定!$I$15="独立"),"",IF($M224="","　－　",IF($L224="",IF(設定!$I$15="所・名","　－　・"&amp;$M224,IF(設定!$I$15="所/名","　－　 / "&amp;$M224,IF(設定!$I$15="(所)名","(　－　) "&amp;$M224,IF(設定!$I$15="名・所",$M224&amp;"・　－　",IF(設定!$I$15="名/所",$M224&amp;" / 　－　",IF(設定!$I$15="名(所)",$M224&amp;"(　－　)")))))),IF(設定!$I$15="所・名",INDEX(リスト!$S$2:$S$48,MATCH($L224,リスト!$R$2:$R$48,0))&amp;"・"&amp;$M224,IF(設定!$I$15="所/名",INDEX(リスト!$S$2:$S$48,MATCH($L224,リスト!$R$2:$R$48,0))&amp;" / "&amp;$M224,IF(設定!$I$15="(所)名","("&amp;INDEX(リスト!$S$2:$S$48,MATCH($L224,リスト!$R$2:$R$48,0))&amp;") "&amp;$M224,IF(設定!$I$15="名・所",$M224&amp;"・"&amp;INDEX(リスト!$S$2:$S$48,MATCH($L224,リスト!$R$2:$R$48,0)),IF(設定!$I$15="名/所",$M224&amp;" / "&amp;INDEX(リスト!$S$2:$S$48,MATCH($L224,リスト!$R$2:$R$48,0)),IF(設定!$I$15="名(所)",$M224&amp;" ("&amp;INDEX(リスト!$S$2:$S$48,MATCH($L224,リスト!$R$2:$R$48,0))&amp;")")))))))))</f>
        <v/>
      </c>
    </row>
    <row r="225" spans="15:22" x14ac:dyDescent="0.4">
      <c r="O225" s="2" t="str">
        <f>IFERROR(IF($B225="","",INDEX(所属情報!$E:$E,MATCH($A225,所属情報!$A:$A,0))),"")</f>
        <v/>
      </c>
      <c r="P225" s="2" t="str">
        <f t="shared" si="9"/>
        <v/>
      </c>
      <c r="Q225" s="2" t="str">
        <f t="shared" si="10"/>
        <v/>
      </c>
      <c r="R225" s="2" t="str">
        <f t="shared" si="11"/>
        <v/>
      </c>
      <c r="S225" s="2" t="str">
        <f>IFERROR(IF($F225="","",INDEX(リスト!$C:$C,MATCH($F225,リスト!$B:$B,0))),"")</f>
        <v/>
      </c>
      <c r="T225" s="2" t="str">
        <f>IFERROR(IF($K225="","",INDEX(リスト!$F:$F,MATCH($K225,リスト!$E:$E,0))),"")</f>
        <v/>
      </c>
      <c r="U225" s="2" t="str">
        <f>IF($B225="","",RIGHT($G225*1000+200+COUNTIF($G$2:$G225,$G225),9))</f>
        <v/>
      </c>
      <c r="V225" s="2" t="str">
        <f>IF(OR($B225="",設定!$I$15="",設定!$I$15="独立"),"",IF($M225="","　－　",IF($L225="",IF(設定!$I$15="所・名","　－　・"&amp;$M225,IF(設定!$I$15="所/名","　－　 / "&amp;$M225,IF(設定!$I$15="(所)名","(　－　) "&amp;$M225,IF(設定!$I$15="名・所",$M225&amp;"・　－　",IF(設定!$I$15="名/所",$M225&amp;" / 　－　",IF(設定!$I$15="名(所)",$M225&amp;"(　－　)")))))),IF(設定!$I$15="所・名",INDEX(リスト!$S$2:$S$48,MATCH($L225,リスト!$R$2:$R$48,0))&amp;"・"&amp;$M225,IF(設定!$I$15="所/名",INDEX(リスト!$S$2:$S$48,MATCH($L225,リスト!$R$2:$R$48,0))&amp;" / "&amp;$M225,IF(設定!$I$15="(所)名","("&amp;INDEX(リスト!$S$2:$S$48,MATCH($L225,リスト!$R$2:$R$48,0))&amp;") "&amp;$M225,IF(設定!$I$15="名・所",$M225&amp;"・"&amp;INDEX(リスト!$S$2:$S$48,MATCH($L225,リスト!$R$2:$R$48,0)),IF(設定!$I$15="名/所",$M225&amp;" / "&amp;INDEX(リスト!$S$2:$S$48,MATCH($L225,リスト!$R$2:$R$48,0)),IF(設定!$I$15="名(所)",$M225&amp;" ("&amp;INDEX(リスト!$S$2:$S$48,MATCH($L225,リスト!$R$2:$R$48,0))&amp;")")))))))))</f>
        <v/>
      </c>
    </row>
    <row r="226" spans="15:22" x14ac:dyDescent="0.4">
      <c r="O226" s="2" t="str">
        <f>IFERROR(IF($B226="","",INDEX(所属情報!$E:$E,MATCH($A226,所属情報!$A:$A,0))),"")</f>
        <v/>
      </c>
      <c r="P226" s="2" t="str">
        <f t="shared" si="9"/>
        <v/>
      </c>
      <c r="Q226" s="2" t="str">
        <f t="shared" si="10"/>
        <v/>
      </c>
      <c r="R226" s="2" t="str">
        <f t="shared" si="11"/>
        <v/>
      </c>
      <c r="S226" s="2" t="str">
        <f>IFERROR(IF($F226="","",INDEX(リスト!$C:$C,MATCH($F226,リスト!$B:$B,0))),"")</f>
        <v/>
      </c>
      <c r="T226" s="2" t="str">
        <f>IFERROR(IF($K226="","",INDEX(リスト!$F:$F,MATCH($K226,リスト!$E:$E,0))),"")</f>
        <v/>
      </c>
      <c r="U226" s="2" t="str">
        <f>IF($B226="","",RIGHT($G226*1000+200+COUNTIF($G$2:$G226,$G226),9))</f>
        <v/>
      </c>
      <c r="V226" s="2" t="str">
        <f>IF(OR($B226="",設定!$I$15="",設定!$I$15="独立"),"",IF($M226="","　－　",IF($L226="",IF(設定!$I$15="所・名","　－　・"&amp;$M226,IF(設定!$I$15="所/名","　－　 / "&amp;$M226,IF(設定!$I$15="(所)名","(　－　) "&amp;$M226,IF(設定!$I$15="名・所",$M226&amp;"・　－　",IF(設定!$I$15="名/所",$M226&amp;" / 　－　",IF(設定!$I$15="名(所)",$M226&amp;"(　－　)")))))),IF(設定!$I$15="所・名",INDEX(リスト!$S$2:$S$48,MATCH($L226,リスト!$R$2:$R$48,0))&amp;"・"&amp;$M226,IF(設定!$I$15="所/名",INDEX(リスト!$S$2:$S$48,MATCH($L226,リスト!$R$2:$R$48,0))&amp;" / "&amp;$M226,IF(設定!$I$15="(所)名","("&amp;INDEX(リスト!$S$2:$S$48,MATCH($L226,リスト!$R$2:$R$48,0))&amp;") "&amp;$M226,IF(設定!$I$15="名・所",$M226&amp;"・"&amp;INDEX(リスト!$S$2:$S$48,MATCH($L226,リスト!$R$2:$R$48,0)),IF(設定!$I$15="名/所",$M226&amp;" / "&amp;INDEX(リスト!$S$2:$S$48,MATCH($L226,リスト!$R$2:$R$48,0)),IF(設定!$I$15="名(所)",$M226&amp;" ("&amp;INDEX(リスト!$S$2:$S$48,MATCH($L226,リスト!$R$2:$R$48,0))&amp;")")))))))))</f>
        <v/>
      </c>
    </row>
    <row r="227" spans="15:22" x14ac:dyDescent="0.4">
      <c r="O227" s="2" t="str">
        <f>IFERROR(IF($B227="","",INDEX(所属情報!$E:$E,MATCH($A227,所属情報!$A:$A,0))),"")</f>
        <v/>
      </c>
      <c r="P227" s="2" t="str">
        <f t="shared" si="9"/>
        <v/>
      </c>
      <c r="Q227" s="2" t="str">
        <f t="shared" si="10"/>
        <v/>
      </c>
      <c r="R227" s="2" t="str">
        <f t="shared" si="11"/>
        <v/>
      </c>
      <c r="S227" s="2" t="str">
        <f>IFERROR(IF($F227="","",INDEX(リスト!$C:$C,MATCH($F227,リスト!$B:$B,0))),"")</f>
        <v/>
      </c>
      <c r="T227" s="2" t="str">
        <f>IFERROR(IF($K227="","",INDEX(リスト!$F:$F,MATCH($K227,リスト!$E:$E,0))),"")</f>
        <v/>
      </c>
      <c r="U227" s="2" t="str">
        <f>IF($B227="","",RIGHT($G227*1000+200+COUNTIF($G$2:$G227,$G227),9))</f>
        <v/>
      </c>
      <c r="V227" s="2" t="str">
        <f>IF(OR($B227="",設定!$I$15="",設定!$I$15="独立"),"",IF($M227="","　－　",IF($L227="",IF(設定!$I$15="所・名","　－　・"&amp;$M227,IF(設定!$I$15="所/名","　－　 / "&amp;$M227,IF(設定!$I$15="(所)名","(　－　) "&amp;$M227,IF(設定!$I$15="名・所",$M227&amp;"・　－　",IF(設定!$I$15="名/所",$M227&amp;" / 　－　",IF(設定!$I$15="名(所)",$M227&amp;"(　－　)")))))),IF(設定!$I$15="所・名",INDEX(リスト!$S$2:$S$48,MATCH($L227,リスト!$R$2:$R$48,0))&amp;"・"&amp;$M227,IF(設定!$I$15="所/名",INDEX(リスト!$S$2:$S$48,MATCH($L227,リスト!$R$2:$R$48,0))&amp;" / "&amp;$M227,IF(設定!$I$15="(所)名","("&amp;INDEX(リスト!$S$2:$S$48,MATCH($L227,リスト!$R$2:$R$48,0))&amp;") "&amp;$M227,IF(設定!$I$15="名・所",$M227&amp;"・"&amp;INDEX(リスト!$S$2:$S$48,MATCH($L227,リスト!$R$2:$R$48,0)),IF(設定!$I$15="名/所",$M227&amp;" / "&amp;INDEX(リスト!$S$2:$S$48,MATCH($L227,リスト!$R$2:$R$48,0)),IF(設定!$I$15="名(所)",$M227&amp;" ("&amp;INDEX(リスト!$S$2:$S$48,MATCH($L227,リスト!$R$2:$R$48,0))&amp;")")))))))))</f>
        <v/>
      </c>
    </row>
    <row r="228" spans="15:22" x14ac:dyDescent="0.4">
      <c r="O228" s="2" t="str">
        <f>IFERROR(IF($B228="","",INDEX(所属情報!$E:$E,MATCH($A228,所属情報!$A:$A,0))),"")</f>
        <v/>
      </c>
      <c r="P228" s="2" t="str">
        <f t="shared" si="9"/>
        <v/>
      </c>
      <c r="Q228" s="2" t="str">
        <f t="shared" si="10"/>
        <v/>
      </c>
      <c r="R228" s="2" t="str">
        <f t="shared" si="11"/>
        <v/>
      </c>
      <c r="S228" s="2" t="str">
        <f>IFERROR(IF($F228="","",INDEX(リスト!$C:$C,MATCH($F228,リスト!$B:$B,0))),"")</f>
        <v/>
      </c>
      <c r="T228" s="2" t="str">
        <f>IFERROR(IF($K228="","",INDEX(リスト!$F:$F,MATCH($K228,リスト!$E:$E,0))),"")</f>
        <v/>
      </c>
      <c r="U228" s="2" t="str">
        <f>IF($B228="","",RIGHT($G228*1000+200+COUNTIF($G$2:$G228,$G228),9))</f>
        <v/>
      </c>
      <c r="V228" s="2" t="str">
        <f>IF(OR($B228="",設定!$I$15="",設定!$I$15="独立"),"",IF($M228="","　－　",IF($L228="",IF(設定!$I$15="所・名","　－　・"&amp;$M228,IF(設定!$I$15="所/名","　－　 / "&amp;$M228,IF(設定!$I$15="(所)名","(　－　) "&amp;$M228,IF(設定!$I$15="名・所",$M228&amp;"・　－　",IF(設定!$I$15="名/所",$M228&amp;" / 　－　",IF(設定!$I$15="名(所)",$M228&amp;"(　－　)")))))),IF(設定!$I$15="所・名",INDEX(リスト!$S$2:$S$48,MATCH($L228,リスト!$R$2:$R$48,0))&amp;"・"&amp;$M228,IF(設定!$I$15="所/名",INDEX(リスト!$S$2:$S$48,MATCH($L228,リスト!$R$2:$R$48,0))&amp;" / "&amp;$M228,IF(設定!$I$15="(所)名","("&amp;INDEX(リスト!$S$2:$S$48,MATCH($L228,リスト!$R$2:$R$48,0))&amp;") "&amp;$M228,IF(設定!$I$15="名・所",$M228&amp;"・"&amp;INDEX(リスト!$S$2:$S$48,MATCH($L228,リスト!$R$2:$R$48,0)),IF(設定!$I$15="名/所",$M228&amp;" / "&amp;INDEX(リスト!$S$2:$S$48,MATCH($L228,リスト!$R$2:$R$48,0)),IF(設定!$I$15="名(所)",$M228&amp;" ("&amp;INDEX(リスト!$S$2:$S$48,MATCH($L228,リスト!$R$2:$R$48,0))&amp;")")))))))))</f>
        <v/>
      </c>
    </row>
    <row r="229" spans="15:22" x14ac:dyDescent="0.4">
      <c r="O229" s="2" t="str">
        <f>IFERROR(IF($B229="","",INDEX(所属情報!$E:$E,MATCH($A229,所属情報!$A:$A,0))),"")</f>
        <v/>
      </c>
      <c r="P229" s="2" t="str">
        <f t="shared" si="9"/>
        <v/>
      </c>
      <c r="Q229" s="2" t="str">
        <f t="shared" si="10"/>
        <v/>
      </c>
      <c r="R229" s="2" t="str">
        <f t="shared" si="11"/>
        <v/>
      </c>
      <c r="S229" s="2" t="str">
        <f>IFERROR(IF($F229="","",INDEX(リスト!$C:$C,MATCH($F229,リスト!$B:$B,0))),"")</f>
        <v/>
      </c>
      <c r="T229" s="2" t="str">
        <f>IFERROR(IF($K229="","",INDEX(リスト!$F:$F,MATCH($K229,リスト!$E:$E,0))),"")</f>
        <v/>
      </c>
      <c r="U229" s="2" t="str">
        <f>IF($B229="","",RIGHT($G229*1000+200+COUNTIF($G$2:$G229,$G229),9))</f>
        <v/>
      </c>
      <c r="V229" s="2" t="str">
        <f>IF(OR($B229="",設定!$I$15="",設定!$I$15="独立"),"",IF($M229="","　－　",IF($L229="",IF(設定!$I$15="所・名","　－　・"&amp;$M229,IF(設定!$I$15="所/名","　－　 / "&amp;$M229,IF(設定!$I$15="(所)名","(　－　) "&amp;$M229,IF(設定!$I$15="名・所",$M229&amp;"・　－　",IF(設定!$I$15="名/所",$M229&amp;" / 　－　",IF(設定!$I$15="名(所)",$M229&amp;"(　－　)")))))),IF(設定!$I$15="所・名",INDEX(リスト!$S$2:$S$48,MATCH($L229,リスト!$R$2:$R$48,0))&amp;"・"&amp;$M229,IF(設定!$I$15="所/名",INDEX(リスト!$S$2:$S$48,MATCH($L229,リスト!$R$2:$R$48,0))&amp;" / "&amp;$M229,IF(設定!$I$15="(所)名","("&amp;INDEX(リスト!$S$2:$S$48,MATCH($L229,リスト!$R$2:$R$48,0))&amp;") "&amp;$M229,IF(設定!$I$15="名・所",$M229&amp;"・"&amp;INDEX(リスト!$S$2:$S$48,MATCH($L229,リスト!$R$2:$R$48,0)),IF(設定!$I$15="名/所",$M229&amp;" / "&amp;INDEX(リスト!$S$2:$S$48,MATCH($L229,リスト!$R$2:$R$48,0)),IF(設定!$I$15="名(所)",$M229&amp;" ("&amp;INDEX(リスト!$S$2:$S$48,MATCH($L229,リスト!$R$2:$R$48,0))&amp;")")))))))))</f>
        <v/>
      </c>
    </row>
    <row r="230" spans="15:22" x14ac:dyDescent="0.4">
      <c r="O230" s="2" t="str">
        <f>IFERROR(IF($B230="","",INDEX(所属情報!$E:$E,MATCH($A230,所属情報!$A:$A,0))),"")</f>
        <v/>
      </c>
      <c r="P230" s="2" t="str">
        <f t="shared" si="9"/>
        <v/>
      </c>
      <c r="Q230" s="2" t="str">
        <f t="shared" si="10"/>
        <v/>
      </c>
      <c r="R230" s="2" t="str">
        <f t="shared" si="11"/>
        <v/>
      </c>
      <c r="S230" s="2" t="str">
        <f>IFERROR(IF($F230="","",INDEX(リスト!$C:$C,MATCH($F230,リスト!$B:$B,0))),"")</f>
        <v/>
      </c>
      <c r="T230" s="2" t="str">
        <f>IFERROR(IF($K230="","",INDEX(リスト!$F:$F,MATCH($K230,リスト!$E:$E,0))),"")</f>
        <v/>
      </c>
      <c r="U230" s="2" t="str">
        <f>IF($B230="","",RIGHT($G230*1000+200+COUNTIF($G$2:$G230,$G230),9))</f>
        <v/>
      </c>
      <c r="V230" s="2" t="str">
        <f>IF(OR($B230="",設定!$I$15="",設定!$I$15="独立"),"",IF($M230="","　－　",IF($L230="",IF(設定!$I$15="所・名","　－　・"&amp;$M230,IF(設定!$I$15="所/名","　－　 / "&amp;$M230,IF(設定!$I$15="(所)名","(　－　) "&amp;$M230,IF(設定!$I$15="名・所",$M230&amp;"・　－　",IF(設定!$I$15="名/所",$M230&amp;" / 　－　",IF(設定!$I$15="名(所)",$M230&amp;"(　－　)")))))),IF(設定!$I$15="所・名",INDEX(リスト!$S$2:$S$48,MATCH($L230,リスト!$R$2:$R$48,0))&amp;"・"&amp;$M230,IF(設定!$I$15="所/名",INDEX(リスト!$S$2:$S$48,MATCH($L230,リスト!$R$2:$R$48,0))&amp;" / "&amp;$M230,IF(設定!$I$15="(所)名","("&amp;INDEX(リスト!$S$2:$S$48,MATCH($L230,リスト!$R$2:$R$48,0))&amp;") "&amp;$M230,IF(設定!$I$15="名・所",$M230&amp;"・"&amp;INDEX(リスト!$S$2:$S$48,MATCH($L230,リスト!$R$2:$R$48,0)),IF(設定!$I$15="名/所",$M230&amp;" / "&amp;INDEX(リスト!$S$2:$S$48,MATCH($L230,リスト!$R$2:$R$48,0)),IF(設定!$I$15="名(所)",$M230&amp;" ("&amp;INDEX(リスト!$S$2:$S$48,MATCH($L230,リスト!$R$2:$R$48,0))&amp;")")))))))))</f>
        <v/>
      </c>
    </row>
    <row r="231" spans="15:22" x14ac:dyDescent="0.4">
      <c r="O231" s="2" t="str">
        <f>IFERROR(IF($B231="","",INDEX(所属情報!$E:$E,MATCH($A231,所属情報!$A:$A,0))),"")</f>
        <v/>
      </c>
      <c r="P231" s="2" t="str">
        <f t="shared" si="9"/>
        <v/>
      </c>
      <c r="Q231" s="2" t="str">
        <f t="shared" si="10"/>
        <v/>
      </c>
      <c r="R231" s="2" t="str">
        <f t="shared" si="11"/>
        <v/>
      </c>
      <c r="S231" s="2" t="str">
        <f>IFERROR(IF($F231="","",INDEX(リスト!$C:$C,MATCH($F231,リスト!$B:$B,0))),"")</f>
        <v/>
      </c>
      <c r="T231" s="2" t="str">
        <f>IFERROR(IF($K231="","",INDEX(リスト!$F:$F,MATCH($K231,リスト!$E:$E,0))),"")</f>
        <v/>
      </c>
      <c r="U231" s="2" t="str">
        <f>IF($B231="","",RIGHT($G231*1000+200+COUNTIF($G$2:$G231,$G231),9))</f>
        <v/>
      </c>
      <c r="V231" s="2" t="str">
        <f>IF(OR($B231="",設定!$I$15="",設定!$I$15="独立"),"",IF($M231="","　－　",IF($L231="",IF(設定!$I$15="所・名","　－　・"&amp;$M231,IF(設定!$I$15="所/名","　－　 / "&amp;$M231,IF(設定!$I$15="(所)名","(　－　) "&amp;$M231,IF(設定!$I$15="名・所",$M231&amp;"・　－　",IF(設定!$I$15="名/所",$M231&amp;" / 　－　",IF(設定!$I$15="名(所)",$M231&amp;"(　－　)")))))),IF(設定!$I$15="所・名",INDEX(リスト!$S$2:$S$48,MATCH($L231,リスト!$R$2:$R$48,0))&amp;"・"&amp;$M231,IF(設定!$I$15="所/名",INDEX(リスト!$S$2:$S$48,MATCH($L231,リスト!$R$2:$R$48,0))&amp;" / "&amp;$M231,IF(設定!$I$15="(所)名","("&amp;INDEX(リスト!$S$2:$S$48,MATCH($L231,リスト!$R$2:$R$48,0))&amp;") "&amp;$M231,IF(設定!$I$15="名・所",$M231&amp;"・"&amp;INDEX(リスト!$S$2:$S$48,MATCH($L231,リスト!$R$2:$R$48,0)),IF(設定!$I$15="名/所",$M231&amp;" / "&amp;INDEX(リスト!$S$2:$S$48,MATCH($L231,リスト!$R$2:$R$48,0)),IF(設定!$I$15="名(所)",$M231&amp;" ("&amp;INDEX(リスト!$S$2:$S$48,MATCH($L231,リスト!$R$2:$R$48,0))&amp;")")))))))))</f>
        <v/>
      </c>
    </row>
    <row r="232" spans="15:22" x14ac:dyDescent="0.4">
      <c r="O232" s="2" t="str">
        <f>IFERROR(IF($B232="","",INDEX(所属情報!$E:$E,MATCH($A232,所属情報!$A:$A,0))),"")</f>
        <v/>
      </c>
      <c r="P232" s="2" t="str">
        <f t="shared" si="9"/>
        <v/>
      </c>
      <c r="Q232" s="2" t="str">
        <f t="shared" si="10"/>
        <v/>
      </c>
      <c r="R232" s="2" t="str">
        <f t="shared" si="11"/>
        <v/>
      </c>
      <c r="S232" s="2" t="str">
        <f>IFERROR(IF($F232="","",INDEX(リスト!$C:$C,MATCH($F232,リスト!$B:$B,0))),"")</f>
        <v/>
      </c>
      <c r="T232" s="2" t="str">
        <f>IFERROR(IF($K232="","",INDEX(リスト!$F:$F,MATCH($K232,リスト!$E:$E,0))),"")</f>
        <v/>
      </c>
      <c r="U232" s="2" t="str">
        <f>IF($B232="","",RIGHT($G232*1000+200+COUNTIF($G$2:$G232,$G232),9))</f>
        <v/>
      </c>
      <c r="V232" s="2" t="str">
        <f>IF(OR($B232="",設定!$I$15="",設定!$I$15="独立"),"",IF($M232="","　－　",IF($L232="",IF(設定!$I$15="所・名","　－　・"&amp;$M232,IF(設定!$I$15="所/名","　－　 / "&amp;$M232,IF(設定!$I$15="(所)名","(　－　) "&amp;$M232,IF(設定!$I$15="名・所",$M232&amp;"・　－　",IF(設定!$I$15="名/所",$M232&amp;" / 　－　",IF(設定!$I$15="名(所)",$M232&amp;"(　－　)")))))),IF(設定!$I$15="所・名",INDEX(リスト!$S$2:$S$48,MATCH($L232,リスト!$R$2:$R$48,0))&amp;"・"&amp;$M232,IF(設定!$I$15="所/名",INDEX(リスト!$S$2:$S$48,MATCH($L232,リスト!$R$2:$R$48,0))&amp;" / "&amp;$M232,IF(設定!$I$15="(所)名","("&amp;INDEX(リスト!$S$2:$S$48,MATCH($L232,リスト!$R$2:$R$48,0))&amp;") "&amp;$M232,IF(設定!$I$15="名・所",$M232&amp;"・"&amp;INDEX(リスト!$S$2:$S$48,MATCH($L232,リスト!$R$2:$R$48,0)),IF(設定!$I$15="名/所",$M232&amp;" / "&amp;INDEX(リスト!$S$2:$S$48,MATCH($L232,リスト!$R$2:$R$48,0)),IF(設定!$I$15="名(所)",$M232&amp;" ("&amp;INDEX(リスト!$S$2:$S$48,MATCH($L232,リスト!$R$2:$R$48,0))&amp;")")))))))))</f>
        <v/>
      </c>
    </row>
    <row r="233" spans="15:22" x14ac:dyDescent="0.4">
      <c r="O233" s="2" t="str">
        <f>IFERROR(IF($B233="","",INDEX(所属情報!$E:$E,MATCH($A233,所属情報!$A:$A,0))),"")</f>
        <v/>
      </c>
      <c r="P233" s="2" t="str">
        <f t="shared" si="9"/>
        <v/>
      </c>
      <c r="Q233" s="2" t="str">
        <f t="shared" si="10"/>
        <v/>
      </c>
      <c r="R233" s="2" t="str">
        <f t="shared" si="11"/>
        <v/>
      </c>
      <c r="S233" s="2" t="str">
        <f>IFERROR(IF($F233="","",INDEX(リスト!$C:$C,MATCH($F233,リスト!$B:$B,0))),"")</f>
        <v/>
      </c>
      <c r="T233" s="2" t="str">
        <f>IFERROR(IF($K233="","",INDEX(リスト!$F:$F,MATCH($K233,リスト!$E:$E,0))),"")</f>
        <v/>
      </c>
      <c r="U233" s="2" t="str">
        <f>IF($B233="","",RIGHT($G233*1000+200+COUNTIF($G$2:$G233,$G233),9))</f>
        <v/>
      </c>
      <c r="V233" s="2" t="str">
        <f>IF(OR($B233="",設定!$I$15="",設定!$I$15="独立"),"",IF($M233="","　－　",IF($L233="",IF(設定!$I$15="所・名","　－　・"&amp;$M233,IF(設定!$I$15="所/名","　－　 / "&amp;$M233,IF(設定!$I$15="(所)名","(　－　) "&amp;$M233,IF(設定!$I$15="名・所",$M233&amp;"・　－　",IF(設定!$I$15="名/所",$M233&amp;" / 　－　",IF(設定!$I$15="名(所)",$M233&amp;"(　－　)")))))),IF(設定!$I$15="所・名",INDEX(リスト!$S$2:$S$48,MATCH($L233,リスト!$R$2:$R$48,0))&amp;"・"&amp;$M233,IF(設定!$I$15="所/名",INDEX(リスト!$S$2:$S$48,MATCH($L233,リスト!$R$2:$R$48,0))&amp;" / "&amp;$M233,IF(設定!$I$15="(所)名","("&amp;INDEX(リスト!$S$2:$S$48,MATCH($L233,リスト!$R$2:$R$48,0))&amp;") "&amp;$M233,IF(設定!$I$15="名・所",$M233&amp;"・"&amp;INDEX(リスト!$S$2:$S$48,MATCH($L233,リスト!$R$2:$R$48,0)),IF(設定!$I$15="名/所",$M233&amp;" / "&amp;INDEX(リスト!$S$2:$S$48,MATCH($L233,リスト!$R$2:$R$48,0)),IF(設定!$I$15="名(所)",$M233&amp;" ("&amp;INDEX(リスト!$S$2:$S$48,MATCH($L233,リスト!$R$2:$R$48,0))&amp;")")))))))))</f>
        <v/>
      </c>
    </row>
    <row r="234" spans="15:22" x14ac:dyDescent="0.4">
      <c r="O234" s="2" t="str">
        <f>IFERROR(IF($B234="","",INDEX(所属情報!$E:$E,MATCH($A234,所属情報!$A:$A,0))),"")</f>
        <v/>
      </c>
      <c r="P234" s="2" t="str">
        <f t="shared" si="9"/>
        <v/>
      </c>
      <c r="Q234" s="2" t="str">
        <f t="shared" si="10"/>
        <v/>
      </c>
      <c r="R234" s="2" t="str">
        <f t="shared" si="11"/>
        <v/>
      </c>
      <c r="S234" s="2" t="str">
        <f>IFERROR(IF($F234="","",INDEX(リスト!$C:$C,MATCH($F234,リスト!$B:$B,0))),"")</f>
        <v/>
      </c>
      <c r="T234" s="2" t="str">
        <f>IFERROR(IF($K234="","",INDEX(リスト!$F:$F,MATCH($K234,リスト!$E:$E,0))),"")</f>
        <v/>
      </c>
      <c r="U234" s="2" t="str">
        <f>IF($B234="","",RIGHT($G234*1000+200+COUNTIF($G$2:$G234,$G234),9))</f>
        <v/>
      </c>
      <c r="V234" s="2" t="str">
        <f>IF(OR($B234="",設定!$I$15="",設定!$I$15="独立"),"",IF($M234="","　－　",IF($L234="",IF(設定!$I$15="所・名","　－　・"&amp;$M234,IF(設定!$I$15="所/名","　－　 / "&amp;$M234,IF(設定!$I$15="(所)名","(　－　) "&amp;$M234,IF(設定!$I$15="名・所",$M234&amp;"・　－　",IF(設定!$I$15="名/所",$M234&amp;" / 　－　",IF(設定!$I$15="名(所)",$M234&amp;"(　－　)")))))),IF(設定!$I$15="所・名",INDEX(リスト!$S$2:$S$48,MATCH($L234,リスト!$R$2:$R$48,0))&amp;"・"&amp;$M234,IF(設定!$I$15="所/名",INDEX(リスト!$S$2:$S$48,MATCH($L234,リスト!$R$2:$R$48,0))&amp;" / "&amp;$M234,IF(設定!$I$15="(所)名","("&amp;INDEX(リスト!$S$2:$S$48,MATCH($L234,リスト!$R$2:$R$48,0))&amp;") "&amp;$M234,IF(設定!$I$15="名・所",$M234&amp;"・"&amp;INDEX(リスト!$S$2:$S$48,MATCH($L234,リスト!$R$2:$R$48,0)),IF(設定!$I$15="名/所",$M234&amp;" / "&amp;INDEX(リスト!$S$2:$S$48,MATCH($L234,リスト!$R$2:$R$48,0)),IF(設定!$I$15="名(所)",$M234&amp;" ("&amp;INDEX(リスト!$S$2:$S$48,MATCH($L234,リスト!$R$2:$R$48,0))&amp;")")))))))))</f>
        <v/>
      </c>
    </row>
    <row r="235" spans="15:22" x14ac:dyDescent="0.4">
      <c r="O235" s="2" t="str">
        <f>IFERROR(IF($B235="","",INDEX(所属情報!$E:$E,MATCH($A235,所属情報!$A:$A,0))),"")</f>
        <v/>
      </c>
      <c r="P235" s="2" t="str">
        <f t="shared" si="9"/>
        <v/>
      </c>
      <c r="Q235" s="2" t="str">
        <f t="shared" si="10"/>
        <v/>
      </c>
      <c r="R235" s="2" t="str">
        <f t="shared" si="11"/>
        <v/>
      </c>
      <c r="S235" s="2" t="str">
        <f>IFERROR(IF($F235="","",INDEX(リスト!$C:$C,MATCH($F235,リスト!$B:$B,0))),"")</f>
        <v/>
      </c>
      <c r="T235" s="2" t="str">
        <f>IFERROR(IF($K235="","",INDEX(リスト!$F:$F,MATCH($K235,リスト!$E:$E,0))),"")</f>
        <v/>
      </c>
      <c r="U235" s="2" t="str">
        <f>IF($B235="","",RIGHT($G235*1000+200+COUNTIF($G$2:$G235,$G235),9))</f>
        <v/>
      </c>
      <c r="V235" s="2" t="str">
        <f>IF(OR($B235="",設定!$I$15="",設定!$I$15="独立"),"",IF($M235="","　－　",IF($L235="",IF(設定!$I$15="所・名","　－　・"&amp;$M235,IF(設定!$I$15="所/名","　－　 / "&amp;$M235,IF(設定!$I$15="(所)名","(　－　) "&amp;$M235,IF(設定!$I$15="名・所",$M235&amp;"・　－　",IF(設定!$I$15="名/所",$M235&amp;" / 　－　",IF(設定!$I$15="名(所)",$M235&amp;"(　－　)")))))),IF(設定!$I$15="所・名",INDEX(リスト!$S$2:$S$48,MATCH($L235,リスト!$R$2:$R$48,0))&amp;"・"&amp;$M235,IF(設定!$I$15="所/名",INDEX(リスト!$S$2:$S$48,MATCH($L235,リスト!$R$2:$R$48,0))&amp;" / "&amp;$M235,IF(設定!$I$15="(所)名","("&amp;INDEX(リスト!$S$2:$S$48,MATCH($L235,リスト!$R$2:$R$48,0))&amp;") "&amp;$M235,IF(設定!$I$15="名・所",$M235&amp;"・"&amp;INDEX(リスト!$S$2:$S$48,MATCH($L235,リスト!$R$2:$R$48,0)),IF(設定!$I$15="名/所",$M235&amp;" / "&amp;INDEX(リスト!$S$2:$S$48,MATCH($L235,リスト!$R$2:$R$48,0)),IF(設定!$I$15="名(所)",$M235&amp;" ("&amp;INDEX(リスト!$S$2:$S$48,MATCH($L235,リスト!$R$2:$R$48,0))&amp;")")))))))))</f>
        <v/>
      </c>
    </row>
    <row r="236" spans="15:22" x14ac:dyDescent="0.4">
      <c r="O236" s="2" t="str">
        <f>IFERROR(IF($B236="","",INDEX(所属情報!$E:$E,MATCH($A236,所属情報!$A:$A,0))),"")</f>
        <v/>
      </c>
      <c r="P236" s="2" t="str">
        <f t="shared" si="9"/>
        <v/>
      </c>
      <c r="Q236" s="2" t="str">
        <f t="shared" si="10"/>
        <v/>
      </c>
      <c r="R236" s="2" t="str">
        <f t="shared" si="11"/>
        <v/>
      </c>
      <c r="S236" s="2" t="str">
        <f>IFERROR(IF($F236="","",INDEX(リスト!$C:$C,MATCH($F236,リスト!$B:$B,0))),"")</f>
        <v/>
      </c>
      <c r="T236" s="2" t="str">
        <f>IFERROR(IF($K236="","",INDEX(リスト!$F:$F,MATCH($K236,リスト!$E:$E,0))),"")</f>
        <v/>
      </c>
      <c r="U236" s="2" t="str">
        <f>IF($B236="","",RIGHT($G236*1000+200+COUNTIF($G$2:$G236,$G236),9))</f>
        <v/>
      </c>
      <c r="V236" s="2" t="str">
        <f>IF(OR($B236="",設定!$I$15="",設定!$I$15="独立"),"",IF($M236="","　－　",IF($L236="",IF(設定!$I$15="所・名","　－　・"&amp;$M236,IF(設定!$I$15="所/名","　－　 / "&amp;$M236,IF(設定!$I$15="(所)名","(　－　) "&amp;$M236,IF(設定!$I$15="名・所",$M236&amp;"・　－　",IF(設定!$I$15="名/所",$M236&amp;" / 　－　",IF(設定!$I$15="名(所)",$M236&amp;"(　－　)")))))),IF(設定!$I$15="所・名",INDEX(リスト!$S$2:$S$48,MATCH($L236,リスト!$R$2:$R$48,0))&amp;"・"&amp;$M236,IF(設定!$I$15="所/名",INDEX(リスト!$S$2:$S$48,MATCH($L236,リスト!$R$2:$R$48,0))&amp;" / "&amp;$M236,IF(設定!$I$15="(所)名","("&amp;INDEX(リスト!$S$2:$S$48,MATCH($L236,リスト!$R$2:$R$48,0))&amp;") "&amp;$M236,IF(設定!$I$15="名・所",$M236&amp;"・"&amp;INDEX(リスト!$S$2:$S$48,MATCH($L236,リスト!$R$2:$R$48,0)),IF(設定!$I$15="名/所",$M236&amp;" / "&amp;INDEX(リスト!$S$2:$S$48,MATCH($L236,リスト!$R$2:$R$48,0)),IF(設定!$I$15="名(所)",$M236&amp;" ("&amp;INDEX(リスト!$S$2:$S$48,MATCH($L236,リスト!$R$2:$R$48,0))&amp;")")))))))))</f>
        <v/>
      </c>
    </row>
    <row r="237" spans="15:22" x14ac:dyDescent="0.4">
      <c r="O237" s="2" t="str">
        <f>IFERROR(IF($B237="","",INDEX(所属情報!$E:$E,MATCH($A237,所属情報!$A:$A,0))),"")</f>
        <v/>
      </c>
      <c r="P237" s="2" t="str">
        <f t="shared" si="9"/>
        <v/>
      </c>
      <c r="Q237" s="2" t="str">
        <f t="shared" si="10"/>
        <v/>
      </c>
      <c r="R237" s="2" t="str">
        <f t="shared" si="11"/>
        <v/>
      </c>
      <c r="S237" s="2" t="str">
        <f>IFERROR(IF($F237="","",INDEX(リスト!$C:$C,MATCH($F237,リスト!$B:$B,0))),"")</f>
        <v/>
      </c>
      <c r="T237" s="2" t="str">
        <f>IFERROR(IF($K237="","",INDEX(リスト!$F:$F,MATCH($K237,リスト!$E:$E,0))),"")</f>
        <v/>
      </c>
      <c r="U237" s="2" t="str">
        <f>IF($B237="","",RIGHT($G237*1000+200+COUNTIF($G$2:$G237,$G237),9))</f>
        <v/>
      </c>
      <c r="V237" s="2" t="str">
        <f>IF(OR($B237="",設定!$I$15="",設定!$I$15="独立"),"",IF($M237="","　－　",IF($L237="",IF(設定!$I$15="所・名","　－　・"&amp;$M237,IF(設定!$I$15="所/名","　－　 / "&amp;$M237,IF(設定!$I$15="(所)名","(　－　) "&amp;$M237,IF(設定!$I$15="名・所",$M237&amp;"・　－　",IF(設定!$I$15="名/所",$M237&amp;" / 　－　",IF(設定!$I$15="名(所)",$M237&amp;"(　－　)")))))),IF(設定!$I$15="所・名",INDEX(リスト!$S$2:$S$48,MATCH($L237,リスト!$R$2:$R$48,0))&amp;"・"&amp;$M237,IF(設定!$I$15="所/名",INDEX(リスト!$S$2:$S$48,MATCH($L237,リスト!$R$2:$R$48,0))&amp;" / "&amp;$M237,IF(設定!$I$15="(所)名","("&amp;INDEX(リスト!$S$2:$S$48,MATCH($L237,リスト!$R$2:$R$48,0))&amp;") "&amp;$M237,IF(設定!$I$15="名・所",$M237&amp;"・"&amp;INDEX(リスト!$S$2:$S$48,MATCH($L237,リスト!$R$2:$R$48,0)),IF(設定!$I$15="名/所",$M237&amp;" / "&amp;INDEX(リスト!$S$2:$S$48,MATCH($L237,リスト!$R$2:$R$48,0)),IF(設定!$I$15="名(所)",$M237&amp;" ("&amp;INDEX(リスト!$S$2:$S$48,MATCH($L237,リスト!$R$2:$R$48,0))&amp;")")))))))))</f>
        <v/>
      </c>
    </row>
    <row r="238" spans="15:22" x14ac:dyDescent="0.4">
      <c r="O238" s="2" t="str">
        <f>IFERROR(IF($B238="","",INDEX(所属情報!$E:$E,MATCH($A238,所属情報!$A:$A,0))),"")</f>
        <v/>
      </c>
      <c r="P238" s="2" t="str">
        <f t="shared" si="9"/>
        <v/>
      </c>
      <c r="Q238" s="2" t="str">
        <f t="shared" si="10"/>
        <v/>
      </c>
      <c r="R238" s="2" t="str">
        <f t="shared" si="11"/>
        <v/>
      </c>
      <c r="S238" s="2" t="str">
        <f>IFERROR(IF($F238="","",INDEX(リスト!$C:$C,MATCH($F238,リスト!$B:$B,0))),"")</f>
        <v/>
      </c>
      <c r="T238" s="2" t="str">
        <f>IFERROR(IF($K238="","",INDEX(リスト!$F:$F,MATCH($K238,リスト!$E:$E,0))),"")</f>
        <v/>
      </c>
      <c r="U238" s="2" t="str">
        <f>IF($B238="","",RIGHT($G238*1000+200+COUNTIF($G$2:$G238,$G238),9))</f>
        <v/>
      </c>
      <c r="V238" s="2" t="str">
        <f>IF(OR($B238="",設定!$I$15="",設定!$I$15="独立"),"",IF($M238="","　－　",IF($L238="",IF(設定!$I$15="所・名","　－　・"&amp;$M238,IF(設定!$I$15="所/名","　－　 / "&amp;$M238,IF(設定!$I$15="(所)名","(　－　) "&amp;$M238,IF(設定!$I$15="名・所",$M238&amp;"・　－　",IF(設定!$I$15="名/所",$M238&amp;" / 　－　",IF(設定!$I$15="名(所)",$M238&amp;"(　－　)")))))),IF(設定!$I$15="所・名",INDEX(リスト!$S$2:$S$48,MATCH($L238,リスト!$R$2:$R$48,0))&amp;"・"&amp;$M238,IF(設定!$I$15="所/名",INDEX(リスト!$S$2:$S$48,MATCH($L238,リスト!$R$2:$R$48,0))&amp;" / "&amp;$M238,IF(設定!$I$15="(所)名","("&amp;INDEX(リスト!$S$2:$S$48,MATCH($L238,リスト!$R$2:$R$48,0))&amp;") "&amp;$M238,IF(設定!$I$15="名・所",$M238&amp;"・"&amp;INDEX(リスト!$S$2:$S$48,MATCH($L238,リスト!$R$2:$R$48,0)),IF(設定!$I$15="名/所",$M238&amp;" / "&amp;INDEX(リスト!$S$2:$S$48,MATCH($L238,リスト!$R$2:$R$48,0)),IF(設定!$I$15="名(所)",$M238&amp;" ("&amp;INDEX(リスト!$S$2:$S$48,MATCH($L238,リスト!$R$2:$R$48,0))&amp;")")))))))))</f>
        <v/>
      </c>
    </row>
    <row r="239" spans="15:22" x14ac:dyDescent="0.4">
      <c r="O239" s="2" t="str">
        <f>IFERROR(IF($B239="","",INDEX(所属情報!$E:$E,MATCH($A239,所属情報!$A:$A,0))),"")</f>
        <v/>
      </c>
      <c r="P239" s="2" t="str">
        <f t="shared" si="9"/>
        <v/>
      </c>
      <c r="Q239" s="2" t="str">
        <f t="shared" si="10"/>
        <v/>
      </c>
      <c r="R239" s="2" t="str">
        <f t="shared" si="11"/>
        <v/>
      </c>
      <c r="S239" s="2" t="str">
        <f>IFERROR(IF($F239="","",INDEX(リスト!$C:$C,MATCH($F239,リスト!$B:$B,0))),"")</f>
        <v/>
      </c>
      <c r="T239" s="2" t="str">
        <f>IFERROR(IF($K239="","",INDEX(リスト!$F:$F,MATCH($K239,リスト!$E:$E,0))),"")</f>
        <v/>
      </c>
      <c r="U239" s="2" t="str">
        <f>IF($B239="","",RIGHT($G239*1000+200+COUNTIF($G$2:$G239,$G239),9))</f>
        <v/>
      </c>
      <c r="V239" s="2" t="str">
        <f>IF(OR($B239="",設定!$I$15="",設定!$I$15="独立"),"",IF($M239="","　－　",IF($L239="",IF(設定!$I$15="所・名","　－　・"&amp;$M239,IF(設定!$I$15="所/名","　－　 / "&amp;$M239,IF(設定!$I$15="(所)名","(　－　) "&amp;$M239,IF(設定!$I$15="名・所",$M239&amp;"・　－　",IF(設定!$I$15="名/所",$M239&amp;" / 　－　",IF(設定!$I$15="名(所)",$M239&amp;"(　－　)")))))),IF(設定!$I$15="所・名",INDEX(リスト!$S$2:$S$48,MATCH($L239,リスト!$R$2:$R$48,0))&amp;"・"&amp;$M239,IF(設定!$I$15="所/名",INDEX(リスト!$S$2:$S$48,MATCH($L239,リスト!$R$2:$R$48,0))&amp;" / "&amp;$M239,IF(設定!$I$15="(所)名","("&amp;INDEX(リスト!$S$2:$S$48,MATCH($L239,リスト!$R$2:$R$48,0))&amp;") "&amp;$M239,IF(設定!$I$15="名・所",$M239&amp;"・"&amp;INDEX(リスト!$S$2:$S$48,MATCH($L239,リスト!$R$2:$R$48,0)),IF(設定!$I$15="名/所",$M239&amp;" / "&amp;INDEX(リスト!$S$2:$S$48,MATCH($L239,リスト!$R$2:$R$48,0)),IF(設定!$I$15="名(所)",$M239&amp;" ("&amp;INDEX(リスト!$S$2:$S$48,MATCH($L239,リスト!$R$2:$R$48,0))&amp;")")))))))))</f>
        <v/>
      </c>
    </row>
    <row r="240" spans="15:22" x14ac:dyDescent="0.4">
      <c r="O240" s="2" t="str">
        <f>IFERROR(IF($B240="","",INDEX(所属情報!$E:$E,MATCH($A240,所属情報!$A:$A,0))),"")</f>
        <v/>
      </c>
      <c r="P240" s="2" t="str">
        <f t="shared" si="9"/>
        <v/>
      </c>
      <c r="Q240" s="2" t="str">
        <f t="shared" si="10"/>
        <v/>
      </c>
      <c r="R240" s="2" t="str">
        <f t="shared" si="11"/>
        <v/>
      </c>
      <c r="S240" s="2" t="str">
        <f>IFERROR(IF($F240="","",INDEX(リスト!$C:$C,MATCH($F240,リスト!$B:$B,0))),"")</f>
        <v/>
      </c>
      <c r="T240" s="2" t="str">
        <f>IFERROR(IF($K240="","",INDEX(リスト!$F:$F,MATCH($K240,リスト!$E:$E,0))),"")</f>
        <v/>
      </c>
      <c r="U240" s="2" t="str">
        <f>IF($B240="","",RIGHT($G240*1000+200+COUNTIF($G$2:$G240,$G240),9))</f>
        <v/>
      </c>
      <c r="V240" s="2" t="str">
        <f>IF(OR($B240="",設定!$I$15="",設定!$I$15="独立"),"",IF($M240="","　－　",IF($L240="",IF(設定!$I$15="所・名","　－　・"&amp;$M240,IF(設定!$I$15="所/名","　－　 / "&amp;$M240,IF(設定!$I$15="(所)名","(　－　) "&amp;$M240,IF(設定!$I$15="名・所",$M240&amp;"・　－　",IF(設定!$I$15="名/所",$M240&amp;" / 　－　",IF(設定!$I$15="名(所)",$M240&amp;"(　－　)")))))),IF(設定!$I$15="所・名",INDEX(リスト!$S$2:$S$48,MATCH($L240,リスト!$R$2:$R$48,0))&amp;"・"&amp;$M240,IF(設定!$I$15="所/名",INDEX(リスト!$S$2:$S$48,MATCH($L240,リスト!$R$2:$R$48,0))&amp;" / "&amp;$M240,IF(設定!$I$15="(所)名","("&amp;INDEX(リスト!$S$2:$S$48,MATCH($L240,リスト!$R$2:$R$48,0))&amp;") "&amp;$M240,IF(設定!$I$15="名・所",$M240&amp;"・"&amp;INDEX(リスト!$S$2:$S$48,MATCH($L240,リスト!$R$2:$R$48,0)),IF(設定!$I$15="名/所",$M240&amp;" / "&amp;INDEX(リスト!$S$2:$S$48,MATCH($L240,リスト!$R$2:$R$48,0)),IF(設定!$I$15="名(所)",$M240&amp;" ("&amp;INDEX(リスト!$S$2:$S$48,MATCH($L240,リスト!$R$2:$R$48,0))&amp;")")))))))))</f>
        <v/>
      </c>
    </row>
    <row r="241" spans="15:22" x14ac:dyDescent="0.4">
      <c r="O241" s="2" t="str">
        <f>IFERROR(IF($B241="","",INDEX(所属情報!$E:$E,MATCH($A241,所属情報!$A:$A,0))),"")</f>
        <v/>
      </c>
      <c r="P241" s="2" t="str">
        <f t="shared" si="9"/>
        <v/>
      </c>
      <c r="Q241" s="2" t="str">
        <f t="shared" si="10"/>
        <v/>
      </c>
      <c r="R241" s="2" t="str">
        <f t="shared" si="11"/>
        <v/>
      </c>
      <c r="S241" s="2" t="str">
        <f>IFERROR(IF($F241="","",INDEX(リスト!$C:$C,MATCH($F241,リスト!$B:$B,0))),"")</f>
        <v/>
      </c>
      <c r="T241" s="2" t="str">
        <f>IFERROR(IF($K241="","",INDEX(リスト!$F:$F,MATCH($K241,リスト!$E:$E,0))),"")</f>
        <v/>
      </c>
      <c r="U241" s="2" t="str">
        <f>IF($B241="","",RIGHT($G241*1000+200+COUNTIF($G$2:$G241,$G241),9))</f>
        <v/>
      </c>
      <c r="V241" s="2" t="str">
        <f>IF(OR($B241="",設定!$I$15="",設定!$I$15="独立"),"",IF($M241="","　－　",IF($L241="",IF(設定!$I$15="所・名","　－　・"&amp;$M241,IF(設定!$I$15="所/名","　－　 / "&amp;$M241,IF(設定!$I$15="(所)名","(　－　) "&amp;$M241,IF(設定!$I$15="名・所",$M241&amp;"・　－　",IF(設定!$I$15="名/所",$M241&amp;" / 　－　",IF(設定!$I$15="名(所)",$M241&amp;"(　－　)")))))),IF(設定!$I$15="所・名",INDEX(リスト!$S$2:$S$48,MATCH($L241,リスト!$R$2:$R$48,0))&amp;"・"&amp;$M241,IF(設定!$I$15="所/名",INDEX(リスト!$S$2:$S$48,MATCH($L241,リスト!$R$2:$R$48,0))&amp;" / "&amp;$M241,IF(設定!$I$15="(所)名","("&amp;INDEX(リスト!$S$2:$S$48,MATCH($L241,リスト!$R$2:$R$48,0))&amp;") "&amp;$M241,IF(設定!$I$15="名・所",$M241&amp;"・"&amp;INDEX(リスト!$S$2:$S$48,MATCH($L241,リスト!$R$2:$R$48,0)),IF(設定!$I$15="名/所",$M241&amp;" / "&amp;INDEX(リスト!$S$2:$S$48,MATCH($L241,リスト!$R$2:$R$48,0)),IF(設定!$I$15="名(所)",$M241&amp;" ("&amp;INDEX(リスト!$S$2:$S$48,MATCH($L241,リスト!$R$2:$R$48,0))&amp;")")))))))))</f>
        <v/>
      </c>
    </row>
    <row r="242" spans="15:22" x14ac:dyDescent="0.4">
      <c r="O242" s="2" t="str">
        <f>IFERROR(IF($B242="","",INDEX(所属情報!$E:$E,MATCH($A242,所属情報!$A:$A,0))),"")</f>
        <v/>
      </c>
      <c r="P242" s="2" t="str">
        <f t="shared" si="9"/>
        <v/>
      </c>
      <c r="Q242" s="2" t="str">
        <f t="shared" si="10"/>
        <v/>
      </c>
      <c r="R242" s="2" t="str">
        <f t="shared" si="11"/>
        <v/>
      </c>
      <c r="S242" s="2" t="str">
        <f>IFERROR(IF($F242="","",INDEX(リスト!$C:$C,MATCH($F242,リスト!$B:$B,0))),"")</f>
        <v/>
      </c>
      <c r="T242" s="2" t="str">
        <f>IFERROR(IF($K242="","",INDEX(リスト!$F:$F,MATCH($K242,リスト!$E:$E,0))),"")</f>
        <v/>
      </c>
      <c r="U242" s="2" t="str">
        <f>IF($B242="","",RIGHT($G242*1000+200+COUNTIF($G$2:$G242,$G242),9))</f>
        <v/>
      </c>
      <c r="V242" s="2" t="str">
        <f>IF(OR($B242="",設定!$I$15="",設定!$I$15="独立"),"",IF($M242="","　－　",IF($L242="",IF(設定!$I$15="所・名","　－　・"&amp;$M242,IF(設定!$I$15="所/名","　－　 / "&amp;$M242,IF(設定!$I$15="(所)名","(　－　) "&amp;$M242,IF(設定!$I$15="名・所",$M242&amp;"・　－　",IF(設定!$I$15="名/所",$M242&amp;" / 　－　",IF(設定!$I$15="名(所)",$M242&amp;"(　－　)")))))),IF(設定!$I$15="所・名",INDEX(リスト!$S$2:$S$48,MATCH($L242,リスト!$R$2:$R$48,0))&amp;"・"&amp;$M242,IF(設定!$I$15="所/名",INDEX(リスト!$S$2:$S$48,MATCH($L242,リスト!$R$2:$R$48,0))&amp;" / "&amp;$M242,IF(設定!$I$15="(所)名","("&amp;INDEX(リスト!$S$2:$S$48,MATCH($L242,リスト!$R$2:$R$48,0))&amp;") "&amp;$M242,IF(設定!$I$15="名・所",$M242&amp;"・"&amp;INDEX(リスト!$S$2:$S$48,MATCH($L242,リスト!$R$2:$R$48,0)),IF(設定!$I$15="名/所",$M242&amp;" / "&amp;INDEX(リスト!$S$2:$S$48,MATCH($L242,リスト!$R$2:$R$48,0)),IF(設定!$I$15="名(所)",$M242&amp;" ("&amp;INDEX(リスト!$S$2:$S$48,MATCH($L242,リスト!$R$2:$R$48,0))&amp;")")))))))))</f>
        <v/>
      </c>
    </row>
    <row r="243" spans="15:22" x14ac:dyDescent="0.4">
      <c r="O243" s="2" t="str">
        <f>IFERROR(IF($B243="","",INDEX(所属情報!$E:$E,MATCH($A243,所属情報!$A:$A,0))),"")</f>
        <v/>
      </c>
      <c r="P243" s="2" t="str">
        <f t="shared" si="9"/>
        <v/>
      </c>
      <c r="Q243" s="2" t="str">
        <f t="shared" si="10"/>
        <v/>
      </c>
      <c r="R243" s="2" t="str">
        <f t="shared" si="11"/>
        <v/>
      </c>
      <c r="S243" s="2" t="str">
        <f>IFERROR(IF($F243="","",INDEX(リスト!$C:$C,MATCH($F243,リスト!$B:$B,0))),"")</f>
        <v/>
      </c>
      <c r="T243" s="2" t="str">
        <f>IFERROR(IF($K243="","",INDEX(リスト!$F:$F,MATCH($K243,リスト!$E:$E,0))),"")</f>
        <v/>
      </c>
      <c r="U243" s="2" t="str">
        <f>IF($B243="","",RIGHT($G243*1000+200+COUNTIF($G$2:$G243,$G243),9))</f>
        <v/>
      </c>
      <c r="V243" s="2" t="str">
        <f>IF(OR($B243="",設定!$I$15="",設定!$I$15="独立"),"",IF($M243="","　－　",IF($L243="",IF(設定!$I$15="所・名","　－　・"&amp;$M243,IF(設定!$I$15="所/名","　－　 / "&amp;$M243,IF(設定!$I$15="(所)名","(　－　) "&amp;$M243,IF(設定!$I$15="名・所",$M243&amp;"・　－　",IF(設定!$I$15="名/所",$M243&amp;" / 　－　",IF(設定!$I$15="名(所)",$M243&amp;"(　－　)")))))),IF(設定!$I$15="所・名",INDEX(リスト!$S$2:$S$48,MATCH($L243,リスト!$R$2:$R$48,0))&amp;"・"&amp;$M243,IF(設定!$I$15="所/名",INDEX(リスト!$S$2:$S$48,MATCH($L243,リスト!$R$2:$R$48,0))&amp;" / "&amp;$M243,IF(設定!$I$15="(所)名","("&amp;INDEX(リスト!$S$2:$S$48,MATCH($L243,リスト!$R$2:$R$48,0))&amp;") "&amp;$M243,IF(設定!$I$15="名・所",$M243&amp;"・"&amp;INDEX(リスト!$S$2:$S$48,MATCH($L243,リスト!$R$2:$R$48,0)),IF(設定!$I$15="名/所",$M243&amp;" / "&amp;INDEX(リスト!$S$2:$S$48,MATCH($L243,リスト!$R$2:$R$48,0)),IF(設定!$I$15="名(所)",$M243&amp;" ("&amp;INDEX(リスト!$S$2:$S$48,MATCH($L243,リスト!$R$2:$R$48,0))&amp;")")))))))))</f>
        <v/>
      </c>
    </row>
    <row r="244" spans="15:22" x14ac:dyDescent="0.4">
      <c r="O244" s="2" t="str">
        <f>IFERROR(IF($B244="","",INDEX(所属情報!$E:$E,MATCH($A244,所属情報!$A:$A,0))),"")</f>
        <v/>
      </c>
      <c r="P244" s="2" t="str">
        <f t="shared" si="9"/>
        <v/>
      </c>
      <c r="Q244" s="2" t="str">
        <f t="shared" si="10"/>
        <v/>
      </c>
      <c r="R244" s="2" t="str">
        <f t="shared" si="11"/>
        <v/>
      </c>
      <c r="S244" s="2" t="str">
        <f>IFERROR(IF($F244="","",INDEX(リスト!$C:$C,MATCH($F244,リスト!$B:$B,0))),"")</f>
        <v/>
      </c>
      <c r="T244" s="2" t="str">
        <f>IFERROR(IF($K244="","",INDEX(リスト!$F:$F,MATCH($K244,リスト!$E:$E,0))),"")</f>
        <v/>
      </c>
      <c r="U244" s="2" t="str">
        <f>IF($B244="","",RIGHT($G244*1000+200+COUNTIF($G$2:$G244,$G244),9))</f>
        <v/>
      </c>
      <c r="V244" s="2" t="str">
        <f>IF(OR($B244="",設定!$I$15="",設定!$I$15="独立"),"",IF($M244="","　－　",IF($L244="",IF(設定!$I$15="所・名","　－　・"&amp;$M244,IF(設定!$I$15="所/名","　－　 / "&amp;$M244,IF(設定!$I$15="(所)名","(　－　) "&amp;$M244,IF(設定!$I$15="名・所",$M244&amp;"・　－　",IF(設定!$I$15="名/所",$M244&amp;" / 　－　",IF(設定!$I$15="名(所)",$M244&amp;"(　－　)")))))),IF(設定!$I$15="所・名",INDEX(リスト!$S$2:$S$48,MATCH($L244,リスト!$R$2:$R$48,0))&amp;"・"&amp;$M244,IF(設定!$I$15="所/名",INDEX(リスト!$S$2:$S$48,MATCH($L244,リスト!$R$2:$R$48,0))&amp;" / "&amp;$M244,IF(設定!$I$15="(所)名","("&amp;INDEX(リスト!$S$2:$S$48,MATCH($L244,リスト!$R$2:$R$48,0))&amp;") "&amp;$M244,IF(設定!$I$15="名・所",$M244&amp;"・"&amp;INDEX(リスト!$S$2:$S$48,MATCH($L244,リスト!$R$2:$R$48,0)),IF(設定!$I$15="名/所",$M244&amp;" / "&amp;INDEX(リスト!$S$2:$S$48,MATCH($L244,リスト!$R$2:$R$48,0)),IF(設定!$I$15="名(所)",$M244&amp;" ("&amp;INDEX(リスト!$S$2:$S$48,MATCH($L244,リスト!$R$2:$R$48,0))&amp;")")))))))))</f>
        <v/>
      </c>
    </row>
    <row r="245" spans="15:22" x14ac:dyDescent="0.4">
      <c r="O245" s="2" t="str">
        <f>IFERROR(IF($B245="","",INDEX(所属情報!$E:$E,MATCH($A245,所属情報!$A:$A,0))),"")</f>
        <v/>
      </c>
      <c r="P245" s="2" t="str">
        <f t="shared" si="9"/>
        <v/>
      </c>
      <c r="Q245" s="2" t="str">
        <f t="shared" si="10"/>
        <v/>
      </c>
      <c r="R245" s="2" t="str">
        <f t="shared" si="11"/>
        <v/>
      </c>
      <c r="S245" s="2" t="str">
        <f>IFERROR(IF($F245="","",INDEX(リスト!$C:$C,MATCH($F245,リスト!$B:$B,0))),"")</f>
        <v/>
      </c>
      <c r="T245" s="2" t="str">
        <f>IFERROR(IF($K245="","",INDEX(リスト!$F:$F,MATCH($K245,リスト!$E:$E,0))),"")</f>
        <v/>
      </c>
      <c r="U245" s="2" t="str">
        <f>IF($B245="","",RIGHT($G245*1000+200+COUNTIF($G$2:$G245,$G245),9))</f>
        <v/>
      </c>
      <c r="V245" s="2" t="str">
        <f>IF(OR($B245="",設定!$I$15="",設定!$I$15="独立"),"",IF($M245="","　－　",IF($L245="",IF(設定!$I$15="所・名","　－　・"&amp;$M245,IF(設定!$I$15="所/名","　－　 / "&amp;$M245,IF(設定!$I$15="(所)名","(　－　) "&amp;$M245,IF(設定!$I$15="名・所",$M245&amp;"・　－　",IF(設定!$I$15="名/所",$M245&amp;" / 　－　",IF(設定!$I$15="名(所)",$M245&amp;"(　－　)")))))),IF(設定!$I$15="所・名",INDEX(リスト!$S$2:$S$48,MATCH($L245,リスト!$R$2:$R$48,0))&amp;"・"&amp;$M245,IF(設定!$I$15="所/名",INDEX(リスト!$S$2:$S$48,MATCH($L245,リスト!$R$2:$R$48,0))&amp;" / "&amp;$M245,IF(設定!$I$15="(所)名","("&amp;INDEX(リスト!$S$2:$S$48,MATCH($L245,リスト!$R$2:$R$48,0))&amp;") "&amp;$M245,IF(設定!$I$15="名・所",$M245&amp;"・"&amp;INDEX(リスト!$S$2:$S$48,MATCH($L245,リスト!$R$2:$R$48,0)),IF(設定!$I$15="名/所",$M245&amp;" / "&amp;INDEX(リスト!$S$2:$S$48,MATCH($L245,リスト!$R$2:$R$48,0)),IF(設定!$I$15="名(所)",$M245&amp;" ("&amp;INDEX(リスト!$S$2:$S$48,MATCH($L245,リスト!$R$2:$R$48,0))&amp;")")))))))))</f>
        <v/>
      </c>
    </row>
    <row r="246" spans="15:22" x14ac:dyDescent="0.4">
      <c r="O246" s="2" t="str">
        <f>IFERROR(IF($B246="","",INDEX(所属情報!$E:$E,MATCH($A246,所属情報!$A:$A,0))),"")</f>
        <v/>
      </c>
      <c r="P246" s="2" t="str">
        <f t="shared" si="9"/>
        <v/>
      </c>
      <c r="Q246" s="2" t="str">
        <f t="shared" si="10"/>
        <v/>
      </c>
      <c r="R246" s="2" t="str">
        <f t="shared" si="11"/>
        <v/>
      </c>
      <c r="S246" s="2" t="str">
        <f>IFERROR(IF($F246="","",INDEX(リスト!$C:$C,MATCH($F246,リスト!$B:$B,0))),"")</f>
        <v/>
      </c>
      <c r="T246" s="2" t="str">
        <f>IFERROR(IF($K246="","",INDEX(リスト!$F:$F,MATCH($K246,リスト!$E:$E,0))),"")</f>
        <v/>
      </c>
      <c r="U246" s="2" t="str">
        <f>IF($B246="","",RIGHT($G246*1000+200+COUNTIF($G$2:$G246,$G246),9))</f>
        <v/>
      </c>
      <c r="V246" s="2" t="str">
        <f>IF(OR($B246="",設定!$I$15="",設定!$I$15="独立"),"",IF($M246="","　－　",IF($L246="",IF(設定!$I$15="所・名","　－　・"&amp;$M246,IF(設定!$I$15="所/名","　－　 / "&amp;$M246,IF(設定!$I$15="(所)名","(　－　) "&amp;$M246,IF(設定!$I$15="名・所",$M246&amp;"・　－　",IF(設定!$I$15="名/所",$M246&amp;" / 　－　",IF(設定!$I$15="名(所)",$M246&amp;"(　－　)")))))),IF(設定!$I$15="所・名",INDEX(リスト!$S$2:$S$48,MATCH($L246,リスト!$R$2:$R$48,0))&amp;"・"&amp;$M246,IF(設定!$I$15="所/名",INDEX(リスト!$S$2:$S$48,MATCH($L246,リスト!$R$2:$R$48,0))&amp;" / "&amp;$M246,IF(設定!$I$15="(所)名","("&amp;INDEX(リスト!$S$2:$S$48,MATCH($L246,リスト!$R$2:$R$48,0))&amp;") "&amp;$M246,IF(設定!$I$15="名・所",$M246&amp;"・"&amp;INDEX(リスト!$S$2:$S$48,MATCH($L246,リスト!$R$2:$R$48,0)),IF(設定!$I$15="名/所",$M246&amp;" / "&amp;INDEX(リスト!$S$2:$S$48,MATCH($L246,リスト!$R$2:$R$48,0)),IF(設定!$I$15="名(所)",$M246&amp;" ("&amp;INDEX(リスト!$S$2:$S$48,MATCH($L246,リスト!$R$2:$R$48,0))&amp;")")))))))))</f>
        <v/>
      </c>
    </row>
    <row r="247" spans="15:22" x14ac:dyDescent="0.4">
      <c r="O247" s="2" t="str">
        <f>IFERROR(IF($B247="","",INDEX(所属情報!$E:$E,MATCH($A247,所属情報!$A:$A,0))),"")</f>
        <v/>
      </c>
      <c r="P247" s="2" t="str">
        <f t="shared" si="9"/>
        <v/>
      </c>
      <c r="Q247" s="2" t="str">
        <f t="shared" si="10"/>
        <v/>
      </c>
      <c r="R247" s="2" t="str">
        <f t="shared" si="11"/>
        <v/>
      </c>
      <c r="S247" s="2" t="str">
        <f>IFERROR(IF($F247="","",INDEX(リスト!$C:$C,MATCH($F247,リスト!$B:$B,0))),"")</f>
        <v/>
      </c>
      <c r="T247" s="2" t="str">
        <f>IFERROR(IF($K247="","",INDEX(リスト!$F:$F,MATCH($K247,リスト!$E:$E,0))),"")</f>
        <v/>
      </c>
      <c r="U247" s="2" t="str">
        <f>IF($B247="","",RIGHT($G247*1000+200+COUNTIF($G$2:$G247,$G247),9))</f>
        <v/>
      </c>
      <c r="V247" s="2" t="str">
        <f>IF(OR($B247="",設定!$I$15="",設定!$I$15="独立"),"",IF($M247="","　－　",IF($L247="",IF(設定!$I$15="所・名","　－　・"&amp;$M247,IF(設定!$I$15="所/名","　－　 / "&amp;$M247,IF(設定!$I$15="(所)名","(　－　) "&amp;$M247,IF(設定!$I$15="名・所",$M247&amp;"・　－　",IF(設定!$I$15="名/所",$M247&amp;" / 　－　",IF(設定!$I$15="名(所)",$M247&amp;"(　－　)")))))),IF(設定!$I$15="所・名",INDEX(リスト!$S$2:$S$48,MATCH($L247,リスト!$R$2:$R$48,0))&amp;"・"&amp;$M247,IF(設定!$I$15="所/名",INDEX(リスト!$S$2:$S$48,MATCH($L247,リスト!$R$2:$R$48,0))&amp;" / "&amp;$M247,IF(設定!$I$15="(所)名","("&amp;INDEX(リスト!$S$2:$S$48,MATCH($L247,リスト!$R$2:$R$48,0))&amp;") "&amp;$M247,IF(設定!$I$15="名・所",$M247&amp;"・"&amp;INDEX(リスト!$S$2:$S$48,MATCH($L247,リスト!$R$2:$R$48,0)),IF(設定!$I$15="名/所",$M247&amp;" / "&amp;INDEX(リスト!$S$2:$S$48,MATCH($L247,リスト!$R$2:$R$48,0)),IF(設定!$I$15="名(所)",$M247&amp;" ("&amp;INDEX(リスト!$S$2:$S$48,MATCH($L247,リスト!$R$2:$R$48,0))&amp;")")))))))))</f>
        <v/>
      </c>
    </row>
    <row r="248" spans="15:22" x14ac:dyDescent="0.4">
      <c r="O248" s="2" t="str">
        <f>IFERROR(IF($B248="","",INDEX(所属情報!$E:$E,MATCH($A248,所属情報!$A:$A,0))),"")</f>
        <v/>
      </c>
      <c r="P248" s="2" t="str">
        <f t="shared" si="9"/>
        <v/>
      </c>
      <c r="Q248" s="2" t="str">
        <f t="shared" si="10"/>
        <v/>
      </c>
      <c r="R248" s="2" t="str">
        <f t="shared" si="11"/>
        <v/>
      </c>
      <c r="S248" s="2" t="str">
        <f>IFERROR(IF($F248="","",INDEX(リスト!$C:$C,MATCH($F248,リスト!$B:$B,0))),"")</f>
        <v/>
      </c>
      <c r="T248" s="2" t="str">
        <f>IFERROR(IF($K248="","",INDEX(リスト!$F:$F,MATCH($K248,リスト!$E:$E,0))),"")</f>
        <v/>
      </c>
      <c r="U248" s="2" t="str">
        <f>IF($B248="","",RIGHT($G248*1000+200+COUNTIF($G$2:$G248,$G248),9))</f>
        <v/>
      </c>
      <c r="V248" s="2" t="str">
        <f>IF(OR($B248="",設定!$I$15="",設定!$I$15="独立"),"",IF($M248="","　－　",IF($L248="",IF(設定!$I$15="所・名","　－　・"&amp;$M248,IF(設定!$I$15="所/名","　－　 / "&amp;$M248,IF(設定!$I$15="(所)名","(　－　) "&amp;$M248,IF(設定!$I$15="名・所",$M248&amp;"・　－　",IF(設定!$I$15="名/所",$M248&amp;" / 　－　",IF(設定!$I$15="名(所)",$M248&amp;"(　－　)")))))),IF(設定!$I$15="所・名",INDEX(リスト!$S$2:$S$48,MATCH($L248,リスト!$R$2:$R$48,0))&amp;"・"&amp;$M248,IF(設定!$I$15="所/名",INDEX(リスト!$S$2:$S$48,MATCH($L248,リスト!$R$2:$R$48,0))&amp;" / "&amp;$M248,IF(設定!$I$15="(所)名","("&amp;INDEX(リスト!$S$2:$S$48,MATCH($L248,リスト!$R$2:$R$48,0))&amp;") "&amp;$M248,IF(設定!$I$15="名・所",$M248&amp;"・"&amp;INDEX(リスト!$S$2:$S$48,MATCH($L248,リスト!$R$2:$R$48,0)),IF(設定!$I$15="名/所",$M248&amp;" / "&amp;INDEX(リスト!$S$2:$S$48,MATCH($L248,リスト!$R$2:$R$48,0)),IF(設定!$I$15="名(所)",$M248&amp;" ("&amp;INDEX(リスト!$S$2:$S$48,MATCH($L248,リスト!$R$2:$R$48,0))&amp;")")))))))))</f>
        <v/>
      </c>
    </row>
    <row r="249" spans="15:22" x14ac:dyDescent="0.4">
      <c r="O249" s="2" t="str">
        <f>IFERROR(IF($B249="","",INDEX(所属情報!$E:$E,MATCH($A249,所属情報!$A:$A,0))),"")</f>
        <v/>
      </c>
      <c r="P249" s="2" t="str">
        <f t="shared" si="9"/>
        <v/>
      </c>
      <c r="Q249" s="2" t="str">
        <f t="shared" si="10"/>
        <v/>
      </c>
      <c r="R249" s="2" t="str">
        <f t="shared" si="11"/>
        <v/>
      </c>
      <c r="S249" s="2" t="str">
        <f>IFERROR(IF($F249="","",INDEX(リスト!$C:$C,MATCH($F249,リスト!$B:$B,0))),"")</f>
        <v/>
      </c>
      <c r="T249" s="2" t="str">
        <f>IFERROR(IF($K249="","",INDEX(リスト!$F:$F,MATCH($K249,リスト!$E:$E,0))),"")</f>
        <v/>
      </c>
      <c r="U249" s="2" t="str">
        <f>IF($B249="","",RIGHT($G249*1000+200+COUNTIF($G$2:$G249,$G249),9))</f>
        <v/>
      </c>
      <c r="V249" s="2" t="str">
        <f>IF(OR($B249="",設定!$I$15="",設定!$I$15="独立"),"",IF($M249="","　－　",IF($L249="",IF(設定!$I$15="所・名","　－　・"&amp;$M249,IF(設定!$I$15="所/名","　－　 / "&amp;$M249,IF(設定!$I$15="(所)名","(　－　) "&amp;$M249,IF(設定!$I$15="名・所",$M249&amp;"・　－　",IF(設定!$I$15="名/所",$M249&amp;" / 　－　",IF(設定!$I$15="名(所)",$M249&amp;"(　－　)")))))),IF(設定!$I$15="所・名",INDEX(リスト!$S$2:$S$48,MATCH($L249,リスト!$R$2:$R$48,0))&amp;"・"&amp;$M249,IF(設定!$I$15="所/名",INDEX(リスト!$S$2:$S$48,MATCH($L249,リスト!$R$2:$R$48,0))&amp;" / "&amp;$M249,IF(設定!$I$15="(所)名","("&amp;INDEX(リスト!$S$2:$S$48,MATCH($L249,リスト!$R$2:$R$48,0))&amp;") "&amp;$M249,IF(設定!$I$15="名・所",$M249&amp;"・"&amp;INDEX(リスト!$S$2:$S$48,MATCH($L249,リスト!$R$2:$R$48,0)),IF(設定!$I$15="名/所",$M249&amp;" / "&amp;INDEX(リスト!$S$2:$S$48,MATCH($L249,リスト!$R$2:$R$48,0)),IF(設定!$I$15="名(所)",$M249&amp;" ("&amp;INDEX(リスト!$S$2:$S$48,MATCH($L249,リスト!$R$2:$R$48,0))&amp;")")))))))))</f>
        <v/>
      </c>
    </row>
    <row r="250" spans="15:22" x14ac:dyDescent="0.4">
      <c r="O250" s="2" t="str">
        <f>IFERROR(IF($B250="","",INDEX(所属情報!$E:$E,MATCH($A250,所属情報!$A:$A,0))),"")</f>
        <v/>
      </c>
      <c r="P250" s="2" t="str">
        <f t="shared" si="9"/>
        <v/>
      </c>
      <c r="Q250" s="2" t="str">
        <f t="shared" si="10"/>
        <v/>
      </c>
      <c r="R250" s="2" t="str">
        <f t="shared" si="11"/>
        <v/>
      </c>
      <c r="S250" s="2" t="str">
        <f>IFERROR(IF($F250="","",INDEX(リスト!$C:$C,MATCH($F250,リスト!$B:$B,0))),"")</f>
        <v/>
      </c>
      <c r="T250" s="2" t="str">
        <f>IFERROR(IF($K250="","",INDEX(リスト!$F:$F,MATCH($K250,リスト!$E:$E,0))),"")</f>
        <v/>
      </c>
      <c r="U250" s="2" t="str">
        <f>IF($B250="","",RIGHT($G250*1000+200+COUNTIF($G$2:$G250,$G250),9))</f>
        <v/>
      </c>
      <c r="V250" s="2" t="str">
        <f>IF(OR($B250="",設定!$I$15="",設定!$I$15="独立"),"",IF($M250="","　－　",IF($L250="",IF(設定!$I$15="所・名","　－　・"&amp;$M250,IF(設定!$I$15="所/名","　－　 / "&amp;$M250,IF(設定!$I$15="(所)名","(　－　) "&amp;$M250,IF(設定!$I$15="名・所",$M250&amp;"・　－　",IF(設定!$I$15="名/所",$M250&amp;" / 　－　",IF(設定!$I$15="名(所)",$M250&amp;"(　－　)")))))),IF(設定!$I$15="所・名",INDEX(リスト!$S$2:$S$48,MATCH($L250,リスト!$R$2:$R$48,0))&amp;"・"&amp;$M250,IF(設定!$I$15="所/名",INDEX(リスト!$S$2:$S$48,MATCH($L250,リスト!$R$2:$R$48,0))&amp;" / "&amp;$M250,IF(設定!$I$15="(所)名","("&amp;INDEX(リスト!$S$2:$S$48,MATCH($L250,リスト!$R$2:$R$48,0))&amp;") "&amp;$M250,IF(設定!$I$15="名・所",$M250&amp;"・"&amp;INDEX(リスト!$S$2:$S$48,MATCH($L250,リスト!$R$2:$R$48,0)),IF(設定!$I$15="名/所",$M250&amp;" / "&amp;INDEX(リスト!$S$2:$S$48,MATCH($L250,リスト!$R$2:$R$48,0)),IF(設定!$I$15="名(所)",$M250&amp;" ("&amp;INDEX(リスト!$S$2:$S$48,MATCH($L250,リスト!$R$2:$R$48,0))&amp;")")))))))))</f>
        <v/>
      </c>
    </row>
    <row r="251" spans="15:22" x14ac:dyDescent="0.4">
      <c r="O251" s="2" t="str">
        <f>IFERROR(IF($B251="","",INDEX(所属情報!$E:$E,MATCH($A251,所属情報!$A:$A,0))),"")</f>
        <v/>
      </c>
      <c r="P251" s="2" t="str">
        <f t="shared" si="9"/>
        <v/>
      </c>
      <c r="Q251" s="2" t="str">
        <f t="shared" si="10"/>
        <v/>
      </c>
      <c r="R251" s="2" t="str">
        <f t="shared" si="11"/>
        <v/>
      </c>
      <c r="S251" s="2" t="str">
        <f>IFERROR(IF($F251="","",INDEX(リスト!$C:$C,MATCH($F251,リスト!$B:$B,0))),"")</f>
        <v/>
      </c>
      <c r="T251" s="2" t="str">
        <f>IFERROR(IF($K251="","",INDEX(リスト!$F:$F,MATCH($K251,リスト!$E:$E,0))),"")</f>
        <v/>
      </c>
      <c r="U251" s="2" t="str">
        <f>IF($B251="","",RIGHT($G251*1000+200+COUNTIF($G$2:$G251,$G251),9))</f>
        <v/>
      </c>
      <c r="V251" s="2" t="str">
        <f>IF(OR($B251="",設定!$I$15="",設定!$I$15="独立"),"",IF($M251="","　－　",IF($L251="",IF(設定!$I$15="所・名","　－　・"&amp;$M251,IF(設定!$I$15="所/名","　－　 / "&amp;$M251,IF(設定!$I$15="(所)名","(　－　) "&amp;$M251,IF(設定!$I$15="名・所",$M251&amp;"・　－　",IF(設定!$I$15="名/所",$M251&amp;" / 　－　",IF(設定!$I$15="名(所)",$M251&amp;"(　－　)")))))),IF(設定!$I$15="所・名",INDEX(リスト!$S$2:$S$48,MATCH($L251,リスト!$R$2:$R$48,0))&amp;"・"&amp;$M251,IF(設定!$I$15="所/名",INDEX(リスト!$S$2:$S$48,MATCH($L251,リスト!$R$2:$R$48,0))&amp;" / "&amp;$M251,IF(設定!$I$15="(所)名","("&amp;INDEX(リスト!$S$2:$S$48,MATCH($L251,リスト!$R$2:$R$48,0))&amp;") "&amp;$M251,IF(設定!$I$15="名・所",$M251&amp;"・"&amp;INDEX(リスト!$S$2:$S$48,MATCH($L251,リスト!$R$2:$R$48,0)),IF(設定!$I$15="名/所",$M251&amp;" / "&amp;INDEX(リスト!$S$2:$S$48,MATCH($L251,リスト!$R$2:$R$48,0)),IF(設定!$I$15="名(所)",$M251&amp;" ("&amp;INDEX(リスト!$S$2:$S$48,MATCH($L251,リスト!$R$2:$R$48,0))&amp;")")))))))))</f>
        <v/>
      </c>
    </row>
    <row r="252" spans="15:22" x14ac:dyDescent="0.4">
      <c r="O252" s="2" t="str">
        <f>IFERROR(IF($B252="","",INDEX(所属情報!$E:$E,MATCH($A252,所属情報!$A:$A,0))),"")</f>
        <v/>
      </c>
      <c r="P252" s="2" t="str">
        <f t="shared" si="9"/>
        <v/>
      </c>
      <c r="Q252" s="2" t="str">
        <f t="shared" si="10"/>
        <v/>
      </c>
      <c r="R252" s="2" t="str">
        <f t="shared" si="11"/>
        <v/>
      </c>
      <c r="S252" s="2" t="str">
        <f>IFERROR(IF($F252="","",INDEX(リスト!$C:$C,MATCH($F252,リスト!$B:$B,0))),"")</f>
        <v/>
      </c>
      <c r="T252" s="2" t="str">
        <f>IFERROR(IF($K252="","",INDEX(リスト!$F:$F,MATCH($K252,リスト!$E:$E,0))),"")</f>
        <v/>
      </c>
      <c r="U252" s="2" t="str">
        <f>IF($B252="","",RIGHT($G252*1000+200+COUNTIF($G$2:$G252,$G252),9))</f>
        <v/>
      </c>
      <c r="V252" s="2" t="str">
        <f>IF(OR($B252="",設定!$I$15="",設定!$I$15="独立"),"",IF($M252="","　－　",IF($L252="",IF(設定!$I$15="所・名","　－　・"&amp;$M252,IF(設定!$I$15="所/名","　－　 / "&amp;$M252,IF(設定!$I$15="(所)名","(　－　) "&amp;$M252,IF(設定!$I$15="名・所",$M252&amp;"・　－　",IF(設定!$I$15="名/所",$M252&amp;" / 　－　",IF(設定!$I$15="名(所)",$M252&amp;"(　－　)")))))),IF(設定!$I$15="所・名",INDEX(リスト!$S$2:$S$48,MATCH($L252,リスト!$R$2:$R$48,0))&amp;"・"&amp;$M252,IF(設定!$I$15="所/名",INDEX(リスト!$S$2:$S$48,MATCH($L252,リスト!$R$2:$R$48,0))&amp;" / "&amp;$M252,IF(設定!$I$15="(所)名","("&amp;INDEX(リスト!$S$2:$S$48,MATCH($L252,リスト!$R$2:$R$48,0))&amp;") "&amp;$M252,IF(設定!$I$15="名・所",$M252&amp;"・"&amp;INDEX(リスト!$S$2:$S$48,MATCH($L252,リスト!$R$2:$R$48,0)),IF(設定!$I$15="名/所",$M252&amp;" / "&amp;INDEX(リスト!$S$2:$S$48,MATCH($L252,リスト!$R$2:$R$48,0)),IF(設定!$I$15="名(所)",$M252&amp;" ("&amp;INDEX(リスト!$S$2:$S$48,MATCH($L252,リスト!$R$2:$R$48,0))&amp;")")))))))))</f>
        <v/>
      </c>
    </row>
    <row r="253" spans="15:22" x14ac:dyDescent="0.4">
      <c r="O253" s="2" t="str">
        <f>IFERROR(IF($B253="","",INDEX(所属情報!$E:$E,MATCH($A253,所属情報!$A:$A,0))),"")</f>
        <v/>
      </c>
      <c r="P253" s="2" t="str">
        <f t="shared" si="9"/>
        <v/>
      </c>
      <c r="Q253" s="2" t="str">
        <f t="shared" si="10"/>
        <v/>
      </c>
      <c r="R253" s="2" t="str">
        <f t="shared" si="11"/>
        <v/>
      </c>
      <c r="S253" s="2" t="str">
        <f>IFERROR(IF($F253="","",INDEX(リスト!$C:$C,MATCH($F253,リスト!$B:$B,0))),"")</f>
        <v/>
      </c>
      <c r="T253" s="2" t="str">
        <f>IFERROR(IF($K253="","",INDEX(リスト!$F:$F,MATCH($K253,リスト!$E:$E,0))),"")</f>
        <v/>
      </c>
      <c r="U253" s="2" t="str">
        <f>IF($B253="","",RIGHT($G253*1000+200+COUNTIF($G$2:$G253,$G253),9))</f>
        <v/>
      </c>
      <c r="V253" s="2" t="str">
        <f>IF(OR($B253="",設定!$I$15="",設定!$I$15="独立"),"",IF($M253="","　－　",IF($L253="",IF(設定!$I$15="所・名","　－　・"&amp;$M253,IF(設定!$I$15="所/名","　－　 / "&amp;$M253,IF(設定!$I$15="(所)名","(　－　) "&amp;$M253,IF(設定!$I$15="名・所",$M253&amp;"・　－　",IF(設定!$I$15="名/所",$M253&amp;" / 　－　",IF(設定!$I$15="名(所)",$M253&amp;"(　－　)")))))),IF(設定!$I$15="所・名",INDEX(リスト!$S$2:$S$48,MATCH($L253,リスト!$R$2:$R$48,0))&amp;"・"&amp;$M253,IF(設定!$I$15="所/名",INDEX(リスト!$S$2:$S$48,MATCH($L253,リスト!$R$2:$R$48,0))&amp;" / "&amp;$M253,IF(設定!$I$15="(所)名","("&amp;INDEX(リスト!$S$2:$S$48,MATCH($L253,リスト!$R$2:$R$48,0))&amp;") "&amp;$M253,IF(設定!$I$15="名・所",$M253&amp;"・"&amp;INDEX(リスト!$S$2:$S$48,MATCH($L253,リスト!$R$2:$R$48,0)),IF(設定!$I$15="名/所",$M253&amp;" / "&amp;INDEX(リスト!$S$2:$S$48,MATCH($L253,リスト!$R$2:$R$48,0)),IF(設定!$I$15="名(所)",$M253&amp;" ("&amp;INDEX(リスト!$S$2:$S$48,MATCH($L253,リスト!$R$2:$R$48,0))&amp;")")))))))))</f>
        <v/>
      </c>
    </row>
    <row r="254" spans="15:22" x14ac:dyDescent="0.4">
      <c r="O254" s="2" t="str">
        <f>IFERROR(IF($B254="","",INDEX(所属情報!$E:$E,MATCH($A254,所属情報!$A:$A,0))),"")</f>
        <v/>
      </c>
      <c r="P254" s="2" t="str">
        <f t="shared" si="9"/>
        <v/>
      </c>
      <c r="Q254" s="2" t="str">
        <f t="shared" si="10"/>
        <v/>
      </c>
      <c r="R254" s="2" t="str">
        <f t="shared" si="11"/>
        <v/>
      </c>
      <c r="S254" s="2" t="str">
        <f>IFERROR(IF($F254="","",INDEX(リスト!$C:$C,MATCH($F254,リスト!$B:$B,0))),"")</f>
        <v/>
      </c>
      <c r="T254" s="2" t="str">
        <f>IFERROR(IF($K254="","",INDEX(リスト!$F:$F,MATCH($K254,リスト!$E:$E,0))),"")</f>
        <v/>
      </c>
      <c r="U254" s="2" t="str">
        <f>IF($B254="","",RIGHT($G254*1000+200+COUNTIF($G$2:$G254,$G254),9))</f>
        <v/>
      </c>
      <c r="V254" s="2" t="str">
        <f>IF(OR($B254="",設定!$I$15="",設定!$I$15="独立"),"",IF($M254="","　－　",IF($L254="",IF(設定!$I$15="所・名","　－　・"&amp;$M254,IF(設定!$I$15="所/名","　－　 / "&amp;$M254,IF(設定!$I$15="(所)名","(　－　) "&amp;$M254,IF(設定!$I$15="名・所",$M254&amp;"・　－　",IF(設定!$I$15="名/所",$M254&amp;" / 　－　",IF(設定!$I$15="名(所)",$M254&amp;"(　－　)")))))),IF(設定!$I$15="所・名",INDEX(リスト!$S$2:$S$48,MATCH($L254,リスト!$R$2:$R$48,0))&amp;"・"&amp;$M254,IF(設定!$I$15="所/名",INDEX(リスト!$S$2:$S$48,MATCH($L254,リスト!$R$2:$R$48,0))&amp;" / "&amp;$M254,IF(設定!$I$15="(所)名","("&amp;INDEX(リスト!$S$2:$S$48,MATCH($L254,リスト!$R$2:$R$48,0))&amp;") "&amp;$M254,IF(設定!$I$15="名・所",$M254&amp;"・"&amp;INDEX(リスト!$S$2:$S$48,MATCH($L254,リスト!$R$2:$R$48,0)),IF(設定!$I$15="名/所",$M254&amp;" / "&amp;INDEX(リスト!$S$2:$S$48,MATCH($L254,リスト!$R$2:$R$48,0)),IF(設定!$I$15="名(所)",$M254&amp;" ("&amp;INDEX(リスト!$S$2:$S$48,MATCH($L254,リスト!$R$2:$R$48,0))&amp;")")))))))))</f>
        <v/>
      </c>
    </row>
    <row r="255" spans="15:22" x14ac:dyDescent="0.4">
      <c r="O255" s="2" t="str">
        <f>IFERROR(IF($B255="","",INDEX(所属情報!$E:$E,MATCH($A255,所属情報!$A:$A,0))),"")</f>
        <v/>
      </c>
      <c r="P255" s="2" t="str">
        <f t="shared" si="9"/>
        <v/>
      </c>
      <c r="Q255" s="2" t="str">
        <f t="shared" si="10"/>
        <v/>
      </c>
      <c r="R255" s="2" t="str">
        <f t="shared" si="11"/>
        <v/>
      </c>
      <c r="S255" s="2" t="str">
        <f>IFERROR(IF($F255="","",INDEX(リスト!$C:$C,MATCH($F255,リスト!$B:$B,0))),"")</f>
        <v/>
      </c>
      <c r="T255" s="2" t="str">
        <f>IFERROR(IF($K255="","",INDEX(リスト!$F:$F,MATCH($K255,リスト!$E:$E,0))),"")</f>
        <v/>
      </c>
      <c r="U255" s="2" t="str">
        <f>IF($B255="","",RIGHT($G255*1000+200+COUNTIF($G$2:$G255,$G255),9))</f>
        <v/>
      </c>
      <c r="V255" s="2" t="str">
        <f>IF(OR($B255="",設定!$I$15="",設定!$I$15="独立"),"",IF($M255="","　－　",IF($L255="",IF(設定!$I$15="所・名","　－　・"&amp;$M255,IF(設定!$I$15="所/名","　－　 / "&amp;$M255,IF(設定!$I$15="(所)名","(　－　) "&amp;$M255,IF(設定!$I$15="名・所",$M255&amp;"・　－　",IF(設定!$I$15="名/所",$M255&amp;" / 　－　",IF(設定!$I$15="名(所)",$M255&amp;"(　－　)")))))),IF(設定!$I$15="所・名",INDEX(リスト!$S$2:$S$48,MATCH($L255,リスト!$R$2:$R$48,0))&amp;"・"&amp;$M255,IF(設定!$I$15="所/名",INDEX(リスト!$S$2:$S$48,MATCH($L255,リスト!$R$2:$R$48,0))&amp;" / "&amp;$M255,IF(設定!$I$15="(所)名","("&amp;INDEX(リスト!$S$2:$S$48,MATCH($L255,リスト!$R$2:$R$48,0))&amp;") "&amp;$M255,IF(設定!$I$15="名・所",$M255&amp;"・"&amp;INDEX(リスト!$S$2:$S$48,MATCH($L255,リスト!$R$2:$R$48,0)),IF(設定!$I$15="名/所",$M255&amp;" / "&amp;INDEX(リスト!$S$2:$S$48,MATCH($L255,リスト!$R$2:$R$48,0)),IF(設定!$I$15="名(所)",$M255&amp;" ("&amp;INDEX(リスト!$S$2:$S$48,MATCH($L255,リスト!$R$2:$R$48,0))&amp;")")))))))))</f>
        <v/>
      </c>
    </row>
    <row r="256" spans="15:22" x14ac:dyDescent="0.4">
      <c r="O256" s="2" t="str">
        <f>IFERROR(IF($B256="","",INDEX(所属情報!$E:$E,MATCH($A256,所属情報!$A:$A,0))),"")</f>
        <v/>
      </c>
      <c r="P256" s="2" t="str">
        <f t="shared" si="9"/>
        <v/>
      </c>
      <c r="Q256" s="2" t="str">
        <f t="shared" si="10"/>
        <v/>
      </c>
      <c r="R256" s="2" t="str">
        <f t="shared" si="11"/>
        <v/>
      </c>
      <c r="S256" s="2" t="str">
        <f>IFERROR(IF($F256="","",INDEX(リスト!$C:$C,MATCH($F256,リスト!$B:$B,0))),"")</f>
        <v/>
      </c>
      <c r="T256" s="2" t="str">
        <f>IFERROR(IF($K256="","",INDEX(リスト!$F:$F,MATCH($K256,リスト!$E:$E,0))),"")</f>
        <v/>
      </c>
      <c r="U256" s="2" t="str">
        <f>IF($B256="","",RIGHT($G256*1000+200+COUNTIF($G$2:$G256,$G256),9))</f>
        <v/>
      </c>
      <c r="V256" s="2" t="str">
        <f>IF(OR($B256="",設定!$I$15="",設定!$I$15="独立"),"",IF($M256="","　－　",IF($L256="",IF(設定!$I$15="所・名","　－　・"&amp;$M256,IF(設定!$I$15="所/名","　－　 / "&amp;$M256,IF(設定!$I$15="(所)名","(　－　) "&amp;$M256,IF(設定!$I$15="名・所",$M256&amp;"・　－　",IF(設定!$I$15="名/所",$M256&amp;" / 　－　",IF(設定!$I$15="名(所)",$M256&amp;"(　－　)")))))),IF(設定!$I$15="所・名",INDEX(リスト!$S$2:$S$48,MATCH($L256,リスト!$R$2:$R$48,0))&amp;"・"&amp;$M256,IF(設定!$I$15="所/名",INDEX(リスト!$S$2:$S$48,MATCH($L256,リスト!$R$2:$R$48,0))&amp;" / "&amp;$M256,IF(設定!$I$15="(所)名","("&amp;INDEX(リスト!$S$2:$S$48,MATCH($L256,リスト!$R$2:$R$48,0))&amp;") "&amp;$M256,IF(設定!$I$15="名・所",$M256&amp;"・"&amp;INDEX(リスト!$S$2:$S$48,MATCH($L256,リスト!$R$2:$R$48,0)),IF(設定!$I$15="名/所",$M256&amp;" / "&amp;INDEX(リスト!$S$2:$S$48,MATCH($L256,リスト!$R$2:$R$48,0)),IF(設定!$I$15="名(所)",$M256&amp;" ("&amp;INDEX(リスト!$S$2:$S$48,MATCH($L256,リスト!$R$2:$R$48,0))&amp;")")))))))))</f>
        <v/>
      </c>
    </row>
    <row r="257" spans="15:22" x14ac:dyDescent="0.4">
      <c r="O257" s="2" t="str">
        <f>IFERROR(IF($B257="","",INDEX(所属情報!$E:$E,MATCH($A257,所属情報!$A:$A,0))),"")</f>
        <v/>
      </c>
      <c r="P257" s="2" t="str">
        <f t="shared" si="9"/>
        <v/>
      </c>
      <c r="Q257" s="2" t="str">
        <f t="shared" si="10"/>
        <v/>
      </c>
      <c r="R257" s="2" t="str">
        <f t="shared" si="11"/>
        <v/>
      </c>
      <c r="S257" s="2" t="str">
        <f>IFERROR(IF($F257="","",INDEX(リスト!$C:$C,MATCH($F257,リスト!$B:$B,0))),"")</f>
        <v/>
      </c>
      <c r="T257" s="2" t="str">
        <f>IFERROR(IF($K257="","",INDEX(リスト!$F:$F,MATCH($K257,リスト!$E:$E,0))),"")</f>
        <v/>
      </c>
      <c r="U257" s="2" t="str">
        <f>IF($B257="","",RIGHT($G257*1000+200+COUNTIF($G$2:$G257,$G257),9))</f>
        <v/>
      </c>
      <c r="V257" s="2" t="str">
        <f>IF(OR($B257="",設定!$I$15="",設定!$I$15="独立"),"",IF($M257="","　－　",IF($L257="",IF(設定!$I$15="所・名","　－　・"&amp;$M257,IF(設定!$I$15="所/名","　－　 / "&amp;$M257,IF(設定!$I$15="(所)名","(　－　) "&amp;$M257,IF(設定!$I$15="名・所",$M257&amp;"・　－　",IF(設定!$I$15="名/所",$M257&amp;" / 　－　",IF(設定!$I$15="名(所)",$M257&amp;"(　－　)")))))),IF(設定!$I$15="所・名",INDEX(リスト!$S$2:$S$48,MATCH($L257,リスト!$R$2:$R$48,0))&amp;"・"&amp;$M257,IF(設定!$I$15="所/名",INDEX(リスト!$S$2:$S$48,MATCH($L257,リスト!$R$2:$R$48,0))&amp;" / "&amp;$M257,IF(設定!$I$15="(所)名","("&amp;INDEX(リスト!$S$2:$S$48,MATCH($L257,リスト!$R$2:$R$48,0))&amp;") "&amp;$M257,IF(設定!$I$15="名・所",$M257&amp;"・"&amp;INDEX(リスト!$S$2:$S$48,MATCH($L257,リスト!$R$2:$R$48,0)),IF(設定!$I$15="名/所",$M257&amp;" / "&amp;INDEX(リスト!$S$2:$S$48,MATCH($L257,リスト!$R$2:$R$48,0)),IF(設定!$I$15="名(所)",$M257&amp;" ("&amp;INDEX(リスト!$S$2:$S$48,MATCH($L257,リスト!$R$2:$R$48,0))&amp;")")))))))))</f>
        <v/>
      </c>
    </row>
    <row r="258" spans="15:22" x14ac:dyDescent="0.4">
      <c r="O258" s="2" t="str">
        <f>IFERROR(IF($B258="","",INDEX(所属情報!$E:$E,MATCH($A258,所属情報!$A:$A,0))),"")</f>
        <v/>
      </c>
      <c r="P258" s="2" t="str">
        <f t="shared" si="9"/>
        <v/>
      </c>
      <c r="Q258" s="2" t="str">
        <f t="shared" si="10"/>
        <v/>
      </c>
      <c r="R258" s="2" t="str">
        <f t="shared" si="11"/>
        <v/>
      </c>
      <c r="S258" s="2" t="str">
        <f>IFERROR(IF($F258="","",INDEX(リスト!$C:$C,MATCH($F258,リスト!$B:$B,0))),"")</f>
        <v/>
      </c>
      <c r="T258" s="2" t="str">
        <f>IFERROR(IF($K258="","",INDEX(リスト!$F:$F,MATCH($K258,リスト!$E:$E,0))),"")</f>
        <v/>
      </c>
      <c r="U258" s="2" t="str">
        <f>IF($B258="","",RIGHT($G258*1000+200+COUNTIF($G$2:$G258,$G258),9))</f>
        <v/>
      </c>
      <c r="V258" s="2" t="str">
        <f>IF(OR($B258="",設定!$I$15="",設定!$I$15="独立"),"",IF($M258="","　－　",IF($L258="",IF(設定!$I$15="所・名","　－　・"&amp;$M258,IF(設定!$I$15="所/名","　－　 / "&amp;$M258,IF(設定!$I$15="(所)名","(　－　) "&amp;$M258,IF(設定!$I$15="名・所",$M258&amp;"・　－　",IF(設定!$I$15="名/所",$M258&amp;" / 　－　",IF(設定!$I$15="名(所)",$M258&amp;"(　－　)")))))),IF(設定!$I$15="所・名",INDEX(リスト!$S$2:$S$48,MATCH($L258,リスト!$R$2:$R$48,0))&amp;"・"&amp;$M258,IF(設定!$I$15="所/名",INDEX(リスト!$S$2:$S$48,MATCH($L258,リスト!$R$2:$R$48,0))&amp;" / "&amp;$M258,IF(設定!$I$15="(所)名","("&amp;INDEX(リスト!$S$2:$S$48,MATCH($L258,リスト!$R$2:$R$48,0))&amp;") "&amp;$M258,IF(設定!$I$15="名・所",$M258&amp;"・"&amp;INDEX(リスト!$S$2:$S$48,MATCH($L258,リスト!$R$2:$R$48,0)),IF(設定!$I$15="名/所",$M258&amp;" / "&amp;INDEX(リスト!$S$2:$S$48,MATCH($L258,リスト!$R$2:$R$48,0)),IF(設定!$I$15="名(所)",$M258&amp;" ("&amp;INDEX(リスト!$S$2:$S$48,MATCH($L258,リスト!$R$2:$R$48,0))&amp;")")))))))))</f>
        <v/>
      </c>
    </row>
    <row r="259" spans="15:22" x14ac:dyDescent="0.4">
      <c r="O259" s="2" t="str">
        <f>IFERROR(IF($B259="","",INDEX(所属情報!$E:$E,MATCH($A259,所属情報!$A:$A,0))),"")</f>
        <v/>
      </c>
      <c r="P259" s="2" t="str">
        <f t="shared" ref="P259:P322" si="12">IF($C259="","",IF($E259="",$C259,$C259&amp;" ("&amp;$E259&amp;")"))</f>
        <v/>
      </c>
      <c r="Q259" s="2" t="str">
        <f t="shared" ref="Q259:Q322" si="13">IF($D259="","",ASC($D259))</f>
        <v/>
      </c>
      <c r="R259" s="2" t="str">
        <f t="shared" ref="R259:R322" si="14">IF($I259="","",UPPER($I259)&amp;" "&amp;UPPER(LEFT($J259,1))&amp;LOWER(RIGHT($J259,LEN($J259)-1))&amp;" ("&amp;MID($G259,3,2)&amp;")")</f>
        <v/>
      </c>
      <c r="S259" s="2" t="str">
        <f>IFERROR(IF($F259="","",INDEX(リスト!$C:$C,MATCH($F259,リスト!$B:$B,0))),"")</f>
        <v/>
      </c>
      <c r="T259" s="2" t="str">
        <f>IFERROR(IF($K259="","",INDEX(リスト!$F:$F,MATCH($K259,リスト!$E:$E,0))),"")</f>
        <v/>
      </c>
      <c r="U259" s="2" t="str">
        <f>IF($B259="","",RIGHT($G259*1000+200+COUNTIF($G$2:$G259,$G259),9))</f>
        <v/>
      </c>
      <c r="V259" s="2" t="str">
        <f>IF(OR($B259="",設定!$I$15="",設定!$I$15="独立"),"",IF($M259="","　－　",IF($L259="",IF(設定!$I$15="所・名","　－　・"&amp;$M259,IF(設定!$I$15="所/名","　－　 / "&amp;$M259,IF(設定!$I$15="(所)名","(　－　) "&amp;$M259,IF(設定!$I$15="名・所",$M259&amp;"・　－　",IF(設定!$I$15="名/所",$M259&amp;" / 　－　",IF(設定!$I$15="名(所)",$M259&amp;"(　－　)")))))),IF(設定!$I$15="所・名",INDEX(リスト!$S$2:$S$48,MATCH($L259,リスト!$R$2:$R$48,0))&amp;"・"&amp;$M259,IF(設定!$I$15="所/名",INDEX(リスト!$S$2:$S$48,MATCH($L259,リスト!$R$2:$R$48,0))&amp;" / "&amp;$M259,IF(設定!$I$15="(所)名","("&amp;INDEX(リスト!$S$2:$S$48,MATCH($L259,リスト!$R$2:$R$48,0))&amp;") "&amp;$M259,IF(設定!$I$15="名・所",$M259&amp;"・"&amp;INDEX(リスト!$S$2:$S$48,MATCH($L259,リスト!$R$2:$R$48,0)),IF(設定!$I$15="名/所",$M259&amp;" / "&amp;INDEX(リスト!$S$2:$S$48,MATCH($L259,リスト!$R$2:$R$48,0)),IF(設定!$I$15="名(所)",$M259&amp;" ("&amp;INDEX(リスト!$S$2:$S$48,MATCH($L259,リスト!$R$2:$R$48,0))&amp;")")))))))))</f>
        <v/>
      </c>
    </row>
    <row r="260" spans="15:22" x14ac:dyDescent="0.4">
      <c r="O260" s="2" t="str">
        <f>IFERROR(IF($B260="","",INDEX(所属情報!$E:$E,MATCH($A260,所属情報!$A:$A,0))),"")</f>
        <v/>
      </c>
      <c r="P260" s="2" t="str">
        <f t="shared" si="12"/>
        <v/>
      </c>
      <c r="Q260" s="2" t="str">
        <f t="shared" si="13"/>
        <v/>
      </c>
      <c r="R260" s="2" t="str">
        <f t="shared" si="14"/>
        <v/>
      </c>
      <c r="S260" s="2" t="str">
        <f>IFERROR(IF($F260="","",INDEX(リスト!$C:$C,MATCH($F260,リスト!$B:$B,0))),"")</f>
        <v/>
      </c>
      <c r="T260" s="2" t="str">
        <f>IFERROR(IF($K260="","",INDEX(リスト!$F:$F,MATCH($K260,リスト!$E:$E,0))),"")</f>
        <v/>
      </c>
      <c r="U260" s="2" t="str">
        <f>IF($B260="","",RIGHT($G260*1000+200+COUNTIF($G$2:$G260,$G260),9))</f>
        <v/>
      </c>
      <c r="V260" s="2" t="str">
        <f>IF(OR($B260="",設定!$I$15="",設定!$I$15="独立"),"",IF($M260="","　－　",IF($L260="",IF(設定!$I$15="所・名","　－　・"&amp;$M260,IF(設定!$I$15="所/名","　－　 / "&amp;$M260,IF(設定!$I$15="(所)名","(　－　) "&amp;$M260,IF(設定!$I$15="名・所",$M260&amp;"・　－　",IF(設定!$I$15="名/所",$M260&amp;" / 　－　",IF(設定!$I$15="名(所)",$M260&amp;"(　－　)")))))),IF(設定!$I$15="所・名",INDEX(リスト!$S$2:$S$48,MATCH($L260,リスト!$R$2:$R$48,0))&amp;"・"&amp;$M260,IF(設定!$I$15="所/名",INDEX(リスト!$S$2:$S$48,MATCH($L260,リスト!$R$2:$R$48,0))&amp;" / "&amp;$M260,IF(設定!$I$15="(所)名","("&amp;INDEX(リスト!$S$2:$S$48,MATCH($L260,リスト!$R$2:$R$48,0))&amp;") "&amp;$M260,IF(設定!$I$15="名・所",$M260&amp;"・"&amp;INDEX(リスト!$S$2:$S$48,MATCH($L260,リスト!$R$2:$R$48,0)),IF(設定!$I$15="名/所",$M260&amp;" / "&amp;INDEX(リスト!$S$2:$S$48,MATCH($L260,リスト!$R$2:$R$48,0)),IF(設定!$I$15="名(所)",$M260&amp;" ("&amp;INDEX(リスト!$S$2:$S$48,MATCH($L260,リスト!$R$2:$R$48,0))&amp;")")))))))))</f>
        <v/>
      </c>
    </row>
    <row r="261" spans="15:22" x14ac:dyDescent="0.4">
      <c r="O261" s="2" t="str">
        <f>IFERROR(IF($B261="","",INDEX(所属情報!$E:$E,MATCH($A261,所属情報!$A:$A,0))),"")</f>
        <v/>
      </c>
      <c r="P261" s="2" t="str">
        <f t="shared" si="12"/>
        <v/>
      </c>
      <c r="Q261" s="2" t="str">
        <f t="shared" si="13"/>
        <v/>
      </c>
      <c r="R261" s="2" t="str">
        <f t="shared" si="14"/>
        <v/>
      </c>
      <c r="S261" s="2" t="str">
        <f>IFERROR(IF($F261="","",INDEX(リスト!$C:$C,MATCH($F261,リスト!$B:$B,0))),"")</f>
        <v/>
      </c>
      <c r="T261" s="2" t="str">
        <f>IFERROR(IF($K261="","",INDEX(リスト!$F:$F,MATCH($K261,リスト!$E:$E,0))),"")</f>
        <v/>
      </c>
      <c r="U261" s="2" t="str">
        <f>IF($B261="","",RIGHT($G261*1000+200+COUNTIF($G$2:$G261,$G261),9))</f>
        <v/>
      </c>
      <c r="V261" s="2" t="str">
        <f>IF(OR($B261="",設定!$I$15="",設定!$I$15="独立"),"",IF($M261="","　－　",IF($L261="",IF(設定!$I$15="所・名","　－　・"&amp;$M261,IF(設定!$I$15="所/名","　－　 / "&amp;$M261,IF(設定!$I$15="(所)名","(　－　) "&amp;$M261,IF(設定!$I$15="名・所",$M261&amp;"・　－　",IF(設定!$I$15="名/所",$M261&amp;" / 　－　",IF(設定!$I$15="名(所)",$M261&amp;"(　－　)")))))),IF(設定!$I$15="所・名",INDEX(リスト!$S$2:$S$48,MATCH($L261,リスト!$R$2:$R$48,0))&amp;"・"&amp;$M261,IF(設定!$I$15="所/名",INDEX(リスト!$S$2:$S$48,MATCH($L261,リスト!$R$2:$R$48,0))&amp;" / "&amp;$M261,IF(設定!$I$15="(所)名","("&amp;INDEX(リスト!$S$2:$S$48,MATCH($L261,リスト!$R$2:$R$48,0))&amp;") "&amp;$M261,IF(設定!$I$15="名・所",$M261&amp;"・"&amp;INDEX(リスト!$S$2:$S$48,MATCH($L261,リスト!$R$2:$R$48,0)),IF(設定!$I$15="名/所",$M261&amp;" / "&amp;INDEX(リスト!$S$2:$S$48,MATCH($L261,リスト!$R$2:$R$48,0)),IF(設定!$I$15="名(所)",$M261&amp;" ("&amp;INDEX(リスト!$S$2:$S$48,MATCH($L261,リスト!$R$2:$R$48,0))&amp;")")))))))))</f>
        <v/>
      </c>
    </row>
    <row r="262" spans="15:22" x14ac:dyDescent="0.4">
      <c r="O262" s="2" t="str">
        <f>IFERROR(IF($B262="","",INDEX(所属情報!$E:$E,MATCH($A262,所属情報!$A:$A,0))),"")</f>
        <v/>
      </c>
      <c r="P262" s="2" t="str">
        <f t="shared" si="12"/>
        <v/>
      </c>
      <c r="Q262" s="2" t="str">
        <f t="shared" si="13"/>
        <v/>
      </c>
      <c r="R262" s="2" t="str">
        <f t="shared" si="14"/>
        <v/>
      </c>
      <c r="S262" s="2" t="str">
        <f>IFERROR(IF($F262="","",INDEX(リスト!$C:$C,MATCH($F262,リスト!$B:$B,0))),"")</f>
        <v/>
      </c>
      <c r="T262" s="2" t="str">
        <f>IFERROR(IF($K262="","",INDEX(リスト!$F:$F,MATCH($K262,リスト!$E:$E,0))),"")</f>
        <v/>
      </c>
      <c r="U262" s="2" t="str">
        <f>IF($B262="","",RIGHT($G262*1000+200+COUNTIF($G$2:$G262,$G262),9))</f>
        <v/>
      </c>
      <c r="V262" s="2" t="str">
        <f>IF(OR($B262="",設定!$I$15="",設定!$I$15="独立"),"",IF($M262="","　－　",IF($L262="",IF(設定!$I$15="所・名","　－　・"&amp;$M262,IF(設定!$I$15="所/名","　－　 / "&amp;$M262,IF(設定!$I$15="(所)名","(　－　) "&amp;$M262,IF(設定!$I$15="名・所",$M262&amp;"・　－　",IF(設定!$I$15="名/所",$M262&amp;" / 　－　",IF(設定!$I$15="名(所)",$M262&amp;"(　－　)")))))),IF(設定!$I$15="所・名",INDEX(リスト!$S$2:$S$48,MATCH($L262,リスト!$R$2:$R$48,0))&amp;"・"&amp;$M262,IF(設定!$I$15="所/名",INDEX(リスト!$S$2:$S$48,MATCH($L262,リスト!$R$2:$R$48,0))&amp;" / "&amp;$M262,IF(設定!$I$15="(所)名","("&amp;INDEX(リスト!$S$2:$S$48,MATCH($L262,リスト!$R$2:$R$48,0))&amp;") "&amp;$M262,IF(設定!$I$15="名・所",$M262&amp;"・"&amp;INDEX(リスト!$S$2:$S$48,MATCH($L262,リスト!$R$2:$R$48,0)),IF(設定!$I$15="名/所",$M262&amp;" / "&amp;INDEX(リスト!$S$2:$S$48,MATCH($L262,リスト!$R$2:$R$48,0)),IF(設定!$I$15="名(所)",$M262&amp;" ("&amp;INDEX(リスト!$S$2:$S$48,MATCH($L262,リスト!$R$2:$R$48,0))&amp;")")))))))))</f>
        <v/>
      </c>
    </row>
    <row r="263" spans="15:22" x14ac:dyDescent="0.4">
      <c r="O263" s="2" t="str">
        <f>IFERROR(IF($B263="","",INDEX(所属情報!$E:$E,MATCH($A263,所属情報!$A:$A,0))),"")</f>
        <v/>
      </c>
      <c r="P263" s="2" t="str">
        <f t="shared" si="12"/>
        <v/>
      </c>
      <c r="Q263" s="2" t="str">
        <f t="shared" si="13"/>
        <v/>
      </c>
      <c r="R263" s="2" t="str">
        <f t="shared" si="14"/>
        <v/>
      </c>
      <c r="S263" s="2" t="str">
        <f>IFERROR(IF($F263="","",INDEX(リスト!$C:$C,MATCH($F263,リスト!$B:$B,0))),"")</f>
        <v/>
      </c>
      <c r="T263" s="2" t="str">
        <f>IFERROR(IF($K263="","",INDEX(リスト!$F:$F,MATCH($K263,リスト!$E:$E,0))),"")</f>
        <v/>
      </c>
      <c r="U263" s="2" t="str">
        <f>IF($B263="","",RIGHT($G263*1000+200+COUNTIF($G$2:$G263,$G263),9))</f>
        <v/>
      </c>
      <c r="V263" s="2" t="str">
        <f>IF(OR($B263="",設定!$I$15="",設定!$I$15="独立"),"",IF($M263="","　－　",IF($L263="",IF(設定!$I$15="所・名","　－　・"&amp;$M263,IF(設定!$I$15="所/名","　－　 / "&amp;$M263,IF(設定!$I$15="(所)名","(　－　) "&amp;$M263,IF(設定!$I$15="名・所",$M263&amp;"・　－　",IF(設定!$I$15="名/所",$M263&amp;" / 　－　",IF(設定!$I$15="名(所)",$M263&amp;"(　－　)")))))),IF(設定!$I$15="所・名",INDEX(リスト!$S$2:$S$48,MATCH($L263,リスト!$R$2:$R$48,0))&amp;"・"&amp;$M263,IF(設定!$I$15="所/名",INDEX(リスト!$S$2:$S$48,MATCH($L263,リスト!$R$2:$R$48,0))&amp;" / "&amp;$M263,IF(設定!$I$15="(所)名","("&amp;INDEX(リスト!$S$2:$S$48,MATCH($L263,リスト!$R$2:$R$48,0))&amp;") "&amp;$M263,IF(設定!$I$15="名・所",$M263&amp;"・"&amp;INDEX(リスト!$S$2:$S$48,MATCH($L263,リスト!$R$2:$R$48,0)),IF(設定!$I$15="名/所",$M263&amp;" / "&amp;INDEX(リスト!$S$2:$S$48,MATCH($L263,リスト!$R$2:$R$48,0)),IF(設定!$I$15="名(所)",$M263&amp;" ("&amp;INDEX(リスト!$S$2:$S$48,MATCH($L263,リスト!$R$2:$R$48,0))&amp;")")))))))))</f>
        <v/>
      </c>
    </row>
    <row r="264" spans="15:22" x14ac:dyDescent="0.4">
      <c r="O264" s="2" t="str">
        <f>IFERROR(IF($B264="","",INDEX(所属情報!$E:$E,MATCH($A264,所属情報!$A:$A,0))),"")</f>
        <v/>
      </c>
      <c r="P264" s="2" t="str">
        <f t="shared" si="12"/>
        <v/>
      </c>
      <c r="Q264" s="2" t="str">
        <f t="shared" si="13"/>
        <v/>
      </c>
      <c r="R264" s="2" t="str">
        <f t="shared" si="14"/>
        <v/>
      </c>
      <c r="S264" s="2" t="str">
        <f>IFERROR(IF($F264="","",INDEX(リスト!$C:$C,MATCH($F264,リスト!$B:$B,0))),"")</f>
        <v/>
      </c>
      <c r="T264" s="2" t="str">
        <f>IFERROR(IF($K264="","",INDEX(リスト!$F:$F,MATCH($K264,リスト!$E:$E,0))),"")</f>
        <v/>
      </c>
      <c r="U264" s="2" t="str">
        <f>IF($B264="","",RIGHT($G264*1000+200+COUNTIF($G$2:$G264,$G264),9))</f>
        <v/>
      </c>
      <c r="V264" s="2" t="str">
        <f>IF(OR($B264="",設定!$I$15="",設定!$I$15="独立"),"",IF($M264="","　－　",IF($L264="",IF(設定!$I$15="所・名","　－　・"&amp;$M264,IF(設定!$I$15="所/名","　－　 / "&amp;$M264,IF(設定!$I$15="(所)名","(　－　) "&amp;$M264,IF(設定!$I$15="名・所",$M264&amp;"・　－　",IF(設定!$I$15="名/所",$M264&amp;" / 　－　",IF(設定!$I$15="名(所)",$M264&amp;"(　－　)")))))),IF(設定!$I$15="所・名",INDEX(リスト!$S$2:$S$48,MATCH($L264,リスト!$R$2:$R$48,0))&amp;"・"&amp;$M264,IF(設定!$I$15="所/名",INDEX(リスト!$S$2:$S$48,MATCH($L264,リスト!$R$2:$R$48,0))&amp;" / "&amp;$M264,IF(設定!$I$15="(所)名","("&amp;INDEX(リスト!$S$2:$S$48,MATCH($L264,リスト!$R$2:$R$48,0))&amp;") "&amp;$M264,IF(設定!$I$15="名・所",$M264&amp;"・"&amp;INDEX(リスト!$S$2:$S$48,MATCH($L264,リスト!$R$2:$R$48,0)),IF(設定!$I$15="名/所",$M264&amp;" / "&amp;INDEX(リスト!$S$2:$S$48,MATCH($L264,リスト!$R$2:$R$48,0)),IF(設定!$I$15="名(所)",$M264&amp;" ("&amp;INDEX(リスト!$S$2:$S$48,MATCH($L264,リスト!$R$2:$R$48,0))&amp;")")))))))))</f>
        <v/>
      </c>
    </row>
    <row r="265" spans="15:22" x14ac:dyDescent="0.4">
      <c r="O265" s="2" t="str">
        <f>IFERROR(IF($B265="","",INDEX(所属情報!$E:$E,MATCH($A265,所属情報!$A:$A,0))),"")</f>
        <v/>
      </c>
      <c r="P265" s="2" t="str">
        <f t="shared" si="12"/>
        <v/>
      </c>
      <c r="Q265" s="2" t="str">
        <f t="shared" si="13"/>
        <v/>
      </c>
      <c r="R265" s="2" t="str">
        <f t="shared" si="14"/>
        <v/>
      </c>
      <c r="S265" s="2" t="str">
        <f>IFERROR(IF($F265="","",INDEX(リスト!$C:$C,MATCH($F265,リスト!$B:$B,0))),"")</f>
        <v/>
      </c>
      <c r="T265" s="2" t="str">
        <f>IFERROR(IF($K265="","",INDEX(リスト!$F:$F,MATCH($K265,リスト!$E:$E,0))),"")</f>
        <v/>
      </c>
      <c r="U265" s="2" t="str">
        <f>IF($B265="","",RIGHT($G265*1000+200+COUNTIF($G$2:$G265,$G265),9))</f>
        <v/>
      </c>
      <c r="V265" s="2" t="str">
        <f>IF(OR($B265="",設定!$I$15="",設定!$I$15="独立"),"",IF($M265="","　－　",IF($L265="",IF(設定!$I$15="所・名","　－　・"&amp;$M265,IF(設定!$I$15="所/名","　－　 / "&amp;$M265,IF(設定!$I$15="(所)名","(　－　) "&amp;$M265,IF(設定!$I$15="名・所",$M265&amp;"・　－　",IF(設定!$I$15="名/所",$M265&amp;" / 　－　",IF(設定!$I$15="名(所)",$M265&amp;"(　－　)")))))),IF(設定!$I$15="所・名",INDEX(リスト!$S$2:$S$48,MATCH($L265,リスト!$R$2:$R$48,0))&amp;"・"&amp;$M265,IF(設定!$I$15="所/名",INDEX(リスト!$S$2:$S$48,MATCH($L265,リスト!$R$2:$R$48,0))&amp;" / "&amp;$M265,IF(設定!$I$15="(所)名","("&amp;INDEX(リスト!$S$2:$S$48,MATCH($L265,リスト!$R$2:$R$48,0))&amp;") "&amp;$M265,IF(設定!$I$15="名・所",$M265&amp;"・"&amp;INDEX(リスト!$S$2:$S$48,MATCH($L265,リスト!$R$2:$R$48,0)),IF(設定!$I$15="名/所",$M265&amp;" / "&amp;INDEX(リスト!$S$2:$S$48,MATCH($L265,リスト!$R$2:$R$48,0)),IF(設定!$I$15="名(所)",$M265&amp;" ("&amp;INDEX(リスト!$S$2:$S$48,MATCH($L265,リスト!$R$2:$R$48,0))&amp;")")))))))))</f>
        <v/>
      </c>
    </row>
    <row r="266" spans="15:22" x14ac:dyDescent="0.4">
      <c r="O266" s="2" t="str">
        <f>IFERROR(IF($B266="","",INDEX(所属情報!$E:$E,MATCH($A266,所属情報!$A:$A,0))),"")</f>
        <v/>
      </c>
      <c r="P266" s="2" t="str">
        <f t="shared" si="12"/>
        <v/>
      </c>
      <c r="Q266" s="2" t="str">
        <f t="shared" si="13"/>
        <v/>
      </c>
      <c r="R266" s="2" t="str">
        <f t="shared" si="14"/>
        <v/>
      </c>
      <c r="S266" s="2" t="str">
        <f>IFERROR(IF($F266="","",INDEX(リスト!$C:$C,MATCH($F266,リスト!$B:$B,0))),"")</f>
        <v/>
      </c>
      <c r="T266" s="2" t="str">
        <f>IFERROR(IF($K266="","",INDEX(リスト!$F:$F,MATCH($K266,リスト!$E:$E,0))),"")</f>
        <v/>
      </c>
      <c r="U266" s="2" t="str">
        <f>IF($B266="","",RIGHT($G266*1000+200+COUNTIF($G$2:$G266,$G266),9))</f>
        <v/>
      </c>
      <c r="V266" s="2" t="str">
        <f>IF(OR($B266="",設定!$I$15="",設定!$I$15="独立"),"",IF($M266="","　－　",IF($L266="",IF(設定!$I$15="所・名","　－　・"&amp;$M266,IF(設定!$I$15="所/名","　－　 / "&amp;$M266,IF(設定!$I$15="(所)名","(　－　) "&amp;$M266,IF(設定!$I$15="名・所",$M266&amp;"・　－　",IF(設定!$I$15="名/所",$M266&amp;" / 　－　",IF(設定!$I$15="名(所)",$M266&amp;"(　－　)")))))),IF(設定!$I$15="所・名",INDEX(リスト!$S$2:$S$48,MATCH($L266,リスト!$R$2:$R$48,0))&amp;"・"&amp;$M266,IF(設定!$I$15="所/名",INDEX(リスト!$S$2:$S$48,MATCH($L266,リスト!$R$2:$R$48,0))&amp;" / "&amp;$M266,IF(設定!$I$15="(所)名","("&amp;INDEX(リスト!$S$2:$S$48,MATCH($L266,リスト!$R$2:$R$48,0))&amp;") "&amp;$M266,IF(設定!$I$15="名・所",$M266&amp;"・"&amp;INDEX(リスト!$S$2:$S$48,MATCH($L266,リスト!$R$2:$R$48,0)),IF(設定!$I$15="名/所",$M266&amp;" / "&amp;INDEX(リスト!$S$2:$S$48,MATCH($L266,リスト!$R$2:$R$48,0)),IF(設定!$I$15="名(所)",$M266&amp;" ("&amp;INDEX(リスト!$S$2:$S$48,MATCH($L266,リスト!$R$2:$R$48,0))&amp;")")))))))))</f>
        <v/>
      </c>
    </row>
    <row r="267" spans="15:22" x14ac:dyDescent="0.4">
      <c r="O267" s="2" t="str">
        <f>IFERROR(IF($B267="","",INDEX(所属情報!$E:$E,MATCH($A267,所属情報!$A:$A,0))),"")</f>
        <v/>
      </c>
      <c r="P267" s="2" t="str">
        <f t="shared" si="12"/>
        <v/>
      </c>
      <c r="Q267" s="2" t="str">
        <f t="shared" si="13"/>
        <v/>
      </c>
      <c r="R267" s="2" t="str">
        <f t="shared" si="14"/>
        <v/>
      </c>
      <c r="S267" s="2" t="str">
        <f>IFERROR(IF($F267="","",INDEX(リスト!$C:$C,MATCH($F267,リスト!$B:$B,0))),"")</f>
        <v/>
      </c>
      <c r="T267" s="2" t="str">
        <f>IFERROR(IF($K267="","",INDEX(リスト!$F:$F,MATCH($K267,リスト!$E:$E,0))),"")</f>
        <v/>
      </c>
      <c r="U267" s="2" t="str">
        <f>IF($B267="","",RIGHT($G267*1000+200+COUNTIF($G$2:$G267,$G267),9))</f>
        <v/>
      </c>
      <c r="V267" s="2" t="str">
        <f>IF(OR($B267="",設定!$I$15="",設定!$I$15="独立"),"",IF($M267="","　－　",IF($L267="",IF(設定!$I$15="所・名","　－　・"&amp;$M267,IF(設定!$I$15="所/名","　－　 / "&amp;$M267,IF(設定!$I$15="(所)名","(　－　) "&amp;$M267,IF(設定!$I$15="名・所",$M267&amp;"・　－　",IF(設定!$I$15="名/所",$M267&amp;" / 　－　",IF(設定!$I$15="名(所)",$M267&amp;"(　－　)")))))),IF(設定!$I$15="所・名",INDEX(リスト!$S$2:$S$48,MATCH($L267,リスト!$R$2:$R$48,0))&amp;"・"&amp;$M267,IF(設定!$I$15="所/名",INDEX(リスト!$S$2:$S$48,MATCH($L267,リスト!$R$2:$R$48,0))&amp;" / "&amp;$M267,IF(設定!$I$15="(所)名","("&amp;INDEX(リスト!$S$2:$S$48,MATCH($L267,リスト!$R$2:$R$48,0))&amp;") "&amp;$M267,IF(設定!$I$15="名・所",$M267&amp;"・"&amp;INDEX(リスト!$S$2:$S$48,MATCH($L267,リスト!$R$2:$R$48,0)),IF(設定!$I$15="名/所",$M267&amp;" / "&amp;INDEX(リスト!$S$2:$S$48,MATCH($L267,リスト!$R$2:$R$48,0)),IF(設定!$I$15="名(所)",$M267&amp;" ("&amp;INDEX(リスト!$S$2:$S$48,MATCH($L267,リスト!$R$2:$R$48,0))&amp;")")))))))))</f>
        <v/>
      </c>
    </row>
    <row r="268" spans="15:22" x14ac:dyDescent="0.4">
      <c r="O268" s="2" t="str">
        <f>IFERROR(IF($B268="","",INDEX(所属情報!$E:$E,MATCH($A268,所属情報!$A:$A,0))),"")</f>
        <v/>
      </c>
      <c r="P268" s="2" t="str">
        <f t="shared" si="12"/>
        <v/>
      </c>
      <c r="Q268" s="2" t="str">
        <f t="shared" si="13"/>
        <v/>
      </c>
      <c r="R268" s="2" t="str">
        <f t="shared" si="14"/>
        <v/>
      </c>
      <c r="S268" s="2" t="str">
        <f>IFERROR(IF($F268="","",INDEX(リスト!$C:$C,MATCH($F268,リスト!$B:$B,0))),"")</f>
        <v/>
      </c>
      <c r="T268" s="2" t="str">
        <f>IFERROR(IF($K268="","",INDEX(リスト!$F:$F,MATCH($K268,リスト!$E:$E,0))),"")</f>
        <v/>
      </c>
      <c r="U268" s="2" t="str">
        <f>IF($B268="","",RIGHT($G268*1000+200+COUNTIF($G$2:$G268,$G268),9))</f>
        <v/>
      </c>
      <c r="V268" s="2" t="str">
        <f>IF(OR($B268="",設定!$I$15="",設定!$I$15="独立"),"",IF($M268="","　－　",IF($L268="",IF(設定!$I$15="所・名","　－　・"&amp;$M268,IF(設定!$I$15="所/名","　－　 / "&amp;$M268,IF(設定!$I$15="(所)名","(　－　) "&amp;$M268,IF(設定!$I$15="名・所",$M268&amp;"・　－　",IF(設定!$I$15="名/所",$M268&amp;" / 　－　",IF(設定!$I$15="名(所)",$M268&amp;"(　－　)")))))),IF(設定!$I$15="所・名",INDEX(リスト!$S$2:$S$48,MATCH($L268,リスト!$R$2:$R$48,0))&amp;"・"&amp;$M268,IF(設定!$I$15="所/名",INDEX(リスト!$S$2:$S$48,MATCH($L268,リスト!$R$2:$R$48,0))&amp;" / "&amp;$M268,IF(設定!$I$15="(所)名","("&amp;INDEX(リスト!$S$2:$S$48,MATCH($L268,リスト!$R$2:$R$48,0))&amp;") "&amp;$M268,IF(設定!$I$15="名・所",$M268&amp;"・"&amp;INDEX(リスト!$S$2:$S$48,MATCH($L268,リスト!$R$2:$R$48,0)),IF(設定!$I$15="名/所",$M268&amp;" / "&amp;INDEX(リスト!$S$2:$S$48,MATCH($L268,リスト!$R$2:$R$48,0)),IF(設定!$I$15="名(所)",$M268&amp;" ("&amp;INDEX(リスト!$S$2:$S$48,MATCH($L268,リスト!$R$2:$R$48,0))&amp;")")))))))))</f>
        <v/>
      </c>
    </row>
    <row r="269" spans="15:22" x14ac:dyDescent="0.4">
      <c r="O269" s="2" t="str">
        <f>IFERROR(IF($B269="","",INDEX(所属情報!$E:$E,MATCH($A269,所属情報!$A:$A,0))),"")</f>
        <v/>
      </c>
      <c r="P269" s="2" t="str">
        <f t="shared" si="12"/>
        <v/>
      </c>
      <c r="Q269" s="2" t="str">
        <f t="shared" si="13"/>
        <v/>
      </c>
      <c r="R269" s="2" t="str">
        <f t="shared" si="14"/>
        <v/>
      </c>
      <c r="S269" s="2" t="str">
        <f>IFERROR(IF($F269="","",INDEX(リスト!$C:$C,MATCH($F269,リスト!$B:$B,0))),"")</f>
        <v/>
      </c>
      <c r="T269" s="2" t="str">
        <f>IFERROR(IF($K269="","",INDEX(リスト!$F:$F,MATCH($K269,リスト!$E:$E,0))),"")</f>
        <v/>
      </c>
      <c r="U269" s="2" t="str">
        <f>IF($B269="","",RIGHT($G269*1000+200+COUNTIF($G$2:$G269,$G269),9))</f>
        <v/>
      </c>
      <c r="V269" s="2" t="str">
        <f>IF(OR($B269="",設定!$I$15="",設定!$I$15="独立"),"",IF($M269="","　－　",IF($L269="",IF(設定!$I$15="所・名","　－　・"&amp;$M269,IF(設定!$I$15="所/名","　－　 / "&amp;$M269,IF(設定!$I$15="(所)名","(　－　) "&amp;$M269,IF(設定!$I$15="名・所",$M269&amp;"・　－　",IF(設定!$I$15="名/所",$M269&amp;" / 　－　",IF(設定!$I$15="名(所)",$M269&amp;"(　－　)")))))),IF(設定!$I$15="所・名",INDEX(リスト!$S$2:$S$48,MATCH($L269,リスト!$R$2:$R$48,0))&amp;"・"&amp;$M269,IF(設定!$I$15="所/名",INDEX(リスト!$S$2:$S$48,MATCH($L269,リスト!$R$2:$R$48,0))&amp;" / "&amp;$M269,IF(設定!$I$15="(所)名","("&amp;INDEX(リスト!$S$2:$S$48,MATCH($L269,リスト!$R$2:$R$48,0))&amp;") "&amp;$M269,IF(設定!$I$15="名・所",$M269&amp;"・"&amp;INDEX(リスト!$S$2:$S$48,MATCH($L269,リスト!$R$2:$R$48,0)),IF(設定!$I$15="名/所",$M269&amp;" / "&amp;INDEX(リスト!$S$2:$S$48,MATCH($L269,リスト!$R$2:$R$48,0)),IF(設定!$I$15="名(所)",$M269&amp;" ("&amp;INDEX(リスト!$S$2:$S$48,MATCH($L269,リスト!$R$2:$R$48,0))&amp;")")))))))))</f>
        <v/>
      </c>
    </row>
    <row r="270" spans="15:22" x14ac:dyDescent="0.4">
      <c r="O270" s="2" t="str">
        <f>IFERROR(IF($B270="","",INDEX(所属情報!$E:$E,MATCH($A270,所属情報!$A:$A,0))),"")</f>
        <v/>
      </c>
      <c r="P270" s="2" t="str">
        <f t="shared" si="12"/>
        <v/>
      </c>
      <c r="Q270" s="2" t="str">
        <f t="shared" si="13"/>
        <v/>
      </c>
      <c r="R270" s="2" t="str">
        <f t="shared" si="14"/>
        <v/>
      </c>
      <c r="S270" s="2" t="str">
        <f>IFERROR(IF($F270="","",INDEX(リスト!$C:$C,MATCH($F270,リスト!$B:$B,0))),"")</f>
        <v/>
      </c>
      <c r="T270" s="2" t="str">
        <f>IFERROR(IF($K270="","",INDEX(リスト!$F:$F,MATCH($K270,リスト!$E:$E,0))),"")</f>
        <v/>
      </c>
      <c r="U270" s="2" t="str">
        <f>IF($B270="","",RIGHT($G270*1000+200+COUNTIF($G$2:$G270,$G270),9))</f>
        <v/>
      </c>
      <c r="V270" s="2" t="str">
        <f>IF(OR($B270="",設定!$I$15="",設定!$I$15="独立"),"",IF($M270="","　－　",IF($L270="",IF(設定!$I$15="所・名","　－　・"&amp;$M270,IF(設定!$I$15="所/名","　－　 / "&amp;$M270,IF(設定!$I$15="(所)名","(　－　) "&amp;$M270,IF(設定!$I$15="名・所",$M270&amp;"・　－　",IF(設定!$I$15="名/所",$M270&amp;" / 　－　",IF(設定!$I$15="名(所)",$M270&amp;"(　－　)")))))),IF(設定!$I$15="所・名",INDEX(リスト!$S$2:$S$48,MATCH($L270,リスト!$R$2:$R$48,0))&amp;"・"&amp;$M270,IF(設定!$I$15="所/名",INDEX(リスト!$S$2:$S$48,MATCH($L270,リスト!$R$2:$R$48,0))&amp;" / "&amp;$M270,IF(設定!$I$15="(所)名","("&amp;INDEX(リスト!$S$2:$S$48,MATCH($L270,リスト!$R$2:$R$48,0))&amp;") "&amp;$M270,IF(設定!$I$15="名・所",$M270&amp;"・"&amp;INDEX(リスト!$S$2:$S$48,MATCH($L270,リスト!$R$2:$R$48,0)),IF(設定!$I$15="名/所",$M270&amp;" / "&amp;INDEX(リスト!$S$2:$S$48,MATCH($L270,リスト!$R$2:$R$48,0)),IF(設定!$I$15="名(所)",$M270&amp;" ("&amp;INDEX(リスト!$S$2:$S$48,MATCH($L270,リスト!$R$2:$R$48,0))&amp;")")))))))))</f>
        <v/>
      </c>
    </row>
    <row r="271" spans="15:22" x14ac:dyDescent="0.4">
      <c r="O271" s="2" t="str">
        <f>IFERROR(IF($B271="","",INDEX(所属情報!$E:$E,MATCH($A271,所属情報!$A:$A,0))),"")</f>
        <v/>
      </c>
      <c r="P271" s="2" t="str">
        <f t="shared" si="12"/>
        <v/>
      </c>
      <c r="Q271" s="2" t="str">
        <f t="shared" si="13"/>
        <v/>
      </c>
      <c r="R271" s="2" t="str">
        <f t="shared" si="14"/>
        <v/>
      </c>
      <c r="S271" s="2" t="str">
        <f>IFERROR(IF($F271="","",INDEX(リスト!$C:$C,MATCH($F271,リスト!$B:$B,0))),"")</f>
        <v/>
      </c>
      <c r="T271" s="2" t="str">
        <f>IFERROR(IF($K271="","",INDEX(リスト!$F:$F,MATCH($K271,リスト!$E:$E,0))),"")</f>
        <v/>
      </c>
      <c r="U271" s="2" t="str">
        <f>IF($B271="","",RIGHT($G271*1000+200+COUNTIF($G$2:$G271,$G271),9))</f>
        <v/>
      </c>
      <c r="V271" s="2" t="str">
        <f>IF(OR($B271="",設定!$I$15="",設定!$I$15="独立"),"",IF($M271="","　－　",IF($L271="",IF(設定!$I$15="所・名","　－　・"&amp;$M271,IF(設定!$I$15="所/名","　－　 / "&amp;$M271,IF(設定!$I$15="(所)名","(　－　) "&amp;$M271,IF(設定!$I$15="名・所",$M271&amp;"・　－　",IF(設定!$I$15="名/所",$M271&amp;" / 　－　",IF(設定!$I$15="名(所)",$M271&amp;"(　－　)")))))),IF(設定!$I$15="所・名",INDEX(リスト!$S$2:$S$48,MATCH($L271,リスト!$R$2:$R$48,0))&amp;"・"&amp;$M271,IF(設定!$I$15="所/名",INDEX(リスト!$S$2:$S$48,MATCH($L271,リスト!$R$2:$R$48,0))&amp;" / "&amp;$M271,IF(設定!$I$15="(所)名","("&amp;INDEX(リスト!$S$2:$S$48,MATCH($L271,リスト!$R$2:$R$48,0))&amp;") "&amp;$M271,IF(設定!$I$15="名・所",$M271&amp;"・"&amp;INDEX(リスト!$S$2:$S$48,MATCH($L271,リスト!$R$2:$R$48,0)),IF(設定!$I$15="名/所",$M271&amp;" / "&amp;INDEX(リスト!$S$2:$S$48,MATCH($L271,リスト!$R$2:$R$48,0)),IF(設定!$I$15="名(所)",$M271&amp;" ("&amp;INDEX(リスト!$S$2:$S$48,MATCH($L271,リスト!$R$2:$R$48,0))&amp;")")))))))))</f>
        <v/>
      </c>
    </row>
    <row r="272" spans="15:22" x14ac:dyDescent="0.4">
      <c r="O272" s="2" t="str">
        <f>IFERROR(IF($B272="","",INDEX(所属情報!$E:$E,MATCH($A272,所属情報!$A:$A,0))),"")</f>
        <v/>
      </c>
      <c r="P272" s="2" t="str">
        <f t="shared" si="12"/>
        <v/>
      </c>
      <c r="Q272" s="2" t="str">
        <f t="shared" si="13"/>
        <v/>
      </c>
      <c r="R272" s="2" t="str">
        <f t="shared" si="14"/>
        <v/>
      </c>
      <c r="S272" s="2" t="str">
        <f>IFERROR(IF($F272="","",INDEX(リスト!$C:$C,MATCH($F272,リスト!$B:$B,0))),"")</f>
        <v/>
      </c>
      <c r="T272" s="2" t="str">
        <f>IFERROR(IF($K272="","",INDEX(リスト!$F:$F,MATCH($K272,リスト!$E:$E,0))),"")</f>
        <v/>
      </c>
      <c r="U272" s="2" t="str">
        <f>IF($B272="","",RIGHT($G272*1000+200+COUNTIF($G$2:$G272,$G272),9))</f>
        <v/>
      </c>
      <c r="V272" s="2" t="str">
        <f>IF(OR($B272="",設定!$I$15="",設定!$I$15="独立"),"",IF($M272="","　－　",IF($L272="",IF(設定!$I$15="所・名","　－　・"&amp;$M272,IF(設定!$I$15="所/名","　－　 / "&amp;$M272,IF(設定!$I$15="(所)名","(　－　) "&amp;$M272,IF(設定!$I$15="名・所",$M272&amp;"・　－　",IF(設定!$I$15="名/所",$M272&amp;" / 　－　",IF(設定!$I$15="名(所)",$M272&amp;"(　－　)")))))),IF(設定!$I$15="所・名",INDEX(リスト!$S$2:$S$48,MATCH($L272,リスト!$R$2:$R$48,0))&amp;"・"&amp;$M272,IF(設定!$I$15="所/名",INDEX(リスト!$S$2:$S$48,MATCH($L272,リスト!$R$2:$R$48,0))&amp;" / "&amp;$M272,IF(設定!$I$15="(所)名","("&amp;INDEX(リスト!$S$2:$S$48,MATCH($L272,リスト!$R$2:$R$48,0))&amp;") "&amp;$M272,IF(設定!$I$15="名・所",$M272&amp;"・"&amp;INDEX(リスト!$S$2:$S$48,MATCH($L272,リスト!$R$2:$R$48,0)),IF(設定!$I$15="名/所",$M272&amp;" / "&amp;INDEX(リスト!$S$2:$S$48,MATCH($L272,リスト!$R$2:$R$48,0)),IF(設定!$I$15="名(所)",$M272&amp;" ("&amp;INDEX(リスト!$S$2:$S$48,MATCH($L272,リスト!$R$2:$R$48,0))&amp;")")))))))))</f>
        <v/>
      </c>
    </row>
    <row r="273" spans="15:22" x14ac:dyDescent="0.4">
      <c r="O273" s="2" t="str">
        <f>IFERROR(IF($B273="","",INDEX(所属情報!$E:$E,MATCH($A273,所属情報!$A:$A,0))),"")</f>
        <v/>
      </c>
      <c r="P273" s="2" t="str">
        <f t="shared" si="12"/>
        <v/>
      </c>
      <c r="Q273" s="2" t="str">
        <f t="shared" si="13"/>
        <v/>
      </c>
      <c r="R273" s="2" t="str">
        <f t="shared" si="14"/>
        <v/>
      </c>
      <c r="S273" s="2" t="str">
        <f>IFERROR(IF($F273="","",INDEX(リスト!$C:$C,MATCH($F273,リスト!$B:$B,0))),"")</f>
        <v/>
      </c>
      <c r="T273" s="2" t="str">
        <f>IFERROR(IF($K273="","",INDEX(リスト!$F:$F,MATCH($K273,リスト!$E:$E,0))),"")</f>
        <v/>
      </c>
      <c r="U273" s="2" t="str">
        <f>IF($B273="","",RIGHT($G273*1000+200+COUNTIF($G$2:$G273,$G273),9))</f>
        <v/>
      </c>
      <c r="V273" s="2" t="str">
        <f>IF(OR($B273="",設定!$I$15="",設定!$I$15="独立"),"",IF($M273="","　－　",IF($L273="",IF(設定!$I$15="所・名","　－　・"&amp;$M273,IF(設定!$I$15="所/名","　－　 / "&amp;$M273,IF(設定!$I$15="(所)名","(　－　) "&amp;$M273,IF(設定!$I$15="名・所",$M273&amp;"・　－　",IF(設定!$I$15="名/所",$M273&amp;" / 　－　",IF(設定!$I$15="名(所)",$M273&amp;"(　－　)")))))),IF(設定!$I$15="所・名",INDEX(リスト!$S$2:$S$48,MATCH($L273,リスト!$R$2:$R$48,0))&amp;"・"&amp;$M273,IF(設定!$I$15="所/名",INDEX(リスト!$S$2:$S$48,MATCH($L273,リスト!$R$2:$R$48,0))&amp;" / "&amp;$M273,IF(設定!$I$15="(所)名","("&amp;INDEX(リスト!$S$2:$S$48,MATCH($L273,リスト!$R$2:$R$48,0))&amp;") "&amp;$M273,IF(設定!$I$15="名・所",$M273&amp;"・"&amp;INDEX(リスト!$S$2:$S$48,MATCH($L273,リスト!$R$2:$R$48,0)),IF(設定!$I$15="名/所",$M273&amp;" / "&amp;INDEX(リスト!$S$2:$S$48,MATCH($L273,リスト!$R$2:$R$48,0)),IF(設定!$I$15="名(所)",$M273&amp;" ("&amp;INDEX(リスト!$S$2:$S$48,MATCH($L273,リスト!$R$2:$R$48,0))&amp;")")))))))))</f>
        <v/>
      </c>
    </row>
    <row r="274" spans="15:22" x14ac:dyDescent="0.4">
      <c r="O274" s="2" t="str">
        <f>IFERROR(IF($B274="","",INDEX(所属情報!$E:$E,MATCH($A274,所属情報!$A:$A,0))),"")</f>
        <v/>
      </c>
      <c r="P274" s="2" t="str">
        <f t="shared" si="12"/>
        <v/>
      </c>
      <c r="Q274" s="2" t="str">
        <f t="shared" si="13"/>
        <v/>
      </c>
      <c r="R274" s="2" t="str">
        <f t="shared" si="14"/>
        <v/>
      </c>
      <c r="S274" s="2" t="str">
        <f>IFERROR(IF($F274="","",INDEX(リスト!$C:$C,MATCH($F274,リスト!$B:$B,0))),"")</f>
        <v/>
      </c>
      <c r="T274" s="2" t="str">
        <f>IFERROR(IF($K274="","",INDEX(リスト!$F:$F,MATCH($K274,リスト!$E:$E,0))),"")</f>
        <v/>
      </c>
      <c r="U274" s="2" t="str">
        <f>IF($B274="","",RIGHT($G274*1000+200+COUNTIF($G$2:$G274,$G274),9))</f>
        <v/>
      </c>
      <c r="V274" s="2" t="str">
        <f>IF(OR($B274="",設定!$I$15="",設定!$I$15="独立"),"",IF($M274="","　－　",IF($L274="",IF(設定!$I$15="所・名","　－　・"&amp;$M274,IF(設定!$I$15="所/名","　－　 / "&amp;$M274,IF(設定!$I$15="(所)名","(　－　) "&amp;$M274,IF(設定!$I$15="名・所",$M274&amp;"・　－　",IF(設定!$I$15="名/所",$M274&amp;" / 　－　",IF(設定!$I$15="名(所)",$M274&amp;"(　－　)")))))),IF(設定!$I$15="所・名",INDEX(リスト!$S$2:$S$48,MATCH($L274,リスト!$R$2:$R$48,0))&amp;"・"&amp;$M274,IF(設定!$I$15="所/名",INDEX(リスト!$S$2:$S$48,MATCH($L274,リスト!$R$2:$R$48,0))&amp;" / "&amp;$M274,IF(設定!$I$15="(所)名","("&amp;INDEX(リスト!$S$2:$S$48,MATCH($L274,リスト!$R$2:$R$48,0))&amp;") "&amp;$M274,IF(設定!$I$15="名・所",$M274&amp;"・"&amp;INDEX(リスト!$S$2:$S$48,MATCH($L274,リスト!$R$2:$R$48,0)),IF(設定!$I$15="名/所",$M274&amp;" / "&amp;INDEX(リスト!$S$2:$S$48,MATCH($L274,リスト!$R$2:$R$48,0)),IF(設定!$I$15="名(所)",$M274&amp;" ("&amp;INDEX(リスト!$S$2:$S$48,MATCH($L274,リスト!$R$2:$R$48,0))&amp;")")))))))))</f>
        <v/>
      </c>
    </row>
    <row r="275" spans="15:22" x14ac:dyDescent="0.4">
      <c r="O275" s="2" t="str">
        <f>IFERROR(IF($B275="","",INDEX(所属情報!$E:$E,MATCH($A275,所属情報!$A:$A,0))),"")</f>
        <v/>
      </c>
      <c r="P275" s="2" t="str">
        <f t="shared" si="12"/>
        <v/>
      </c>
      <c r="Q275" s="2" t="str">
        <f t="shared" si="13"/>
        <v/>
      </c>
      <c r="R275" s="2" t="str">
        <f t="shared" si="14"/>
        <v/>
      </c>
      <c r="S275" s="2" t="str">
        <f>IFERROR(IF($F275="","",INDEX(リスト!$C:$C,MATCH($F275,リスト!$B:$B,0))),"")</f>
        <v/>
      </c>
      <c r="T275" s="2" t="str">
        <f>IFERROR(IF($K275="","",INDEX(リスト!$F:$F,MATCH($K275,リスト!$E:$E,0))),"")</f>
        <v/>
      </c>
      <c r="U275" s="2" t="str">
        <f>IF($B275="","",RIGHT($G275*1000+200+COUNTIF($G$2:$G275,$G275),9))</f>
        <v/>
      </c>
      <c r="V275" s="2" t="str">
        <f>IF(OR($B275="",設定!$I$15="",設定!$I$15="独立"),"",IF($M275="","　－　",IF($L275="",IF(設定!$I$15="所・名","　－　・"&amp;$M275,IF(設定!$I$15="所/名","　－　 / "&amp;$M275,IF(設定!$I$15="(所)名","(　－　) "&amp;$M275,IF(設定!$I$15="名・所",$M275&amp;"・　－　",IF(設定!$I$15="名/所",$M275&amp;" / 　－　",IF(設定!$I$15="名(所)",$M275&amp;"(　－　)")))))),IF(設定!$I$15="所・名",INDEX(リスト!$S$2:$S$48,MATCH($L275,リスト!$R$2:$R$48,0))&amp;"・"&amp;$M275,IF(設定!$I$15="所/名",INDEX(リスト!$S$2:$S$48,MATCH($L275,リスト!$R$2:$R$48,0))&amp;" / "&amp;$M275,IF(設定!$I$15="(所)名","("&amp;INDEX(リスト!$S$2:$S$48,MATCH($L275,リスト!$R$2:$R$48,0))&amp;") "&amp;$M275,IF(設定!$I$15="名・所",$M275&amp;"・"&amp;INDEX(リスト!$S$2:$S$48,MATCH($L275,リスト!$R$2:$R$48,0)),IF(設定!$I$15="名/所",$M275&amp;" / "&amp;INDEX(リスト!$S$2:$S$48,MATCH($L275,リスト!$R$2:$R$48,0)),IF(設定!$I$15="名(所)",$M275&amp;" ("&amp;INDEX(リスト!$S$2:$S$48,MATCH($L275,リスト!$R$2:$R$48,0))&amp;")")))))))))</f>
        <v/>
      </c>
    </row>
    <row r="276" spans="15:22" x14ac:dyDescent="0.4">
      <c r="O276" s="2" t="str">
        <f>IFERROR(IF($B276="","",INDEX(所属情報!$E:$E,MATCH($A276,所属情報!$A:$A,0))),"")</f>
        <v/>
      </c>
      <c r="P276" s="2" t="str">
        <f t="shared" si="12"/>
        <v/>
      </c>
      <c r="Q276" s="2" t="str">
        <f t="shared" si="13"/>
        <v/>
      </c>
      <c r="R276" s="2" t="str">
        <f t="shared" si="14"/>
        <v/>
      </c>
      <c r="S276" s="2" t="str">
        <f>IFERROR(IF($F276="","",INDEX(リスト!$C:$C,MATCH($F276,リスト!$B:$B,0))),"")</f>
        <v/>
      </c>
      <c r="T276" s="2" t="str">
        <f>IFERROR(IF($K276="","",INDEX(リスト!$F:$F,MATCH($K276,リスト!$E:$E,0))),"")</f>
        <v/>
      </c>
      <c r="U276" s="2" t="str">
        <f>IF($B276="","",RIGHT($G276*1000+200+COUNTIF($G$2:$G276,$G276),9))</f>
        <v/>
      </c>
      <c r="V276" s="2" t="str">
        <f>IF(OR($B276="",設定!$I$15="",設定!$I$15="独立"),"",IF($M276="","　－　",IF($L276="",IF(設定!$I$15="所・名","　－　・"&amp;$M276,IF(設定!$I$15="所/名","　－　 / "&amp;$M276,IF(設定!$I$15="(所)名","(　－　) "&amp;$M276,IF(設定!$I$15="名・所",$M276&amp;"・　－　",IF(設定!$I$15="名/所",$M276&amp;" / 　－　",IF(設定!$I$15="名(所)",$M276&amp;"(　－　)")))))),IF(設定!$I$15="所・名",INDEX(リスト!$S$2:$S$48,MATCH($L276,リスト!$R$2:$R$48,0))&amp;"・"&amp;$M276,IF(設定!$I$15="所/名",INDEX(リスト!$S$2:$S$48,MATCH($L276,リスト!$R$2:$R$48,0))&amp;" / "&amp;$M276,IF(設定!$I$15="(所)名","("&amp;INDEX(リスト!$S$2:$S$48,MATCH($L276,リスト!$R$2:$R$48,0))&amp;") "&amp;$M276,IF(設定!$I$15="名・所",$M276&amp;"・"&amp;INDEX(リスト!$S$2:$S$48,MATCH($L276,リスト!$R$2:$R$48,0)),IF(設定!$I$15="名/所",$M276&amp;" / "&amp;INDEX(リスト!$S$2:$S$48,MATCH($L276,リスト!$R$2:$R$48,0)),IF(設定!$I$15="名(所)",$M276&amp;" ("&amp;INDEX(リスト!$S$2:$S$48,MATCH($L276,リスト!$R$2:$R$48,0))&amp;")")))))))))</f>
        <v/>
      </c>
    </row>
    <row r="277" spans="15:22" x14ac:dyDescent="0.4">
      <c r="O277" s="2" t="str">
        <f>IFERROR(IF($B277="","",INDEX(所属情報!$E:$E,MATCH($A277,所属情報!$A:$A,0))),"")</f>
        <v/>
      </c>
      <c r="P277" s="2" t="str">
        <f t="shared" si="12"/>
        <v/>
      </c>
      <c r="Q277" s="2" t="str">
        <f t="shared" si="13"/>
        <v/>
      </c>
      <c r="R277" s="2" t="str">
        <f t="shared" si="14"/>
        <v/>
      </c>
      <c r="S277" s="2" t="str">
        <f>IFERROR(IF($F277="","",INDEX(リスト!$C:$C,MATCH($F277,リスト!$B:$B,0))),"")</f>
        <v/>
      </c>
      <c r="T277" s="2" t="str">
        <f>IFERROR(IF($K277="","",INDEX(リスト!$F:$F,MATCH($K277,リスト!$E:$E,0))),"")</f>
        <v/>
      </c>
      <c r="U277" s="2" t="str">
        <f>IF($B277="","",RIGHT($G277*1000+200+COUNTIF($G$2:$G277,$G277),9))</f>
        <v/>
      </c>
      <c r="V277" s="2" t="str">
        <f>IF(OR($B277="",設定!$I$15="",設定!$I$15="独立"),"",IF($M277="","　－　",IF($L277="",IF(設定!$I$15="所・名","　－　・"&amp;$M277,IF(設定!$I$15="所/名","　－　 / "&amp;$M277,IF(設定!$I$15="(所)名","(　－　) "&amp;$M277,IF(設定!$I$15="名・所",$M277&amp;"・　－　",IF(設定!$I$15="名/所",$M277&amp;" / 　－　",IF(設定!$I$15="名(所)",$M277&amp;"(　－　)")))))),IF(設定!$I$15="所・名",INDEX(リスト!$S$2:$S$48,MATCH($L277,リスト!$R$2:$R$48,0))&amp;"・"&amp;$M277,IF(設定!$I$15="所/名",INDEX(リスト!$S$2:$S$48,MATCH($L277,リスト!$R$2:$R$48,0))&amp;" / "&amp;$M277,IF(設定!$I$15="(所)名","("&amp;INDEX(リスト!$S$2:$S$48,MATCH($L277,リスト!$R$2:$R$48,0))&amp;") "&amp;$M277,IF(設定!$I$15="名・所",$M277&amp;"・"&amp;INDEX(リスト!$S$2:$S$48,MATCH($L277,リスト!$R$2:$R$48,0)),IF(設定!$I$15="名/所",$M277&amp;" / "&amp;INDEX(リスト!$S$2:$S$48,MATCH($L277,リスト!$R$2:$R$48,0)),IF(設定!$I$15="名(所)",$M277&amp;" ("&amp;INDEX(リスト!$S$2:$S$48,MATCH($L277,リスト!$R$2:$R$48,0))&amp;")")))))))))</f>
        <v/>
      </c>
    </row>
    <row r="278" spans="15:22" x14ac:dyDescent="0.4">
      <c r="O278" s="2" t="str">
        <f>IFERROR(IF($B278="","",INDEX(所属情報!$E:$E,MATCH($A278,所属情報!$A:$A,0))),"")</f>
        <v/>
      </c>
      <c r="P278" s="2" t="str">
        <f t="shared" si="12"/>
        <v/>
      </c>
      <c r="Q278" s="2" t="str">
        <f t="shared" si="13"/>
        <v/>
      </c>
      <c r="R278" s="2" t="str">
        <f t="shared" si="14"/>
        <v/>
      </c>
      <c r="S278" s="2" t="str">
        <f>IFERROR(IF($F278="","",INDEX(リスト!$C:$C,MATCH($F278,リスト!$B:$B,0))),"")</f>
        <v/>
      </c>
      <c r="T278" s="2" t="str">
        <f>IFERROR(IF($K278="","",INDEX(リスト!$F:$F,MATCH($K278,リスト!$E:$E,0))),"")</f>
        <v/>
      </c>
      <c r="U278" s="2" t="str">
        <f>IF($B278="","",RIGHT($G278*1000+200+COUNTIF($G$2:$G278,$G278),9))</f>
        <v/>
      </c>
      <c r="V278" s="2" t="str">
        <f>IF(OR($B278="",設定!$I$15="",設定!$I$15="独立"),"",IF($M278="","　－　",IF($L278="",IF(設定!$I$15="所・名","　－　・"&amp;$M278,IF(設定!$I$15="所/名","　－　 / "&amp;$M278,IF(設定!$I$15="(所)名","(　－　) "&amp;$M278,IF(設定!$I$15="名・所",$M278&amp;"・　－　",IF(設定!$I$15="名/所",$M278&amp;" / 　－　",IF(設定!$I$15="名(所)",$M278&amp;"(　－　)")))))),IF(設定!$I$15="所・名",INDEX(リスト!$S$2:$S$48,MATCH($L278,リスト!$R$2:$R$48,0))&amp;"・"&amp;$M278,IF(設定!$I$15="所/名",INDEX(リスト!$S$2:$S$48,MATCH($L278,リスト!$R$2:$R$48,0))&amp;" / "&amp;$M278,IF(設定!$I$15="(所)名","("&amp;INDEX(リスト!$S$2:$S$48,MATCH($L278,リスト!$R$2:$R$48,0))&amp;") "&amp;$M278,IF(設定!$I$15="名・所",$M278&amp;"・"&amp;INDEX(リスト!$S$2:$S$48,MATCH($L278,リスト!$R$2:$R$48,0)),IF(設定!$I$15="名/所",$M278&amp;" / "&amp;INDEX(リスト!$S$2:$S$48,MATCH($L278,リスト!$R$2:$R$48,0)),IF(設定!$I$15="名(所)",$M278&amp;" ("&amp;INDEX(リスト!$S$2:$S$48,MATCH($L278,リスト!$R$2:$R$48,0))&amp;")")))))))))</f>
        <v/>
      </c>
    </row>
    <row r="279" spans="15:22" x14ac:dyDescent="0.4">
      <c r="O279" s="2" t="str">
        <f>IFERROR(IF($B279="","",INDEX(所属情報!$E:$E,MATCH($A279,所属情報!$A:$A,0))),"")</f>
        <v/>
      </c>
      <c r="P279" s="2" t="str">
        <f t="shared" si="12"/>
        <v/>
      </c>
      <c r="Q279" s="2" t="str">
        <f t="shared" si="13"/>
        <v/>
      </c>
      <c r="R279" s="2" t="str">
        <f t="shared" si="14"/>
        <v/>
      </c>
      <c r="S279" s="2" t="str">
        <f>IFERROR(IF($F279="","",INDEX(リスト!$C:$C,MATCH($F279,リスト!$B:$B,0))),"")</f>
        <v/>
      </c>
      <c r="T279" s="2" t="str">
        <f>IFERROR(IF($K279="","",INDEX(リスト!$F:$F,MATCH($K279,リスト!$E:$E,0))),"")</f>
        <v/>
      </c>
      <c r="U279" s="2" t="str">
        <f>IF($B279="","",RIGHT($G279*1000+200+COUNTIF($G$2:$G279,$G279),9))</f>
        <v/>
      </c>
      <c r="V279" s="2" t="str">
        <f>IF(OR($B279="",設定!$I$15="",設定!$I$15="独立"),"",IF($M279="","　－　",IF($L279="",IF(設定!$I$15="所・名","　－　・"&amp;$M279,IF(設定!$I$15="所/名","　－　 / "&amp;$M279,IF(設定!$I$15="(所)名","(　－　) "&amp;$M279,IF(設定!$I$15="名・所",$M279&amp;"・　－　",IF(設定!$I$15="名/所",$M279&amp;" / 　－　",IF(設定!$I$15="名(所)",$M279&amp;"(　－　)")))))),IF(設定!$I$15="所・名",INDEX(リスト!$S$2:$S$48,MATCH($L279,リスト!$R$2:$R$48,0))&amp;"・"&amp;$M279,IF(設定!$I$15="所/名",INDEX(リスト!$S$2:$S$48,MATCH($L279,リスト!$R$2:$R$48,0))&amp;" / "&amp;$M279,IF(設定!$I$15="(所)名","("&amp;INDEX(リスト!$S$2:$S$48,MATCH($L279,リスト!$R$2:$R$48,0))&amp;") "&amp;$M279,IF(設定!$I$15="名・所",$M279&amp;"・"&amp;INDEX(リスト!$S$2:$S$48,MATCH($L279,リスト!$R$2:$R$48,0)),IF(設定!$I$15="名/所",$M279&amp;" / "&amp;INDEX(リスト!$S$2:$S$48,MATCH($L279,リスト!$R$2:$R$48,0)),IF(設定!$I$15="名(所)",$M279&amp;" ("&amp;INDEX(リスト!$S$2:$S$48,MATCH($L279,リスト!$R$2:$R$48,0))&amp;")")))))))))</f>
        <v/>
      </c>
    </row>
    <row r="280" spans="15:22" x14ac:dyDescent="0.4">
      <c r="O280" s="2" t="str">
        <f>IFERROR(IF($B280="","",INDEX(所属情報!$E:$E,MATCH($A280,所属情報!$A:$A,0))),"")</f>
        <v/>
      </c>
      <c r="P280" s="2" t="str">
        <f t="shared" si="12"/>
        <v/>
      </c>
      <c r="Q280" s="2" t="str">
        <f t="shared" si="13"/>
        <v/>
      </c>
      <c r="R280" s="2" t="str">
        <f t="shared" si="14"/>
        <v/>
      </c>
      <c r="S280" s="2" t="str">
        <f>IFERROR(IF($F280="","",INDEX(リスト!$C:$C,MATCH($F280,リスト!$B:$B,0))),"")</f>
        <v/>
      </c>
      <c r="T280" s="2" t="str">
        <f>IFERROR(IF($K280="","",INDEX(リスト!$F:$F,MATCH($K280,リスト!$E:$E,0))),"")</f>
        <v/>
      </c>
      <c r="U280" s="2" t="str">
        <f>IF($B280="","",RIGHT($G280*1000+200+COUNTIF($G$2:$G280,$G280),9))</f>
        <v/>
      </c>
      <c r="V280" s="2" t="str">
        <f>IF(OR($B280="",設定!$I$15="",設定!$I$15="独立"),"",IF($M280="","　－　",IF($L280="",IF(設定!$I$15="所・名","　－　・"&amp;$M280,IF(設定!$I$15="所/名","　－　 / "&amp;$M280,IF(設定!$I$15="(所)名","(　－　) "&amp;$M280,IF(設定!$I$15="名・所",$M280&amp;"・　－　",IF(設定!$I$15="名/所",$M280&amp;" / 　－　",IF(設定!$I$15="名(所)",$M280&amp;"(　－　)")))))),IF(設定!$I$15="所・名",INDEX(リスト!$S$2:$S$48,MATCH($L280,リスト!$R$2:$R$48,0))&amp;"・"&amp;$M280,IF(設定!$I$15="所/名",INDEX(リスト!$S$2:$S$48,MATCH($L280,リスト!$R$2:$R$48,0))&amp;" / "&amp;$M280,IF(設定!$I$15="(所)名","("&amp;INDEX(リスト!$S$2:$S$48,MATCH($L280,リスト!$R$2:$R$48,0))&amp;") "&amp;$M280,IF(設定!$I$15="名・所",$M280&amp;"・"&amp;INDEX(リスト!$S$2:$S$48,MATCH($L280,リスト!$R$2:$R$48,0)),IF(設定!$I$15="名/所",$M280&amp;" / "&amp;INDEX(リスト!$S$2:$S$48,MATCH($L280,リスト!$R$2:$R$48,0)),IF(設定!$I$15="名(所)",$M280&amp;" ("&amp;INDEX(リスト!$S$2:$S$48,MATCH($L280,リスト!$R$2:$R$48,0))&amp;")")))))))))</f>
        <v/>
      </c>
    </row>
    <row r="281" spans="15:22" x14ac:dyDescent="0.4">
      <c r="O281" s="2" t="str">
        <f>IFERROR(IF($B281="","",INDEX(所属情報!$E:$E,MATCH($A281,所属情報!$A:$A,0))),"")</f>
        <v/>
      </c>
      <c r="P281" s="2" t="str">
        <f t="shared" si="12"/>
        <v/>
      </c>
      <c r="Q281" s="2" t="str">
        <f t="shared" si="13"/>
        <v/>
      </c>
      <c r="R281" s="2" t="str">
        <f t="shared" si="14"/>
        <v/>
      </c>
      <c r="S281" s="2" t="str">
        <f>IFERROR(IF($F281="","",INDEX(リスト!$C:$C,MATCH($F281,リスト!$B:$B,0))),"")</f>
        <v/>
      </c>
      <c r="T281" s="2" t="str">
        <f>IFERROR(IF($K281="","",INDEX(リスト!$F:$F,MATCH($K281,リスト!$E:$E,0))),"")</f>
        <v/>
      </c>
      <c r="U281" s="2" t="str">
        <f>IF($B281="","",RIGHT($G281*1000+200+COUNTIF($G$2:$G281,$G281),9))</f>
        <v/>
      </c>
      <c r="V281" s="2" t="str">
        <f>IF(OR($B281="",設定!$I$15="",設定!$I$15="独立"),"",IF($M281="","　－　",IF($L281="",IF(設定!$I$15="所・名","　－　・"&amp;$M281,IF(設定!$I$15="所/名","　－　 / "&amp;$M281,IF(設定!$I$15="(所)名","(　－　) "&amp;$M281,IF(設定!$I$15="名・所",$M281&amp;"・　－　",IF(設定!$I$15="名/所",$M281&amp;" / 　－　",IF(設定!$I$15="名(所)",$M281&amp;"(　－　)")))))),IF(設定!$I$15="所・名",INDEX(リスト!$S$2:$S$48,MATCH($L281,リスト!$R$2:$R$48,0))&amp;"・"&amp;$M281,IF(設定!$I$15="所/名",INDEX(リスト!$S$2:$S$48,MATCH($L281,リスト!$R$2:$R$48,0))&amp;" / "&amp;$M281,IF(設定!$I$15="(所)名","("&amp;INDEX(リスト!$S$2:$S$48,MATCH($L281,リスト!$R$2:$R$48,0))&amp;") "&amp;$M281,IF(設定!$I$15="名・所",$M281&amp;"・"&amp;INDEX(リスト!$S$2:$S$48,MATCH($L281,リスト!$R$2:$R$48,0)),IF(設定!$I$15="名/所",$M281&amp;" / "&amp;INDEX(リスト!$S$2:$S$48,MATCH($L281,リスト!$R$2:$R$48,0)),IF(設定!$I$15="名(所)",$M281&amp;" ("&amp;INDEX(リスト!$S$2:$S$48,MATCH($L281,リスト!$R$2:$R$48,0))&amp;")")))))))))</f>
        <v/>
      </c>
    </row>
    <row r="282" spans="15:22" x14ac:dyDescent="0.4">
      <c r="O282" s="2" t="str">
        <f>IFERROR(IF($B282="","",INDEX(所属情報!$E:$E,MATCH($A282,所属情報!$A:$A,0))),"")</f>
        <v/>
      </c>
      <c r="P282" s="2" t="str">
        <f t="shared" si="12"/>
        <v/>
      </c>
      <c r="Q282" s="2" t="str">
        <f t="shared" si="13"/>
        <v/>
      </c>
      <c r="R282" s="2" t="str">
        <f t="shared" si="14"/>
        <v/>
      </c>
      <c r="S282" s="2" t="str">
        <f>IFERROR(IF($F282="","",INDEX(リスト!$C:$C,MATCH($F282,リスト!$B:$B,0))),"")</f>
        <v/>
      </c>
      <c r="T282" s="2" t="str">
        <f>IFERROR(IF($K282="","",INDEX(リスト!$F:$F,MATCH($K282,リスト!$E:$E,0))),"")</f>
        <v/>
      </c>
      <c r="U282" s="2" t="str">
        <f>IF($B282="","",RIGHT($G282*1000+200+COUNTIF($G$2:$G282,$G282),9))</f>
        <v/>
      </c>
      <c r="V282" s="2" t="str">
        <f>IF(OR($B282="",設定!$I$15="",設定!$I$15="独立"),"",IF($M282="","　－　",IF($L282="",IF(設定!$I$15="所・名","　－　・"&amp;$M282,IF(設定!$I$15="所/名","　－　 / "&amp;$M282,IF(設定!$I$15="(所)名","(　－　) "&amp;$M282,IF(設定!$I$15="名・所",$M282&amp;"・　－　",IF(設定!$I$15="名/所",$M282&amp;" / 　－　",IF(設定!$I$15="名(所)",$M282&amp;"(　－　)")))))),IF(設定!$I$15="所・名",INDEX(リスト!$S$2:$S$48,MATCH($L282,リスト!$R$2:$R$48,0))&amp;"・"&amp;$M282,IF(設定!$I$15="所/名",INDEX(リスト!$S$2:$S$48,MATCH($L282,リスト!$R$2:$R$48,0))&amp;" / "&amp;$M282,IF(設定!$I$15="(所)名","("&amp;INDEX(リスト!$S$2:$S$48,MATCH($L282,リスト!$R$2:$R$48,0))&amp;") "&amp;$M282,IF(設定!$I$15="名・所",$M282&amp;"・"&amp;INDEX(リスト!$S$2:$S$48,MATCH($L282,リスト!$R$2:$R$48,0)),IF(設定!$I$15="名/所",$M282&amp;" / "&amp;INDEX(リスト!$S$2:$S$48,MATCH($L282,リスト!$R$2:$R$48,0)),IF(設定!$I$15="名(所)",$M282&amp;" ("&amp;INDEX(リスト!$S$2:$S$48,MATCH($L282,リスト!$R$2:$R$48,0))&amp;")")))))))))</f>
        <v/>
      </c>
    </row>
    <row r="283" spans="15:22" x14ac:dyDescent="0.4">
      <c r="O283" s="2" t="str">
        <f>IFERROR(IF($B283="","",INDEX(所属情報!$E:$E,MATCH($A283,所属情報!$A:$A,0))),"")</f>
        <v/>
      </c>
      <c r="P283" s="2" t="str">
        <f t="shared" si="12"/>
        <v/>
      </c>
      <c r="Q283" s="2" t="str">
        <f t="shared" si="13"/>
        <v/>
      </c>
      <c r="R283" s="2" t="str">
        <f t="shared" si="14"/>
        <v/>
      </c>
      <c r="S283" s="2" t="str">
        <f>IFERROR(IF($F283="","",INDEX(リスト!$C:$C,MATCH($F283,リスト!$B:$B,0))),"")</f>
        <v/>
      </c>
      <c r="T283" s="2" t="str">
        <f>IFERROR(IF($K283="","",INDEX(リスト!$F:$F,MATCH($K283,リスト!$E:$E,0))),"")</f>
        <v/>
      </c>
      <c r="U283" s="2" t="str">
        <f>IF($B283="","",RIGHT($G283*1000+200+COUNTIF($G$2:$G283,$G283),9))</f>
        <v/>
      </c>
      <c r="V283" s="2" t="str">
        <f>IF(OR($B283="",設定!$I$15="",設定!$I$15="独立"),"",IF($M283="","　－　",IF($L283="",IF(設定!$I$15="所・名","　－　・"&amp;$M283,IF(設定!$I$15="所/名","　－　 / "&amp;$M283,IF(設定!$I$15="(所)名","(　－　) "&amp;$M283,IF(設定!$I$15="名・所",$M283&amp;"・　－　",IF(設定!$I$15="名/所",$M283&amp;" / 　－　",IF(設定!$I$15="名(所)",$M283&amp;"(　－　)")))))),IF(設定!$I$15="所・名",INDEX(リスト!$S$2:$S$48,MATCH($L283,リスト!$R$2:$R$48,0))&amp;"・"&amp;$M283,IF(設定!$I$15="所/名",INDEX(リスト!$S$2:$S$48,MATCH($L283,リスト!$R$2:$R$48,0))&amp;" / "&amp;$M283,IF(設定!$I$15="(所)名","("&amp;INDEX(リスト!$S$2:$S$48,MATCH($L283,リスト!$R$2:$R$48,0))&amp;") "&amp;$M283,IF(設定!$I$15="名・所",$M283&amp;"・"&amp;INDEX(リスト!$S$2:$S$48,MATCH($L283,リスト!$R$2:$R$48,0)),IF(設定!$I$15="名/所",$M283&amp;" / "&amp;INDEX(リスト!$S$2:$S$48,MATCH($L283,リスト!$R$2:$R$48,0)),IF(設定!$I$15="名(所)",$M283&amp;" ("&amp;INDEX(リスト!$S$2:$S$48,MATCH($L283,リスト!$R$2:$R$48,0))&amp;")")))))))))</f>
        <v/>
      </c>
    </row>
    <row r="284" spans="15:22" x14ac:dyDescent="0.4">
      <c r="O284" s="2" t="str">
        <f>IFERROR(IF($B284="","",INDEX(所属情報!$E:$E,MATCH($A284,所属情報!$A:$A,0))),"")</f>
        <v/>
      </c>
      <c r="P284" s="2" t="str">
        <f t="shared" si="12"/>
        <v/>
      </c>
      <c r="Q284" s="2" t="str">
        <f t="shared" si="13"/>
        <v/>
      </c>
      <c r="R284" s="2" t="str">
        <f t="shared" si="14"/>
        <v/>
      </c>
      <c r="S284" s="2" t="str">
        <f>IFERROR(IF($F284="","",INDEX(リスト!$C:$C,MATCH($F284,リスト!$B:$B,0))),"")</f>
        <v/>
      </c>
      <c r="T284" s="2" t="str">
        <f>IFERROR(IF($K284="","",INDEX(リスト!$F:$F,MATCH($K284,リスト!$E:$E,0))),"")</f>
        <v/>
      </c>
      <c r="U284" s="2" t="str">
        <f>IF($B284="","",RIGHT($G284*1000+200+COUNTIF($G$2:$G284,$G284),9))</f>
        <v/>
      </c>
      <c r="V284" s="2" t="str">
        <f>IF(OR($B284="",設定!$I$15="",設定!$I$15="独立"),"",IF($M284="","　－　",IF($L284="",IF(設定!$I$15="所・名","　－　・"&amp;$M284,IF(設定!$I$15="所/名","　－　 / "&amp;$M284,IF(設定!$I$15="(所)名","(　－　) "&amp;$M284,IF(設定!$I$15="名・所",$M284&amp;"・　－　",IF(設定!$I$15="名/所",$M284&amp;" / 　－　",IF(設定!$I$15="名(所)",$M284&amp;"(　－　)")))))),IF(設定!$I$15="所・名",INDEX(リスト!$S$2:$S$48,MATCH($L284,リスト!$R$2:$R$48,0))&amp;"・"&amp;$M284,IF(設定!$I$15="所/名",INDEX(リスト!$S$2:$S$48,MATCH($L284,リスト!$R$2:$R$48,0))&amp;" / "&amp;$M284,IF(設定!$I$15="(所)名","("&amp;INDEX(リスト!$S$2:$S$48,MATCH($L284,リスト!$R$2:$R$48,0))&amp;") "&amp;$M284,IF(設定!$I$15="名・所",$M284&amp;"・"&amp;INDEX(リスト!$S$2:$S$48,MATCH($L284,リスト!$R$2:$R$48,0)),IF(設定!$I$15="名/所",$M284&amp;" / "&amp;INDEX(リスト!$S$2:$S$48,MATCH($L284,リスト!$R$2:$R$48,0)),IF(設定!$I$15="名(所)",$M284&amp;" ("&amp;INDEX(リスト!$S$2:$S$48,MATCH($L284,リスト!$R$2:$R$48,0))&amp;")")))))))))</f>
        <v/>
      </c>
    </row>
    <row r="285" spans="15:22" x14ac:dyDescent="0.4">
      <c r="O285" s="2" t="str">
        <f>IFERROR(IF($B285="","",INDEX(所属情報!$E:$E,MATCH($A285,所属情報!$A:$A,0))),"")</f>
        <v/>
      </c>
      <c r="P285" s="2" t="str">
        <f t="shared" si="12"/>
        <v/>
      </c>
      <c r="Q285" s="2" t="str">
        <f t="shared" si="13"/>
        <v/>
      </c>
      <c r="R285" s="2" t="str">
        <f t="shared" si="14"/>
        <v/>
      </c>
      <c r="S285" s="2" t="str">
        <f>IFERROR(IF($F285="","",INDEX(リスト!$C:$C,MATCH($F285,リスト!$B:$B,0))),"")</f>
        <v/>
      </c>
      <c r="T285" s="2" t="str">
        <f>IFERROR(IF($K285="","",INDEX(リスト!$F:$F,MATCH($K285,リスト!$E:$E,0))),"")</f>
        <v/>
      </c>
      <c r="U285" s="2" t="str">
        <f>IF($B285="","",RIGHT($G285*1000+200+COUNTIF($G$2:$G285,$G285),9))</f>
        <v/>
      </c>
      <c r="V285" s="2" t="str">
        <f>IF(OR($B285="",設定!$I$15="",設定!$I$15="独立"),"",IF($M285="","　－　",IF($L285="",IF(設定!$I$15="所・名","　－　・"&amp;$M285,IF(設定!$I$15="所/名","　－　 / "&amp;$M285,IF(設定!$I$15="(所)名","(　－　) "&amp;$M285,IF(設定!$I$15="名・所",$M285&amp;"・　－　",IF(設定!$I$15="名/所",$M285&amp;" / 　－　",IF(設定!$I$15="名(所)",$M285&amp;"(　－　)")))))),IF(設定!$I$15="所・名",INDEX(リスト!$S$2:$S$48,MATCH($L285,リスト!$R$2:$R$48,0))&amp;"・"&amp;$M285,IF(設定!$I$15="所/名",INDEX(リスト!$S$2:$S$48,MATCH($L285,リスト!$R$2:$R$48,0))&amp;" / "&amp;$M285,IF(設定!$I$15="(所)名","("&amp;INDEX(リスト!$S$2:$S$48,MATCH($L285,リスト!$R$2:$R$48,0))&amp;") "&amp;$M285,IF(設定!$I$15="名・所",$M285&amp;"・"&amp;INDEX(リスト!$S$2:$S$48,MATCH($L285,リスト!$R$2:$R$48,0)),IF(設定!$I$15="名/所",$M285&amp;" / "&amp;INDEX(リスト!$S$2:$S$48,MATCH($L285,リスト!$R$2:$R$48,0)),IF(設定!$I$15="名(所)",$M285&amp;" ("&amp;INDEX(リスト!$S$2:$S$48,MATCH($L285,リスト!$R$2:$R$48,0))&amp;")")))))))))</f>
        <v/>
      </c>
    </row>
    <row r="286" spans="15:22" x14ac:dyDescent="0.4">
      <c r="O286" s="2" t="str">
        <f>IFERROR(IF($B286="","",INDEX(所属情報!$E:$E,MATCH($A286,所属情報!$A:$A,0))),"")</f>
        <v/>
      </c>
      <c r="P286" s="2" t="str">
        <f t="shared" si="12"/>
        <v/>
      </c>
      <c r="Q286" s="2" t="str">
        <f t="shared" si="13"/>
        <v/>
      </c>
      <c r="R286" s="2" t="str">
        <f t="shared" si="14"/>
        <v/>
      </c>
      <c r="S286" s="2" t="str">
        <f>IFERROR(IF($F286="","",INDEX(リスト!$C:$C,MATCH($F286,リスト!$B:$B,0))),"")</f>
        <v/>
      </c>
      <c r="T286" s="2" t="str">
        <f>IFERROR(IF($K286="","",INDEX(リスト!$F:$F,MATCH($K286,リスト!$E:$E,0))),"")</f>
        <v/>
      </c>
      <c r="U286" s="2" t="str">
        <f>IF($B286="","",RIGHT($G286*1000+200+COUNTIF($G$2:$G286,$G286),9))</f>
        <v/>
      </c>
      <c r="V286" s="2" t="str">
        <f>IF(OR($B286="",設定!$I$15="",設定!$I$15="独立"),"",IF($M286="","　－　",IF($L286="",IF(設定!$I$15="所・名","　－　・"&amp;$M286,IF(設定!$I$15="所/名","　－　 / "&amp;$M286,IF(設定!$I$15="(所)名","(　－　) "&amp;$M286,IF(設定!$I$15="名・所",$M286&amp;"・　－　",IF(設定!$I$15="名/所",$M286&amp;" / 　－　",IF(設定!$I$15="名(所)",$M286&amp;"(　－　)")))))),IF(設定!$I$15="所・名",INDEX(リスト!$S$2:$S$48,MATCH($L286,リスト!$R$2:$R$48,0))&amp;"・"&amp;$M286,IF(設定!$I$15="所/名",INDEX(リスト!$S$2:$S$48,MATCH($L286,リスト!$R$2:$R$48,0))&amp;" / "&amp;$M286,IF(設定!$I$15="(所)名","("&amp;INDEX(リスト!$S$2:$S$48,MATCH($L286,リスト!$R$2:$R$48,0))&amp;") "&amp;$M286,IF(設定!$I$15="名・所",$M286&amp;"・"&amp;INDEX(リスト!$S$2:$S$48,MATCH($L286,リスト!$R$2:$R$48,0)),IF(設定!$I$15="名/所",$M286&amp;" / "&amp;INDEX(リスト!$S$2:$S$48,MATCH($L286,リスト!$R$2:$R$48,0)),IF(設定!$I$15="名(所)",$M286&amp;" ("&amp;INDEX(リスト!$S$2:$S$48,MATCH($L286,リスト!$R$2:$R$48,0))&amp;")")))))))))</f>
        <v/>
      </c>
    </row>
    <row r="287" spans="15:22" x14ac:dyDescent="0.4">
      <c r="O287" s="2" t="str">
        <f>IFERROR(IF($B287="","",INDEX(所属情報!$E:$E,MATCH($A287,所属情報!$A:$A,0))),"")</f>
        <v/>
      </c>
      <c r="P287" s="2" t="str">
        <f t="shared" si="12"/>
        <v/>
      </c>
      <c r="Q287" s="2" t="str">
        <f t="shared" si="13"/>
        <v/>
      </c>
      <c r="R287" s="2" t="str">
        <f t="shared" si="14"/>
        <v/>
      </c>
      <c r="S287" s="2" t="str">
        <f>IFERROR(IF($F287="","",INDEX(リスト!$C:$C,MATCH($F287,リスト!$B:$B,0))),"")</f>
        <v/>
      </c>
      <c r="T287" s="2" t="str">
        <f>IFERROR(IF($K287="","",INDEX(リスト!$F:$F,MATCH($K287,リスト!$E:$E,0))),"")</f>
        <v/>
      </c>
      <c r="U287" s="2" t="str">
        <f>IF($B287="","",RIGHT($G287*1000+200+COUNTIF($G$2:$G287,$G287),9))</f>
        <v/>
      </c>
      <c r="V287" s="2" t="str">
        <f>IF(OR($B287="",設定!$I$15="",設定!$I$15="独立"),"",IF($M287="","　－　",IF($L287="",IF(設定!$I$15="所・名","　－　・"&amp;$M287,IF(設定!$I$15="所/名","　－　 / "&amp;$M287,IF(設定!$I$15="(所)名","(　－　) "&amp;$M287,IF(設定!$I$15="名・所",$M287&amp;"・　－　",IF(設定!$I$15="名/所",$M287&amp;" / 　－　",IF(設定!$I$15="名(所)",$M287&amp;"(　－　)")))))),IF(設定!$I$15="所・名",INDEX(リスト!$S$2:$S$48,MATCH($L287,リスト!$R$2:$R$48,0))&amp;"・"&amp;$M287,IF(設定!$I$15="所/名",INDEX(リスト!$S$2:$S$48,MATCH($L287,リスト!$R$2:$R$48,0))&amp;" / "&amp;$M287,IF(設定!$I$15="(所)名","("&amp;INDEX(リスト!$S$2:$S$48,MATCH($L287,リスト!$R$2:$R$48,0))&amp;") "&amp;$M287,IF(設定!$I$15="名・所",$M287&amp;"・"&amp;INDEX(リスト!$S$2:$S$48,MATCH($L287,リスト!$R$2:$R$48,0)),IF(設定!$I$15="名/所",$M287&amp;" / "&amp;INDEX(リスト!$S$2:$S$48,MATCH($L287,リスト!$R$2:$R$48,0)),IF(設定!$I$15="名(所)",$M287&amp;" ("&amp;INDEX(リスト!$S$2:$S$48,MATCH($L287,リスト!$R$2:$R$48,0))&amp;")")))))))))</f>
        <v/>
      </c>
    </row>
    <row r="288" spans="15:22" x14ac:dyDescent="0.4">
      <c r="O288" s="2" t="str">
        <f>IFERROR(IF($B288="","",INDEX(所属情報!$E:$E,MATCH($A288,所属情報!$A:$A,0))),"")</f>
        <v/>
      </c>
      <c r="P288" s="2" t="str">
        <f t="shared" si="12"/>
        <v/>
      </c>
      <c r="Q288" s="2" t="str">
        <f t="shared" si="13"/>
        <v/>
      </c>
      <c r="R288" s="2" t="str">
        <f t="shared" si="14"/>
        <v/>
      </c>
      <c r="S288" s="2" t="str">
        <f>IFERROR(IF($F288="","",INDEX(リスト!$C:$C,MATCH($F288,リスト!$B:$B,0))),"")</f>
        <v/>
      </c>
      <c r="T288" s="2" t="str">
        <f>IFERROR(IF($K288="","",INDEX(リスト!$F:$F,MATCH($K288,リスト!$E:$E,0))),"")</f>
        <v/>
      </c>
      <c r="U288" s="2" t="str">
        <f>IF($B288="","",RIGHT($G288*1000+200+COUNTIF($G$2:$G288,$G288),9))</f>
        <v/>
      </c>
      <c r="V288" s="2" t="str">
        <f>IF(OR($B288="",設定!$I$15="",設定!$I$15="独立"),"",IF($M288="","　－　",IF($L288="",IF(設定!$I$15="所・名","　－　・"&amp;$M288,IF(設定!$I$15="所/名","　－　 / "&amp;$M288,IF(設定!$I$15="(所)名","(　－　) "&amp;$M288,IF(設定!$I$15="名・所",$M288&amp;"・　－　",IF(設定!$I$15="名/所",$M288&amp;" / 　－　",IF(設定!$I$15="名(所)",$M288&amp;"(　－　)")))))),IF(設定!$I$15="所・名",INDEX(リスト!$S$2:$S$48,MATCH($L288,リスト!$R$2:$R$48,0))&amp;"・"&amp;$M288,IF(設定!$I$15="所/名",INDEX(リスト!$S$2:$S$48,MATCH($L288,リスト!$R$2:$R$48,0))&amp;" / "&amp;$M288,IF(設定!$I$15="(所)名","("&amp;INDEX(リスト!$S$2:$S$48,MATCH($L288,リスト!$R$2:$R$48,0))&amp;") "&amp;$M288,IF(設定!$I$15="名・所",$M288&amp;"・"&amp;INDEX(リスト!$S$2:$S$48,MATCH($L288,リスト!$R$2:$R$48,0)),IF(設定!$I$15="名/所",$M288&amp;" / "&amp;INDEX(リスト!$S$2:$S$48,MATCH($L288,リスト!$R$2:$R$48,0)),IF(設定!$I$15="名(所)",$M288&amp;" ("&amp;INDEX(リスト!$S$2:$S$48,MATCH($L288,リスト!$R$2:$R$48,0))&amp;")")))))))))</f>
        <v/>
      </c>
    </row>
    <row r="289" spans="15:22" x14ac:dyDescent="0.4">
      <c r="O289" s="2" t="str">
        <f>IFERROR(IF($B289="","",INDEX(所属情報!$E:$E,MATCH($A289,所属情報!$A:$A,0))),"")</f>
        <v/>
      </c>
      <c r="P289" s="2" t="str">
        <f t="shared" si="12"/>
        <v/>
      </c>
      <c r="Q289" s="2" t="str">
        <f t="shared" si="13"/>
        <v/>
      </c>
      <c r="R289" s="2" t="str">
        <f t="shared" si="14"/>
        <v/>
      </c>
      <c r="S289" s="2" t="str">
        <f>IFERROR(IF($F289="","",INDEX(リスト!$C:$C,MATCH($F289,リスト!$B:$B,0))),"")</f>
        <v/>
      </c>
      <c r="T289" s="2" t="str">
        <f>IFERROR(IF($K289="","",INDEX(リスト!$F:$F,MATCH($K289,リスト!$E:$E,0))),"")</f>
        <v/>
      </c>
      <c r="U289" s="2" t="str">
        <f>IF($B289="","",RIGHT($G289*1000+200+COUNTIF($G$2:$G289,$G289),9))</f>
        <v/>
      </c>
      <c r="V289" s="2" t="str">
        <f>IF(OR($B289="",設定!$I$15="",設定!$I$15="独立"),"",IF($M289="","　－　",IF($L289="",IF(設定!$I$15="所・名","　－　・"&amp;$M289,IF(設定!$I$15="所/名","　－　 / "&amp;$M289,IF(設定!$I$15="(所)名","(　－　) "&amp;$M289,IF(設定!$I$15="名・所",$M289&amp;"・　－　",IF(設定!$I$15="名/所",$M289&amp;" / 　－　",IF(設定!$I$15="名(所)",$M289&amp;"(　－　)")))))),IF(設定!$I$15="所・名",INDEX(リスト!$S$2:$S$48,MATCH($L289,リスト!$R$2:$R$48,0))&amp;"・"&amp;$M289,IF(設定!$I$15="所/名",INDEX(リスト!$S$2:$S$48,MATCH($L289,リスト!$R$2:$R$48,0))&amp;" / "&amp;$M289,IF(設定!$I$15="(所)名","("&amp;INDEX(リスト!$S$2:$S$48,MATCH($L289,リスト!$R$2:$R$48,0))&amp;") "&amp;$M289,IF(設定!$I$15="名・所",$M289&amp;"・"&amp;INDEX(リスト!$S$2:$S$48,MATCH($L289,リスト!$R$2:$R$48,0)),IF(設定!$I$15="名/所",$M289&amp;" / "&amp;INDEX(リスト!$S$2:$S$48,MATCH($L289,リスト!$R$2:$R$48,0)),IF(設定!$I$15="名(所)",$M289&amp;" ("&amp;INDEX(リスト!$S$2:$S$48,MATCH($L289,リスト!$R$2:$R$48,0))&amp;")")))))))))</f>
        <v/>
      </c>
    </row>
    <row r="290" spans="15:22" x14ac:dyDescent="0.4">
      <c r="O290" s="2" t="str">
        <f>IFERROR(IF($B290="","",INDEX(所属情報!$E:$E,MATCH($A290,所属情報!$A:$A,0))),"")</f>
        <v/>
      </c>
      <c r="P290" s="2" t="str">
        <f t="shared" si="12"/>
        <v/>
      </c>
      <c r="Q290" s="2" t="str">
        <f t="shared" si="13"/>
        <v/>
      </c>
      <c r="R290" s="2" t="str">
        <f t="shared" si="14"/>
        <v/>
      </c>
      <c r="S290" s="2" t="str">
        <f>IFERROR(IF($F290="","",INDEX(リスト!$C:$C,MATCH($F290,リスト!$B:$B,0))),"")</f>
        <v/>
      </c>
      <c r="T290" s="2" t="str">
        <f>IFERROR(IF($K290="","",INDEX(リスト!$F:$F,MATCH($K290,リスト!$E:$E,0))),"")</f>
        <v/>
      </c>
      <c r="U290" s="2" t="str">
        <f>IF($B290="","",RIGHT($G290*1000+200+COUNTIF($G$2:$G290,$G290),9))</f>
        <v/>
      </c>
      <c r="V290" s="2" t="str">
        <f>IF(OR($B290="",設定!$I$15="",設定!$I$15="独立"),"",IF($M290="","　－　",IF($L290="",IF(設定!$I$15="所・名","　－　・"&amp;$M290,IF(設定!$I$15="所/名","　－　 / "&amp;$M290,IF(設定!$I$15="(所)名","(　－　) "&amp;$M290,IF(設定!$I$15="名・所",$M290&amp;"・　－　",IF(設定!$I$15="名/所",$M290&amp;" / 　－　",IF(設定!$I$15="名(所)",$M290&amp;"(　－　)")))))),IF(設定!$I$15="所・名",INDEX(リスト!$S$2:$S$48,MATCH($L290,リスト!$R$2:$R$48,0))&amp;"・"&amp;$M290,IF(設定!$I$15="所/名",INDEX(リスト!$S$2:$S$48,MATCH($L290,リスト!$R$2:$R$48,0))&amp;" / "&amp;$M290,IF(設定!$I$15="(所)名","("&amp;INDEX(リスト!$S$2:$S$48,MATCH($L290,リスト!$R$2:$R$48,0))&amp;") "&amp;$M290,IF(設定!$I$15="名・所",$M290&amp;"・"&amp;INDEX(リスト!$S$2:$S$48,MATCH($L290,リスト!$R$2:$R$48,0)),IF(設定!$I$15="名/所",$M290&amp;" / "&amp;INDEX(リスト!$S$2:$S$48,MATCH($L290,リスト!$R$2:$R$48,0)),IF(設定!$I$15="名(所)",$M290&amp;" ("&amp;INDEX(リスト!$S$2:$S$48,MATCH($L290,リスト!$R$2:$R$48,0))&amp;")")))))))))</f>
        <v/>
      </c>
    </row>
    <row r="291" spans="15:22" x14ac:dyDescent="0.4">
      <c r="O291" s="2" t="str">
        <f>IFERROR(IF($B291="","",INDEX(所属情報!$E:$E,MATCH($A291,所属情報!$A:$A,0))),"")</f>
        <v/>
      </c>
      <c r="P291" s="2" t="str">
        <f t="shared" si="12"/>
        <v/>
      </c>
      <c r="Q291" s="2" t="str">
        <f t="shared" si="13"/>
        <v/>
      </c>
      <c r="R291" s="2" t="str">
        <f t="shared" si="14"/>
        <v/>
      </c>
      <c r="S291" s="2" t="str">
        <f>IFERROR(IF($F291="","",INDEX(リスト!$C:$C,MATCH($F291,リスト!$B:$B,0))),"")</f>
        <v/>
      </c>
      <c r="T291" s="2" t="str">
        <f>IFERROR(IF($K291="","",INDEX(リスト!$F:$F,MATCH($K291,リスト!$E:$E,0))),"")</f>
        <v/>
      </c>
      <c r="U291" s="2" t="str">
        <f>IF($B291="","",RIGHT($G291*1000+200+COUNTIF($G$2:$G291,$G291),9))</f>
        <v/>
      </c>
      <c r="V291" s="2" t="str">
        <f>IF(OR($B291="",設定!$I$15="",設定!$I$15="独立"),"",IF($M291="","　－　",IF($L291="",IF(設定!$I$15="所・名","　－　・"&amp;$M291,IF(設定!$I$15="所/名","　－　 / "&amp;$M291,IF(設定!$I$15="(所)名","(　－　) "&amp;$M291,IF(設定!$I$15="名・所",$M291&amp;"・　－　",IF(設定!$I$15="名/所",$M291&amp;" / 　－　",IF(設定!$I$15="名(所)",$M291&amp;"(　－　)")))))),IF(設定!$I$15="所・名",INDEX(リスト!$S$2:$S$48,MATCH($L291,リスト!$R$2:$R$48,0))&amp;"・"&amp;$M291,IF(設定!$I$15="所/名",INDEX(リスト!$S$2:$S$48,MATCH($L291,リスト!$R$2:$R$48,0))&amp;" / "&amp;$M291,IF(設定!$I$15="(所)名","("&amp;INDEX(リスト!$S$2:$S$48,MATCH($L291,リスト!$R$2:$R$48,0))&amp;") "&amp;$M291,IF(設定!$I$15="名・所",$M291&amp;"・"&amp;INDEX(リスト!$S$2:$S$48,MATCH($L291,リスト!$R$2:$R$48,0)),IF(設定!$I$15="名/所",$M291&amp;" / "&amp;INDEX(リスト!$S$2:$S$48,MATCH($L291,リスト!$R$2:$R$48,0)),IF(設定!$I$15="名(所)",$M291&amp;" ("&amp;INDEX(リスト!$S$2:$S$48,MATCH($L291,リスト!$R$2:$R$48,0))&amp;")")))))))))</f>
        <v/>
      </c>
    </row>
    <row r="292" spans="15:22" x14ac:dyDescent="0.4">
      <c r="O292" s="2" t="str">
        <f>IFERROR(IF($B292="","",INDEX(所属情報!$E:$E,MATCH($A292,所属情報!$A:$A,0))),"")</f>
        <v/>
      </c>
      <c r="P292" s="2" t="str">
        <f t="shared" si="12"/>
        <v/>
      </c>
      <c r="Q292" s="2" t="str">
        <f t="shared" si="13"/>
        <v/>
      </c>
      <c r="R292" s="2" t="str">
        <f t="shared" si="14"/>
        <v/>
      </c>
      <c r="S292" s="2" t="str">
        <f>IFERROR(IF($F292="","",INDEX(リスト!$C:$C,MATCH($F292,リスト!$B:$B,0))),"")</f>
        <v/>
      </c>
      <c r="T292" s="2" t="str">
        <f>IFERROR(IF($K292="","",INDEX(リスト!$F:$F,MATCH($K292,リスト!$E:$E,0))),"")</f>
        <v/>
      </c>
      <c r="U292" s="2" t="str">
        <f>IF($B292="","",RIGHT($G292*1000+200+COUNTIF($G$2:$G292,$G292),9))</f>
        <v/>
      </c>
      <c r="V292" s="2" t="str">
        <f>IF(OR($B292="",設定!$I$15="",設定!$I$15="独立"),"",IF($M292="","　－　",IF($L292="",IF(設定!$I$15="所・名","　－　・"&amp;$M292,IF(設定!$I$15="所/名","　－　 / "&amp;$M292,IF(設定!$I$15="(所)名","(　－　) "&amp;$M292,IF(設定!$I$15="名・所",$M292&amp;"・　－　",IF(設定!$I$15="名/所",$M292&amp;" / 　－　",IF(設定!$I$15="名(所)",$M292&amp;"(　－　)")))))),IF(設定!$I$15="所・名",INDEX(リスト!$S$2:$S$48,MATCH($L292,リスト!$R$2:$R$48,0))&amp;"・"&amp;$M292,IF(設定!$I$15="所/名",INDEX(リスト!$S$2:$S$48,MATCH($L292,リスト!$R$2:$R$48,0))&amp;" / "&amp;$M292,IF(設定!$I$15="(所)名","("&amp;INDEX(リスト!$S$2:$S$48,MATCH($L292,リスト!$R$2:$R$48,0))&amp;") "&amp;$M292,IF(設定!$I$15="名・所",$M292&amp;"・"&amp;INDEX(リスト!$S$2:$S$48,MATCH($L292,リスト!$R$2:$R$48,0)),IF(設定!$I$15="名/所",$M292&amp;" / "&amp;INDEX(リスト!$S$2:$S$48,MATCH($L292,リスト!$R$2:$R$48,0)),IF(設定!$I$15="名(所)",$M292&amp;" ("&amp;INDEX(リスト!$S$2:$S$48,MATCH($L292,リスト!$R$2:$R$48,0))&amp;")")))))))))</f>
        <v/>
      </c>
    </row>
    <row r="293" spans="15:22" x14ac:dyDescent="0.4">
      <c r="O293" s="2" t="str">
        <f>IFERROR(IF($B293="","",INDEX(所属情報!$E:$E,MATCH($A293,所属情報!$A:$A,0))),"")</f>
        <v/>
      </c>
      <c r="P293" s="2" t="str">
        <f t="shared" si="12"/>
        <v/>
      </c>
      <c r="Q293" s="2" t="str">
        <f t="shared" si="13"/>
        <v/>
      </c>
      <c r="R293" s="2" t="str">
        <f t="shared" si="14"/>
        <v/>
      </c>
      <c r="S293" s="2" t="str">
        <f>IFERROR(IF($F293="","",INDEX(リスト!$C:$C,MATCH($F293,リスト!$B:$B,0))),"")</f>
        <v/>
      </c>
      <c r="T293" s="2" t="str">
        <f>IFERROR(IF($K293="","",INDEX(リスト!$F:$F,MATCH($K293,リスト!$E:$E,0))),"")</f>
        <v/>
      </c>
      <c r="U293" s="2" t="str">
        <f>IF($B293="","",RIGHT($G293*1000+200+COUNTIF($G$2:$G293,$G293),9))</f>
        <v/>
      </c>
      <c r="V293" s="2" t="str">
        <f>IF(OR($B293="",設定!$I$15="",設定!$I$15="独立"),"",IF($M293="","　－　",IF($L293="",IF(設定!$I$15="所・名","　－　・"&amp;$M293,IF(設定!$I$15="所/名","　－　 / "&amp;$M293,IF(設定!$I$15="(所)名","(　－　) "&amp;$M293,IF(設定!$I$15="名・所",$M293&amp;"・　－　",IF(設定!$I$15="名/所",$M293&amp;" / 　－　",IF(設定!$I$15="名(所)",$M293&amp;"(　－　)")))))),IF(設定!$I$15="所・名",INDEX(リスト!$S$2:$S$48,MATCH($L293,リスト!$R$2:$R$48,0))&amp;"・"&amp;$M293,IF(設定!$I$15="所/名",INDEX(リスト!$S$2:$S$48,MATCH($L293,リスト!$R$2:$R$48,0))&amp;" / "&amp;$M293,IF(設定!$I$15="(所)名","("&amp;INDEX(リスト!$S$2:$S$48,MATCH($L293,リスト!$R$2:$R$48,0))&amp;") "&amp;$M293,IF(設定!$I$15="名・所",$M293&amp;"・"&amp;INDEX(リスト!$S$2:$S$48,MATCH($L293,リスト!$R$2:$R$48,0)),IF(設定!$I$15="名/所",$M293&amp;" / "&amp;INDEX(リスト!$S$2:$S$48,MATCH($L293,リスト!$R$2:$R$48,0)),IF(設定!$I$15="名(所)",$M293&amp;" ("&amp;INDEX(リスト!$S$2:$S$48,MATCH($L293,リスト!$R$2:$R$48,0))&amp;")")))))))))</f>
        <v/>
      </c>
    </row>
    <row r="294" spans="15:22" x14ac:dyDescent="0.4">
      <c r="O294" s="2" t="str">
        <f>IFERROR(IF($B294="","",INDEX(所属情報!$E:$E,MATCH($A294,所属情報!$A:$A,0))),"")</f>
        <v/>
      </c>
      <c r="P294" s="2" t="str">
        <f t="shared" si="12"/>
        <v/>
      </c>
      <c r="Q294" s="2" t="str">
        <f t="shared" si="13"/>
        <v/>
      </c>
      <c r="R294" s="2" t="str">
        <f t="shared" si="14"/>
        <v/>
      </c>
      <c r="S294" s="2" t="str">
        <f>IFERROR(IF($F294="","",INDEX(リスト!$C:$C,MATCH($F294,リスト!$B:$B,0))),"")</f>
        <v/>
      </c>
      <c r="T294" s="2" t="str">
        <f>IFERROR(IF($K294="","",INDEX(リスト!$F:$F,MATCH($K294,リスト!$E:$E,0))),"")</f>
        <v/>
      </c>
      <c r="U294" s="2" t="str">
        <f>IF($B294="","",RIGHT($G294*1000+200+COUNTIF($G$2:$G294,$G294),9))</f>
        <v/>
      </c>
      <c r="V294" s="2" t="str">
        <f>IF(OR($B294="",設定!$I$15="",設定!$I$15="独立"),"",IF($M294="","　－　",IF($L294="",IF(設定!$I$15="所・名","　－　・"&amp;$M294,IF(設定!$I$15="所/名","　－　 / "&amp;$M294,IF(設定!$I$15="(所)名","(　－　) "&amp;$M294,IF(設定!$I$15="名・所",$M294&amp;"・　－　",IF(設定!$I$15="名/所",$M294&amp;" / 　－　",IF(設定!$I$15="名(所)",$M294&amp;"(　－　)")))))),IF(設定!$I$15="所・名",INDEX(リスト!$S$2:$S$48,MATCH($L294,リスト!$R$2:$R$48,0))&amp;"・"&amp;$M294,IF(設定!$I$15="所/名",INDEX(リスト!$S$2:$S$48,MATCH($L294,リスト!$R$2:$R$48,0))&amp;" / "&amp;$M294,IF(設定!$I$15="(所)名","("&amp;INDEX(リスト!$S$2:$S$48,MATCH($L294,リスト!$R$2:$R$48,0))&amp;") "&amp;$M294,IF(設定!$I$15="名・所",$M294&amp;"・"&amp;INDEX(リスト!$S$2:$S$48,MATCH($L294,リスト!$R$2:$R$48,0)),IF(設定!$I$15="名/所",$M294&amp;" / "&amp;INDEX(リスト!$S$2:$S$48,MATCH($L294,リスト!$R$2:$R$48,0)),IF(設定!$I$15="名(所)",$M294&amp;" ("&amp;INDEX(リスト!$S$2:$S$48,MATCH($L294,リスト!$R$2:$R$48,0))&amp;")")))))))))</f>
        <v/>
      </c>
    </row>
    <row r="295" spans="15:22" x14ac:dyDescent="0.4">
      <c r="O295" s="2" t="str">
        <f>IFERROR(IF($B295="","",INDEX(所属情報!$E:$E,MATCH($A295,所属情報!$A:$A,0))),"")</f>
        <v/>
      </c>
      <c r="P295" s="2" t="str">
        <f t="shared" si="12"/>
        <v/>
      </c>
      <c r="Q295" s="2" t="str">
        <f t="shared" si="13"/>
        <v/>
      </c>
      <c r="R295" s="2" t="str">
        <f t="shared" si="14"/>
        <v/>
      </c>
      <c r="S295" s="2" t="str">
        <f>IFERROR(IF($F295="","",INDEX(リスト!$C:$C,MATCH($F295,リスト!$B:$B,0))),"")</f>
        <v/>
      </c>
      <c r="T295" s="2" t="str">
        <f>IFERROR(IF($K295="","",INDEX(リスト!$F:$F,MATCH($K295,リスト!$E:$E,0))),"")</f>
        <v/>
      </c>
      <c r="U295" s="2" t="str">
        <f>IF($B295="","",RIGHT($G295*1000+200+COUNTIF($G$2:$G295,$G295),9))</f>
        <v/>
      </c>
      <c r="V295" s="2" t="str">
        <f>IF(OR($B295="",設定!$I$15="",設定!$I$15="独立"),"",IF($M295="","　－　",IF($L295="",IF(設定!$I$15="所・名","　－　・"&amp;$M295,IF(設定!$I$15="所/名","　－　 / "&amp;$M295,IF(設定!$I$15="(所)名","(　－　) "&amp;$M295,IF(設定!$I$15="名・所",$M295&amp;"・　－　",IF(設定!$I$15="名/所",$M295&amp;" / 　－　",IF(設定!$I$15="名(所)",$M295&amp;"(　－　)")))))),IF(設定!$I$15="所・名",INDEX(リスト!$S$2:$S$48,MATCH($L295,リスト!$R$2:$R$48,0))&amp;"・"&amp;$M295,IF(設定!$I$15="所/名",INDEX(リスト!$S$2:$S$48,MATCH($L295,リスト!$R$2:$R$48,0))&amp;" / "&amp;$M295,IF(設定!$I$15="(所)名","("&amp;INDEX(リスト!$S$2:$S$48,MATCH($L295,リスト!$R$2:$R$48,0))&amp;") "&amp;$M295,IF(設定!$I$15="名・所",$M295&amp;"・"&amp;INDEX(リスト!$S$2:$S$48,MATCH($L295,リスト!$R$2:$R$48,0)),IF(設定!$I$15="名/所",$M295&amp;" / "&amp;INDEX(リスト!$S$2:$S$48,MATCH($L295,リスト!$R$2:$R$48,0)),IF(設定!$I$15="名(所)",$M295&amp;" ("&amp;INDEX(リスト!$S$2:$S$48,MATCH($L295,リスト!$R$2:$R$48,0))&amp;")")))))))))</f>
        <v/>
      </c>
    </row>
    <row r="296" spans="15:22" x14ac:dyDescent="0.4">
      <c r="O296" s="2" t="str">
        <f>IFERROR(IF($B296="","",INDEX(所属情報!$E:$E,MATCH($A296,所属情報!$A:$A,0))),"")</f>
        <v/>
      </c>
      <c r="P296" s="2" t="str">
        <f t="shared" si="12"/>
        <v/>
      </c>
      <c r="Q296" s="2" t="str">
        <f t="shared" si="13"/>
        <v/>
      </c>
      <c r="R296" s="2" t="str">
        <f t="shared" si="14"/>
        <v/>
      </c>
      <c r="S296" s="2" t="str">
        <f>IFERROR(IF($F296="","",INDEX(リスト!$C:$C,MATCH($F296,リスト!$B:$B,0))),"")</f>
        <v/>
      </c>
      <c r="T296" s="2" t="str">
        <f>IFERROR(IF($K296="","",INDEX(リスト!$F:$F,MATCH($K296,リスト!$E:$E,0))),"")</f>
        <v/>
      </c>
      <c r="U296" s="2" t="str">
        <f>IF($B296="","",RIGHT($G296*1000+200+COUNTIF($G$2:$G296,$G296),9))</f>
        <v/>
      </c>
      <c r="V296" s="2" t="str">
        <f>IF(OR($B296="",設定!$I$15="",設定!$I$15="独立"),"",IF($M296="","　－　",IF($L296="",IF(設定!$I$15="所・名","　－　・"&amp;$M296,IF(設定!$I$15="所/名","　－　 / "&amp;$M296,IF(設定!$I$15="(所)名","(　－　) "&amp;$M296,IF(設定!$I$15="名・所",$M296&amp;"・　－　",IF(設定!$I$15="名/所",$M296&amp;" / 　－　",IF(設定!$I$15="名(所)",$M296&amp;"(　－　)")))))),IF(設定!$I$15="所・名",INDEX(リスト!$S$2:$S$48,MATCH($L296,リスト!$R$2:$R$48,0))&amp;"・"&amp;$M296,IF(設定!$I$15="所/名",INDEX(リスト!$S$2:$S$48,MATCH($L296,リスト!$R$2:$R$48,0))&amp;" / "&amp;$M296,IF(設定!$I$15="(所)名","("&amp;INDEX(リスト!$S$2:$S$48,MATCH($L296,リスト!$R$2:$R$48,0))&amp;") "&amp;$M296,IF(設定!$I$15="名・所",$M296&amp;"・"&amp;INDEX(リスト!$S$2:$S$48,MATCH($L296,リスト!$R$2:$R$48,0)),IF(設定!$I$15="名/所",$M296&amp;" / "&amp;INDEX(リスト!$S$2:$S$48,MATCH($L296,リスト!$R$2:$R$48,0)),IF(設定!$I$15="名(所)",$M296&amp;" ("&amp;INDEX(リスト!$S$2:$S$48,MATCH($L296,リスト!$R$2:$R$48,0))&amp;")")))))))))</f>
        <v/>
      </c>
    </row>
    <row r="297" spans="15:22" x14ac:dyDescent="0.4">
      <c r="O297" s="2" t="str">
        <f>IFERROR(IF($B297="","",INDEX(所属情報!$E:$E,MATCH($A297,所属情報!$A:$A,0))),"")</f>
        <v/>
      </c>
      <c r="P297" s="2" t="str">
        <f t="shared" si="12"/>
        <v/>
      </c>
      <c r="Q297" s="2" t="str">
        <f t="shared" si="13"/>
        <v/>
      </c>
      <c r="R297" s="2" t="str">
        <f t="shared" si="14"/>
        <v/>
      </c>
      <c r="S297" s="2" t="str">
        <f>IFERROR(IF($F297="","",INDEX(リスト!$C:$C,MATCH($F297,リスト!$B:$B,0))),"")</f>
        <v/>
      </c>
      <c r="T297" s="2" t="str">
        <f>IFERROR(IF($K297="","",INDEX(リスト!$F:$F,MATCH($K297,リスト!$E:$E,0))),"")</f>
        <v/>
      </c>
      <c r="U297" s="2" t="str">
        <f>IF($B297="","",RIGHT($G297*1000+200+COUNTIF($G$2:$G297,$G297),9))</f>
        <v/>
      </c>
      <c r="V297" s="2" t="str">
        <f>IF(OR($B297="",設定!$I$15="",設定!$I$15="独立"),"",IF($M297="","　－　",IF($L297="",IF(設定!$I$15="所・名","　－　・"&amp;$M297,IF(設定!$I$15="所/名","　－　 / "&amp;$M297,IF(設定!$I$15="(所)名","(　－　) "&amp;$M297,IF(設定!$I$15="名・所",$M297&amp;"・　－　",IF(設定!$I$15="名/所",$M297&amp;" / 　－　",IF(設定!$I$15="名(所)",$M297&amp;"(　－　)")))))),IF(設定!$I$15="所・名",INDEX(リスト!$S$2:$S$48,MATCH($L297,リスト!$R$2:$R$48,0))&amp;"・"&amp;$M297,IF(設定!$I$15="所/名",INDEX(リスト!$S$2:$S$48,MATCH($L297,リスト!$R$2:$R$48,0))&amp;" / "&amp;$M297,IF(設定!$I$15="(所)名","("&amp;INDEX(リスト!$S$2:$S$48,MATCH($L297,リスト!$R$2:$R$48,0))&amp;") "&amp;$M297,IF(設定!$I$15="名・所",$M297&amp;"・"&amp;INDEX(リスト!$S$2:$S$48,MATCH($L297,リスト!$R$2:$R$48,0)),IF(設定!$I$15="名/所",$M297&amp;" / "&amp;INDEX(リスト!$S$2:$S$48,MATCH($L297,リスト!$R$2:$R$48,0)),IF(設定!$I$15="名(所)",$M297&amp;" ("&amp;INDEX(リスト!$S$2:$S$48,MATCH($L297,リスト!$R$2:$R$48,0))&amp;")")))))))))</f>
        <v/>
      </c>
    </row>
    <row r="298" spans="15:22" x14ac:dyDescent="0.4">
      <c r="O298" s="2" t="str">
        <f>IFERROR(IF($B298="","",INDEX(所属情報!$E:$E,MATCH($A298,所属情報!$A:$A,0))),"")</f>
        <v/>
      </c>
      <c r="P298" s="2" t="str">
        <f t="shared" si="12"/>
        <v/>
      </c>
      <c r="Q298" s="2" t="str">
        <f t="shared" si="13"/>
        <v/>
      </c>
      <c r="R298" s="2" t="str">
        <f t="shared" si="14"/>
        <v/>
      </c>
      <c r="S298" s="2" t="str">
        <f>IFERROR(IF($F298="","",INDEX(リスト!$C:$C,MATCH($F298,リスト!$B:$B,0))),"")</f>
        <v/>
      </c>
      <c r="T298" s="2" t="str">
        <f>IFERROR(IF($K298="","",INDEX(リスト!$F:$F,MATCH($K298,リスト!$E:$E,0))),"")</f>
        <v/>
      </c>
      <c r="U298" s="2" t="str">
        <f>IF($B298="","",RIGHT($G298*1000+200+COUNTIF($G$2:$G298,$G298),9))</f>
        <v/>
      </c>
      <c r="V298" s="2" t="str">
        <f>IF(OR($B298="",設定!$I$15="",設定!$I$15="独立"),"",IF($M298="","　－　",IF($L298="",IF(設定!$I$15="所・名","　－　・"&amp;$M298,IF(設定!$I$15="所/名","　－　 / "&amp;$M298,IF(設定!$I$15="(所)名","(　－　) "&amp;$M298,IF(設定!$I$15="名・所",$M298&amp;"・　－　",IF(設定!$I$15="名/所",$M298&amp;" / 　－　",IF(設定!$I$15="名(所)",$M298&amp;"(　－　)")))))),IF(設定!$I$15="所・名",INDEX(リスト!$S$2:$S$48,MATCH($L298,リスト!$R$2:$R$48,0))&amp;"・"&amp;$M298,IF(設定!$I$15="所/名",INDEX(リスト!$S$2:$S$48,MATCH($L298,リスト!$R$2:$R$48,0))&amp;" / "&amp;$M298,IF(設定!$I$15="(所)名","("&amp;INDEX(リスト!$S$2:$S$48,MATCH($L298,リスト!$R$2:$R$48,0))&amp;") "&amp;$M298,IF(設定!$I$15="名・所",$M298&amp;"・"&amp;INDEX(リスト!$S$2:$S$48,MATCH($L298,リスト!$R$2:$R$48,0)),IF(設定!$I$15="名/所",$M298&amp;" / "&amp;INDEX(リスト!$S$2:$S$48,MATCH($L298,リスト!$R$2:$R$48,0)),IF(設定!$I$15="名(所)",$M298&amp;" ("&amp;INDEX(リスト!$S$2:$S$48,MATCH($L298,リスト!$R$2:$R$48,0))&amp;")")))))))))</f>
        <v/>
      </c>
    </row>
    <row r="299" spans="15:22" x14ac:dyDescent="0.4">
      <c r="O299" s="2" t="str">
        <f>IFERROR(IF($B299="","",INDEX(所属情報!$E:$E,MATCH($A299,所属情報!$A:$A,0))),"")</f>
        <v/>
      </c>
      <c r="P299" s="2" t="str">
        <f t="shared" si="12"/>
        <v/>
      </c>
      <c r="Q299" s="2" t="str">
        <f t="shared" si="13"/>
        <v/>
      </c>
      <c r="R299" s="2" t="str">
        <f t="shared" si="14"/>
        <v/>
      </c>
      <c r="S299" s="2" t="str">
        <f>IFERROR(IF($F299="","",INDEX(リスト!$C:$C,MATCH($F299,リスト!$B:$B,0))),"")</f>
        <v/>
      </c>
      <c r="T299" s="2" t="str">
        <f>IFERROR(IF($K299="","",INDEX(リスト!$F:$F,MATCH($K299,リスト!$E:$E,0))),"")</f>
        <v/>
      </c>
      <c r="U299" s="2" t="str">
        <f>IF($B299="","",RIGHT($G299*1000+200+COUNTIF($G$2:$G299,$G299),9))</f>
        <v/>
      </c>
      <c r="V299" s="2" t="str">
        <f>IF(OR($B299="",設定!$I$15="",設定!$I$15="独立"),"",IF($M299="","　－　",IF($L299="",IF(設定!$I$15="所・名","　－　・"&amp;$M299,IF(設定!$I$15="所/名","　－　 / "&amp;$M299,IF(設定!$I$15="(所)名","(　－　) "&amp;$M299,IF(設定!$I$15="名・所",$M299&amp;"・　－　",IF(設定!$I$15="名/所",$M299&amp;" / 　－　",IF(設定!$I$15="名(所)",$M299&amp;"(　－　)")))))),IF(設定!$I$15="所・名",INDEX(リスト!$S$2:$S$48,MATCH($L299,リスト!$R$2:$R$48,0))&amp;"・"&amp;$M299,IF(設定!$I$15="所/名",INDEX(リスト!$S$2:$S$48,MATCH($L299,リスト!$R$2:$R$48,0))&amp;" / "&amp;$M299,IF(設定!$I$15="(所)名","("&amp;INDEX(リスト!$S$2:$S$48,MATCH($L299,リスト!$R$2:$R$48,0))&amp;") "&amp;$M299,IF(設定!$I$15="名・所",$M299&amp;"・"&amp;INDEX(リスト!$S$2:$S$48,MATCH($L299,リスト!$R$2:$R$48,0)),IF(設定!$I$15="名/所",$M299&amp;" / "&amp;INDEX(リスト!$S$2:$S$48,MATCH($L299,リスト!$R$2:$R$48,0)),IF(設定!$I$15="名(所)",$M299&amp;" ("&amp;INDEX(リスト!$S$2:$S$48,MATCH($L299,リスト!$R$2:$R$48,0))&amp;")")))))))))</f>
        <v/>
      </c>
    </row>
    <row r="300" spans="15:22" x14ac:dyDescent="0.4">
      <c r="O300" s="2" t="str">
        <f>IFERROR(IF($B300="","",INDEX(所属情報!$E:$E,MATCH($A300,所属情報!$A:$A,0))),"")</f>
        <v/>
      </c>
      <c r="P300" s="2" t="str">
        <f t="shared" si="12"/>
        <v/>
      </c>
      <c r="Q300" s="2" t="str">
        <f t="shared" si="13"/>
        <v/>
      </c>
      <c r="R300" s="2" t="str">
        <f t="shared" si="14"/>
        <v/>
      </c>
      <c r="S300" s="2" t="str">
        <f>IFERROR(IF($F300="","",INDEX(リスト!$C:$C,MATCH($F300,リスト!$B:$B,0))),"")</f>
        <v/>
      </c>
      <c r="T300" s="2" t="str">
        <f>IFERROR(IF($K300="","",INDEX(リスト!$F:$F,MATCH($K300,リスト!$E:$E,0))),"")</f>
        <v/>
      </c>
      <c r="U300" s="2" t="str">
        <f>IF($B300="","",RIGHT($G300*1000+200+COUNTIF($G$2:$G300,$G300),9))</f>
        <v/>
      </c>
      <c r="V300" s="2" t="str">
        <f>IF(OR($B300="",設定!$I$15="",設定!$I$15="独立"),"",IF($M300="","　－　",IF($L300="",IF(設定!$I$15="所・名","　－　・"&amp;$M300,IF(設定!$I$15="所/名","　－　 / "&amp;$M300,IF(設定!$I$15="(所)名","(　－　) "&amp;$M300,IF(設定!$I$15="名・所",$M300&amp;"・　－　",IF(設定!$I$15="名/所",$M300&amp;" / 　－　",IF(設定!$I$15="名(所)",$M300&amp;"(　－　)")))))),IF(設定!$I$15="所・名",INDEX(リスト!$S$2:$S$48,MATCH($L300,リスト!$R$2:$R$48,0))&amp;"・"&amp;$M300,IF(設定!$I$15="所/名",INDEX(リスト!$S$2:$S$48,MATCH($L300,リスト!$R$2:$R$48,0))&amp;" / "&amp;$M300,IF(設定!$I$15="(所)名","("&amp;INDEX(リスト!$S$2:$S$48,MATCH($L300,リスト!$R$2:$R$48,0))&amp;") "&amp;$M300,IF(設定!$I$15="名・所",$M300&amp;"・"&amp;INDEX(リスト!$S$2:$S$48,MATCH($L300,リスト!$R$2:$R$48,0)),IF(設定!$I$15="名/所",$M300&amp;" / "&amp;INDEX(リスト!$S$2:$S$48,MATCH($L300,リスト!$R$2:$R$48,0)),IF(設定!$I$15="名(所)",$M300&amp;" ("&amp;INDEX(リスト!$S$2:$S$48,MATCH($L300,リスト!$R$2:$R$48,0))&amp;")")))))))))</f>
        <v/>
      </c>
    </row>
    <row r="301" spans="15:22" x14ac:dyDescent="0.4">
      <c r="O301" s="2" t="str">
        <f>IFERROR(IF($B301="","",INDEX(所属情報!$E:$E,MATCH($A301,所属情報!$A:$A,0))),"")</f>
        <v/>
      </c>
      <c r="P301" s="2" t="str">
        <f t="shared" si="12"/>
        <v/>
      </c>
      <c r="Q301" s="2" t="str">
        <f t="shared" si="13"/>
        <v/>
      </c>
      <c r="R301" s="2" t="str">
        <f t="shared" si="14"/>
        <v/>
      </c>
      <c r="S301" s="2" t="str">
        <f>IFERROR(IF($F301="","",INDEX(リスト!$C:$C,MATCH($F301,リスト!$B:$B,0))),"")</f>
        <v/>
      </c>
      <c r="T301" s="2" t="str">
        <f>IFERROR(IF($K301="","",INDEX(リスト!$F:$F,MATCH($K301,リスト!$E:$E,0))),"")</f>
        <v/>
      </c>
      <c r="U301" s="2" t="str">
        <f>IF($B301="","",RIGHT($G301*1000+200+COUNTIF($G$2:$G301,$G301),9))</f>
        <v/>
      </c>
      <c r="V301" s="2" t="str">
        <f>IF(OR($B301="",設定!$I$15="",設定!$I$15="独立"),"",IF($M301="","　－　",IF($L301="",IF(設定!$I$15="所・名","　－　・"&amp;$M301,IF(設定!$I$15="所/名","　－　 / "&amp;$M301,IF(設定!$I$15="(所)名","(　－　) "&amp;$M301,IF(設定!$I$15="名・所",$M301&amp;"・　－　",IF(設定!$I$15="名/所",$M301&amp;" / 　－　",IF(設定!$I$15="名(所)",$M301&amp;"(　－　)")))))),IF(設定!$I$15="所・名",INDEX(リスト!$S$2:$S$48,MATCH($L301,リスト!$R$2:$R$48,0))&amp;"・"&amp;$M301,IF(設定!$I$15="所/名",INDEX(リスト!$S$2:$S$48,MATCH($L301,リスト!$R$2:$R$48,0))&amp;" / "&amp;$M301,IF(設定!$I$15="(所)名","("&amp;INDEX(リスト!$S$2:$S$48,MATCH($L301,リスト!$R$2:$R$48,0))&amp;") "&amp;$M301,IF(設定!$I$15="名・所",$M301&amp;"・"&amp;INDEX(リスト!$S$2:$S$48,MATCH($L301,リスト!$R$2:$R$48,0)),IF(設定!$I$15="名/所",$M301&amp;" / "&amp;INDEX(リスト!$S$2:$S$48,MATCH($L301,リスト!$R$2:$R$48,0)),IF(設定!$I$15="名(所)",$M301&amp;" ("&amp;INDEX(リスト!$S$2:$S$48,MATCH($L301,リスト!$R$2:$R$48,0))&amp;")")))))))))</f>
        <v/>
      </c>
    </row>
    <row r="302" spans="15:22" x14ac:dyDescent="0.4">
      <c r="O302" s="2" t="str">
        <f>IFERROR(IF($B302="","",INDEX(所属情報!$E:$E,MATCH($A302,所属情報!$A:$A,0))),"")</f>
        <v/>
      </c>
      <c r="P302" s="2" t="str">
        <f t="shared" si="12"/>
        <v/>
      </c>
      <c r="Q302" s="2" t="str">
        <f t="shared" si="13"/>
        <v/>
      </c>
      <c r="R302" s="2" t="str">
        <f t="shared" si="14"/>
        <v/>
      </c>
      <c r="S302" s="2" t="str">
        <f>IFERROR(IF($F302="","",INDEX(リスト!$C:$C,MATCH($F302,リスト!$B:$B,0))),"")</f>
        <v/>
      </c>
      <c r="T302" s="2" t="str">
        <f>IFERROR(IF($K302="","",INDEX(リスト!$F:$F,MATCH($K302,リスト!$E:$E,0))),"")</f>
        <v/>
      </c>
      <c r="U302" s="2" t="str">
        <f>IF($B302="","",RIGHT($G302*1000+200+COUNTIF($G$2:$G302,$G302),9))</f>
        <v/>
      </c>
      <c r="V302" s="2" t="str">
        <f>IF(OR($B302="",設定!$I$15="",設定!$I$15="独立"),"",IF($M302="","　－　",IF($L302="",IF(設定!$I$15="所・名","　－　・"&amp;$M302,IF(設定!$I$15="所/名","　－　 / "&amp;$M302,IF(設定!$I$15="(所)名","(　－　) "&amp;$M302,IF(設定!$I$15="名・所",$M302&amp;"・　－　",IF(設定!$I$15="名/所",$M302&amp;" / 　－　",IF(設定!$I$15="名(所)",$M302&amp;"(　－　)")))))),IF(設定!$I$15="所・名",INDEX(リスト!$S$2:$S$48,MATCH($L302,リスト!$R$2:$R$48,0))&amp;"・"&amp;$M302,IF(設定!$I$15="所/名",INDEX(リスト!$S$2:$S$48,MATCH($L302,リスト!$R$2:$R$48,0))&amp;" / "&amp;$M302,IF(設定!$I$15="(所)名","("&amp;INDEX(リスト!$S$2:$S$48,MATCH($L302,リスト!$R$2:$R$48,0))&amp;") "&amp;$M302,IF(設定!$I$15="名・所",$M302&amp;"・"&amp;INDEX(リスト!$S$2:$S$48,MATCH($L302,リスト!$R$2:$R$48,0)),IF(設定!$I$15="名/所",$M302&amp;" / "&amp;INDEX(リスト!$S$2:$S$48,MATCH($L302,リスト!$R$2:$R$48,0)),IF(設定!$I$15="名(所)",$M302&amp;" ("&amp;INDEX(リスト!$S$2:$S$48,MATCH($L302,リスト!$R$2:$R$48,0))&amp;")")))))))))</f>
        <v/>
      </c>
    </row>
    <row r="303" spans="15:22" x14ac:dyDescent="0.4">
      <c r="O303" s="2" t="str">
        <f>IFERROR(IF($B303="","",INDEX(所属情報!$E:$E,MATCH($A303,所属情報!$A:$A,0))),"")</f>
        <v/>
      </c>
      <c r="P303" s="2" t="str">
        <f t="shared" si="12"/>
        <v/>
      </c>
      <c r="Q303" s="2" t="str">
        <f t="shared" si="13"/>
        <v/>
      </c>
      <c r="R303" s="2" t="str">
        <f t="shared" si="14"/>
        <v/>
      </c>
      <c r="S303" s="2" t="str">
        <f>IFERROR(IF($F303="","",INDEX(リスト!$C:$C,MATCH($F303,リスト!$B:$B,0))),"")</f>
        <v/>
      </c>
      <c r="T303" s="2" t="str">
        <f>IFERROR(IF($K303="","",INDEX(リスト!$F:$F,MATCH($K303,リスト!$E:$E,0))),"")</f>
        <v/>
      </c>
      <c r="U303" s="2" t="str">
        <f>IF($B303="","",RIGHT($G303*1000+200+COUNTIF($G$2:$G303,$G303),9))</f>
        <v/>
      </c>
      <c r="V303" s="2" t="str">
        <f>IF(OR($B303="",設定!$I$15="",設定!$I$15="独立"),"",IF($M303="","　－　",IF($L303="",IF(設定!$I$15="所・名","　－　・"&amp;$M303,IF(設定!$I$15="所/名","　－　 / "&amp;$M303,IF(設定!$I$15="(所)名","(　－　) "&amp;$M303,IF(設定!$I$15="名・所",$M303&amp;"・　－　",IF(設定!$I$15="名/所",$M303&amp;" / 　－　",IF(設定!$I$15="名(所)",$M303&amp;"(　－　)")))))),IF(設定!$I$15="所・名",INDEX(リスト!$S$2:$S$48,MATCH($L303,リスト!$R$2:$R$48,0))&amp;"・"&amp;$M303,IF(設定!$I$15="所/名",INDEX(リスト!$S$2:$S$48,MATCH($L303,リスト!$R$2:$R$48,0))&amp;" / "&amp;$M303,IF(設定!$I$15="(所)名","("&amp;INDEX(リスト!$S$2:$S$48,MATCH($L303,リスト!$R$2:$R$48,0))&amp;") "&amp;$M303,IF(設定!$I$15="名・所",$M303&amp;"・"&amp;INDEX(リスト!$S$2:$S$48,MATCH($L303,リスト!$R$2:$R$48,0)),IF(設定!$I$15="名/所",$M303&amp;" / "&amp;INDEX(リスト!$S$2:$S$48,MATCH($L303,リスト!$R$2:$R$48,0)),IF(設定!$I$15="名(所)",$M303&amp;" ("&amp;INDEX(リスト!$S$2:$S$48,MATCH($L303,リスト!$R$2:$R$48,0))&amp;")")))))))))</f>
        <v/>
      </c>
    </row>
    <row r="304" spans="15:22" x14ac:dyDescent="0.4">
      <c r="O304" s="2" t="str">
        <f>IFERROR(IF($B304="","",INDEX(所属情報!$E:$E,MATCH($A304,所属情報!$A:$A,0))),"")</f>
        <v/>
      </c>
      <c r="P304" s="2" t="str">
        <f t="shared" si="12"/>
        <v/>
      </c>
      <c r="Q304" s="2" t="str">
        <f t="shared" si="13"/>
        <v/>
      </c>
      <c r="R304" s="2" t="str">
        <f t="shared" si="14"/>
        <v/>
      </c>
      <c r="S304" s="2" t="str">
        <f>IFERROR(IF($F304="","",INDEX(リスト!$C:$C,MATCH($F304,リスト!$B:$B,0))),"")</f>
        <v/>
      </c>
      <c r="T304" s="2" t="str">
        <f>IFERROR(IF($K304="","",INDEX(リスト!$F:$F,MATCH($K304,リスト!$E:$E,0))),"")</f>
        <v/>
      </c>
      <c r="U304" s="2" t="str">
        <f>IF($B304="","",RIGHT($G304*1000+200+COUNTIF($G$2:$G304,$G304),9))</f>
        <v/>
      </c>
      <c r="V304" s="2" t="str">
        <f>IF(OR($B304="",設定!$I$15="",設定!$I$15="独立"),"",IF($M304="","　－　",IF($L304="",IF(設定!$I$15="所・名","　－　・"&amp;$M304,IF(設定!$I$15="所/名","　－　 / "&amp;$M304,IF(設定!$I$15="(所)名","(　－　) "&amp;$M304,IF(設定!$I$15="名・所",$M304&amp;"・　－　",IF(設定!$I$15="名/所",$M304&amp;" / 　－　",IF(設定!$I$15="名(所)",$M304&amp;"(　－　)")))))),IF(設定!$I$15="所・名",INDEX(リスト!$S$2:$S$48,MATCH($L304,リスト!$R$2:$R$48,0))&amp;"・"&amp;$M304,IF(設定!$I$15="所/名",INDEX(リスト!$S$2:$S$48,MATCH($L304,リスト!$R$2:$R$48,0))&amp;" / "&amp;$M304,IF(設定!$I$15="(所)名","("&amp;INDEX(リスト!$S$2:$S$48,MATCH($L304,リスト!$R$2:$R$48,0))&amp;") "&amp;$M304,IF(設定!$I$15="名・所",$M304&amp;"・"&amp;INDEX(リスト!$S$2:$S$48,MATCH($L304,リスト!$R$2:$R$48,0)),IF(設定!$I$15="名/所",$M304&amp;" / "&amp;INDEX(リスト!$S$2:$S$48,MATCH($L304,リスト!$R$2:$R$48,0)),IF(設定!$I$15="名(所)",$M304&amp;" ("&amp;INDEX(リスト!$S$2:$S$48,MATCH($L304,リスト!$R$2:$R$48,0))&amp;")")))))))))</f>
        <v/>
      </c>
    </row>
    <row r="305" spans="15:22" x14ac:dyDescent="0.4">
      <c r="O305" s="2" t="str">
        <f>IFERROR(IF($B305="","",INDEX(所属情報!$E:$E,MATCH($A305,所属情報!$A:$A,0))),"")</f>
        <v/>
      </c>
      <c r="P305" s="2" t="str">
        <f t="shared" si="12"/>
        <v/>
      </c>
      <c r="Q305" s="2" t="str">
        <f t="shared" si="13"/>
        <v/>
      </c>
      <c r="R305" s="2" t="str">
        <f t="shared" si="14"/>
        <v/>
      </c>
      <c r="S305" s="2" t="str">
        <f>IFERROR(IF($F305="","",INDEX(リスト!$C:$C,MATCH($F305,リスト!$B:$B,0))),"")</f>
        <v/>
      </c>
      <c r="T305" s="2" t="str">
        <f>IFERROR(IF($K305="","",INDEX(リスト!$F:$F,MATCH($K305,リスト!$E:$E,0))),"")</f>
        <v/>
      </c>
      <c r="U305" s="2" t="str">
        <f>IF($B305="","",RIGHT($G305*1000+200+COUNTIF($G$2:$G305,$G305),9))</f>
        <v/>
      </c>
      <c r="V305" s="2" t="str">
        <f>IF(OR($B305="",設定!$I$15="",設定!$I$15="独立"),"",IF($M305="","　－　",IF($L305="",IF(設定!$I$15="所・名","　－　・"&amp;$M305,IF(設定!$I$15="所/名","　－　 / "&amp;$M305,IF(設定!$I$15="(所)名","(　－　) "&amp;$M305,IF(設定!$I$15="名・所",$M305&amp;"・　－　",IF(設定!$I$15="名/所",$M305&amp;" / 　－　",IF(設定!$I$15="名(所)",$M305&amp;"(　－　)")))))),IF(設定!$I$15="所・名",INDEX(リスト!$S$2:$S$48,MATCH($L305,リスト!$R$2:$R$48,0))&amp;"・"&amp;$M305,IF(設定!$I$15="所/名",INDEX(リスト!$S$2:$S$48,MATCH($L305,リスト!$R$2:$R$48,0))&amp;" / "&amp;$M305,IF(設定!$I$15="(所)名","("&amp;INDEX(リスト!$S$2:$S$48,MATCH($L305,リスト!$R$2:$R$48,0))&amp;") "&amp;$M305,IF(設定!$I$15="名・所",$M305&amp;"・"&amp;INDEX(リスト!$S$2:$S$48,MATCH($L305,リスト!$R$2:$R$48,0)),IF(設定!$I$15="名/所",$M305&amp;" / "&amp;INDEX(リスト!$S$2:$S$48,MATCH($L305,リスト!$R$2:$R$48,0)),IF(設定!$I$15="名(所)",$M305&amp;" ("&amp;INDEX(リスト!$S$2:$S$48,MATCH($L305,リスト!$R$2:$R$48,0))&amp;")")))))))))</f>
        <v/>
      </c>
    </row>
    <row r="306" spans="15:22" x14ac:dyDescent="0.4">
      <c r="O306" s="2" t="str">
        <f>IFERROR(IF($B306="","",INDEX(所属情報!$E:$E,MATCH($A306,所属情報!$A:$A,0))),"")</f>
        <v/>
      </c>
      <c r="P306" s="2" t="str">
        <f t="shared" si="12"/>
        <v/>
      </c>
      <c r="Q306" s="2" t="str">
        <f t="shared" si="13"/>
        <v/>
      </c>
      <c r="R306" s="2" t="str">
        <f t="shared" si="14"/>
        <v/>
      </c>
      <c r="S306" s="2" t="str">
        <f>IFERROR(IF($F306="","",INDEX(リスト!$C:$C,MATCH($F306,リスト!$B:$B,0))),"")</f>
        <v/>
      </c>
      <c r="T306" s="2" t="str">
        <f>IFERROR(IF($K306="","",INDEX(リスト!$F:$F,MATCH($K306,リスト!$E:$E,0))),"")</f>
        <v/>
      </c>
      <c r="U306" s="2" t="str">
        <f>IF($B306="","",RIGHT($G306*1000+200+COUNTIF($G$2:$G306,$G306),9))</f>
        <v/>
      </c>
      <c r="V306" s="2" t="str">
        <f>IF(OR($B306="",設定!$I$15="",設定!$I$15="独立"),"",IF($M306="","　－　",IF($L306="",IF(設定!$I$15="所・名","　－　・"&amp;$M306,IF(設定!$I$15="所/名","　－　 / "&amp;$M306,IF(設定!$I$15="(所)名","(　－　) "&amp;$M306,IF(設定!$I$15="名・所",$M306&amp;"・　－　",IF(設定!$I$15="名/所",$M306&amp;" / 　－　",IF(設定!$I$15="名(所)",$M306&amp;"(　－　)")))))),IF(設定!$I$15="所・名",INDEX(リスト!$S$2:$S$48,MATCH($L306,リスト!$R$2:$R$48,0))&amp;"・"&amp;$M306,IF(設定!$I$15="所/名",INDEX(リスト!$S$2:$S$48,MATCH($L306,リスト!$R$2:$R$48,0))&amp;" / "&amp;$M306,IF(設定!$I$15="(所)名","("&amp;INDEX(リスト!$S$2:$S$48,MATCH($L306,リスト!$R$2:$R$48,0))&amp;") "&amp;$M306,IF(設定!$I$15="名・所",$M306&amp;"・"&amp;INDEX(リスト!$S$2:$S$48,MATCH($L306,リスト!$R$2:$R$48,0)),IF(設定!$I$15="名/所",$M306&amp;" / "&amp;INDEX(リスト!$S$2:$S$48,MATCH($L306,リスト!$R$2:$R$48,0)),IF(設定!$I$15="名(所)",$M306&amp;" ("&amp;INDEX(リスト!$S$2:$S$48,MATCH($L306,リスト!$R$2:$R$48,0))&amp;")")))))))))</f>
        <v/>
      </c>
    </row>
    <row r="307" spans="15:22" x14ac:dyDescent="0.4">
      <c r="O307" s="2" t="str">
        <f>IFERROR(IF($B307="","",INDEX(所属情報!$E:$E,MATCH($A307,所属情報!$A:$A,0))),"")</f>
        <v/>
      </c>
      <c r="P307" s="2" t="str">
        <f t="shared" si="12"/>
        <v/>
      </c>
      <c r="Q307" s="2" t="str">
        <f t="shared" si="13"/>
        <v/>
      </c>
      <c r="R307" s="2" t="str">
        <f t="shared" si="14"/>
        <v/>
      </c>
      <c r="S307" s="2" t="str">
        <f>IFERROR(IF($F307="","",INDEX(リスト!$C:$C,MATCH($F307,リスト!$B:$B,0))),"")</f>
        <v/>
      </c>
      <c r="T307" s="2" t="str">
        <f>IFERROR(IF($K307="","",INDEX(リスト!$F:$F,MATCH($K307,リスト!$E:$E,0))),"")</f>
        <v/>
      </c>
      <c r="U307" s="2" t="str">
        <f>IF($B307="","",RIGHT($G307*1000+200+COUNTIF($G$2:$G307,$G307),9))</f>
        <v/>
      </c>
      <c r="V307" s="2" t="str">
        <f>IF(OR($B307="",設定!$I$15="",設定!$I$15="独立"),"",IF($M307="","　－　",IF($L307="",IF(設定!$I$15="所・名","　－　・"&amp;$M307,IF(設定!$I$15="所/名","　－　 / "&amp;$M307,IF(設定!$I$15="(所)名","(　－　) "&amp;$M307,IF(設定!$I$15="名・所",$M307&amp;"・　－　",IF(設定!$I$15="名/所",$M307&amp;" / 　－　",IF(設定!$I$15="名(所)",$M307&amp;"(　－　)")))))),IF(設定!$I$15="所・名",INDEX(リスト!$S$2:$S$48,MATCH($L307,リスト!$R$2:$R$48,0))&amp;"・"&amp;$M307,IF(設定!$I$15="所/名",INDEX(リスト!$S$2:$S$48,MATCH($L307,リスト!$R$2:$R$48,0))&amp;" / "&amp;$M307,IF(設定!$I$15="(所)名","("&amp;INDEX(リスト!$S$2:$S$48,MATCH($L307,リスト!$R$2:$R$48,0))&amp;") "&amp;$M307,IF(設定!$I$15="名・所",$M307&amp;"・"&amp;INDEX(リスト!$S$2:$S$48,MATCH($L307,リスト!$R$2:$R$48,0)),IF(設定!$I$15="名/所",$M307&amp;" / "&amp;INDEX(リスト!$S$2:$S$48,MATCH($L307,リスト!$R$2:$R$48,0)),IF(設定!$I$15="名(所)",$M307&amp;" ("&amp;INDEX(リスト!$S$2:$S$48,MATCH($L307,リスト!$R$2:$R$48,0))&amp;")")))))))))</f>
        <v/>
      </c>
    </row>
    <row r="308" spans="15:22" x14ac:dyDescent="0.4">
      <c r="O308" s="2" t="str">
        <f>IFERROR(IF($B308="","",INDEX(所属情報!$E:$E,MATCH($A308,所属情報!$A:$A,0))),"")</f>
        <v/>
      </c>
      <c r="P308" s="2" t="str">
        <f t="shared" si="12"/>
        <v/>
      </c>
      <c r="Q308" s="2" t="str">
        <f t="shared" si="13"/>
        <v/>
      </c>
      <c r="R308" s="2" t="str">
        <f t="shared" si="14"/>
        <v/>
      </c>
      <c r="S308" s="2" t="str">
        <f>IFERROR(IF($F308="","",INDEX(リスト!$C:$C,MATCH($F308,リスト!$B:$B,0))),"")</f>
        <v/>
      </c>
      <c r="T308" s="2" t="str">
        <f>IFERROR(IF($K308="","",INDEX(リスト!$F:$F,MATCH($K308,リスト!$E:$E,0))),"")</f>
        <v/>
      </c>
      <c r="U308" s="2" t="str">
        <f>IF($B308="","",RIGHT($G308*1000+200+COUNTIF($G$2:$G308,$G308),9))</f>
        <v/>
      </c>
      <c r="V308" s="2" t="str">
        <f>IF(OR($B308="",設定!$I$15="",設定!$I$15="独立"),"",IF($M308="","　－　",IF($L308="",IF(設定!$I$15="所・名","　－　・"&amp;$M308,IF(設定!$I$15="所/名","　－　 / "&amp;$M308,IF(設定!$I$15="(所)名","(　－　) "&amp;$M308,IF(設定!$I$15="名・所",$M308&amp;"・　－　",IF(設定!$I$15="名/所",$M308&amp;" / 　－　",IF(設定!$I$15="名(所)",$M308&amp;"(　－　)")))))),IF(設定!$I$15="所・名",INDEX(リスト!$S$2:$S$48,MATCH($L308,リスト!$R$2:$R$48,0))&amp;"・"&amp;$M308,IF(設定!$I$15="所/名",INDEX(リスト!$S$2:$S$48,MATCH($L308,リスト!$R$2:$R$48,0))&amp;" / "&amp;$M308,IF(設定!$I$15="(所)名","("&amp;INDEX(リスト!$S$2:$S$48,MATCH($L308,リスト!$R$2:$R$48,0))&amp;") "&amp;$M308,IF(設定!$I$15="名・所",$M308&amp;"・"&amp;INDEX(リスト!$S$2:$S$48,MATCH($L308,リスト!$R$2:$R$48,0)),IF(設定!$I$15="名/所",$M308&amp;" / "&amp;INDEX(リスト!$S$2:$S$48,MATCH($L308,リスト!$R$2:$R$48,0)),IF(設定!$I$15="名(所)",$M308&amp;" ("&amp;INDEX(リスト!$S$2:$S$48,MATCH($L308,リスト!$R$2:$R$48,0))&amp;")")))))))))</f>
        <v/>
      </c>
    </row>
    <row r="309" spans="15:22" x14ac:dyDescent="0.4">
      <c r="O309" s="2" t="str">
        <f>IFERROR(IF($B309="","",INDEX(所属情報!$E:$E,MATCH($A309,所属情報!$A:$A,0))),"")</f>
        <v/>
      </c>
      <c r="P309" s="2" t="str">
        <f t="shared" si="12"/>
        <v/>
      </c>
      <c r="Q309" s="2" t="str">
        <f t="shared" si="13"/>
        <v/>
      </c>
      <c r="R309" s="2" t="str">
        <f t="shared" si="14"/>
        <v/>
      </c>
      <c r="S309" s="2" t="str">
        <f>IFERROR(IF($F309="","",INDEX(リスト!$C:$C,MATCH($F309,リスト!$B:$B,0))),"")</f>
        <v/>
      </c>
      <c r="T309" s="2" t="str">
        <f>IFERROR(IF($K309="","",INDEX(リスト!$F:$F,MATCH($K309,リスト!$E:$E,0))),"")</f>
        <v/>
      </c>
      <c r="U309" s="2" t="str">
        <f>IF($B309="","",RIGHT($G309*1000+200+COUNTIF($G$2:$G309,$G309),9))</f>
        <v/>
      </c>
      <c r="V309" s="2" t="str">
        <f>IF(OR($B309="",設定!$I$15="",設定!$I$15="独立"),"",IF($M309="","　－　",IF($L309="",IF(設定!$I$15="所・名","　－　・"&amp;$M309,IF(設定!$I$15="所/名","　－　 / "&amp;$M309,IF(設定!$I$15="(所)名","(　－　) "&amp;$M309,IF(設定!$I$15="名・所",$M309&amp;"・　－　",IF(設定!$I$15="名/所",$M309&amp;" / 　－　",IF(設定!$I$15="名(所)",$M309&amp;"(　－　)")))))),IF(設定!$I$15="所・名",INDEX(リスト!$S$2:$S$48,MATCH($L309,リスト!$R$2:$R$48,0))&amp;"・"&amp;$M309,IF(設定!$I$15="所/名",INDEX(リスト!$S$2:$S$48,MATCH($L309,リスト!$R$2:$R$48,0))&amp;" / "&amp;$M309,IF(設定!$I$15="(所)名","("&amp;INDEX(リスト!$S$2:$S$48,MATCH($L309,リスト!$R$2:$R$48,0))&amp;") "&amp;$M309,IF(設定!$I$15="名・所",$M309&amp;"・"&amp;INDEX(リスト!$S$2:$S$48,MATCH($L309,リスト!$R$2:$R$48,0)),IF(設定!$I$15="名/所",$M309&amp;" / "&amp;INDEX(リスト!$S$2:$S$48,MATCH($L309,リスト!$R$2:$R$48,0)),IF(設定!$I$15="名(所)",$M309&amp;" ("&amp;INDEX(リスト!$S$2:$S$48,MATCH($L309,リスト!$R$2:$R$48,0))&amp;")")))))))))</f>
        <v/>
      </c>
    </row>
    <row r="310" spans="15:22" x14ac:dyDescent="0.4">
      <c r="O310" s="2" t="str">
        <f>IFERROR(IF($B310="","",INDEX(所属情報!$E:$E,MATCH($A310,所属情報!$A:$A,0))),"")</f>
        <v/>
      </c>
      <c r="P310" s="2" t="str">
        <f t="shared" si="12"/>
        <v/>
      </c>
      <c r="Q310" s="2" t="str">
        <f t="shared" si="13"/>
        <v/>
      </c>
      <c r="R310" s="2" t="str">
        <f t="shared" si="14"/>
        <v/>
      </c>
      <c r="S310" s="2" t="str">
        <f>IFERROR(IF($F310="","",INDEX(リスト!$C:$C,MATCH($F310,リスト!$B:$B,0))),"")</f>
        <v/>
      </c>
      <c r="T310" s="2" t="str">
        <f>IFERROR(IF($K310="","",INDEX(リスト!$F:$F,MATCH($K310,リスト!$E:$E,0))),"")</f>
        <v/>
      </c>
      <c r="U310" s="2" t="str">
        <f>IF($B310="","",RIGHT($G310*1000+200+COUNTIF($G$2:$G310,$G310),9))</f>
        <v/>
      </c>
      <c r="V310" s="2" t="str">
        <f>IF(OR($B310="",設定!$I$15="",設定!$I$15="独立"),"",IF($M310="","　－　",IF($L310="",IF(設定!$I$15="所・名","　－　・"&amp;$M310,IF(設定!$I$15="所/名","　－　 / "&amp;$M310,IF(設定!$I$15="(所)名","(　－　) "&amp;$M310,IF(設定!$I$15="名・所",$M310&amp;"・　－　",IF(設定!$I$15="名/所",$M310&amp;" / 　－　",IF(設定!$I$15="名(所)",$M310&amp;"(　－　)")))))),IF(設定!$I$15="所・名",INDEX(リスト!$S$2:$S$48,MATCH($L310,リスト!$R$2:$R$48,0))&amp;"・"&amp;$M310,IF(設定!$I$15="所/名",INDEX(リスト!$S$2:$S$48,MATCH($L310,リスト!$R$2:$R$48,0))&amp;" / "&amp;$M310,IF(設定!$I$15="(所)名","("&amp;INDEX(リスト!$S$2:$S$48,MATCH($L310,リスト!$R$2:$R$48,0))&amp;") "&amp;$M310,IF(設定!$I$15="名・所",$M310&amp;"・"&amp;INDEX(リスト!$S$2:$S$48,MATCH($L310,リスト!$R$2:$R$48,0)),IF(設定!$I$15="名/所",$M310&amp;" / "&amp;INDEX(リスト!$S$2:$S$48,MATCH($L310,リスト!$R$2:$R$48,0)),IF(設定!$I$15="名(所)",$M310&amp;" ("&amp;INDEX(リスト!$S$2:$S$48,MATCH($L310,リスト!$R$2:$R$48,0))&amp;")")))))))))</f>
        <v/>
      </c>
    </row>
    <row r="311" spans="15:22" x14ac:dyDescent="0.4">
      <c r="O311" s="2" t="str">
        <f>IFERROR(IF($B311="","",INDEX(所属情報!$E:$E,MATCH($A311,所属情報!$A:$A,0))),"")</f>
        <v/>
      </c>
      <c r="P311" s="2" t="str">
        <f t="shared" si="12"/>
        <v/>
      </c>
      <c r="Q311" s="2" t="str">
        <f t="shared" si="13"/>
        <v/>
      </c>
      <c r="R311" s="2" t="str">
        <f t="shared" si="14"/>
        <v/>
      </c>
      <c r="S311" s="2" t="str">
        <f>IFERROR(IF($F311="","",INDEX(リスト!$C:$C,MATCH($F311,リスト!$B:$B,0))),"")</f>
        <v/>
      </c>
      <c r="T311" s="2" t="str">
        <f>IFERROR(IF($K311="","",INDEX(リスト!$F:$F,MATCH($K311,リスト!$E:$E,0))),"")</f>
        <v/>
      </c>
      <c r="U311" s="2" t="str">
        <f>IF($B311="","",RIGHT($G311*1000+200+COUNTIF($G$2:$G311,$G311),9))</f>
        <v/>
      </c>
      <c r="V311" s="2" t="str">
        <f>IF(OR($B311="",設定!$I$15="",設定!$I$15="独立"),"",IF($M311="","　－　",IF($L311="",IF(設定!$I$15="所・名","　－　・"&amp;$M311,IF(設定!$I$15="所/名","　－　 / "&amp;$M311,IF(設定!$I$15="(所)名","(　－　) "&amp;$M311,IF(設定!$I$15="名・所",$M311&amp;"・　－　",IF(設定!$I$15="名/所",$M311&amp;" / 　－　",IF(設定!$I$15="名(所)",$M311&amp;"(　－　)")))))),IF(設定!$I$15="所・名",INDEX(リスト!$S$2:$S$48,MATCH($L311,リスト!$R$2:$R$48,0))&amp;"・"&amp;$M311,IF(設定!$I$15="所/名",INDEX(リスト!$S$2:$S$48,MATCH($L311,リスト!$R$2:$R$48,0))&amp;" / "&amp;$M311,IF(設定!$I$15="(所)名","("&amp;INDEX(リスト!$S$2:$S$48,MATCH($L311,リスト!$R$2:$R$48,0))&amp;") "&amp;$M311,IF(設定!$I$15="名・所",$M311&amp;"・"&amp;INDEX(リスト!$S$2:$S$48,MATCH($L311,リスト!$R$2:$R$48,0)),IF(設定!$I$15="名/所",$M311&amp;" / "&amp;INDEX(リスト!$S$2:$S$48,MATCH($L311,リスト!$R$2:$R$48,0)),IF(設定!$I$15="名(所)",$M311&amp;" ("&amp;INDEX(リスト!$S$2:$S$48,MATCH($L311,リスト!$R$2:$R$48,0))&amp;")")))))))))</f>
        <v/>
      </c>
    </row>
    <row r="312" spans="15:22" x14ac:dyDescent="0.4">
      <c r="O312" s="2" t="str">
        <f>IFERROR(IF($B312="","",INDEX(所属情報!$E:$E,MATCH($A312,所属情報!$A:$A,0))),"")</f>
        <v/>
      </c>
      <c r="P312" s="2" t="str">
        <f t="shared" si="12"/>
        <v/>
      </c>
      <c r="Q312" s="2" t="str">
        <f t="shared" si="13"/>
        <v/>
      </c>
      <c r="R312" s="2" t="str">
        <f t="shared" si="14"/>
        <v/>
      </c>
      <c r="S312" s="2" t="str">
        <f>IFERROR(IF($F312="","",INDEX(リスト!$C:$C,MATCH($F312,リスト!$B:$B,0))),"")</f>
        <v/>
      </c>
      <c r="T312" s="2" t="str">
        <f>IFERROR(IF($K312="","",INDEX(リスト!$F:$F,MATCH($K312,リスト!$E:$E,0))),"")</f>
        <v/>
      </c>
      <c r="U312" s="2" t="str">
        <f>IF($B312="","",RIGHT($G312*1000+200+COUNTIF($G$2:$G312,$G312),9))</f>
        <v/>
      </c>
      <c r="V312" s="2" t="str">
        <f>IF(OR($B312="",設定!$I$15="",設定!$I$15="独立"),"",IF($M312="","　－　",IF($L312="",IF(設定!$I$15="所・名","　－　・"&amp;$M312,IF(設定!$I$15="所/名","　－　 / "&amp;$M312,IF(設定!$I$15="(所)名","(　－　) "&amp;$M312,IF(設定!$I$15="名・所",$M312&amp;"・　－　",IF(設定!$I$15="名/所",$M312&amp;" / 　－　",IF(設定!$I$15="名(所)",$M312&amp;"(　－　)")))))),IF(設定!$I$15="所・名",INDEX(リスト!$S$2:$S$48,MATCH($L312,リスト!$R$2:$R$48,0))&amp;"・"&amp;$M312,IF(設定!$I$15="所/名",INDEX(リスト!$S$2:$S$48,MATCH($L312,リスト!$R$2:$R$48,0))&amp;" / "&amp;$M312,IF(設定!$I$15="(所)名","("&amp;INDEX(リスト!$S$2:$S$48,MATCH($L312,リスト!$R$2:$R$48,0))&amp;") "&amp;$M312,IF(設定!$I$15="名・所",$M312&amp;"・"&amp;INDEX(リスト!$S$2:$S$48,MATCH($L312,リスト!$R$2:$R$48,0)),IF(設定!$I$15="名/所",$M312&amp;" / "&amp;INDEX(リスト!$S$2:$S$48,MATCH($L312,リスト!$R$2:$R$48,0)),IF(設定!$I$15="名(所)",$M312&amp;" ("&amp;INDEX(リスト!$S$2:$S$48,MATCH($L312,リスト!$R$2:$R$48,0))&amp;")")))))))))</f>
        <v/>
      </c>
    </row>
    <row r="313" spans="15:22" x14ac:dyDescent="0.4">
      <c r="O313" s="2" t="str">
        <f>IFERROR(IF($B313="","",INDEX(所属情報!$E:$E,MATCH($A313,所属情報!$A:$A,0))),"")</f>
        <v/>
      </c>
      <c r="P313" s="2" t="str">
        <f t="shared" si="12"/>
        <v/>
      </c>
      <c r="Q313" s="2" t="str">
        <f t="shared" si="13"/>
        <v/>
      </c>
      <c r="R313" s="2" t="str">
        <f t="shared" si="14"/>
        <v/>
      </c>
      <c r="S313" s="2" t="str">
        <f>IFERROR(IF($F313="","",INDEX(リスト!$C:$C,MATCH($F313,リスト!$B:$B,0))),"")</f>
        <v/>
      </c>
      <c r="T313" s="2" t="str">
        <f>IFERROR(IF($K313="","",INDEX(リスト!$F:$F,MATCH($K313,リスト!$E:$E,0))),"")</f>
        <v/>
      </c>
      <c r="U313" s="2" t="str">
        <f>IF($B313="","",RIGHT($G313*1000+200+COUNTIF($G$2:$G313,$G313),9))</f>
        <v/>
      </c>
      <c r="V313" s="2" t="str">
        <f>IF(OR($B313="",設定!$I$15="",設定!$I$15="独立"),"",IF($M313="","　－　",IF($L313="",IF(設定!$I$15="所・名","　－　・"&amp;$M313,IF(設定!$I$15="所/名","　－　 / "&amp;$M313,IF(設定!$I$15="(所)名","(　－　) "&amp;$M313,IF(設定!$I$15="名・所",$M313&amp;"・　－　",IF(設定!$I$15="名/所",$M313&amp;" / 　－　",IF(設定!$I$15="名(所)",$M313&amp;"(　－　)")))))),IF(設定!$I$15="所・名",INDEX(リスト!$S$2:$S$48,MATCH($L313,リスト!$R$2:$R$48,0))&amp;"・"&amp;$M313,IF(設定!$I$15="所/名",INDEX(リスト!$S$2:$S$48,MATCH($L313,リスト!$R$2:$R$48,0))&amp;" / "&amp;$M313,IF(設定!$I$15="(所)名","("&amp;INDEX(リスト!$S$2:$S$48,MATCH($L313,リスト!$R$2:$R$48,0))&amp;") "&amp;$M313,IF(設定!$I$15="名・所",$M313&amp;"・"&amp;INDEX(リスト!$S$2:$S$48,MATCH($L313,リスト!$R$2:$R$48,0)),IF(設定!$I$15="名/所",$M313&amp;" / "&amp;INDEX(リスト!$S$2:$S$48,MATCH($L313,リスト!$R$2:$R$48,0)),IF(設定!$I$15="名(所)",$M313&amp;" ("&amp;INDEX(リスト!$S$2:$S$48,MATCH($L313,リスト!$R$2:$R$48,0))&amp;")")))))))))</f>
        <v/>
      </c>
    </row>
    <row r="314" spans="15:22" x14ac:dyDescent="0.4">
      <c r="O314" s="2" t="str">
        <f>IFERROR(IF($B314="","",INDEX(所属情報!$E:$E,MATCH($A314,所属情報!$A:$A,0))),"")</f>
        <v/>
      </c>
      <c r="P314" s="2" t="str">
        <f t="shared" si="12"/>
        <v/>
      </c>
      <c r="Q314" s="2" t="str">
        <f t="shared" si="13"/>
        <v/>
      </c>
      <c r="R314" s="2" t="str">
        <f t="shared" si="14"/>
        <v/>
      </c>
      <c r="S314" s="2" t="str">
        <f>IFERROR(IF($F314="","",INDEX(リスト!$C:$C,MATCH($F314,リスト!$B:$B,0))),"")</f>
        <v/>
      </c>
      <c r="T314" s="2" t="str">
        <f>IFERROR(IF($K314="","",INDEX(リスト!$F:$F,MATCH($K314,リスト!$E:$E,0))),"")</f>
        <v/>
      </c>
      <c r="U314" s="2" t="str">
        <f>IF($B314="","",RIGHT($G314*1000+200+COUNTIF($G$2:$G314,$G314),9))</f>
        <v/>
      </c>
      <c r="V314" s="2" t="str">
        <f>IF(OR($B314="",設定!$I$15="",設定!$I$15="独立"),"",IF($M314="","　－　",IF($L314="",IF(設定!$I$15="所・名","　－　・"&amp;$M314,IF(設定!$I$15="所/名","　－　 / "&amp;$M314,IF(設定!$I$15="(所)名","(　－　) "&amp;$M314,IF(設定!$I$15="名・所",$M314&amp;"・　－　",IF(設定!$I$15="名/所",$M314&amp;" / 　－　",IF(設定!$I$15="名(所)",$M314&amp;"(　－　)")))))),IF(設定!$I$15="所・名",INDEX(リスト!$S$2:$S$48,MATCH($L314,リスト!$R$2:$R$48,0))&amp;"・"&amp;$M314,IF(設定!$I$15="所/名",INDEX(リスト!$S$2:$S$48,MATCH($L314,リスト!$R$2:$R$48,0))&amp;" / "&amp;$M314,IF(設定!$I$15="(所)名","("&amp;INDEX(リスト!$S$2:$S$48,MATCH($L314,リスト!$R$2:$R$48,0))&amp;") "&amp;$M314,IF(設定!$I$15="名・所",$M314&amp;"・"&amp;INDEX(リスト!$S$2:$S$48,MATCH($L314,リスト!$R$2:$R$48,0)),IF(設定!$I$15="名/所",$M314&amp;" / "&amp;INDEX(リスト!$S$2:$S$48,MATCH($L314,リスト!$R$2:$R$48,0)),IF(設定!$I$15="名(所)",$M314&amp;" ("&amp;INDEX(リスト!$S$2:$S$48,MATCH($L314,リスト!$R$2:$R$48,0))&amp;")")))))))))</f>
        <v/>
      </c>
    </row>
    <row r="315" spans="15:22" x14ac:dyDescent="0.4">
      <c r="O315" s="2" t="str">
        <f>IFERROR(IF($B315="","",INDEX(所属情報!$E:$E,MATCH($A315,所属情報!$A:$A,0))),"")</f>
        <v/>
      </c>
      <c r="P315" s="2" t="str">
        <f t="shared" si="12"/>
        <v/>
      </c>
      <c r="Q315" s="2" t="str">
        <f t="shared" si="13"/>
        <v/>
      </c>
      <c r="R315" s="2" t="str">
        <f t="shared" si="14"/>
        <v/>
      </c>
      <c r="S315" s="2" t="str">
        <f>IFERROR(IF($F315="","",INDEX(リスト!$C:$C,MATCH($F315,リスト!$B:$B,0))),"")</f>
        <v/>
      </c>
      <c r="T315" s="2" t="str">
        <f>IFERROR(IF($K315="","",INDEX(リスト!$F:$F,MATCH($K315,リスト!$E:$E,0))),"")</f>
        <v/>
      </c>
      <c r="U315" s="2" t="str">
        <f>IF($B315="","",RIGHT($G315*1000+200+COUNTIF($G$2:$G315,$G315),9))</f>
        <v/>
      </c>
      <c r="V315" s="2" t="str">
        <f>IF(OR($B315="",設定!$I$15="",設定!$I$15="独立"),"",IF($M315="","　－　",IF($L315="",IF(設定!$I$15="所・名","　－　・"&amp;$M315,IF(設定!$I$15="所/名","　－　 / "&amp;$M315,IF(設定!$I$15="(所)名","(　－　) "&amp;$M315,IF(設定!$I$15="名・所",$M315&amp;"・　－　",IF(設定!$I$15="名/所",$M315&amp;" / 　－　",IF(設定!$I$15="名(所)",$M315&amp;"(　－　)")))))),IF(設定!$I$15="所・名",INDEX(リスト!$S$2:$S$48,MATCH($L315,リスト!$R$2:$R$48,0))&amp;"・"&amp;$M315,IF(設定!$I$15="所/名",INDEX(リスト!$S$2:$S$48,MATCH($L315,リスト!$R$2:$R$48,0))&amp;" / "&amp;$M315,IF(設定!$I$15="(所)名","("&amp;INDEX(リスト!$S$2:$S$48,MATCH($L315,リスト!$R$2:$R$48,0))&amp;") "&amp;$M315,IF(設定!$I$15="名・所",$M315&amp;"・"&amp;INDEX(リスト!$S$2:$S$48,MATCH($L315,リスト!$R$2:$R$48,0)),IF(設定!$I$15="名/所",$M315&amp;" / "&amp;INDEX(リスト!$S$2:$S$48,MATCH($L315,リスト!$R$2:$R$48,0)),IF(設定!$I$15="名(所)",$M315&amp;" ("&amp;INDEX(リスト!$S$2:$S$48,MATCH($L315,リスト!$R$2:$R$48,0))&amp;")")))))))))</f>
        <v/>
      </c>
    </row>
    <row r="316" spans="15:22" x14ac:dyDescent="0.4">
      <c r="O316" s="2" t="str">
        <f>IFERROR(IF($B316="","",INDEX(所属情報!$E:$E,MATCH($A316,所属情報!$A:$A,0))),"")</f>
        <v/>
      </c>
      <c r="P316" s="2" t="str">
        <f t="shared" si="12"/>
        <v/>
      </c>
      <c r="Q316" s="2" t="str">
        <f t="shared" si="13"/>
        <v/>
      </c>
      <c r="R316" s="2" t="str">
        <f t="shared" si="14"/>
        <v/>
      </c>
      <c r="S316" s="2" t="str">
        <f>IFERROR(IF($F316="","",INDEX(リスト!$C:$C,MATCH($F316,リスト!$B:$B,0))),"")</f>
        <v/>
      </c>
      <c r="T316" s="2" t="str">
        <f>IFERROR(IF($K316="","",INDEX(リスト!$F:$F,MATCH($K316,リスト!$E:$E,0))),"")</f>
        <v/>
      </c>
      <c r="U316" s="2" t="str">
        <f>IF($B316="","",RIGHT($G316*1000+200+COUNTIF($G$2:$G316,$G316),9))</f>
        <v/>
      </c>
      <c r="V316" s="2" t="str">
        <f>IF(OR($B316="",設定!$I$15="",設定!$I$15="独立"),"",IF($M316="","　－　",IF($L316="",IF(設定!$I$15="所・名","　－　・"&amp;$M316,IF(設定!$I$15="所/名","　－　 / "&amp;$M316,IF(設定!$I$15="(所)名","(　－　) "&amp;$M316,IF(設定!$I$15="名・所",$M316&amp;"・　－　",IF(設定!$I$15="名/所",$M316&amp;" / 　－　",IF(設定!$I$15="名(所)",$M316&amp;"(　－　)")))))),IF(設定!$I$15="所・名",INDEX(リスト!$S$2:$S$48,MATCH($L316,リスト!$R$2:$R$48,0))&amp;"・"&amp;$M316,IF(設定!$I$15="所/名",INDEX(リスト!$S$2:$S$48,MATCH($L316,リスト!$R$2:$R$48,0))&amp;" / "&amp;$M316,IF(設定!$I$15="(所)名","("&amp;INDEX(リスト!$S$2:$S$48,MATCH($L316,リスト!$R$2:$R$48,0))&amp;") "&amp;$M316,IF(設定!$I$15="名・所",$M316&amp;"・"&amp;INDEX(リスト!$S$2:$S$48,MATCH($L316,リスト!$R$2:$R$48,0)),IF(設定!$I$15="名/所",$M316&amp;" / "&amp;INDEX(リスト!$S$2:$S$48,MATCH($L316,リスト!$R$2:$R$48,0)),IF(設定!$I$15="名(所)",$M316&amp;" ("&amp;INDEX(リスト!$S$2:$S$48,MATCH($L316,リスト!$R$2:$R$48,0))&amp;")")))))))))</f>
        <v/>
      </c>
    </row>
    <row r="317" spans="15:22" x14ac:dyDescent="0.4">
      <c r="O317" s="2" t="str">
        <f>IFERROR(IF($B317="","",INDEX(所属情報!$E:$E,MATCH($A317,所属情報!$A:$A,0))),"")</f>
        <v/>
      </c>
      <c r="P317" s="2" t="str">
        <f t="shared" si="12"/>
        <v/>
      </c>
      <c r="Q317" s="2" t="str">
        <f t="shared" si="13"/>
        <v/>
      </c>
      <c r="R317" s="2" t="str">
        <f t="shared" si="14"/>
        <v/>
      </c>
      <c r="S317" s="2" t="str">
        <f>IFERROR(IF($F317="","",INDEX(リスト!$C:$C,MATCH($F317,リスト!$B:$B,0))),"")</f>
        <v/>
      </c>
      <c r="T317" s="2" t="str">
        <f>IFERROR(IF($K317="","",INDEX(リスト!$F:$F,MATCH($K317,リスト!$E:$E,0))),"")</f>
        <v/>
      </c>
      <c r="U317" s="2" t="str">
        <f>IF($B317="","",RIGHT($G317*1000+200+COUNTIF($G$2:$G317,$G317),9))</f>
        <v/>
      </c>
      <c r="V317" s="2" t="str">
        <f>IF(OR($B317="",設定!$I$15="",設定!$I$15="独立"),"",IF($M317="","　－　",IF($L317="",IF(設定!$I$15="所・名","　－　・"&amp;$M317,IF(設定!$I$15="所/名","　－　 / "&amp;$M317,IF(設定!$I$15="(所)名","(　－　) "&amp;$M317,IF(設定!$I$15="名・所",$M317&amp;"・　－　",IF(設定!$I$15="名/所",$M317&amp;" / 　－　",IF(設定!$I$15="名(所)",$M317&amp;"(　－　)")))))),IF(設定!$I$15="所・名",INDEX(リスト!$S$2:$S$48,MATCH($L317,リスト!$R$2:$R$48,0))&amp;"・"&amp;$M317,IF(設定!$I$15="所/名",INDEX(リスト!$S$2:$S$48,MATCH($L317,リスト!$R$2:$R$48,0))&amp;" / "&amp;$M317,IF(設定!$I$15="(所)名","("&amp;INDEX(リスト!$S$2:$S$48,MATCH($L317,リスト!$R$2:$R$48,0))&amp;") "&amp;$M317,IF(設定!$I$15="名・所",$M317&amp;"・"&amp;INDEX(リスト!$S$2:$S$48,MATCH($L317,リスト!$R$2:$R$48,0)),IF(設定!$I$15="名/所",$M317&amp;" / "&amp;INDEX(リスト!$S$2:$S$48,MATCH($L317,リスト!$R$2:$R$48,0)),IF(設定!$I$15="名(所)",$M317&amp;" ("&amp;INDEX(リスト!$S$2:$S$48,MATCH($L317,リスト!$R$2:$R$48,0))&amp;")")))))))))</f>
        <v/>
      </c>
    </row>
    <row r="318" spans="15:22" x14ac:dyDescent="0.4">
      <c r="O318" s="2" t="str">
        <f>IFERROR(IF($B318="","",INDEX(所属情報!$E:$E,MATCH($A318,所属情報!$A:$A,0))),"")</f>
        <v/>
      </c>
      <c r="P318" s="2" t="str">
        <f t="shared" si="12"/>
        <v/>
      </c>
      <c r="Q318" s="2" t="str">
        <f t="shared" si="13"/>
        <v/>
      </c>
      <c r="R318" s="2" t="str">
        <f t="shared" si="14"/>
        <v/>
      </c>
      <c r="S318" s="2" t="str">
        <f>IFERROR(IF($F318="","",INDEX(リスト!$C:$C,MATCH($F318,リスト!$B:$B,0))),"")</f>
        <v/>
      </c>
      <c r="T318" s="2" t="str">
        <f>IFERROR(IF($K318="","",INDEX(リスト!$F:$F,MATCH($K318,リスト!$E:$E,0))),"")</f>
        <v/>
      </c>
      <c r="U318" s="2" t="str">
        <f>IF($B318="","",RIGHT($G318*1000+200+COUNTIF($G$2:$G318,$G318),9))</f>
        <v/>
      </c>
      <c r="V318" s="2" t="str">
        <f>IF(OR($B318="",設定!$I$15="",設定!$I$15="独立"),"",IF($M318="","　－　",IF($L318="",IF(設定!$I$15="所・名","　－　・"&amp;$M318,IF(設定!$I$15="所/名","　－　 / "&amp;$M318,IF(設定!$I$15="(所)名","(　－　) "&amp;$M318,IF(設定!$I$15="名・所",$M318&amp;"・　－　",IF(設定!$I$15="名/所",$M318&amp;" / 　－　",IF(設定!$I$15="名(所)",$M318&amp;"(　－　)")))))),IF(設定!$I$15="所・名",INDEX(リスト!$S$2:$S$48,MATCH($L318,リスト!$R$2:$R$48,0))&amp;"・"&amp;$M318,IF(設定!$I$15="所/名",INDEX(リスト!$S$2:$S$48,MATCH($L318,リスト!$R$2:$R$48,0))&amp;" / "&amp;$M318,IF(設定!$I$15="(所)名","("&amp;INDEX(リスト!$S$2:$S$48,MATCH($L318,リスト!$R$2:$R$48,0))&amp;") "&amp;$M318,IF(設定!$I$15="名・所",$M318&amp;"・"&amp;INDEX(リスト!$S$2:$S$48,MATCH($L318,リスト!$R$2:$R$48,0)),IF(設定!$I$15="名/所",$M318&amp;" / "&amp;INDEX(リスト!$S$2:$S$48,MATCH($L318,リスト!$R$2:$R$48,0)),IF(設定!$I$15="名(所)",$M318&amp;" ("&amp;INDEX(リスト!$S$2:$S$48,MATCH($L318,リスト!$R$2:$R$48,0))&amp;")")))))))))</f>
        <v/>
      </c>
    </row>
    <row r="319" spans="15:22" x14ac:dyDescent="0.4">
      <c r="O319" s="2" t="str">
        <f>IFERROR(IF($B319="","",INDEX(所属情報!$E:$E,MATCH($A319,所属情報!$A:$A,0))),"")</f>
        <v/>
      </c>
      <c r="P319" s="2" t="str">
        <f t="shared" si="12"/>
        <v/>
      </c>
      <c r="Q319" s="2" t="str">
        <f t="shared" si="13"/>
        <v/>
      </c>
      <c r="R319" s="2" t="str">
        <f t="shared" si="14"/>
        <v/>
      </c>
      <c r="S319" s="2" t="str">
        <f>IFERROR(IF($F319="","",INDEX(リスト!$C:$C,MATCH($F319,リスト!$B:$B,0))),"")</f>
        <v/>
      </c>
      <c r="T319" s="2" t="str">
        <f>IFERROR(IF($K319="","",INDEX(リスト!$F:$F,MATCH($K319,リスト!$E:$E,0))),"")</f>
        <v/>
      </c>
      <c r="U319" s="2" t="str">
        <f>IF($B319="","",RIGHT($G319*1000+200+COUNTIF($G$2:$G319,$G319),9))</f>
        <v/>
      </c>
      <c r="V319" s="2" t="str">
        <f>IF(OR($B319="",設定!$I$15="",設定!$I$15="独立"),"",IF($M319="","　－　",IF($L319="",IF(設定!$I$15="所・名","　－　・"&amp;$M319,IF(設定!$I$15="所/名","　－　 / "&amp;$M319,IF(設定!$I$15="(所)名","(　－　) "&amp;$M319,IF(設定!$I$15="名・所",$M319&amp;"・　－　",IF(設定!$I$15="名/所",$M319&amp;" / 　－　",IF(設定!$I$15="名(所)",$M319&amp;"(　－　)")))))),IF(設定!$I$15="所・名",INDEX(リスト!$S$2:$S$48,MATCH($L319,リスト!$R$2:$R$48,0))&amp;"・"&amp;$M319,IF(設定!$I$15="所/名",INDEX(リスト!$S$2:$S$48,MATCH($L319,リスト!$R$2:$R$48,0))&amp;" / "&amp;$M319,IF(設定!$I$15="(所)名","("&amp;INDEX(リスト!$S$2:$S$48,MATCH($L319,リスト!$R$2:$R$48,0))&amp;") "&amp;$M319,IF(設定!$I$15="名・所",$M319&amp;"・"&amp;INDEX(リスト!$S$2:$S$48,MATCH($L319,リスト!$R$2:$R$48,0)),IF(設定!$I$15="名/所",$M319&amp;" / "&amp;INDEX(リスト!$S$2:$S$48,MATCH($L319,リスト!$R$2:$R$48,0)),IF(設定!$I$15="名(所)",$M319&amp;" ("&amp;INDEX(リスト!$S$2:$S$48,MATCH($L319,リスト!$R$2:$R$48,0))&amp;")")))))))))</f>
        <v/>
      </c>
    </row>
    <row r="320" spans="15:22" x14ac:dyDescent="0.4">
      <c r="O320" s="2" t="str">
        <f>IFERROR(IF($B320="","",INDEX(所属情報!$E:$E,MATCH($A320,所属情報!$A:$A,0))),"")</f>
        <v/>
      </c>
      <c r="P320" s="2" t="str">
        <f t="shared" si="12"/>
        <v/>
      </c>
      <c r="Q320" s="2" t="str">
        <f t="shared" si="13"/>
        <v/>
      </c>
      <c r="R320" s="2" t="str">
        <f t="shared" si="14"/>
        <v/>
      </c>
      <c r="S320" s="2" t="str">
        <f>IFERROR(IF($F320="","",INDEX(リスト!$C:$C,MATCH($F320,リスト!$B:$B,0))),"")</f>
        <v/>
      </c>
      <c r="T320" s="2" t="str">
        <f>IFERROR(IF($K320="","",INDEX(リスト!$F:$F,MATCH($K320,リスト!$E:$E,0))),"")</f>
        <v/>
      </c>
      <c r="U320" s="2" t="str">
        <f>IF($B320="","",RIGHT($G320*1000+200+COUNTIF($G$2:$G320,$G320),9))</f>
        <v/>
      </c>
      <c r="V320" s="2" t="str">
        <f>IF(OR($B320="",設定!$I$15="",設定!$I$15="独立"),"",IF($M320="","　－　",IF($L320="",IF(設定!$I$15="所・名","　－　・"&amp;$M320,IF(設定!$I$15="所/名","　－　 / "&amp;$M320,IF(設定!$I$15="(所)名","(　－　) "&amp;$M320,IF(設定!$I$15="名・所",$M320&amp;"・　－　",IF(設定!$I$15="名/所",$M320&amp;" / 　－　",IF(設定!$I$15="名(所)",$M320&amp;"(　－　)")))))),IF(設定!$I$15="所・名",INDEX(リスト!$S$2:$S$48,MATCH($L320,リスト!$R$2:$R$48,0))&amp;"・"&amp;$M320,IF(設定!$I$15="所/名",INDEX(リスト!$S$2:$S$48,MATCH($L320,リスト!$R$2:$R$48,0))&amp;" / "&amp;$M320,IF(設定!$I$15="(所)名","("&amp;INDEX(リスト!$S$2:$S$48,MATCH($L320,リスト!$R$2:$R$48,0))&amp;") "&amp;$M320,IF(設定!$I$15="名・所",$M320&amp;"・"&amp;INDEX(リスト!$S$2:$S$48,MATCH($L320,リスト!$R$2:$R$48,0)),IF(設定!$I$15="名/所",$M320&amp;" / "&amp;INDEX(リスト!$S$2:$S$48,MATCH($L320,リスト!$R$2:$R$48,0)),IF(設定!$I$15="名(所)",$M320&amp;" ("&amp;INDEX(リスト!$S$2:$S$48,MATCH($L320,リスト!$R$2:$R$48,0))&amp;")")))))))))</f>
        <v/>
      </c>
    </row>
    <row r="321" spans="15:22" x14ac:dyDescent="0.4">
      <c r="O321" s="2" t="str">
        <f>IFERROR(IF($B321="","",INDEX(所属情報!$E:$E,MATCH($A321,所属情報!$A:$A,0))),"")</f>
        <v/>
      </c>
      <c r="P321" s="2" t="str">
        <f t="shared" si="12"/>
        <v/>
      </c>
      <c r="Q321" s="2" t="str">
        <f t="shared" si="13"/>
        <v/>
      </c>
      <c r="R321" s="2" t="str">
        <f t="shared" si="14"/>
        <v/>
      </c>
      <c r="S321" s="2" t="str">
        <f>IFERROR(IF($F321="","",INDEX(リスト!$C:$C,MATCH($F321,リスト!$B:$B,0))),"")</f>
        <v/>
      </c>
      <c r="T321" s="2" t="str">
        <f>IFERROR(IF($K321="","",INDEX(リスト!$F:$F,MATCH($K321,リスト!$E:$E,0))),"")</f>
        <v/>
      </c>
      <c r="U321" s="2" t="str">
        <f>IF($B321="","",RIGHT($G321*1000+200+COUNTIF($G$2:$G321,$G321),9))</f>
        <v/>
      </c>
      <c r="V321" s="2" t="str">
        <f>IF(OR($B321="",設定!$I$15="",設定!$I$15="独立"),"",IF($M321="","　－　",IF($L321="",IF(設定!$I$15="所・名","　－　・"&amp;$M321,IF(設定!$I$15="所/名","　－　 / "&amp;$M321,IF(設定!$I$15="(所)名","(　－　) "&amp;$M321,IF(設定!$I$15="名・所",$M321&amp;"・　－　",IF(設定!$I$15="名/所",$M321&amp;" / 　－　",IF(設定!$I$15="名(所)",$M321&amp;"(　－　)")))))),IF(設定!$I$15="所・名",INDEX(リスト!$S$2:$S$48,MATCH($L321,リスト!$R$2:$R$48,0))&amp;"・"&amp;$M321,IF(設定!$I$15="所/名",INDEX(リスト!$S$2:$S$48,MATCH($L321,リスト!$R$2:$R$48,0))&amp;" / "&amp;$M321,IF(設定!$I$15="(所)名","("&amp;INDEX(リスト!$S$2:$S$48,MATCH($L321,リスト!$R$2:$R$48,0))&amp;") "&amp;$M321,IF(設定!$I$15="名・所",$M321&amp;"・"&amp;INDEX(リスト!$S$2:$S$48,MATCH($L321,リスト!$R$2:$R$48,0)),IF(設定!$I$15="名/所",$M321&amp;" / "&amp;INDEX(リスト!$S$2:$S$48,MATCH($L321,リスト!$R$2:$R$48,0)),IF(設定!$I$15="名(所)",$M321&amp;" ("&amp;INDEX(リスト!$S$2:$S$48,MATCH($L321,リスト!$R$2:$R$48,0))&amp;")")))))))))</f>
        <v/>
      </c>
    </row>
    <row r="322" spans="15:22" x14ac:dyDescent="0.4">
      <c r="O322" s="2" t="str">
        <f>IFERROR(IF($B322="","",INDEX(所属情報!$E:$E,MATCH($A322,所属情報!$A:$A,0))),"")</f>
        <v/>
      </c>
      <c r="P322" s="2" t="str">
        <f t="shared" si="12"/>
        <v/>
      </c>
      <c r="Q322" s="2" t="str">
        <f t="shared" si="13"/>
        <v/>
      </c>
      <c r="R322" s="2" t="str">
        <f t="shared" si="14"/>
        <v/>
      </c>
      <c r="S322" s="2" t="str">
        <f>IFERROR(IF($F322="","",INDEX(リスト!$C:$C,MATCH($F322,リスト!$B:$B,0))),"")</f>
        <v/>
      </c>
      <c r="T322" s="2" t="str">
        <f>IFERROR(IF($K322="","",INDEX(リスト!$F:$F,MATCH($K322,リスト!$E:$E,0))),"")</f>
        <v/>
      </c>
      <c r="U322" s="2" t="str">
        <f>IF($B322="","",RIGHT($G322*1000+200+COUNTIF($G$2:$G322,$G322),9))</f>
        <v/>
      </c>
      <c r="V322" s="2" t="str">
        <f>IF(OR($B322="",設定!$I$15="",設定!$I$15="独立"),"",IF($M322="","　－　",IF($L322="",IF(設定!$I$15="所・名","　－　・"&amp;$M322,IF(設定!$I$15="所/名","　－　 / "&amp;$M322,IF(設定!$I$15="(所)名","(　－　) "&amp;$M322,IF(設定!$I$15="名・所",$M322&amp;"・　－　",IF(設定!$I$15="名/所",$M322&amp;" / 　－　",IF(設定!$I$15="名(所)",$M322&amp;"(　－　)")))))),IF(設定!$I$15="所・名",INDEX(リスト!$S$2:$S$48,MATCH($L322,リスト!$R$2:$R$48,0))&amp;"・"&amp;$M322,IF(設定!$I$15="所/名",INDEX(リスト!$S$2:$S$48,MATCH($L322,リスト!$R$2:$R$48,0))&amp;" / "&amp;$M322,IF(設定!$I$15="(所)名","("&amp;INDEX(リスト!$S$2:$S$48,MATCH($L322,リスト!$R$2:$R$48,0))&amp;") "&amp;$M322,IF(設定!$I$15="名・所",$M322&amp;"・"&amp;INDEX(リスト!$S$2:$S$48,MATCH($L322,リスト!$R$2:$R$48,0)),IF(設定!$I$15="名/所",$M322&amp;" / "&amp;INDEX(リスト!$S$2:$S$48,MATCH($L322,リスト!$R$2:$R$48,0)),IF(設定!$I$15="名(所)",$M322&amp;" ("&amp;INDEX(リスト!$S$2:$S$48,MATCH($L322,リスト!$R$2:$R$48,0))&amp;")")))))))))</f>
        <v/>
      </c>
    </row>
    <row r="323" spans="15:22" x14ac:dyDescent="0.4">
      <c r="O323" s="2" t="str">
        <f>IFERROR(IF($B323="","",INDEX(所属情報!$E:$E,MATCH($A323,所属情報!$A:$A,0))),"")</f>
        <v/>
      </c>
      <c r="P323" s="2" t="str">
        <f t="shared" ref="P323:P386" si="15">IF($C323="","",IF($E323="",$C323,$C323&amp;" ("&amp;$E323&amp;")"))</f>
        <v/>
      </c>
      <c r="Q323" s="2" t="str">
        <f t="shared" ref="Q323:Q386" si="16">IF($D323="","",ASC($D323))</f>
        <v/>
      </c>
      <c r="R323" s="2" t="str">
        <f t="shared" ref="R323:R386" si="17">IF($I323="","",UPPER($I323)&amp;" "&amp;UPPER(LEFT($J323,1))&amp;LOWER(RIGHT($J323,LEN($J323)-1))&amp;" ("&amp;MID($G323,3,2)&amp;")")</f>
        <v/>
      </c>
      <c r="S323" s="2" t="str">
        <f>IFERROR(IF($F323="","",INDEX(リスト!$C:$C,MATCH($F323,リスト!$B:$B,0))),"")</f>
        <v/>
      </c>
      <c r="T323" s="2" t="str">
        <f>IFERROR(IF($K323="","",INDEX(リスト!$F:$F,MATCH($K323,リスト!$E:$E,0))),"")</f>
        <v/>
      </c>
      <c r="U323" s="2" t="str">
        <f>IF($B323="","",RIGHT($G323*1000+200+COUNTIF($G$2:$G323,$G323),9))</f>
        <v/>
      </c>
      <c r="V323" s="2" t="str">
        <f>IF(OR($B323="",設定!$I$15="",設定!$I$15="独立"),"",IF($M323="","　－　",IF($L323="",IF(設定!$I$15="所・名","　－　・"&amp;$M323,IF(設定!$I$15="所/名","　－　 / "&amp;$M323,IF(設定!$I$15="(所)名","(　－　) "&amp;$M323,IF(設定!$I$15="名・所",$M323&amp;"・　－　",IF(設定!$I$15="名/所",$M323&amp;" / 　－　",IF(設定!$I$15="名(所)",$M323&amp;"(　－　)")))))),IF(設定!$I$15="所・名",INDEX(リスト!$S$2:$S$48,MATCH($L323,リスト!$R$2:$R$48,0))&amp;"・"&amp;$M323,IF(設定!$I$15="所/名",INDEX(リスト!$S$2:$S$48,MATCH($L323,リスト!$R$2:$R$48,0))&amp;" / "&amp;$M323,IF(設定!$I$15="(所)名","("&amp;INDEX(リスト!$S$2:$S$48,MATCH($L323,リスト!$R$2:$R$48,0))&amp;") "&amp;$M323,IF(設定!$I$15="名・所",$M323&amp;"・"&amp;INDEX(リスト!$S$2:$S$48,MATCH($L323,リスト!$R$2:$R$48,0)),IF(設定!$I$15="名/所",$M323&amp;" / "&amp;INDEX(リスト!$S$2:$S$48,MATCH($L323,リスト!$R$2:$R$48,0)),IF(設定!$I$15="名(所)",$M323&amp;" ("&amp;INDEX(リスト!$S$2:$S$48,MATCH($L323,リスト!$R$2:$R$48,0))&amp;")")))))))))</f>
        <v/>
      </c>
    </row>
    <row r="324" spans="15:22" x14ac:dyDescent="0.4">
      <c r="O324" s="2" t="str">
        <f>IFERROR(IF($B324="","",INDEX(所属情報!$E:$E,MATCH($A324,所属情報!$A:$A,0))),"")</f>
        <v/>
      </c>
      <c r="P324" s="2" t="str">
        <f t="shared" si="15"/>
        <v/>
      </c>
      <c r="Q324" s="2" t="str">
        <f t="shared" si="16"/>
        <v/>
      </c>
      <c r="R324" s="2" t="str">
        <f t="shared" si="17"/>
        <v/>
      </c>
      <c r="S324" s="2" t="str">
        <f>IFERROR(IF($F324="","",INDEX(リスト!$C:$C,MATCH($F324,リスト!$B:$B,0))),"")</f>
        <v/>
      </c>
      <c r="T324" s="2" t="str">
        <f>IFERROR(IF($K324="","",INDEX(リスト!$F:$F,MATCH($K324,リスト!$E:$E,0))),"")</f>
        <v/>
      </c>
      <c r="U324" s="2" t="str">
        <f>IF($B324="","",RIGHT($G324*1000+200+COUNTIF($G$2:$G324,$G324),9))</f>
        <v/>
      </c>
      <c r="V324" s="2" t="str">
        <f>IF(OR($B324="",設定!$I$15="",設定!$I$15="独立"),"",IF($M324="","　－　",IF($L324="",IF(設定!$I$15="所・名","　－　・"&amp;$M324,IF(設定!$I$15="所/名","　－　 / "&amp;$M324,IF(設定!$I$15="(所)名","(　－　) "&amp;$M324,IF(設定!$I$15="名・所",$M324&amp;"・　－　",IF(設定!$I$15="名/所",$M324&amp;" / 　－　",IF(設定!$I$15="名(所)",$M324&amp;"(　－　)")))))),IF(設定!$I$15="所・名",INDEX(リスト!$S$2:$S$48,MATCH($L324,リスト!$R$2:$R$48,0))&amp;"・"&amp;$M324,IF(設定!$I$15="所/名",INDEX(リスト!$S$2:$S$48,MATCH($L324,リスト!$R$2:$R$48,0))&amp;" / "&amp;$M324,IF(設定!$I$15="(所)名","("&amp;INDEX(リスト!$S$2:$S$48,MATCH($L324,リスト!$R$2:$R$48,0))&amp;") "&amp;$M324,IF(設定!$I$15="名・所",$M324&amp;"・"&amp;INDEX(リスト!$S$2:$S$48,MATCH($L324,リスト!$R$2:$R$48,0)),IF(設定!$I$15="名/所",$M324&amp;" / "&amp;INDEX(リスト!$S$2:$S$48,MATCH($L324,リスト!$R$2:$R$48,0)),IF(設定!$I$15="名(所)",$M324&amp;" ("&amp;INDEX(リスト!$S$2:$S$48,MATCH($L324,リスト!$R$2:$R$48,0))&amp;")")))))))))</f>
        <v/>
      </c>
    </row>
    <row r="325" spans="15:22" x14ac:dyDescent="0.4">
      <c r="O325" s="2" t="str">
        <f>IFERROR(IF($B325="","",INDEX(所属情報!$E:$E,MATCH($A325,所属情報!$A:$A,0))),"")</f>
        <v/>
      </c>
      <c r="P325" s="2" t="str">
        <f t="shared" si="15"/>
        <v/>
      </c>
      <c r="Q325" s="2" t="str">
        <f t="shared" si="16"/>
        <v/>
      </c>
      <c r="R325" s="2" t="str">
        <f t="shared" si="17"/>
        <v/>
      </c>
      <c r="S325" s="2" t="str">
        <f>IFERROR(IF($F325="","",INDEX(リスト!$C:$C,MATCH($F325,リスト!$B:$B,0))),"")</f>
        <v/>
      </c>
      <c r="T325" s="2" t="str">
        <f>IFERROR(IF($K325="","",INDEX(リスト!$F:$F,MATCH($K325,リスト!$E:$E,0))),"")</f>
        <v/>
      </c>
      <c r="U325" s="2" t="str">
        <f>IF($B325="","",RIGHT($G325*1000+200+COUNTIF($G$2:$G325,$G325),9))</f>
        <v/>
      </c>
      <c r="V325" s="2" t="str">
        <f>IF(OR($B325="",設定!$I$15="",設定!$I$15="独立"),"",IF($M325="","　－　",IF($L325="",IF(設定!$I$15="所・名","　－　・"&amp;$M325,IF(設定!$I$15="所/名","　－　 / "&amp;$M325,IF(設定!$I$15="(所)名","(　－　) "&amp;$M325,IF(設定!$I$15="名・所",$M325&amp;"・　－　",IF(設定!$I$15="名/所",$M325&amp;" / 　－　",IF(設定!$I$15="名(所)",$M325&amp;"(　－　)")))))),IF(設定!$I$15="所・名",INDEX(リスト!$S$2:$S$48,MATCH($L325,リスト!$R$2:$R$48,0))&amp;"・"&amp;$M325,IF(設定!$I$15="所/名",INDEX(リスト!$S$2:$S$48,MATCH($L325,リスト!$R$2:$R$48,0))&amp;" / "&amp;$M325,IF(設定!$I$15="(所)名","("&amp;INDEX(リスト!$S$2:$S$48,MATCH($L325,リスト!$R$2:$R$48,0))&amp;") "&amp;$M325,IF(設定!$I$15="名・所",$M325&amp;"・"&amp;INDEX(リスト!$S$2:$S$48,MATCH($L325,リスト!$R$2:$R$48,0)),IF(設定!$I$15="名/所",$M325&amp;" / "&amp;INDEX(リスト!$S$2:$S$48,MATCH($L325,リスト!$R$2:$R$48,0)),IF(設定!$I$15="名(所)",$M325&amp;" ("&amp;INDEX(リスト!$S$2:$S$48,MATCH($L325,リスト!$R$2:$R$48,0))&amp;")")))))))))</f>
        <v/>
      </c>
    </row>
    <row r="326" spans="15:22" x14ac:dyDescent="0.4">
      <c r="O326" s="2" t="str">
        <f>IFERROR(IF($B326="","",INDEX(所属情報!$E:$E,MATCH($A326,所属情報!$A:$A,0))),"")</f>
        <v/>
      </c>
      <c r="P326" s="2" t="str">
        <f t="shared" si="15"/>
        <v/>
      </c>
      <c r="Q326" s="2" t="str">
        <f t="shared" si="16"/>
        <v/>
      </c>
      <c r="R326" s="2" t="str">
        <f t="shared" si="17"/>
        <v/>
      </c>
      <c r="S326" s="2" t="str">
        <f>IFERROR(IF($F326="","",INDEX(リスト!$C:$C,MATCH($F326,リスト!$B:$B,0))),"")</f>
        <v/>
      </c>
      <c r="T326" s="2" t="str">
        <f>IFERROR(IF($K326="","",INDEX(リスト!$F:$F,MATCH($K326,リスト!$E:$E,0))),"")</f>
        <v/>
      </c>
      <c r="U326" s="2" t="str">
        <f>IF($B326="","",RIGHT($G326*1000+200+COUNTIF($G$2:$G326,$G326),9))</f>
        <v/>
      </c>
      <c r="V326" s="2" t="str">
        <f>IF(OR($B326="",設定!$I$15="",設定!$I$15="独立"),"",IF($M326="","　－　",IF($L326="",IF(設定!$I$15="所・名","　－　・"&amp;$M326,IF(設定!$I$15="所/名","　－　 / "&amp;$M326,IF(設定!$I$15="(所)名","(　－　) "&amp;$M326,IF(設定!$I$15="名・所",$M326&amp;"・　－　",IF(設定!$I$15="名/所",$M326&amp;" / 　－　",IF(設定!$I$15="名(所)",$M326&amp;"(　－　)")))))),IF(設定!$I$15="所・名",INDEX(リスト!$S$2:$S$48,MATCH($L326,リスト!$R$2:$R$48,0))&amp;"・"&amp;$M326,IF(設定!$I$15="所/名",INDEX(リスト!$S$2:$S$48,MATCH($L326,リスト!$R$2:$R$48,0))&amp;" / "&amp;$M326,IF(設定!$I$15="(所)名","("&amp;INDEX(リスト!$S$2:$S$48,MATCH($L326,リスト!$R$2:$R$48,0))&amp;") "&amp;$M326,IF(設定!$I$15="名・所",$M326&amp;"・"&amp;INDEX(リスト!$S$2:$S$48,MATCH($L326,リスト!$R$2:$R$48,0)),IF(設定!$I$15="名/所",$M326&amp;" / "&amp;INDEX(リスト!$S$2:$S$48,MATCH($L326,リスト!$R$2:$R$48,0)),IF(設定!$I$15="名(所)",$M326&amp;" ("&amp;INDEX(リスト!$S$2:$S$48,MATCH($L326,リスト!$R$2:$R$48,0))&amp;")")))))))))</f>
        <v/>
      </c>
    </row>
    <row r="327" spans="15:22" x14ac:dyDescent="0.4">
      <c r="O327" s="2" t="str">
        <f>IFERROR(IF($B327="","",INDEX(所属情報!$E:$E,MATCH($A327,所属情報!$A:$A,0))),"")</f>
        <v/>
      </c>
      <c r="P327" s="2" t="str">
        <f t="shared" si="15"/>
        <v/>
      </c>
      <c r="Q327" s="2" t="str">
        <f t="shared" si="16"/>
        <v/>
      </c>
      <c r="R327" s="2" t="str">
        <f t="shared" si="17"/>
        <v/>
      </c>
      <c r="S327" s="2" t="str">
        <f>IFERROR(IF($F327="","",INDEX(リスト!$C:$C,MATCH($F327,リスト!$B:$B,0))),"")</f>
        <v/>
      </c>
      <c r="T327" s="2" t="str">
        <f>IFERROR(IF($K327="","",INDEX(リスト!$F:$F,MATCH($K327,リスト!$E:$E,0))),"")</f>
        <v/>
      </c>
      <c r="U327" s="2" t="str">
        <f>IF($B327="","",RIGHT($G327*1000+200+COUNTIF($G$2:$G327,$G327),9))</f>
        <v/>
      </c>
      <c r="V327" s="2" t="str">
        <f>IF(OR($B327="",設定!$I$15="",設定!$I$15="独立"),"",IF($M327="","　－　",IF($L327="",IF(設定!$I$15="所・名","　－　・"&amp;$M327,IF(設定!$I$15="所/名","　－　 / "&amp;$M327,IF(設定!$I$15="(所)名","(　－　) "&amp;$M327,IF(設定!$I$15="名・所",$M327&amp;"・　－　",IF(設定!$I$15="名/所",$M327&amp;" / 　－　",IF(設定!$I$15="名(所)",$M327&amp;"(　－　)")))))),IF(設定!$I$15="所・名",INDEX(リスト!$S$2:$S$48,MATCH($L327,リスト!$R$2:$R$48,0))&amp;"・"&amp;$M327,IF(設定!$I$15="所/名",INDEX(リスト!$S$2:$S$48,MATCH($L327,リスト!$R$2:$R$48,0))&amp;" / "&amp;$M327,IF(設定!$I$15="(所)名","("&amp;INDEX(リスト!$S$2:$S$48,MATCH($L327,リスト!$R$2:$R$48,0))&amp;") "&amp;$M327,IF(設定!$I$15="名・所",$M327&amp;"・"&amp;INDEX(リスト!$S$2:$S$48,MATCH($L327,リスト!$R$2:$R$48,0)),IF(設定!$I$15="名/所",$M327&amp;" / "&amp;INDEX(リスト!$S$2:$S$48,MATCH($L327,リスト!$R$2:$R$48,0)),IF(設定!$I$15="名(所)",$M327&amp;" ("&amp;INDEX(リスト!$S$2:$S$48,MATCH($L327,リスト!$R$2:$R$48,0))&amp;")")))))))))</f>
        <v/>
      </c>
    </row>
    <row r="328" spans="15:22" x14ac:dyDescent="0.4">
      <c r="O328" s="2" t="str">
        <f>IFERROR(IF($B328="","",INDEX(所属情報!$E:$E,MATCH($A328,所属情報!$A:$A,0))),"")</f>
        <v/>
      </c>
      <c r="P328" s="2" t="str">
        <f t="shared" si="15"/>
        <v/>
      </c>
      <c r="Q328" s="2" t="str">
        <f t="shared" si="16"/>
        <v/>
      </c>
      <c r="R328" s="2" t="str">
        <f t="shared" si="17"/>
        <v/>
      </c>
      <c r="S328" s="2" t="str">
        <f>IFERROR(IF($F328="","",INDEX(リスト!$C:$C,MATCH($F328,リスト!$B:$B,0))),"")</f>
        <v/>
      </c>
      <c r="T328" s="2" t="str">
        <f>IFERROR(IF($K328="","",INDEX(リスト!$F:$F,MATCH($K328,リスト!$E:$E,0))),"")</f>
        <v/>
      </c>
      <c r="U328" s="2" t="str">
        <f>IF($B328="","",RIGHT($G328*1000+200+COUNTIF($G$2:$G328,$G328),9))</f>
        <v/>
      </c>
      <c r="V328" s="2" t="str">
        <f>IF(OR($B328="",設定!$I$15="",設定!$I$15="独立"),"",IF($M328="","　－　",IF($L328="",IF(設定!$I$15="所・名","　－　・"&amp;$M328,IF(設定!$I$15="所/名","　－　 / "&amp;$M328,IF(設定!$I$15="(所)名","(　－　) "&amp;$M328,IF(設定!$I$15="名・所",$M328&amp;"・　－　",IF(設定!$I$15="名/所",$M328&amp;" / 　－　",IF(設定!$I$15="名(所)",$M328&amp;"(　－　)")))))),IF(設定!$I$15="所・名",INDEX(リスト!$S$2:$S$48,MATCH($L328,リスト!$R$2:$R$48,0))&amp;"・"&amp;$M328,IF(設定!$I$15="所/名",INDEX(リスト!$S$2:$S$48,MATCH($L328,リスト!$R$2:$R$48,0))&amp;" / "&amp;$M328,IF(設定!$I$15="(所)名","("&amp;INDEX(リスト!$S$2:$S$48,MATCH($L328,リスト!$R$2:$R$48,0))&amp;") "&amp;$M328,IF(設定!$I$15="名・所",$M328&amp;"・"&amp;INDEX(リスト!$S$2:$S$48,MATCH($L328,リスト!$R$2:$R$48,0)),IF(設定!$I$15="名/所",$M328&amp;" / "&amp;INDEX(リスト!$S$2:$S$48,MATCH($L328,リスト!$R$2:$R$48,0)),IF(設定!$I$15="名(所)",$M328&amp;" ("&amp;INDEX(リスト!$S$2:$S$48,MATCH($L328,リスト!$R$2:$R$48,0))&amp;")")))))))))</f>
        <v/>
      </c>
    </row>
    <row r="329" spans="15:22" x14ac:dyDescent="0.4">
      <c r="O329" s="2" t="str">
        <f>IFERROR(IF($B329="","",INDEX(所属情報!$E:$E,MATCH($A329,所属情報!$A:$A,0))),"")</f>
        <v/>
      </c>
      <c r="P329" s="2" t="str">
        <f t="shared" si="15"/>
        <v/>
      </c>
      <c r="Q329" s="2" t="str">
        <f t="shared" si="16"/>
        <v/>
      </c>
      <c r="R329" s="2" t="str">
        <f t="shared" si="17"/>
        <v/>
      </c>
      <c r="S329" s="2" t="str">
        <f>IFERROR(IF($F329="","",INDEX(リスト!$C:$C,MATCH($F329,リスト!$B:$B,0))),"")</f>
        <v/>
      </c>
      <c r="T329" s="2" t="str">
        <f>IFERROR(IF($K329="","",INDEX(リスト!$F:$F,MATCH($K329,リスト!$E:$E,0))),"")</f>
        <v/>
      </c>
      <c r="U329" s="2" t="str">
        <f>IF($B329="","",RIGHT($G329*1000+200+COUNTIF($G$2:$G329,$G329),9))</f>
        <v/>
      </c>
      <c r="V329" s="2" t="str">
        <f>IF(OR($B329="",設定!$I$15="",設定!$I$15="独立"),"",IF($M329="","　－　",IF($L329="",IF(設定!$I$15="所・名","　－　・"&amp;$M329,IF(設定!$I$15="所/名","　－　 / "&amp;$M329,IF(設定!$I$15="(所)名","(　－　) "&amp;$M329,IF(設定!$I$15="名・所",$M329&amp;"・　－　",IF(設定!$I$15="名/所",$M329&amp;" / 　－　",IF(設定!$I$15="名(所)",$M329&amp;"(　－　)")))))),IF(設定!$I$15="所・名",INDEX(リスト!$S$2:$S$48,MATCH($L329,リスト!$R$2:$R$48,0))&amp;"・"&amp;$M329,IF(設定!$I$15="所/名",INDEX(リスト!$S$2:$S$48,MATCH($L329,リスト!$R$2:$R$48,0))&amp;" / "&amp;$M329,IF(設定!$I$15="(所)名","("&amp;INDEX(リスト!$S$2:$S$48,MATCH($L329,リスト!$R$2:$R$48,0))&amp;") "&amp;$M329,IF(設定!$I$15="名・所",$M329&amp;"・"&amp;INDEX(リスト!$S$2:$S$48,MATCH($L329,リスト!$R$2:$R$48,0)),IF(設定!$I$15="名/所",$M329&amp;" / "&amp;INDEX(リスト!$S$2:$S$48,MATCH($L329,リスト!$R$2:$R$48,0)),IF(設定!$I$15="名(所)",$M329&amp;" ("&amp;INDEX(リスト!$S$2:$S$48,MATCH($L329,リスト!$R$2:$R$48,0))&amp;")")))))))))</f>
        <v/>
      </c>
    </row>
    <row r="330" spans="15:22" x14ac:dyDescent="0.4">
      <c r="O330" s="2" t="str">
        <f>IFERROR(IF($B330="","",INDEX(所属情報!$E:$E,MATCH($A330,所属情報!$A:$A,0))),"")</f>
        <v/>
      </c>
      <c r="P330" s="2" t="str">
        <f t="shared" si="15"/>
        <v/>
      </c>
      <c r="Q330" s="2" t="str">
        <f t="shared" si="16"/>
        <v/>
      </c>
      <c r="R330" s="2" t="str">
        <f t="shared" si="17"/>
        <v/>
      </c>
      <c r="S330" s="2" t="str">
        <f>IFERROR(IF($F330="","",INDEX(リスト!$C:$C,MATCH($F330,リスト!$B:$B,0))),"")</f>
        <v/>
      </c>
      <c r="T330" s="2" t="str">
        <f>IFERROR(IF($K330="","",INDEX(リスト!$F:$F,MATCH($K330,リスト!$E:$E,0))),"")</f>
        <v/>
      </c>
      <c r="U330" s="2" t="str">
        <f>IF($B330="","",RIGHT($G330*1000+200+COUNTIF($G$2:$G330,$G330),9))</f>
        <v/>
      </c>
      <c r="V330" s="2" t="str">
        <f>IF(OR($B330="",設定!$I$15="",設定!$I$15="独立"),"",IF($M330="","　－　",IF($L330="",IF(設定!$I$15="所・名","　－　・"&amp;$M330,IF(設定!$I$15="所/名","　－　 / "&amp;$M330,IF(設定!$I$15="(所)名","(　－　) "&amp;$M330,IF(設定!$I$15="名・所",$M330&amp;"・　－　",IF(設定!$I$15="名/所",$M330&amp;" / 　－　",IF(設定!$I$15="名(所)",$M330&amp;"(　－　)")))))),IF(設定!$I$15="所・名",INDEX(リスト!$S$2:$S$48,MATCH($L330,リスト!$R$2:$R$48,0))&amp;"・"&amp;$M330,IF(設定!$I$15="所/名",INDEX(リスト!$S$2:$S$48,MATCH($L330,リスト!$R$2:$R$48,0))&amp;" / "&amp;$M330,IF(設定!$I$15="(所)名","("&amp;INDEX(リスト!$S$2:$S$48,MATCH($L330,リスト!$R$2:$R$48,0))&amp;") "&amp;$M330,IF(設定!$I$15="名・所",$M330&amp;"・"&amp;INDEX(リスト!$S$2:$S$48,MATCH($L330,リスト!$R$2:$R$48,0)),IF(設定!$I$15="名/所",$M330&amp;" / "&amp;INDEX(リスト!$S$2:$S$48,MATCH($L330,リスト!$R$2:$R$48,0)),IF(設定!$I$15="名(所)",$M330&amp;" ("&amp;INDEX(リスト!$S$2:$S$48,MATCH($L330,リスト!$R$2:$R$48,0))&amp;")")))))))))</f>
        <v/>
      </c>
    </row>
    <row r="331" spans="15:22" x14ac:dyDescent="0.4">
      <c r="O331" s="2" t="str">
        <f>IFERROR(IF($B331="","",INDEX(所属情報!$E:$E,MATCH($A331,所属情報!$A:$A,0))),"")</f>
        <v/>
      </c>
      <c r="P331" s="2" t="str">
        <f t="shared" si="15"/>
        <v/>
      </c>
      <c r="Q331" s="2" t="str">
        <f t="shared" si="16"/>
        <v/>
      </c>
      <c r="R331" s="2" t="str">
        <f t="shared" si="17"/>
        <v/>
      </c>
      <c r="S331" s="2" t="str">
        <f>IFERROR(IF($F331="","",INDEX(リスト!$C:$C,MATCH($F331,リスト!$B:$B,0))),"")</f>
        <v/>
      </c>
      <c r="T331" s="2" t="str">
        <f>IFERROR(IF($K331="","",INDEX(リスト!$F:$F,MATCH($K331,リスト!$E:$E,0))),"")</f>
        <v/>
      </c>
      <c r="U331" s="2" t="str">
        <f>IF($B331="","",RIGHT($G331*1000+200+COUNTIF($G$2:$G331,$G331),9))</f>
        <v/>
      </c>
      <c r="V331" s="2" t="str">
        <f>IF(OR($B331="",設定!$I$15="",設定!$I$15="独立"),"",IF($M331="","　－　",IF($L331="",IF(設定!$I$15="所・名","　－　・"&amp;$M331,IF(設定!$I$15="所/名","　－　 / "&amp;$M331,IF(設定!$I$15="(所)名","(　－　) "&amp;$M331,IF(設定!$I$15="名・所",$M331&amp;"・　－　",IF(設定!$I$15="名/所",$M331&amp;" / 　－　",IF(設定!$I$15="名(所)",$M331&amp;"(　－　)")))))),IF(設定!$I$15="所・名",INDEX(リスト!$S$2:$S$48,MATCH($L331,リスト!$R$2:$R$48,0))&amp;"・"&amp;$M331,IF(設定!$I$15="所/名",INDEX(リスト!$S$2:$S$48,MATCH($L331,リスト!$R$2:$R$48,0))&amp;" / "&amp;$M331,IF(設定!$I$15="(所)名","("&amp;INDEX(リスト!$S$2:$S$48,MATCH($L331,リスト!$R$2:$R$48,0))&amp;") "&amp;$M331,IF(設定!$I$15="名・所",$M331&amp;"・"&amp;INDEX(リスト!$S$2:$S$48,MATCH($L331,リスト!$R$2:$R$48,0)),IF(設定!$I$15="名/所",$M331&amp;" / "&amp;INDEX(リスト!$S$2:$S$48,MATCH($L331,リスト!$R$2:$R$48,0)),IF(設定!$I$15="名(所)",$M331&amp;" ("&amp;INDEX(リスト!$S$2:$S$48,MATCH($L331,リスト!$R$2:$R$48,0))&amp;")")))))))))</f>
        <v/>
      </c>
    </row>
    <row r="332" spans="15:22" x14ac:dyDescent="0.4">
      <c r="O332" s="2" t="str">
        <f>IFERROR(IF($B332="","",INDEX(所属情報!$E:$E,MATCH($A332,所属情報!$A:$A,0))),"")</f>
        <v/>
      </c>
      <c r="P332" s="2" t="str">
        <f t="shared" si="15"/>
        <v/>
      </c>
      <c r="Q332" s="2" t="str">
        <f t="shared" si="16"/>
        <v/>
      </c>
      <c r="R332" s="2" t="str">
        <f t="shared" si="17"/>
        <v/>
      </c>
      <c r="S332" s="2" t="str">
        <f>IFERROR(IF($F332="","",INDEX(リスト!$C:$C,MATCH($F332,リスト!$B:$B,0))),"")</f>
        <v/>
      </c>
      <c r="T332" s="2" t="str">
        <f>IFERROR(IF($K332="","",INDEX(リスト!$F:$F,MATCH($K332,リスト!$E:$E,0))),"")</f>
        <v/>
      </c>
      <c r="U332" s="2" t="str">
        <f>IF($B332="","",RIGHT($G332*1000+200+COUNTIF($G$2:$G332,$G332),9))</f>
        <v/>
      </c>
      <c r="V332" s="2" t="str">
        <f>IF(OR($B332="",設定!$I$15="",設定!$I$15="独立"),"",IF($M332="","　－　",IF($L332="",IF(設定!$I$15="所・名","　－　・"&amp;$M332,IF(設定!$I$15="所/名","　－　 / "&amp;$M332,IF(設定!$I$15="(所)名","(　－　) "&amp;$M332,IF(設定!$I$15="名・所",$M332&amp;"・　－　",IF(設定!$I$15="名/所",$M332&amp;" / 　－　",IF(設定!$I$15="名(所)",$M332&amp;"(　－　)")))))),IF(設定!$I$15="所・名",INDEX(リスト!$S$2:$S$48,MATCH($L332,リスト!$R$2:$R$48,0))&amp;"・"&amp;$M332,IF(設定!$I$15="所/名",INDEX(リスト!$S$2:$S$48,MATCH($L332,リスト!$R$2:$R$48,0))&amp;" / "&amp;$M332,IF(設定!$I$15="(所)名","("&amp;INDEX(リスト!$S$2:$S$48,MATCH($L332,リスト!$R$2:$R$48,0))&amp;") "&amp;$M332,IF(設定!$I$15="名・所",$M332&amp;"・"&amp;INDEX(リスト!$S$2:$S$48,MATCH($L332,リスト!$R$2:$R$48,0)),IF(設定!$I$15="名/所",$M332&amp;" / "&amp;INDEX(リスト!$S$2:$S$48,MATCH($L332,リスト!$R$2:$R$48,0)),IF(設定!$I$15="名(所)",$M332&amp;" ("&amp;INDEX(リスト!$S$2:$S$48,MATCH($L332,リスト!$R$2:$R$48,0))&amp;")")))))))))</f>
        <v/>
      </c>
    </row>
    <row r="333" spans="15:22" x14ac:dyDescent="0.4">
      <c r="O333" s="2" t="str">
        <f>IFERROR(IF($B333="","",INDEX(所属情報!$E:$E,MATCH($A333,所属情報!$A:$A,0))),"")</f>
        <v/>
      </c>
      <c r="P333" s="2" t="str">
        <f t="shared" si="15"/>
        <v/>
      </c>
      <c r="Q333" s="2" t="str">
        <f t="shared" si="16"/>
        <v/>
      </c>
      <c r="R333" s="2" t="str">
        <f t="shared" si="17"/>
        <v/>
      </c>
      <c r="S333" s="2" t="str">
        <f>IFERROR(IF($F333="","",INDEX(リスト!$C:$C,MATCH($F333,リスト!$B:$B,0))),"")</f>
        <v/>
      </c>
      <c r="T333" s="2" t="str">
        <f>IFERROR(IF($K333="","",INDEX(リスト!$F:$F,MATCH($K333,リスト!$E:$E,0))),"")</f>
        <v/>
      </c>
      <c r="U333" s="2" t="str">
        <f>IF($B333="","",RIGHT($G333*1000+200+COUNTIF($G$2:$G333,$G333),9))</f>
        <v/>
      </c>
      <c r="V333" s="2" t="str">
        <f>IF(OR($B333="",設定!$I$15="",設定!$I$15="独立"),"",IF($M333="","　－　",IF($L333="",IF(設定!$I$15="所・名","　－　・"&amp;$M333,IF(設定!$I$15="所/名","　－　 / "&amp;$M333,IF(設定!$I$15="(所)名","(　－　) "&amp;$M333,IF(設定!$I$15="名・所",$M333&amp;"・　－　",IF(設定!$I$15="名/所",$M333&amp;" / 　－　",IF(設定!$I$15="名(所)",$M333&amp;"(　－　)")))))),IF(設定!$I$15="所・名",INDEX(リスト!$S$2:$S$48,MATCH($L333,リスト!$R$2:$R$48,0))&amp;"・"&amp;$M333,IF(設定!$I$15="所/名",INDEX(リスト!$S$2:$S$48,MATCH($L333,リスト!$R$2:$R$48,0))&amp;" / "&amp;$M333,IF(設定!$I$15="(所)名","("&amp;INDEX(リスト!$S$2:$S$48,MATCH($L333,リスト!$R$2:$R$48,0))&amp;") "&amp;$M333,IF(設定!$I$15="名・所",$M333&amp;"・"&amp;INDEX(リスト!$S$2:$S$48,MATCH($L333,リスト!$R$2:$R$48,0)),IF(設定!$I$15="名/所",$M333&amp;" / "&amp;INDEX(リスト!$S$2:$S$48,MATCH($L333,リスト!$R$2:$R$48,0)),IF(設定!$I$15="名(所)",$M333&amp;" ("&amp;INDEX(リスト!$S$2:$S$48,MATCH($L333,リスト!$R$2:$R$48,0))&amp;")")))))))))</f>
        <v/>
      </c>
    </row>
    <row r="334" spans="15:22" x14ac:dyDescent="0.4">
      <c r="O334" s="2" t="str">
        <f>IFERROR(IF($B334="","",INDEX(所属情報!$E:$E,MATCH($A334,所属情報!$A:$A,0))),"")</f>
        <v/>
      </c>
      <c r="P334" s="2" t="str">
        <f t="shared" si="15"/>
        <v/>
      </c>
      <c r="Q334" s="2" t="str">
        <f t="shared" si="16"/>
        <v/>
      </c>
      <c r="R334" s="2" t="str">
        <f t="shared" si="17"/>
        <v/>
      </c>
      <c r="S334" s="2" t="str">
        <f>IFERROR(IF($F334="","",INDEX(リスト!$C:$C,MATCH($F334,リスト!$B:$B,0))),"")</f>
        <v/>
      </c>
      <c r="T334" s="2" t="str">
        <f>IFERROR(IF($K334="","",INDEX(リスト!$F:$F,MATCH($K334,リスト!$E:$E,0))),"")</f>
        <v/>
      </c>
      <c r="U334" s="2" t="str">
        <f>IF($B334="","",RIGHT($G334*1000+200+COUNTIF($G$2:$G334,$G334),9))</f>
        <v/>
      </c>
      <c r="V334" s="2" t="str">
        <f>IF(OR($B334="",設定!$I$15="",設定!$I$15="独立"),"",IF($M334="","　－　",IF($L334="",IF(設定!$I$15="所・名","　－　・"&amp;$M334,IF(設定!$I$15="所/名","　－　 / "&amp;$M334,IF(設定!$I$15="(所)名","(　－　) "&amp;$M334,IF(設定!$I$15="名・所",$M334&amp;"・　－　",IF(設定!$I$15="名/所",$M334&amp;" / 　－　",IF(設定!$I$15="名(所)",$M334&amp;"(　－　)")))))),IF(設定!$I$15="所・名",INDEX(リスト!$S$2:$S$48,MATCH($L334,リスト!$R$2:$R$48,0))&amp;"・"&amp;$M334,IF(設定!$I$15="所/名",INDEX(リスト!$S$2:$S$48,MATCH($L334,リスト!$R$2:$R$48,0))&amp;" / "&amp;$M334,IF(設定!$I$15="(所)名","("&amp;INDEX(リスト!$S$2:$S$48,MATCH($L334,リスト!$R$2:$R$48,0))&amp;") "&amp;$M334,IF(設定!$I$15="名・所",$M334&amp;"・"&amp;INDEX(リスト!$S$2:$S$48,MATCH($L334,リスト!$R$2:$R$48,0)),IF(設定!$I$15="名/所",$M334&amp;" / "&amp;INDEX(リスト!$S$2:$S$48,MATCH($L334,リスト!$R$2:$R$48,0)),IF(設定!$I$15="名(所)",$M334&amp;" ("&amp;INDEX(リスト!$S$2:$S$48,MATCH($L334,リスト!$R$2:$R$48,0))&amp;")")))))))))</f>
        <v/>
      </c>
    </row>
    <row r="335" spans="15:22" x14ac:dyDescent="0.4">
      <c r="O335" s="2" t="str">
        <f>IFERROR(IF($B335="","",INDEX(所属情報!$E:$E,MATCH($A335,所属情報!$A:$A,0))),"")</f>
        <v/>
      </c>
      <c r="P335" s="2" t="str">
        <f t="shared" si="15"/>
        <v/>
      </c>
      <c r="Q335" s="2" t="str">
        <f t="shared" si="16"/>
        <v/>
      </c>
      <c r="R335" s="2" t="str">
        <f t="shared" si="17"/>
        <v/>
      </c>
      <c r="S335" s="2" t="str">
        <f>IFERROR(IF($F335="","",INDEX(リスト!$C:$C,MATCH($F335,リスト!$B:$B,0))),"")</f>
        <v/>
      </c>
      <c r="T335" s="2" t="str">
        <f>IFERROR(IF($K335="","",INDEX(リスト!$F:$F,MATCH($K335,リスト!$E:$E,0))),"")</f>
        <v/>
      </c>
      <c r="U335" s="2" t="str">
        <f>IF($B335="","",RIGHT($G335*1000+200+COUNTIF($G$2:$G335,$G335),9))</f>
        <v/>
      </c>
      <c r="V335" s="2" t="str">
        <f>IF(OR($B335="",設定!$I$15="",設定!$I$15="独立"),"",IF($M335="","　－　",IF($L335="",IF(設定!$I$15="所・名","　－　・"&amp;$M335,IF(設定!$I$15="所/名","　－　 / "&amp;$M335,IF(設定!$I$15="(所)名","(　－　) "&amp;$M335,IF(設定!$I$15="名・所",$M335&amp;"・　－　",IF(設定!$I$15="名/所",$M335&amp;" / 　－　",IF(設定!$I$15="名(所)",$M335&amp;"(　－　)")))))),IF(設定!$I$15="所・名",INDEX(リスト!$S$2:$S$48,MATCH($L335,リスト!$R$2:$R$48,0))&amp;"・"&amp;$M335,IF(設定!$I$15="所/名",INDEX(リスト!$S$2:$S$48,MATCH($L335,リスト!$R$2:$R$48,0))&amp;" / "&amp;$M335,IF(設定!$I$15="(所)名","("&amp;INDEX(リスト!$S$2:$S$48,MATCH($L335,リスト!$R$2:$R$48,0))&amp;") "&amp;$M335,IF(設定!$I$15="名・所",$M335&amp;"・"&amp;INDEX(リスト!$S$2:$S$48,MATCH($L335,リスト!$R$2:$R$48,0)),IF(設定!$I$15="名/所",$M335&amp;" / "&amp;INDEX(リスト!$S$2:$S$48,MATCH($L335,リスト!$R$2:$R$48,0)),IF(設定!$I$15="名(所)",$M335&amp;" ("&amp;INDEX(リスト!$S$2:$S$48,MATCH($L335,リスト!$R$2:$R$48,0))&amp;")")))))))))</f>
        <v/>
      </c>
    </row>
    <row r="336" spans="15:22" x14ac:dyDescent="0.4">
      <c r="O336" s="2" t="str">
        <f>IFERROR(IF($B336="","",INDEX(所属情報!$E:$E,MATCH($A336,所属情報!$A:$A,0))),"")</f>
        <v/>
      </c>
      <c r="P336" s="2" t="str">
        <f t="shared" si="15"/>
        <v/>
      </c>
      <c r="Q336" s="2" t="str">
        <f t="shared" si="16"/>
        <v/>
      </c>
      <c r="R336" s="2" t="str">
        <f t="shared" si="17"/>
        <v/>
      </c>
      <c r="S336" s="2" t="str">
        <f>IFERROR(IF($F336="","",INDEX(リスト!$C:$C,MATCH($F336,リスト!$B:$B,0))),"")</f>
        <v/>
      </c>
      <c r="T336" s="2" t="str">
        <f>IFERROR(IF($K336="","",INDEX(リスト!$F:$F,MATCH($K336,リスト!$E:$E,0))),"")</f>
        <v/>
      </c>
      <c r="U336" s="2" t="str">
        <f>IF($B336="","",RIGHT($G336*1000+200+COUNTIF($G$2:$G336,$G336),9))</f>
        <v/>
      </c>
      <c r="V336" s="2" t="str">
        <f>IF(OR($B336="",設定!$I$15="",設定!$I$15="独立"),"",IF($M336="","　－　",IF($L336="",IF(設定!$I$15="所・名","　－　・"&amp;$M336,IF(設定!$I$15="所/名","　－　 / "&amp;$M336,IF(設定!$I$15="(所)名","(　－　) "&amp;$M336,IF(設定!$I$15="名・所",$M336&amp;"・　－　",IF(設定!$I$15="名/所",$M336&amp;" / 　－　",IF(設定!$I$15="名(所)",$M336&amp;"(　－　)")))))),IF(設定!$I$15="所・名",INDEX(リスト!$S$2:$S$48,MATCH($L336,リスト!$R$2:$R$48,0))&amp;"・"&amp;$M336,IF(設定!$I$15="所/名",INDEX(リスト!$S$2:$S$48,MATCH($L336,リスト!$R$2:$R$48,0))&amp;" / "&amp;$M336,IF(設定!$I$15="(所)名","("&amp;INDEX(リスト!$S$2:$S$48,MATCH($L336,リスト!$R$2:$R$48,0))&amp;") "&amp;$M336,IF(設定!$I$15="名・所",$M336&amp;"・"&amp;INDEX(リスト!$S$2:$S$48,MATCH($L336,リスト!$R$2:$R$48,0)),IF(設定!$I$15="名/所",$M336&amp;" / "&amp;INDEX(リスト!$S$2:$S$48,MATCH($L336,リスト!$R$2:$R$48,0)),IF(設定!$I$15="名(所)",$M336&amp;" ("&amp;INDEX(リスト!$S$2:$S$48,MATCH($L336,リスト!$R$2:$R$48,0))&amp;")")))))))))</f>
        <v/>
      </c>
    </row>
    <row r="337" spans="15:22" x14ac:dyDescent="0.4">
      <c r="O337" s="2" t="str">
        <f>IFERROR(IF($B337="","",INDEX(所属情報!$E:$E,MATCH($A337,所属情報!$A:$A,0))),"")</f>
        <v/>
      </c>
      <c r="P337" s="2" t="str">
        <f t="shared" si="15"/>
        <v/>
      </c>
      <c r="Q337" s="2" t="str">
        <f t="shared" si="16"/>
        <v/>
      </c>
      <c r="R337" s="2" t="str">
        <f t="shared" si="17"/>
        <v/>
      </c>
      <c r="S337" s="2" t="str">
        <f>IFERROR(IF($F337="","",INDEX(リスト!$C:$C,MATCH($F337,リスト!$B:$B,0))),"")</f>
        <v/>
      </c>
      <c r="T337" s="2" t="str">
        <f>IFERROR(IF($K337="","",INDEX(リスト!$F:$F,MATCH($K337,リスト!$E:$E,0))),"")</f>
        <v/>
      </c>
      <c r="U337" s="2" t="str">
        <f>IF($B337="","",RIGHT($G337*1000+200+COUNTIF($G$2:$G337,$G337),9))</f>
        <v/>
      </c>
      <c r="V337" s="2" t="str">
        <f>IF(OR($B337="",設定!$I$15="",設定!$I$15="独立"),"",IF($M337="","　－　",IF($L337="",IF(設定!$I$15="所・名","　－　・"&amp;$M337,IF(設定!$I$15="所/名","　－　 / "&amp;$M337,IF(設定!$I$15="(所)名","(　－　) "&amp;$M337,IF(設定!$I$15="名・所",$M337&amp;"・　－　",IF(設定!$I$15="名/所",$M337&amp;" / 　－　",IF(設定!$I$15="名(所)",$M337&amp;"(　－　)")))))),IF(設定!$I$15="所・名",INDEX(リスト!$S$2:$S$48,MATCH($L337,リスト!$R$2:$R$48,0))&amp;"・"&amp;$M337,IF(設定!$I$15="所/名",INDEX(リスト!$S$2:$S$48,MATCH($L337,リスト!$R$2:$R$48,0))&amp;" / "&amp;$M337,IF(設定!$I$15="(所)名","("&amp;INDEX(リスト!$S$2:$S$48,MATCH($L337,リスト!$R$2:$R$48,0))&amp;") "&amp;$M337,IF(設定!$I$15="名・所",$M337&amp;"・"&amp;INDEX(リスト!$S$2:$S$48,MATCH($L337,リスト!$R$2:$R$48,0)),IF(設定!$I$15="名/所",$M337&amp;" / "&amp;INDEX(リスト!$S$2:$S$48,MATCH($L337,リスト!$R$2:$R$48,0)),IF(設定!$I$15="名(所)",$M337&amp;" ("&amp;INDEX(リスト!$S$2:$S$48,MATCH($L337,リスト!$R$2:$R$48,0))&amp;")")))))))))</f>
        <v/>
      </c>
    </row>
    <row r="338" spans="15:22" x14ac:dyDescent="0.4">
      <c r="O338" s="2" t="str">
        <f>IFERROR(IF($B338="","",INDEX(所属情報!$E:$E,MATCH($A338,所属情報!$A:$A,0))),"")</f>
        <v/>
      </c>
      <c r="P338" s="2" t="str">
        <f t="shared" si="15"/>
        <v/>
      </c>
      <c r="Q338" s="2" t="str">
        <f t="shared" si="16"/>
        <v/>
      </c>
      <c r="R338" s="2" t="str">
        <f t="shared" si="17"/>
        <v/>
      </c>
      <c r="S338" s="2" t="str">
        <f>IFERROR(IF($F338="","",INDEX(リスト!$C:$C,MATCH($F338,リスト!$B:$B,0))),"")</f>
        <v/>
      </c>
      <c r="T338" s="2" t="str">
        <f>IFERROR(IF($K338="","",INDEX(リスト!$F:$F,MATCH($K338,リスト!$E:$E,0))),"")</f>
        <v/>
      </c>
      <c r="U338" s="2" t="str">
        <f>IF($B338="","",RIGHT($G338*1000+200+COUNTIF($G$2:$G338,$G338),9))</f>
        <v/>
      </c>
      <c r="V338" s="2" t="str">
        <f>IF(OR($B338="",設定!$I$15="",設定!$I$15="独立"),"",IF($M338="","　－　",IF($L338="",IF(設定!$I$15="所・名","　－　・"&amp;$M338,IF(設定!$I$15="所/名","　－　 / "&amp;$M338,IF(設定!$I$15="(所)名","(　－　) "&amp;$M338,IF(設定!$I$15="名・所",$M338&amp;"・　－　",IF(設定!$I$15="名/所",$M338&amp;" / 　－　",IF(設定!$I$15="名(所)",$M338&amp;"(　－　)")))))),IF(設定!$I$15="所・名",INDEX(リスト!$S$2:$S$48,MATCH($L338,リスト!$R$2:$R$48,0))&amp;"・"&amp;$M338,IF(設定!$I$15="所/名",INDEX(リスト!$S$2:$S$48,MATCH($L338,リスト!$R$2:$R$48,0))&amp;" / "&amp;$M338,IF(設定!$I$15="(所)名","("&amp;INDEX(リスト!$S$2:$S$48,MATCH($L338,リスト!$R$2:$R$48,0))&amp;") "&amp;$M338,IF(設定!$I$15="名・所",$M338&amp;"・"&amp;INDEX(リスト!$S$2:$S$48,MATCH($L338,リスト!$R$2:$R$48,0)),IF(設定!$I$15="名/所",$M338&amp;" / "&amp;INDEX(リスト!$S$2:$S$48,MATCH($L338,リスト!$R$2:$R$48,0)),IF(設定!$I$15="名(所)",$M338&amp;" ("&amp;INDEX(リスト!$S$2:$S$48,MATCH($L338,リスト!$R$2:$R$48,0))&amp;")")))))))))</f>
        <v/>
      </c>
    </row>
    <row r="339" spans="15:22" x14ac:dyDescent="0.4">
      <c r="O339" s="2" t="str">
        <f>IFERROR(IF($B339="","",INDEX(所属情報!$E:$E,MATCH($A339,所属情報!$A:$A,0))),"")</f>
        <v/>
      </c>
      <c r="P339" s="2" t="str">
        <f t="shared" si="15"/>
        <v/>
      </c>
      <c r="Q339" s="2" t="str">
        <f t="shared" si="16"/>
        <v/>
      </c>
      <c r="R339" s="2" t="str">
        <f t="shared" si="17"/>
        <v/>
      </c>
      <c r="S339" s="2" t="str">
        <f>IFERROR(IF($F339="","",INDEX(リスト!$C:$C,MATCH($F339,リスト!$B:$B,0))),"")</f>
        <v/>
      </c>
      <c r="T339" s="2" t="str">
        <f>IFERROR(IF($K339="","",INDEX(リスト!$F:$F,MATCH($K339,リスト!$E:$E,0))),"")</f>
        <v/>
      </c>
      <c r="U339" s="2" t="str">
        <f>IF($B339="","",RIGHT($G339*1000+200+COUNTIF($G$2:$G339,$G339),9))</f>
        <v/>
      </c>
      <c r="V339" s="2" t="str">
        <f>IF(OR($B339="",設定!$I$15="",設定!$I$15="独立"),"",IF($M339="","　－　",IF($L339="",IF(設定!$I$15="所・名","　－　・"&amp;$M339,IF(設定!$I$15="所/名","　－　 / "&amp;$M339,IF(設定!$I$15="(所)名","(　－　) "&amp;$M339,IF(設定!$I$15="名・所",$M339&amp;"・　－　",IF(設定!$I$15="名/所",$M339&amp;" / 　－　",IF(設定!$I$15="名(所)",$M339&amp;"(　－　)")))))),IF(設定!$I$15="所・名",INDEX(リスト!$S$2:$S$48,MATCH($L339,リスト!$R$2:$R$48,0))&amp;"・"&amp;$M339,IF(設定!$I$15="所/名",INDEX(リスト!$S$2:$S$48,MATCH($L339,リスト!$R$2:$R$48,0))&amp;" / "&amp;$M339,IF(設定!$I$15="(所)名","("&amp;INDEX(リスト!$S$2:$S$48,MATCH($L339,リスト!$R$2:$R$48,0))&amp;") "&amp;$M339,IF(設定!$I$15="名・所",$M339&amp;"・"&amp;INDEX(リスト!$S$2:$S$48,MATCH($L339,リスト!$R$2:$R$48,0)),IF(設定!$I$15="名/所",$M339&amp;" / "&amp;INDEX(リスト!$S$2:$S$48,MATCH($L339,リスト!$R$2:$R$48,0)),IF(設定!$I$15="名(所)",$M339&amp;" ("&amp;INDEX(リスト!$S$2:$S$48,MATCH($L339,リスト!$R$2:$R$48,0))&amp;")")))))))))</f>
        <v/>
      </c>
    </row>
    <row r="340" spans="15:22" x14ac:dyDescent="0.4">
      <c r="O340" s="2" t="str">
        <f>IFERROR(IF($B340="","",INDEX(所属情報!$E:$E,MATCH($A340,所属情報!$A:$A,0))),"")</f>
        <v/>
      </c>
      <c r="P340" s="2" t="str">
        <f t="shared" si="15"/>
        <v/>
      </c>
      <c r="Q340" s="2" t="str">
        <f t="shared" si="16"/>
        <v/>
      </c>
      <c r="R340" s="2" t="str">
        <f t="shared" si="17"/>
        <v/>
      </c>
      <c r="S340" s="2" t="str">
        <f>IFERROR(IF($F340="","",INDEX(リスト!$C:$C,MATCH($F340,リスト!$B:$B,0))),"")</f>
        <v/>
      </c>
      <c r="T340" s="2" t="str">
        <f>IFERROR(IF($K340="","",INDEX(リスト!$F:$F,MATCH($K340,リスト!$E:$E,0))),"")</f>
        <v/>
      </c>
      <c r="U340" s="2" t="str">
        <f>IF($B340="","",RIGHT($G340*1000+200+COUNTIF($G$2:$G340,$G340),9))</f>
        <v/>
      </c>
      <c r="V340" s="2" t="str">
        <f>IF(OR($B340="",設定!$I$15="",設定!$I$15="独立"),"",IF($M340="","　－　",IF($L340="",IF(設定!$I$15="所・名","　－　・"&amp;$M340,IF(設定!$I$15="所/名","　－　 / "&amp;$M340,IF(設定!$I$15="(所)名","(　－　) "&amp;$M340,IF(設定!$I$15="名・所",$M340&amp;"・　－　",IF(設定!$I$15="名/所",$M340&amp;" / 　－　",IF(設定!$I$15="名(所)",$M340&amp;"(　－　)")))))),IF(設定!$I$15="所・名",INDEX(リスト!$S$2:$S$48,MATCH($L340,リスト!$R$2:$R$48,0))&amp;"・"&amp;$M340,IF(設定!$I$15="所/名",INDEX(リスト!$S$2:$S$48,MATCH($L340,リスト!$R$2:$R$48,0))&amp;" / "&amp;$M340,IF(設定!$I$15="(所)名","("&amp;INDEX(リスト!$S$2:$S$48,MATCH($L340,リスト!$R$2:$R$48,0))&amp;") "&amp;$M340,IF(設定!$I$15="名・所",$M340&amp;"・"&amp;INDEX(リスト!$S$2:$S$48,MATCH($L340,リスト!$R$2:$R$48,0)),IF(設定!$I$15="名/所",$M340&amp;" / "&amp;INDEX(リスト!$S$2:$S$48,MATCH($L340,リスト!$R$2:$R$48,0)),IF(設定!$I$15="名(所)",$M340&amp;" ("&amp;INDEX(リスト!$S$2:$S$48,MATCH($L340,リスト!$R$2:$R$48,0))&amp;")")))))))))</f>
        <v/>
      </c>
    </row>
    <row r="341" spans="15:22" x14ac:dyDescent="0.4">
      <c r="O341" s="2" t="str">
        <f>IFERROR(IF($B341="","",INDEX(所属情報!$E:$E,MATCH($A341,所属情報!$A:$A,0))),"")</f>
        <v/>
      </c>
      <c r="P341" s="2" t="str">
        <f t="shared" si="15"/>
        <v/>
      </c>
      <c r="Q341" s="2" t="str">
        <f t="shared" si="16"/>
        <v/>
      </c>
      <c r="R341" s="2" t="str">
        <f t="shared" si="17"/>
        <v/>
      </c>
      <c r="S341" s="2" t="str">
        <f>IFERROR(IF($F341="","",INDEX(リスト!$C:$C,MATCH($F341,リスト!$B:$B,0))),"")</f>
        <v/>
      </c>
      <c r="T341" s="2" t="str">
        <f>IFERROR(IF($K341="","",INDEX(リスト!$F:$F,MATCH($K341,リスト!$E:$E,0))),"")</f>
        <v/>
      </c>
      <c r="U341" s="2" t="str">
        <f>IF($B341="","",RIGHT($G341*1000+200+COUNTIF($G$2:$G341,$G341),9))</f>
        <v/>
      </c>
      <c r="V341" s="2" t="str">
        <f>IF(OR($B341="",設定!$I$15="",設定!$I$15="独立"),"",IF($M341="","　－　",IF($L341="",IF(設定!$I$15="所・名","　－　・"&amp;$M341,IF(設定!$I$15="所/名","　－　 / "&amp;$M341,IF(設定!$I$15="(所)名","(　－　) "&amp;$M341,IF(設定!$I$15="名・所",$M341&amp;"・　－　",IF(設定!$I$15="名/所",$M341&amp;" / 　－　",IF(設定!$I$15="名(所)",$M341&amp;"(　－　)")))))),IF(設定!$I$15="所・名",INDEX(リスト!$S$2:$S$48,MATCH($L341,リスト!$R$2:$R$48,0))&amp;"・"&amp;$M341,IF(設定!$I$15="所/名",INDEX(リスト!$S$2:$S$48,MATCH($L341,リスト!$R$2:$R$48,0))&amp;" / "&amp;$M341,IF(設定!$I$15="(所)名","("&amp;INDEX(リスト!$S$2:$S$48,MATCH($L341,リスト!$R$2:$R$48,0))&amp;") "&amp;$M341,IF(設定!$I$15="名・所",$M341&amp;"・"&amp;INDEX(リスト!$S$2:$S$48,MATCH($L341,リスト!$R$2:$R$48,0)),IF(設定!$I$15="名/所",$M341&amp;" / "&amp;INDEX(リスト!$S$2:$S$48,MATCH($L341,リスト!$R$2:$R$48,0)),IF(設定!$I$15="名(所)",$M341&amp;" ("&amp;INDEX(リスト!$S$2:$S$48,MATCH($L341,リスト!$R$2:$R$48,0))&amp;")")))))))))</f>
        <v/>
      </c>
    </row>
    <row r="342" spans="15:22" x14ac:dyDescent="0.4">
      <c r="O342" s="2" t="str">
        <f>IFERROR(IF($B342="","",INDEX(所属情報!$E:$E,MATCH($A342,所属情報!$A:$A,0))),"")</f>
        <v/>
      </c>
      <c r="P342" s="2" t="str">
        <f t="shared" si="15"/>
        <v/>
      </c>
      <c r="Q342" s="2" t="str">
        <f t="shared" si="16"/>
        <v/>
      </c>
      <c r="R342" s="2" t="str">
        <f t="shared" si="17"/>
        <v/>
      </c>
      <c r="S342" s="2" t="str">
        <f>IFERROR(IF($F342="","",INDEX(リスト!$C:$C,MATCH($F342,リスト!$B:$B,0))),"")</f>
        <v/>
      </c>
      <c r="T342" s="2" t="str">
        <f>IFERROR(IF($K342="","",INDEX(リスト!$F:$F,MATCH($K342,リスト!$E:$E,0))),"")</f>
        <v/>
      </c>
      <c r="U342" s="2" t="str">
        <f>IF($B342="","",RIGHT($G342*1000+200+COUNTIF($G$2:$G342,$G342),9))</f>
        <v/>
      </c>
      <c r="V342" s="2" t="str">
        <f>IF(OR($B342="",設定!$I$15="",設定!$I$15="独立"),"",IF($M342="","　－　",IF($L342="",IF(設定!$I$15="所・名","　－　・"&amp;$M342,IF(設定!$I$15="所/名","　－　 / "&amp;$M342,IF(設定!$I$15="(所)名","(　－　) "&amp;$M342,IF(設定!$I$15="名・所",$M342&amp;"・　－　",IF(設定!$I$15="名/所",$M342&amp;" / 　－　",IF(設定!$I$15="名(所)",$M342&amp;"(　－　)")))))),IF(設定!$I$15="所・名",INDEX(リスト!$S$2:$S$48,MATCH($L342,リスト!$R$2:$R$48,0))&amp;"・"&amp;$M342,IF(設定!$I$15="所/名",INDEX(リスト!$S$2:$S$48,MATCH($L342,リスト!$R$2:$R$48,0))&amp;" / "&amp;$M342,IF(設定!$I$15="(所)名","("&amp;INDEX(リスト!$S$2:$S$48,MATCH($L342,リスト!$R$2:$R$48,0))&amp;") "&amp;$M342,IF(設定!$I$15="名・所",$M342&amp;"・"&amp;INDEX(リスト!$S$2:$S$48,MATCH($L342,リスト!$R$2:$R$48,0)),IF(設定!$I$15="名/所",$M342&amp;" / "&amp;INDEX(リスト!$S$2:$S$48,MATCH($L342,リスト!$R$2:$R$48,0)),IF(設定!$I$15="名(所)",$M342&amp;" ("&amp;INDEX(リスト!$S$2:$S$48,MATCH($L342,リスト!$R$2:$R$48,0))&amp;")")))))))))</f>
        <v/>
      </c>
    </row>
    <row r="343" spans="15:22" x14ac:dyDescent="0.4">
      <c r="O343" s="2" t="str">
        <f>IFERROR(IF($B343="","",INDEX(所属情報!$E:$E,MATCH($A343,所属情報!$A:$A,0))),"")</f>
        <v/>
      </c>
      <c r="P343" s="2" t="str">
        <f t="shared" si="15"/>
        <v/>
      </c>
      <c r="Q343" s="2" t="str">
        <f t="shared" si="16"/>
        <v/>
      </c>
      <c r="R343" s="2" t="str">
        <f t="shared" si="17"/>
        <v/>
      </c>
      <c r="S343" s="2" t="str">
        <f>IFERROR(IF($F343="","",INDEX(リスト!$C:$C,MATCH($F343,リスト!$B:$B,0))),"")</f>
        <v/>
      </c>
      <c r="T343" s="2" t="str">
        <f>IFERROR(IF($K343="","",INDEX(リスト!$F:$F,MATCH($K343,リスト!$E:$E,0))),"")</f>
        <v/>
      </c>
      <c r="U343" s="2" t="str">
        <f>IF($B343="","",RIGHT($G343*1000+200+COUNTIF($G$2:$G343,$G343),9))</f>
        <v/>
      </c>
      <c r="V343" s="2" t="str">
        <f>IF(OR($B343="",設定!$I$15="",設定!$I$15="独立"),"",IF($M343="","　－　",IF($L343="",IF(設定!$I$15="所・名","　－　・"&amp;$M343,IF(設定!$I$15="所/名","　－　 / "&amp;$M343,IF(設定!$I$15="(所)名","(　－　) "&amp;$M343,IF(設定!$I$15="名・所",$M343&amp;"・　－　",IF(設定!$I$15="名/所",$M343&amp;" / 　－　",IF(設定!$I$15="名(所)",$M343&amp;"(　－　)")))))),IF(設定!$I$15="所・名",INDEX(リスト!$S$2:$S$48,MATCH($L343,リスト!$R$2:$R$48,0))&amp;"・"&amp;$M343,IF(設定!$I$15="所/名",INDEX(リスト!$S$2:$S$48,MATCH($L343,リスト!$R$2:$R$48,0))&amp;" / "&amp;$M343,IF(設定!$I$15="(所)名","("&amp;INDEX(リスト!$S$2:$S$48,MATCH($L343,リスト!$R$2:$R$48,0))&amp;") "&amp;$M343,IF(設定!$I$15="名・所",$M343&amp;"・"&amp;INDEX(リスト!$S$2:$S$48,MATCH($L343,リスト!$R$2:$R$48,0)),IF(設定!$I$15="名/所",$M343&amp;" / "&amp;INDEX(リスト!$S$2:$S$48,MATCH($L343,リスト!$R$2:$R$48,0)),IF(設定!$I$15="名(所)",$M343&amp;" ("&amp;INDEX(リスト!$S$2:$S$48,MATCH($L343,リスト!$R$2:$R$48,0))&amp;")")))))))))</f>
        <v/>
      </c>
    </row>
    <row r="344" spans="15:22" x14ac:dyDescent="0.4">
      <c r="O344" s="2" t="str">
        <f>IFERROR(IF($B344="","",INDEX(所属情報!$E:$E,MATCH($A344,所属情報!$A:$A,0))),"")</f>
        <v/>
      </c>
      <c r="P344" s="2" t="str">
        <f t="shared" si="15"/>
        <v/>
      </c>
      <c r="Q344" s="2" t="str">
        <f t="shared" si="16"/>
        <v/>
      </c>
      <c r="R344" s="2" t="str">
        <f t="shared" si="17"/>
        <v/>
      </c>
      <c r="S344" s="2" t="str">
        <f>IFERROR(IF($F344="","",INDEX(リスト!$C:$C,MATCH($F344,リスト!$B:$B,0))),"")</f>
        <v/>
      </c>
      <c r="T344" s="2" t="str">
        <f>IFERROR(IF($K344="","",INDEX(リスト!$F:$F,MATCH($K344,リスト!$E:$E,0))),"")</f>
        <v/>
      </c>
      <c r="U344" s="2" t="str">
        <f>IF($B344="","",RIGHT($G344*1000+200+COUNTIF($G$2:$G344,$G344),9))</f>
        <v/>
      </c>
      <c r="V344" s="2" t="str">
        <f>IF(OR($B344="",設定!$I$15="",設定!$I$15="独立"),"",IF($M344="","　－　",IF($L344="",IF(設定!$I$15="所・名","　－　・"&amp;$M344,IF(設定!$I$15="所/名","　－　 / "&amp;$M344,IF(設定!$I$15="(所)名","(　－　) "&amp;$M344,IF(設定!$I$15="名・所",$M344&amp;"・　－　",IF(設定!$I$15="名/所",$M344&amp;" / 　－　",IF(設定!$I$15="名(所)",$M344&amp;"(　－　)")))))),IF(設定!$I$15="所・名",INDEX(リスト!$S$2:$S$48,MATCH($L344,リスト!$R$2:$R$48,0))&amp;"・"&amp;$M344,IF(設定!$I$15="所/名",INDEX(リスト!$S$2:$S$48,MATCH($L344,リスト!$R$2:$R$48,0))&amp;" / "&amp;$M344,IF(設定!$I$15="(所)名","("&amp;INDEX(リスト!$S$2:$S$48,MATCH($L344,リスト!$R$2:$R$48,0))&amp;") "&amp;$M344,IF(設定!$I$15="名・所",$M344&amp;"・"&amp;INDEX(リスト!$S$2:$S$48,MATCH($L344,リスト!$R$2:$R$48,0)),IF(設定!$I$15="名/所",$M344&amp;" / "&amp;INDEX(リスト!$S$2:$S$48,MATCH($L344,リスト!$R$2:$R$48,0)),IF(設定!$I$15="名(所)",$M344&amp;" ("&amp;INDEX(リスト!$S$2:$S$48,MATCH($L344,リスト!$R$2:$R$48,0))&amp;")")))))))))</f>
        <v/>
      </c>
    </row>
    <row r="345" spans="15:22" x14ac:dyDescent="0.4">
      <c r="O345" s="2" t="str">
        <f>IFERROR(IF($B345="","",INDEX(所属情報!$E:$E,MATCH($A345,所属情報!$A:$A,0))),"")</f>
        <v/>
      </c>
      <c r="P345" s="2" t="str">
        <f t="shared" si="15"/>
        <v/>
      </c>
      <c r="Q345" s="2" t="str">
        <f t="shared" si="16"/>
        <v/>
      </c>
      <c r="R345" s="2" t="str">
        <f t="shared" si="17"/>
        <v/>
      </c>
      <c r="S345" s="2" t="str">
        <f>IFERROR(IF($F345="","",INDEX(リスト!$C:$C,MATCH($F345,リスト!$B:$B,0))),"")</f>
        <v/>
      </c>
      <c r="T345" s="2" t="str">
        <f>IFERROR(IF($K345="","",INDEX(リスト!$F:$F,MATCH($K345,リスト!$E:$E,0))),"")</f>
        <v/>
      </c>
      <c r="U345" s="2" t="str">
        <f>IF($B345="","",RIGHT($G345*1000+200+COUNTIF($G$2:$G345,$G345),9))</f>
        <v/>
      </c>
      <c r="V345" s="2" t="str">
        <f>IF(OR($B345="",設定!$I$15="",設定!$I$15="独立"),"",IF($M345="","　－　",IF($L345="",IF(設定!$I$15="所・名","　－　・"&amp;$M345,IF(設定!$I$15="所/名","　－　 / "&amp;$M345,IF(設定!$I$15="(所)名","(　－　) "&amp;$M345,IF(設定!$I$15="名・所",$M345&amp;"・　－　",IF(設定!$I$15="名/所",$M345&amp;" / 　－　",IF(設定!$I$15="名(所)",$M345&amp;"(　－　)")))))),IF(設定!$I$15="所・名",INDEX(リスト!$S$2:$S$48,MATCH($L345,リスト!$R$2:$R$48,0))&amp;"・"&amp;$M345,IF(設定!$I$15="所/名",INDEX(リスト!$S$2:$S$48,MATCH($L345,リスト!$R$2:$R$48,0))&amp;" / "&amp;$M345,IF(設定!$I$15="(所)名","("&amp;INDEX(リスト!$S$2:$S$48,MATCH($L345,リスト!$R$2:$R$48,0))&amp;") "&amp;$M345,IF(設定!$I$15="名・所",$M345&amp;"・"&amp;INDEX(リスト!$S$2:$S$48,MATCH($L345,リスト!$R$2:$R$48,0)),IF(設定!$I$15="名/所",$M345&amp;" / "&amp;INDEX(リスト!$S$2:$S$48,MATCH($L345,リスト!$R$2:$R$48,0)),IF(設定!$I$15="名(所)",$M345&amp;" ("&amp;INDEX(リスト!$S$2:$S$48,MATCH($L345,リスト!$R$2:$R$48,0))&amp;")")))))))))</f>
        <v/>
      </c>
    </row>
    <row r="346" spans="15:22" x14ac:dyDescent="0.4">
      <c r="O346" s="2" t="str">
        <f>IFERROR(IF($B346="","",INDEX(所属情報!$E:$E,MATCH($A346,所属情報!$A:$A,0))),"")</f>
        <v/>
      </c>
      <c r="P346" s="2" t="str">
        <f t="shared" si="15"/>
        <v/>
      </c>
      <c r="Q346" s="2" t="str">
        <f t="shared" si="16"/>
        <v/>
      </c>
      <c r="R346" s="2" t="str">
        <f t="shared" si="17"/>
        <v/>
      </c>
      <c r="S346" s="2" t="str">
        <f>IFERROR(IF($F346="","",INDEX(リスト!$C:$C,MATCH($F346,リスト!$B:$B,0))),"")</f>
        <v/>
      </c>
      <c r="T346" s="2" t="str">
        <f>IFERROR(IF($K346="","",INDEX(リスト!$F:$F,MATCH($K346,リスト!$E:$E,0))),"")</f>
        <v/>
      </c>
      <c r="U346" s="2" t="str">
        <f>IF($B346="","",RIGHT($G346*1000+200+COUNTIF($G$2:$G346,$G346),9))</f>
        <v/>
      </c>
      <c r="V346" s="2" t="str">
        <f>IF(OR($B346="",設定!$I$15="",設定!$I$15="独立"),"",IF($M346="","　－　",IF($L346="",IF(設定!$I$15="所・名","　－　・"&amp;$M346,IF(設定!$I$15="所/名","　－　 / "&amp;$M346,IF(設定!$I$15="(所)名","(　－　) "&amp;$M346,IF(設定!$I$15="名・所",$M346&amp;"・　－　",IF(設定!$I$15="名/所",$M346&amp;" / 　－　",IF(設定!$I$15="名(所)",$M346&amp;"(　－　)")))))),IF(設定!$I$15="所・名",INDEX(リスト!$S$2:$S$48,MATCH($L346,リスト!$R$2:$R$48,0))&amp;"・"&amp;$M346,IF(設定!$I$15="所/名",INDEX(リスト!$S$2:$S$48,MATCH($L346,リスト!$R$2:$R$48,0))&amp;" / "&amp;$M346,IF(設定!$I$15="(所)名","("&amp;INDEX(リスト!$S$2:$S$48,MATCH($L346,リスト!$R$2:$R$48,0))&amp;") "&amp;$M346,IF(設定!$I$15="名・所",$M346&amp;"・"&amp;INDEX(リスト!$S$2:$S$48,MATCH($L346,リスト!$R$2:$R$48,0)),IF(設定!$I$15="名/所",$M346&amp;" / "&amp;INDEX(リスト!$S$2:$S$48,MATCH($L346,リスト!$R$2:$R$48,0)),IF(設定!$I$15="名(所)",$M346&amp;" ("&amp;INDEX(リスト!$S$2:$S$48,MATCH($L346,リスト!$R$2:$R$48,0))&amp;")")))))))))</f>
        <v/>
      </c>
    </row>
    <row r="347" spans="15:22" x14ac:dyDescent="0.4">
      <c r="O347" s="2" t="str">
        <f>IFERROR(IF($B347="","",INDEX(所属情報!$E:$E,MATCH($A347,所属情報!$A:$A,0))),"")</f>
        <v/>
      </c>
      <c r="P347" s="2" t="str">
        <f t="shared" si="15"/>
        <v/>
      </c>
      <c r="Q347" s="2" t="str">
        <f t="shared" si="16"/>
        <v/>
      </c>
      <c r="R347" s="2" t="str">
        <f t="shared" si="17"/>
        <v/>
      </c>
      <c r="S347" s="2" t="str">
        <f>IFERROR(IF($F347="","",INDEX(リスト!$C:$C,MATCH($F347,リスト!$B:$B,0))),"")</f>
        <v/>
      </c>
      <c r="T347" s="2" t="str">
        <f>IFERROR(IF($K347="","",INDEX(リスト!$F:$F,MATCH($K347,リスト!$E:$E,0))),"")</f>
        <v/>
      </c>
      <c r="U347" s="2" t="str">
        <f>IF($B347="","",RIGHT($G347*1000+200+COUNTIF($G$2:$G347,$G347),9))</f>
        <v/>
      </c>
      <c r="V347" s="2" t="str">
        <f>IF(OR($B347="",設定!$I$15="",設定!$I$15="独立"),"",IF($M347="","　－　",IF($L347="",IF(設定!$I$15="所・名","　－　・"&amp;$M347,IF(設定!$I$15="所/名","　－　 / "&amp;$M347,IF(設定!$I$15="(所)名","(　－　) "&amp;$M347,IF(設定!$I$15="名・所",$M347&amp;"・　－　",IF(設定!$I$15="名/所",$M347&amp;" / 　－　",IF(設定!$I$15="名(所)",$M347&amp;"(　－　)")))))),IF(設定!$I$15="所・名",INDEX(リスト!$S$2:$S$48,MATCH($L347,リスト!$R$2:$R$48,0))&amp;"・"&amp;$M347,IF(設定!$I$15="所/名",INDEX(リスト!$S$2:$S$48,MATCH($L347,リスト!$R$2:$R$48,0))&amp;" / "&amp;$M347,IF(設定!$I$15="(所)名","("&amp;INDEX(リスト!$S$2:$S$48,MATCH($L347,リスト!$R$2:$R$48,0))&amp;") "&amp;$M347,IF(設定!$I$15="名・所",$M347&amp;"・"&amp;INDEX(リスト!$S$2:$S$48,MATCH($L347,リスト!$R$2:$R$48,0)),IF(設定!$I$15="名/所",$M347&amp;" / "&amp;INDEX(リスト!$S$2:$S$48,MATCH($L347,リスト!$R$2:$R$48,0)),IF(設定!$I$15="名(所)",$M347&amp;" ("&amp;INDEX(リスト!$S$2:$S$48,MATCH($L347,リスト!$R$2:$R$48,0))&amp;")")))))))))</f>
        <v/>
      </c>
    </row>
    <row r="348" spans="15:22" x14ac:dyDescent="0.4">
      <c r="O348" s="2" t="str">
        <f>IFERROR(IF($B348="","",INDEX(所属情報!$E:$E,MATCH($A348,所属情報!$A:$A,0))),"")</f>
        <v/>
      </c>
      <c r="P348" s="2" t="str">
        <f t="shared" si="15"/>
        <v/>
      </c>
      <c r="Q348" s="2" t="str">
        <f t="shared" si="16"/>
        <v/>
      </c>
      <c r="R348" s="2" t="str">
        <f t="shared" si="17"/>
        <v/>
      </c>
      <c r="S348" s="2" t="str">
        <f>IFERROR(IF($F348="","",INDEX(リスト!$C:$C,MATCH($F348,リスト!$B:$B,0))),"")</f>
        <v/>
      </c>
      <c r="T348" s="2" t="str">
        <f>IFERROR(IF($K348="","",INDEX(リスト!$F:$F,MATCH($K348,リスト!$E:$E,0))),"")</f>
        <v/>
      </c>
      <c r="U348" s="2" t="str">
        <f>IF($B348="","",RIGHT($G348*1000+200+COUNTIF($G$2:$G348,$G348),9))</f>
        <v/>
      </c>
      <c r="V348" s="2" t="str">
        <f>IF(OR($B348="",設定!$I$15="",設定!$I$15="独立"),"",IF($M348="","　－　",IF($L348="",IF(設定!$I$15="所・名","　－　・"&amp;$M348,IF(設定!$I$15="所/名","　－　 / "&amp;$M348,IF(設定!$I$15="(所)名","(　－　) "&amp;$M348,IF(設定!$I$15="名・所",$M348&amp;"・　－　",IF(設定!$I$15="名/所",$M348&amp;" / 　－　",IF(設定!$I$15="名(所)",$M348&amp;"(　－　)")))))),IF(設定!$I$15="所・名",INDEX(リスト!$S$2:$S$48,MATCH($L348,リスト!$R$2:$R$48,0))&amp;"・"&amp;$M348,IF(設定!$I$15="所/名",INDEX(リスト!$S$2:$S$48,MATCH($L348,リスト!$R$2:$R$48,0))&amp;" / "&amp;$M348,IF(設定!$I$15="(所)名","("&amp;INDEX(リスト!$S$2:$S$48,MATCH($L348,リスト!$R$2:$R$48,0))&amp;") "&amp;$M348,IF(設定!$I$15="名・所",$M348&amp;"・"&amp;INDEX(リスト!$S$2:$S$48,MATCH($L348,リスト!$R$2:$R$48,0)),IF(設定!$I$15="名/所",$M348&amp;" / "&amp;INDEX(リスト!$S$2:$S$48,MATCH($L348,リスト!$R$2:$R$48,0)),IF(設定!$I$15="名(所)",$M348&amp;" ("&amp;INDEX(リスト!$S$2:$S$48,MATCH($L348,リスト!$R$2:$R$48,0))&amp;")")))))))))</f>
        <v/>
      </c>
    </row>
    <row r="349" spans="15:22" x14ac:dyDescent="0.4">
      <c r="O349" s="2" t="str">
        <f>IFERROR(IF($B349="","",INDEX(所属情報!$E:$E,MATCH($A349,所属情報!$A:$A,0))),"")</f>
        <v/>
      </c>
      <c r="P349" s="2" t="str">
        <f t="shared" si="15"/>
        <v/>
      </c>
      <c r="Q349" s="2" t="str">
        <f t="shared" si="16"/>
        <v/>
      </c>
      <c r="R349" s="2" t="str">
        <f t="shared" si="17"/>
        <v/>
      </c>
      <c r="S349" s="2" t="str">
        <f>IFERROR(IF($F349="","",INDEX(リスト!$C:$C,MATCH($F349,リスト!$B:$B,0))),"")</f>
        <v/>
      </c>
      <c r="T349" s="2" t="str">
        <f>IFERROR(IF($K349="","",INDEX(リスト!$F:$F,MATCH($K349,リスト!$E:$E,0))),"")</f>
        <v/>
      </c>
      <c r="U349" s="2" t="str">
        <f>IF($B349="","",RIGHT($G349*1000+200+COUNTIF($G$2:$G349,$G349),9))</f>
        <v/>
      </c>
      <c r="V349" s="2" t="str">
        <f>IF(OR($B349="",設定!$I$15="",設定!$I$15="独立"),"",IF($M349="","　－　",IF($L349="",IF(設定!$I$15="所・名","　－　・"&amp;$M349,IF(設定!$I$15="所/名","　－　 / "&amp;$M349,IF(設定!$I$15="(所)名","(　－　) "&amp;$M349,IF(設定!$I$15="名・所",$M349&amp;"・　－　",IF(設定!$I$15="名/所",$M349&amp;" / 　－　",IF(設定!$I$15="名(所)",$M349&amp;"(　－　)")))))),IF(設定!$I$15="所・名",INDEX(リスト!$S$2:$S$48,MATCH($L349,リスト!$R$2:$R$48,0))&amp;"・"&amp;$M349,IF(設定!$I$15="所/名",INDEX(リスト!$S$2:$S$48,MATCH($L349,リスト!$R$2:$R$48,0))&amp;" / "&amp;$M349,IF(設定!$I$15="(所)名","("&amp;INDEX(リスト!$S$2:$S$48,MATCH($L349,リスト!$R$2:$R$48,0))&amp;") "&amp;$M349,IF(設定!$I$15="名・所",$M349&amp;"・"&amp;INDEX(リスト!$S$2:$S$48,MATCH($L349,リスト!$R$2:$R$48,0)),IF(設定!$I$15="名/所",$M349&amp;" / "&amp;INDEX(リスト!$S$2:$S$48,MATCH($L349,リスト!$R$2:$R$48,0)),IF(設定!$I$15="名(所)",$M349&amp;" ("&amp;INDEX(リスト!$S$2:$S$48,MATCH($L349,リスト!$R$2:$R$48,0))&amp;")")))))))))</f>
        <v/>
      </c>
    </row>
    <row r="350" spans="15:22" x14ac:dyDescent="0.4">
      <c r="O350" s="2" t="str">
        <f>IFERROR(IF($B350="","",INDEX(所属情報!$E:$E,MATCH($A350,所属情報!$A:$A,0))),"")</f>
        <v/>
      </c>
      <c r="P350" s="2" t="str">
        <f t="shared" si="15"/>
        <v/>
      </c>
      <c r="Q350" s="2" t="str">
        <f t="shared" si="16"/>
        <v/>
      </c>
      <c r="R350" s="2" t="str">
        <f t="shared" si="17"/>
        <v/>
      </c>
      <c r="S350" s="2" t="str">
        <f>IFERROR(IF($F350="","",INDEX(リスト!$C:$C,MATCH($F350,リスト!$B:$B,0))),"")</f>
        <v/>
      </c>
      <c r="T350" s="2" t="str">
        <f>IFERROR(IF($K350="","",INDEX(リスト!$F:$F,MATCH($K350,リスト!$E:$E,0))),"")</f>
        <v/>
      </c>
      <c r="U350" s="2" t="str">
        <f>IF($B350="","",RIGHT($G350*1000+200+COUNTIF($G$2:$G350,$G350),9))</f>
        <v/>
      </c>
      <c r="V350" s="2" t="str">
        <f>IF(OR($B350="",設定!$I$15="",設定!$I$15="独立"),"",IF($M350="","　－　",IF($L350="",IF(設定!$I$15="所・名","　－　・"&amp;$M350,IF(設定!$I$15="所/名","　－　 / "&amp;$M350,IF(設定!$I$15="(所)名","(　－　) "&amp;$M350,IF(設定!$I$15="名・所",$M350&amp;"・　－　",IF(設定!$I$15="名/所",$M350&amp;" / 　－　",IF(設定!$I$15="名(所)",$M350&amp;"(　－　)")))))),IF(設定!$I$15="所・名",INDEX(リスト!$S$2:$S$48,MATCH($L350,リスト!$R$2:$R$48,0))&amp;"・"&amp;$M350,IF(設定!$I$15="所/名",INDEX(リスト!$S$2:$S$48,MATCH($L350,リスト!$R$2:$R$48,0))&amp;" / "&amp;$M350,IF(設定!$I$15="(所)名","("&amp;INDEX(リスト!$S$2:$S$48,MATCH($L350,リスト!$R$2:$R$48,0))&amp;") "&amp;$M350,IF(設定!$I$15="名・所",$M350&amp;"・"&amp;INDEX(リスト!$S$2:$S$48,MATCH($L350,リスト!$R$2:$R$48,0)),IF(設定!$I$15="名/所",$M350&amp;" / "&amp;INDEX(リスト!$S$2:$S$48,MATCH($L350,リスト!$R$2:$R$48,0)),IF(設定!$I$15="名(所)",$M350&amp;" ("&amp;INDEX(リスト!$S$2:$S$48,MATCH($L350,リスト!$R$2:$R$48,0))&amp;")")))))))))</f>
        <v/>
      </c>
    </row>
    <row r="351" spans="15:22" x14ac:dyDescent="0.4">
      <c r="O351" s="2" t="str">
        <f>IFERROR(IF($B351="","",INDEX(所属情報!$E:$E,MATCH($A351,所属情報!$A:$A,0))),"")</f>
        <v/>
      </c>
      <c r="P351" s="2" t="str">
        <f t="shared" si="15"/>
        <v/>
      </c>
      <c r="Q351" s="2" t="str">
        <f t="shared" si="16"/>
        <v/>
      </c>
      <c r="R351" s="2" t="str">
        <f t="shared" si="17"/>
        <v/>
      </c>
      <c r="S351" s="2" t="str">
        <f>IFERROR(IF($F351="","",INDEX(リスト!$C:$C,MATCH($F351,リスト!$B:$B,0))),"")</f>
        <v/>
      </c>
      <c r="T351" s="2" t="str">
        <f>IFERROR(IF($K351="","",INDEX(リスト!$F:$F,MATCH($K351,リスト!$E:$E,0))),"")</f>
        <v/>
      </c>
      <c r="U351" s="2" t="str">
        <f>IF($B351="","",RIGHT($G351*1000+200+COUNTIF($G$2:$G351,$G351),9))</f>
        <v/>
      </c>
      <c r="V351" s="2" t="str">
        <f>IF(OR($B351="",設定!$I$15="",設定!$I$15="独立"),"",IF($M351="","　－　",IF($L351="",IF(設定!$I$15="所・名","　－　・"&amp;$M351,IF(設定!$I$15="所/名","　－　 / "&amp;$M351,IF(設定!$I$15="(所)名","(　－　) "&amp;$M351,IF(設定!$I$15="名・所",$M351&amp;"・　－　",IF(設定!$I$15="名/所",$M351&amp;" / 　－　",IF(設定!$I$15="名(所)",$M351&amp;"(　－　)")))))),IF(設定!$I$15="所・名",INDEX(リスト!$S$2:$S$48,MATCH($L351,リスト!$R$2:$R$48,0))&amp;"・"&amp;$M351,IF(設定!$I$15="所/名",INDEX(リスト!$S$2:$S$48,MATCH($L351,リスト!$R$2:$R$48,0))&amp;" / "&amp;$M351,IF(設定!$I$15="(所)名","("&amp;INDEX(リスト!$S$2:$S$48,MATCH($L351,リスト!$R$2:$R$48,0))&amp;") "&amp;$M351,IF(設定!$I$15="名・所",$M351&amp;"・"&amp;INDEX(リスト!$S$2:$S$48,MATCH($L351,リスト!$R$2:$R$48,0)),IF(設定!$I$15="名/所",$M351&amp;" / "&amp;INDEX(リスト!$S$2:$S$48,MATCH($L351,リスト!$R$2:$R$48,0)),IF(設定!$I$15="名(所)",$M351&amp;" ("&amp;INDEX(リスト!$S$2:$S$48,MATCH($L351,リスト!$R$2:$R$48,0))&amp;")")))))))))</f>
        <v/>
      </c>
    </row>
    <row r="352" spans="15:22" x14ac:dyDescent="0.4">
      <c r="O352" s="2" t="str">
        <f>IFERROR(IF($B352="","",INDEX(所属情報!$E:$E,MATCH($A352,所属情報!$A:$A,0))),"")</f>
        <v/>
      </c>
      <c r="P352" s="2" t="str">
        <f t="shared" si="15"/>
        <v/>
      </c>
      <c r="Q352" s="2" t="str">
        <f t="shared" si="16"/>
        <v/>
      </c>
      <c r="R352" s="2" t="str">
        <f t="shared" si="17"/>
        <v/>
      </c>
      <c r="S352" s="2" t="str">
        <f>IFERROR(IF($F352="","",INDEX(リスト!$C:$C,MATCH($F352,リスト!$B:$B,0))),"")</f>
        <v/>
      </c>
      <c r="T352" s="2" t="str">
        <f>IFERROR(IF($K352="","",INDEX(リスト!$F:$F,MATCH($K352,リスト!$E:$E,0))),"")</f>
        <v/>
      </c>
      <c r="U352" s="2" t="str">
        <f>IF($B352="","",RIGHT($G352*1000+200+COUNTIF($G$2:$G352,$G352),9))</f>
        <v/>
      </c>
      <c r="V352" s="2" t="str">
        <f>IF(OR($B352="",設定!$I$15="",設定!$I$15="独立"),"",IF($M352="","　－　",IF($L352="",IF(設定!$I$15="所・名","　－　・"&amp;$M352,IF(設定!$I$15="所/名","　－　 / "&amp;$M352,IF(設定!$I$15="(所)名","(　－　) "&amp;$M352,IF(設定!$I$15="名・所",$M352&amp;"・　－　",IF(設定!$I$15="名/所",$M352&amp;" / 　－　",IF(設定!$I$15="名(所)",$M352&amp;"(　－　)")))))),IF(設定!$I$15="所・名",INDEX(リスト!$S$2:$S$48,MATCH($L352,リスト!$R$2:$R$48,0))&amp;"・"&amp;$M352,IF(設定!$I$15="所/名",INDEX(リスト!$S$2:$S$48,MATCH($L352,リスト!$R$2:$R$48,0))&amp;" / "&amp;$M352,IF(設定!$I$15="(所)名","("&amp;INDEX(リスト!$S$2:$S$48,MATCH($L352,リスト!$R$2:$R$48,0))&amp;") "&amp;$M352,IF(設定!$I$15="名・所",$M352&amp;"・"&amp;INDEX(リスト!$S$2:$S$48,MATCH($L352,リスト!$R$2:$R$48,0)),IF(設定!$I$15="名/所",$M352&amp;" / "&amp;INDEX(リスト!$S$2:$S$48,MATCH($L352,リスト!$R$2:$R$48,0)),IF(設定!$I$15="名(所)",$M352&amp;" ("&amp;INDEX(リスト!$S$2:$S$48,MATCH($L352,リスト!$R$2:$R$48,0))&amp;")")))))))))</f>
        <v/>
      </c>
    </row>
    <row r="353" spans="15:22" x14ac:dyDescent="0.4">
      <c r="O353" s="2" t="str">
        <f>IFERROR(IF($B353="","",INDEX(所属情報!$E:$E,MATCH($A353,所属情報!$A:$A,0))),"")</f>
        <v/>
      </c>
      <c r="P353" s="2" t="str">
        <f t="shared" si="15"/>
        <v/>
      </c>
      <c r="Q353" s="2" t="str">
        <f t="shared" si="16"/>
        <v/>
      </c>
      <c r="R353" s="2" t="str">
        <f t="shared" si="17"/>
        <v/>
      </c>
      <c r="S353" s="2" t="str">
        <f>IFERROR(IF($F353="","",INDEX(リスト!$C:$C,MATCH($F353,リスト!$B:$B,0))),"")</f>
        <v/>
      </c>
      <c r="T353" s="2" t="str">
        <f>IFERROR(IF($K353="","",INDEX(リスト!$F:$F,MATCH($K353,リスト!$E:$E,0))),"")</f>
        <v/>
      </c>
      <c r="U353" s="2" t="str">
        <f>IF($B353="","",RIGHT($G353*1000+200+COUNTIF($G$2:$G353,$G353),9))</f>
        <v/>
      </c>
      <c r="V353" s="2" t="str">
        <f>IF(OR($B353="",設定!$I$15="",設定!$I$15="独立"),"",IF($M353="","　－　",IF($L353="",IF(設定!$I$15="所・名","　－　・"&amp;$M353,IF(設定!$I$15="所/名","　－　 / "&amp;$M353,IF(設定!$I$15="(所)名","(　－　) "&amp;$M353,IF(設定!$I$15="名・所",$M353&amp;"・　－　",IF(設定!$I$15="名/所",$M353&amp;" / 　－　",IF(設定!$I$15="名(所)",$M353&amp;"(　－　)")))))),IF(設定!$I$15="所・名",INDEX(リスト!$S$2:$S$48,MATCH($L353,リスト!$R$2:$R$48,0))&amp;"・"&amp;$M353,IF(設定!$I$15="所/名",INDEX(リスト!$S$2:$S$48,MATCH($L353,リスト!$R$2:$R$48,0))&amp;" / "&amp;$M353,IF(設定!$I$15="(所)名","("&amp;INDEX(リスト!$S$2:$S$48,MATCH($L353,リスト!$R$2:$R$48,0))&amp;") "&amp;$M353,IF(設定!$I$15="名・所",$M353&amp;"・"&amp;INDEX(リスト!$S$2:$S$48,MATCH($L353,リスト!$R$2:$R$48,0)),IF(設定!$I$15="名/所",$M353&amp;" / "&amp;INDEX(リスト!$S$2:$S$48,MATCH($L353,リスト!$R$2:$R$48,0)),IF(設定!$I$15="名(所)",$M353&amp;" ("&amp;INDEX(リスト!$S$2:$S$48,MATCH($L353,リスト!$R$2:$R$48,0))&amp;")")))))))))</f>
        <v/>
      </c>
    </row>
    <row r="354" spans="15:22" x14ac:dyDescent="0.4">
      <c r="O354" s="2" t="str">
        <f>IFERROR(IF($B354="","",INDEX(所属情報!$E:$E,MATCH($A354,所属情報!$A:$A,0))),"")</f>
        <v/>
      </c>
      <c r="P354" s="2" t="str">
        <f t="shared" si="15"/>
        <v/>
      </c>
      <c r="Q354" s="2" t="str">
        <f t="shared" si="16"/>
        <v/>
      </c>
      <c r="R354" s="2" t="str">
        <f t="shared" si="17"/>
        <v/>
      </c>
      <c r="S354" s="2" t="str">
        <f>IFERROR(IF($F354="","",INDEX(リスト!$C:$C,MATCH($F354,リスト!$B:$B,0))),"")</f>
        <v/>
      </c>
      <c r="T354" s="2" t="str">
        <f>IFERROR(IF($K354="","",INDEX(リスト!$F:$F,MATCH($K354,リスト!$E:$E,0))),"")</f>
        <v/>
      </c>
      <c r="U354" s="2" t="str">
        <f>IF($B354="","",RIGHT($G354*1000+200+COUNTIF($G$2:$G354,$G354),9))</f>
        <v/>
      </c>
      <c r="V354" s="2" t="str">
        <f>IF(OR($B354="",設定!$I$15="",設定!$I$15="独立"),"",IF($M354="","　－　",IF($L354="",IF(設定!$I$15="所・名","　－　・"&amp;$M354,IF(設定!$I$15="所/名","　－　 / "&amp;$M354,IF(設定!$I$15="(所)名","(　－　) "&amp;$M354,IF(設定!$I$15="名・所",$M354&amp;"・　－　",IF(設定!$I$15="名/所",$M354&amp;" / 　－　",IF(設定!$I$15="名(所)",$M354&amp;"(　－　)")))))),IF(設定!$I$15="所・名",INDEX(リスト!$S$2:$S$48,MATCH($L354,リスト!$R$2:$R$48,0))&amp;"・"&amp;$M354,IF(設定!$I$15="所/名",INDEX(リスト!$S$2:$S$48,MATCH($L354,リスト!$R$2:$R$48,0))&amp;" / "&amp;$M354,IF(設定!$I$15="(所)名","("&amp;INDEX(リスト!$S$2:$S$48,MATCH($L354,リスト!$R$2:$R$48,0))&amp;") "&amp;$M354,IF(設定!$I$15="名・所",$M354&amp;"・"&amp;INDEX(リスト!$S$2:$S$48,MATCH($L354,リスト!$R$2:$R$48,0)),IF(設定!$I$15="名/所",$M354&amp;" / "&amp;INDEX(リスト!$S$2:$S$48,MATCH($L354,リスト!$R$2:$R$48,0)),IF(設定!$I$15="名(所)",$M354&amp;" ("&amp;INDEX(リスト!$S$2:$S$48,MATCH($L354,リスト!$R$2:$R$48,0))&amp;")")))))))))</f>
        <v/>
      </c>
    </row>
    <row r="355" spans="15:22" x14ac:dyDescent="0.4">
      <c r="O355" s="2" t="str">
        <f>IFERROR(IF($B355="","",INDEX(所属情報!$E:$E,MATCH($A355,所属情報!$A:$A,0))),"")</f>
        <v/>
      </c>
      <c r="P355" s="2" t="str">
        <f t="shared" si="15"/>
        <v/>
      </c>
      <c r="Q355" s="2" t="str">
        <f t="shared" si="16"/>
        <v/>
      </c>
      <c r="R355" s="2" t="str">
        <f t="shared" si="17"/>
        <v/>
      </c>
      <c r="S355" s="2" t="str">
        <f>IFERROR(IF($F355="","",INDEX(リスト!$C:$C,MATCH($F355,リスト!$B:$B,0))),"")</f>
        <v/>
      </c>
      <c r="T355" s="2" t="str">
        <f>IFERROR(IF($K355="","",INDEX(リスト!$F:$F,MATCH($K355,リスト!$E:$E,0))),"")</f>
        <v/>
      </c>
      <c r="U355" s="2" t="str">
        <f>IF($B355="","",RIGHT($G355*1000+200+COUNTIF($G$2:$G355,$G355),9))</f>
        <v/>
      </c>
      <c r="V355" s="2" t="str">
        <f>IF(OR($B355="",設定!$I$15="",設定!$I$15="独立"),"",IF($M355="","　－　",IF($L355="",IF(設定!$I$15="所・名","　－　・"&amp;$M355,IF(設定!$I$15="所/名","　－　 / "&amp;$M355,IF(設定!$I$15="(所)名","(　－　) "&amp;$M355,IF(設定!$I$15="名・所",$M355&amp;"・　－　",IF(設定!$I$15="名/所",$M355&amp;" / 　－　",IF(設定!$I$15="名(所)",$M355&amp;"(　－　)")))))),IF(設定!$I$15="所・名",INDEX(リスト!$S$2:$S$48,MATCH($L355,リスト!$R$2:$R$48,0))&amp;"・"&amp;$M355,IF(設定!$I$15="所/名",INDEX(リスト!$S$2:$S$48,MATCH($L355,リスト!$R$2:$R$48,0))&amp;" / "&amp;$M355,IF(設定!$I$15="(所)名","("&amp;INDEX(リスト!$S$2:$S$48,MATCH($L355,リスト!$R$2:$R$48,0))&amp;") "&amp;$M355,IF(設定!$I$15="名・所",$M355&amp;"・"&amp;INDEX(リスト!$S$2:$S$48,MATCH($L355,リスト!$R$2:$R$48,0)),IF(設定!$I$15="名/所",$M355&amp;" / "&amp;INDEX(リスト!$S$2:$S$48,MATCH($L355,リスト!$R$2:$R$48,0)),IF(設定!$I$15="名(所)",$M355&amp;" ("&amp;INDEX(リスト!$S$2:$S$48,MATCH($L355,リスト!$R$2:$R$48,0))&amp;")")))))))))</f>
        <v/>
      </c>
    </row>
    <row r="356" spans="15:22" x14ac:dyDescent="0.4">
      <c r="O356" s="2" t="str">
        <f>IFERROR(IF($B356="","",INDEX(所属情報!$E:$E,MATCH($A356,所属情報!$A:$A,0))),"")</f>
        <v/>
      </c>
      <c r="P356" s="2" t="str">
        <f t="shared" si="15"/>
        <v/>
      </c>
      <c r="Q356" s="2" t="str">
        <f t="shared" si="16"/>
        <v/>
      </c>
      <c r="R356" s="2" t="str">
        <f t="shared" si="17"/>
        <v/>
      </c>
      <c r="S356" s="2" t="str">
        <f>IFERROR(IF($F356="","",INDEX(リスト!$C:$C,MATCH($F356,リスト!$B:$B,0))),"")</f>
        <v/>
      </c>
      <c r="T356" s="2" t="str">
        <f>IFERROR(IF($K356="","",INDEX(リスト!$F:$F,MATCH($K356,リスト!$E:$E,0))),"")</f>
        <v/>
      </c>
      <c r="U356" s="2" t="str">
        <f>IF($B356="","",RIGHT($G356*1000+200+COUNTIF($G$2:$G356,$G356),9))</f>
        <v/>
      </c>
      <c r="V356" s="2" t="str">
        <f>IF(OR($B356="",設定!$I$15="",設定!$I$15="独立"),"",IF($M356="","　－　",IF($L356="",IF(設定!$I$15="所・名","　－　・"&amp;$M356,IF(設定!$I$15="所/名","　－　 / "&amp;$M356,IF(設定!$I$15="(所)名","(　－　) "&amp;$M356,IF(設定!$I$15="名・所",$M356&amp;"・　－　",IF(設定!$I$15="名/所",$M356&amp;" / 　－　",IF(設定!$I$15="名(所)",$M356&amp;"(　－　)")))))),IF(設定!$I$15="所・名",INDEX(リスト!$S$2:$S$48,MATCH($L356,リスト!$R$2:$R$48,0))&amp;"・"&amp;$M356,IF(設定!$I$15="所/名",INDEX(リスト!$S$2:$S$48,MATCH($L356,リスト!$R$2:$R$48,0))&amp;" / "&amp;$M356,IF(設定!$I$15="(所)名","("&amp;INDEX(リスト!$S$2:$S$48,MATCH($L356,リスト!$R$2:$R$48,0))&amp;") "&amp;$M356,IF(設定!$I$15="名・所",$M356&amp;"・"&amp;INDEX(リスト!$S$2:$S$48,MATCH($L356,リスト!$R$2:$R$48,0)),IF(設定!$I$15="名/所",$M356&amp;" / "&amp;INDEX(リスト!$S$2:$S$48,MATCH($L356,リスト!$R$2:$R$48,0)),IF(設定!$I$15="名(所)",$M356&amp;" ("&amp;INDEX(リスト!$S$2:$S$48,MATCH($L356,リスト!$R$2:$R$48,0))&amp;")")))))))))</f>
        <v/>
      </c>
    </row>
    <row r="357" spans="15:22" x14ac:dyDescent="0.4">
      <c r="O357" s="2" t="str">
        <f>IFERROR(IF($B357="","",INDEX(所属情報!$E:$E,MATCH($A357,所属情報!$A:$A,0))),"")</f>
        <v/>
      </c>
      <c r="P357" s="2" t="str">
        <f t="shared" si="15"/>
        <v/>
      </c>
      <c r="Q357" s="2" t="str">
        <f t="shared" si="16"/>
        <v/>
      </c>
      <c r="R357" s="2" t="str">
        <f t="shared" si="17"/>
        <v/>
      </c>
      <c r="S357" s="2" t="str">
        <f>IFERROR(IF($F357="","",INDEX(リスト!$C:$C,MATCH($F357,リスト!$B:$B,0))),"")</f>
        <v/>
      </c>
      <c r="T357" s="2" t="str">
        <f>IFERROR(IF($K357="","",INDEX(リスト!$F:$F,MATCH($K357,リスト!$E:$E,0))),"")</f>
        <v/>
      </c>
      <c r="U357" s="2" t="str">
        <f>IF($B357="","",RIGHT($G357*1000+200+COUNTIF($G$2:$G357,$G357),9))</f>
        <v/>
      </c>
      <c r="V357" s="2" t="str">
        <f>IF(OR($B357="",設定!$I$15="",設定!$I$15="独立"),"",IF($M357="","　－　",IF($L357="",IF(設定!$I$15="所・名","　－　・"&amp;$M357,IF(設定!$I$15="所/名","　－　 / "&amp;$M357,IF(設定!$I$15="(所)名","(　－　) "&amp;$M357,IF(設定!$I$15="名・所",$M357&amp;"・　－　",IF(設定!$I$15="名/所",$M357&amp;" / 　－　",IF(設定!$I$15="名(所)",$M357&amp;"(　－　)")))))),IF(設定!$I$15="所・名",INDEX(リスト!$S$2:$S$48,MATCH($L357,リスト!$R$2:$R$48,0))&amp;"・"&amp;$M357,IF(設定!$I$15="所/名",INDEX(リスト!$S$2:$S$48,MATCH($L357,リスト!$R$2:$R$48,0))&amp;" / "&amp;$M357,IF(設定!$I$15="(所)名","("&amp;INDEX(リスト!$S$2:$S$48,MATCH($L357,リスト!$R$2:$R$48,0))&amp;") "&amp;$M357,IF(設定!$I$15="名・所",$M357&amp;"・"&amp;INDEX(リスト!$S$2:$S$48,MATCH($L357,リスト!$R$2:$R$48,0)),IF(設定!$I$15="名/所",$M357&amp;" / "&amp;INDEX(リスト!$S$2:$S$48,MATCH($L357,リスト!$R$2:$R$48,0)),IF(設定!$I$15="名(所)",$M357&amp;" ("&amp;INDEX(リスト!$S$2:$S$48,MATCH($L357,リスト!$R$2:$R$48,0))&amp;")")))))))))</f>
        <v/>
      </c>
    </row>
    <row r="358" spans="15:22" x14ac:dyDescent="0.4">
      <c r="O358" s="2" t="str">
        <f>IFERROR(IF($B358="","",INDEX(所属情報!$E:$E,MATCH($A358,所属情報!$A:$A,0))),"")</f>
        <v/>
      </c>
      <c r="P358" s="2" t="str">
        <f t="shared" si="15"/>
        <v/>
      </c>
      <c r="Q358" s="2" t="str">
        <f t="shared" si="16"/>
        <v/>
      </c>
      <c r="R358" s="2" t="str">
        <f t="shared" si="17"/>
        <v/>
      </c>
      <c r="S358" s="2" t="str">
        <f>IFERROR(IF($F358="","",INDEX(リスト!$C:$C,MATCH($F358,リスト!$B:$B,0))),"")</f>
        <v/>
      </c>
      <c r="T358" s="2" t="str">
        <f>IFERROR(IF($K358="","",INDEX(リスト!$F:$F,MATCH($K358,リスト!$E:$E,0))),"")</f>
        <v/>
      </c>
      <c r="U358" s="2" t="str">
        <f>IF($B358="","",RIGHT($G358*1000+200+COUNTIF($G$2:$G358,$G358),9))</f>
        <v/>
      </c>
      <c r="V358" s="2" t="str">
        <f>IF(OR($B358="",設定!$I$15="",設定!$I$15="独立"),"",IF($M358="","　－　",IF($L358="",IF(設定!$I$15="所・名","　－　・"&amp;$M358,IF(設定!$I$15="所/名","　－　 / "&amp;$M358,IF(設定!$I$15="(所)名","(　－　) "&amp;$M358,IF(設定!$I$15="名・所",$M358&amp;"・　－　",IF(設定!$I$15="名/所",$M358&amp;" / 　－　",IF(設定!$I$15="名(所)",$M358&amp;"(　－　)")))))),IF(設定!$I$15="所・名",INDEX(リスト!$S$2:$S$48,MATCH($L358,リスト!$R$2:$R$48,0))&amp;"・"&amp;$M358,IF(設定!$I$15="所/名",INDEX(リスト!$S$2:$S$48,MATCH($L358,リスト!$R$2:$R$48,0))&amp;" / "&amp;$M358,IF(設定!$I$15="(所)名","("&amp;INDEX(リスト!$S$2:$S$48,MATCH($L358,リスト!$R$2:$R$48,0))&amp;") "&amp;$M358,IF(設定!$I$15="名・所",$M358&amp;"・"&amp;INDEX(リスト!$S$2:$S$48,MATCH($L358,リスト!$R$2:$R$48,0)),IF(設定!$I$15="名/所",$M358&amp;" / "&amp;INDEX(リスト!$S$2:$S$48,MATCH($L358,リスト!$R$2:$R$48,0)),IF(設定!$I$15="名(所)",$M358&amp;" ("&amp;INDEX(リスト!$S$2:$S$48,MATCH($L358,リスト!$R$2:$R$48,0))&amp;")")))))))))</f>
        <v/>
      </c>
    </row>
    <row r="359" spans="15:22" x14ac:dyDescent="0.4">
      <c r="O359" s="2" t="str">
        <f>IFERROR(IF($B359="","",INDEX(所属情報!$E:$E,MATCH($A359,所属情報!$A:$A,0))),"")</f>
        <v/>
      </c>
      <c r="P359" s="2" t="str">
        <f t="shared" si="15"/>
        <v/>
      </c>
      <c r="Q359" s="2" t="str">
        <f t="shared" si="16"/>
        <v/>
      </c>
      <c r="R359" s="2" t="str">
        <f t="shared" si="17"/>
        <v/>
      </c>
      <c r="S359" s="2" t="str">
        <f>IFERROR(IF($F359="","",INDEX(リスト!$C:$C,MATCH($F359,リスト!$B:$B,0))),"")</f>
        <v/>
      </c>
      <c r="T359" s="2" t="str">
        <f>IFERROR(IF($K359="","",INDEX(リスト!$F:$F,MATCH($K359,リスト!$E:$E,0))),"")</f>
        <v/>
      </c>
      <c r="U359" s="2" t="str">
        <f>IF($B359="","",RIGHT($G359*1000+200+COUNTIF($G$2:$G359,$G359),9))</f>
        <v/>
      </c>
      <c r="V359" s="2" t="str">
        <f>IF(OR($B359="",設定!$I$15="",設定!$I$15="独立"),"",IF($M359="","　－　",IF($L359="",IF(設定!$I$15="所・名","　－　・"&amp;$M359,IF(設定!$I$15="所/名","　－　 / "&amp;$M359,IF(設定!$I$15="(所)名","(　－　) "&amp;$M359,IF(設定!$I$15="名・所",$M359&amp;"・　－　",IF(設定!$I$15="名/所",$M359&amp;" / 　－　",IF(設定!$I$15="名(所)",$M359&amp;"(　－　)")))))),IF(設定!$I$15="所・名",INDEX(リスト!$S$2:$S$48,MATCH($L359,リスト!$R$2:$R$48,0))&amp;"・"&amp;$M359,IF(設定!$I$15="所/名",INDEX(リスト!$S$2:$S$48,MATCH($L359,リスト!$R$2:$R$48,0))&amp;" / "&amp;$M359,IF(設定!$I$15="(所)名","("&amp;INDEX(リスト!$S$2:$S$48,MATCH($L359,リスト!$R$2:$R$48,0))&amp;") "&amp;$M359,IF(設定!$I$15="名・所",$M359&amp;"・"&amp;INDEX(リスト!$S$2:$S$48,MATCH($L359,リスト!$R$2:$R$48,0)),IF(設定!$I$15="名/所",$M359&amp;" / "&amp;INDEX(リスト!$S$2:$S$48,MATCH($L359,リスト!$R$2:$R$48,0)),IF(設定!$I$15="名(所)",$M359&amp;" ("&amp;INDEX(リスト!$S$2:$S$48,MATCH($L359,リスト!$R$2:$R$48,0))&amp;")")))))))))</f>
        <v/>
      </c>
    </row>
    <row r="360" spans="15:22" x14ac:dyDescent="0.4">
      <c r="O360" s="2" t="str">
        <f>IFERROR(IF($B360="","",INDEX(所属情報!$E:$E,MATCH($A360,所属情報!$A:$A,0))),"")</f>
        <v/>
      </c>
      <c r="P360" s="2" t="str">
        <f t="shared" si="15"/>
        <v/>
      </c>
      <c r="Q360" s="2" t="str">
        <f t="shared" si="16"/>
        <v/>
      </c>
      <c r="R360" s="2" t="str">
        <f t="shared" si="17"/>
        <v/>
      </c>
      <c r="S360" s="2" t="str">
        <f>IFERROR(IF($F360="","",INDEX(リスト!$C:$C,MATCH($F360,リスト!$B:$B,0))),"")</f>
        <v/>
      </c>
      <c r="T360" s="2" t="str">
        <f>IFERROR(IF($K360="","",INDEX(リスト!$F:$F,MATCH($K360,リスト!$E:$E,0))),"")</f>
        <v/>
      </c>
      <c r="U360" s="2" t="str">
        <f>IF($B360="","",RIGHT($G360*1000+200+COUNTIF($G$2:$G360,$G360),9))</f>
        <v/>
      </c>
      <c r="V360" s="2" t="str">
        <f>IF(OR($B360="",設定!$I$15="",設定!$I$15="独立"),"",IF($M360="","　－　",IF($L360="",IF(設定!$I$15="所・名","　－　・"&amp;$M360,IF(設定!$I$15="所/名","　－　 / "&amp;$M360,IF(設定!$I$15="(所)名","(　－　) "&amp;$M360,IF(設定!$I$15="名・所",$M360&amp;"・　－　",IF(設定!$I$15="名/所",$M360&amp;" / 　－　",IF(設定!$I$15="名(所)",$M360&amp;"(　－　)")))))),IF(設定!$I$15="所・名",INDEX(リスト!$S$2:$S$48,MATCH($L360,リスト!$R$2:$R$48,0))&amp;"・"&amp;$M360,IF(設定!$I$15="所/名",INDEX(リスト!$S$2:$S$48,MATCH($L360,リスト!$R$2:$R$48,0))&amp;" / "&amp;$M360,IF(設定!$I$15="(所)名","("&amp;INDEX(リスト!$S$2:$S$48,MATCH($L360,リスト!$R$2:$R$48,0))&amp;") "&amp;$M360,IF(設定!$I$15="名・所",$M360&amp;"・"&amp;INDEX(リスト!$S$2:$S$48,MATCH($L360,リスト!$R$2:$R$48,0)),IF(設定!$I$15="名/所",$M360&amp;" / "&amp;INDEX(リスト!$S$2:$S$48,MATCH($L360,リスト!$R$2:$R$48,0)),IF(設定!$I$15="名(所)",$M360&amp;" ("&amp;INDEX(リスト!$S$2:$S$48,MATCH($L360,リスト!$R$2:$R$48,0))&amp;")")))))))))</f>
        <v/>
      </c>
    </row>
    <row r="361" spans="15:22" x14ac:dyDescent="0.4">
      <c r="O361" s="2" t="str">
        <f>IFERROR(IF($B361="","",INDEX(所属情報!$E:$E,MATCH($A361,所属情報!$A:$A,0))),"")</f>
        <v/>
      </c>
      <c r="P361" s="2" t="str">
        <f t="shared" si="15"/>
        <v/>
      </c>
      <c r="Q361" s="2" t="str">
        <f t="shared" si="16"/>
        <v/>
      </c>
      <c r="R361" s="2" t="str">
        <f t="shared" si="17"/>
        <v/>
      </c>
      <c r="S361" s="2" t="str">
        <f>IFERROR(IF($F361="","",INDEX(リスト!$C:$C,MATCH($F361,リスト!$B:$B,0))),"")</f>
        <v/>
      </c>
      <c r="T361" s="2" t="str">
        <f>IFERROR(IF($K361="","",INDEX(リスト!$F:$F,MATCH($K361,リスト!$E:$E,0))),"")</f>
        <v/>
      </c>
      <c r="U361" s="2" t="str">
        <f>IF($B361="","",RIGHT($G361*1000+200+COUNTIF($G$2:$G361,$G361),9))</f>
        <v/>
      </c>
      <c r="V361" s="2" t="str">
        <f>IF(OR($B361="",設定!$I$15="",設定!$I$15="独立"),"",IF($M361="","　－　",IF($L361="",IF(設定!$I$15="所・名","　－　・"&amp;$M361,IF(設定!$I$15="所/名","　－　 / "&amp;$M361,IF(設定!$I$15="(所)名","(　－　) "&amp;$M361,IF(設定!$I$15="名・所",$M361&amp;"・　－　",IF(設定!$I$15="名/所",$M361&amp;" / 　－　",IF(設定!$I$15="名(所)",$M361&amp;"(　－　)")))))),IF(設定!$I$15="所・名",INDEX(リスト!$S$2:$S$48,MATCH($L361,リスト!$R$2:$R$48,0))&amp;"・"&amp;$M361,IF(設定!$I$15="所/名",INDEX(リスト!$S$2:$S$48,MATCH($L361,リスト!$R$2:$R$48,0))&amp;" / "&amp;$M361,IF(設定!$I$15="(所)名","("&amp;INDEX(リスト!$S$2:$S$48,MATCH($L361,リスト!$R$2:$R$48,0))&amp;") "&amp;$M361,IF(設定!$I$15="名・所",$M361&amp;"・"&amp;INDEX(リスト!$S$2:$S$48,MATCH($L361,リスト!$R$2:$R$48,0)),IF(設定!$I$15="名/所",$M361&amp;" / "&amp;INDEX(リスト!$S$2:$S$48,MATCH($L361,リスト!$R$2:$R$48,0)),IF(設定!$I$15="名(所)",$M361&amp;" ("&amp;INDEX(リスト!$S$2:$S$48,MATCH($L361,リスト!$R$2:$R$48,0))&amp;")")))))))))</f>
        <v/>
      </c>
    </row>
    <row r="362" spans="15:22" x14ac:dyDescent="0.4">
      <c r="O362" s="2" t="str">
        <f>IFERROR(IF($B362="","",INDEX(所属情報!$E:$E,MATCH($A362,所属情報!$A:$A,0))),"")</f>
        <v/>
      </c>
      <c r="P362" s="2" t="str">
        <f t="shared" si="15"/>
        <v/>
      </c>
      <c r="Q362" s="2" t="str">
        <f t="shared" si="16"/>
        <v/>
      </c>
      <c r="R362" s="2" t="str">
        <f t="shared" si="17"/>
        <v/>
      </c>
      <c r="S362" s="2" t="str">
        <f>IFERROR(IF($F362="","",INDEX(リスト!$C:$C,MATCH($F362,リスト!$B:$B,0))),"")</f>
        <v/>
      </c>
      <c r="T362" s="2" t="str">
        <f>IFERROR(IF($K362="","",INDEX(リスト!$F:$F,MATCH($K362,リスト!$E:$E,0))),"")</f>
        <v/>
      </c>
      <c r="U362" s="2" t="str">
        <f>IF($B362="","",RIGHT($G362*1000+200+COUNTIF($G$2:$G362,$G362),9))</f>
        <v/>
      </c>
      <c r="V362" s="2" t="str">
        <f>IF(OR($B362="",設定!$I$15="",設定!$I$15="独立"),"",IF($M362="","　－　",IF($L362="",IF(設定!$I$15="所・名","　－　・"&amp;$M362,IF(設定!$I$15="所/名","　－　 / "&amp;$M362,IF(設定!$I$15="(所)名","(　－　) "&amp;$M362,IF(設定!$I$15="名・所",$M362&amp;"・　－　",IF(設定!$I$15="名/所",$M362&amp;" / 　－　",IF(設定!$I$15="名(所)",$M362&amp;"(　－　)")))))),IF(設定!$I$15="所・名",INDEX(リスト!$S$2:$S$48,MATCH($L362,リスト!$R$2:$R$48,0))&amp;"・"&amp;$M362,IF(設定!$I$15="所/名",INDEX(リスト!$S$2:$S$48,MATCH($L362,リスト!$R$2:$R$48,0))&amp;" / "&amp;$M362,IF(設定!$I$15="(所)名","("&amp;INDEX(リスト!$S$2:$S$48,MATCH($L362,リスト!$R$2:$R$48,0))&amp;") "&amp;$M362,IF(設定!$I$15="名・所",$M362&amp;"・"&amp;INDEX(リスト!$S$2:$S$48,MATCH($L362,リスト!$R$2:$R$48,0)),IF(設定!$I$15="名/所",$M362&amp;" / "&amp;INDEX(リスト!$S$2:$S$48,MATCH($L362,リスト!$R$2:$R$48,0)),IF(設定!$I$15="名(所)",$M362&amp;" ("&amp;INDEX(リスト!$S$2:$S$48,MATCH($L362,リスト!$R$2:$R$48,0))&amp;")")))))))))</f>
        <v/>
      </c>
    </row>
    <row r="363" spans="15:22" x14ac:dyDescent="0.4">
      <c r="O363" s="2" t="str">
        <f>IFERROR(IF($B363="","",INDEX(所属情報!$E:$E,MATCH($A363,所属情報!$A:$A,0))),"")</f>
        <v/>
      </c>
      <c r="P363" s="2" t="str">
        <f t="shared" si="15"/>
        <v/>
      </c>
      <c r="Q363" s="2" t="str">
        <f t="shared" si="16"/>
        <v/>
      </c>
      <c r="R363" s="2" t="str">
        <f t="shared" si="17"/>
        <v/>
      </c>
      <c r="S363" s="2" t="str">
        <f>IFERROR(IF($F363="","",INDEX(リスト!$C:$C,MATCH($F363,リスト!$B:$B,0))),"")</f>
        <v/>
      </c>
      <c r="T363" s="2" t="str">
        <f>IFERROR(IF($K363="","",INDEX(リスト!$F:$F,MATCH($K363,リスト!$E:$E,0))),"")</f>
        <v/>
      </c>
      <c r="U363" s="2" t="str">
        <f>IF($B363="","",RIGHT($G363*1000+200+COUNTIF($G$2:$G363,$G363),9))</f>
        <v/>
      </c>
      <c r="V363" s="2" t="str">
        <f>IF(OR($B363="",設定!$I$15="",設定!$I$15="独立"),"",IF($M363="","　－　",IF($L363="",IF(設定!$I$15="所・名","　－　・"&amp;$M363,IF(設定!$I$15="所/名","　－　 / "&amp;$M363,IF(設定!$I$15="(所)名","(　－　) "&amp;$M363,IF(設定!$I$15="名・所",$M363&amp;"・　－　",IF(設定!$I$15="名/所",$M363&amp;" / 　－　",IF(設定!$I$15="名(所)",$M363&amp;"(　－　)")))))),IF(設定!$I$15="所・名",INDEX(リスト!$S$2:$S$48,MATCH($L363,リスト!$R$2:$R$48,0))&amp;"・"&amp;$M363,IF(設定!$I$15="所/名",INDEX(リスト!$S$2:$S$48,MATCH($L363,リスト!$R$2:$R$48,0))&amp;" / "&amp;$M363,IF(設定!$I$15="(所)名","("&amp;INDEX(リスト!$S$2:$S$48,MATCH($L363,リスト!$R$2:$R$48,0))&amp;") "&amp;$M363,IF(設定!$I$15="名・所",$M363&amp;"・"&amp;INDEX(リスト!$S$2:$S$48,MATCH($L363,リスト!$R$2:$R$48,0)),IF(設定!$I$15="名/所",$M363&amp;" / "&amp;INDEX(リスト!$S$2:$S$48,MATCH($L363,リスト!$R$2:$R$48,0)),IF(設定!$I$15="名(所)",$M363&amp;" ("&amp;INDEX(リスト!$S$2:$S$48,MATCH($L363,リスト!$R$2:$R$48,0))&amp;")")))))))))</f>
        <v/>
      </c>
    </row>
    <row r="364" spans="15:22" x14ac:dyDescent="0.4">
      <c r="O364" s="2" t="str">
        <f>IFERROR(IF($B364="","",INDEX(所属情報!$E:$E,MATCH($A364,所属情報!$A:$A,0))),"")</f>
        <v/>
      </c>
      <c r="P364" s="2" t="str">
        <f t="shared" si="15"/>
        <v/>
      </c>
      <c r="Q364" s="2" t="str">
        <f t="shared" si="16"/>
        <v/>
      </c>
      <c r="R364" s="2" t="str">
        <f t="shared" si="17"/>
        <v/>
      </c>
      <c r="S364" s="2" t="str">
        <f>IFERROR(IF($F364="","",INDEX(リスト!$C:$C,MATCH($F364,リスト!$B:$B,0))),"")</f>
        <v/>
      </c>
      <c r="T364" s="2" t="str">
        <f>IFERROR(IF($K364="","",INDEX(リスト!$F:$F,MATCH($K364,リスト!$E:$E,0))),"")</f>
        <v/>
      </c>
      <c r="U364" s="2" t="str">
        <f>IF($B364="","",RIGHT($G364*1000+200+COUNTIF($G$2:$G364,$G364),9))</f>
        <v/>
      </c>
      <c r="V364" s="2" t="str">
        <f>IF(OR($B364="",設定!$I$15="",設定!$I$15="独立"),"",IF($M364="","　－　",IF($L364="",IF(設定!$I$15="所・名","　－　・"&amp;$M364,IF(設定!$I$15="所/名","　－　 / "&amp;$M364,IF(設定!$I$15="(所)名","(　－　) "&amp;$M364,IF(設定!$I$15="名・所",$M364&amp;"・　－　",IF(設定!$I$15="名/所",$M364&amp;" / 　－　",IF(設定!$I$15="名(所)",$M364&amp;"(　－　)")))))),IF(設定!$I$15="所・名",INDEX(リスト!$S$2:$S$48,MATCH($L364,リスト!$R$2:$R$48,0))&amp;"・"&amp;$M364,IF(設定!$I$15="所/名",INDEX(リスト!$S$2:$S$48,MATCH($L364,リスト!$R$2:$R$48,0))&amp;" / "&amp;$M364,IF(設定!$I$15="(所)名","("&amp;INDEX(リスト!$S$2:$S$48,MATCH($L364,リスト!$R$2:$R$48,0))&amp;") "&amp;$M364,IF(設定!$I$15="名・所",$M364&amp;"・"&amp;INDEX(リスト!$S$2:$S$48,MATCH($L364,リスト!$R$2:$R$48,0)),IF(設定!$I$15="名/所",$M364&amp;" / "&amp;INDEX(リスト!$S$2:$S$48,MATCH($L364,リスト!$R$2:$R$48,0)),IF(設定!$I$15="名(所)",$M364&amp;" ("&amp;INDEX(リスト!$S$2:$S$48,MATCH($L364,リスト!$R$2:$R$48,0))&amp;")")))))))))</f>
        <v/>
      </c>
    </row>
    <row r="365" spans="15:22" x14ac:dyDescent="0.4">
      <c r="O365" s="2" t="str">
        <f>IFERROR(IF($B365="","",INDEX(所属情報!$E:$E,MATCH($A365,所属情報!$A:$A,0))),"")</f>
        <v/>
      </c>
      <c r="P365" s="2" t="str">
        <f t="shared" si="15"/>
        <v/>
      </c>
      <c r="Q365" s="2" t="str">
        <f t="shared" si="16"/>
        <v/>
      </c>
      <c r="R365" s="2" t="str">
        <f t="shared" si="17"/>
        <v/>
      </c>
      <c r="S365" s="2" t="str">
        <f>IFERROR(IF($F365="","",INDEX(リスト!$C:$C,MATCH($F365,リスト!$B:$B,0))),"")</f>
        <v/>
      </c>
      <c r="T365" s="2" t="str">
        <f>IFERROR(IF($K365="","",INDEX(リスト!$F:$F,MATCH($K365,リスト!$E:$E,0))),"")</f>
        <v/>
      </c>
      <c r="U365" s="2" t="str">
        <f>IF($B365="","",RIGHT($G365*1000+200+COUNTIF($G$2:$G365,$G365),9))</f>
        <v/>
      </c>
      <c r="V365" s="2" t="str">
        <f>IF(OR($B365="",設定!$I$15="",設定!$I$15="独立"),"",IF($M365="","　－　",IF($L365="",IF(設定!$I$15="所・名","　－　・"&amp;$M365,IF(設定!$I$15="所/名","　－　 / "&amp;$M365,IF(設定!$I$15="(所)名","(　－　) "&amp;$M365,IF(設定!$I$15="名・所",$M365&amp;"・　－　",IF(設定!$I$15="名/所",$M365&amp;" / 　－　",IF(設定!$I$15="名(所)",$M365&amp;"(　－　)")))))),IF(設定!$I$15="所・名",INDEX(リスト!$S$2:$S$48,MATCH($L365,リスト!$R$2:$R$48,0))&amp;"・"&amp;$M365,IF(設定!$I$15="所/名",INDEX(リスト!$S$2:$S$48,MATCH($L365,リスト!$R$2:$R$48,0))&amp;" / "&amp;$M365,IF(設定!$I$15="(所)名","("&amp;INDEX(リスト!$S$2:$S$48,MATCH($L365,リスト!$R$2:$R$48,0))&amp;") "&amp;$M365,IF(設定!$I$15="名・所",$M365&amp;"・"&amp;INDEX(リスト!$S$2:$S$48,MATCH($L365,リスト!$R$2:$R$48,0)),IF(設定!$I$15="名/所",$M365&amp;" / "&amp;INDEX(リスト!$S$2:$S$48,MATCH($L365,リスト!$R$2:$R$48,0)),IF(設定!$I$15="名(所)",$M365&amp;" ("&amp;INDEX(リスト!$S$2:$S$48,MATCH($L365,リスト!$R$2:$R$48,0))&amp;")")))))))))</f>
        <v/>
      </c>
    </row>
    <row r="366" spans="15:22" x14ac:dyDescent="0.4">
      <c r="O366" s="2" t="str">
        <f>IFERROR(IF($B366="","",INDEX(所属情報!$E:$E,MATCH($A366,所属情報!$A:$A,0))),"")</f>
        <v/>
      </c>
      <c r="P366" s="2" t="str">
        <f t="shared" si="15"/>
        <v/>
      </c>
      <c r="Q366" s="2" t="str">
        <f t="shared" si="16"/>
        <v/>
      </c>
      <c r="R366" s="2" t="str">
        <f t="shared" si="17"/>
        <v/>
      </c>
      <c r="S366" s="2" t="str">
        <f>IFERROR(IF($F366="","",INDEX(リスト!$C:$C,MATCH($F366,リスト!$B:$B,0))),"")</f>
        <v/>
      </c>
      <c r="T366" s="2" t="str">
        <f>IFERROR(IF($K366="","",INDEX(リスト!$F:$F,MATCH($K366,リスト!$E:$E,0))),"")</f>
        <v/>
      </c>
      <c r="U366" s="2" t="str">
        <f>IF($B366="","",RIGHT($G366*1000+200+COUNTIF($G$2:$G366,$G366),9))</f>
        <v/>
      </c>
      <c r="V366" s="2" t="str">
        <f>IF(OR($B366="",設定!$I$15="",設定!$I$15="独立"),"",IF($M366="","　－　",IF($L366="",IF(設定!$I$15="所・名","　－　・"&amp;$M366,IF(設定!$I$15="所/名","　－　 / "&amp;$M366,IF(設定!$I$15="(所)名","(　－　) "&amp;$M366,IF(設定!$I$15="名・所",$M366&amp;"・　－　",IF(設定!$I$15="名/所",$M366&amp;" / 　－　",IF(設定!$I$15="名(所)",$M366&amp;"(　－　)")))))),IF(設定!$I$15="所・名",INDEX(リスト!$S$2:$S$48,MATCH($L366,リスト!$R$2:$R$48,0))&amp;"・"&amp;$M366,IF(設定!$I$15="所/名",INDEX(リスト!$S$2:$S$48,MATCH($L366,リスト!$R$2:$R$48,0))&amp;" / "&amp;$M366,IF(設定!$I$15="(所)名","("&amp;INDEX(リスト!$S$2:$S$48,MATCH($L366,リスト!$R$2:$R$48,0))&amp;") "&amp;$M366,IF(設定!$I$15="名・所",$M366&amp;"・"&amp;INDEX(リスト!$S$2:$S$48,MATCH($L366,リスト!$R$2:$R$48,0)),IF(設定!$I$15="名/所",$M366&amp;" / "&amp;INDEX(リスト!$S$2:$S$48,MATCH($L366,リスト!$R$2:$R$48,0)),IF(設定!$I$15="名(所)",$M366&amp;" ("&amp;INDEX(リスト!$S$2:$S$48,MATCH($L366,リスト!$R$2:$R$48,0))&amp;")")))))))))</f>
        <v/>
      </c>
    </row>
    <row r="367" spans="15:22" x14ac:dyDescent="0.4">
      <c r="O367" s="2" t="str">
        <f>IFERROR(IF($B367="","",INDEX(所属情報!$E:$E,MATCH($A367,所属情報!$A:$A,0))),"")</f>
        <v/>
      </c>
      <c r="P367" s="2" t="str">
        <f t="shared" si="15"/>
        <v/>
      </c>
      <c r="Q367" s="2" t="str">
        <f t="shared" si="16"/>
        <v/>
      </c>
      <c r="R367" s="2" t="str">
        <f t="shared" si="17"/>
        <v/>
      </c>
      <c r="S367" s="2" t="str">
        <f>IFERROR(IF($F367="","",INDEX(リスト!$C:$C,MATCH($F367,リスト!$B:$B,0))),"")</f>
        <v/>
      </c>
      <c r="T367" s="2" t="str">
        <f>IFERROR(IF($K367="","",INDEX(リスト!$F:$F,MATCH($K367,リスト!$E:$E,0))),"")</f>
        <v/>
      </c>
      <c r="U367" s="2" t="str">
        <f>IF($B367="","",RIGHT($G367*1000+200+COUNTIF($G$2:$G367,$G367),9))</f>
        <v/>
      </c>
      <c r="V367" s="2" t="str">
        <f>IF(OR($B367="",設定!$I$15="",設定!$I$15="独立"),"",IF($M367="","　－　",IF($L367="",IF(設定!$I$15="所・名","　－　・"&amp;$M367,IF(設定!$I$15="所/名","　－　 / "&amp;$M367,IF(設定!$I$15="(所)名","(　－　) "&amp;$M367,IF(設定!$I$15="名・所",$M367&amp;"・　－　",IF(設定!$I$15="名/所",$M367&amp;" / 　－　",IF(設定!$I$15="名(所)",$M367&amp;"(　－　)")))))),IF(設定!$I$15="所・名",INDEX(リスト!$S$2:$S$48,MATCH($L367,リスト!$R$2:$R$48,0))&amp;"・"&amp;$M367,IF(設定!$I$15="所/名",INDEX(リスト!$S$2:$S$48,MATCH($L367,リスト!$R$2:$R$48,0))&amp;" / "&amp;$M367,IF(設定!$I$15="(所)名","("&amp;INDEX(リスト!$S$2:$S$48,MATCH($L367,リスト!$R$2:$R$48,0))&amp;") "&amp;$M367,IF(設定!$I$15="名・所",$M367&amp;"・"&amp;INDEX(リスト!$S$2:$S$48,MATCH($L367,リスト!$R$2:$R$48,0)),IF(設定!$I$15="名/所",$M367&amp;" / "&amp;INDEX(リスト!$S$2:$S$48,MATCH($L367,リスト!$R$2:$R$48,0)),IF(設定!$I$15="名(所)",$M367&amp;" ("&amp;INDEX(リスト!$S$2:$S$48,MATCH($L367,リスト!$R$2:$R$48,0))&amp;")")))))))))</f>
        <v/>
      </c>
    </row>
    <row r="368" spans="15:22" x14ac:dyDescent="0.4">
      <c r="O368" s="2" t="str">
        <f>IFERROR(IF($B368="","",INDEX(所属情報!$E:$E,MATCH($A368,所属情報!$A:$A,0))),"")</f>
        <v/>
      </c>
      <c r="P368" s="2" t="str">
        <f t="shared" si="15"/>
        <v/>
      </c>
      <c r="Q368" s="2" t="str">
        <f t="shared" si="16"/>
        <v/>
      </c>
      <c r="R368" s="2" t="str">
        <f t="shared" si="17"/>
        <v/>
      </c>
      <c r="S368" s="2" t="str">
        <f>IFERROR(IF($F368="","",INDEX(リスト!$C:$C,MATCH($F368,リスト!$B:$B,0))),"")</f>
        <v/>
      </c>
      <c r="T368" s="2" t="str">
        <f>IFERROR(IF($K368="","",INDEX(リスト!$F:$F,MATCH($K368,リスト!$E:$E,0))),"")</f>
        <v/>
      </c>
      <c r="U368" s="2" t="str">
        <f>IF($B368="","",RIGHT($G368*1000+200+COUNTIF($G$2:$G368,$G368),9))</f>
        <v/>
      </c>
      <c r="V368" s="2" t="str">
        <f>IF(OR($B368="",設定!$I$15="",設定!$I$15="独立"),"",IF($M368="","　－　",IF($L368="",IF(設定!$I$15="所・名","　－　・"&amp;$M368,IF(設定!$I$15="所/名","　－　 / "&amp;$M368,IF(設定!$I$15="(所)名","(　－　) "&amp;$M368,IF(設定!$I$15="名・所",$M368&amp;"・　－　",IF(設定!$I$15="名/所",$M368&amp;" / 　－　",IF(設定!$I$15="名(所)",$M368&amp;"(　－　)")))))),IF(設定!$I$15="所・名",INDEX(リスト!$S$2:$S$48,MATCH($L368,リスト!$R$2:$R$48,0))&amp;"・"&amp;$M368,IF(設定!$I$15="所/名",INDEX(リスト!$S$2:$S$48,MATCH($L368,リスト!$R$2:$R$48,0))&amp;" / "&amp;$M368,IF(設定!$I$15="(所)名","("&amp;INDEX(リスト!$S$2:$S$48,MATCH($L368,リスト!$R$2:$R$48,0))&amp;") "&amp;$M368,IF(設定!$I$15="名・所",$M368&amp;"・"&amp;INDEX(リスト!$S$2:$S$48,MATCH($L368,リスト!$R$2:$R$48,0)),IF(設定!$I$15="名/所",$M368&amp;" / "&amp;INDEX(リスト!$S$2:$S$48,MATCH($L368,リスト!$R$2:$R$48,0)),IF(設定!$I$15="名(所)",$M368&amp;" ("&amp;INDEX(リスト!$S$2:$S$48,MATCH($L368,リスト!$R$2:$R$48,0))&amp;")")))))))))</f>
        <v/>
      </c>
    </row>
    <row r="369" spans="15:22" x14ac:dyDescent="0.4">
      <c r="O369" s="2" t="str">
        <f>IFERROR(IF($B369="","",INDEX(所属情報!$E:$E,MATCH($A369,所属情報!$A:$A,0))),"")</f>
        <v/>
      </c>
      <c r="P369" s="2" t="str">
        <f t="shared" si="15"/>
        <v/>
      </c>
      <c r="Q369" s="2" t="str">
        <f t="shared" si="16"/>
        <v/>
      </c>
      <c r="R369" s="2" t="str">
        <f t="shared" si="17"/>
        <v/>
      </c>
      <c r="S369" s="2" t="str">
        <f>IFERROR(IF($F369="","",INDEX(リスト!$C:$C,MATCH($F369,リスト!$B:$B,0))),"")</f>
        <v/>
      </c>
      <c r="T369" s="2" t="str">
        <f>IFERROR(IF($K369="","",INDEX(リスト!$F:$F,MATCH($K369,リスト!$E:$E,0))),"")</f>
        <v/>
      </c>
      <c r="U369" s="2" t="str">
        <f>IF($B369="","",RIGHT($G369*1000+200+COUNTIF($G$2:$G369,$G369),9))</f>
        <v/>
      </c>
      <c r="V369" s="2" t="str">
        <f>IF(OR($B369="",設定!$I$15="",設定!$I$15="独立"),"",IF($M369="","　－　",IF($L369="",IF(設定!$I$15="所・名","　－　・"&amp;$M369,IF(設定!$I$15="所/名","　－　 / "&amp;$M369,IF(設定!$I$15="(所)名","(　－　) "&amp;$M369,IF(設定!$I$15="名・所",$M369&amp;"・　－　",IF(設定!$I$15="名/所",$M369&amp;" / 　－　",IF(設定!$I$15="名(所)",$M369&amp;"(　－　)")))))),IF(設定!$I$15="所・名",INDEX(リスト!$S$2:$S$48,MATCH($L369,リスト!$R$2:$R$48,0))&amp;"・"&amp;$M369,IF(設定!$I$15="所/名",INDEX(リスト!$S$2:$S$48,MATCH($L369,リスト!$R$2:$R$48,0))&amp;" / "&amp;$M369,IF(設定!$I$15="(所)名","("&amp;INDEX(リスト!$S$2:$S$48,MATCH($L369,リスト!$R$2:$R$48,0))&amp;") "&amp;$M369,IF(設定!$I$15="名・所",$M369&amp;"・"&amp;INDEX(リスト!$S$2:$S$48,MATCH($L369,リスト!$R$2:$R$48,0)),IF(設定!$I$15="名/所",$M369&amp;" / "&amp;INDEX(リスト!$S$2:$S$48,MATCH($L369,リスト!$R$2:$R$48,0)),IF(設定!$I$15="名(所)",$M369&amp;" ("&amp;INDEX(リスト!$S$2:$S$48,MATCH($L369,リスト!$R$2:$R$48,0))&amp;")")))))))))</f>
        <v/>
      </c>
    </row>
    <row r="370" spans="15:22" x14ac:dyDescent="0.4">
      <c r="O370" s="2" t="str">
        <f>IFERROR(IF($B370="","",INDEX(所属情報!$E:$E,MATCH($A370,所属情報!$A:$A,0))),"")</f>
        <v/>
      </c>
      <c r="P370" s="2" t="str">
        <f t="shared" si="15"/>
        <v/>
      </c>
      <c r="Q370" s="2" t="str">
        <f t="shared" si="16"/>
        <v/>
      </c>
      <c r="R370" s="2" t="str">
        <f t="shared" si="17"/>
        <v/>
      </c>
      <c r="S370" s="2" t="str">
        <f>IFERROR(IF($F370="","",INDEX(リスト!$C:$C,MATCH($F370,リスト!$B:$B,0))),"")</f>
        <v/>
      </c>
      <c r="T370" s="2" t="str">
        <f>IFERROR(IF($K370="","",INDEX(リスト!$F:$F,MATCH($K370,リスト!$E:$E,0))),"")</f>
        <v/>
      </c>
      <c r="U370" s="2" t="str">
        <f>IF($B370="","",RIGHT($G370*1000+200+COUNTIF($G$2:$G370,$G370),9))</f>
        <v/>
      </c>
      <c r="V370" s="2" t="str">
        <f>IF(OR($B370="",設定!$I$15="",設定!$I$15="独立"),"",IF($M370="","　－　",IF($L370="",IF(設定!$I$15="所・名","　－　・"&amp;$M370,IF(設定!$I$15="所/名","　－　 / "&amp;$M370,IF(設定!$I$15="(所)名","(　－　) "&amp;$M370,IF(設定!$I$15="名・所",$M370&amp;"・　－　",IF(設定!$I$15="名/所",$M370&amp;" / 　－　",IF(設定!$I$15="名(所)",$M370&amp;"(　－　)")))))),IF(設定!$I$15="所・名",INDEX(リスト!$S$2:$S$48,MATCH($L370,リスト!$R$2:$R$48,0))&amp;"・"&amp;$M370,IF(設定!$I$15="所/名",INDEX(リスト!$S$2:$S$48,MATCH($L370,リスト!$R$2:$R$48,0))&amp;" / "&amp;$M370,IF(設定!$I$15="(所)名","("&amp;INDEX(リスト!$S$2:$S$48,MATCH($L370,リスト!$R$2:$R$48,0))&amp;") "&amp;$M370,IF(設定!$I$15="名・所",$M370&amp;"・"&amp;INDEX(リスト!$S$2:$S$48,MATCH($L370,リスト!$R$2:$R$48,0)),IF(設定!$I$15="名/所",$M370&amp;" / "&amp;INDEX(リスト!$S$2:$S$48,MATCH($L370,リスト!$R$2:$R$48,0)),IF(設定!$I$15="名(所)",$M370&amp;" ("&amp;INDEX(リスト!$S$2:$S$48,MATCH($L370,リスト!$R$2:$R$48,0))&amp;")")))))))))</f>
        <v/>
      </c>
    </row>
    <row r="371" spans="15:22" x14ac:dyDescent="0.4">
      <c r="O371" s="2" t="str">
        <f>IFERROR(IF($B371="","",INDEX(所属情報!$E:$E,MATCH($A371,所属情報!$A:$A,0))),"")</f>
        <v/>
      </c>
      <c r="P371" s="2" t="str">
        <f t="shared" si="15"/>
        <v/>
      </c>
      <c r="Q371" s="2" t="str">
        <f t="shared" si="16"/>
        <v/>
      </c>
      <c r="R371" s="2" t="str">
        <f t="shared" si="17"/>
        <v/>
      </c>
      <c r="S371" s="2" t="str">
        <f>IFERROR(IF($F371="","",INDEX(リスト!$C:$C,MATCH($F371,リスト!$B:$B,0))),"")</f>
        <v/>
      </c>
      <c r="T371" s="2" t="str">
        <f>IFERROR(IF($K371="","",INDEX(リスト!$F:$F,MATCH($K371,リスト!$E:$E,0))),"")</f>
        <v/>
      </c>
      <c r="U371" s="2" t="str">
        <f>IF($B371="","",RIGHT($G371*1000+200+COUNTIF($G$2:$G371,$G371),9))</f>
        <v/>
      </c>
      <c r="V371" s="2" t="str">
        <f>IF(OR($B371="",設定!$I$15="",設定!$I$15="独立"),"",IF($M371="","　－　",IF($L371="",IF(設定!$I$15="所・名","　－　・"&amp;$M371,IF(設定!$I$15="所/名","　－　 / "&amp;$M371,IF(設定!$I$15="(所)名","(　－　) "&amp;$M371,IF(設定!$I$15="名・所",$M371&amp;"・　－　",IF(設定!$I$15="名/所",$M371&amp;" / 　－　",IF(設定!$I$15="名(所)",$M371&amp;"(　－　)")))))),IF(設定!$I$15="所・名",INDEX(リスト!$S$2:$S$48,MATCH($L371,リスト!$R$2:$R$48,0))&amp;"・"&amp;$M371,IF(設定!$I$15="所/名",INDEX(リスト!$S$2:$S$48,MATCH($L371,リスト!$R$2:$R$48,0))&amp;" / "&amp;$M371,IF(設定!$I$15="(所)名","("&amp;INDEX(リスト!$S$2:$S$48,MATCH($L371,リスト!$R$2:$R$48,0))&amp;") "&amp;$M371,IF(設定!$I$15="名・所",$M371&amp;"・"&amp;INDEX(リスト!$S$2:$S$48,MATCH($L371,リスト!$R$2:$R$48,0)),IF(設定!$I$15="名/所",$M371&amp;" / "&amp;INDEX(リスト!$S$2:$S$48,MATCH($L371,リスト!$R$2:$R$48,0)),IF(設定!$I$15="名(所)",$M371&amp;" ("&amp;INDEX(リスト!$S$2:$S$48,MATCH($L371,リスト!$R$2:$R$48,0))&amp;")")))))))))</f>
        <v/>
      </c>
    </row>
    <row r="372" spans="15:22" x14ac:dyDescent="0.4">
      <c r="O372" s="2" t="str">
        <f>IFERROR(IF($B372="","",INDEX(所属情報!$E:$E,MATCH($A372,所属情報!$A:$A,0))),"")</f>
        <v/>
      </c>
      <c r="P372" s="2" t="str">
        <f t="shared" si="15"/>
        <v/>
      </c>
      <c r="Q372" s="2" t="str">
        <f t="shared" si="16"/>
        <v/>
      </c>
      <c r="R372" s="2" t="str">
        <f t="shared" si="17"/>
        <v/>
      </c>
      <c r="S372" s="2" t="str">
        <f>IFERROR(IF($F372="","",INDEX(リスト!$C:$C,MATCH($F372,リスト!$B:$B,0))),"")</f>
        <v/>
      </c>
      <c r="T372" s="2" t="str">
        <f>IFERROR(IF($K372="","",INDEX(リスト!$F:$F,MATCH($K372,リスト!$E:$E,0))),"")</f>
        <v/>
      </c>
      <c r="U372" s="2" t="str">
        <f>IF($B372="","",RIGHT($G372*1000+200+COUNTIF($G$2:$G372,$G372),9))</f>
        <v/>
      </c>
      <c r="V372" s="2" t="str">
        <f>IF(OR($B372="",設定!$I$15="",設定!$I$15="独立"),"",IF($M372="","　－　",IF($L372="",IF(設定!$I$15="所・名","　－　・"&amp;$M372,IF(設定!$I$15="所/名","　－　 / "&amp;$M372,IF(設定!$I$15="(所)名","(　－　) "&amp;$M372,IF(設定!$I$15="名・所",$M372&amp;"・　－　",IF(設定!$I$15="名/所",$M372&amp;" / 　－　",IF(設定!$I$15="名(所)",$M372&amp;"(　－　)")))))),IF(設定!$I$15="所・名",INDEX(リスト!$S$2:$S$48,MATCH($L372,リスト!$R$2:$R$48,0))&amp;"・"&amp;$M372,IF(設定!$I$15="所/名",INDEX(リスト!$S$2:$S$48,MATCH($L372,リスト!$R$2:$R$48,0))&amp;" / "&amp;$M372,IF(設定!$I$15="(所)名","("&amp;INDEX(リスト!$S$2:$S$48,MATCH($L372,リスト!$R$2:$R$48,0))&amp;") "&amp;$M372,IF(設定!$I$15="名・所",$M372&amp;"・"&amp;INDEX(リスト!$S$2:$S$48,MATCH($L372,リスト!$R$2:$R$48,0)),IF(設定!$I$15="名/所",$M372&amp;" / "&amp;INDEX(リスト!$S$2:$S$48,MATCH($L372,リスト!$R$2:$R$48,0)),IF(設定!$I$15="名(所)",$M372&amp;" ("&amp;INDEX(リスト!$S$2:$S$48,MATCH($L372,リスト!$R$2:$R$48,0))&amp;")")))))))))</f>
        <v/>
      </c>
    </row>
    <row r="373" spans="15:22" x14ac:dyDescent="0.4">
      <c r="O373" s="2" t="str">
        <f>IFERROR(IF($B373="","",INDEX(所属情報!$E:$E,MATCH($A373,所属情報!$A:$A,0))),"")</f>
        <v/>
      </c>
      <c r="P373" s="2" t="str">
        <f t="shared" si="15"/>
        <v/>
      </c>
      <c r="Q373" s="2" t="str">
        <f t="shared" si="16"/>
        <v/>
      </c>
      <c r="R373" s="2" t="str">
        <f t="shared" si="17"/>
        <v/>
      </c>
      <c r="S373" s="2" t="str">
        <f>IFERROR(IF($F373="","",INDEX(リスト!$C:$C,MATCH($F373,リスト!$B:$B,0))),"")</f>
        <v/>
      </c>
      <c r="T373" s="2" t="str">
        <f>IFERROR(IF($K373="","",INDEX(リスト!$F:$F,MATCH($K373,リスト!$E:$E,0))),"")</f>
        <v/>
      </c>
      <c r="U373" s="2" t="str">
        <f>IF($B373="","",RIGHT($G373*1000+200+COUNTIF($G$2:$G373,$G373),9))</f>
        <v/>
      </c>
      <c r="V373" s="2" t="str">
        <f>IF(OR($B373="",設定!$I$15="",設定!$I$15="独立"),"",IF($M373="","　－　",IF($L373="",IF(設定!$I$15="所・名","　－　・"&amp;$M373,IF(設定!$I$15="所/名","　－　 / "&amp;$M373,IF(設定!$I$15="(所)名","(　－　) "&amp;$M373,IF(設定!$I$15="名・所",$M373&amp;"・　－　",IF(設定!$I$15="名/所",$M373&amp;" / 　－　",IF(設定!$I$15="名(所)",$M373&amp;"(　－　)")))))),IF(設定!$I$15="所・名",INDEX(リスト!$S$2:$S$48,MATCH($L373,リスト!$R$2:$R$48,0))&amp;"・"&amp;$M373,IF(設定!$I$15="所/名",INDEX(リスト!$S$2:$S$48,MATCH($L373,リスト!$R$2:$R$48,0))&amp;" / "&amp;$M373,IF(設定!$I$15="(所)名","("&amp;INDEX(リスト!$S$2:$S$48,MATCH($L373,リスト!$R$2:$R$48,0))&amp;") "&amp;$M373,IF(設定!$I$15="名・所",$M373&amp;"・"&amp;INDEX(リスト!$S$2:$S$48,MATCH($L373,リスト!$R$2:$R$48,0)),IF(設定!$I$15="名/所",$M373&amp;" / "&amp;INDEX(リスト!$S$2:$S$48,MATCH($L373,リスト!$R$2:$R$48,0)),IF(設定!$I$15="名(所)",$M373&amp;" ("&amp;INDEX(リスト!$S$2:$S$48,MATCH($L373,リスト!$R$2:$R$48,0))&amp;")")))))))))</f>
        <v/>
      </c>
    </row>
    <row r="374" spans="15:22" x14ac:dyDescent="0.4">
      <c r="O374" s="2" t="str">
        <f>IFERROR(IF($B374="","",INDEX(所属情報!$E:$E,MATCH($A374,所属情報!$A:$A,0))),"")</f>
        <v/>
      </c>
      <c r="P374" s="2" t="str">
        <f t="shared" si="15"/>
        <v/>
      </c>
      <c r="Q374" s="2" t="str">
        <f t="shared" si="16"/>
        <v/>
      </c>
      <c r="R374" s="2" t="str">
        <f t="shared" si="17"/>
        <v/>
      </c>
      <c r="S374" s="2" t="str">
        <f>IFERROR(IF($F374="","",INDEX(リスト!$C:$C,MATCH($F374,リスト!$B:$B,0))),"")</f>
        <v/>
      </c>
      <c r="T374" s="2" t="str">
        <f>IFERROR(IF($K374="","",INDEX(リスト!$F:$F,MATCH($K374,リスト!$E:$E,0))),"")</f>
        <v/>
      </c>
      <c r="U374" s="2" t="str">
        <f>IF($B374="","",RIGHT($G374*1000+200+COUNTIF($G$2:$G374,$G374),9))</f>
        <v/>
      </c>
      <c r="V374" s="2" t="str">
        <f>IF(OR($B374="",設定!$I$15="",設定!$I$15="独立"),"",IF($M374="","　－　",IF($L374="",IF(設定!$I$15="所・名","　－　・"&amp;$M374,IF(設定!$I$15="所/名","　－　 / "&amp;$M374,IF(設定!$I$15="(所)名","(　－　) "&amp;$M374,IF(設定!$I$15="名・所",$M374&amp;"・　－　",IF(設定!$I$15="名/所",$M374&amp;" / 　－　",IF(設定!$I$15="名(所)",$M374&amp;"(　－　)")))))),IF(設定!$I$15="所・名",INDEX(リスト!$S$2:$S$48,MATCH($L374,リスト!$R$2:$R$48,0))&amp;"・"&amp;$M374,IF(設定!$I$15="所/名",INDEX(リスト!$S$2:$S$48,MATCH($L374,リスト!$R$2:$R$48,0))&amp;" / "&amp;$M374,IF(設定!$I$15="(所)名","("&amp;INDEX(リスト!$S$2:$S$48,MATCH($L374,リスト!$R$2:$R$48,0))&amp;") "&amp;$M374,IF(設定!$I$15="名・所",$M374&amp;"・"&amp;INDEX(リスト!$S$2:$S$48,MATCH($L374,リスト!$R$2:$R$48,0)),IF(設定!$I$15="名/所",$M374&amp;" / "&amp;INDEX(リスト!$S$2:$S$48,MATCH($L374,リスト!$R$2:$R$48,0)),IF(設定!$I$15="名(所)",$M374&amp;" ("&amp;INDEX(リスト!$S$2:$S$48,MATCH($L374,リスト!$R$2:$R$48,0))&amp;")")))))))))</f>
        <v/>
      </c>
    </row>
    <row r="375" spans="15:22" x14ac:dyDescent="0.4">
      <c r="O375" s="2" t="str">
        <f>IFERROR(IF($B375="","",INDEX(所属情報!$E:$E,MATCH($A375,所属情報!$A:$A,0))),"")</f>
        <v/>
      </c>
      <c r="P375" s="2" t="str">
        <f t="shared" si="15"/>
        <v/>
      </c>
      <c r="Q375" s="2" t="str">
        <f t="shared" si="16"/>
        <v/>
      </c>
      <c r="R375" s="2" t="str">
        <f t="shared" si="17"/>
        <v/>
      </c>
      <c r="S375" s="2" t="str">
        <f>IFERROR(IF($F375="","",INDEX(リスト!$C:$C,MATCH($F375,リスト!$B:$B,0))),"")</f>
        <v/>
      </c>
      <c r="T375" s="2" t="str">
        <f>IFERROR(IF($K375="","",INDEX(リスト!$F:$F,MATCH($K375,リスト!$E:$E,0))),"")</f>
        <v/>
      </c>
      <c r="U375" s="2" t="str">
        <f>IF($B375="","",RIGHT($G375*1000+200+COUNTIF($G$2:$G375,$G375),9))</f>
        <v/>
      </c>
      <c r="V375" s="2" t="str">
        <f>IF(OR($B375="",設定!$I$15="",設定!$I$15="独立"),"",IF($M375="","　－　",IF($L375="",IF(設定!$I$15="所・名","　－　・"&amp;$M375,IF(設定!$I$15="所/名","　－　 / "&amp;$M375,IF(設定!$I$15="(所)名","(　－　) "&amp;$M375,IF(設定!$I$15="名・所",$M375&amp;"・　－　",IF(設定!$I$15="名/所",$M375&amp;" / 　－　",IF(設定!$I$15="名(所)",$M375&amp;"(　－　)")))))),IF(設定!$I$15="所・名",INDEX(リスト!$S$2:$S$48,MATCH($L375,リスト!$R$2:$R$48,0))&amp;"・"&amp;$M375,IF(設定!$I$15="所/名",INDEX(リスト!$S$2:$S$48,MATCH($L375,リスト!$R$2:$R$48,0))&amp;" / "&amp;$M375,IF(設定!$I$15="(所)名","("&amp;INDEX(リスト!$S$2:$S$48,MATCH($L375,リスト!$R$2:$R$48,0))&amp;") "&amp;$M375,IF(設定!$I$15="名・所",$M375&amp;"・"&amp;INDEX(リスト!$S$2:$S$48,MATCH($L375,リスト!$R$2:$R$48,0)),IF(設定!$I$15="名/所",$M375&amp;" / "&amp;INDEX(リスト!$S$2:$S$48,MATCH($L375,リスト!$R$2:$R$48,0)),IF(設定!$I$15="名(所)",$M375&amp;" ("&amp;INDEX(リスト!$S$2:$S$48,MATCH($L375,リスト!$R$2:$R$48,0))&amp;")")))))))))</f>
        <v/>
      </c>
    </row>
    <row r="376" spans="15:22" x14ac:dyDescent="0.4">
      <c r="O376" s="2" t="str">
        <f>IFERROR(IF($B376="","",INDEX(所属情報!$E:$E,MATCH($A376,所属情報!$A:$A,0))),"")</f>
        <v/>
      </c>
      <c r="P376" s="2" t="str">
        <f t="shared" si="15"/>
        <v/>
      </c>
      <c r="Q376" s="2" t="str">
        <f t="shared" si="16"/>
        <v/>
      </c>
      <c r="R376" s="2" t="str">
        <f t="shared" si="17"/>
        <v/>
      </c>
      <c r="S376" s="2" t="str">
        <f>IFERROR(IF($F376="","",INDEX(リスト!$C:$C,MATCH($F376,リスト!$B:$B,0))),"")</f>
        <v/>
      </c>
      <c r="T376" s="2" t="str">
        <f>IFERROR(IF($K376="","",INDEX(リスト!$F:$F,MATCH($K376,リスト!$E:$E,0))),"")</f>
        <v/>
      </c>
      <c r="U376" s="2" t="str">
        <f>IF($B376="","",RIGHT($G376*1000+200+COUNTIF($G$2:$G376,$G376),9))</f>
        <v/>
      </c>
      <c r="V376" s="2" t="str">
        <f>IF(OR($B376="",設定!$I$15="",設定!$I$15="独立"),"",IF($M376="","　－　",IF($L376="",IF(設定!$I$15="所・名","　－　・"&amp;$M376,IF(設定!$I$15="所/名","　－　 / "&amp;$M376,IF(設定!$I$15="(所)名","(　－　) "&amp;$M376,IF(設定!$I$15="名・所",$M376&amp;"・　－　",IF(設定!$I$15="名/所",$M376&amp;" / 　－　",IF(設定!$I$15="名(所)",$M376&amp;"(　－　)")))))),IF(設定!$I$15="所・名",INDEX(リスト!$S$2:$S$48,MATCH($L376,リスト!$R$2:$R$48,0))&amp;"・"&amp;$M376,IF(設定!$I$15="所/名",INDEX(リスト!$S$2:$S$48,MATCH($L376,リスト!$R$2:$R$48,0))&amp;" / "&amp;$M376,IF(設定!$I$15="(所)名","("&amp;INDEX(リスト!$S$2:$S$48,MATCH($L376,リスト!$R$2:$R$48,0))&amp;") "&amp;$M376,IF(設定!$I$15="名・所",$M376&amp;"・"&amp;INDEX(リスト!$S$2:$S$48,MATCH($L376,リスト!$R$2:$R$48,0)),IF(設定!$I$15="名/所",$M376&amp;" / "&amp;INDEX(リスト!$S$2:$S$48,MATCH($L376,リスト!$R$2:$R$48,0)),IF(設定!$I$15="名(所)",$M376&amp;" ("&amp;INDEX(リスト!$S$2:$S$48,MATCH($L376,リスト!$R$2:$R$48,0))&amp;")")))))))))</f>
        <v/>
      </c>
    </row>
    <row r="377" spans="15:22" x14ac:dyDescent="0.4">
      <c r="O377" s="2" t="str">
        <f>IFERROR(IF($B377="","",INDEX(所属情報!$E:$E,MATCH($A377,所属情報!$A:$A,0))),"")</f>
        <v/>
      </c>
      <c r="P377" s="2" t="str">
        <f t="shared" si="15"/>
        <v/>
      </c>
      <c r="Q377" s="2" t="str">
        <f t="shared" si="16"/>
        <v/>
      </c>
      <c r="R377" s="2" t="str">
        <f t="shared" si="17"/>
        <v/>
      </c>
      <c r="S377" s="2" t="str">
        <f>IFERROR(IF($F377="","",INDEX(リスト!$C:$C,MATCH($F377,リスト!$B:$B,0))),"")</f>
        <v/>
      </c>
      <c r="T377" s="2" t="str">
        <f>IFERROR(IF($K377="","",INDEX(リスト!$F:$F,MATCH($K377,リスト!$E:$E,0))),"")</f>
        <v/>
      </c>
      <c r="U377" s="2" t="str">
        <f>IF($B377="","",RIGHT($G377*1000+200+COUNTIF($G$2:$G377,$G377),9))</f>
        <v/>
      </c>
      <c r="V377" s="2" t="str">
        <f>IF(OR($B377="",設定!$I$15="",設定!$I$15="独立"),"",IF($M377="","　－　",IF($L377="",IF(設定!$I$15="所・名","　－　・"&amp;$M377,IF(設定!$I$15="所/名","　－　 / "&amp;$M377,IF(設定!$I$15="(所)名","(　－　) "&amp;$M377,IF(設定!$I$15="名・所",$M377&amp;"・　－　",IF(設定!$I$15="名/所",$M377&amp;" / 　－　",IF(設定!$I$15="名(所)",$M377&amp;"(　－　)")))))),IF(設定!$I$15="所・名",INDEX(リスト!$S$2:$S$48,MATCH($L377,リスト!$R$2:$R$48,0))&amp;"・"&amp;$M377,IF(設定!$I$15="所/名",INDEX(リスト!$S$2:$S$48,MATCH($L377,リスト!$R$2:$R$48,0))&amp;" / "&amp;$M377,IF(設定!$I$15="(所)名","("&amp;INDEX(リスト!$S$2:$S$48,MATCH($L377,リスト!$R$2:$R$48,0))&amp;") "&amp;$M377,IF(設定!$I$15="名・所",$M377&amp;"・"&amp;INDEX(リスト!$S$2:$S$48,MATCH($L377,リスト!$R$2:$R$48,0)),IF(設定!$I$15="名/所",$M377&amp;" / "&amp;INDEX(リスト!$S$2:$S$48,MATCH($L377,リスト!$R$2:$R$48,0)),IF(設定!$I$15="名(所)",$M377&amp;" ("&amp;INDEX(リスト!$S$2:$S$48,MATCH($L377,リスト!$R$2:$R$48,0))&amp;")")))))))))</f>
        <v/>
      </c>
    </row>
    <row r="378" spans="15:22" x14ac:dyDescent="0.4">
      <c r="O378" s="2" t="str">
        <f>IFERROR(IF($B378="","",INDEX(所属情報!$E:$E,MATCH($A378,所属情報!$A:$A,0))),"")</f>
        <v/>
      </c>
      <c r="P378" s="2" t="str">
        <f t="shared" si="15"/>
        <v/>
      </c>
      <c r="Q378" s="2" t="str">
        <f t="shared" si="16"/>
        <v/>
      </c>
      <c r="R378" s="2" t="str">
        <f t="shared" si="17"/>
        <v/>
      </c>
      <c r="S378" s="2" t="str">
        <f>IFERROR(IF($F378="","",INDEX(リスト!$C:$C,MATCH($F378,リスト!$B:$B,0))),"")</f>
        <v/>
      </c>
      <c r="T378" s="2" t="str">
        <f>IFERROR(IF($K378="","",INDEX(リスト!$F:$F,MATCH($K378,リスト!$E:$E,0))),"")</f>
        <v/>
      </c>
      <c r="U378" s="2" t="str">
        <f>IF($B378="","",RIGHT($G378*1000+200+COUNTIF($G$2:$G378,$G378),9))</f>
        <v/>
      </c>
      <c r="V378" s="2" t="str">
        <f>IF(OR($B378="",設定!$I$15="",設定!$I$15="独立"),"",IF($M378="","　－　",IF($L378="",IF(設定!$I$15="所・名","　－　・"&amp;$M378,IF(設定!$I$15="所/名","　－　 / "&amp;$M378,IF(設定!$I$15="(所)名","(　－　) "&amp;$M378,IF(設定!$I$15="名・所",$M378&amp;"・　－　",IF(設定!$I$15="名/所",$M378&amp;" / 　－　",IF(設定!$I$15="名(所)",$M378&amp;"(　－　)")))))),IF(設定!$I$15="所・名",INDEX(リスト!$S$2:$S$48,MATCH($L378,リスト!$R$2:$R$48,0))&amp;"・"&amp;$M378,IF(設定!$I$15="所/名",INDEX(リスト!$S$2:$S$48,MATCH($L378,リスト!$R$2:$R$48,0))&amp;" / "&amp;$M378,IF(設定!$I$15="(所)名","("&amp;INDEX(リスト!$S$2:$S$48,MATCH($L378,リスト!$R$2:$R$48,0))&amp;") "&amp;$M378,IF(設定!$I$15="名・所",$M378&amp;"・"&amp;INDEX(リスト!$S$2:$S$48,MATCH($L378,リスト!$R$2:$R$48,0)),IF(設定!$I$15="名/所",$M378&amp;" / "&amp;INDEX(リスト!$S$2:$S$48,MATCH($L378,リスト!$R$2:$R$48,0)),IF(設定!$I$15="名(所)",$M378&amp;" ("&amp;INDEX(リスト!$S$2:$S$48,MATCH($L378,リスト!$R$2:$R$48,0))&amp;")")))))))))</f>
        <v/>
      </c>
    </row>
    <row r="379" spans="15:22" x14ac:dyDescent="0.4">
      <c r="O379" s="2" t="str">
        <f>IFERROR(IF($B379="","",INDEX(所属情報!$E:$E,MATCH($A379,所属情報!$A:$A,0))),"")</f>
        <v/>
      </c>
      <c r="P379" s="2" t="str">
        <f t="shared" si="15"/>
        <v/>
      </c>
      <c r="Q379" s="2" t="str">
        <f t="shared" si="16"/>
        <v/>
      </c>
      <c r="R379" s="2" t="str">
        <f t="shared" si="17"/>
        <v/>
      </c>
      <c r="S379" s="2" t="str">
        <f>IFERROR(IF($F379="","",INDEX(リスト!$C:$C,MATCH($F379,リスト!$B:$B,0))),"")</f>
        <v/>
      </c>
      <c r="T379" s="2" t="str">
        <f>IFERROR(IF($K379="","",INDEX(リスト!$F:$F,MATCH($K379,リスト!$E:$E,0))),"")</f>
        <v/>
      </c>
      <c r="U379" s="2" t="str">
        <f>IF($B379="","",RIGHT($G379*1000+200+COUNTIF($G$2:$G379,$G379),9))</f>
        <v/>
      </c>
      <c r="V379" s="2" t="str">
        <f>IF(OR($B379="",設定!$I$15="",設定!$I$15="独立"),"",IF($M379="","　－　",IF($L379="",IF(設定!$I$15="所・名","　－　・"&amp;$M379,IF(設定!$I$15="所/名","　－　 / "&amp;$M379,IF(設定!$I$15="(所)名","(　－　) "&amp;$M379,IF(設定!$I$15="名・所",$M379&amp;"・　－　",IF(設定!$I$15="名/所",$M379&amp;" / 　－　",IF(設定!$I$15="名(所)",$M379&amp;"(　－　)")))))),IF(設定!$I$15="所・名",INDEX(リスト!$S$2:$S$48,MATCH($L379,リスト!$R$2:$R$48,0))&amp;"・"&amp;$M379,IF(設定!$I$15="所/名",INDEX(リスト!$S$2:$S$48,MATCH($L379,リスト!$R$2:$R$48,0))&amp;" / "&amp;$M379,IF(設定!$I$15="(所)名","("&amp;INDEX(リスト!$S$2:$S$48,MATCH($L379,リスト!$R$2:$R$48,0))&amp;") "&amp;$M379,IF(設定!$I$15="名・所",$M379&amp;"・"&amp;INDEX(リスト!$S$2:$S$48,MATCH($L379,リスト!$R$2:$R$48,0)),IF(設定!$I$15="名/所",$M379&amp;" / "&amp;INDEX(リスト!$S$2:$S$48,MATCH($L379,リスト!$R$2:$R$48,0)),IF(設定!$I$15="名(所)",$M379&amp;" ("&amp;INDEX(リスト!$S$2:$S$48,MATCH($L379,リスト!$R$2:$R$48,0))&amp;")")))))))))</f>
        <v/>
      </c>
    </row>
    <row r="380" spans="15:22" x14ac:dyDescent="0.4">
      <c r="O380" s="2" t="str">
        <f>IFERROR(IF($B380="","",INDEX(所属情報!$E:$E,MATCH($A380,所属情報!$A:$A,0))),"")</f>
        <v/>
      </c>
      <c r="P380" s="2" t="str">
        <f t="shared" si="15"/>
        <v/>
      </c>
      <c r="Q380" s="2" t="str">
        <f t="shared" si="16"/>
        <v/>
      </c>
      <c r="R380" s="2" t="str">
        <f t="shared" si="17"/>
        <v/>
      </c>
      <c r="S380" s="2" t="str">
        <f>IFERROR(IF($F380="","",INDEX(リスト!$C:$C,MATCH($F380,リスト!$B:$B,0))),"")</f>
        <v/>
      </c>
      <c r="T380" s="2" t="str">
        <f>IFERROR(IF($K380="","",INDEX(リスト!$F:$F,MATCH($K380,リスト!$E:$E,0))),"")</f>
        <v/>
      </c>
      <c r="U380" s="2" t="str">
        <f>IF($B380="","",RIGHT($G380*1000+200+COUNTIF($G$2:$G380,$G380),9))</f>
        <v/>
      </c>
      <c r="V380" s="2" t="str">
        <f>IF(OR($B380="",設定!$I$15="",設定!$I$15="独立"),"",IF($M380="","　－　",IF($L380="",IF(設定!$I$15="所・名","　－　・"&amp;$M380,IF(設定!$I$15="所/名","　－　 / "&amp;$M380,IF(設定!$I$15="(所)名","(　－　) "&amp;$M380,IF(設定!$I$15="名・所",$M380&amp;"・　－　",IF(設定!$I$15="名/所",$M380&amp;" / 　－　",IF(設定!$I$15="名(所)",$M380&amp;"(　－　)")))))),IF(設定!$I$15="所・名",INDEX(リスト!$S$2:$S$48,MATCH($L380,リスト!$R$2:$R$48,0))&amp;"・"&amp;$M380,IF(設定!$I$15="所/名",INDEX(リスト!$S$2:$S$48,MATCH($L380,リスト!$R$2:$R$48,0))&amp;" / "&amp;$M380,IF(設定!$I$15="(所)名","("&amp;INDEX(リスト!$S$2:$S$48,MATCH($L380,リスト!$R$2:$R$48,0))&amp;") "&amp;$M380,IF(設定!$I$15="名・所",$M380&amp;"・"&amp;INDEX(リスト!$S$2:$S$48,MATCH($L380,リスト!$R$2:$R$48,0)),IF(設定!$I$15="名/所",$M380&amp;" / "&amp;INDEX(リスト!$S$2:$S$48,MATCH($L380,リスト!$R$2:$R$48,0)),IF(設定!$I$15="名(所)",$M380&amp;" ("&amp;INDEX(リスト!$S$2:$S$48,MATCH($L380,リスト!$R$2:$R$48,0))&amp;")")))))))))</f>
        <v/>
      </c>
    </row>
    <row r="381" spans="15:22" x14ac:dyDescent="0.4">
      <c r="O381" s="2" t="str">
        <f>IFERROR(IF($B381="","",INDEX(所属情報!$E:$E,MATCH($A381,所属情報!$A:$A,0))),"")</f>
        <v/>
      </c>
      <c r="P381" s="2" t="str">
        <f t="shared" si="15"/>
        <v/>
      </c>
      <c r="Q381" s="2" t="str">
        <f t="shared" si="16"/>
        <v/>
      </c>
      <c r="R381" s="2" t="str">
        <f t="shared" si="17"/>
        <v/>
      </c>
      <c r="S381" s="2" t="str">
        <f>IFERROR(IF($F381="","",INDEX(リスト!$C:$C,MATCH($F381,リスト!$B:$B,0))),"")</f>
        <v/>
      </c>
      <c r="T381" s="2" t="str">
        <f>IFERROR(IF($K381="","",INDEX(リスト!$F:$F,MATCH($K381,リスト!$E:$E,0))),"")</f>
        <v/>
      </c>
      <c r="U381" s="2" t="str">
        <f>IF($B381="","",RIGHT($G381*1000+200+COUNTIF($G$2:$G381,$G381),9))</f>
        <v/>
      </c>
      <c r="V381" s="2" t="str">
        <f>IF(OR($B381="",設定!$I$15="",設定!$I$15="独立"),"",IF($M381="","　－　",IF($L381="",IF(設定!$I$15="所・名","　－　・"&amp;$M381,IF(設定!$I$15="所/名","　－　 / "&amp;$M381,IF(設定!$I$15="(所)名","(　－　) "&amp;$M381,IF(設定!$I$15="名・所",$M381&amp;"・　－　",IF(設定!$I$15="名/所",$M381&amp;" / 　－　",IF(設定!$I$15="名(所)",$M381&amp;"(　－　)")))))),IF(設定!$I$15="所・名",INDEX(リスト!$S$2:$S$48,MATCH($L381,リスト!$R$2:$R$48,0))&amp;"・"&amp;$M381,IF(設定!$I$15="所/名",INDEX(リスト!$S$2:$S$48,MATCH($L381,リスト!$R$2:$R$48,0))&amp;" / "&amp;$M381,IF(設定!$I$15="(所)名","("&amp;INDEX(リスト!$S$2:$S$48,MATCH($L381,リスト!$R$2:$R$48,0))&amp;") "&amp;$M381,IF(設定!$I$15="名・所",$M381&amp;"・"&amp;INDEX(リスト!$S$2:$S$48,MATCH($L381,リスト!$R$2:$R$48,0)),IF(設定!$I$15="名/所",$M381&amp;" / "&amp;INDEX(リスト!$S$2:$S$48,MATCH($L381,リスト!$R$2:$R$48,0)),IF(設定!$I$15="名(所)",$M381&amp;" ("&amp;INDEX(リスト!$S$2:$S$48,MATCH($L381,リスト!$R$2:$R$48,0))&amp;")")))))))))</f>
        <v/>
      </c>
    </row>
    <row r="382" spans="15:22" x14ac:dyDescent="0.4">
      <c r="O382" s="2" t="str">
        <f>IFERROR(IF($B382="","",INDEX(所属情報!$E:$E,MATCH($A382,所属情報!$A:$A,0))),"")</f>
        <v/>
      </c>
      <c r="P382" s="2" t="str">
        <f t="shared" si="15"/>
        <v/>
      </c>
      <c r="Q382" s="2" t="str">
        <f t="shared" si="16"/>
        <v/>
      </c>
      <c r="R382" s="2" t="str">
        <f t="shared" si="17"/>
        <v/>
      </c>
      <c r="S382" s="2" t="str">
        <f>IFERROR(IF($F382="","",INDEX(リスト!$C:$C,MATCH($F382,リスト!$B:$B,0))),"")</f>
        <v/>
      </c>
      <c r="T382" s="2" t="str">
        <f>IFERROR(IF($K382="","",INDEX(リスト!$F:$F,MATCH($K382,リスト!$E:$E,0))),"")</f>
        <v/>
      </c>
      <c r="U382" s="2" t="str">
        <f>IF($B382="","",RIGHT($G382*1000+200+COUNTIF($G$2:$G382,$G382),9))</f>
        <v/>
      </c>
      <c r="V382" s="2" t="str">
        <f>IF(OR($B382="",設定!$I$15="",設定!$I$15="独立"),"",IF($M382="","　－　",IF($L382="",IF(設定!$I$15="所・名","　－　・"&amp;$M382,IF(設定!$I$15="所/名","　－　 / "&amp;$M382,IF(設定!$I$15="(所)名","(　－　) "&amp;$M382,IF(設定!$I$15="名・所",$M382&amp;"・　－　",IF(設定!$I$15="名/所",$M382&amp;" / 　－　",IF(設定!$I$15="名(所)",$M382&amp;"(　－　)")))))),IF(設定!$I$15="所・名",INDEX(リスト!$S$2:$S$48,MATCH($L382,リスト!$R$2:$R$48,0))&amp;"・"&amp;$M382,IF(設定!$I$15="所/名",INDEX(リスト!$S$2:$S$48,MATCH($L382,リスト!$R$2:$R$48,0))&amp;" / "&amp;$M382,IF(設定!$I$15="(所)名","("&amp;INDEX(リスト!$S$2:$S$48,MATCH($L382,リスト!$R$2:$R$48,0))&amp;") "&amp;$M382,IF(設定!$I$15="名・所",$M382&amp;"・"&amp;INDEX(リスト!$S$2:$S$48,MATCH($L382,リスト!$R$2:$R$48,0)),IF(設定!$I$15="名/所",$M382&amp;" / "&amp;INDEX(リスト!$S$2:$S$48,MATCH($L382,リスト!$R$2:$R$48,0)),IF(設定!$I$15="名(所)",$M382&amp;" ("&amp;INDEX(リスト!$S$2:$S$48,MATCH($L382,リスト!$R$2:$R$48,0))&amp;")")))))))))</f>
        <v/>
      </c>
    </row>
    <row r="383" spans="15:22" x14ac:dyDescent="0.4">
      <c r="O383" s="2" t="str">
        <f>IFERROR(IF($B383="","",INDEX(所属情報!$E:$E,MATCH($A383,所属情報!$A:$A,0))),"")</f>
        <v/>
      </c>
      <c r="P383" s="2" t="str">
        <f t="shared" si="15"/>
        <v/>
      </c>
      <c r="Q383" s="2" t="str">
        <f t="shared" si="16"/>
        <v/>
      </c>
      <c r="R383" s="2" t="str">
        <f t="shared" si="17"/>
        <v/>
      </c>
      <c r="S383" s="2" t="str">
        <f>IFERROR(IF($F383="","",INDEX(リスト!$C:$C,MATCH($F383,リスト!$B:$B,0))),"")</f>
        <v/>
      </c>
      <c r="T383" s="2" t="str">
        <f>IFERROR(IF($K383="","",INDEX(リスト!$F:$F,MATCH($K383,リスト!$E:$E,0))),"")</f>
        <v/>
      </c>
      <c r="U383" s="2" t="str">
        <f>IF($B383="","",RIGHT($G383*1000+200+COUNTIF($G$2:$G383,$G383),9))</f>
        <v/>
      </c>
      <c r="V383" s="2" t="str">
        <f>IF(OR($B383="",設定!$I$15="",設定!$I$15="独立"),"",IF($M383="","　－　",IF($L383="",IF(設定!$I$15="所・名","　－　・"&amp;$M383,IF(設定!$I$15="所/名","　－　 / "&amp;$M383,IF(設定!$I$15="(所)名","(　－　) "&amp;$M383,IF(設定!$I$15="名・所",$M383&amp;"・　－　",IF(設定!$I$15="名/所",$M383&amp;" / 　－　",IF(設定!$I$15="名(所)",$M383&amp;"(　－　)")))))),IF(設定!$I$15="所・名",INDEX(リスト!$S$2:$S$48,MATCH($L383,リスト!$R$2:$R$48,0))&amp;"・"&amp;$M383,IF(設定!$I$15="所/名",INDEX(リスト!$S$2:$S$48,MATCH($L383,リスト!$R$2:$R$48,0))&amp;" / "&amp;$M383,IF(設定!$I$15="(所)名","("&amp;INDEX(リスト!$S$2:$S$48,MATCH($L383,リスト!$R$2:$R$48,0))&amp;") "&amp;$M383,IF(設定!$I$15="名・所",$M383&amp;"・"&amp;INDEX(リスト!$S$2:$S$48,MATCH($L383,リスト!$R$2:$R$48,0)),IF(設定!$I$15="名/所",$M383&amp;" / "&amp;INDEX(リスト!$S$2:$S$48,MATCH($L383,リスト!$R$2:$R$48,0)),IF(設定!$I$15="名(所)",$M383&amp;" ("&amp;INDEX(リスト!$S$2:$S$48,MATCH($L383,リスト!$R$2:$R$48,0))&amp;")")))))))))</f>
        <v/>
      </c>
    </row>
    <row r="384" spans="15:22" x14ac:dyDescent="0.4">
      <c r="O384" s="2" t="str">
        <f>IFERROR(IF($B384="","",INDEX(所属情報!$E:$E,MATCH($A384,所属情報!$A:$A,0))),"")</f>
        <v/>
      </c>
      <c r="P384" s="2" t="str">
        <f t="shared" si="15"/>
        <v/>
      </c>
      <c r="Q384" s="2" t="str">
        <f t="shared" si="16"/>
        <v/>
      </c>
      <c r="R384" s="2" t="str">
        <f t="shared" si="17"/>
        <v/>
      </c>
      <c r="S384" s="2" t="str">
        <f>IFERROR(IF($F384="","",INDEX(リスト!$C:$C,MATCH($F384,リスト!$B:$B,0))),"")</f>
        <v/>
      </c>
      <c r="T384" s="2" t="str">
        <f>IFERROR(IF($K384="","",INDEX(リスト!$F:$F,MATCH($K384,リスト!$E:$E,0))),"")</f>
        <v/>
      </c>
      <c r="U384" s="2" t="str">
        <f>IF($B384="","",RIGHT($G384*1000+200+COUNTIF($G$2:$G384,$G384),9))</f>
        <v/>
      </c>
      <c r="V384" s="2" t="str">
        <f>IF(OR($B384="",設定!$I$15="",設定!$I$15="独立"),"",IF($M384="","　－　",IF($L384="",IF(設定!$I$15="所・名","　－　・"&amp;$M384,IF(設定!$I$15="所/名","　－　 / "&amp;$M384,IF(設定!$I$15="(所)名","(　－　) "&amp;$M384,IF(設定!$I$15="名・所",$M384&amp;"・　－　",IF(設定!$I$15="名/所",$M384&amp;" / 　－　",IF(設定!$I$15="名(所)",$M384&amp;"(　－　)")))))),IF(設定!$I$15="所・名",INDEX(リスト!$S$2:$S$48,MATCH($L384,リスト!$R$2:$R$48,0))&amp;"・"&amp;$M384,IF(設定!$I$15="所/名",INDEX(リスト!$S$2:$S$48,MATCH($L384,リスト!$R$2:$R$48,0))&amp;" / "&amp;$M384,IF(設定!$I$15="(所)名","("&amp;INDEX(リスト!$S$2:$S$48,MATCH($L384,リスト!$R$2:$R$48,0))&amp;") "&amp;$M384,IF(設定!$I$15="名・所",$M384&amp;"・"&amp;INDEX(リスト!$S$2:$S$48,MATCH($L384,リスト!$R$2:$R$48,0)),IF(設定!$I$15="名/所",$M384&amp;" / "&amp;INDEX(リスト!$S$2:$S$48,MATCH($L384,リスト!$R$2:$R$48,0)),IF(設定!$I$15="名(所)",$M384&amp;" ("&amp;INDEX(リスト!$S$2:$S$48,MATCH($L384,リスト!$R$2:$R$48,0))&amp;")")))))))))</f>
        <v/>
      </c>
    </row>
    <row r="385" spans="15:22" x14ac:dyDescent="0.4">
      <c r="O385" s="2" t="str">
        <f>IFERROR(IF($B385="","",INDEX(所属情報!$E:$E,MATCH($A385,所属情報!$A:$A,0))),"")</f>
        <v/>
      </c>
      <c r="P385" s="2" t="str">
        <f t="shared" si="15"/>
        <v/>
      </c>
      <c r="Q385" s="2" t="str">
        <f t="shared" si="16"/>
        <v/>
      </c>
      <c r="R385" s="2" t="str">
        <f t="shared" si="17"/>
        <v/>
      </c>
      <c r="S385" s="2" t="str">
        <f>IFERROR(IF($F385="","",INDEX(リスト!$C:$C,MATCH($F385,リスト!$B:$B,0))),"")</f>
        <v/>
      </c>
      <c r="T385" s="2" t="str">
        <f>IFERROR(IF($K385="","",INDEX(リスト!$F:$F,MATCH($K385,リスト!$E:$E,0))),"")</f>
        <v/>
      </c>
      <c r="U385" s="2" t="str">
        <f>IF($B385="","",RIGHT($G385*1000+200+COUNTIF($G$2:$G385,$G385),9))</f>
        <v/>
      </c>
      <c r="V385" s="2" t="str">
        <f>IF(OR($B385="",設定!$I$15="",設定!$I$15="独立"),"",IF($M385="","　－　",IF($L385="",IF(設定!$I$15="所・名","　－　・"&amp;$M385,IF(設定!$I$15="所/名","　－　 / "&amp;$M385,IF(設定!$I$15="(所)名","(　－　) "&amp;$M385,IF(設定!$I$15="名・所",$M385&amp;"・　－　",IF(設定!$I$15="名/所",$M385&amp;" / 　－　",IF(設定!$I$15="名(所)",$M385&amp;"(　－　)")))))),IF(設定!$I$15="所・名",INDEX(リスト!$S$2:$S$48,MATCH($L385,リスト!$R$2:$R$48,0))&amp;"・"&amp;$M385,IF(設定!$I$15="所/名",INDEX(リスト!$S$2:$S$48,MATCH($L385,リスト!$R$2:$R$48,0))&amp;" / "&amp;$M385,IF(設定!$I$15="(所)名","("&amp;INDEX(リスト!$S$2:$S$48,MATCH($L385,リスト!$R$2:$R$48,0))&amp;") "&amp;$M385,IF(設定!$I$15="名・所",$M385&amp;"・"&amp;INDEX(リスト!$S$2:$S$48,MATCH($L385,リスト!$R$2:$R$48,0)),IF(設定!$I$15="名/所",$M385&amp;" / "&amp;INDEX(リスト!$S$2:$S$48,MATCH($L385,リスト!$R$2:$R$48,0)),IF(設定!$I$15="名(所)",$M385&amp;" ("&amp;INDEX(リスト!$S$2:$S$48,MATCH($L385,リスト!$R$2:$R$48,0))&amp;")")))))))))</f>
        <v/>
      </c>
    </row>
    <row r="386" spans="15:22" x14ac:dyDescent="0.4">
      <c r="O386" s="2" t="str">
        <f>IFERROR(IF($B386="","",INDEX(所属情報!$E:$E,MATCH($A386,所属情報!$A:$A,0))),"")</f>
        <v/>
      </c>
      <c r="P386" s="2" t="str">
        <f t="shared" si="15"/>
        <v/>
      </c>
      <c r="Q386" s="2" t="str">
        <f t="shared" si="16"/>
        <v/>
      </c>
      <c r="R386" s="2" t="str">
        <f t="shared" si="17"/>
        <v/>
      </c>
      <c r="S386" s="2" t="str">
        <f>IFERROR(IF($F386="","",INDEX(リスト!$C:$C,MATCH($F386,リスト!$B:$B,0))),"")</f>
        <v/>
      </c>
      <c r="T386" s="2" t="str">
        <f>IFERROR(IF($K386="","",INDEX(リスト!$F:$F,MATCH($K386,リスト!$E:$E,0))),"")</f>
        <v/>
      </c>
      <c r="U386" s="2" t="str">
        <f>IF($B386="","",RIGHT($G386*1000+200+COUNTIF($G$2:$G386,$G386),9))</f>
        <v/>
      </c>
      <c r="V386" s="2" t="str">
        <f>IF(OR($B386="",設定!$I$15="",設定!$I$15="独立"),"",IF($M386="","　－　",IF($L386="",IF(設定!$I$15="所・名","　－　・"&amp;$M386,IF(設定!$I$15="所/名","　－　 / "&amp;$M386,IF(設定!$I$15="(所)名","(　－　) "&amp;$M386,IF(設定!$I$15="名・所",$M386&amp;"・　－　",IF(設定!$I$15="名/所",$M386&amp;" / 　－　",IF(設定!$I$15="名(所)",$M386&amp;"(　－　)")))))),IF(設定!$I$15="所・名",INDEX(リスト!$S$2:$S$48,MATCH($L386,リスト!$R$2:$R$48,0))&amp;"・"&amp;$M386,IF(設定!$I$15="所/名",INDEX(リスト!$S$2:$S$48,MATCH($L386,リスト!$R$2:$R$48,0))&amp;" / "&amp;$M386,IF(設定!$I$15="(所)名","("&amp;INDEX(リスト!$S$2:$S$48,MATCH($L386,リスト!$R$2:$R$48,0))&amp;") "&amp;$M386,IF(設定!$I$15="名・所",$M386&amp;"・"&amp;INDEX(リスト!$S$2:$S$48,MATCH($L386,リスト!$R$2:$R$48,0)),IF(設定!$I$15="名/所",$M386&amp;" / "&amp;INDEX(リスト!$S$2:$S$48,MATCH($L386,リスト!$R$2:$R$48,0)),IF(設定!$I$15="名(所)",$M386&amp;" ("&amp;INDEX(リスト!$S$2:$S$48,MATCH($L386,リスト!$R$2:$R$48,0))&amp;")")))))))))</f>
        <v/>
      </c>
    </row>
    <row r="387" spans="15:22" x14ac:dyDescent="0.4">
      <c r="O387" s="2" t="str">
        <f>IFERROR(IF($B387="","",INDEX(所属情報!$E:$E,MATCH($A387,所属情報!$A:$A,0))),"")</f>
        <v/>
      </c>
      <c r="P387" s="2" t="str">
        <f t="shared" ref="P387:P450" si="18">IF($C387="","",IF($E387="",$C387,$C387&amp;" ("&amp;$E387&amp;")"))</f>
        <v/>
      </c>
      <c r="Q387" s="2" t="str">
        <f t="shared" ref="Q387:Q450" si="19">IF($D387="","",ASC($D387))</f>
        <v/>
      </c>
      <c r="R387" s="2" t="str">
        <f t="shared" ref="R387:R450" si="20">IF($I387="","",UPPER($I387)&amp;" "&amp;UPPER(LEFT($J387,1))&amp;LOWER(RIGHT($J387,LEN($J387)-1))&amp;" ("&amp;MID($G387,3,2)&amp;")")</f>
        <v/>
      </c>
      <c r="S387" s="2" t="str">
        <f>IFERROR(IF($F387="","",INDEX(リスト!$C:$C,MATCH($F387,リスト!$B:$B,0))),"")</f>
        <v/>
      </c>
      <c r="T387" s="2" t="str">
        <f>IFERROR(IF($K387="","",INDEX(リスト!$F:$F,MATCH($K387,リスト!$E:$E,0))),"")</f>
        <v/>
      </c>
      <c r="U387" s="2" t="str">
        <f>IF($B387="","",RIGHT($G387*1000+200+COUNTIF($G$2:$G387,$G387),9))</f>
        <v/>
      </c>
      <c r="V387" s="2" t="str">
        <f>IF(OR($B387="",設定!$I$15="",設定!$I$15="独立"),"",IF($M387="","　－　",IF($L387="",IF(設定!$I$15="所・名","　－　・"&amp;$M387,IF(設定!$I$15="所/名","　－　 / "&amp;$M387,IF(設定!$I$15="(所)名","(　－　) "&amp;$M387,IF(設定!$I$15="名・所",$M387&amp;"・　－　",IF(設定!$I$15="名/所",$M387&amp;" / 　－　",IF(設定!$I$15="名(所)",$M387&amp;"(　－　)")))))),IF(設定!$I$15="所・名",INDEX(リスト!$S$2:$S$48,MATCH($L387,リスト!$R$2:$R$48,0))&amp;"・"&amp;$M387,IF(設定!$I$15="所/名",INDEX(リスト!$S$2:$S$48,MATCH($L387,リスト!$R$2:$R$48,0))&amp;" / "&amp;$M387,IF(設定!$I$15="(所)名","("&amp;INDEX(リスト!$S$2:$S$48,MATCH($L387,リスト!$R$2:$R$48,0))&amp;") "&amp;$M387,IF(設定!$I$15="名・所",$M387&amp;"・"&amp;INDEX(リスト!$S$2:$S$48,MATCH($L387,リスト!$R$2:$R$48,0)),IF(設定!$I$15="名/所",$M387&amp;" / "&amp;INDEX(リスト!$S$2:$S$48,MATCH($L387,リスト!$R$2:$R$48,0)),IF(設定!$I$15="名(所)",$M387&amp;" ("&amp;INDEX(リスト!$S$2:$S$48,MATCH($L387,リスト!$R$2:$R$48,0))&amp;")")))))))))</f>
        <v/>
      </c>
    </row>
    <row r="388" spans="15:22" x14ac:dyDescent="0.4">
      <c r="O388" s="2" t="str">
        <f>IFERROR(IF($B388="","",INDEX(所属情報!$E:$E,MATCH($A388,所属情報!$A:$A,0))),"")</f>
        <v/>
      </c>
      <c r="P388" s="2" t="str">
        <f t="shared" si="18"/>
        <v/>
      </c>
      <c r="Q388" s="2" t="str">
        <f t="shared" si="19"/>
        <v/>
      </c>
      <c r="R388" s="2" t="str">
        <f t="shared" si="20"/>
        <v/>
      </c>
      <c r="S388" s="2" t="str">
        <f>IFERROR(IF($F388="","",INDEX(リスト!$C:$C,MATCH($F388,リスト!$B:$B,0))),"")</f>
        <v/>
      </c>
      <c r="T388" s="2" t="str">
        <f>IFERROR(IF($K388="","",INDEX(リスト!$F:$F,MATCH($K388,リスト!$E:$E,0))),"")</f>
        <v/>
      </c>
      <c r="U388" s="2" t="str">
        <f>IF($B388="","",RIGHT($G388*1000+200+COUNTIF($G$2:$G388,$G388),9))</f>
        <v/>
      </c>
      <c r="V388" s="2" t="str">
        <f>IF(OR($B388="",設定!$I$15="",設定!$I$15="独立"),"",IF($M388="","　－　",IF($L388="",IF(設定!$I$15="所・名","　－　・"&amp;$M388,IF(設定!$I$15="所/名","　－　 / "&amp;$M388,IF(設定!$I$15="(所)名","(　－　) "&amp;$M388,IF(設定!$I$15="名・所",$M388&amp;"・　－　",IF(設定!$I$15="名/所",$M388&amp;" / 　－　",IF(設定!$I$15="名(所)",$M388&amp;"(　－　)")))))),IF(設定!$I$15="所・名",INDEX(リスト!$S$2:$S$48,MATCH($L388,リスト!$R$2:$R$48,0))&amp;"・"&amp;$M388,IF(設定!$I$15="所/名",INDEX(リスト!$S$2:$S$48,MATCH($L388,リスト!$R$2:$R$48,0))&amp;" / "&amp;$M388,IF(設定!$I$15="(所)名","("&amp;INDEX(リスト!$S$2:$S$48,MATCH($L388,リスト!$R$2:$R$48,0))&amp;") "&amp;$M388,IF(設定!$I$15="名・所",$M388&amp;"・"&amp;INDEX(リスト!$S$2:$S$48,MATCH($L388,リスト!$R$2:$R$48,0)),IF(設定!$I$15="名/所",$M388&amp;" / "&amp;INDEX(リスト!$S$2:$S$48,MATCH($L388,リスト!$R$2:$R$48,0)),IF(設定!$I$15="名(所)",$M388&amp;" ("&amp;INDEX(リスト!$S$2:$S$48,MATCH($L388,リスト!$R$2:$R$48,0))&amp;")")))))))))</f>
        <v/>
      </c>
    </row>
    <row r="389" spans="15:22" x14ac:dyDescent="0.4">
      <c r="O389" s="2" t="str">
        <f>IFERROR(IF($B389="","",INDEX(所属情報!$E:$E,MATCH($A389,所属情報!$A:$A,0))),"")</f>
        <v/>
      </c>
      <c r="P389" s="2" t="str">
        <f t="shared" si="18"/>
        <v/>
      </c>
      <c r="Q389" s="2" t="str">
        <f t="shared" si="19"/>
        <v/>
      </c>
      <c r="R389" s="2" t="str">
        <f t="shared" si="20"/>
        <v/>
      </c>
      <c r="S389" s="2" t="str">
        <f>IFERROR(IF($F389="","",INDEX(リスト!$C:$C,MATCH($F389,リスト!$B:$B,0))),"")</f>
        <v/>
      </c>
      <c r="T389" s="2" t="str">
        <f>IFERROR(IF($K389="","",INDEX(リスト!$F:$F,MATCH($K389,リスト!$E:$E,0))),"")</f>
        <v/>
      </c>
      <c r="U389" s="2" t="str">
        <f>IF($B389="","",RIGHT($G389*1000+200+COUNTIF($G$2:$G389,$G389),9))</f>
        <v/>
      </c>
      <c r="V389" s="2" t="str">
        <f>IF(OR($B389="",設定!$I$15="",設定!$I$15="独立"),"",IF($M389="","　－　",IF($L389="",IF(設定!$I$15="所・名","　－　・"&amp;$M389,IF(設定!$I$15="所/名","　－　 / "&amp;$M389,IF(設定!$I$15="(所)名","(　－　) "&amp;$M389,IF(設定!$I$15="名・所",$M389&amp;"・　－　",IF(設定!$I$15="名/所",$M389&amp;" / 　－　",IF(設定!$I$15="名(所)",$M389&amp;"(　－　)")))))),IF(設定!$I$15="所・名",INDEX(リスト!$S$2:$S$48,MATCH($L389,リスト!$R$2:$R$48,0))&amp;"・"&amp;$M389,IF(設定!$I$15="所/名",INDEX(リスト!$S$2:$S$48,MATCH($L389,リスト!$R$2:$R$48,0))&amp;" / "&amp;$M389,IF(設定!$I$15="(所)名","("&amp;INDEX(リスト!$S$2:$S$48,MATCH($L389,リスト!$R$2:$R$48,0))&amp;") "&amp;$M389,IF(設定!$I$15="名・所",$M389&amp;"・"&amp;INDEX(リスト!$S$2:$S$48,MATCH($L389,リスト!$R$2:$R$48,0)),IF(設定!$I$15="名/所",$M389&amp;" / "&amp;INDEX(リスト!$S$2:$S$48,MATCH($L389,リスト!$R$2:$R$48,0)),IF(設定!$I$15="名(所)",$M389&amp;" ("&amp;INDEX(リスト!$S$2:$S$48,MATCH($L389,リスト!$R$2:$R$48,0))&amp;")")))))))))</f>
        <v/>
      </c>
    </row>
    <row r="390" spans="15:22" x14ac:dyDescent="0.4">
      <c r="O390" s="2" t="str">
        <f>IFERROR(IF($B390="","",INDEX(所属情報!$E:$E,MATCH($A390,所属情報!$A:$A,0))),"")</f>
        <v/>
      </c>
      <c r="P390" s="2" t="str">
        <f t="shared" si="18"/>
        <v/>
      </c>
      <c r="Q390" s="2" t="str">
        <f t="shared" si="19"/>
        <v/>
      </c>
      <c r="R390" s="2" t="str">
        <f t="shared" si="20"/>
        <v/>
      </c>
      <c r="S390" s="2" t="str">
        <f>IFERROR(IF($F390="","",INDEX(リスト!$C:$C,MATCH($F390,リスト!$B:$B,0))),"")</f>
        <v/>
      </c>
      <c r="T390" s="2" t="str">
        <f>IFERROR(IF($K390="","",INDEX(リスト!$F:$F,MATCH($K390,リスト!$E:$E,0))),"")</f>
        <v/>
      </c>
      <c r="U390" s="2" t="str">
        <f>IF($B390="","",RIGHT($G390*1000+200+COUNTIF($G$2:$G390,$G390),9))</f>
        <v/>
      </c>
      <c r="V390" s="2" t="str">
        <f>IF(OR($B390="",設定!$I$15="",設定!$I$15="独立"),"",IF($M390="","　－　",IF($L390="",IF(設定!$I$15="所・名","　－　・"&amp;$M390,IF(設定!$I$15="所/名","　－　 / "&amp;$M390,IF(設定!$I$15="(所)名","(　－　) "&amp;$M390,IF(設定!$I$15="名・所",$M390&amp;"・　－　",IF(設定!$I$15="名/所",$M390&amp;" / 　－　",IF(設定!$I$15="名(所)",$M390&amp;"(　－　)")))))),IF(設定!$I$15="所・名",INDEX(リスト!$S$2:$S$48,MATCH($L390,リスト!$R$2:$R$48,0))&amp;"・"&amp;$M390,IF(設定!$I$15="所/名",INDEX(リスト!$S$2:$S$48,MATCH($L390,リスト!$R$2:$R$48,0))&amp;" / "&amp;$M390,IF(設定!$I$15="(所)名","("&amp;INDEX(リスト!$S$2:$S$48,MATCH($L390,リスト!$R$2:$R$48,0))&amp;") "&amp;$M390,IF(設定!$I$15="名・所",$M390&amp;"・"&amp;INDEX(リスト!$S$2:$S$48,MATCH($L390,リスト!$R$2:$R$48,0)),IF(設定!$I$15="名/所",$M390&amp;" / "&amp;INDEX(リスト!$S$2:$S$48,MATCH($L390,リスト!$R$2:$R$48,0)),IF(設定!$I$15="名(所)",$M390&amp;" ("&amp;INDEX(リスト!$S$2:$S$48,MATCH($L390,リスト!$R$2:$R$48,0))&amp;")")))))))))</f>
        <v/>
      </c>
    </row>
    <row r="391" spans="15:22" x14ac:dyDescent="0.4">
      <c r="O391" s="2" t="str">
        <f>IFERROR(IF($B391="","",INDEX(所属情報!$E:$E,MATCH($A391,所属情報!$A:$A,0))),"")</f>
        <v/>
      </c>
      <c r="P391" s="2" t="str">
        <f t="shared" si="18"/>
        <v/>
      </c>
      <c r="Q391" s="2" t="str">
        <f t="shared" si="19"/>
        <v/>
      </c>
      <c r="R391" s="2" t="str">
        <f t="shared" si="20"/>
        <v/>
      </c>
      <c r="S391" s="2" t="str">
        <f>IFERROR(IF($F391="","",INDEX(リスト!$C:$C,MATCH($F391,リスト!$B:$B,0))),"")</f>
        <v/>
      </c>
      <c r="T391" s="2" t="str">
        <f>IFERROR(IF($K391="","",INDEX(リスト!$F:$F,MATCH($K391,リスト!$E:$E,0))),"")</f>
        <v/>
      </c>
      <c r="U391" s="2" t="str">
        <f>IF($B391="","",RIGHT($G391*1000+200+COUNTIF($G$2:$G391,$G391),9))</f>
        <v/>
      </c>
      <c r="V391" s="2" t="str">
        <f>IF(OR($B391="",設定!$I$15="",設定!$I$15="独立"),"",IF($M391="","　－　",IF($L391="",IF(設定!$I$15="所・名","　－　・"&amp;$M391,IF(設定!$I$15="所/名","　－　 / "&amp;$M391,IF(設定!$I$15="(所)名","(　－　) "&amp;$M391,IF(設定!$I$15="名・所",$M391&amp;"・　－　",IF(設定!$I$15="名/所",$M391&amp;" / 　－　",IF(設定!$I$15="名(所)",$M391&amp;"(　－　)")))))),IF(設定!$I$15="所・名",INDEX(リスト!$S$2:$S$48,MATCH($L391,リスト!$R$2:$R$48,0))&amp;"・"&amp;$M391,IF(設定!$I$15="所/名",INDEX(リスト!$S$2:$S$48,MATCH($L391,リスト!$R$2:$R$48,0))&amp;" / "&amp;$M391,IF(設定!$I$15="(所)名","("&amp;INDEX(リスト!$S$2:$S$48,MATCH($L391,リスト!$R$2:$R$48,0))&amp;") "&amp;$M391,IF(設定!$I$15="名・所",$M391&amp;"・"&amp;INDEX(リスト!$S$2:$S$48,MATCH($L391,リスト!$R$2:$R$48,0)),IF(設定!$I$15="名/所",$M391&amp;" / "&amp;INDEX(リスト!$S$2:$S$48,MATCH($L391,リスト!$R$2:$R$48,0)),IF(設定!$I$15="名(所)",$M391&amp;" ("&amp;INDEX(リスト!$S$2:$S$48,MATCH($L391,リスト!$R$2:$R$48,0))&amp;")")))))))))</f>
        <v/>
      </c>
    </row>
    <row r="392" spans="15:22" x14ac:dyDescent="0.4">
      <c r="O392" s="2" t="str">
        <f>IFERROR(IF($B392="","",INDEX(所属情報!$E:$E,MATCH($A392,所属情報!$A:$A,0))),"")</f>
        <v/>
      </c>
      <c r="P392" s="2" t="str">
        <f t="shared" si="18"/>
        <v/>
      </c>
      <c r="Q392" s="2" t="str">
        <f t="shared" si="19"/>
        <v/>
      </c>
      <c r="R392" s="2" t="str">
        <f t="shared" si="20"/>
        <v/>
      </c>
      <c r="S392" s="2" t="str">
        <f>IFERROR(IF($F392="","",INDEX(リスト!$C:$C,MATCH($F392,リスト!$B:$B,0))),"")</f>
        <v/>
      </c>
      <c r="T392" s="2" t="str">
        <f>IFERROR(IF($K392="","",INDEX(リスト!$F:$F,MATCH($K392,リスト!$E:$E,0))),"")</f>
        <v/>
      </c>
      <c r="U392" s="2" t="str">
        <f>IF($B392="","",RIGHT($G392*1000+200+COUNTIF($G$2:$G392,$G392),9))</f>
        <v/>
      </c>
      <c r="V392" s="2" t="str">
        <f>IF(OR($B392="",設定!$I$15="",設定!$I$15="独立"),"",IF($M392="","　－　",IF($L392="",IF(設定!$I$15="所・名","　－　・"&amp;$M392,IF(設定!$I$15="所/名","　－　 / "&amp;$M392,IF(設定!$I$15="(所)名","(　－　) "&amp;$M392,IF(設定!$I$15="名・所",$M392&amp;"・　－　",IF(設定!$I$15="名/所",$M392&amp;" / 　－　",IF(設定!$I$15="名(所)",$M392&amp;"(　－　)")))))),IF(設定!$I$15="所・名",INDEX(リスト!$S$2:$S$48,MATCH($L392,リスト!$R$2:$R$48,0))&amp;"・"&amp;$M392,IF(設定!$I$15="所/名",INDEX(リスト!$S$2:$S$48,MATCH($L392,リスト!$R$2:$R$48,0))&amp;" / "&amp;$M392,IF(設定!$I$15="(所)名","("&amp;INDEX(リスト!$S$2:$S$48,MATCH($L392,リスト!$R$2:$R$48,0))&amp;") "&amp;$M392,IF(設定!$I$15="名・所",$M392&amp;"・"&amp;INDEX(リスト!$S$2:$S$48,MATCH($L392,リスト!$R$2:$R$48,0)),IF(設定!$I$15="名/所",$M392&amp;" / "&amp;INDEX(リスト!$S$2:$S$48,MATCH($L392,リスト!$R$2:$R$48,0)),IF(設定!$I$15="名(所)",$M392&amp;" ("&amp;INDEX(リスト!$S$2:$S$48,MATCH($L392,リスト!$R$2:$R$48,0))&amp;")")))))))))</f>
        <v/>
      </c>
    </row>
    <row r="393" spans="15:22" x14ac:dyDescent="0.4">
      <c r="O393" s="2" t="str">
        <f>IFERROR(IF($B393="","",INDEX(所属情報!$E:$E,MATCH($A393,所属情報!$A:$A,0))),"")</f>
        <v/>
      </c>
      <c r="P393" s="2" t="str">
        <f t="shared" si="18"/>
        <v/>
      </c>
      <c r="Q393" s="2" t="str">
        <f t="shared" si="19"/>
        <v/>
      </c>
      <c r="R393" s="2" t="str">
        <f t="shared" si="20"/>
        <v/>
      </c>
      <c r="S393" s="2" t="str">
        <f>IFERROR(IF($F393="","",INDEX(リスト!$C:$C,MATCH($F393,リスト!$B:$B,0))),"")</f>
        <v/>
      </c>
      <c r="T393" s="2" t="str">
        <f>IFERROR(IF($K393="","",INDEX(リスト!$F:$F,MATCH($K393,リスト!$E:$E,0))),"")</f>
        <v/>
      </c>
      <c r="U393" s="2" t="str">
        <f>IF($B393="","",RIGHT($G393*1000+200+COUNTIF($G$2:$G393,$G393),9))</f>
        <v/>
      </c>
      <c r="V393" s="2" t="str">
        <f>IF(OR($B393="",設定!$I$15="",設定!$I$15="独立"),"",IF($M393="","　－　",IF($L393="",IF(設定!$I$15="所・名","　－　・"&amp;$M393,IF(設定!$I$15="所/名","　－　 / "&amp;$M393,IF(設定!$I$15="(所)名","(　－　) "&amp;$M393,IF(設定!$I$15="名・所",$M393&amp;"・　－　",IF(設定!$I$15="名/所",$M393&amp;" / 　－　",IF(設定!$I$15="名(所)",$M393&amp;"(　－　)")))))),IF(設定!$I$15="所・名",INDEX(リスト!$S$2:$S$48,MATCH($L393,リスト!$R$2:$R$48,0))&amp;"・"&amp;$M393,IF(設定!$I$15="所/名",INDEX(リスト!$S$2:$S$48,MATCH($L393,リスト!$R$2:$R$48,0))&amp;" / "&amp;$M393,IF(設定!$I$15="(所)名","("&amp;INDEX(リスト!$S$2:$S$48,MATCH($L393,リスト!$R$2:$R$48,0))&amp;") "&amp;$M393,IF(設定!$I$15="名・所",$M393&amp;"・"&amp;INDEX(リスト!$S$2:$S$48,MATCH($L393,リスト!$R$2:$R$48,0)),IF(設定!$I$15="名/所",$M393&amp;" / "&amp;INDEX(リスト!$S$2:$S$48,MATCH($L393,リスト!$R$2:$R$48,0)),IF(設定!$I$15="名(所)",$M393&amp;" ("&amp;INDEX(リスト!$S$2:$S$48,MATCH($L393,リスト!$R$2:$R$48,0))&amp;")")))))))))</f>
        <v/>
      </c>
    </row>
    <row r="394" spans="15:22" x14ac:dyDescent="0.4">
      <c r="O394" s="2" t="str">
        <f>IFERROR(IF($B394="","",INDEX(所属情報!$E:$E,MATCH($A394,所属情報!$A:$A,0))),"")</f>
        <v/>
      </c>
      <c r="P394" s="2" t="str">
        <f t="shared" si="18"/>
        <v/>
      </c>
      <c r="Q394" s="2" t="str">
        <f t="shared" si="19"/>
        <v/>
      </c>
      <c r="R394" s="2" t="str">
        <f t="shared" si="20"/>
        <v/>
      </c>
      <c r="S394" s="2" t="str">
        <f>IFERROR(IF($F394="","",INDEX(リスト!$C:$C,MATCH($F394,リスト!$B:$B,0))),"")</f>
        <v/>
      </c>
      <c r="T394" s="2" t="str">
        <f>IFERROR(IF($K394="","",INDEX(リスト!$F:$F,MATCH($K394,リスト!$E:$E,0))),"")</f>
        <v/>
      </c>
      <c r="U394" s="2" t="str">
        <f>IF($B394="","",RIGHT($G394*1000+200+COUNTIF($G$2:$G394,$G394),9))</f>
        <v/>
      </c>
      <c r="V394" s="2" t="str">
        <f>IF(OR($B394="",設定!$I$15="",設定!$I$15="独立"),"",IF($M394="","　－　",IF($L394="",IF(設定!$I$15="所・名","　－　・"&amp;$M394,IF(設定!$I$15="所/名","　－　 / "&amp;$M394,IF(設定!$I$15="(所)名","(　－　) "&amp;$M394,IF(設定!$I$15="名・所",$M394&amp;"・　－　",IF(設定!$I$15="名/所",$M394&amp;" / 　－　",IF(設定!$I$15="名(所)",$M394&amp;"(　－　)")))))),IF(設定!$I$15="所・名",INDEX(リスト!$S$2:$S$48,MATCH($L394,リスト!$R$2:$R$48,0))&amp;"・"&amp;$M394,IF(設定!$I$15="所/名",INDEX(リスト!$S$2:$S$48,MATCH($L394,リスト!$R$2:$R$48,0))&amp;" / "&amp;$M394,IF(設定!$I$15="(所)名","("&amp;INDEX(リスト!$S$2:$S$48,MATCH($L394,リスト!$R$2:$R$48,0))&amp;") "&amp;$M394,IF(設定!$I$15="名・所",$M394&amp;"・"&amp;INDEX(リスト!$S$2:$S$48,MATCH($L394,リスト!$R$2:$R$48,0)),IF(設定!$I$15="名/所",$M394&amp;" / "&amp;INDEX(リスト!$S$2:$S$48,MATCH($L394,リスト!$R$2:$R$48,0)),IF(設定!$I$15="名(所)",$M394&amp;" ("&amp;INDEX(リスト!$S$2:$S$48,MATCH($L394,リスト!$R$2:$R$48,0))&amp;")")))))))))</f>
        <v/>
      </c>
    </row>
    <row r="395" spans="15:22" x14ac:dyDescent="0.4">
      <c r="O395" s="2" t="str">
        <f>IFERROR(IF($B395="","",INDEX(所属情報!$E:$E,MATCH($A395,所属情報!$A:$A,0))),"")</f>
        <v/>
      </c>
      <c r="P395" s="2" t="str">
        <f t="shared" si="18"/>
        <v/>
      </c>
      <c r="Q395" s="2" t="str">
        <f t="shared" si="19"/>
        <v/>
      </c>
      <c r="R395" s="2" t="str">
        <f t="shared" si="20"/>
        <v/>
      </c>
      <c r="S395" s="2" t="str">
        <f>IFERROR(IF($F395="","",INDEX(リスト!$C:$C,MATCH($F395,リスト!$B:$B,0))),"")</f>
        <v/>
      </c>
      <c r="T395" s="2" t="str">
        <f>IFERROR(IF($K395="","",INDEX(リスト!$F:$F,MATCH($K395,リスト!$E:$E,0))),"")</f>
        <v/>
      </c>
      <c r="U395" s="2" t="str">
        <f>IF($B395="","",RIGHT($G395*1000+200+COUNTIF($G$2:$G395,$G395),9))</f>
        <v/>
      </c>
      <c r="V395" s="2" t="str">
        <f>IF(OR($B395="",設定!$I$15="",設定!$I$15="独立"),"",IF($M395="","　－　",IF($L395="",IF(設定!$I$15="所・名","　－　・"&amp;$M395,IF(設定!$I$15="所/名","　－　 / "&amp;$M395,IF(設定!$I$15="(所)名","(　－　) "&amp;$M395,IF(設定!$I$15="名・所",$M395&amp;"・　－　",IF(設定!$I$15="名/所",$M395&amp;" / 　－　",IF(設定!$I$15="名(所)",$M395&amp;"(　－　)")))))),IF(設定!$I$15="所・名",INDEX(リスト!$S$2:$S$48,MATCH($L395,リスト!$R$2:$R$48,0))&amp;"・"&amp;$M395,IF(設定!$I$15="所/名",INDEX(リスト!$S$2:$S$48,MATCH($L395,リスト!$R$2:$R$48,0))&amp;" / "&amp;$M395,IF(設定!$I$15="(所)名","("&amp;INDEX(リスト!$S$2:$S$48,MATCH($L395,リスト!$R$2:$R$48,0))&amp;") "&amp;$M395,IF(設定!$I$15="名・所",$M395&amp;"・"&amp;INDEX(リスト!$S$2:$S$48,MATCH($L395,リスト!$R$2:$R$48,0)),IF(設定!$I$15="名/所",$M395&amp;" / "&amp;INDEX(リスト!$S$2:$S$48,MATCH($L395,リスト!$R$2:$R$48,0)),IF(設定!$I$15="名(所)",$M395&amp;" ("&amp;INDEX(リスト!$S$2:$S$48,MATCH($L395,リスト!$R$2:$R$48,0))&amp;")")))))))))</f>
        <v/>
      </c>
    </row>
    <row r="396" spans="15:22" x14ac:dyDescent="0.4">
      <c r="O396" s="2" t="str">
        <f>IFERROR(IF($B396="","",INDEX(所属情報!$E:$E,MATCH($A396,所属情報!$A:$A,0))),"")</f>
        <v/>
      </c>
      <c r="P396" s="2" t="str">
        <f t="shared" si="18"/>
        <v/>
      </c>
      <c r="Q396" s="2" t="str">
        <f t="shared" si="19"/>
        <v/>
      </c>
      <c r="R396" s="2" t="str">
        <f t="shared" si="20"/>
        <v/>
      </c>
      <c r="S396" s="2" t="str">
        <f>IFERROR(IF($F396="","",INDEX(リスト!$C:$C,MATCH($F396,リスト!$B:$B,0))),"")</f>
        <v/>
      </c>
      <c r="T396" s="2" t="str">
        <f>IFERROR(IF($K396="","",INDEX(リスト!$F:$F,MATCH($K396,リスト!$E:$E,0))),"")</f>
        <v/>
      </c>
      <c r="U396" s="2" t="str">
        <f>IF($B396="","",RIGHT($G396*1000+200+COUNTIF($G$2:$G396,$G396),9))</f>
        <v/>
      </c>
      <c r="V396" s="2" t="str">
        <f>IF(OR($B396="",設定!$I$15="",設定!$I$15="独立"),"",IF($M396="","　－　",IF($L396="",IF(設定!$I$15="所・名","　－　・"&amp;$M396,IF(設定!$I$15="所/名","　－　 / "&amp;$M396,IF(設定!$I$15="(所)名","(　－　) "&amp;$M396,IF(設定!$I$15="名・所",$M396&amp;"・　－　",IF(設定!$I$15="名/所",$M396&amp;" / 　－　",IF(設定!$I$15="名(所)",$M396&amp;"(　－　)")))))),IF(設定!$I$15="所・名",INDEX(リスト!$S$2:$S$48,MATCH($L396,リスト!$R$2:$R$48,0))&amp;"・"&amp;$M396,IF(設定!$I$15="所/名",INDEX(リスト!$S$2:$S$48,MATCH($L396,リスト!$R$2:$R$48,0))&amp;" / "&amp;$M396,IF(設定!$I$15="(所)名","("&amp;INDEX(リスト!$S$2:$S$48,MATCH($L396,リスト!$R$2:$R$48,0))&amp;") "&amp;$M396,IF(設定!$I$15="名・所",$M396&amp;"・"&amp;INDEX(リスト!$S$2:$S$48,MATCH($L396,リスト!$R$2:$R$48,0)),IF(設定!$I$15="名/所",$M396&amp;" / "&amp;INDEX(リスト!$S$2:$S$48,MATCH($L396,リスト!$R$2:$R$48,0)),IF(設定!$I$15="名(所)",$M396&amp;" ("&amp;INDEX(リスト!$S$2:$S$48,MATCH($L396,リスト!$R$2:$R$48,0))&amp;")")))))))))</f>
        <v/>
      </c>
    </row>
    <row r="397" spans="15:22" x14ac:dyDescent="0.4">
      <c r="O397" s="2" t="str">
        <f>IFERROR(IF($B397="","",INDEX(所属情報!$E:$E,MATCH($A397,所属情報!$A:$A,0))),"")</f>
        <v/>
      </c>
      <c r="P397" s="2" t="str">
        <f t="shared" si="18"/>
        <v/>
      </c>
      <c r="Q397" s="2" t="str">
        <f t="shared" si="19"/>
        <v/>
      </c>
      <c r="R397" s="2" t="str">
        <f t="shared" si="20"/>
        <v/>
      </c>
      <c r="S397" s="2" t="str">
        <f>IFERROR(IF($F397="","",INDEX(リスト!$C:$C,MATCH($F397,リスト!$B:$B,0))),"")</f>
        <v/>
      </c>
      <c r="T397" s="2" t="str">
        <f>IFERROR(IF($K397="","",INDEX(リスト!$F:$F,MATCH($K397,リスト!$E:$E,0))),"")</f>
        <v/>
      </c>
      <c r="U397" s="2" t="str">
        <f>IF($B397="","",RIGHT($G397*1000+200+COUNTIF($G$2:$G397,$G397),9))</f>
        <v/>
      </c>
      <c r="V397" s="2" t="str">
        <f>IF(OR($B397="",設定!$I$15="",設定!$I$15="独立"),"",IF($M397="","　－　",IF($L397="",IF(設定!$I$15="所・名","　－　・"&amp;$M397,IF(設定!$I$15="所/名","　－　 / "&amp;$M397,IF(設定!$I$15="(所)名","(　－　) "&amp;$M397,IF(設定!$I$15="名・所",$M397&amp;"・　－　",IF(設定!$I$15="名/所",$M397&amp;" / 　－　",IF(設定!$I$15="名(所)",$M397&amp;"(　－　)")))))),IF(設定!$I$15="所・名",INDEX(リスト!$S$2:$S$48,MATCH($L397,リスト!$R$2:$R$48,0))&amp;"・"&amp;$M397,IF(設定!$I$15="所/名",INDEX(リスト!$S$2:$S$48,MATCH($L397,リスト!$R$2:$R$48,0))&amp;" / "&amp;$M397,IF(設定!$I$15="(所)名","("&amp;INDEX(リスト!$S$2:$S$48,MATCH($L397,リスト!$R$2:$R$48,0))&amp;") "&amp;$M397,IF(設定!$I$15="名・所",$M397&amp;"・"&amp;INDEX(リスト!$S$2:$S$48,MATCH($L397,リスト!$R$2:$R$48,0)),IF(設定!$I$15="名/所",$M397&amp;" / "&amp;INDEX(リスト!$S$2:$S$48,MATCH($L397,リスト!$R$2:$R$48,0)),IF(設定!$I$15="名(所)",$M397&amp;" ("&amp;INDEX(リスト!$S$2:$S$48,MATCH($L397,リスト!$R$2:$R$48,0))&amp;")")))))))))</f>
        <v/>
      </c>
    </row>
    <row r="398" spans="15:22" x14ac:dyDescent="0.4">
      <c r="O398" s="2" t="str">
        <f>IFERROR(IF($B398="","",INDEX(所属情報!$E:$E,MATCH($A398,所属情報!$A:$A,0))),"")</f>
        <v/>
      </c>
      <c r="P398" s="2" t="str">
        <f t="shared" si="18"/>
        <v/>
      </c>
      <c r="Q398" s="2" t="str">
        <f t="shared" si="19"/>
        <v/>
      </c>
      <c r="R398" s="2" t="str">
        <f t="shared" si="20"/>
        <v/>
      </c>
      <c r="S398" s="2" t="str">
        <f>IFERROR(IF($F398="","",INDEX(リスト!$C:$C,MATCH($F398,リスト!$B:$B,0))),"")</f>
        <v/>
      </c>
      <c r="T398" s="2" t="str">
        <f>IFERROR(IF($K398="","",INDEX(リスト!$F:$F,MATCH($K398,リスト!$E:$E,0))),"")</f>
        <v/>
      </c>
      <c r="U398" s="2" t="str">
        <f>IF($B398="","",RIGHT($G398*1000+200+COUNTIF($G$2:$G398,$G398),9))</f>
        <v/>
      </c>
      <c r="V398" s="2" t="str">
        <f>IF(OR($B398="",設定!$I$15="",設定!$I$15="独立"),"",IF($M398="","　－　",IF($L398="",IF(設定!$I$15="所・名","　－　・"&amp;$M398,IF(設定!$I$15="所/名","　－　 / "&amp;$M398,IF(設定!$I$15="(所)名","(　－　) "&amp;$M398,IF(設定!$I$15="名・所",$M398&amp;"・　－　",IF(設定!$I$15="名/所",$M398&amp;" / 　－　",IF(設定!$I$15="名(所)",$M398&amp;"(　－　)")))))),IF(設定!$I$15="所・名",INDEX(リスト!$S$2:$S$48,MATCH($L398,リスト!$R$2:$R$48,0))&amp;"・"&amp;$M398,IF(設定!$I$15="所/名",INDEX(リスト!$S$2:$S$48,MATCH($L398,リスト!$R$2:$R$48,0))&amp;" / "&amp;$M398,IF(設定!$I$15="(所)名","("&amp;INDEX(リスト!$S$2:$S$48,MATCH($L398,リスト!$R$2:$R$48,0))&amp;") "&amp;$M398,IF(設定!$I$15="名・所",$M398&amp;"・"&amp;INDEX(リスト!$S$2:$S$48,MATCH($L398,リスト!$R$2:$R$48,0)),IF(設定!$I$15="名/所",$M398&amp;" / "&amp;INDEX(リスト!$S$2:$S$48,MATCH($L398,リスト!$R$2:$R$48,0)),IF(設定!$I$15="名(所)",$M398&amp;" ("&amp;INDEX(リスト!$S$2:$S$48,MATCH($L398,リスト!$R$2:$R$48,0))&amp;")")))))))))</f>
        <v/>
      </c>
    </row>
    <row r="399" spans="15:22" x14ac:dyDescent="0.4">
      <c r="O399" s="2" t="str">
        <f>IFERROR(IF($B399="","",INDEX(所属情報!$E:$E,MATCH($A399,所属情報!$A:$A,0))),"")</f>
        <v/>
      </c>
      <c r="P399" s="2" t="str">
        <f t="shared" si="18"/>
        <v/>
      </c>
      <c r="Q399" s="2" t="str">
        <f t="shared" si="19"/>
        <v/>
      </c>
      <c r="R399" s="2" t="str">
        <f t="shared" si="20"/>
        <v/>
      </c>
      <c r="S399" s="2" t="str">
        <f>IFERROR(IF($F399="","",INDEX(リスト!$C:$C,MATCH($F399,リスト!$B:$B,0))),"")</f>
        <v/>
      </c>
      <c r="T399" s="2" t="str">
        <f>IFERROR(IF($K399="","",INDEX(リスト!$F:$F,MATCH($K399,リスト!$E:$E,0))),"")</f>
        <v/>
      </c>
      <c r="U399" s="2" t="str">
        <f>IF($B399="","",RIGHT($G399*1000+200+COUNTIF($G$2:$G399,$G399),9))</f>
        <v/>
      </c>
      <c r="V399" s="2" t="str">
        <f>IF(OR($B399="",設定!$I$15="",設定!$I$15="独立"),"",IF($M399="","　－　",IF($L399="",IF(設定!$I$15="所・名","　－　・"&amp;$M399,IF(設定!$I$15="所/名","　－　 / "&amp;$M399,IF(設定!$I$15="(所)名","(　－　) "&amp;$M399,IF(設定!$I$15="名・所",$M399&amp;"・　－　",IF(設定!$I$15="名/所",$M399&amp;" / 　－　",IF(設定!$I$15="名(所)",$M399&amp;"(　－　)")))))),IF(設定!$I$15="所・名",INDEX(リスト!$S$2:$S$48,MATCH($L399,リスト!$R$2:$R$48,0))&amp;"・"&amp;$M399,IF(設定!$I$15="所/名",INDEX(リスト!$S$2:$S$48,MATCH($L399,リスト!$R$2:$R$48,0))&amp;" / "&amp;$M399,IF(設定!$I$15="(所)名","("&amp;INDEX(リスト!$S$2:$S$48,MATCH($L399,リスト!$R$2:$R$48,0))&amp;") "&amp;$M399,IF(設定!$I$15="名・所",$M399&amp;"・"&amp;INDEX(リスト!$S$2:$S$48,MATCH($L399,リスト!$R$2:$R$48,0)),IF(設定!$I$15="名/所",$M399&amp;" / "&amp;INDEX(リスト!$S$2:$S$48,MATCH($L399,リスト!$R$2:$R$48,0)),IF(設定!$I$15="名(所)",$M399&amp;" ("&amp;INDEX(リスト!$S$2:$S$48,MATCH($L399,リスト!$R$2:$R$48,0))&amp;")")))))))))</f>
        <v/>
      </c>
    </row>
    <row r="400" spans="15:22" x14ac:dyDescent="0.4">
      <c r="O400" s="2" t="str">
        <f>IFERROR(IF($B400="","",INDEX(所属情報!$E:$E,MATCH($A400,所属情報!$A:$A,0))),"")</f>
        <v/>
      </c>
      <c r="P400" s="2" t="str">
        <f t="shared" si="18"/>
        <v/>
      </c>
      <c r="Q400" s="2" t="str">
        <f t="shared" si="19"/>
        <v/>
      </c>
      <c r="R400" s="2" t="str">
        <f t="shared" si="20"/>
        <v/>
      </c>
      <c r="S400" s="2" t="str">
        <f>IFERROR(IF($F400="","",INDEX(リスト!$C:$C,MATCH($F400,リスト!$B:$B,0))),"")</f>
        <v/>
      </c>
      <c r="T400" s="2" t="str">
        <f>IFERROR(IF($K400="","",INDEX(リスト!$F:$F,MATCH($K400,リスト!$E:$E,0))),"")</f>
        <v/>
      </c>
      <c r="U400" s="2" t="str">
        <f>IF($B400="","",RIGHT($G400*1000+200+COUNTIF($G$2:$G400,$G400),9))</f>
        <v/>
      </c>
      <c r="V400" s="2" t="str">
        <f>IF(OR($B400="",設定!$I$15="",設定!$I$15="独立"),"",IF($M400="","　－　",IF($L400="",IF(設定!$I$15="所・名","　－　・"&amp;$M400,IF(設定!$I$15="所/名","　－　 / "&amp;$M400,IF(設定!$I$15="(所)名","(　－　) "&amp;$M400,IF(設定!$I$15="名・所",$M400&amp;"・　－　",IF(設定!$I$15="名/所",$M400&amp;" / 　－　",IF(設定!$I$15="名(所)",$M400&amp;"(　－　)")))))),IF(設定!$I$15="所・名",INDEX(リスト!$S$2:$S$48,MATCH($L400,リスト!$R$2:$R$48,0))&amp;"・"&amp;$M400,IF(設定!$I$15="所/名",INDEX(リスト!$S$2:$S$48,MATCH($L400,リスト!$R$2:$R$48,0))&amp;" / "&amp;$M400,IF(設定!$I$15="(所)名","("&amp;INDEX(リスト!$S$2:$S$48,MATCH($L400,リスト!$R$2:$R$48,0))&amp;") "&amp;$M400,IF(設定!$I$15="名・所",$M400&amp;"・"&amp;INDEX(リスト!$S$2:$S$48,MATCH($L400,リスト!$R$2:$R$48,0)),IF(設定!$I$15="名/所",$M400&amp;" / "&amp;INDEX(リスト!$S$2:$S$48,MATCH($L400,リスト!$R$2:$R$48,0)),IF(設定!$I$15="名(所)",$M400&amp;" ("&amp;INDEX(リスト!$S$2:$S$48,MATCH($L400,リスト!$R$2:$R$48,0))&amp;")")))))))))</f>
        <v/>
      </c>
    </row>
    <row r="401" spans="15:22" x14ac:dyDescent="0.4">
      <c r="O401" s="2" t="str">
        <f>IFERROR(IF($B401="","",INDEX(所属情報!$E:$E,MATCH($A401,所属情報!$A:$A,0))),"")</f>
        <v/>
      </c>
      <c r="P401" s="2" t="str">
        <f t="shared" si="18"/>
        <v/>
      </c>
      <c r="Q401" s="2" t="str">
        <f t="shared" si="19"/>
        <v/>
      </c>
      <c r="R401" s="2" t="str">
        <f t="shared" si="20"/>
        <v/>
      </c>
      <c r="S401" s="2" t="str">
        <f>IFERROR(IF($F401="","",INDEX(リスト!$C:$C,MATCH($F401,リスト!$B:$B,0))),"")</f>
        <v/>
      </c>
      <c r="T401" s="2" t="str">
        <f>IFERROR(IF($K401="","",INDEX(リスト!$F:$F,MATCH($K401,リスト!$E:$E,0))),"")</f>
        <v/>
      </c>
      <c r="U401" s="2" t="str">
        <f>IF($B401="","",RIGHT($G401*1000+200+COUNTIF($G$2:$G401,$G401),9))</f>
        <v/>
      </c>
      <c r="V401" s="2" t="str">
        <f>IF(OR($B401="",設定!$I$15="",設定!$I$15="独立"),"",IF($M401="","　－　",IF($L401="",IF(設定!$I$15="所・名","　－　・"&amp;$M401,IF(設定!$I$15="所/名","　－　 / "&amp;$M401,IF(設定!$I$15="(所)名","(　－　) "&amp;$M401,IF(設定!$I$15="名・所",$M401&amp;"・　－　",IF(設定!$I$15="名/所",$M401&amp;" / 　－　",IF(設定!$I$15="名(所)",$M401&amp;"(　－　)")))))),IF(設定!$I$15="所・名",INDEX(リスト!$S$2:$S$48,MATCH($L401,リスト!$R$2:$R$48,0))&amp;"・"&amp;$M401,IF(設定!$I$15="所/名",INDEX(リスト!$S$2:$S$48,MATCH($L401,リスト!$R$2:$R$48,0))&amp;" / "&amp;$M401,IF(設定!$I$15="(所)名","("&amp;INDEX(リスト!$S$2:$S$48,MATCH($L401,リスト!$R$2:$R$48,0))&amp;") "&amp;$M401,IF(設定!$I$15="名・所",$M401&amp;"・"&amp;INDEX(リスト!$S$2:$S$48,MATCH($L401,リスト!$R$2:$R$48,0)),IF(設定!$I$15="名/所",$M401&amp;" / "&amp;INDEX(リスト!$S$2:$S$48,MATCH($L401,リスト!$R$2:$R$48,0)),IF(設定!$I$15="名(所)",$M401&amp;" ("&amp;INDEX(リスト!$S$2:$S$48,MATCH($L401,リスト!$R$2:$R$48,0))&amp;")")))))))))</f>
        <v/>
      </c>
    </row>
    <row r="402" spans="15:22" x14ac:dyDescent="0.4">
      <c r="O402" s="2" t="str">
        <f>IFERROR(IF($B402="","",INDEX(所属情報!$E:$E,MATCH($A402,所属情報!$A:$A,0))),"")</f>
        <v/>
      </c>
      <c r="P402" s="2" t="str">
        <f t="shared" si="18"/>
        <v/>
      </c>
      <c r="Q402" s="2" t="str">
        <f t="shared" si="19"/>
        <v/>
      </c>
      <c r="R402" s="2" t="str">
        <f t="shared" si="20"/>
        <v/>
      </c>
      <c r="S402" s="2" t="str">
        <f>IFERROR(IF($F402="","",INDEX(リスト!$C:$C,MATCH($F402,リスト!$B:$B,0))),"")</f>
        <v/>
      </c>
      <c r="T402" s="2" t="str">
        <f>IFERROR(IF($K402="","",INDEX(リスト!$F:$F,MATCH($K402,リスト!$E:$E,0))),"")</f>
        <v/>
      </c>
      <c r="U402" s="2" t="str">
        <f>IF($B402="","",RIGHT($G402*1000+200+COUNTIF($G$2:$G402,$G402),9))</f>
        <v/>
      </c>
      <c r="V402" s="2" t="str">
        <f>IF(OR($B402="",設定!$I$15="",設定!$I$15="独立"),"",IF($M402="","　－　",IF($L402="",IF(設定!$I$15="所・名","　－　・"&amp;$M402,IF(設定!$I$15="所/名","　－　 / "&amp;$M402,IF(設定!$I$15="(所)名","(　－　) "&amp;$M402,IF(設定!$I$15="名・所",$M402&amp;"・　－　",IF(設定!$I$15="名/所",$M402&amp;" / 　－　",IF(設定!$I$15="名(所)",$M402&amp;"(　－　)")))))),IF(設定!$I$15="所・名",INDEX(リスト!$S$2:$S$48,MATCH($L402,リスト!$R$2:$R$48,0))&amp;"・"&amp;$M402,IF(設定!$I$15="所/名",INDEX(リスト!$S$2:$S$48,MATCH($L402,リスト!$R$2:$R$48,0))&amp;" / "&amp;$M402,IF(設定!$I$15="(所)名","("&amp;INDEX(リスト!$S$2:$S$48,MATCH($L402,リスト!$R$2:$R$48,0))&amp;") "&amp;$M402,IF(設定!$I$15="名・所",$M402&amp;"・"&amp;INDEX(リスト!$S$2:$S$48,MATCH($L402,リスト!$R$2:$R$48,0)),IF(設定!$I$15="名/所",$M402&amp;" / "&amp;INDEX(リスト!$S$2:$S$48,MATCH($L402,リスト!$R$2:$R$48,0)),IF(設定!$I$15="名(所)",$M402&amp;" ("&amp;INDEX(リスト!$S$2:$S$48,MATCH($L402,リスト!$R$2:$R$48,0))&amp;")")))))))))</f>
        <v/>
      </c>
    </row>
    <row r="403" spans="15:22" x14ac:dyDescent="0.4">
      <c r="O403" s="2" t="str">
        <f>IFERROR(IF($B403="","",INDEX(所属情報!$E:$E,MATCH($A403,所属情報!$A:$A,0))),"")</f>
        <v/>
      </c>
      <c r="P403" s="2" t="str">
        <f t="shared" si="18"/>
        <v/>
      </c>
      <c r="Q403" s="2" t="str">
        <f t="shared" si="19"/>
        <v/>
      </c>
      <c r="R403" s="2" t="str">
        <f t="shared" si="20"/>
        <v/>
      </c>
      <c r="S403" s="2" t="str">
        <f>IFERROR(IF($F403="","",INDEX(リスト!$C:$C,MATCH($F403,リスト!$B:$B,0))),"")</f>
        <v/>
      </c>
      <c r="T403" s="2" t="str">
        <f>IFERROR(IF($K403="","",INDEX(リスト!$F:$F,MATCH($K403,リスト!$E:$E,0))),"")</f>
        <v/>
      </c>
      <c r="U403" s="2" t="str">
        <f>IF($B403="","",RIGHT($G403*1000+200+COUNTIF($G$2:$G403,$G403),9))</f>
        <v/>
      </c>
      <c r="V403" s="2" t="str">
        <f>IF(OR($B403="",設定!$I$15="",設定!$I$15="独立"),"",IF($M403="","　－　",IF($L403="",IF(設定!$I$15="所・名","　－　・"&amp;$M403,IF(設定!$I$15="所/名","　－　 / "&amp;$M403,IF(設定!$I$15="(所)名","(　－　) "&amp;$M403,IF(設定!$I$15="名・所",$M403&amp;"・　－　",IF(設定!$I$15="名/所",$M403&amp;" / 　－　",IF(設定!$I$15="名(所)",$M403&amp;"(　－　)")))))),IF(設定!$I$15="所・名",INDEX(リスト!$S$2:$S$48,MATCH($L403,リスト!$R$2:$R$48,0))&amp;"・"&amp;$M403,IF(設定!$I$15="所/名",INDEX(リスト!$S$2:$S$48,MATCH($L403,リスト!$R$2:$R$48,0))&amp;" / "&amp;$M403,IF(設定!$I$15="(所)名","("&amp;INDEX(リスト!$S$2:$S$48,MATCH($L403,リスト!$R$2:$R$48,0))&amp;") "&amp;$M403,IF(設定!$I$15="名・所",$M403&amp;"・"&amp;INDEX(リスト!$S$2:$S$48,MATCH($L403,リスト!$R$2:$R$48,0)),IF(設定!$I$15="名/所",$M403&amp;" / "&amp;INDEX(リスト!$S$2:$S$48,MATCH($L403,リスト!$R$2:$R$48,0)),IF(設定!$I$15="名(所)",$M403&amp;" ("&amp;INDEX(リスト!$S$2:$S$48,MATCH($L403,リスト!$R$2:$R$48,0))&amp;")")))))))))</f>
        <v/>
      </c>
    </row>
    <row r="404" spans="15:22" x14ac:dyDescent="0.4">
      <c r="O404" s="2" t="str">
        <f>IFERROR(IF($B404="","",INDEX(所属情報!$E:$E,MATCH($A404,所属情報!$A:$A,0))),"")</f>
        <v/>
      </c>
      <c r="P404" s="2" t="str">
        <f t="shared" si="18"/>
        <v/>
      </c>
      <c r="Q404" s="2" t="str">
        <f t="shared" si="19"/>
        <v/>
      </c>
      <c r="R404" s="2" t="str">
        <f t="shared" si="20"/>
        <v/>
      </c>
      <c r="S404" s="2" t="str">
        <f>IFERROR(IF($F404="","",INDEX(リスト!$C:$C,MATCH($F404,リスト!$B:$B,0))),"")</f>
        <v/>
      </c>
      <c r="T404" s="2" t="str">
        <f>IFERROR(IF($K404="","",INDEX(リスト!$F:$F,MATCH($K404,リスト!$E:$E,0))),"")</f>
        <v/>
      </c>
      <c r="U404" s="2" t="str">
        <f>IF($B404="","",RIGHT($G404*1000+200+COUNTIF($G$2:$G404,$G404),9))</f>
        <v/>
      </c>
      <c r="V404" s="2" t="str">
        <f>IF(OR($B404="",設定!$I$15="",設定!$I$15="独立"),"",IF($M404="","　－　",IF($L404="",IF(設定!$I$15="所・名","　－　・"&amp;$M404,IF(設定!$I$15="所/名","　－　 / "&amp;$M404,IF(設定!$I$15="(所)名","(　－　) "&amp;$M404,IF(設定!$I$15="名・所",$M404&amp;"・　－　",IF(設定!$I$15="名/所",$M404&amp;" / 　－　",IF(設定!$I$15="名(所)",$M404&amp;"(　－　)")))))),IF(設定!$I$15="所・名",INDEX(リスト!$S$2:$S$48,MATCH($L404,リスト!$R$2:$R$48,0))&amp;"・"&amp;$M404,IF(設定!$I$15="所/名",INDEX(リスト!$S$2:$S$48,MATCH($L404,リスト!$R$2:$R$48,0))&amp;" / "&amp;$M404,IF(設定!$I$15="(所)名","("&amp;INDEX(リスト!$S$2:$S$48,MATCH($L404,リスト!$R$2:$R$48,0))&amp;") "&amp;$M404,IF(設定!$I$15="名・所",$M404&amp;"・"&amp;INDEX(リスト!$S$2:$S$48,MATCH($L404,リスト!$R$2:$R$48,0)),IF(設定!$I$15="名/所",$M404&amp;" / "&amp;INDEX(リスト!$S$2:$S$48,MATCH($L404,リスト!$R$2:$R$48,0)),IF(設定!$I$15="名(所)",$M404&amp;" ("&amp;INDEX(リスト!$S$2:$S$48,MATCH($L404,リスト!$R$2:$R$48,0))&amp;")")))))))))</f>
        <v/>
      </c>
    </row>
    <row r="405" spans="15:22" x14ac:dyDescent="0.4">
      <c r="O405" s="2" t="str">
        <f>IFERROR(IF($B405="","",INDEX(所属情報!$E:$E,MATCH($A405,所属情報!$A:$A,0))),"")</f>
        <v/>
      </c>
      <c r="P405" s="2" t="str">
        <f t="shared" si="18"/>
        <v/>
      </c>
      <c r="Q405" s="2" t="str">
        <f t="shared" si="19"/>
        <v/>
      </c>
      <c r="R405" s="2" t="str">
        <f t="shared" si="20"/>
        <v/>
      </c>
      <c r="S405" s="2" t="str">
        <f>IFERROR(IF($F405="","",INDEX(リスト!$C:$C,MATCH($F405,リスト!$B:$B,0))),"")</f>
        <v/>
      </c>
      <c r="T405" s="2" t="str">
        <f>IFERROR(IF($K405="","",INDEX(リスト!$F:$F,MATCH($K405,リスト!$E:$E,0))),"")</f>
        <v/>
      </c>
      <c r="U405" s="2" t="str">
        <f>IF($B405="","",RIGHT($G405*1000+200+COUNTIF($G$2:$G405,$G405),9))</f>
        <v/>
      </c>
      <c r="V405" s="2" t="str">
        <f>IF(OR($B405="",設定!$I$15="",設定!$I$15="独立"),"",IF($M405="","　－　",IF($L405="",IF(設定!$I$15="所・名","　－　・"&amp;$M405,IF(設定!$I$15="所/名","　－　 / "&amp;$M405,IF(設定!$I$15="(所)名","(　－　) "&amp;$M405,IF(設定!$I$15="名・所",$M405&amp;"・　－　",IF(設定!$I$15="名/所",$M405&amp;" / 　－　",IF(設定!$I$15="名(所)",$M405&amp;"(　－　)")))))),IF(設定!$I$15="所・名",INDEX(リスト!$S$2:$S$48,MATCH($L405,リスト!$R$2:$R$48,0))&amp;"・"&amp;$M405,IF(設定!$I$15="所/名",INDEX(リスト!$S$2:$S$48,MATCH($L405,リスト!$R$2:$R$48,0))&amp;" / "&amp;$M405,IF(設定!$I$15="(所)名","("&amp;INDEX(リスト!$S$2:$S$48,MATCH($L405,リスト!$R$2:$R$48,0))&amp;") "&amp;$M405,IF(設定!$I$15="名・所",$M405&amp;"・"&amp;INDEX(リスト!$S$2:$S$48,MATCH($L405,リスト!$R$2:$R$48,0)),IF(設定!$I$15="名/所",$M405&amp;" / "&amp;INDEX(リスト!$S$2:$S$48,MATCH($L405,リスト!$R$2:$R$48,0)),IF(設定!$I$15="名(所)",$M405&amp;" ("&amp;INDEX(リスト!$S$2:$S$48,MATCH($L405,リスト!$R$2:$R$48,0))&amp;")")))))))))</f>
        <v/>
      </c>
    </row>
    <row r="406" spans="15:22" x14ac:dyDescent="0.4">
      <c r="O406" s="2" t="str">
        <f>IFERROR(IF($B406="","",INDEX(所属情報!$E:$E,MATCH($A406,所属情報!$A:$A,0))),"")</f>
        <v/>
      </c>
      <c r="P406" s="2" t="str">
        <f t="shared" si="18"/>
        <v/>
      </c>
      <c r="Q406" s="2" t="str">
        <f t="shared" si="19"/>
        <v/>
      </c>
      <c r="R406" s="2" t="str">
        <f t="shared" si="20"/>
        <v/>
      </c>
      <c r="S406" s="2" t="str">
        <f>IFERROR(IF($F406="","",INDEX(リスト!$C:$C,MATCH($F406,リスト!$B:$B,0))),"")</f>
        <v/>
      </c>
      <c r="T406" s="2" t="str">
        <f>IFERROR(IF($K406="","",INDEX(リスト!$F:$F,MATCH($K406,リスト!$E:$E,0))),"")</f>
        <v/>
      </c>
      <c r="U406" s="2" t="str">
        <f>IF($B406="","",RIGHT($G406*1000+200+COUNTIF($G$2:$G406,$G406),9))</f>
        <v/>
      </c>
      <c r="V406" s="2" t="str">
        <f>IF(OR($B406="",設定!$I$15="",設定!$I$15="独立"),"",IF($M406="","　－　",IF($L406="",IF(設定!$I$15="所・名","　－　・"&amp;$M406,IF(設定!$I$15="所/名","　－　 / "&amp;$M406,IF(設定!$I$15="(所)名","(　－　) "&amp;$M406,IF(設定!$I$15="名・所",$M406&amp;"・　－　",IF(設定!$I$15="名/所",$M406&amp;" / 　－　",IF(設定!$I$15="名(所)",$M406&amp;"(　－　)")))))),IF(設定!$I$15="所・名",INDEX(リスト!$S$2:$S$48,MATCH($L406,リスト!$R$2:$R$48,0))&amp;"・"&amp;$M406,IF(設定!$I$15="所/名",INDEX(リスト!$S$2:$S$48,MATCH($L406,リスト!$R$2:$R$48,0))&amp;" / "&amp;$M406,IF(設定!$I$15="(所)名","("&amp;INDEX(リスト!$S$2:$S$48,MATCH($L406,リスト!$R$2:$R$48,0))&amp;") "&amp;$M406,IF(設定!$I$15="名・所",$M406&amp;"・"&amp;INDEX(リスト!$S$2:$S$48,MATCH($L406,リスト!$R$2:$R$48,0)),IF(設定!$I$15="名/所",$M406&amp;" / "&amp;INDEX(リスト!$S$2:$S$48,MATCH($L406,リスト!$R$2:$R$48,0)),IF(設定!$I$15="名(所)",$M406&amp;" ("&amp;INDEX(リスト!$S$2:$S$48,MATCH($L406,リスト!$R$2:$R$48,0))&amp;")")))))))))</f>
        <v/>
      </c>
    </row>
    <row r="407" spans="15:22" x14ac:dyDescent="0.4">
      <c r="O407" s="2" t="str">
        <f>IFERROR(IF($B407="","",INDEX(所属情報!$E:$E,MATCH($A407,所属情報!$A:$A,0))),"")</f>
        <v/>
      </c>
      <c r="P407" s="2" t="str">
        <f t="shared" si="18"/>
        <v/>
      </c>
      <c r="Q407" s="2" t="str">
        <f t="shared" si="19"/>
        <v/>
      </c>
      <c r="R407" s="2" t="str">
        <f t="shared" si="20"/>
        <v/>
      </c>
      <c r="S407" s="2" t="str">
        <f>IFERROR(IF($F407="","",INDEX(リスト!$C:$C,MATCH($F407,リスト!$B:$B,0))),"")</f>
        <v/>
      </c>
      <c r="T407" s="2" t="str">
        <f>IFERROR(IF($K407="","",INDEX(リスト!$F:$F,MATCH($K407,リスト!$E:$E,0))),"")</f>
        <v/>
      </c>
      <c r="U407" s="2" t="str">
        <f>IF($B407="","",RIGHT($G407*1000+200+COUNTIF($G$2:$G407,$G407),9))</f>
        <v/>
      </c>
      <c r="V407" s="2" t="str">
        <f>IF(OR($B407="",設定!$I$15="",設定!$I$15="独立"),"",IF($M407="","　－　",IF($L407="",IF(設定!$I$15="所・名","　－　・"&amp;$M407,IF(設定!$I$15="所/名","　－　 / "&amp;$M407,IF(設定!$I$15="(所)名","(　－　) "&amp;$M407,IF(設定!$I$15="名・所",$M407&amp;"・　－　",IF(設定!$I$15="名/所",$M407&amp;" / 　－　",IF(設定!$I$15="名(所)",$M407&amp;"(　－　)")))))),IF(設定!$I$15="所・名",INDEX(リスト!$S$2:$S$48,MATCH($L407,リスト!$R$2:$R$48,0))&amp;"・"&amp;$M407,IF(設定!$I$15="所/名",INDEX(リスト!$S$2:$S$48,MATCH($L407,リスト!$R$2:$R$48,0))&amp;" / "&amp;$M407,IF(設定!$I$15="(所)名","("&amp;INDEX(リスト!$S$2:$S$48,MATCH($L407,リスト!$R$2:$R$48,0))&amp;") "&amp;$M407,IF(設定!$I$15="名・所",$M407&amp;"・"&amp;INDEX(リスト!$S$2:$S$48,MATCH($L407,リスト!$R$2:$R$48,0)),IF(設定!$I$15="名/所",$M407&amp;" / "&amp;INDEX(リスト!$S$2:$S$48,MATCH($L407,リスト!$R$2:$R$48,0)),IF(設定!$I$15="名(所)",$M407&amp;" ("&amp;INDEX(リスト!$S$2:$S$48,MATCH($L407,リスト!$R$2:$R$48,0))&amp;")")))))))))</f>
        <v/>
      </c>
    </row>
    <row r="408" spans="15:22" x14ac:dyDescent="0.4">
      <c r="O408" s="2" t="str">
        <f>IFERROR(IF($B408="","",INDEX(所属情報!$E:$E,MATCH($A408,所属情報!$A:$A,0))),"")</f>
        <v/>
      </c>
      <c r="P408" s="2" t="str">
        <f t="shared" si="18"/>
        <v/>
      </c>
      <c r="Q408" s="2" t="str">
        <f t="shared" si="19"/>
        <v/>
      </c>
      <c r="R408" s="2" t="str">
        <f t="shared" si="20"/>
        <v/>
      </c>
      <c r="S408" s="2" t="str">
        <f>IFERROR(IF($F408="","",INDEX(リスト!$C:$C,MATCH($F408,リスト!$B:$B,0))),"")</f>
        <v/>
      </c>
      <c r="T408" s="2" t="str">
        <f>IFERROR(IF($K408="","",INDEX(リスト!$F:$F,MATCH($K408,リスト!$E:$E,0))),"")</f>
        <v/>
      </c>
      <c r="U408" s="2" t="str">
        <f>IF($B408="","",RIGHT($G408*1000+200+COUNTIF($G$2:$G408,$G408),9))</f>
        <v/>
      </c>
      <c r="V408" s="2" t="str">
        <f>IF(OR($B408="",設定!$I$15="",設定!$I$15="独立"),"",IF($M408="","　－　",IF($L408="",IF(設定!$I$15="所・名","　－　・"&amp;$M408,IF(設定!$I$15="所/名","　－　 / "&amp;$M408,IF(設定!$I$15="(所)名","(　－　) "&amp;$M408,IF(設定!$I$15="名・所",$M408&amp;"・　－　",IF(設定!$I$15="名/所",$M408&amp;" / 　－　",IF(設定!$I$15="名(所)",$M408&amp;"(　－　)")))))),IF(設定!$I$15="所・名",INDEX(リスト!$S$2:$S$48,MATCH($L408,リスト!$R$2:$R$48,0))&amp;"・"&amp;$M408,IF(設定!$I$15="所/名",INDEX(リスト!$S$2:$S$48,MATCH($L408,リスト!$R$2:$R$48,0))&amp;" / "&amp;$M408,IF(設定!$I$15="(所)名","("&amp;INDEX(リスト!$S$2:$S$48,MATCH($L408,リスト!$R$2:$R$48,0))&amp;") "&amp;$M408,IF(設定!$I$15="名・所",$M408&amp;"・"&amp;INDEX(リスト!$S$2:$S$48,MATCH($L408,リスト!$R$2:$R$48,0)),IF(設定!$I$15="名/所",$M408&amp;" / "&amp;INDEX(リスト!$S$2:$S$48,MATCH($L408,リスト!$R$2:$R$48,0)),IF(設定!$I$15="名(所)",$M408&amp;" ("&amp;INDEX(リスト!$S$2:$S$48,MATCH($L408,リスト!$R$2:$R$48,0))&amp;")")))))))))</f>
        <v/>
      </c>
    </row>
    <row r="409" spans="15:22" x14ac:dyDescent="0.4">
      <c r="O409" s="2" t="str">
        <f>IFERROR(IF($B409="","",INDEX(所属情報!$E:$E,MATCH($A409,所属情報!$A:$A,0))),"")</f>
        <v/>
      </c>
      <c r="P409" s="2" t="str">
        <f t="shared" si="18"/>
        <v/>
      </c>
      <c r="Q409" s="2" t="str">
        <f t="shared" si="19"/>
        <v/>
      </c>
      <c r="R409" s="2" t="str">
        <f t="shared" si="20"/>
        <v/>
      </c>
      <c r="S409" s="2" t="str">
        <f>IFERROR(IF($F409="","",INDEX(リスト!$C:$C,MATCH($F409,リスト!$B:$B,0))),"")</f>
        <v/>
      </c>
      <c r="T409" s="2" t="str">
        <f>IFERROR(IF($K409="","",INDEX(リスト!$F:$F,MATCH($K409,リスト!$E:$E,0))),"")</f>
        <v/>
      </c>
      <c r="U409" s="2" t="str">
        <f>IF($B409="","",RIGHT($G409*1000+200+COUNTIF($G$2:$G409,$G409),9))</f>
        <v/>
      </c>
      <c r="V409" s="2" t="str">
        <f>IF(OR($B409="",設定!$I$15="",設定!$I$15="独立"),"",IF($M409="","　－　",IF($L409="",IF(設定!$I$15="所・名","　－　・"&amp;$M409,IF(設定!$I$15="所/名","　－　 / "&amp;$M409,IF(設定!$I$15="(所)名","(　－　) "&amp;$M409,IF(設定!$I$15="名・所",$M409&amp;"・　－　",IF(設定!$I$15="名/所",$M409&amp;" / 　－　",IF(設定!$I$15="名(所)",$M409&amp;"(　－　)")))))),IF(設定!$I$15="所・名",INDEX(リスト!$S$2:$S$48,MATCH($L409,リスト!$R$2:$R$48,0))&amp;"・"&amp;$M409,IF(設定!$I$15="所/名",INDEX(リスト!$S$2:$S$48,MATCH($L409,リスト!$R$2:$R$48,0))&amp;" / "&amp;$M409,IF(設定!$I$15="(所)名","("&amp;INDEX(リスト!$S$2:$S$48,MATCH($L409,リスト!$R$2:$R$48,0))&amp;") "&amp;$M409,IF(設定!$I$15="名・所",$M409&amp;"・"&amp;INDEX(リスト!$S$2:$S$48,MATCH($L409,リスト!$R$2:$R$48,0)),IF(設定!$I$15="名/所",$M409&amp;" / "&amp;INDEX(リスト!$S$2:$S$48,MATCH($L409,リスト!$R$2:$R$48,0)),IF(設定!$I$15="名(所)",$M409&amp;" ("&amp;INDEX(リスト!$S$2:$S$48,MATCH($L409,リスト!$R$2:$R$48,0))&amp;")")))))))))</f>
        <v/>
      </c>
    </row>
    <row r="410" spans="15:22" x14ac:dyDescent="0.4">
      <c r="O410" s="2" t="str">
        <f>IFERROR(IF($B410="","",INDEX(所属情報!$E:$E,MATCH($A410,所属情報!$A:$A,0))),"")</f>
        <v/>
      </c>
      <c r="P410" s="2" t="str">
        <f t="shared" si="18"/>
        <v/>
      </c>
      <c r="Q410" s="2" t="str">
        <f t="shared" si="19"/>
        <v/>
      </c>
      <c r="R410" s="2" t="str">
        <f t="shared" si="20"/>
        <v/>
      </c>
      <c r="S410" s="2" t="str">
        <f>IFERROR(IF($F410="","",INDEX(リスト!$C:$C,MATCH($F410,リスト!$B:$B,0))),"")</f>
        <v/>
      </c>
      <c r="T410" s="2" t="str">
        <f>IFERROR(IF($K410="","",INDEX(リスト!$F:$F,MATCH($K410,リスト!$E:$E,0))),"")</f>
        <v/>
      </c>
      <c r="U410" s="2" t="str">
        <f>IF($B410="","",RIGHT($G410*1000+200+COUNTIF($G$2:$G410,$G410),9))</f>
        <v/>
      </c>
      <c r="V410" s="2" t="str">
        <f>IF(OR($B410="",設定!$I$15="",設定!$I$15="独立"),"",IF($M410="","　－　",IF($L410="",IF(設定!$I$15="所・名","　－　・"&amp;$M410,IF(設定!$I$15="所/名","　－　 / "&amp;$M410,IF(設定!$I$15="(所)名","(　－　) "&amp;$M410,IF(設定!$I$15="名・所",$M410&amp;"・　－　",IF(設定!$I$15="名/所",$M410&amp;" / 　－　",IF(設定!$I$15="名(所)",$M410&amp;"(　－　)")))))),IF(設定!$I$15="所・名",INDEX(リスト!$S$2:$S$48,MATCH($L410,リスト!$R$2:$R$48,0))&amp;"・"&amp;$M410,IF(設定!$I$15="所/名",INDEX(リスト!$S$2:$S$48,MATCH($L410,リスト!$R$2:$R$48,0))&amp;" / "&amp;$M410,IF(設定!$I$15="(所)名","("&amp;INDEX(リスト!$S$2:$S$48,MATCH($L410,リスト!$R$2:$R$48,0))&amp;") "&amp;$M410,IF(設定!$I$15="名・所",$M410&amp;"・"&amp;INDEX(リスト!$S$2:$S$48,MATCH($L410,リスト!$R$2:$R$48,0)),IF(設定!$I$15="名/所",$M410&amp;" / "&amp;INDEX(リスト!$S$2:$S$48,MATCH($L410,リスト!$R$2:$R$48,0)),IF(設定!$I$15="名(所)",$M410&amp;" ("&amp;INDEX(リスト!$S$2:$S$48,MATCH($L410,リスト!$R$2:$R$48,0))&amp;")")))))))))</f>
        <v/>
      </c>
    </row>
    <row r="411" spans="15:22" x14ac:dyDescent="0.4">
      <c r="O411" s="2" t="str">
        <f>IFERROR(IF($B411="","",INDEX(所属情報!$E:$E,MATCH($A411,所属情報!$A:$A,0))),"")</f>
        <v/>
      </c>
      <c r="P411" s="2" t="str">
        <f t="shared" si="18"/>
        <v/>
      </c>
      <c r="Q411" s="2" t="str">
        <f t="shared" si="19"/>
        <v/>
      </c>
      <c r="R411" s="2" t="str">
        <f t="shared" si="20"/>
        <v/>
      </c>
      <c r="S411" s="2" t="str">
        <f>IFERROR(IF($F411="","",INDEX(リスト!$C:$C,MATCH($F411,リスト!$B:$B,0))),"")</f>
        <v/>
      </c>
      <c r="T411" s="2" t="str">
        <f>IFERROR(IF($K411="","",INDEX(リスト!$F:$F,MATCH($K411,リスト!$E:$E,0))),"")</f>
        <v/>
      </c>
      <c r="U411" s="2" t="str">
        <f>IF($B411="","",RIGHT($G411*1000+200+COUNTIF($G$2:$G411,$G411),9))</f>
        <v/>
      </c>
      <c r="V411" s="2" t="str">
        <f>IF(OR($B411="",設定!$I$15="",設定!$I$15="独立"),"",IF($M411="","　－　",IF($L411="",IF(設定!$I$15="所・名","　－　・"&amp;$M411,IF(設定!$I$15="所/名","　－　 / "&amp;$M411,IF(設定!$I$15="(所)名","(　－　) "&amp;$M411,IF(設定!$I$15="名・所",$M411&amp;"・　－　",IF(設定!$I$15="名/所",$M411&amp;" / 　－　",IF(設定!$I$15="名(所)",$M411&amp;"(　－　)")))))),IF(設定!$I$15="所・名",INDEX(リスト!$S$2:$S$48,MATCH($L411,リスト!$R$2:$R$48,0))&amp;"・"&amp;$M411,IF(設定!$I$15="所/名",INDEX(リスト!$S$2:$S$48,MATCH($L411,リスト!$R$2:$R$48,0))&amp;" / "&amp;$M411,IF(設定!$I$15="(所)名","("&amp;INDEX(リスト!$S$2:$S$48,MATCH($L411,リスト!$R$2:$R$48,0))&amp;") "&amp;$M411,IF(設定!$I$15="名・所",$M411&amp;"・"&amp;INDEX(リスト!$S$2:$S$48,MATCH($L411,リスト!$R$2:$R$48,0)),IF(設定!$I$15="名/所",$M411&amp;" / "&amp;INDEX(リスト!$S$2:$S$48,MATCH($L411,リスト!$R$2:$R$48,0)),IF(設定!$I$15="名(所)",$M411&amp;" ("&amp;INDEX(リスト!$S$2:$S$48,MATCH($L411,リスト!$R$2:$R$48,0))&amp;")")))))))))</f>
        <v/>
      </c>
    </row>
    <row r="412" spans="15:22" x14ac:dyDescent="0.4">
      <c r="O412" s="2" t="str">
        <f>IFERROR(IF($B412="","",INDEX(所属情報!$E:$E,MATCH($A412,所属情報!$A:$A,0))),"")</f>
        <v/>
      </c>
      <c r="P412" s="2" t="str">
        <f t="shared" si="18"/>
        <v/>
      </c>
      <c r="Q412" s="2" t="str">
        <f t="shared" si="19"/>
        <v/>
      </c>
      <c r="R412" s="2" t="str">
        <f t="shared" si="20"/>
        <v/>
      </c>
      <c r="S412" s="2" t="str">
        <f>IFERROR(IF($F412="","",INDEX(リスト!$C:$C,MATCH($F412,リスト!$B:$B,0))),"")</f>
        <v/>
      </c>
      <c r="T412" s="2" t="str">
        <f>IFERROR(IF($K412="","",INDEX(リスト!$F:$F,MATCH($K412,リスト!$E:$E,0))),"")</f>
        <v/>
      </c>
      <c r="U412" s="2" t="str">
        <f>IF($B412="","",RIGHT($G412*1000+200+COUNTIF($G$2:$G412,$G412),9))</f>
        <v/>
      </c>
      <c r="V412" s="2" t="str">
        <f>IF(OR($B412="",設定!$I$15="",設定!$I$15="独立"),"",IF($M412="","　－　",IF($L412="",IF(設定!$I$15="所・名","　－　・"&amp;$M412,IF(設定!$I$15="所/名","　－　 / "&amp;$M412,IF(設定!$I$15="(所)名","(　－　) "&amp;$M412,IF(設定!$I$15="名・所",$M412&amp;"・　－　",IF(設定!$I$15="名/所",$M412&amp;" / 　－　",IF(設定!$I$15="名(所)",$M412&amp;"(　－　)")))))),IF(設定!$I$15="所・名",INDEX(リスト!$S$2:$S$48,MATCH($L412,リスト!$R$2:$R$48,0))&amp;"・"&amp;$M412,IF(設定!$I$15="所/名",INDEX(リスト!$S$2:$S$48,MATCH($L412,リスト!$R$2:$R$48,0))&amp;" / "&amp;$M412,IF(設定!$I$15="(所)名","("&amp;INDEX(リスト!$S$2:$S$48,MATCH($L412,リスト!$R$2:$R$48,0))&amp;") "&amp;$M412,IF(設定!$I$15="名・所",$M412&amp;"・"&amp;INDEX(リスト!$S$2:$S$48,MATCH($L412,リスト!$R$2:$R$48,0)),IF(設定!$I$15="名/所",$M412&amp;" / "&amp;INDEX(リスト!$S$2:$S$48,MATCH($L412,リスト!$R$2:$R$48,0)),IF(設定!$I$15="名(所)",$M412&amp;" ("&amp;INDEX(リスト!$S$2:$S$48,MATCH($L412,リスト!$R$2:$R$48,0))&amp;")")))))))))</f>
        <v/>
      </c>
    </row>
    <row r="413" spans="15:22" x14ac:dyDescent="0.4">
      <c r="O413" s="2" t="str">
        <f>IFERROR(IF($B413="","",INDEX(所属情報!$E:$E,MATCH($A413,所属情報!$A:$A,0))),"")</f>
        <v/>
      </c>
      <c r="P413" s="2" t="str">
        <f t="shared" si="18"/>
        <v/>
      </c>
      <c r="Q413" s="2" t="str">
        <f t="shared" si="19"/>
        <v/>
      </c>
      <c r="R413" s="2" t="str">
        <f t="shared" si="20"/>
        <v/>
      </c>
      <c r="S413" s="2" t="str">
        <f>IFERROR(IF($F413="","",INDEX(リスト!$C:$C,MATCH($F413,リスト!$B:$B,0))),"")</f>
        <v/>
      </c>
      <c r="T413" s="2" t="str">
        <f>IFERROR(IF($K413="","",INDEX(リスト!$F:$F,MATCH($K413,リスト!$E:$E,0))),"")</f>
        <v/>
      </c>
      <c r="U413" s="2" t="str">
        <f>IF($B413="","",RIGHT($G413*1000+200+COUNTIF($G$2:$G413,$G413),9))</f>
        <v/>
      </c>
      <c r="V413" s="2" t="str">
        <f>IF(OR($B413="",設定!$I$15="",設定!$I$15="独立"),"",IF($M413="","　－　",IF($L413="",IF(設定!$I$15="所・名","　－　・"&amp;$M413,IF(設定!$I$15="所/名","　－　 / "&amp;$M413,IF(設定!$I$15="(所)名","(　－　) "&amp;$M413,IF(設定!$I$15="名・所",$M413&amp;"・　－　",IF(設定!$I$15="名/所",$M413&amp;" / 　－　",IF(設定!$I$15="名(所)",$M413&amp;"(　－　)")))))),IF(設定!$I$15="所・名",INDEX(リスト!$S$2:$S$48,MATCH($L413,リスト!$R$2:$R$48,0))&amp;"・"&amp;$M413,IF(設定!$I$15="所/名",INDEX(リスト!$S$2:$S$48,MATCH($L413,リスト!$R$2:$R$48,0))&amp;" / "&amp;$M413,IF(設定!$I$15="(所)名","("&amp;INDEX(リスト!$S$2:$S$48,MATCH($L413,リスト!$R$2:$R$48,0))&amp;") "&amp;$M413,IF(設定!$I$15="名・所",$M413&amp;"・"&amp;INDEX(リスト!$S$2:$S$48,MATCH($L413,リスト!$R$2:$R$48,0)),IF(設定!$I$15="名/所",$M413&amp;" / "&amp;INDEX(リスト!$S$2:$S$48,MATCH($L413,リスト!$R$2:$R$48,0)),IF(設定!$I$15="名(所)",$M413&amp;" ("&amp;INDEX(リスト!$S$2:$S$48,MATCH($L413,リスト!$R$2:$R$48,0))&amp;")")))))))))</f>
        <v/>
      </c>
    </row>
    <row r="414" spans="15:22" x14ac:dyDescent="0.4">
      <c r="O414" s="2" t="str">
        <f>IFERROR(IF($B414="","",INDEX(所属情報!$E:$E,MATCH($A414,所属情報!$A:$A,0))),"")</f>
        <v/>
      </c>
      <c r="P414" s="2" t="str">
        <f t="shared" si="18"/>
        <v/>
      </c>
      <c r="Q414" s="2" t="str">
        <f t="shared" si="19"/>
        <v/>
      </c>
      <c r="R414" s="2" t="str">
        <f t="shared" si="20"/>
        <v/>
      </c>
      <c r="S414" s="2" t="str">
        <f>IFERROR(IF($F414="","",INDEX(リスト!$C:$C,MATCH($F414,リスト!$B:$B,0))),"")</f>
        <v/>
      </c>
      <c r="T414" s="2" t="str">
        <f>IFERROR(IF($K414="","",INDEX(リスト!$F:$F,MATCH($K414,リスト!$E:$E,0))),"")</f>
        <v/>
      </c>
      <c r="U414" s="2" t="str">
        <f>IF($B414="","",RIGHT($G414*1000+200+COUNTIF($G$2:$G414,$G414),9))</f>
        <v/>
      </c>
      <c r="V414" s="2" t="str">
        <f>IF(OR($B414="",設定!$I$15="",設定!$I$15="独立"),"",IF($M414="","　－　",IF($L414="",IF(設定!$I$15="所・名","　－　・"&amp;$M414,IF(設定!$I$15="所/名","　－　 / "&amp;$M414,IF(設定!$I$15="(所)名","(　－　) "&amp;$M414,IF(設定!$I$15="名・所",$M414&amp;"・　－　",IF(設定!$I$15="名/所",$M414&amp;" / 　－　",IF(設定!$I$15="名(所)",$M414&amp;"(　－　)")))))),IF(設定!$I$15="所・名",INDEX(リスト!$S$2:$S$48,MATCH($L414,リスト!$R$2:$R$48,0))&amp;"・"&amp;$M414,IF(設定!$I$15="所/名",INDEX(リスト!$S$2:$S$48,MATCH($L414,リスト!$R$2:$R$48,0))&amp;" / "&amp;$M414,IF(設定!$I$15="(所)名","("&amp;INDEX(リスト!$S$2:$S$48,MATCH($L414,リスト!$R$2:$R$48,0))&amp;") "&amp;$M414,IF(設定!$I$15="名・所",$M414&amp;"・"&amp;INDEX(リスト!$S$2:$S$48,MATCH($L414,リスト!$R$2:$R$48,0)),IF(設定!$I$15="名/所",$M414&amp;" / "&amp;INDEX(リスト!$S$2:$S$48,MATCH($L414,リスト!$R$2:$R$48,0)),IF(設定!$I$15="名(所)",$M414&amp;" ("&amp;INDEX(リスト!$S$2:$S$48,MATCH($L414,リスト!$R$2:$R$48,0))&amp;")")))))))))</f>
        <v/>
      </c>
    </row>
    <row r="415" spans="15:22" x14ac:dyDescent="0.4">
      <c r="O415" s="2" t="str">
        <f>IFERROR(IF($B415="","",INDEX(所属情報!$E:$E,MATCH($A415,所属情報!$A:$A,0))),"")</f>
        <v/>
      </c>
      <c r="P415" s="2" t="str">
        <f t="shared" si="18"/>
        <v/>
      </c>
      <c r="Q415" s="2" t="str">
        <f t="shared" si="19"/>
        <v/>
      </c>
      <c r="R415" s="2" t="str">
        <f t="shared" si="20"/>
        <v/>
      </c>
      <c r="S415" s="2" t="str">
        <f>IFERROR(IF($F415="","",INDEX(リスト!$C:$C,MATCH($F415,リスト!$B:$B,0))),"")</f>
        <v/>
      </c>
      <c r="T415" s="2" t="str">
        <f>IFERROR(IF($K415="","",INDEX(リスト!$F:$F,MATCH($K415,リスト!$E:$E,0))),"")</f>
        <v/>
      </c>
      <c r="U415" s="2" t="str">
        <f>IF($B415="","",RIGHT($G415*1000+200+COUNTIF($G$2:$G415,$G415),9))</f>
        <v/>
      </c>
      <c r="V415" s="2" t="str">
        <f>IF(OR($B415="",設定!$I$15="",設定!$I$15="独立"),"",IF($M415="","　－　",IF($L415="",IF(設定!$I$15="所・名","　－　・"&amp;$M415,IF(設定!$I$15="所/名","　－　 / "&amp;$M415,IF(設定!$I$15="(所)名","(　－　) "&amp;$M415,IF(設定!$I$15="名・所",$M415&amp;"・　－　",IF(設定!$I$15="名/所",$M415&amp;" / 　－　",IF(設定!$I$15="名(所)",$M415&amp;"(　－　)")))))),IF(設定!$I$15="所・名",INDEX(リスト!$S$2:$S$48,MATCH($L415,リスト!$R$2:$R$48,0))&amp;"・"&amp;$M415,IF(設定!$I$15="所/名",INDEX(リスト!$S$2:$S$48,MATCH($L415,リスト!$R$2:$R$48,0))&amp;" / "&amp;$M415,IF(設定!$I$15="(所)名","("&amp;INDEX(リスト!$S$2:$S$48,MATCH($L415,リスト!$R$2:$R$48,0))&amp;") "&amp;$M415,IF(設定!$I$15="名・所",$M415&amp;"・"&amp;INDEX(リスト!$S$2:$S$48,MATCH($L415,リスト!$R$2:$R$48,0)),IF(設定!$I$15="名/所",$M415&amp;" / "&amp;INDEX(リスト!$S$2:$S$48,MATCH($L415,リスト!$R$2:$R$48,0)),IF(設定!$I$15="名(所)",$M415&amp;" ("&amp;INDEX(リスト!$S$2:$S$48,MATCH($L415,リスト!$R$2:$R$48,0))&amp;")")))))))))</f>
        <v/>
      </c>
    </row>
    <row r="416" spans="15:22" x14ac:dyDescent="0.4">
      <c r="O416" s="2" t="str">
        <f>IFERROR(IF($B416="","",INDEX(所属情報!$E:$E,MATCH($A416,所属情報!$A:$A,0))),"")</f>
        <v/>
      </c>
      <c r="P416" s="2" t="str">
        <f t="shared" si="18"/>
        <v/>
      </c>
      <c r="Q416" s="2" t="str">
        <f t="shared" si="19"/>
        <v/>
      </c>
      <c r="R416" s="2" t="str">
        <f t="shared" si="20"/>
        <v/>
      </c>
      <c r="S416" s="2" t="str">
        <f>IFERROR(IF($F416="","",INDEX(リスト!$C:$C,MATCH($F416,リスト!$B:$B,0))),"")</f>
        <v/>
      </c>
      <c r="T416" s="2" t="str">
        <f>IFERROR(IF($K416="","",INDEX(リスト!$F:$F,MATCH($K416,リスト!$E:$E,0))),"")</f>
        <v/>
      </c>
      <c r="U416" s="2" t="str">
        <f>IF($B416="","",RIGHT($G416*1000+200+COUNTIF($G$2:$G416,$G416),9))</f>
        <v/>
      </c>
      <c r="V416" s="2" t="str">
        <f>IF(OR($B416="",設定!$I$15="",設定!$I$15="独立"),"",IF($M416="","　－　",IF($L416="",IF(設定!$I$15="所・名","　－　・"&amp;$M416,IF(設定!$I$15="所/名","　－　 / "&amp;$M416,IF(設定!$I$15="(所)名","(　－　) "&amp;$M416,IF(設定!$I$15="名・所",$M416&amp;"・　－　",IF(設定!$I$15="名/所",$M416&amp;" / 　－　",IF(設定!$I$15="名(所)",$M416&amp;"(　－　)")))))),IF(設定!$I$15="所・名",INDEX(リスト!$S$2:$S$48,MATCH($L416,リスト!$R$2:$R$48,0))&amp;"・"&amp;$M416,IF(設定!$I$15="所/名",INDEX(リスト!$S$2:$S$48,MATCH($L416,リスト!$R$2:$R$48,0))&amp;" / "&amp;$M416,IF(設定!$I$15="(所)名","("&amp;INDEX(リスト!$S$2:$S$48,MATCH($L416,リスト!$R$2:$R$48,0))&amp;") "&amp;$M416,IF(設定!$I$15="名・所",$M416&amp;"・"&amp;INDEX(リスト!$S$2:$S$48,MATCH($L416,リスト!$R$2:$R$48,0)),IF(設定!$I$15="名/所",$M416&amp;" / "&amp;INDEX(リスト!$S$2:$S$48,MATCH($L416,リスト!$R$2:$R$48,0)),IF(設定!$I$15="名(所)",$M416&amp;" ("&amp;INDEX(リスト!$S$2:$S$48,MATCH($L416,リスト!$R$2:$R$48,0))&amp;")")))))))))</f>
        <v/>
      </c>
    </row>
    <row r="417" spans="15:22" x14ac:dyDescent="0.4">
      <c r="O417" s="2" t="str">
        <f>IFERROR(IF($B417="","",INDEX(所属情報!$E:$E,MATCH($A417,所属情報!$A:$A,0))),"")</f>
        <v/>
      </c>
      <c r="P417" s="2" t="str">
        <f t="shared" si="18"/>
        <v/>
      </c>
      <c r="Q417" s="2" t="str">
        <f t="shared" si="19"/>
        <v/>
      </c>
      <c r="R417" s="2" t="str">
        <f t="shared" si="20"/>
        <v/>
      </c>
      <c r="S417" s="2" t="str">
        <f>IFERROR(IF($F417="","",INDEX(リスト!$C:$C,MATCH($F417,リスト!$B:$B,0))),"")</f>
        <v/>
      </c>
      <c r="T417" s="2" t="str">
        <f>IFERROR(IF($K417="","",INDEX(リスト!$F:$F,MATCH($K417,リスト!$E:$E,0))),"")</f>
        <v/>
      </c>
      <c r="U417" s="2" t="str">
        <f>IF($B417="","",RIGHT($G417*1000+200+COUNTIF($G$2:$G417,$G417),9))</f>
        <v/>
      </c>
      <c r="V417" s="2" t="str">
        <f>IF(OR($B417="",設定!$I$15="",設定!$I$15="独立"),"",IF($M417="","　－　",IF($L417="",IF(設定!$I$15="所・名","　－　・"&amp;$M417,IF(設定!$I$15="所/名","　－　 / "&amp;$M417,IF(設定!$I$15="(所)名","(　－　) "&amp;$M417,IF(設定!$I$15="名・所",$M417&amp;"・　－　",IF(設定!$I$15="名/所",$M417&amp;" / 　－　",IF(設定!$I$15="名(所)",$M417&amp;"(　－　)")))))),IF(設定!$I$15="所・名",INDEX(リスト!$S$2:$S$48,MATCH($L417,リスト!$R$2:$R$48,0))&amp;"・"&amp;$M417,IF(設定!$I$15="所/名",INDEX(リスト!$S$2:$S$48,MATCH($L417,リスト!$R$2:$R$48,0))&amp;" / "&amp;$M417,IF(設定!$I$15="(所)名","("&amp;INDEX(リスト!$S$2:$S$48,MATCH($L417,リスト!$R$2:$R$48,0))&amp;") "&amp;$M417,IF(設定!$I$15="名・所",$M417&amp;"・"&amp;INDEX(リスト!$S$2:$S$48,MATCH($L417,リスト!$R$2:$R$48,0)),IF(設定!$I$15="名/所",$M417&amp;" / "&amp;INDEX(リスト!$S$2:$S$48,MATCH($L417,リスト!$R$2:$R$48,0)),IF(設定!$I$15="名(所)",$M417&amp;" ("&amp;INDEX(リスト!$S$2:$S$48,MATCH($L417,リスト!$R$2:$R$48,0))&amp;")")))))))))</f>
        <v/>
      </c>
    </row>
    <row r="418" spans="15:22" x14ac:dyDescent="0.4">
      <c r="O418" s="2" t="str">
        <f>IFERROR(IF($B418="","",INDEX(所属情報!$E:$E,MATCH($A418,所属情報!$A:$A,0))),"")</f>
        <v/>
      </c>
      <c r="P418" s="2" t="str">
        <f t="shared" si="18"/>
        <v/>
      </c>
      <c r="Q418" s="2" t="str">
        <f t="shared" si="19"/>
        <v/>
      </c>
      <c r="R418" s="2" t="str">
        <f t="shared" si="20"/>
        <v/>
      </c>
      <c r="S418" s="2" t="str">
        <f>IFERROR(IF($F418="","",INDEX(リスト!$C:$C,MATCH($F418,リスト!$B:$B,0))),"")</f>
        <v/>
      </c>
      <c r="T418" s="2" t="str">
        <f>IFERROR(IF($K418="","",INDEX(リスト!$F:$F,MATCH($K418,リスト!$E:$E,0))),"")</f>
        <v/>
      </c>
      <c r="U418" s="2" t="str">
        <f>IF($B418="","",RIGHT($G418*1000+200+COUNTIF($G$2:$G418,$G418),9))</f>
        <v/>
      </c>
      <c r="V418" s="2" t="str">
        <f>IF(OR($B418="",設定!$I$15="",設定!$I$15="独立"),"",IF($M418="","　－　",IF($L418="",IF(設定!$I$15="所・名","　－　・"&amp;$M418,IF(設定!$I$15="所/名","　－　 / "&amp;$M418,IF(設定!$I$15="(所)名","(　－　) "&amp;$M418,IF(設定!$I$15="名・所",$M418&amp;"・　－　",IF(設定!$I$15="名/所",$M418&amp;" / 　－　",IF(設定!$I$15="名(所)",$M418&amp;"(　－　)")))))),IF(設定!$I$15="所・名",INDEX(リスト!$S$2:$S$48,MATCH($L418,リスト!$R$2:$R$48,0))&amp;"・"&amp;$M418,IF(設定!$I$15="所/名",INDEX(リスト!$S$2:$S$48,MATCH($L418,リスト!$R$2:$R$48,0))&amp;" / "&amp;$M418,IF(設定!$I$15="(所)名","("&amp;INDEX(リスト!$S$2:$S$48,MATCH($L418,リスト!$R$2:$R$48,0))&amp;") "&amp;$M418,IF(設定!$I$15="名・所",$M418&amp;"・"&amp;INDEX(リスト!$S$2:$S$48,MATCH($L418,リスト!$R$2:$R$48,0)),IF(設定!$I$15="名/所",$M418&amp;" / "&amp;INDEX(リスト!$S$2:$S$48,MATCH($L418,リスト!$R$2:$R$48,0)),IF(設定!$I$15="名(所)",$M418&amp;" ("&amp;INDEX(リスト!$S$2:$S$48,MATCH($L418,リスト!$R$2:$R$48,0))&amp;")")))))))))</f>
        <v/>
      </c>
    </row>
    <row r="419" spans="15:22" x14ac:dyDescent="0.4">
      <c r="O419" s="2" t="str">
        <f>IFERROR(IF($B419="","",INDEX(所属情報!$E:$E,MATCH($A419,所属情報!$A:$A,0))),"")</f>
        <v/>
      </c>
      <c r="P419" s="2" t="str">
        <f t="shared" si="18"/>
        <v/>
      </c>
      <c r="Q419" s="2" t="str">
        <f t="shared" si="19"/>
        <v/>
      </c>
      <c r="R419" s="2" t="str">
        <f t="shared" si="20"/>
        <v/>
      </c>
      <c r="S419" s="2" t="str">
        <f>IFERROR(IF($F419="","",INDEX(リスト!$C:$C,MATCH($F419,リスト!$B:$B,0))),"")</f>
        <v/>
      </c>
      <c r="T419" s="2" t="str">
        <f>IFERROR(IF($K419="","",INDEX(リスト!$F:$F,MATCH($K419,リスト!$E:$E,0))),"")</f>
        <v/>
      </c>
      <c r="U419" s="2" t="str">
        <f>IF($B419="","",RIGHT($G419*1000+200+COUNTIF($G$2:$G419,$G419),9))</f>
        <v/>
      </c>
      <c r="V419" s="2" t="str">
        <f>IF(OR($B419="",設定!$I$15="",設定!$I$15="独立"),"",IF($M419="","　－　",IF($L419="",IF(設定!$I$15="所・名","　－　・"&amp;$M419,IF(設定!$I$15="所/名","　－　 / "&amp;$M419,IF(設定!$I$15="(所)名","(　－　) "&amp;$M419,IF(設定!$I$15="名・所",$M419&amp;"・　－　",IF(設定!$I$15="名/所",$M419&amp;" / 　－　",IF(設定!$I$15="名(所)",$M419&amp;"(　－　)")))))),IF(設定!$I$15="所・名",INDEX(リスト!$S$2:$S$48,MATCH($L419,リスト!$R$2:$R$48,0))&amp;"・"&amp;$M419,IF(設定!$I$15="所/名",INDEX(リスト!$S$2:$S$48,MATCH($L419,リスト!$R$2:$R$48,0))&amp;" / "&amp;$M419,IF(設定!$I$15="(所)名","("&amp;INDEX(リスト!$S$2:$S$48,MATCH($L419,リスト!$R$2:$R$48,0))&amp;") "&amp;$M419,IF(設定!$I$15="名・所",$M419&amp;"・"&amp;INDEX(リスト!$S$2:$S$48,MATCH($L419,リスト!$R$2:$R$48,0)),IF(設定!$I$15="名/所",$M419&amp;" / "&amp;INDEX(リスト!$S$2:$S$48,MATCH($L419,リスト!$R$2:$R$48,0)),IF(設定!$I$15="名(所)",$M419&amp;" ("&amp;INDEX(リスト!$S$2:$S$48,MATCH($L419,リスト!$R$2:$R$48,0))&amp;")")))))))))</f>
        <v/>
      </c>
    </row>
    <row r="420" spans="15:22" x14ac:dyDescent="0.4">
      <c r="O420" s="2" t="str">
        <f>IFERROR(IF($B420="","",INDEX(所属情報!$E:$E,MATCH($A420,所属情報!$A:$A,0))),"")</f>
        <v/>
      </c>
      <c r="P420" s="2" t="str">
        <f t="shared" si="18"/>
        <v/>
      </c>
      <c r="Q420" s="2" t="str">
        <f t="shared" si="19"/>
        <v/>
      </c>
      <c r="R420" s="2" t="str">
        <f t="shared" si="20"/>
        <v/>
      </c>
      <c r="S420" s="2" t="str">
        <f>IFERROR(IF($F420="","",INDEX(リスト!$C:$C,MATCH($F420,リスト!$B:$B,0))),"")</f>
        <v/>
      </c>
      <c r="T420" s="2" t="str">
        <f>IFERROR(IF($K420="","",INDEX(リスト!$F:$F,MATCH($K420,リスト!$E:$E,0))),"")</f>
        <v/>
      </c>
      <c r="U420" s="2" t="str">
        <f>IF($B420="","",RIGHT($G420*1000+200+COUNTIF($G$2:$G420,$G420),9))</f>
        <v/>
      </c>
      <c r="V420" s="2" t="str">
        <f>IF(OR($B420="",設定!$I$15="",設定!$I$15="独立"),"",IF($M420="","　－　",IF($L420="",IF(設定!$I$15="所・名","　－　・"&amp;$M420,IF(設定!$I$15="所/名","　－　 / "&amp;$M420,IF(設定!$I$15="(所)名","(　－　) "&amp;$M420,IF(設定!$I$15="名・所",$M420&amp;"・　－　",IF(設定!$I$15="名/所",$M420&amp;" / 　－　",IF(設定!$I$15="名(所)",$M420&amp;"(　－　)")))))),IF(設定!$I$15="所・名",INDEX(リスト!$S$2:$S$48,MATCH($L420,リスト!$R$2:$R$48,0))&amp;"・"&amp;$M420,IF(設定!$I$15="所/名",INDEX(リスト!$S$2:$S$48,MATCH($L420,リスト!$R$2:$R$48,0))&amp;" / "&amp;$M420,IF(設定!$I$15="(所)名","("&amp;INDEX(リスト!$S$2:$S$48,MATCH($L420,リスト!$R$2:$R$48,0))&amp;") "&amp;$M420,IF(設定!$I$15="名・所",$M420&amp;"・"&amp;INDEX(リスト!$S$2:$S$48,MATCH($L420,リスト!$R$2:$R$48,0)),IF(設定!$I$15="名/所",$M420&amp;" / "&amp;INDEX(リスト!$S$2:$S$48,MATCH($L420,リスト!$R$2:$R$48,0)),IF(設定!$I$15="名(所)",$M420&amp;" ("&amp;INDEX(リスト!$S$2:$S$48,MATCH($L420,リスト!$R$2:$R$48,0))&amp;")")))))))))</f>
        <v/>
      </c>
    </row>
    <row r="421" spans="15:22" x14ac:dyDescent="0.4">
      <c r="O421" s="2" t="str">
        <f>IFERROR(IF($B421="","",INDEX(所属情報!$E:$E,MATCH($A421,所属情報!$A:$A,0))),"")</f>
        <v/>
      </c>
      <c r="P421" s="2" t="str">
        <f t="shared" si="18"/>
        <v/>
      </c>
      <c r="Q421" s="2" t="str">
        <f t="shared" si="19"/>
        <v/>
      </c>
      <c r="R421" s="2" t="str">
        <f t="shared" si="20"/>
        <v/>
      </c>
      <c r="S421" s="2" t="str">
        <f>IFERROR(IF($F421="","",INDEX(リスト!$C:$C,MATCH($F421,リスト!$B:$B,0))),"")</f>
        <v/>
      </c>
      <c r="T421" s="2" t="str">
        <f>IFERROR(IF($K421="","",INDEX(リスト!$F:$F,MATCH($K421,リスト!$E:$E,0))),"")</f>
        <v/>
      </c>
      <c r="U421" s="2" t="str">
        <f>IF($B421="","",RIGHT($G421*1000+200+COUNTIF($G$2:$G421,$G421),9))</f>
        <v/>
      </c>
      <c r="V421" s="2" t="str">
        <f>IF(OR($B421="",設定!$I$15="",設定!$I$15="独立"),"",IF($M421="","　－　",IF($L421="",IF(設定!$I$15="所・名","　－　・"&amp;$M421,IF(設定!$I$15="所/名","　－　 / "&amp;$M421,IF(設定!$I$15="(所)名","(　－　) "&amp;$M421,IF(設定!$I$15="名・所",$M421&amp;"・　－　",IF(設定!$I$15="名/所",$M421&amp;" / 　－　",IF(設定!$I$15="名(所)",$M421&amp;"(　－　)")))))),IF(設定!$I$15="所・名",INDEX(リスト!$S$2:$S$48,MATCH($L421,リスト!$R$2:$R$48,0))&amp;"・"&amp;$M421,IF(設定!$I$15="所/名",INDEX(リスト!$S$2:$S$48,MATCH($L421,リスト!$R$2:$R$48,0))&amp;" / "&amp;$M421,IF(設定!$I$15="(所)名","("&amp;INDEX(リスト!$S$2:$S$48,MATCH($L421,リスト!$R$2:$R$48,0))&amp;") "&amp;$M421,IF(設定!$I$15="名・所",$M421&amp;"・"&amp;INDEX(リスト!$S$2:$S$48,MATCH($L421,リスト!$R$2:$R$48,0)),IF(設定!$I$15="名/所",$M421&amp;" / "&amp;INDEX(リスト!$S$2:$S$48,MATCH($L421,リスト!$R$2:$R$48,0)),IF(設定!$I$15="名(所)",$M421&amp;" ("&amp;INDEX(リスト!$S$2:$S$48,MATCH($L421,リスト!$R$2:$R$48,0))&amp;")")))))))))</f>
        <v/>
      </c>
    </row>
    <row r="422" spans="15:22" x14ac:dyDescent="0.4">
      <c r="O422" s="2" t="str">
        <f>IFERROR(IF($B422="","",INDEX(所属情報!$E:$E,MATCH($A422,所属情報!$A:$A,0))),"")</f>
        <v/>
      </c>
      <c r="P422" s="2" t="str">
        <f t="shared" si="18"/>
        <v/>
      </c>
      <c r="Q422" s="2" t="str">
        <f t="shared" si="19"/>
        <v/>
      </c>
      <c r="R422" s="2" t="str">
        <f t="shared" si="20"/>
        <v/>
      </c>
      <c r="S422" s="2" t="str">
        <f>IFERROR(IF($F422="","",INDEX(リスト!$C:$C,MATCH($F422,リスト!$B:$B,0))),"")</f>
        <v/>
      </c>
      <c r="T422" s="2" t="str">
        <f>IFERROR(IF($K422="","",INDEX(リスト!$F:$F,MATCH($K422,リスト!$E:$E,0))),"")</f>
        <v/>
      </c>
      <c r="U422" s="2" t="str">
        <f>IF($B422="","",RIGHT($G422*1000+200+COUNTIF($G$2:$G422,$G422),9))</f>
        <v/>
      </c>
      <c r="V422" s="2" t="str">
        <f>IF(OR($B422="",設定!$I$15="",設定!$I$15="独立"),"",IF($M422="","　－　",IF($L422="",IF(設定!$I$15="所・名","　－　・"&amp;$M422,IF(設定!$I$15="所/名","　－　 / "&amp;$M422,IF(設定!$I$15="(所)名","(　－　) "&amp;$M422,IF(設定!$I$15="名・所",$M422&amp;"・　－　",IF(設定!$I$15="名/所",$M422&amp;" / 　－　",IF(設定!$I$15="名(所)",$M422&amp;"(　－　)")))))),IF(設定!$I$15="所・名",INDEX(リスト!$S$2:$S$48,MATCH($L422,リスト!$R$2:$R$48,0))&amp;"・"&amp;$M422,IF(設定!$I$15="所/名",INDEX(リスト!$S$2:$S$48,MATCH($L422,リスト!$R$2:$R$48,0))&amp;" / "&amp;$M422,IF(設定!$I$15="(所)名","("&amp;INDEX(リスト!$S$2:$S$48,MATCH($L422,リスト!$R$2:$R$48,0))&amp;") "&amp;$M422,IF(設定!$I$15="名・所",$M422&amp;"・"&amp;INDEX(リスト!$S$2:$S$48,MATCH($L422,リスト!$R$2:$R$48,0)),IF(設定!$I$15="名/所",$M422&amp;" / "&amp;INDEX(リスト!$S$2:$S$48,MATCH($L422,リスト!$R$2:$R$48,0)),IF(設定!$I$15="名(所)",$M422&amp;" ("&amp;INDEX(リスト!$S$2:$S$48,MATCH($L422,リスト!$R$2:$R$48,0))&amp;")")))))))))</f>
        <v/>
      </c>
    </row>
    <row r="423" spans="15:22" x14ac:dyDescent="0.4">
      <c r="O423" s="2" t="str">
        <f>IFERROR(IF($B423="","",INDEX(所属情報!$E:$E,MATCH($A423,所属情報!$A:$A,0))),"")</f>
        <v/>
      </c>
      <c r="P423" s="2" t="str">
        <f t="shared" si="18"/>
        <v/>
      </c>
      <c r="Q423" s="2" t="str">
        <f t="shared" si="19"/>
        <v/>
      </c>
      <c r="R423" s="2" t="str">
        <f t="shared" si="20"/>
        <v/>
      </c>
      <c r="S423" s="2" t="str">
        <f>IFERROR(IF($F423="","",INDEX(リスト!$C:$C,MATCH($F423,リスト!$B:$B,0))),"")</f>
        <v/>
      </c>
      <c r="T423" s="2" t="str">
        <f>IFERROR(IF($K423="","",INDEX(リスト!$F:$F,MATCH($K423,リスト!$E:$E,0))),"")</f>
        <v/>
      </c>
      <c r="U423" s="2" t="str">
        <f>IF($B423="","",RIGHT($G423*1000+200+COUNTIF($G$2:$G423,$G423),9))</f>
        <v/>
      </c>
      <c r="V423" s="2" t="str">
        <f>IF(OR($B423="",設定!$I$15="",設定!$I$15="独立"),"",IF($M423="","　－　",IF($L423="",IF(設定!$I$15="所・名","　－　・"&amp;$M423,IF(設定!$I$15="所/名","　－　 / "&amp;$M423,IF(設定!$I$15="(所)名","(　－　) "&amp;$M423,IF(設定!$I$15="名・所",$M423&amp;"・　－　",IF(設定!$I$15="名/所",$M423&amp;" / 　－　",IF(設定!$I$15="名(所)",$M423&amp;"(　－　)")))))),IF(設定!$I$15="所・名",INDEX(リスト!$S$2:$S$48,MATCH($L423,リスト!$R$2:$R$48,0))&amp;"・"&amp;$M423,IF(設定!$I$15="所/名",INDEX(リスト!$S$2:$S$48,MATCH($L423,リスト!$R$2:$R$48,0))&amp;" / "&amp;$M423,IF(設定!$I$15="(所)名","("&amp;INDEX(リスト!$S$2:$S$48,MATCH($L423,リスト!$R$2:$R$48,0))&amp;") "&amp;$M423,IF(設定!$I$15="名・所",$M423&amp;"・"&amp;INDEX(リスト!$S$2:$S$48,MATCH($L423,リスト!$R$2:$R$48,0)),IF(設定!$I$15="名/所",$M423&amp;" / "&amp;INDEX(リスト!$S$2:$S$48,MATCH($L423,リスト!$R$2:$R$48,0)),IF(設定!$I$15="名(所)",$M423&amp;" ("&amp;INDEX(リスト!$S$2:$S$48,MATCH($L423,リスト!$R$2:$R$48,0))&amp;")")))))))))</f>
        <v/>
      </c>
    </row>
    <row r="424" spans="15:22" x14ac:dyDescent="0.4">
      <c r="O424" s="2" t="str">
        <f>IFERROR(IF($B424="","",INDEX(所属情報!$E:$E,MATCH($A424,所属情報!$A:$A,0))),"")</f>
        <v/>
      </c>
      <c r="P424" s="2" t="str">
        <f t="shared" si="18"/>
        <v/>
      </c>
      <c r="Q424" s="2" t="str">
        <f t="shared" si="19"/>
        <v/>
      </c>
      <c r="R424" s="2" t="str">
        <f t="shared" si="20"/>
        <v/>
      </c>
      <c r="S424" s="2" t="str">
        <f>IFERROR(IF($F424="","",INDEX(リスト!$C:$C,MATCH($F424,リスト!$B:$B,0))),"")</f>
        <v/>
      </c>
      <c r="T424" s="2" t="str">
        <f>IFERROR(IF($K424="","",INDEX(リスト!$F:$F,MATCH($K424,リスト!$E:$E,0))),"")</f>
        <v/>
      </c>
      <c r="U424" s="2" t="str">
        <f>IF($B424="","",RIGHT($G424*1000+200+COUNTIF($G$2:$G424,$G424),9))</f>
        <v/>
      </c>
      <c r="V424" s="2" t="str">
        <f>IF(OR($B424="",設定!$I$15="",設定!$I$15="独立"),"",IF($M424="","　－　",IF($L424="",IF(設定!$I$15="所・名","　－　・"&amp;$M424,IF(設定!$I$15="所/名","　－　 / "&amp;$M424,IF(設定!$I$15="(所)名","(　－　) "&amp;$M424,IF(設定!$I$15="名・所",$M424&amp;"・　－　",IF(設定!$I$15="名/所",$M424&amp;" / 　－　",IF(設定!$I$15="名(所)",$M424&amp;"(　－　)")))))),IF(設定!$I$15="所・名",INDEX(リスト!$S$2:$S$48,MATCH($L424,リスト!$R$2:$R$48,0))&amp;"・"&amp;$M424,IF(設定!$I$15="所/名",INDEX(リスト!$S$2:$S$48,MATCH($L424,リスト!$R$2:$R$48,0))&amp;" / "&amp;$M424,IF(設定!$I$15="(所)名","("&amp;INDEX(リスト!$S$2:$S$48,MATCH($L424,リスト!$R$2:$R$48,0))&amp;") "&amp;$M424,IF(設定!$I$15="名・所",$M424&amp;"・"&amp;INDEX(リスト!$S$2:$S$48,MATCH($L424,リスト!$R$2:$R$48,0)),IF(設定!$I$15="名/所",$M424&amp;" / "&amp;INDEX(リスト!$S$2:$S$48,MATCH($L424,リスト!$R$2:$R$48,0)),IF(設定!$I$15="名(所)",$M424&amp;" ("&amp;INDEX(リスト!$S$2:$S$48,MATCH($L424,リスト!$R$2:$R$48,0))&amp;")")))))))))</f>
        <v/>
      </c>
    </row>
    <row r="425" spans="15:22" x14ac:dyDescent="0.4">
      <c r="O425" s="2" t="str">
        <f>IFERROR(IF($B425="","",INDEX(所属情報!$E:$E,MATCH($A425,所属情報!$A:$A,0))),"")</f>
        <v/>
      </c>
      <c r="P425" s="2" t="str">
        <f t="shared" si="18"/>
        <v/>
      </c>
      <c r="Q425" s="2" t="str">
        <f t="shared" si="19"/>
        <v/>
      </c>
      <c r="R425" s="2" t="str">
        <f t="shared" si="20"/>
        <v/>
      </c>
      <c r="S425" s="2" t="str">
        <f>IFERROR(IF($F425="","",INDEX(リスト!$C:$C,MATCH($F425,リスト!$B:$B,0))),"")</f>
        <v/>
      </c>
      <c r="T425" s="2" t="str">
        <f>IFERROR(IF($K425="","",INDEX(リスト!$F:$F,MATCH($K425,リスト!$E:$E,0))),"")</f>
        <v/>
      </c>
      <c r="U425" s="2" t="str">
        <f>IF($B425="","",RIGHT($G425*1000+200+COUNTIF($G$2:$G425,$G425),9))</f>
        <v/>
      </c>
      <c r="V425" s="2" t="str">
        <f>IF(OR($B425="",設定!$I$15="",設定!$I$15="独立"),"",IF($M425="","　－　",IF($L425="",IF(設定!$I$15="所・名","　－　・"&amp;$M425,IF(設定!$I$15="所/名","　－　 / "&amp;$M425,IF(設定!$I$15="(所)名","(　－　) "&amp;$M425,IF(設定!$I$15="名・所",$M425&amp;"・　－　",IF(設定!$I$15="名/所",$M425&amp;" / 　－　",IF(設定!$I$15="名(所)",$M425&amp;"(　－　)")))))),IF(設定!$I$15="所・名",INDEX(リスト!$S$2:$S$48,MATCH($L425,リスト!$R$2:$R$48,0))&amp;"・"&amp;$M425,IF(設定!$I$15="所/名",INDEX(リスト!$S$2:$S$48,MATCH($L425,リスト!$R$2:$R$48,0))&amp;" / "&amp;$M425,IF(設定!$I$15="(所)名","("&amp;INDEX(リスト!$S$2:$S$48,MATCH($L425,リスト!$R$2:$R$48,0))&amp;") "&amp;$M425,IF(設定!$I$15="名・所",$M425&amp;"・"&amp;INDEX(リスト!$S$2:$S$48,MATCH($L425,リスト!$R$2:$R$48,0)),IF(設定!$I$15="名/所",$M425&amp;" / "&amp;INDEX(リスト!$S$2:$S$48,MATCH($L425,リスト!$R$2:$R$48,0)),IF(設定!$I$15="名(所)",$M425&amp;" ("&amp;INDEX(リスト!$S$2:$S$48,MATCH($L425,リスト!$R$2:$R$48,0))&amp;")")))))))))</f>
        <v/>
      </c>
    </row>
    <row r="426" spans="15:22" x14ac:dyDescent="0.4">
      <c r="O426" s="2" t="str">
        <f>IFERROR(IF($B426="","",INDEX(所属情報!$E:$E,MATCH($A426,所属情報!$A:$A,0))),"")</f>
        <v/>
      </c>
      <c r="P426" s="2" t="str">
        <f t="shared" si="18"/>
        <v/>
      </c>
      <c r="Q426" s="2" t="str">
        <f t="shared" si="19"/>
        <v/>
      </c>
      <c r="R426" s="2" t="str">
        <f t="shared" si="20"/>
        <v/>
      </c>
      <c r="S426" s="2" t="str">
        <f>IFERROR(IF($F426="","",INDEX(リスト!$C:$C,MATCH($F426,リスト!$B:$B,0))),"")</f>
        <v/>
      </c>
      <c r="T426" s="2" t="str">
        <f>IFERROR(IF($K426="","",INDEX(リスト!$F:$F,MATCH($K426,リスト!$E:$E,0))),"")</f>
        <v/>
      </c>
      <c r="U426" s="2" t="str">
        <f>IF($B426="","",RIGHT($G426*1000+200+COUNTIF($G$2:$G426,$G426),9))</f>
        <v/>
      </c>
      <c r="V426" s="2" t="str">
        <f>IF(OR($B426="",設定!$I$15="",設定!$I$15="独立"),"",IF($M426="","　－　",IF($L426="",IF(設定!$I$15="所・名","　－　・"&amp;$M426,IF(設定!$I$15="所/名","　－　 / "&amp;$M426,IF(設定!$I$15="(所)名","(　－　) "&amp;$M426,IF(設定!$I$15="名・所",$M426&amp;"・　－　",IF(設定!$I$15="名/所",$M426&amp;" / 　－　",IF(設定!$I$15="名(所)",$M426&amp;"(　－　)")))))),IF(設定!$I$15="所・名",INDEX(リスト!$S$2:$S$48,MATCH($L426,リスト!$R$2:$R$48,0))&amp;"・"&amp;$M426,IF(設定!$I$15="所/名",INDEX(リスト!$S$2:$S$48,MATCH($L426,リスト!$R$2:$R$48,0))&amp;" / "&amp;$M426,IF(設定!$I$15="(所)名","("&amp;INDEX(リスト!$S$2:$S$48,MATCH($L426,リスト!$R$2:$R$48,0))&amp;") "&amp;$M426,IF(設定!$I$15="名・所",$M426&amp;"・"&amp;INDEX(リスト!$S$2:$S$48,MATCH($L426,リスト!$R$2:$R$48,0)),IF(設定!$I$15="名/所",$M426&amp;" / "&amp;INDEX(リスト!$S$2:$S$48,MATCH($L426,リスト!$R$2:$R$48,0)),IF(設定!$I$15="名(所)",$M426&amp;" ("&amp;INDEX(リスト!$S$2:$S$48,MATCH($L426,リスト!$R$2:$R$48,0))&amp;")")))))))))</f>
        <v/>
      </c>
    </row>
    <row r="427" spans="15:22" x14ac:dyDescent="0.4">
      <c r="O427" s="2" t="str">
        <f>IFERROR(IF($B427="","",INDEX(所属情報!$E:$E,MATCH($A427,所属情報!$A:$A,0))),"")</f>
        <v/>
      </c>
      <c r="P427" s="2" t="str">
        <f t="shared" si="18"/>
        <v/>
      </c>
      <c r="Q427" s="2" t="str">
        <f t="shared" si="19"/>
        <v/>
      </c>
      <c r="R427" s="2" t="str">
        <f t="shared" si="20"/>
        <v/>
      </c>
      <c r="S427" s="2" t="str">
        <f>IFERROR(IF($F427="","",INDEX(リスト!$C:$C,MATCH($F427,リスト!$B:$B,0))),"")</f>
        <v/>
      </c>
      <c r="T427" s="2" t="str">
        <f>IFERROR(IF($K427="","",INDEX(リスト!$F:$F,MATCH($K427,リスト!$E:$E,0))),"")</f>
        <v/>
      </c>
      <c r="U427" s="2" t="str">
        <f>IF($B427="","",RIGHT($G427*1000+200+COUNTIF($G$2:$G427,$G427),9))</f>
        <v/>
      </c>
      <c r="V427" s="2" t="str">
        <f>IF(OR($B427="",設定!$I$15="",設定!$I$15="独立"),"",IF($M427="","　－　",IF($L427="",IF(設定!$I$15="所・名","　－　・"&amp;$M427,IF(設定!$I$15="所/名","　－　 / "&amp;$M427,IF(設定!$I$15="(所)名","(　－　) "&amp;$M427,IF(設定!$I$15="名・所",$M427&amp;"・　－　",IF(設定!$I$15="名/所",$M427&amp;" / 　－　",IF(設定!$I$15="名(所)",$M427&amp;"(　－　)")))))),IF(設定!$I$15="所・名",INDEX(リスト!$S$2:$S$48,MATCH($L427,リスト!$R$2:$R$48,0))&amp;"・"&amp;$M427,IF(設定!$I$15="所/名",INDEX(リスト!$S$2:$S$48,MATCH($L427,リスト!$R$2:$R$48,0))&amp;" / "&amp;$M427,IF(設定!$I$15="(所)名","("&amp;INDEX(リスト!$S$2:$S$48,MATCH($L427,リスト!$R$2:$R$48,0))&amp;") "&amp;$M427,IF(設定!$I$15="名・所",$M427&amp;"・"&amp;INDEX(リスト!$S$2:$S$48,MATCH($L427,リスト!$R$2:$R$48,0)),IF(設定!$I$15="名/所",$M427&amp;" / "&amp;INDEX(リスト!$S$2:$S$48,MATCH($L427,リスト!$R$2:$R$48,0)),IF(設定!$I$15="名(所)",$M427&amp;" ("&amp;INDEX(リスト!$S$2:$S$48,MATCH($L427,リスト!$R$2:$R$48,0))&amp;")")))))))))</f>
        <v/>
      </c>
    </row>
    <row r="428" spans="15:22" x14ac:dyDescent="0.4">
      <c r="O428" s="2" t="str">
        <f>IFERROR(IF($B428="","",INDEX(所属情報!$E:$E,MATCH($A428,所属情報!$A:$A,0))),"")</f>
        <v/>
      </c>
      <c r="P428" s="2" t="str">
        <f t="shared" si="18"/>
        <v/>
      </c>
      <c r="Q428" s="2" t="str">
        <f t="shared" si="19"/>
        <v/>
      </c>
      <c r="R428" s="2" t="str">
        <f t="shared" si="20"/>
        <v/>
      </c>
      <c r="S428" s="2" t="str">
        <f>IFERROR(IF($F428="","",INDEX(リスト!$C:$C,MATCH($F428,リスト!$B:$B,0))),"")</f>
        <v/>
      </c>
      <c r="T428" s="2" t="str">
        <f>IFERROR(IF($K428="","",INDEX(リスト!$F:$F,MATCH($K428,リスト!$E:$E,0))),"")</f>
        <v/>
      </c>
      <c r="U428" s="2" t="str">
        <f>IF($B428="","",RIGHT($G428*1000+200+COUNTIF($G$2:$G428,$G428),9))</f>
        <v/>
      </c>
      <c r="V428" s="2" t="str">
        <f>IF(OR($B428="",設定!$I$15="",設定!$I$15="独立"),"",IF($M428="","　－　",IF($L428="",IF(設定!$I$15="所・名","　－　・"&amp;$M428,IF(設定!$I$15="所/名","　－　 / "&amp;$M428,IF(設定!$I$15="(所)名","(　－　) "&amp;$M428,IF(設定!$I$15="名・所",$M428&amp;"・　－　",IF(設定!$I$15="名/所",$M428&amp;" / 　－　",IF(設定!$I$15="名(所)",$M428&amp;"(　－　)")))))),IF(設定!$I$15="所・名",INDEX(リスト!$S$2:$S$48,MATCH($L428,リスト!$R$2:$R$48,0))&amp;"・"&amp;$M428,IF(設定!$I$15="所/名",INDEX(リスト!$S$2:$S$48,MATCH($L428,リスト!$R$2:$R$48,0))&amp;" / "&amp;$M428,IF(設定!$I$15="(所)名","("&amp;INDEX(リスト!$S$2:$S$48,MATCH($L428,リスト!$R$2:$R$48,0))&amp;") "&amp;$M428,IF(設定!$I$15="名・所",$M428&amp;"・"&amp;INDEX(リスト!$S$2:$S$48,MATCH($L428,リスト!$R$2:$R$48,0)),IF(設定!$I$15="名/所",$M428&amp;" / "&amp;INDEX(リスト!$S$2:$S$48,MATCH($L428,リスト!$R$2:$R$48,0)),IF(設定!$I$15="名(所)",$M428&amp;" ("&amp;INDEX(リスト!$S$2:$S$48,MATCH($L428,リスト!$R$2:$R$48,0))&amp;")")))))))))</f>
        <v/>
      </c>
    </row>
    <row r="429" spans="15:22" x14ac:dyDescent="0.4">
      <c r="O429" s="2" t="str">
        <f>IFERROR(IF($B429="","",INDEX(所属情報!$E:$E,MATCH($A429,所属情報!$A:$A,0))),"")</f>
        <v/>
      </c>
      <c r="P429" s="2" t="str">
        <f t="shared" si="18"/>
        <v/>
      </c>
      <c r="Q429" s="2" t="str">
        <f t="shared" si="19"/>
        <v/>
      </c>
      <c r="R429" s="2" t="str">
        <f t="shared" si="20"/>
        <v/>
      </c>
      <c r="S429" s="2" t="str">
        <f>IFERROR(IF($F429="","",INDEX(リスト!$C:$C,MATCH($F429,リスト!$B:$B,0))),"")</f>
        <v/>
      </c>
      <c r="T429" s="2" t="str">
        <f>IFERROR(IF($K429="","",INDEX(リスト!$F:$F,MATCH($K429,リスト!$E:$E,0))),"")</f>
        <v/>
      </c>
      <c r="U429" s="2" t="str">
        <f>IF($B429="","",RIGHT($G429*1000+200+COUNTIF($G$2:$G429,$G429),9))</f>
        <v/>
      </c>
      <c r="V429" s="2" t="str">
        <f>IF(OR($B429="",設定!$I$15="",設定!$I$15="独立"),"",IF($M429="","　－　",IF($L429="",IF(設定!$I$15="所・名","　－　・"&amp;$M429,IF(設定!$I$15="所/名","　－　 / "&amp;$M429,IF(設定!$I$15="(所)名","(　－　) "&amp;$M429,IF(設定!$I$15="名・所",$M429&amp;"・　－　",IF(設定!$I$15="名/所",$M429&amp;" / 　－　",IF(設定!$I$15="名(所)",$M429&amp;"(　－　)")))))),IF(設定!$I$15="所・名",INDEX(リスト!$S$2:$S$48,MATCH($L429,リスト!$R$2:$R$48,0))&amp;"・"&amp;$M429,IF(設定!$I$15="所/名",INDEX(リスト!$S$2:$S$48,MATCH($L429,リスト!$R$2:$R$48,0))&amp;" / "&amp;$M429,IF(設定!$I$15="(所)名","("&amp;INDEX(リスト!$S$2:$S$48,MATCH($L429,リスト!$R$2:$R$48,0))&amp;") "&amp;$M429,IF(設定!$I$15="名・所",$M429&amp;"・"&amp;INDEX(リスト!$S$2:$S$48,MATCH($L429,リスト!$R$2:$R$48,0)),IF(設定!$I$15="名/所",$M429&amp;" / "&amp;INDEX(リスト!$S$2:$S$48,MATCH($L429,リスト!$R$2:$R$48,0)),IF(設定!$I$15="名(所)",$M429&amp;" ("&amp;INDEX(リスト!$S$2:$S$48,MATCH($L429,リスト!$R$2:$R$48,0))&amp;")")))))))))</f>
        <v/>
      </c>
    </row>
    <row r="430" spans="15:22" x14ac:dyDescent="0.4">
      <c r="O430" s="2" t="str">
        <f>IFERROR(IF($B430="","",INDEX(所属情報!$E:$E,MATCH($A430,所属情報!$A:$A,0))),"")</f>
        <v/>
      </c>
      <c r="P430" s="2" t="str">
        <f t="shared" si="18"/>
        <v/>
      </c>
      <c r="Q430" s="2" t="str">
        <f t="shared" si="19"/>
        <v/>
      </c>
      <c r="R430" s="2" t="str">
        <f t="shared" si="20"/>
        <v/>
      </c>
      <c r="S430" s="2" t="str">
        <f>IFERROR(IF($F430="","",INDEX(リスト!$C:$C,MATCH($F430,リスト!$B:$B,0))),"")</f>
        <v/>
      </c>
      <c r="T430" s="2" t="str">
        <f>IFERROR(IF($K430="","",INDEX(リスト!$F:$F,MATCH($K430,リスト!$E:$E,0))),"")</f>
        <v/>
      </c>
      <c r="U430" s="2" t="str">
        <f>IF($B430="","",RIGHT($G430*1000+200+COUNTIF($G$2:$G430,$G430),9))</f>
        <v/>
      </c>
      <c r="V430" s="2" t="str">
        <f>IF(OR($B430="",設定!$I$15="",設定!$I$15="独立"),"",IF($M430="","　－　",IF($L430="",IF(設定!$I$15="所・名","　－　・"&amp;$M430,IF(設定!$I$15="所/名","　－　 / "&amp;$M430,IF(設定!$I$15="(所)名","(　－　) "&amp;$M430,IF(設定!$I$15="名・所",$M430&amp;"・　－　",IF(設定!$I$15="名/所",$M430&amp;" / 　－　",IF(設定!$I$15="名(所)",$M430&amp;"(　－　)")))))),IF(設定!$I$15="所・名",INDEX(リスト!$S$2:$S$48,MATCH($L430,リスト!$R$2:$R$48,0))&amp;"・"&amp;$M430,IF(設定!$I$15="所/名",INDEX(リスト!$S$2:$S$48,MATCH($L430,リスト!$R$2:$R$48,0))&amp;" / "&amp;$M430,IF(設定!$I$15="(所)名","("&amp;INDEX(リスト!$S$2:$S$48,MATCH($L430,リスト!$R$2:$R$48,0))&amp;") "&amp;$M430,IF(設定!$I$15="名・所",$M430&amp;"・"&amp;INDEX(リスト!$S$2:$S$48,MATCH($L430,リスト!$R$2:$R$48,0)),IF(設定!$I$15="名/所",$M430&amp;" / "&amp;INDEX(リスト!$S$2:$S$48,MATCH($L430,リスト!$R$2:$R$48,0)),IF(設定!$I$15="名(所)",$M430&amp;" ("&amp;INDEX(リスト!$S$2:$S$48,MATCH($L430,リスト!$R$2:$R$48,0))&amp;")")))))))))</f>
        <v/>
      </c>
    </row>
    <row r="431" spans="15:22" x14ac:dyDescent="0.4">
      <c r="O431" s="2" t="str">
        <f>IFERROR(IF($B431="","",INDEX(所属情報!$E:$E,MATCH($A431,所属情報!$A:$A,0))),"")</f>
        <v/>
      </c>
      <c r="P431" s="2" t="str">
        <f t="shared" si="18"/>
        <v/>
      </c>
      <c r="Q431" s="2" t="str">
        <f t="shared" si="19"/>
        <v/>
      </c>
      <c r="R431" s="2" t="str">
        <f t="shared" si="20"/>
        <v/>
      </c>
      <c r="S431" s="2" t="str">
        <f>IFERROR(IF($F431="","",INDEX(リスト!$C:$C,MATCH($F431,リスト!$B:$B,0))),"")</f>
        <v/>
      </c>
      <c r="T431" s="2" t="str">
        <f>IFERROR(IF($K431="","",INDEX(リスト!$F:$F,MATCH($K431,リスト!$E:$E,0))),"")</f>
        <v/>
      </c>
      <c r="U431" s="2" t="str">
        <f>IF($B431="","",RIGHT($G431*1000+200+COUNTIF($G$2:$G431,$G431),9))</f>
        <v/>
      </c>
      <c r="V431" s="2" t="str">
        <f>IF(OR($B431="",設定!$I$15="",設定!$I$15="独立"),"",IF($M431="","　－　",IF($L431="",IF(設定!$I$15="所・名","　－　・"&amp;$M431,IF(設定!$I$15="所/名","　－　 / "&amp;$M431,IF(設定!$I$15="(所)名","(　－　) "&amp;$M431,IF(設定!$I$15="名・所",$M431&amp;"・　－　",IF(設定!$I$15="名/所",$M431&amp;" / 　－　",IF(設定!$I$15="名(所)",$M431&amp;"(　－　)")))))),IF(設定!$I$15="所・名",INDEX(リスト!$S$2:$S$48,MATCH($L431,リスト!$R$2:$R$48,0))&amp;"・"&amp;$M431,IF(設定!$I$15="所/名",INDEX(リスト!$S$2:$S$48,MATCH($L431,リスト!$R$2:$R$48,0))&amp;" / "&amp;$M431,IF(設定!$I$15="(所)名","("&amp;INDEX(リスト!$S$2:$S$48,MATCH($L431,リスト!$R$2:$R$48,0))&amp;") "&amp;$M431,IF(設定!$I$15="名・所",$M431&amp;"・"&amp;INDEX(リスト!$S$2:$S$48,MATCH($L431,リスト!$R$2:$R$48,0)),IF(設定!$I$15="名/所",$M431&amp;" / "&amp;INDEX(リスト!$S$2:$S$48,MATCH($L431,リスト!$R$2:$R$48,0)),IF(設定!$I$15="名(所)",$M431&amp;" ("&amp;INDEX(リスト!$S$2:$S$48,MATCH($L431,リスト!$R$2:$R$48,0))&amp;")")))))))))</f>
        <v/>
      </c>
    </row>
    <row r="432" spans="15:22" x14ac:dyDescent="0.4">
      <c r="O432" s="2" t="str">
        <f>IFERROR(IF($B432="","",INDEX(所属情報!$E:$E,MATCH($A432,所属情報!$A:$A,0))),"")</f>
        <v/>
      </c>
      <c r="P432" s="2" t="str">
        <f t="shared" si="18"/>
        <v/>
      </c>
      <c r="Q432" s="2" t="str">
        <f t="shared" si="19"/>
        <v/>
      </c>
      <c r="R432" s="2" t="str">
        <f t="shared" si="20"/>
        <v/>
      </c>
      <c r="S432" s="2" t="str">
        <f>IFERROR(IF($F432="","",INDEX(リスト!$C:$C,MATCH($F432,リスト!$B:$B,0))),"")</f>
        <v/>
      </c>
      <c r="T432" s="2" t="str">
        <f>IFERROR(IF($K432="","",INDEX(リスト!$F:$F,MATCH($K432,リスト!$E:$E,0))),"")</f>
        <v/>
      </c>
      <c r="U432" s="2" t="str">
        <f>IF($B432="","",RIGHT($G432*1000+200+COUNTIF($G$2:$G432,$G432),9))</f>
        <v/>
      </c>
      <c r="V432" s="2" t="str">
        <f>IF(OR($B432="",設定!$I$15="",設定!$I$15="独立"),"",IF($M432="","　－　",IF($L432="",IF(設定!$I$15="所・名","　－　・"&amp;$M432,IF(設定!$I$15="所/名","　－　 / "&amp;$M432,IF(設定!$I$15="(所)名","(　－　) "&amp;$M432,IF(設定!$I$15="名・所",$M432&amp;"・　－　",IF(設定!$I$15="名/所",$M432&amp;" / 　－　",IF(設定!$I$15="名(所)",$M432&amp;"(　－　)")))))),IF(設定!$I$15="所・名",INDEX(リスト!$S$2:$S$48,MATCH($L432,リスト!$R$2:$R$48,0))&amp;"・"&amp;$M432,IF(設定!$I$15="所/名",INDEX(リスト!$S$2:$S$48,MATCH($L432,リスト!$R$2:$R$48,0))&amp;" / "&amp;$M432,IF(設定!$I$15="(所)名","("&amp;INDEX(リスト!$S$2:$S$48,MATCH($L432,リスト!$R$2:$R$48,0))&amp;") "&amp;$M432,IF(設定!$I$15="名・所",$M432&amp;"・"&amp;INDEX(リスト!$S$2:$S$48,MATCH($L432,リスト!$R$2:$R$48,0)),IF(設定!$I$15="名/所",$M432&amp;" / "&amp;INDEX(リスト!$S$2:$S$48,MATCH($L432,リスト!$R$2:$R$48,0)),IF(設定!$I$15="名(所)",$M432&amp;" ("&amp;INDEX(リスト!$S$2:$S$48,MATCH($L432,リスト!$R$2:$R$48,0))&amp;")")))))))))</f>
        <v/>
      </c>
    </row>
    <row r="433" spans="15:22" x14ac:dyDescent="0.4">
      <c r="O433" s="2" t="str">
        <f>IFERROR(IF($B433="","",INDEX(所属情報!$E:$E,MATCH($A433,所属情報!$A:$A,0))),"")</f>
        <v/>
      </c>
      <c r="P433" s="2" t="str">
        <f t="shared" si="18"/>
        <v/>
      </c>
      <c r="Q433" s="2" t="str">
        <f t="shared" si="19"/>
        <v/>
      </c>
      <c r="R433" s="2" t="str">
        <f t="shared" si="20"/>
        <v/>
      </c>
      <c r="S433" s="2" t="str">
        <f>IFERROR(IF($F433="","",INDEX(リスト!$C:$C,MATCH($F433,リスト!$B:$B,0))),"")</f>
        <v/>
      </c>
      <c r="T433" s="2" t="str">
        <f>IFERROR(IF($K433="","",INDEX(リスト!$F:$F,MATCH($K433,リスト!$E:$E,0))),"")</f>
        <v/>
      </c>
      <c r="U433" s="2" t="str">
        <f>IF($B433="","",RIGHT($G433*1000+200+COUNTIF($G$2:$G433,$G433),9))</f>
        <v/>
      </c>
      <c r="V433" s="2" t="str">
        <f>IF(OR($B433="",設定!$I$15="",設定!$I$15="独立"),"",IF($M433="","　－　",IF($L433="",IF(設定!$I$15="所・名","　－　・"&amp;$M433,IF(設定!$I$15="所/名","　－　 / "&amp;$M433,IF(設定!$I$15="(所)名","(　－　) "&amp;$M433,IF(設定!$I$15="名・所",$M433&amp;"・　－　",IF(設定!$I$15="名/所",$M433&amp;" / 　－　",IF(設定!$I$15="名(所)",$M433&amp;"(　－　)")))))),IF(設定!$I$15="所・名",INDEX(リスト!$S$2:$S$48,MATCH($L433,リスト!$R$2:$R$48,0))&amp;"・"&amp;$M433,IF(設定!$I$15="所/名",INDEX(リスト!$S$2:$S$48,MATCH($L433,リスト!$R$2:$R$48,0))&amp;" / "&amp;$M433,IF(設定!$I$15="(所)名","("&amp;INDEX(リスト!$S$2:$S$48,MATCH($L433,リスト!$R$2:$R$48,0))&amp;") "&amp;$M433,IF(設定!$I$15="名・所",$M433&amp;"・"&amp;INDEX(リスト!$S$2:$S$48,MATCH($L433,リスト!$R$2:$R$48,0)),IF(設定!$I$15="名/所",$M433&amp;" / "&amp;INDEX(リスト!$S$2:$S$48,MATCH($L433,リスト!$R$2:$R$48,0)),IF(設定!$I$15="名(所)",$M433&amp;" ("&amp;INDEX(リスト!$S$2:$S$48,MATCH($L433,リスト!$R$2:$R$48,0))&amp;")")))))))))</f>
        <v/>
      </c>
    </row>
    <row r="434" spans="15:22" x14ac:dyDescent="0.4">
      <c r="O434" s="2" t="str">
        <f>IFERROR(IF($B434="","",INDEX(所属情報!$E:$E,MATCH($A434,所属情報!$A:$A,0))),"")</f>
        <v/>
      </c>
      <c r="P434" s="2" t="str">
        <f t="shared" si="18"/>
        <v/>
      </c>
      <c r="Q434" s="2" t="str">
        <f t="shared" si="19"/>
        <v/>
      </c>
      <c r="R434" s="2" t="str">
        <f t="shared" si="20"/>
        <v/>
      </c>
      <c r="S434" s="2" t="str">
        <f>IFERROR(IF($F434="","",INDEX(リスト!$C:$C,MATCH($F434,リスト!$B:$B,0))),"")</f>
        <v/>
      </c>
      <c r="T434" s="2" t="str">
        <f>IFERROR(IF($K434="","",INDEX(リスト!$F:$F,MATCH($K434,リスト!$E:$E,0))),"")</f>
        <v/>
      </c>
      <c r="U434" s="2" t="str">
        <f>IF($B434="","",RIGHT($G434*1000+200+COUNTIF($G$2:$G434,$G434),9))</f>
        <v/>
      </c>
      <c r="V434" s="2" t="str">
        <f>IF(OR($B434="",設定!$I$15="",設定!$I$15="独立"),"",IF($M434="","　－　",IF($L434="",IF(設定!$I$15="所・名","　－　・"&amp;$M434,IF(設定!$I$15="所/名","　－　 / "&amp;$M434,IF(設定!$I$15="(所)名","(　－　) "&amp;$M434,IF(設定!$I$15="名・所",$M434&amp;"・　－　",IF(設定!$I$15="名/所",$M434&amp;" / 　－　",IF(設定!$I$15="名(所)",$M434&amp;"(　－　)")))))),IF(設定!$I$15="所・名",INDEX(リスト!$S$2:$S$48,MATCH($L434,リスト!$R$2:$R$48,0))&amp;"・"&amp;$M434,IF(設定!$I$15="所/名",INDEX(リスト!$S$2:$S$48,MATCH($L434,リスト!$R$2:$R$48,0))&amp;" / "&amp;$M434,IF(設定!$I$15="(所)名","("&amp;INDEX(リスト!$S$2:$S$48,MATCH($L434,リスト!$R$2:$R$48,0))&amp;") "&amp;$M434,IF(設定!$I$15="名・所",$M434&amp;"・"&amp;INDEX(リスト!$S$2:$S$48,MATCH($L434,リスト!$R$2:$R$48,0)),IF(設定!$I$15="名/所",$M434&amp;" / "&amp;INDEX(リスト!$S$2:$S$48,MATCH($L434,リスト!$R$2:$R$48,0)),IF(設定!$I$15="名(所)",$M434&amp;" ("&amp;INDEX(リスト!$S$2:$S$48,MATCH($L434,リスト!$R$2:$R$48,0))&amp;")")))))))))</f>
        <v/>
      </c>
    </row>
    <row r="435" spans="15:22" x14ac:dyDescent="0.4">
      <c r="O435" s="2" t="str">
        <f>IFERROR(IF($B435="","",INDEX(所属情報!$E:$E,MATCH($A435,所属情報!$A:$A,0))),"")</f>
        <v/>
      </c>
      <c r="P435" s="2" t="str">
        <f t="shared" si="18"/>
        <v/>
      </c>
      <c r="Q435" s="2" t="str">
        <f t="shared" si="19"/>
        <v/>
      </c>
      <c r="R435" s="2" t="str">
        <f t="shared" si="20"/>
        <v/>
      </c>
      <c r="S435" s="2" t="str">
        <f>IFERROR(IF($F435="","",INDEX(リスト!$C:$C,MATCH($F435,リスト!$B:$B,0))),"")</f>
        <v/>
      </c>
      <c r="T435" s="2" t="str">
        <f>IFERROR(IF($K435="","",INDEX(リスト!$F:$F,MATCH($K435,リスト!$E:$E,0))),"")</f>
        <v/>
      </c>
      <c r="U435" s="2" t="str">
        <f>IF($B435="","",RIGHT($G435*1000+200+COUNTIF($G$2:$G435,$G435),9))</f>
        <v/>
      </c>
      <c r="V435" s="2" t="str">
        <f>IF(OR($B435="",設定!$I$15="",設定!$I$15="独立"),"",IF($M435="","　－　",IF($L435="",IF(設定!$I$15="所・名","　－　・"&amp;$M435,IF(設定!$I$15="所/名","　－　 / "&amp;$M435,IF(設定!$I$15="(所)名","(　－　) "&amp;$M435,IF(設定!$I$15="名・所",$M435&amp;"・　－　",IF(設定!$I$15="名/所",$M435&amp;" / 　－　",IF(設定!$I$15="名(所)",$M435&amp;"(　－　)")))))),IF(設定!$I$15="所・名",INDEX(リスト!$S$2:$S$48,MATCH($L435,リスト!$R$2:$R$48,0))&amp;"・"&amp;$M435,IF(設定!$I$15="所/名",INDEX(リスト!$S$2:$S$48,MATCH($L435,リスト!$R$2:$R$48,0))&amp;" / "&amp;$M435,IF(設定!$I$15="(所)名","("&amp;INDEX(リスト!$S$2:$S$48,MATCH($L435,リスト!$R$2:$R$48,0))&amp;") "&amp;$M435,IF(設定!$I$15="名・所",$M435&amp;"・"&amp;INDEX(リスト!$S$2:$S$48,MATCH($L435,リスト!$R$2:$R$48,0)),IF(設定!$I$15="名/所",$M435&amp;" / "&amp;INDEX(リスト!$S$2:$S$48,MATCH($L435,リスト!$R$2:$R$48,0)),IF(設定!$I$15="名(所)",$M435&amp;" ("&amp;INDEX(リスト!$S$2:$S$48,MATCH($L435,リスト!$R$2:$R$48,0))&amp;")")))))))))</f>
        <v/>
      </c>
    </row>
    <row r="436" spans="15:22" x14ac:dyDescent="0.4">
      <c r="O436" s="2" t="str">
        <f>IFERROR(IF($B436="","",INDEX(所属情報!$E:$E,MATCH($A436,所属情報!$A:$A,0))),"")</f>
        <v/>
      </c>
      <c r="P436" s="2" t="str">
        <f t="shared" si="18"/>
        <v/>
      </c>
      <c r="Q436" s="2" t="str">
        <f t="shared" si="19"/>
        <v/>
      </c>
      <c r="R436" s="2" t="str">
        <f t="shared" si="20"/>
        <v/>
      </c>
      <c r="S436" s="2" t="str">
        <f>IFERROR(IF($F436="","",INDEX(リスト!$C:$C,MATCH($F436,リスト!$B:$B,0))),"")</f>
        <v/>
      </c>
      <c r="T436" s="2" t="str">
        <f>IFERROR(IF($K436="","",INDEX(リスト!$F:$F,MATCH($K436,リスト!$E:$E,0))),"")</f>
        <v/>
      </c>
      <c r="U436" s="2" t="str">
        <f>IF($B436="","",RIGHT($G436*1000+200+COUNTIF($G$2:$G436,$G436),9))</f>
        <v/>
      </c>
      <c r="V436" s="2" t="str">
        <f>IF(OR($B436="",設定!$I$15="",設定!$I$15="独立"),"",IF($M436="","　－　",IF($L436="",IF(設定!$I$15="所・名","　－　・"&amp;$M436,IF(設定!$I$15="所/名","　－　 / "&amp;$M436,IF(設定!$I$15="(所)名","(　－　) "&amp;$M436,IF(設定!$I$15="名・所",$M436&amp;"・　－　",IF(設定!$I$15="名/所",$M436&amp;" / 　－　",IF(設定!$I$15="名(所)",$M436&amp;"(　－　)")))))),IF(設定!$I$15="所・名",INDEX(リスト!$S$2:$S$48,MATCH($L436,リスト!$R$2:$R$48,0))&amp;"・"&amp;$M436,IF(設定!$I$15="所/名",INDEX(リスト!$S$2:$S$48,MATCH($L436,リスト!$R$2:$R$48,0))&amp;" / "&amp;$M436,IF(設定!$I$15="(所)名","("&amp;INDEX(リスト!$S$2:$S$48,MATCH($L436,リスト!$R$2:$R$48,0))&amp;") "&amp;$M436,IF(設定!$I$15="名・所",$M436&amp;"・"&amp;INDEX(リスト!$S$2:$S$48,MATCH($L436,リスト!$R$2:$R$48,0)),IF(設定!$I$15="名/所",$M436&amp;" / "&amp;INDEX(リスト!$S$2:$S$48,MATCH($L436,リスト!$R$2:$R$48,0)),IF(設定!$I$15="名(所)",$M436&amp;" ("&amp;INDEX(リスト!$S$2:$S$48,MATCH($L436,リスト!$R$2:$R$48,0))&amp;")")))))))))</f>
        <v/>
      </c>
    </row>
    <row r="437" spans="15:22" x14ac:dyDescent="0.4">
      <c r="O437" s="2" t="str">
        <f>IFERROR(IF($B437="","",INDEX(所属情報!$E:$E,MATCH($A437,所属情報!$A:$A,0))),"")</f>
        <v/>
      </c>
      <c r="P437" s="2" t="str">
        <f t="shared" si="18"/>
        <v/>
      </c>
      <c r="Q437" s="2" t="str">
        <f t="shared" si="19"/>
        <v/>
      </c>
      <c r="R437" s="2" t="str">
        <f t="shared" si="20"/>
        <v/>
      </c>
      <c r="S437" s="2" t="str">
        <f>IFERROR(IF($F437="","",INDEX(リスト!$C:$C,MATCH($F437,リスト!$B:$B,0))),"")</f>
        <v/>
      </c>
      <c r="T437" s="2" t="str">
        <f>IFERROR(IF($K437="","",INDEX(リスト!$F:$F,MATCH($K437,リスト!$E:$E,0))),"")</f>
        <v/>
      </c>
      <c r="U437" s="2" t="str">
        <f>IF($B437="","",RIGHT($G437*1000+200+COUNTIF($G$2:$G437,$G437),9))</f>
        <v/>
      </c>
      <c r="V437" s="2" t="str">
        <f>IF(OR($B437="",設定!$I$15="",設定!$I$15="独立"),"",IF($M437="","　－　",IF($L437="",IF(設定!$I$15="所・名","　－　・"&amp;$M437,IF(設定!$I$15="所/名","　－　 / "&amp;$M437,IF(設定!$I$15="(所)名","(　－　) "&amp;$M437,IF(設定!$I$15="名・所",$M437&amp;"・　－　",IF(設定!$I$15="名/所",$M437&amp;" / 　－　",IF(設定!$I$15="名(所)",$M437&amp;"(　－　)")))))),IF(設定!$I$15="所・名",INDEX(リスト!$S$2:$S$48,MATCH($L437,リスト!$R$2:$R$48,0))&amp;"・"&amp;$M437,IF(設定!$I$15="所/名",INDEX(リスト!$S$2:$S$48,MATCH($L437,リスト!$R$2:$R$48,0))&amp;" / "&amp;$M437,IF(設定!$I$15="(所)名","("&amp;INDEX(リスト!$S$2:$S$48,MATCH($L437,リスト!$R$2:$R$48,0))&amp;") "&amp;$M437,IF(設定!$I$15="名・所",$M437&amp;"・"&amp;INDEX(リスト!$S$2:$S$48,MATCH($L437,リスト!$R$2:$R$48,0)),IF(設定!$I$15="名/所",$M437&amp;" / "&amp;INDEX(リスト!$S$2:$S$48,MATCH($L437,リスト!$R$2:$R$48,0)),IF(設定!$I$15="名(所)",$M437&amp;" ("&amp;INDEX(リスト!$S$2:$S$48,MATCH($L437,リスト!$R$2:$R$48,0))&amp;")")))))))))</f>
        <v/>
      </c>
    </row>
    <row r="438" spans="15:22" x14ac:dyDescent="0.4">
      <c r="O438" s="2" t="str">
        <f>IFERROR(IF($B438="","",INDEX(所属情報!$E:$E,MATCH($A438,所属情報!$A:$A,0))),"")</f>
        <v/>
      </c>
      <c r="P438" s="2" t="str">
        <f t="shared" si="18"/>
        <v/>
      </c>
      <c r="Q438" s="2" t="str">
        <f t="shared" si="19"/>
        <v/>
      </c>
      <c r="R438" s="2" t="str">
        <f t="shared" si="20"/>
        <v/>
      </c>
      <c r="S438" s="2" t="str">
        <f>IFERROR(IF($F438="","",INDEX(リスト!$C:$C,MATCH($F438,リスト!$B:$B,0))),"")</f>
        <v/>
      </c>
      <c r="T438" s="2" t="str">
        <f>IFERROR(IF($K438="","",INDEX(リスト!$F:$F,MATCH($K438,リスト!$E:$E,0))),"")</f>
        <v/>
      </c>
      <c r="U438" s="2" t="str">
        <f>IF($B438="","",RIGHT($G438*1000+200+COUNTIF($G$2:$G438,$G438),9))</f>
        <v/>
      </c>
      <c r="V438" s="2" t="str">
        <f>IF(OR($B438="",設定!$I$15="",設定!$I$15="独立"),"",IF($M438="","　－　",IF($L438="",IF(設定!$I$15="所・名","　－　・"&amp;$M438,IF(設定!$I$15="所/名","　－　 / "&amp;$M438,IF(設定!$I$15="(所)名","(　－　) "&amp;$M438,IF(設定!$I$15="名・所",$M438&amp;"・　－　",IF(設定!$I$15="名/所",$M438&amp;" / 　－　",IF(設定!$I$15="名(所)",$M438&amp;"(　－　)")))))),IF(設定!$I$15="所・名",INDEX(リスト!$S$2:$S$48,MATCH($L438,リスト!$R$2:$R$48,0))&amp;"・"&amp;$M438,IF(設定!$I$15="所/名",INDEX(リスト!$S$2:$S$48,MATCH($L438,リスト!$R$2:$R$48,0))&amp;" / "&amp;$M438,IF(設定!$I$15="(所)名","("&amp;INDEX(リスト!$S$2:$S$48,MATCH($L438,リスト!$R$2:$R$48,0))&amp;") "&amp;$M438,IF(設定!$I$15="名・所",$M438&amp;"・"&amp;INDEX(リスト!$S$2:$S$48,MATCH($L438,リスト!$R$2:$R$48,0)),IF(設定!$I$15="名/所",$M438&amp;" / "&amp;INDEX(リスト!$S$2:$S$48,MATCH($L438,リスト!$R$2:$R$48,0)),IF(設定!$I$15="名(所)",$M438&amp;" ("&amp;INDEX(リスト!$S$2:$S$48,MATCH($L438,リスト!$R$2:$R$48,0))&amp;")")))))))))</f>
        <v/>
      </c>
    </row>
    <row r="439" spans="15:22" x14ac:dyDescent="0.4">
      <c r="O439" s="2" t="str">
        <f>IFERROR(IF($B439="","",INDEX(所属情報!$E:$E,MATCH($A439,所属情報!$A:$A,0))),"")</f>
        <v/>
      </c>
      <c r="P439" s="2" t="str">
        <f t="shared" si="18"/>
        <v/>
      </c>
      <c r="Q439" s="2" t="str">
        <f t="shared" si="19"/>
        <v/>
      </c>
      <c r="R439" s="2" t="str">
        <f t="shared" si="20"/>
        <v/>
      </c>
      <c r="S439" s="2" t="str">
        <f>IFERROR(IF($F439="","",INDEX(リスト!$C:$C,MATCH($F439,リスト!$B:$B,0))),"")</f>
        <v/>
      </c>
      <c r="T439" s="2" t="str">
        <f>IFERROR(IF($K439="","",INDEX(リスト!$F:$F,MATCH($K439,リスト!$E:$E,0))),"")</f>
        <v/>
      </c>
      <c r="U439" s="2" t="str">
        <f>IF($B439="","",RIGHT($G439*1000+200+COUNTIF($G$2:$G439,$G439),9))</f>
        <v/>
      </c>
      <c r="V439" s="2" t="str">
        <f>IF(OR($B439="",設定!$I$15="",設定!$I$15="独立"),"",IF($M439="","　－　",IF($L439="",IF(設定!$I$15="所・名","　－　・"&amp;$M439,IF(設定!$I$15="所/名","　－　 / "&amp;$M439,IF(設定!$I$15="(所)名","(　－　) "&amp;$M439,IF(設定!$I$15="名・所",$M439&amp;"・　－　",IF(設定!$I$15="名/所",$M439&amp;" / 　－　",IF(設定!$I$15="名(所)",$M439&amp;"(　－　)")))))),IF(設定!$I$15="所・名",INDEX(リスト!$S$2:$S$48,MATCH($L439,リスト!$R$2:$R$48,0))&amp;"・"&amp;$M439,IF(設定!$I$15="所/名",INDEX(リスト!$S$2:$S$48,MATCH($L439,リスト!$R$2:$R$48,0))&amp;" / "&amp;$M439,IF(設定!$I$15="(所)名","("&amp;INDEX(リスト!$S$2:$S$48,MATCH($L439,リスト!$R$2:$R$48,0))&amp;") "&amp;$M439,IF(設定!$I$15="名・所",$M439&amp;"・"&amp;INDEX(リスト!$S$2:$S$48,MATCH($L439,リスト!$R$2:$R$48,0)),IF(設定!$I$15="名/所",$M439&amp;" / "&amp;INDEX(リスト!$S$2:$S$48,MATCH($L439,リスト!$R$2:$R$48,0)),IF(設定!$I$15="名(所)",$M439&amp;" ("&amp;INDEX(リスト!$S$2:$S$48,MATCH($L439,リスト!$R$2:$R$48,0))&amp;")")))))))))</f>
        <v/>
      </c>
    </row>
    <row r="440" spans="15:22" x14ac:dyDescent="0.4">
      <c r="O440" s="2" t="str">
        <f>IFERROR(IF($B440="","",INDEX(所属情報!$E:$E,MATCH($A440,所属情報!$A:$A,0))),"")</f>
        <v/>
      </c>
      <c r="P440" s="2" t="str">
        <f t="shared" si="18"/>
        <v/>
      </c>
      <c r="Q440" s="2" t="str">
        <f t="shared" si="19"/>
        <v/>
      </c>
      <c r="R440" s="2" t="str">
        <f t="shared" si="20"/>
        <v/>
      </c>
      <c r="S440" s="2" t="str">
        <f>IFERROR(IF($F440="","",INDEX(リスト!$C:$C,MATCH($F440,リスト!$B:$B,0))),"")</f>
        <v/>
      </c>
      <c r="T440" s="2" t="str">
        <f>IFERROR(IF($K440="","",INDEX(リスト!$F:$F,MATCH($K440,リスト!$E:$E,0))),"")</f>
        <v/>
      </c>
      <c r="U440" s="2" t="str">
        <f>IF($B440="","",RIGHT($G440*1000+200+COUNTIF($G$2:$G440,$G440),9))</f>
        <v/>
      </c>
      <c r="V440" s="2" t="str">
        <f>IF(OR($B440="",設定!$I$15="",設定!$I$15="独立"),"",IF($M440="","　－　",IF($L440="",IF(設定!$I$15="所・名","　－　・"&amp;$M440,IF(設定!$I$15="所/名","　－　 / "&amp;$M440,IF(設定!$I$15="(所)名","(　－　) "&amp;$M440,IF(設定!$I$15="名・所",$M440&amp;"・　－　",IF(設定!$I$15="名/所",$M440&amp;" / 　－　",IF(設定!$I$15="名(所)",$M440&amp;"(　－　)")))))),IF(設定!$I$15="所・名",INDEX(リスト!$S$2:$S$48,MATCH($L440,リスト!$R$2:$R$48,0))&amp;"・"&amp;$M440,IF(設定!$I$15="所/名",INDEX(リスト!$S$2:$S$48,MATCH($L440,リスト!$R$2:$R$48,0))&amp;" / "&amp;$M440,IF(設定!$I$15="(所)名","("&amp;INDEX(リスト!$S$2:$S$48,MATCH($L440,リスト!$R$2:$R$48,0))&amp;") "&amp;$M440,IF(設定!$I$15="名・所",$M440&amp;"・"&amp;INDEX(リスト!$S$2:$S$48,MATCH($L440,リスト!$R$2:$R$48,0)),IF(設定!$I$15="名/所",$M440&amp;" / "&amp;INDEX(リスト!$S$2:$S$48,MATCH($L440,リスト!$R$2:$R$48,0)),IF(設定!$I$15="名(所)",$M440&amp;" ("&amp;INDEX(リスト!$S$2:$S$48,MATCH($L440,リスト!$R$2:$R$48,0))&amp;")")))))))))</f>
        <v/>
      </c>
    </row>
    <row r="441" spans="15:22" x14ac:dyDescent="0.4">
      <c r="O441" s="2" t="str">
        <f>IFERROR(IF($B441="","",INDEX(所属情報!$E:$E,MATCH($A441,所属情報!$A:$A,0))),"")</f>
        <v/>
      </c>
      <c r="P441" s="2" t="str">
        <f t="shared" si="18"/>
        <v/>
      </c>
      <c r="Q441" s="2" t="str">
        <f t="shared" si="19"/>
        <v/>
      </c>
      <c r="R441" s="2" t="str">
        <f t="shared" si="20"/>
        <v/>
      </c>
      <c r="S441" s="2" t="str">
        <f>IFERROR(IF($F441="","",INDEX(リスト!$C:$C,MATCH($F441,リスト!$B:$B,0))),"")</f>
        <v/>
      </c>
      <c r="T441" s="2" t="str">
        <f>IFERROR(IF($K441="","",INDEX(リスト!$F:$F,MATCH($K441,リスト!$E:$E,0))),"")</f>
        <v/>
      </c>
      <c r="U441" s="2" t="str">
        <f>IF($B441="","",RIGHT($G441*1000+200+COUNTIF($G$2:$G441,$G441),9))</f>
        <v/>
      </c>
      <c r="V441" s="2" t="str">
        <f>IF(OR($B441="",設定!$I$15="",設定!$I$15="独立"),"",IF($M441="","　－　",IF($L441="",IF(設定!$I$15="所・名","　－　・"&amp;$M441,IF(設定!$I$15="所/名","　－　 / "&amp;$M441,IF(設定!$I$15="(所)名","(　－　) "&amp;$M441,IF(設定!$I$15="名・所",$M441&amp;"・　－　",IF(設定!$I$15="名/所",$M441&amp;" / 　－　",IF(設定!$I$15="名(所)",$M441&amp;"(　－　)")))))),IF(設定!$I$15="所・名",INDEX(リスト!$S$2:$S$48,MATCH($L441,リスト!$R$2:$R$48,0))&amp;"・"&amp;$M441,IF(設定!$I$15="所/名",INDEX(リスト!$S$2:$S$48,MATCH($L441,リスト!$R$2:$R$48,0))&amp;" / "&amp;$M441,IF(設定!$I$15="(所)名","("&amp;INDEX(リスト!$S$2:$S$48,MATCH($L441,リスト!$R$2:$R$48,0))&amp;") "&amp;$M441,IF(設定!$I$15="名・所",$M441&amp;"・"&amp;INDEX(リスト!$S$2:$S$48,MATCH($L441,リスト!$R$2:$R$48,0)),IF(設定!$I$15="名/所",$M441&amp;" / "&amp;INDEX(リスト!$S$2:$S$48,MATCH($L441,リスト!$R$2:$R$48,0)),IF(設定!$I$15="名(所)",$M441&amp;" ("&amp;INDEX(リスト!$S$2:$S$48,MATCH($L441,リスト!$R$2:$R$48,0))&amp;")")))))))))</f>
        <v/>
      </c>
    </row>
    <row r="442" spans="15:22" x14ac:dyDescent="0.4">
      <c r="O442" s="2" t="str">
        <f>IFERROR(IF($B442="","",INDEX(所属情報!$E:$E,MATCH($A442,所属情報!$A:$A,0))),"")</f>
        <v/>
      </c>
      <c r="P442" s="2" t="str">
        <f t="shared" si="18"/>
        <v/>
      </c>
      <c r="Q442" s="2" t="str">
        <f t="shared" si="19"/>
        <v/>
      </c>
      <c r="R442" s="2" t="str">
        <f t="shared" si="20"/>
        <v/>
      </c>
      <c r="S442" s="2" t="str">
        <f>IFERROR(IF($F442="","",INDEX(リスト!$C:$C,MATCH($F442,リスト!$B:$B,0))),"")</f>
        <v/>
      </c>
      <c r="T442" s="2" t="str">
        <f>IFERROR(IF($K442="","",INDEX(リスト!$F:$F,MATCH($K442,リスト!$E:$E,0))),"")</f>
        <v/>
      </c>
      <c r="U442" s="2" t="str">
        <f>IF($B442="","",RIGHT($G442*1000+200+COUNTIF($G$2:$G442,$G442),9))</f>
        <v/>
      </c>
      <c r="V442" s="2" t="str">
        <f>IF(OR($B442="",設定!$I$15="",設定!$I$15="独立"),"",IF($M442="","　－　",IF($L442="",IF(設定!$I$15="所・名","　－　・"&amp;$M442,IF(設定!$I$15="所/名","　－　 / "&amp;$M442,IF(設定!$I$15="(所)名","(　－　) "&amp;$M442,IF(設定!$I$15="名・所",$M442&amp;"・　－　",IF(設定!$I$15="名/所",$M442&amp;" / 　－　",IF(設定!$I$15="名(所)",$M442&amp;"(　－　)")))))),IF(設定!$I$15="所・名",INDEX(リスト!$S$2:$S$48,MATCH($L442,リスト!$R$2:$R$48,0))&amp;"・"&amp;$M442,IF(設定!$I$15="所/名",INDEX(リスト!$S$2:$S$48,MATCH($L442,リスト!$R$2:$R$48,0))&amp;" / "&amp;$M442,IF(設定!$I$15="(所)名","("&amp;INDEX(リスト!$S$2:$S$48,MATCH($L442,リスト!$R$2:$R$48,0))&amp;") "&amp;$M442,IF(設定!$I$15="名・所",$M442&amp;"・"&amp;INDEX(リスト!$S$2:$S$48,MATCH($L442,リスト!$R$2:$R$48,0)),IF(設定!$I$15="名/所",$M442&amp;" / "&amp;INDEX(リスト!$S$2:$S$48,MATCH($L442,リスト!$R$2:$R$48,0)),IF(設定!$I$15="名(所)",$M442&amp;" ("&amp;INDEX(リスト!$S$2:$S$48,MATCH($L442,リスト!$R$2:$R$48,0))&amp;")")))))))))</f>
        <v/>
      </c>
    </row>
    <row r="443" spans="15:22" x14ac:dyDescent="0.4">
      <c r="O443" s="2" t="str">
        <f>IFERROR(IF($B443="","",INDEX(所属情報!$E:$E,MATCH($A443,所属情報!$A:$A,0))),"")</f>
        <v/>
      </c>
      <c r="P443" s="2" t="str">
        <f t="shared" si="18"/>
        <v/>
      </c>
      <c r="Q443" s="2" t="str">
        <f t="shared" si="19"/>
        <v/>
      </c>
      <c r="R443" s="2" t="str">
        <f t="shared" si="20"/>
        <v/>
      </c>
      <c r="S443" s="2" t="str">
        <f>IFERROR(IF($F443="","",INDEX(リスト!$C:$C,MATCH($F443,リスト!$B:$B,0))),"")</f>
        <v/>
      </c>
      <c r="T443" s="2" t="str">
        <f>IFERROR(IF($K443="","",INDEX(リスト!$F:$F,MATCH($K443,リスト!$E:$E,0))),"")</f>
        <v/>
      </c>
      <c r="U443" s="2" t="str">
        <f>IF($B443="","",RIGHT($G443*1000+200+COUNTIF($G$2:$G443,$G443),9))</f>
        <v/>
      </c>
      <c r="V443" s="2" t="str">
        <f>IF(OR($B443="",設定!$I$15="",設定!$I$15="独立"),"",IF($M443="","　－　",IF($L443="",IF(設定!$I$15="所・名","　－　・"&amp;$M443,IF(設定!$I$15="所/名","　－　 / "&amp;$M443,IF(設定!$I$15="(所)名","(　－　) "&amp;$M443,IF(設定!$I$15="名・所",$M443&amp;"・　－　",IF(設定!$I$15="名/所",$M443&amp;" / 　－　",IF(設定!$I$15="名(所)",$M443&amp;"(　－　)")))))),IF(設定!$I$15="所・名",INDEX(リスト!$S$2:$S$48,MATCH($L443,リスト!$R$2:$R$48,0))&amp;"・"&amp;$M443,IF(設定!$I$15="所/名",INDEX(リスト!$S$2:$S$48,MATCH($L443,リスト!$R$2:$R$48,0))&amp;" / "&amp;$M443,IF(設定!$I$15="(所)名","("&amp;INDEX(リスト!$S$2:$S$48,MATCH($L443,リスト!$R$2:$R$48,0))&amp;") "&amp;$M443,IF(設定!$I$15="名・所",$M443&amp;"・"&amp;INDEX(リスト!$S$2:$S$48,MATCH($L443,リスト!$R$2:$R$48,0)),IF(設定!$I$15="名/所",$M443&amp;" / "&amp;INDEX(リスト!$S$2:$S$48,MATCH($L443,リスト!$R$2:$R$48,0)),IF(設定!$I$15="名(所)",$M443&amp;" ("&amp;INDEX(リスト!$S$2:$S$48,MATCH($L443,リスト!$R$2:$R$48,0))&amp;")")))))))))</f>
        <v/>
      </c>
    </row>
    <row r="444" spans="15:22" x14ac:dyDescent="0.4">
      <c r="O444" s="2" t="str">
        <f>IFERROR(IF($B444="","",INDEX(所属情報!$E:$E,MATCH($A444,所属情報!$A:$A,0))),"")</f>
        <v/>
      </c>
      <c r="P444" s="2" t="str">
        <f t="shared" si="18"/>
        <v/>
      </c>
      <c r="Q444" s="2" t="str">
        <f t="shared" si="19"/>
        <v/>
      </c>
      <c r="R444" s="2" t="str">
        <f t="shared" si="20"/>
        <v/>
      </c>
      <c r="S444" s="2" t="str">
        <f>IFERROR(IF($F444="","",INDEX(リスト!$C:$C,MATCH($F444,リスト!$B:$B,0))),"")</f>
        <v/>
      </c>
      <c r="T444" s="2" t="str">
        <f>IFERROR(IF($K444="","",INDEX(リスト!$F:$F,MATCH($K444,リスト!$E:$E,0))),"")</f>
        <v/>
      </c>
      <c r="U444" s="2" t="str">
        <f>IF($B444="","",RIGHT($G444*1000+200+COUNTIF($G$2:$G444,$G444),9))</f>
        <v/>
      </c>
      <c r="V444" s="2" t="str">
        <f>IF(OR($B444="",設定!$I$15="",設定!$I$15="独立"),"",IF($M444="","　－　",IF($L444="",IF(設定!$I$15="所・名","　－　・"&amp;$M444,IF(設定!$I$15="所/名","　－　 / "&amp;$M444,IF(設定!$I$15="(所)名","(　－　) "&amp;$M444,IF(設定!$I$15="名・所",$M444&amp;"・　－　",IF(設定!$I$15="名/所",$M444&amp;" / 　－　",IF(設定!$I$15="名(所)",$M444&amp;"(　－　)")))))),IF(設定!$I$15="所・名",INDEX(リスト!$S$2:$S$48,MATCH($L444,リスト!$R$2:$R$48,0))&amp;"・"&amp;$M444,IF(設定!$I$15="所/名",INDEX(リスト!$S$2:$S$48,MATCH($L444,リスト!$R$2:$R$48,0))&amp;" / "&amp;$M444,IF(設定!$I$15="(所)名","("&amp;INDEX(リスト!$S$2:$S$48,MATCH($L444,リスト!$R$2:$R$48,0))&amp;") "&amp;$M444,IF(設定!$I$15="名・所",$M444&amp;"・"&amp;INDEX(リスト!$S$2:$S$48,MATCH($L444,リスト!$R$2:$R$48,0)),IF(設定!$I$15="名/所",$M444&amp;" / "&amp;INDEX(リスト!$S$2:$S$48,MATCH($L444,リスト!$R$2:$R$48,0)),IF(設定!$I$15="名(所)",$M444&amp;" ("&amp;INDEX(リスト!$S$2:$S$48,MATCH($L444,リスト!$R$2:$R$48,0))&amp;")")))))))))</f>
        <v/>
      </c>
    </row>
    <row r="445" spans="15:22" x14ac:dyDescent="0.4">
      <c r="O445" s="2" t="str">
        <f>IFERROR(IF($B445="","",INDEX(所属情報!$E:$E,MATCH($A445,所属情報!$A:$A,0))),"")</f>
        <v/>
      </c>
      <c r="P445" s="2" t="str">
        <f t="shared" si="18"/>
        <v/>
      </c>
      <c r="Q445" s="2" t="str">
        <f t="shared" si="19"/>
        <v/>
      </c>
      <c r="R445" s="2" t="str">
        <f t="shared" si="20"/>
        <v/>
      </c>
      <c r="S445" s="2" t="str">
        <f>IFERROR(IF($F445="","",INDEX(リスト!$C:$C,MATCH($F445,リスト!$B:$B,0))),"")</f>
        <v/>
      </c>
      <c r="T445" s="2" t="str">
        <f>IFERROR(IF($K445="","",INDEX(リスト!$F:$F,MATCH($K445,リスト!$E:$E,0))),"")</f>
        <v/>
      </c>
      <c r="U445" s="2" t="str">
        <f>IF($B445="","",RIGHT($G445*1000+200+COUNTIF($G$2:$G445,$G445),9))</f>
        <v/>
      </c>
      <c r="V445" s="2" t="str">
        <f>IF(OR($B445="",設定!$I$15="",設定!$I$15="独立"),"",IF($M445="","　－　",IF($L445="",IF(設定!$I$15="所・名","　－　・"&amp;$M445,IF(設定!$I$15="所/名","　－　 / "&amp;$M445,IF(設定!$I$15="(所)名","(　－　) "&amp;$M445,IF(設定!$I$15="名・所",$M445&amp;"・　－　",IF(設定!$I$15="名/所",$M445&amp;" / 　－　",IF(設定!$I$15="名(所)",$M445&amp;"(　－　)")))))),IF(設定!$I$15="所・名",INDEX(リスト!$S$2:$S$48,MATCH($L445,リスト!$R$2:$R$48,0))&amp;"・"&amp;$M445,IF(設定!$I$15="所/名",INDEX(リスト!$S$2:$S$48,MATCH($L445,リスト!$R$2:$R$48,0))&amp;" / "&amp;$M445,IF(設定!$I$15="(所)名","("&amp;INDEX(リスト!$S$2:$S$48,MATCH($L445,リスト!$R$2:$R$48,0))&amp;") "&amp;$M445,IF(設定!$I$15="名・所",$M445&amp;"・"&amp;INDEX(リスト!$S$2:$S$48,MATCH($L445,リスト!$R$2:$R$48,0)),IF(設定!$I$15="名/所",$M445&amp;" / "&amp;INDEX(リスト!$S$2:$S$48,MATCH($L445,リスト!$R$2:$R$48,0)),IF(設定!$I$15="名(所)",$M445&amp;" ("&amp;INDEX(リスト!$S$2:$S$48,MATCH($L445,リスト!$R$2:$R$48,0))&amp;")")))))))))</f>
        <v/>
      </c>
    </row>
    <row r="446" spans="15:22" x14ac:dyDescent="0.4">
      <c r="O446" s="2" t="str">
        <f>IFERROR(IF($B446="","",INDEX(所属情報!$E:$E,MATCH($A446,所属情報!$A:$A,0))),"")</f>
        <v/>
      </c>
      <c r="P446" s="2" t="str">
        <f t="shared" si="18"/>
        <v/>
      </c>
      <c r="Q446" s="2" t="str">
        <f t="shared" si="19"/>
        <v/>
      </c>
      <c r="R446" s="2" t="str">
        <f t="shared" si="20"/>
        <v/>
      </c>
      <c r="S446" s="2" t="str">
        <f>IFERROR(IF($F446="","",INDEX(リスト!$C:$C,MATCH($F446,リスト!$B:$B,0))),"")</f>
        <v/>
      </c>
      <c r="T446" s="2" t="str">
        <f>IFERROR(IF($K446="","",INDEX(リスト!$F:$F,MATCH($K446,リスト!$E:$E,0))),"")</f>
        <v/>
      </c>
      <c r="U446" s="2" t="str">
        <f>IF($B446="","",RIGHT($G446*1000+200+COUNTIF($G$2:$G446,$G446),9))</f>
        <v/>
      </c>
      <c r="V446" s="2" t="str">
        <f>IF(OR($B446="",設定!$I$15="",設定!$I$15="独立"),"",IF($M446="","　－　",IF($L446="",IF(設定!$I$15="所・名","　－　・"&amp;$M446,IF(設定!$I$15="所/名","　－　 / "&amp;$M446,IF(設定!$I$15="(所)名","(　－　) "&amp;$M446,IF(設定!$I$15="名・所",$M446&amp;"・　－　",IF(設定!$I$15="名/所",$M446&amp;" / 　－　",IF(設定!$I$15="名(所)",$M446&amp;"(　－　)")))))),IF(設定!$I$15="所・名",INDEX(リスト!$S$2:$S$48,MATCH($L446,リスト!$R$2:$R$48,0))&amp;"・"&amp;$M446,IF(設定!$I$15="所/名",INDEX(リスト!$S$2:$S$48,MATCH($L446,リスト!$R$2:$R$48,0))&amp;" / "&amp;$M446,IF(設定!$I$15="(所)名","("&amp;INDEX(リスト!$S$2:$S$48,MATCH($L446,リスト!$R$2:$R$48,0))&amp;") "&amp;$M446,IF(設定!$I$15="名・所",$M446&amp;"・"&amp;INDEX(リスト!$S$2:$S$48,MATCH($L446,リスト!$R$2:$R$48,0)),IF(設定!$I$15="名/所",$M446&amp;" / "&amp;INDEX(リスト!$S$2:$S$48,MATCH($L446,リスト!$R$2:$R$48,0)),IF(設定!$I$15="名(所)",$M446&amp;" ("&amp;INDEX(リスト!$S$2:$S$48,MATCH($L446,リスト!$R$2:$R$48,0))&amp;")")))))))))</f>
        <v/>
      </c>
    </row>
    <row r="447" spans="15:22" x14ac:dyDescent="0.4">
      <c r="O447" s="2" t="str">
        <f>IFERROR(IF($B447="","",INDEX(所属情報!$E:$E,MATCH($A447,所属情報!$A:$A,0))),"")</f>
        <v/>
      </c>
      <c r="P447" s="2" t="str">
        <f t="shared" si="18"/>
        <v/>
      </c>
      <c r="Q447" s="2" t="str">
        <f t="shared" si="19"/>
        <v/>
      </c>
      <c r="R447" s="2" t="str">
        <f t="shared" si="20"/>
        <v/>
      </c>
      <c r="S447" s="2" t="str">
        <f>IFERROR(IF($F447="","",INDEX(リスト!$C:$C,MATCH($F447,リスト!$B:$B,0))),"")</f>
        <v/>
      </c>
      <c r="T447" s="2" t="str">
        <f>IFERROR(IF($K447="","",INDEX(リスト!$F:$F,MATCH($K447,リスト!$E:$E,0))),"")</f>
        <v/>
      </c>
      <c r="U447" s="2" t="str">
        <f>IF($B447="","",RIGHT($G447*1000+200+COUNTIF($G$2:$G447,$G447),9))</f>
        <v/>
      </c>
      <c r="V447" s="2" t="str">
        <f>IF(OR($B447="",設定!$I$15="",設定!$I$15="独立"),"",IF($M447="","　－　",IF($L447="",IF(設定!$I$15="所・名","　－　・"&amp;$M447,IF(設定!$I$15="所/名","　－　 / "&amp;$M447,IF(設定!$I$15="(所)名","(　－　) "&amp;$M447,IF(設定!$I$15="名・所",$M447&amp;"・　－　",IF(設定!$I$15="名/所",$M447&amp;" / 　－　",IF(設定!$I$15="名(所)",$M447&amp;"(　－　)")))))),IF(設定!$I$15="所・名",INDEX(リスト!$S$2:$S$48,MATCH($L447,リスト!$R$2:$R$48,0))&amp;"・"&amp;$M447,IF(設定!$I$15="所/名",INDEX(リスト!$S$2:$S$48,MATCH($L447,リスト!$R$2:$R$48,0))&amp;" / "&amp;$M447,IF(設定!$I$15="(所)名","("&amp;INDEX(リスト!$S$2:$S$48,MATCH($L447,リスト!$R$2:$R$48,0))&amp;") "&amp;$M447,IF(設定!$I$15="名・所",$M447&amp;"・"&amp;INDEX(リスト!$S$2:$S$48,MATCH($L447,リスト!$R$2:$R$48,0)),IF(設定!$I$15="名/所",$M447&amp;" / "&amp;INDEX(リスト!$S$2:$S$48,MATCH($L447,リスト!$R$2:$R$48,0)),IF(設定!$I$15="名(所)",$M447&amp;" ("&amp;INDEX(リスト!$S$2:$S$48,MATCH($L447,リスト!$R$2:$R$48,0))&amp;")")))))))))</f>
        <v/>
      </c>
    </row>
    <row r="448" spans="15:22" x14ac:dyDescent="0.4">
      <c r="O448" s="2" t="str">
        <f>IFERROR(IF($B448="","",INDEX(所属情報!$E:$E,MATCH($A448,所属情報!$A:$A,0))),"")</f>
        <v/>
      </c>
      <c r="P448" s="2" t="str">
        <f t="shared" si="18"/>
        <v/>
      </c>
      <c r="Q448" s="2" t="str">
        <f t="shared" si="19"/>
        <v/>
      </c>
      <c r="R448" s="2" t="str">
        <f t="shared" si="20"/>
        <v/>
      </c>
      <c r="S448" s="2" t="str">
        <f>IFERROR(IF($F448="","",INDEX(リスト!$C:$C,MATCH($F448,リスト!$B:$B,0))),"")</f>
        <v/>
      </c>
      <c r="T448" s="2" t="str">
        <f>IFERROR(IF($K448="","",INDEX(リスト!$F:$F,MATCH($K448,リスト!$E:$E,0))),"")</f>
        <v/>
      </c>
      <c r="U448" s="2" t="str">
        <f>IF($B448="","",RIGHT($G448*1000+200+COUNTIF($G$2:$G448,$G448),9))</f>
        <v/>
      </c>
      <c r="V448" s="2" t="str">
        <f>IF(OR($B448="",設定!$I$15="",設定!$I$15="独立"),"",IF($M448="","　－　",IF($L448="",IF(設定!$I$15="所・名","　－　・"&amp;$M448,IF(設定!$I$15="所/名","　－　 / "&amp;$M448,IF(設定!$I$15="(所)名","(　－　) "&amp;$M448,IF(設定!$I$15="名・所",$M448&amp;"・　－　",IF(設定!$I$15="名/所",$M448&amp;" / 　－　",IF(設定!$I$15="名(所)",$M448&amp;"(　－　)")))))),IF(設定!$I$15="所・名",INDEX(リスト!$S$2:$S$48,MATCH($L448,リスト!$R$2:$R$48,0))&amp;"・"&amp;$M448,IF(設定!$I$15="所/名",INDEX(リスト!$S$2:$S$48,MATCH($L448,リスト!$R$2:$R$48,0))&amp;" / "&amp;$M448,IF(設定!$I$15="(所)名","("&amp;INDEX(リスト!$S$2:$S$48,MATCH($L448,リスト!$R$2:$R$48,0))&amp;") "&amp;$M448,IF(設定!$I$15="名・所",$M448&amp;"・"&amp;INDEX(リスト!$S$2:$S$48,MATCH($L448,リスト!$R$2:$R$48,0)),IF(設定!$I$15="名/所",$M448&amp;" / "&amp;INDEX(リスト!$S$2:$S$48,MATCH($L448,リスト!$R$2:$R$48,0)),IF(設定!$I$15="名(所)",$M448&amp;" ("&amp;INDEX(リスト!$S$2:$S$48,MATCH($L448,リスト!$R$2:$R$48,0))&amp;")")))))))))</f>
        <v/>
      </c>
    </row>
    <row r="449" spans="15:22" x14ac:dyDescent="0.4">
      <c r="O449" s="2" t="str">
        <f>IFERROR(IF($B449="","",INDEX(所属情報!$E:$E,MATCH($A449,所属情報!$A:$A,0))),"")</f>
        <v/>
      </c>
      <c r="P449" s="2" t="str">
        <f t="shared" si="18"/>
        <v/>
      </c>
      <c r="Q449" s="2" t="str">
        <f t="shared" si="19"/>
        <v/>
      </c>
      <c r="R449" s="2" t="str">
        <f t="shared" si="20"/>
        <v/>
      </c>
      <c r="S449" s="2" t="str">
        <f>IFERROR(IF($F449="","",INDEX(リスト!$C:$C,MATCH($F449,リスト!$B:$B,0))),"")</f>
        <v/>
      </c>
      <c r="T449" s="2" t="str">
        <f>IFERROR(IF($K449="","",INDEX(リスト!$F:$F,MATCH($K449,リスト!$E:$E,0))),"")</f>
        <v/>
      </c>
      <c r="U449" s="2" t="str">
        <f>IF($B449="","",RIGHT($G449*1000+200+COUNTIF($G$2:$G449,$G449),9))</f>
        <v/>
      </c>
      <c r="V449" s="2" t="str">
        <f>IF(OR($B449="",設定!$I$15="",設定!$I$15="独立"),"",IF($M449="","　－　",IF($L449="",IF(設定!$I$15="所・名","　－　・"&amp;$M449,IF(設定!$I$15="所/名","　－　 / "&amp;$M449,IF(設定!$I$15="(所)名","(　－　) "&amp;$M449,IF(設定!$I$15="名・所",$M449&amp;"・　－　",IF(設定!$I$15="名/所",$M449&amp;" / 　－　",IF(設定!$I$15="名(所)",$M449&amp;"(　－　)")))))),IF(設定!$I$15="所・名",INDEX(リスト!$S$2:$S$48,MATCH($L449,リスト!$R$2:$R$48,0))&amp;"・"&amp;$M449,IF(設定!$I$15="所/名",INDEX(リスト!$S$2:$S$48,MATCH($L449,リスト!$R$2:$R$48,0))&amp;" / "&amp;$M449,IF(設定!$I$15="(所)名","("&amp;INDEX(リスト!$S$2:$S$48,MATCH($L449,リスト!$R$2:$R$48,0))&amp;") "&amp;$M449,IF(設定!$I$15="名・所",$M449&amp;"・"&amp;INDEX(リスト!$S$2:$S$48,MATCH($L449,リスト!$R$2:$R$48,0)),IF(設定!$I$15="名/所",$M449&amp;" / "&amp;INDEX(リスト!$S$2:$S$48,MATCH($L449,リスト!$R$2:$R$48,0)),IF(設定!$I$15="名(所)",$M449&amp;" ("&amp;INDEX(リスト!$S$2:$S$48,MATCH($L449,リスト!$R$2:$R$48,0))&amp;")")))))))))</f>
        <v/>
      </c>
    </row>
    <row r="450" spans="15:22" x14ac:dyDescent="0.4">
      <c r="O450" s="2" t="str">
        <f>IFERROR(IF($B450="","",INDEX(所属情報!$E:$E,MATCH($A450,所属情報!$A:$A,0))),"")</f>
        <v/>
      </c>
      <c r="P450" s="2" t="str">
        <f t="shared" si="18"/>
        <v/>
      </c>
      <c r="Q450" s="2" t="str">
        <f t="shared" si="19"/>
        <v/>
      </c>
      <c r="R450" s="2" t="str">
        <f t="shared" si="20"/>
        <v/>
      </c>
      <c r="S450" s="2" t="str">
        <f>IFERROR(IF($F450="","",INDEX(リスト!$C:$C,MATCH($F450,リスト!$B:$B,0))),"")</f>
        <v/>
      </c>
      <c r="T450" s="2" t="str">
        <f>IFERROR(IF($K450="","",INDEX(リスト!$F:$F,MATCH($K450,リスト!$E:$E,0))),"")</f>
        <v/>
      </c>
      <c r="U450" s="2" t="str">
        <f>IF($B450="","",RIGHT($G450*1000+200+COUNTIF($G$2:$G450,$G450),9))</f>
        <v/>
      </c>
      <c r="V450" s="2" t="str">
        <f>IF(OR($B450="",設定!$I$15="",設定!$I$15="独立"),"",IF($M450="","　－　",IF($L450="",IF(設定!$I$15="所・名","　－　・"&amp;$M450,IF(設定!$I$15="所/名","　－　 / "&amp;$M450,IF(設定!$I$15="(所)名","(　－　) "&amp;$M450,IF(設定!$I$15="名・所",$M450&amp;"・　－　",IF(設定!$I$15="名/所",$M450&amp;" / 　－　",IF(設定!$I$15="名(所)",$M450&amp;"(　－　)")))))),IF(設定!$I$15="所・名",INDEX(リスト!$S$2:$S$48,MATCH($L450,リスト!$R$2:$R$48,0))&amp;"・"&amp;$M450,IF(設定!$I$15="所/名",INDEX(リスト!$S$2:$S$48,MATCH($L450,リスト!$R$2:$R$48,0))&amp;" / "&amp;$M450,IF(設定!$I$15="(所)名","("&amp;INDEX(リスト!$S$2:$S$48,MATCH($L450,リスト!$R$2:$R$48,0))&amp;") "&amp;$M450,IF(設定!$I$15="名・所",$M450&amp;"・"&amp;INDEX(リスト!$S$2:$S$48,MATCH($L450,リスト!$R$2:$R$48,0)),IF(設定!$I$15="名/所",$M450&amp;" / "&amp;INDEX(リスト!$S$2:$S$48,MATCH($L450,リスト!$R$2:$R$48,0)),IF(設定!$I$15="名(所)",$M450&amp;" ("&amp;INDEX(リスト!$S$2:$S$48,MATCH($L450,リスト!$R$2:$R$48,0))&amp;")")))))))))</f>
        <v/>
      </c>
    </row>
    <row r="451" spans="15:22" x14ac:dyDescent="0.4">
      <c r="O451" s="2" t="str">
        <f>IFERROR(IF($B451="","",INDEX(所属情報!$E:$E,MATCH($A451,所属情報!$A:$A,0))),"")</f>
        <v/>
      </c>
      <c r="P451" s="2" t="str">
        <f t="shared" ref="P451:P514" si="21">IF($C451="","",IF($E451="",$C451,$C451&amp;" ("&amp;$E451&amp;")"))</f>
        <v/>
      </c>
      <c r="Q451" s="2" t="str">
        <f t="shared" ref="Q451:Q514" si="22">IF($D451="","",ASC($D451))</f>
        <v/>
      </c>
      <c r="R451" s="2" t="str">
        <f t="shared" ref="R451:R514" si="23">IF($I451="","",UPPER($I451)&amp;" "&amp;UPPER(LEFT($J451,1))&amp;LOWER(RIGHT($J451,LEN($J451)-1))&amp;" ("&amp;MID($G451,3,2)&amp;")")</f>
        <v/>
      </c>
      <c r="S451" s="2" t="str">
        <f>IFERROR(IF($F451="","",INDEX(リスト!$C:$C,MATCH($F451,リスト!$B:$B,0))),"")</f>
        <v/>
      </c>
      <c r="T451" s="2" t="str">
        <f>IFERROR(IF($K451="","",INDEX(リスト!$F:$F,MATCH($K451,リスト!$E:$E,0))),"")</f>
        <v/>
      </c>
      <c r="U451" s="2" t="str">
        <f>IF($B451="","",RIGHT($G451*1000+200+COUNTIF($G$2:$G451,$G451),9))</f>
        <v/>
      </c>
      <c r="V451" s="2" t="str">
        <f>IF(OR($B451="",設定!$I$15="",設定!$I$15="独立"),"",IF($M451="","　－　",IF($L451="",IF(設定!$I$15="所・名","　－　・"&amp;$M451,IF(設定!$I$15="所/名","　－　 / "&amp;$M451,IF(設定!$I$15="(所)名","(　－　) "&amp;$M451,IF(設定!$I$15="名・所",$M451&amp;"・　－　",IF(設定!$I$15="名/所",$M451&amp;" / 　－　",IF(設定!$I$15="名(所)",$M451&amp;"(　－　)")))))),IF(設定!$I$15="所・名",INDEX(リスト!$S$2:$S$48,MATCH($L451,リスト!$R$2:$R$48,0))&amp;"・"&amp;$M451,IF(設定!$I$15="所/名",INDEX(リスト!$S$2:$S$48,MATCH($L451,リスト!$R$2:$R$48,0))&amp;" / "&amp;$M451,IF(設定!$I$15="(所)名","("&amp;INDEX(リスト!$S$2:$S$48,MATCH($L451,リスト!$R$2:$R$48,0))&amp;") "&amp;$M451,IF(設定!$I$15="名・所",$M451&amp;"・"&amp;INDEX(リスト!$S$2:$S$48,MATCH($L451,リスト!$R$2:$R$48,0)),IF(設定!$I$15="名/所",$M451&amp;" / "&amp;INDEX(リスト!$S$2:$S$48,MATCH($L451,リスト!$R$2:$R$48,0)),IF(設定!$I$15="名(所)",$M451&amp;" ("&amp;INDEX(リスト!$S$2:$S$48,MATCH($L451,リスト!$R$2:$R$48,0))&amp;")")))))))))</f>
        <v/>
      </c>
    </row>
    <row r="452" spans="15:22" x14ac:dyDescent="0.4">
      <c r="O452" s="2" t="str">
        <f>IFERROR(IF($B452="","",INDEX(所属情報!$E:$E,MATCH($A452,所属情報!$A:$A,0))),"")</f>
        <v/>
      </c>
      <c r="P452" s="2" t="str">
        <f t="shared" si="21"/>
        <v/>
      </c>
      <c r="Q452" s="2" t="str">
        <f t="shared" si="22"/>
        <v/>
      </c>
      <c r="R452" s="2" t="str">
        <f t="shared" si="23"/>
        <v/>
      </c>
      <c r="S452" s="2" t="str">
        <f>IFERROR(IF($F452="","",INDEX(リスト!$C:$C,MATCH($F452,リスト!$B:$B,0))),"")</f>
        <v/>
      </c>
      <c r="T452" s="2" t="str">
        <f>IFERROR(IF($K452="","",INDEX(リスト!$F:$F,MATCH($K452,リスト!$E:$E,0))),"")</f>
        <v/>
      </c>
      <c r="U452" s="2" t="str">
        <f>IF($B452="","",RIGHT($G452*1000+200+COUNTIF($G$2:$G452,$G452),9))</f>
        <v/>
      </c>
      <c r="V452" s="2" t="str">
        <f>IF(OR($B452="",設定!$I$15="",設定!$I$15="独立"),"",IF($M452="","　－　",IF($L452="",IF(設定!$I$15="所・名","　－　・"&amp;$M452,IF(設定!$I$15="所/名","　－　 / "&amp;$M452,IF(設定!$I$15="(所)名","(　－　) "&amp;$M452,IF(設定!$I$15="名・所",$M452&amp;"・　－　",IF(設定!$I$15="名/所",$M452&amp;" / 　－　",IF(設定!$I$15="名(所)",$M452&amp;"(　－　)")))))),IF(設定!$I$15="所・名",INDEX(リスト!$S$2:$S$48,MATCH($L452,リスト!$R$2:$R$48,0))&amp;"・"&amp;$M452,IF(設定!$I$15="所/名",INDEX(リスト!$S$2:$S$48,MATCH($L452,リスト!$R$2:$R$48,0))&amp;" / "&amp;$M452,IF(設定!$I$15="(所)名","("&amp;INDEX(リスト!$S$2:$S$48,MATCH($L452,リスト!$R$2:$R$48,0))&amp;") "&amp;$M452,IF(設定!$I$15="名・所",$M452&amp;"・"&amp;INDEX(リスト!$S$2:$S$48,MATCH($L452,リスト!$R$2:$R$48,0)),IF(設定!$I$15="名/所",$M452&amp;" / "&amp;INDEX(リスト!$S$2:$S$48,MATCH($L452,リスト!$R$2:$R$48,0)),IF(設定!$I$15="名(所)",$M452&amp;" ("&amp;INDEX(リスト!$S$2:$S$48,MATCH($L452,リスト!$R$2:$R$48,0))&amp;")")))))))))</f>
        <v/>
      </c>
    </row>
    <row r="453" spans="15:22" x14ac:dyDescent="0.4">
      <c r="O453" s="2" t="str">
        <f>IFERROR(IF($B453="","",INDEX(所属情報!$E:$E,MATCH($A453,所属情報!$A:$A,0))),"")</f>
        <v/>
      </c>
      <c r="P453" s="2" t="str">
        <f t="shared" si="21"/>
        <v/>
      </c>
      <c r="Q453" s="2" t="str">
        <f t="shared" si="22"/>
        <v/>
      </c>
      <c r="R453" s="2" t="str">
        <f t="shared" si="23"/>
        <v/>
      </c>
      <c r="S453" s="2" t="str">
        <f>IFERROR(IF($F453="","",INDEX(リスト!$C:$C,MATCH($F453,リスト!$B:$B,0))),"")</f>
        <v/>
      </c>
      <c r="T453" s="2" t="str">
        <f>IFERROR(IF($K453="","",INDEX(リスト!$F:$F,MATCH($K453,リスト!$E:$E,0))),"")</f>
        <v/>
      </c>
      <c r="U453" s="2" t="str">
        <f>IF($B453="","",RIGHT($G453*1000+200+COUNTIF($G$2:$G453,$G453),9))</f>
        <v/>
      </c>
      <c r="V453" s="2" t="str">
        <f>IF(OR($B453="",設定!$I$15="",設定!$I$15="独立"),"",IF($M453="","　－　",IF($L453="",IF(設定!$I$15="所・名","　－　・"&amp;$M453,IF(設定!$I$15="所/名","　－　 / "&amp;$M453,IF(設定!$I$15="(所)名","(　－　) "&amp;$M453,IF(設定!$I$15="名・所",$M453&amp;"・　－　",IF(設定!$I$15="名/所",$M453&amp;" / 　－　",IF(設定!$I$15="名(所)",$M453&amp;"(　－　)")))))),IF(設定!$I$15="所・名",INDEX(リスト!$S$2:$S$48,MATCH($L453,リスト!$R$2:$R$48,0))&amp;"・"&amp;$M453,IF(設定!$I$15="所/名",INDEX(リスト!$S$2:$S$48,MATCH($L453,リスト!$R$2:$R$48,0))&amp;" / "&amp;$M453,IF(設定!$I$15="(所)名","("&amp;INDEX(リスト!$S$2:$S$48,MATCH($L453,リスト!$R$2:$R$48,0))&amp;") "&amp;$M453,IF(設定!$I$15="名・所",$M453&amp;"・"&amp;INDEX(リスト!$S$2:$S$48,MATCH($L453,リスト!$R$2:$R$48,0)),IF(設定!$I$15="名/所",$M453&amp;" / "&amp;INDEX(リスト!$S$2:$S$48,MATCH($L453,リスト!$R$2:$R$48,0)),IF(設定!$I$15="名(所)",$M453&amp;" ("&amp;INDEX(リスト!$S$2:$S$48,MATCH($L453,リスト!$R$2:$R$48,0))&amp;")")))))))))</f>
        <v/>
      </c>
    </row>
    <row r="454" spans="15:22" x14ac:dyDescent="0.4">
      <c r="O454" s="2" t="str">
        <f>IFERROR(IF($B454="","",INDEX(所属情報!$E:$E,MATCH($A454,所属情報!$A:$A,0))),"")</f>
        <v/>
      </c>
      <c r="P454" s="2" t="str">
        <f t="shared" si="21"/>
        <v/>
      </c>
      <c r="Q454" s="2" t="str">
        <f t="shared" si="22"/>
        <v/>
      </c>
      <c r="R454" s="2" t="str">
        <f t="shared" si="23"/>
        <v/>
      </c>
      <c r="S454" s="2" t="str">
        <f>IFERROR(IF($F454="","",INDEX(リスト!$C:$C,MATCH($F454,リスト!$B:$B,0))),"")</f>
        <v/>
      </c>
      <c r="T454" s="2" t="str">
        <f>IFERROR(IF($K454="","",INDEX(リスト!$F:$F,MATCH($K454,リスト!$E:$E,0))),"")</f>
        <v/>
      </c>
      <c r="U454" s="2" t="str">
        <f>IF($B454="","",RIGHT($G454*1000+200+COUNTIF($G$2:$G454,$G454),9))</f>
        <v/>
      </c>
      <c r="V454" s="2" t="str">
        <f>IF(OR($B454="",設定!$I$15="",設定!$I$15="独立"),"",IF($M454="","　－　",IF($L454="",IF(設定!$I$15="所・名","　－　・"&amp;$M454,IF(設定!$I$15="所/名","　－　 / "&amp;$M454,IF(設定!$I$15="(所)名","(　－　) "&amp;$M454,IF(設定!$I$15="名・所",$M454&amp;"・　－　",IF(設定!$I$15="名/所",$M454&amp;" / 　－　",IF(設定!$I$15="名(所)",$M454&amp;"(　－　)")))))),IF(設定!$I$15="所・名",INDEX(リスト!$S$2:$S$48,MATCH($L454,リスト!$R$2:$R$48,0))&amp;"・"&amp;$M454,IF(設定!$I$15="所/名",INDEX(リスト!$S$2:$S$48,MATCH($L454,リスト!$R$2:$R$48,0))&amp;" / "&amp;$M454,IF(設定!$I$15="(所)名","("&amp;INDEX(リスト!$S$2:$S$48,MATCH($L454,リスト!$R$2:$R$48,0))&amp;") "&amp;$M454,IF(設定!$I$15="名・所",$M454&amp;"・"&amp;INDEX(リスト!$S$2:$S$48,MATCH($L454,リスト!$R$2:$R$48,0)),IF(設定!$I$15="名/所",$M454&amp;" / "&amp;INDEX(リスト!$S$2:$S$48,MATCH($L454,リスト!$R$2:$R$48,0)),IF(設定!$I$15="名(所)",$M454&amp;" ("&amp;INDEX(リスト!$S$2:$S$48,MATCH($L454,リスト!$R$2:$R$48,0))&amp;")")))))))))</f>
        <v/>
      </c>
    </row>
    <row r="455" spans="15:22" x14ac:dyDescent="0.4">
      <c r="O455" s="2" t="str">
        <f>IFERROR(IF($B455="","",INDEX(所属情報!$E:$E,MATCH($A455,所属情報!$A:$A,0))),"")</f>
        <v/>
      </c>
      <c r="P455" s="2" t="str">
        <f t="shared" si="21"/>
        <v/>
      </c>
      <c r="Q455" s="2" t="str">
        <f t="shared" si="22"/>
        <v/>
      </c>
      <c r="R455" s="2" t="str">
        <f t="shared" si="23"/>
        <v/>
      </c>
      <c r="S455" s="2" t="str">
        <f>IFERROR(IF($F455="","",INDEX(リスト!$C:$C,MATCH($F455,リスト!$B:$B,0))),"")</f>
        <v/>
      </c>
      <c r="T455" s="2" t="str">
        <f>IFERROR(IF($K455="","",INDEX(リスト!$F:$F,MATCH($K455,リスト!$E:$E,0))),"")</f>
        <v/>
      </c>
      <c r="U455" s="2" t="str">
        <f>IF($B455="","",RIGHT($G455*1000+200+COUNTIF($G$2:$G455,$G455),9))</f>
        <v/>
      </c>
      <c r="V455" s="2" t="str">
        <f>IF(OR($B455="",設定!$I$15="",設定!$I$15="独立"),"",IF($M455="","　－　",IF($L455="",IF(設定!$I$15="所・名","　－　・"&amp;$M455,IF(設定!$I$15="所/名","　－　 / "&amp;$M455,IF(設定!$I$15="(所)名","(　－　) "&amp;$M455,IF(設定!$I$15="名・所",$M455&amp;"・　－　",IF(設定!$I$15="名/所",$M455&amp;" / 　－　",IF(設定!$I$15="名(所)",$M455&amp;"(　－　)")))))),IF(設定!$I$15="所・名",INDEX(リスト!$S$2:$S$48,MATCH($L455,リスト!$R$2:$R$48,0))&amp;"・"&amp;$M455,IF(設定!$I$15="所/名",INDEX(リスト!$S$2:$S$48,MATCH($L455,リスト!$R$2:$R$48,0))&amp;" / "&amp;$M455,IF(設定!$I$15="(所)名","("&amp;INDEX(リスト!$S$2:$S$48,MATCH($L455,リスト!$R$2:$R$48,0))&amp;") "&amp;$M455,IF(設定!$I$15="名・所",$M455&amp;"・"&amp;INDEX(リスト!$S$2:$S$48,MATCH($L455,リスト!$R$2:$R$48,0)),IF(設定!$I$15="名/所",$M455&amp;" / "&amp;INDEX(リスト!$S$2:$S$48,MATCH($L455,リスト!$R$2:$R$48,0)),IF(設定!$I$15="名(所)",$M455&amp;" ("&amp;INDEX(リスト!$S$2:$S$48,MATCH($L455,リスト!$R$2:$R$48,0))&amp;")")))))))))</f>
        <v/>
      </c>
    </row>
    <row r="456" spans="15:22" x14ac:dyDescent="0.4">
      <c r="O456" s="2" t="str">
        <f>IFERROR(IF($B456="","",INDEX(所属情報!$E:$E,MATCH($A456,所属情報!$A:$A,0))),"")</f>
        <v/>
      </c>
      <c r="P456" s="2" t="str">
        <f t="shared" si="21"/>
        <v/>
      </c>
      <c r="Q456" s="2" t="str">
        <f t="shared" si="22"/>
        <v/>
      </c>
      <c r="R456" s="2" t="str">
        <f t="shared" si="23"/>
        <v/>
      </c>
      <c r="S456" s="2" t="str">
        <f>IFERROR(IF($F456="","",INDEX(リスト!$C:$C,MATCH($F456,リスト!$B:$B,0))),"")</f>
        <v/>
      </c>
      <c r="T456" s="2" t="str">
        <f>IFERROR(IF($K456="","",INDEX(リスト!$F:$F,MATCH($K456,リスト!$E:$E,0))),"")</f>
        <v/>
      </c>
      <c r="U456" s="2" t="str">
        <f>IF($B456="","",RIGHT($G456*1000+200+COUNTIF($G$2:$G456,$G456),9))</f>
        <v/>
      </c>
      <c r="V456" s="2" t="str">
        <f>IF(OR($B456="",設定!$I$15="",設定!$I$15="独立"),"",IF($M456="","　－　",IF($L456="",IF(設定!$I$15="所・名","　－　・"&amp;$M456,IF(設定!$I$15="所/名","　－　 / "&amp;$M456,IF(設定!$I$15="(所)名","(　－　) "&amp;$M456,IF(設定!$I$15="名・所",$M456&amp;"・　－　",IF(設定!$I$15="名/所",$M456&amp;" / 　－　",IF(設定!$I$15="名(所)",$M456&amp;"(　－　)")))))),IF(設定!$I$15="所・名",INDEX(リスト!$S$2:$S$48,MATCH($L456,リスト!$R$2:$R$48,0))&amp;"・"&amp;$M456,IF(設定!$I$15="所/名",INDEX(リスト!$S$2:$S$48,MATCH($L456,リスト!$R$2:$R$48,0))&amp;" / "&amp;$M456,IF(設定!$I$15="(所)名","("&amp;INDEX(リスト!$S$2:$S$48,MATCH($L456,リスト!$R$2:$R$48,0))&amp;") "&amp;$M456,IF(設定!$I$15="名・所",$M456&amp;"・"&amp;INDEX(リスト!$S$2:$S$48,MATCH($L456,リスト!$R$2:$R$48,0)),IF(設定!$I$15="名/所",$M456&amp;" / "&amp;INDEX(リスト!$S$2:$S$48,MATCH($L456,リスト!$R$2:$R$48,0)),IF(設定!$I$15="名(所)",$M456&amp;" ("&amp;INDEX(リスト!$S$2:$S$48,MATCH($L456,リスト!$R$2:$R$48,0))&amp;")")))))))))</f>
        <v/>
      </c>
    </row>
    <row r="457" spans="15:22" x14ac:dyDescent="0.4">
      <c r="O457" s="2" t="str">
        <f>IFERROR(IF($B457="","",INDEX(所属情報!$E:$E,MATCH($A457,所属情報!$A:$A,0))),"")</f>
        <v/>
      </c>
      <c r="P457" s="2" t="str">
        <f t="shared" si="21"/>
        <v/>
      </c>
      <c r="Q457" s="2" t="str">
        <f t="shared" si="22"/>
        <v/>
      </c>
      <c r="R457" s="2" t="str">
        <f t="shared" si="23"/>
        <v/>
      </c>
      <c r="S457" s="2" t="str">
        <f>IFERROR(IF($F457="","",INDEX(リスト!$C:$C,MATCH($F457,リスト!$B:$B,0))),"")</f>
        <v/>
      </c>
      <c r="T457" s="2" t="str">
        <f>IFERROR(IF($K457="","",INDEX(リスト!$F:$F,MATCH($K457,リスト!$E:$E,0))),"")</f>
        <v/>
      </c>
      <c r="U457" s="2" t="str">
        <f>IF($B457="","",RIGHT($G457*1000+200+COUNTIF($G$2:$G457,$G457),9))</f>
        <v/>
      </c>
      <c r="V457" s="2" t="str">
        <f>IF(OR($B457="",設定!$I$15="",設定!$I$15="独立"),"",IF($M457="","　－　",IF($L457="",IF(設定!$I$15="所・名","　－　・"&amp;$M457,IF(設定!$I$15="所/名","　－　 / "&amp;$M457,IF(設定!$I$15="(所)名","(　－　) "&amp;$M457,IF(設定!$I$15="名・所",$M457&amp;"・　－　",IF(設定!$I$15="名/所",$M457&amp;" / 　－　",IF(設定!$I$15="名(所)",$M457&amp;"(　－　)")))))),IF(設定!$I$15="所・名",INDEX(リスト!$S$2:$S$48,MATCH($L457,リスト!$R$2:$R$48,0))&amp;"・"&amp;$M457,IF(設定!$I$15="所/名",INDEX(リスト!$S$2:$S$48,MATCH($L457,リスト!$R$2:$R$48,0))&amp;" / "&amp;$M457,IF(設定!$I$15="(所)名","("&amp;INDEX(リスト!$S$2:$S$48,MATCH($L457,リスト!$R$2:$R$48,0))&amp;") "&amp;$M457,IF(設定!$I$15="名・所",$M457&amp;"・"&amp;INDEX(リスト!$S$2:$S$48,MATCH($L457,リスト!$R$2:$R$48,0)),IF(設定!$I$15="名/所",$M457&amp;" / "&amp;INDEX(リスト!$S$2:$S$48,MATCH($L457,リスト!$R$2:$R$48,0)),IF(設定!$I$15="名(所)",$M457&amp;" ("&amp;INDEX(リスト!$S$2:$S$48,MATCH($L457,リスト!$R$2:$R$48,0))&amp;")")))))))))</f>
        <v/>
      </c>
    </row>
    <row r="458" spans="15:22" x14ac:dyDescent="0.4">
      <c r="O458" s="2" t="str">
        <f>IFERROR(IF($B458="","",INDEX(所属情報!$E:$E,MATCH($A458,所属情報!$A:$A,0))),"")</f>
        <v/>
      </c>
      <c r="P458" s="2" t="str">
        <f t="shared" si="21"/>
        <v/>
      </c>
      <c r="Q458" s="2" t="str">
        <f t="shared" si="22"/>
        <v/>
      </c>
      <c r="R458" s="2" t="str">
        <f t="shared" si="23"/>
        <v/>
      </c>
      <c r="S458" s="2" t="str">
        <f>IFERROR(IF($F458="","",INDEX(リスト!$C:$C,MATCH($F458,リスト!$B:$B,0))),"")</f>
        <v/>
      </c>
      <c r="T458" s="2" t="str">
        <f>IFERROR(IF($K458="","",INDEX(リスト!$F:$F,MATCH($K458,リスト!$E:$E,0))),"")</f>
        <v/>
      </c>
      <c r="U458" s="2" t="str">
        <f>IF($B458="","",RIGHT($G458*1000+200+COUNTIF($G$2:$G458,$G458),9))</f>
        <v/>
      </c>
      <c r="V458" s="2" t="str">
        <f>IF(OR($B458="",設定!$I$15="",設定!$I$15="独立"),"",IF($M458="","　－　",IF($L458="",IF(設定!$I$15="所・名","　－　・"&amp;$M458,IF(設定!$I$15="所/名","　－　 / "&amp;$M458,IF(設定!$I$15="(所)名","(　－　) "&amp;$M458,IF(設定!$I$15="名・所",$M458&amp;"・　－　",IF(設定!$I$15="名/所",$M458&amp;" / 　－　",IF(設定!$I$15="名(所)",$M458&amp;"(　－　)")))))),IF(設定!$I$15="所・名",INDEX(リスト!$S$2:$S$48,MATCH($L458,リスト!$R$2:$R$48,0))&amp;"・"&amp;$M458,IF(設定!$I$15="所/名",INDEX(リスト!$S$2:$S$48,MATCH($L458,リスト!$R$2:$R$48,0))&amp;" / "&amp;$M458,IF(設定!$I$15="(所)名","("&amp;INDEX(リスト!$S$2:$S$48,MATCH($L458,リスト!$R$2:$R$48,0))&amp;") "&amp;$M458,IF(設定!$I$15="名・所",$M458&amp;"・"&amp;INDEX(リスト!$S$2:$S$48,MATCH($L458,リスト!$R$2:$R$48,0)),IF(設定!$I$15="名/所",$M458&amp;" / "&amp;INDEX(リスト!$S$2:$S$48,MATCH($L458,リスト!$R$2:$R$48,0)),IF(設定!$I$15="名(所)",$M458&amp;" ("&amp;INDEX(リスト!$S$2:$S$48,MATCH($L458,リスト!$R$2:$R$48,0))&amp;")")))))))))</f>
        <v/>
      </c>
    </row>
    <row r="459" spans="15:22" x14ac:dyDescent="0.4">
      <c r="O459" s="2" t="str">
        <f>IFERROR(IF($B459="","",INDEX(所属情報!$E:$E,MATCH($A459,所属情報!$A:$A,0))),"")</f>
        <v/>
      </c>
      <c r="P459" s="2" t="str">
        <f t="shared" si="21"/>
        <v/>
      </c>
      <c r="Q459" s="2" t="str">
        <f t="shared" si="22"/>
        <v/>
      </c>
      <c r="R459" s="2" t="str">
        <f t="shared" si="23"/>
        <v/>
      </c>
      <c r="S459" s="2" t="str">
        <f>IFERROR(IF($F459="","",INDEX(リスト!$C:$C,MATCH($F459,リスト!$B:$B,0))),"")</f>
        <v/>
      </c>
      <c r="T459" s="2" t="str">
        <f>IFERROR(IF($K459="","",INDEX(リスト!$F:$F,MATCH($K459,リスト!$E:$E,0))),"")</f>
        <v/>
      </c>
      <c r="U459" s="2" t="str">
        <f>IF($B459="","",RIGHT($G459*1000+200+COUNTIF($G$2:$G459,$G459),9))</f>
        <v/>
      </c>
      <c r="V459" s="2" t="str">
        <f>IF(OR($B459="",設定!$I$15="",設定!$I$15="独立"),"",IF($M459="","　－　",IF($L459="",IF(設定!$I$15="所・名","　－　・"&amp;$M459,IF(設定!$I$15="所/名","　－　 / "&amp;$M459,IF(設定!$I$15="(所)名","(　－　) "&amp;$M459,IF(設定!$I$15="名・所",$M459&amp;"・　－　",IF(設定!$I$15="名/所",$M459&amp;" / 　－　",IF(設定!$I$15="名(所)",$M459&amp;"(　－　)")))))),IF(設定!$I$15="所・名",INDEX(リスト!$S$2:$S$48,MATCH($L459,リスト!$R$2:$R$48,0))&amp;"・"&amp;$M459,IF(設定!$I$15="所/名",INDEX(リスト!$S$2:$S$48,MATCH($L459,リスト!$R$2:$R$48,0))&amp;" / "&amp;$M459,IF(設定!$I$15="(所)名","("&amp;INDEX(リスト!$S$2:$S$48,MATCH($L459,リスト!$R$2:$R$48,0))&amp;") "&amp;$M459,IF(設定!$I$15="名・所",$M459&amp;"・"&amp;INDEX(リスト!$S$2:$S$48,MATCH($L459,リスト!$R$2:$R$48,0)),IF(設定!$I$15="名/所",$M459&amp;" / "&amp;INDEX(リスト!$S$2:$S$48,MATCH($L459,リスト!$R$2:$R$48,0)),IF(設定!$I$15="名(所)",$M459&amp;" ("&amp;INDEX(リスト!$S$2:$S$48,MATCH($L459,リスト!$R$2:$R$48,0))&amp;")")))))))))</f>
        <v/>
      </c>
    </row>
    <row r="460" spans="15:22" x14ac:dyDescent="0.4">
      <c r="O460" s="2" t="str">
        <f>IFERROR(IF($B460="","",INDEX(所属情報!$E:$E,MATCH($A460,所属情報!$A:$A,0))),"")</f>
        <v/>
      </c>
      <c r="P460" s="2" t="str">
        <f t="shared" si="21"/>
        <v/>
      </c>
      <c r="Q460" s="2" t="str">
        <f t="shared" si="22"/>
        <v/>
      </c>
      <c r="R460" s="2" t="str">
        <f t="shared" si="23"/>
        <v/>
      </c>
      <c r="S460" s="2" t="str">
        <f>IFERROR(IF($F460="","",INDEX(リスト!$C:$C,MATCH($F460,リスト!$B:$B,0))),"")</f>
        <v/>
      </c>
      <c r="T460" s="2" t="str">
        <f>IFERROR(IF($K460="","",INDEX(リスト!$F:$F,MATCH($K460,リスト!$E:$E,0))),"")</f>
        <v/>
      </c>
      <c r="U460" s="2" t="str">
        <f>IF($B460="","",RIGHT($G460*1000+200+COUNTIF($G$2:$G460,$G460),9))</f>
        <v/>
      </c>
      <c r="V460" s="2" t="str">
        <f>IF(OR($B460="",設定!$I$15="",設定!$I$15="独立"),"",IF($M460="","　－　",IF($L460="",IF(設定!$I$15="所・名","　－　・"&amp;$M460,IF(設定!$I$15="所/名","　－　 / "&amp;$M460,IF(設定!$I$15="(所)名","(　－　) "&amp;$M460,IF(設定!$I$15="名・所",$M460&amp;"・　－　",IF(設定!$I$15="名/所",$M460&amp;" / 　－　",IF(設定!$I$15="名(所)",$M460&amp;"(　－　)")))))),IF(設定!$I$15="所・名",INDEX(リスト!$S$2:$S$48,MATCH($L460,リスト!$R$2:$R$48,0))&amp;"・"&amp;$M460,IF(設定!$I$15="所/名",INDEX(リスト!$S$2:$S$48,MATCH($L460,リスト!$R$2:$R$48,0))&amp;" / "&amp;$M460,IF(設定!$I$15="(所)名","("&amp;INDEX(リスト!$S$2:$S$48,MATCH($L460,リスト!$R$2:$R$48,0))&amp;") "&amp;$M460,IF(設定!$I$15="名・所",$M460&amp;"・"&amp;INDEX(リスト!$S$2:$S$48,MATCH($L460,リスト!$R$2:$R$48,0)),IF(設定!$I$15="名/所",$M460&amp;" / "&amp;INDEX(リスト!$S$2:$S$48,MATCH($L460,リスト!$R$2:$R$48,0)),IF(設定!$I$15="名(所)",$M460&amp;" ("&amp;INDEX(リスト!$S$2:$S$48,MATCH($L460,リスト!$R$2:$R$48,0))&amp;")")))))))))</f>
        <v/>
      </c>
    </row>
    <row r="461" spans="15:22" x14ac:dyDescent="0.4">
      <c r="O461" s="2" t="str">
        <f>IFERROR(IF($B461="","",INDEX(所属情報!$E:$E,MATCH($A461,所属情報!$A:$A,0))),"")</f>
        <v/>
      </c>
      <c r="P461" s="2" t="str">
        <f t="shared" si="21"/>
        <v/>
      </c>
      <c r="Q461" s="2" t="str">
        <f t="shared" si="22"/>
        <v/>
      </c>
      <c r="R461" s="2" t="str">
        <f t="shared" si="23"/>
        <v/>
      </c>
      <c r="S461" s="2" t="str">
        <f>IFERROR(IF($F461="","",INDEX(リスト!$C:$C,MATCH($F461,リスト!$B:$B,0))),"")</f>
        <v/>
      </c>
      <c r="T461" s="2" t="str">
        <f>IFERROR(IF($K461="","",INDEX(リスト!$F:$F,MATCH($K461,リスト!$E:$E,0))),"")</f>
        <v/>
      </c>
      <c r="U461" s="2" t="str">
        <f>IF($B461="","",RIGHT($G461*1000+200+COUNTIF($G$2:$G461,$G461),9))</f>
        <v/>
      </c>
      <c r="V461" s="2" t="str">
        <f>IF(OR($B461="",設定!$I$15="",設定!$I$15="独立"),"",IF($M461="","　－　",IF($L461="",IF(設定!$I$15="所・名","　－　・"&amp;$M461,IF(設定!$I$15="所/名","　－　 / "&amp;$M461,IF(設定!$I$15="(所)名","(　－　) "&amp;$M461,IF(設定!$I$15="名・所",$M461&amp;"・　－　",IF(設定!$I$15="名/所",$M461&amp;" / 　－　",IF(設定!$I$15="名(所)",$M461&amp;"(　－　)")))))),IF(設定!$I$15="所・名",INDEX(リスト!$S$2:$S$48,MATCH($L461,リスト!$R$2:$R$48,0))&amp;"・"&amp;$M461,IF(設定!$I$15="所/名",INDEX(リスト!$S$2:$S$48,MATCH($L461,リスト!$R$2:$R$48,0))&amp;" / "&amp;$M461,IF(設定!$I$15="(所)名","("&amp;INDEX(リスト!$S$2:$S$48,MATCH($L461,リスト!$R$2:$R$48,0))&amp;") "&amp;$M461,IF(設定!$I$15="名・所",$M461&amp;"・"&amp;INDEX(リスト!$S$2:$S$48,MATCH($L461,リスト!$R$2:$R$48,0)),IF(設定!$I$15="名/所",$M461&amp;" / "&amp;INDEX(リスト!$S$2:$S$48,MATCH($L461,リスト!$R$2:$R$48,0)),IF(設定!$I$15="名(所)",$M461&amp;" ("&amp;INDEX(リスト!$S$2:$S$48,MATCH($L461,リスト!$R$2:$R$48,0))&amp;")")))))))))</f>
        <v/>
      </c>
    </row>
    <row r="462" spans="15:22" x14ac:dyDescent="0.4">
      <c r="O462" s="2" t="str">
        <f>IFERROR(IF($B462="","",INDEX(所属情報!$E:$E,MATCH($A462,所属情報!$A:$A,0))),"")</f>
        <v/>
      </c>
      <c r="P462" s="2" t="str">
        <f t="shared" si="21"/>
        <v/>
      </c>
      <c r="Q462" s="2" t="str">
        <f t="shared" si="22"/>
        <v/>
      </c>
      <c r="R462" s="2" t="str">
        <f t="shared" si="23"/>
        <v/>
      </c>
      <c r="S462" s="2" t="str">
        <f>IFERROR(IF($F462="","",INDEX(リスト!$C:$C,MATCH($F462,リスト!$B:$B,0))),"")</f>
        <v/>
      </c>
      <c r="T462" s="2" t="str">
        <f>IFERROR(IF($K462="","",INDEX(リスト!$F:$F,MATCH($K462,リスト!$E:$E,0))),"")</f>
        <v/>
      </c>
      <c r="U462" s="2" t="str">
        <f>IF($B462="","",RIGHT($G462*1000+200+COUNTIF($G$2:$G462,$G462),9))</f>
        <v/>
      </c>
      <c r="V462" s="2" t="str">
        <f>IF(OR($B462="",設定!$I$15="",設定!$I$15="独立"),"",IF($M462="","　－　",IF($L462="",IF(設定!$I$15="所・名","　－　・"&amp;$M462,IF(設定!$I$15="所/名","　－　 / "&amp;$M462,IF(設定!$I$15="(所)名","(　－　) "&amp;$M462,IF(設定!$I$15="名・所",$M462&amp;"・　－　",IF(設定!$I$15="名/所",$M462&amp;" / 　－　",IF(設定!$I$15="名(所)",$M462&amp;"(　－　)")))))),IF(設定!$I$15="所・名",INDEX(リスト!$S$2:$S$48,MATCH($L462,リスト!$R$2:$R$48,0))&amp;"・"&amp;$M462,IF(設定!$I$15="所/名",INDEX(リスト!$S$2:$S$48,MATCH($L462,リスト!$R$2:$R$48,0))&amp;" / "&amp;$M462,IF(設定!$I$15="(所)名","("&amp;INDEX(リスト!$S$2:$S$48,MATCH($L462,リスト!$R$2:$R$48,0))&amp;") "&amp;$M462,IF(設定!$I$15="名・所",$M462&amp;"・"&amp;INDEX(リスト!$S$2:$S$48,MATCH($L462,リスト!$R$2:$R$48,0)),IF(設定!$I$15="名/所",$M462&amp;" / "&amp;INDEX(リスト!$S$2:$S$48,MATCH($L462,リスト!$R$2:$R$48,0)),IF(設定!$I$15="名(所)",$M462&amp;" ("&amp;INDEX(リスト!$S$2:$S$48,MATCH($L462,リスト!$R$2:$R$48,0))&amp;")")))))))))</f>
        <v/>
      </c>
    </row>
    <row r="463" spans="15:22" x14ac:dyDescent="0.4">
      <c r="O463" s="2" t="str">
        <f>IFERROR(IF($B463="","",INDEX(所属情報!$E:$E,MATCH($A463,所属情報!$A:$A,0))),"")</f>
        <v/>
      </c>
      <c r="P463" s="2" t="str">
        <f t="shared" si="21"/>
        <v/>
      </c>
      <c r="Q463" s="2" t="str">
        <f t="shared" si="22"/>
        <v/>
      </c>
      <c r="R463" s="2" t="str">
        <f t="shared" si="23"/>
        <v/>
      </c>
      <c r="S463" s="2" t="str">
        <f>IFERROR(IF($F463="","",INDEX(リスト!$C:$C,MATCH($F463,リスト!$B:$B,0))),"")</f>
        <v/>
      </c>
      <c r="T463" s="2" t="str">
        <f>IFERROR(IF($K463="","",INDEX(リスト!$F:$F,MATCH($K463,リスト!$E:$E,0))),"")</f>
        <v/>
      </c>
      <c r="U463" s="2" t="str">
        <f>IF($B463="","",RIGHT($G463*1000+200+COUNTIF($G$2:$G463,$G463),9))</f>
        <v/>
      </c>
      <c r="V463" s="2" t="str">
        <f>IF(OR($B463="",設定!$I$15="",設定!$I$15="独立"),"",IF($M463="","　－　",IF($L463="",IF(設定!$I$15="所・名","　－　・"&amp;$M463,IF(設定!$I$15="所/名","　－　 / "&amp;$M463,IF(設定!$I$15="(所)名","(　－　) "&amp;$M463,IF(設定!$I$15="名・所",$M463&amp;"・　－　",IF(設定!$I$15="名/所",$M463&amp;" / 　－　",IF(設定!$I$15="名(所)",$M463&amp;"(　－　)")))))),IF(設定!$I$15="所・名",INDEX(リスト!$S$2:$S$48,MATCH($L463,リスト!$R$2:$R$48,0))&amp;"・"&amp;$M463,IF(設定!$I$15="所/名",INDEX(リスト!$S$2:$S$48,MATCH($L463,リスト!$R$2:$R$48,0))&amp;" / "&amp;$M463,IF(設定!$I$15="(所)名","("&amp;INDEX(リスト!$S$2:$S$48,MATCH($L463,リスト!$R$2:$R$48,0))&amp;") "&amp;$M463,IF(設定!$I$15="名・所",$M463&amp;"・"&amp;INDEX(リスト!$S$2:$S$48,MATCH($L463,リスト!$R$2:$R$48,0)),IF(設定!$I$15="名/所",$M463&amp;" / "&amp;INDEX(リスト!$S$2:$S$48,MATCH($L463,リスト!$R$2:$R$48,0)),IF(設定!$I$15="名(所)",$M463&amp;" ("&amp;INDEX(リスト!$S$2:$S$48,MATCH($L463,リスト!$R$2:$R$48,0))&amp;")")))))))))</f>
        <v/>
      </c>
    </row>
    <row r="464" spans="15:22" x14ac:dyDescent="0.4">
      <c r="O464" s="2" t="str">
        <f>IFERROR(IF($B464="","",INDEX(所属情報!$E:$E,MATCH($A464,所属情報!$A:$A,0))),"")</f>
        <v/>
      </c>
      <c r="P464" s="2" t="str">
        <f t="shared" si="21"/>
        <v/>
      </c>
      <c r="Q464" s="2" t="str">
        <f t="shared" si="22"/>
        <v/>
      </c>
      <c r="R464" s="2" t="str">
        <f t="shared" si="23"/>
        <v/>
      </c>
      <c r="S464" s="2" t="str">
        <f>IFERROR(IF($F464="","",INDEX(リスト!$C:$C,MATCH($F464,リスト!$B:$B,0))),"")</f>
        <v/>
      </c>
      <c r="T464" s="2" t="str">
        <f>IFERROR(IF($K464="","",INDEX(リスト!$F:$F,MATCH($K464,リスト!$E:$E,0))),"")</f>
        <v/>
      </c>
      <c r="U464" s="2" t="str">
        <f>IF($B464="","",RIGHT($G464*1000+200+COUNTIF($G$2:$G464,$G464),9))</f>
        <v/>
      </c>
      <c r="V464" s="2" t="str">
        <f>IF(OR($B464="",設定!$I$15="",設定!$I$15="独立"),"",IF($M464="","　－　",IF($L464="",IF(設定!$I$15="所・名","　－　・"&amp;$M464,IF(設定!$I$15="所/名","　－　 / "&amp;$M464,IF(設定!$I$15="(所)名","(　－　) "&amp;$M464,IF(設定!$I$15="名・所",$M464&amp;"・　－　",IF(設定!$I$15="名/所",$M464&amp;" / 　－　",IF(設定!$I$15="名(所)",$M464&amp;"(　－　)")))))),IF(設定!$I$15="所・名",INDEX(リスト!$S$2:$S$48,MATCH($L464,リスト!$R$2:$R$48,0))&amp;"・"&amp;$M464,IF(設定!$I$15="所/名",INDEX(リスト!$S$2:$S$48,MATCH($L464,リスト!$R$2:$R$48,0))&amp;" / "&amp;$M464,IF(設定!$I$15="(所)名","("&amp;INDEX(リスト!$S$2:$S$48,MATCH($L464,リスト!$R$2:$R$48,0))&amp;") "&amp;$M464,IF(設定!$I$15="名・所",$M464&amp;"・"&amp;INDEX(リスト!$S$2:$S$48,MATCH($L464,リスト!$R$2:$R$48,0)),IF(設定!$I$15="名/所",$M464&amp;" / "&amp;INDEX(リスト!$S$2:$S$48,MATCH($L464,リスト!$R$2:$R$48,0)),IF(設定!$I$15="名(所)",$M464&amp;" ("&amp;INDEX(リスト!$S$2:$S$48,MATCH($L464,リスト!$R$2:$R$48,0))&amp;")")))))))))</f>
        <v/>
      </c>
    </row>
    <row r="465" spans="15:22" x14ac:dyDescent="0.4">
      <c r="O465" s="2" t="str">
        <f>IFERROR(IF($B465="","",INDEX(所属情報!$E:$E,MATCH($A465,所属情報!$A:$A,0))),"")</f>
        <v/>
      </c>
      <c r="P465" s="2" t="str">
        <f t="shared" si="21"/>
        <v/>
      </c>
      <c r="Q465" s="2" t="str">
        <f t="shared" si="22"/>
        <v/>
      </c>
      <c r="R465" s="2" t="str">
        <f t="shared" si="23"/>
        <v/>
      </c>
      <c r="S465" s="2" t="str">
        <f>IFERROR(IF($F465="","",INDEX(リスト!$C:$C,MATCH($F465,リスト!$B:$B,0))),"")</f>
        <v/>
      </c>
      <c r="T465" s="2" t="str">
        <f>IFERROR(IF($K465="","",INDEX(リスト!$F:$F,MATCH($K465,リスト!$E:$E,0))),"")</f>
        <v/>
      </c>
      <c r="U465" s="2" t="str">
        <f>IF($B465="","",RIGHT($G465*1000+200+COUNTIF($G$2:$G465,$G465),9))</f>
        <v/>
      </c>
      <c r="V465" s="2" t="str">
        <f>IF(OR($B465="",設定!$I$15="",設定!$I$15="独立"),"",IF($M465="","　－　",IF($L465="",IF(設定!$I$15="所・名","　－　・"&amp;$M465,IF(設定!$I$15="所/名","　－　 / "&amp;$M465,IF(設定!$I$15="(所)名","(　－　) "&amp;$M465,IF(設定!$I$15="名・所",$M465&amp;"・　－　",IF(設定!$I$15="名/所",$M465&amp;" / 　－　",IF(設定!$I$15="名(所)",$M465&amp;"(　－　)")))))),IF(設定!$I$15="所・名",INDEX(リスト!$S$2:$S$48,MATCH($L465,リスト!$R$2:$R$48,0))&amp;"・"&amp;$M465,IF(設定!$I$15="所/名",INDEX(リスト!$S$2:$S$48,MATCH($L465,リスト!$R$2:$R$48,0))&amp;" / "&amp;$M465,IF(設定!$I$15="(所)名","("&amp;INDEX(リスト!$S$2:$S$48,MATCH($L465,リスト!$R$2:$R$48,0))&amp;") "&amp;$M465,IF(設定!$I$15="名・所",$M465&amp;"・"&amp;INDEX(リスト!$S$2:$S$48,MATCH($L465,リスト!$R$2:$R$48,0)),IF(設定!$I$15="名/所",$M465&amp;" / "&amp;INDEX(リスト!$S$2:$S$48,MATCH($L465,リスト!$R$2:$R$48,0)),IF(設定!$I$15="名(所)",$M465&amp;" ("&amp;INDEX(リスト!$S$2:$S$48,MATCH($L465,リスト!$R$2:$R$48,0))&amp;")")))))))))</f>
        <v/>
      </c>
    </row>
    <row r="466" spans="15:22" x14ac:dyDescent="0.4">
      <c r="O466" s="2" t="str">
        <f>IFERROR(IF($B466="","",INDEX(所属情報!$E:$E,MATCH($A466,所属情報!$A:$A,0))),"")</f>
        <v/>
      </c>
      <c r="P466" s="2" t="str">
        <f t="shared" si="21"/>
        <v/>
      </c>
      <c r="Q466" s="2" t="str">
        <f t="shared" si="22"/>
        <v/>
      </c>
      <c r="R466" s="2" t="str">
        <f t="shared" si="23"/>
        <v/>
      </c>
      <c r="S466" s="2" t="str">
        <f>IFERROR(IF($F466="","",INDEX(リスト!$C:$C,MATCH($F466,リスト!$B:$B,0))),"")</f>
        <v/>
      </c>
      <c r="T466" s="2" t="str">
        <f>IFERROR(IF($K466="","",INDEX(リスト!$F:$F,MATCH($K466,リスト!$E:$E,0))),"")</f>
        <v/>
      </c>
      <c r="U466" s="2" t="str">
        <f>IF($B466="","",RIGHT($G466*1000+200+COUNTIF($G$2:$G466,$G466),9))</f>
        <v/>
      </c>
      <c r="V466" s="2" t="str">
        <f>IF(OR($B466="",設定!$I$15="",設定!$I$15="独立"),"",IF($M466="","　－　",IF($L466="",IF(設定!$I$15="所・名","　－　・"&amp;$M466,IF(設定!$I$15="所/名","　－　 / "&amp;$M466,IF(設定!$I$15="(所)名","(　－　) "&amp;$M466,IF(設定!$I$15="名・所",$M466&amp;"・　－　",IF(設定!$I$15="名/所",$M466&amp;" / 　－　",IF(設定!$I$15="名(所)",$M466&amp;"(　－　)")))))),IF(設定!$I$15="所・名",INDEX(リスト!$S$2:$S$48,MATCH($L466,リスト!$R$2:$R$48,0))&amp;"・"&amp;$M466,IF(設定!$I$15="所/名",INDEX(リスト!$S$2:$S$48,MATCH($L466,リスト!$R$2:$R$48,0))&amp;" / "&amp;$M466,IF(設定!$I$15="(所)名","("&amp;INDEX(リスト!$S$2:$S$48,MATCH($L466,リスト!$R$2:$R$48,0))&amp;") "&amp;$M466,IF(設定!$I$15="名・所",$M466&amp;"・"&amp;INDEX(リスト!$S$2:$S$48,MATCH($L466,リスト!$R$2:$R$48,0)),IF(設定!$I$15="名/所",$M466&amp;" / "&amp;INDEX(リスト!$S$2:$S$48,MATCH($L466,リスト!$R$2:$R$48,0)),IF(設定!$I$15="名(所)",$M466&amp;" ("&amp;INDEX(リスト!$S$2:$S$48,MATCH($L466,リスト!$R$2:$R$48,0))&amp;")")))))))))</f>
        <v/>
      </c>
    </row>
    <row r="467" spans="15:22" x14ac:dyDescent="0.4">
      <c r="O467" s="2" t="str">
        <f>IFERROR(IF($B467="","",INDEX(所属情報!$E:$E,MATCH($A467,所属情報!$A:$A,0))),"")</f>
        <v/>
      </c>
      <c r="P467" s="2" t="str">
        <f t="shared" si="21"/>
        <v/>
      </c>
      <c r="Q467" s="2" t="str">
        <f t="shared" si="22"/>
        <v/>
      </c>
      <c r="R467" s="2" t="str">
        <f t="shared" si="23"/>
        <v/>
      </c>
      <c r="S467" s="2" t="str">
        <f>IFERROR(IF($F467="","",INDEX(リスト!$C:$C,MATCH($F467,リスト!$B:$B,0))),"")</f>
        <v/>
      </c>
      <c r="T467" s="2" t="str">
        <f>IFERROR(IF($K467="","",INDEX(リスト!$F:$F,MATCH($K467,リスト!$E:$E,0))),"")</f>
        <v/>
      </c>
      <c r="U467" s="2" t="str">
        <f>IF($B467="","",RIGHT($G467*1000+200+COUNTIF($G$2:$G467,$G467),9))</f>
        <v/>
      </c>
      <c r="V467" s="2" t="str">
        <f>IF(OR($B467="",設定!$I$15="",設定!$I$15="独立"),"",IF($M467="","　－　",IF($L467="",IF(設定!$I$15="所・名","　－　・"&amp;$M467,IF(設定!$I$15="所/名","　－　 / "&amp;$M467,IF(設定!$I$15="(所)名","(　－　) "&amp;$M467,IF(設定!$I$15="名・所",$M467&amp;"・　－　",IF(設定!$I$15="名/所",$M467&amp;" / 　－　",IF(設定!$I$15="名(所)",$M467&amp;"(　－　)")))))),IF(設定!$I$15="所・名",INDEX(リスト!$S$2:$S$48,MATCH($L467,リスト!$R$2:$R$48,0))&amp;"・"&amp;$M467,IF(設定!$I$15="所/名",INDEX(リスト!$S$2:$S$48,MATCH($L467,リスト!$R$2:$R$48,0))&amp;" / "&amp;$M467,IF(設定!$I$15="(所)名","("&amp;INDEX(リスト!$S$2:$S$48,MATCH($L467,リスト!$R$2:$R$48,0))&amp;") "&amp;$M467,IF(設定!$I$15="名・所",$M467&amp;"・"&amp;INDEX(リスト!$S$2:$S$48,MATCH($L467,リスト!$R$2:$R$48,0)),IF(設定!$I$15="名/所",$M467&amp;" / "&amp;INDEX(リスト!$S$2:$S$48,MATCH($L467,リスト!$R$2:$R$48,0)),IF(設定!$I$15="名(所)",$M467&amp;" ("&amp;INDEX(リスト!$S$2:$S$48,MATCH($L467,リスト!$R$2:$R$48,0))&amp;")")))))))))</f>
        <v/>
      </c>
    </row>
    <row r="468" spans="15:22" x14ac:dyDescent="0.4">
      <c r="O468" s="2" t="str">
        <f>IFERROR(IF($B468="","",INDEX(所属情報!$E:$E,MATCH($A468,所属情報!$A:$A,0))),"")</f>
        <v/>
      </c>
      <c r="P468" s="2" t="str">
        <f t="shared" si="21"/>
        <v/>
      </c>
      <c r="Q468" s="2" t="str">
        <f t="shared" si="22"/>
        <v/>
      </c>
      <c r="R468" s="2" t="str">
        <f t="shared" si="23"/>
        <v/>
      </c>
      <c r="S468" s="2" t="str">
        <f>IFERROR(IF($F468="","",INDEX(リスト!$C:$C,MATCH($F468,リスト!$B:$B,0))),"")</f>
        <v/>
      </c>
      <c r="T468" s="2" t="str">
        <f>IFERROR(IF($K468="","",INDEX(リスト!$F:$F,MATCH($K468,リスト!$E:$E,0))),"")</f>
        <v/>
      </c>
      <c r="U468" s="2" t="str">
        <f>IF($B468="","",RIGHT($G468*1000+200+COUNTIF($G$2:$G468,$G468),9))</f>
        <v/>
      </c>
      <c r="V468" s="2" t="str">
        <f>IF(OR($B468="",設定!$I$15="",設定!$I$15="独立"),"",IF($M468="","　－　",IF($L468="",IF(設定!$I$15="所・名","　－　・"&amp;$M468,IF(設定!$I$15="所/名","　－　 / "&amp;$M468,IF(設定!$I$15="(所)名","(　－　) "&amp;$M468,IF(設定!$I$15="名・所",$M468&amp;"・　－　",IF(設定!$I$15="名/所",$M468&amp;" / 　－　",IF(設定!$I$15="名(所)",$M468&amp;"(　－　)")))))),IF(設定!$I$15="所・名",INDEX(リスト!$S$2:$S$48,MATCH($L468,リスト!$R$2:$R$48,0))&amp;"・"&amp;$M468,IF(設定!$I$15="所/名",INDEX(リスト!$S$2:$S$48,MATCH($L468,リスト!$R$2:$R$48,0))&amp;" / "&amp;$M468,IF(設定!$I$15="(所)名","("&amp;INDEX(リスト!$S$2:$S$48,MATCH($L468,リスト!$R$2:$R$48,0))&amp;") "&amp;$M468,IF(設定!$I$15="名・所",$M468&amp;"・"&amp;INDEX(リスト!$S$2:$S$48,MATCH($L468,リスト!$R$2:$R$48,0)),IF(設定!$I$15="名/所",$M468&amp;" / "&amp;INDEX(リスト!$S$2:$S$48,MATCH($L468,リスト!$R$2:$R$48,0)),IF(設定!$I$15="名(所)",$M468&amp;" ("&amp;INDEX(リスト!$S$2:$S$48,MATCH($L468,リスト!$R$2:$R$48,0))&amp;")")))))))))</f>
        <v/>
      </c>
    </row>
    <row r="469" spans="15:22" x14ac:dyDescent="0.4">
      <c r="O469" s="2" t="str">
        <f>IFERROR(IF($B469="","",INDEX(所属情報!$E:$E,MATCH($A469,所属情報!$A:$A,0))),"")</f>
        <v/>
      </c>
      <c r="P469" s="2" t="str">
        <f t="shared" si="21"/>
        <v/>
      </c>
      <c r="Q469" s="2" t="str">
        <f t="shared" si="22"/>
        <v/>
      </c>
      <c r="R469" s="2" t="str">
        <f t="shared" si="23"/>
        <v/>
      </c>
      <c r="S469" s="2" t="str">
        <f>IFERROR(IF($F469="","",INDEX(リスト!$C:$C,MATCH($F469,リスト!$B:$B,0))),"")</f>
        <v/>
      </c>
      <c r="T469" s="2" t="str">
        <f>IFERROR(IF($K469="","",INDEX(リスト!$F:$F,MATCH($K469,リスト!$E:$E,0))),"")</f>
        <v/>
      </c>
      <c r="U469" s="2" t="str">
        <f>IF($B469="","",RIGHT($G469*1000+200+COUNTIF($G$2:$G469,$G469),9))</f>
        <v/>
      </c>
      <c r="V469" s="2" t="str">
        <f>IF(OR($B469="",設定!$I$15="",設定!$I$15="独立"),"",IF($M469="","　－　",IF($L469="",IF(設定!$I$15="所・名","　－　・"&amp;$M469,IF(設定!$I$15="所/名","　－　 / "&amp;$M469,IF(設定!$I$15="(所)名","(　－　) "&amp;$M469,IF(設定!$I$15="名・所",$M469&amp;"・　－　",IF(設定!$I$15="名/所",$M469&amp;" / 　－　",IF(設定!$I$15="名(所)",$M469&amp;"(　－　)")))))),IF(設定!$I$15="所・名",INDEX(リスト!$S$2:$S$48,MATCH($L469,リスト!$R$2:$R$48,0))&amp;"・"&amp;$M469,IF(設定!$I$15="所/名",INDEX(リスト!$S$2:$S$48,MATCH($L469,リスト!$R$2:$R$48,0))&amp;" / "&amp;$M469,IF(設定!$I$15="(所)名","("&amp;INDEX(リスト!$S$2:$S$48,MATCH($L469,リスト!$R$2:$R$48,0))&amp;") "&amp;$M469,IF(設定!$I$15="名・所",$M469&amp;"・"&amp;INDEX(リスト!$S$2:$S$48,MATCH($L469,リスト!$R$2:$R$48,0)),IF(設定!$I$15="名/所",$M469&amp;" / "&amp;INDEX(リスト!$S$2:$S$48,MATCH($L469,リスト!$R$2:$R$48,0)),IF(設定!$I$15="名(所)",$M469&amp;" ("&amp;INDEX(リスト!$S$2:$S$48,MATCH($L469,リスト!$R$2:$R$48,0))&amp;")")))))))))</f>
        <v/>
      </c>
    </row>
    <row r="470" spans="15:22" x14ac:dyDescent="0.4">
      <c r="O470" s="2" t="str">
        <f>IFERROR(IF($B470="","",INDEX(所属情報!$E:$E,MATCH($A470,所属情報!$A:$A,0))),"")</f>
        <v/>
      </c>
      <c r="P470" s="2" t="str">
        <f t="shared" si="21"/>
        <v/>
      </c>
      <c r="Q470" s="2" t="str">
        <f t="shared" si="22"/>
        <v/>
      </c>
      <c r="R470" s="2" t="str">
        <f t="shared" si="23"/>
        <v/>
      </c>
      <c r="S470" s="2" t="str">
        <f>IFERROR(IF($F470="","",INDEX(リスト!$C:$C,MATCH($F470,リスト!$B:$B,0))),"")</f>
        <v/>
      </c>
      <c r="T470" s="2" t="str">
        <f>IFERROR(IF($K470="","",INDEX(リスト!$F:$F,MATCH($K470,リスト!$E:$E,0))),"")</f>
        <v/>
      </c>
      <c r="U470" s="2" t="str">
        <f>IF($B470="","",RIGHT($G470*1000+200+COUNTIF($G$2:$G470,$G470),9))</f>
        <v/>
      </c>
      <c r="V470" s="2" t="str">
        <f>IF(OR($B470="",設定!$I$15="",設定!$I$15="独立"),"",IF($M470="","　－　",IF($L470="",IF(設定!$I$15="所・名","　－　・"&amp;$M470,IF(設定!$I$15="所/名","　－　 / "&amp;$M470,IF(設定!$I$15="(所)名","(　－　) "&amp;$M470,IF(設定!$I$15="名・所",$M470&amp;"・　－　",IF(設定!$I$15="名/所",$M470&amp;" / 　－　",IF(設定!$I$15="名(所)",$M470&amp;"(　－　)")))))),IF(設定!$I$15="所・名",INDEX(リスト!$S$2:$S$48,MATCH($L470,リスト!$R$2:$R$48,0))&amp;"・"&amp;$M470,IF(設定!$I$15="所/名",INDEX(リスト!$S$2:$S$48,MATCH($L470,リスト!$R$2:$R$48,0))&amp;" / "&amp;$M470,IF(設定!$I$15="(所)名","("&amp;INDEX(リスト!$S$2:$S$48,MATCH($L470,リスト!$R$2:$R$48,0))&amp;") "&amp;$M470,IF(設定!$I$15="名・所",$M470&amp;"・"&amp;INDEX(リスト!$S$2:$S$48,MATCH($L470,リスト!$R$2:$R$48,0)),IF(設定!$I$15="名/所",$M470&amp;" / "&amp;INDEX(リスト!$S$2:$S$48,MATCH($L470,リスト!$R$2:$R$48,0)),IF(設定!$I$15="名(所)",$M470&amp;" ("&amp;INDEX(リスト!$S$2:$S$48,MATCH($L470,リスト!$R$2:$R$48,0))&amp;")")))))))))</f>
        <v/>
      </c>
    </row>
    <row r="471" spans="15:22" x14ac:dyDescent="0.4">
      <c r="O471" s="2" t="str">
        <f>IFERROR(IF($B471="","",INDEX(所属情報!$E:$E,MATCH($A471,所属情報!$A:$A,0))),"")</f>
        <v/>
      </c>
      <c r="P471" s="2" t="str">
        <f t="shared" si="21"/>
        <v/>
      </c>
      <c r="Q471" s="2" t="str">
        <f t="shared" si="22"/>
        <v/>
      </c>
      <c r="R471" s="2" t="str">
        <f t="shared" si="23"/>
        <v/>
      </c>
      <c r="S471" s="2" t="str">
        <f>IFERROR(IF($F471="","",INDEX(リスト!$C:$C,MATCH($F471,リスト!$B:$B,0))),"")</f>
        <v/>
      </c>
      <c r="T471" s="2" t="str">
        <f>IFERROR(IF($K471="","",INDEX(リスト!$F:$F,MATCH($K471,リスト!$E:$E,0))),"")</f>
        <v/>
      </c>
      <c r="U471" s="2" t="str">
        <f>IF($B471="","",RIGHT($G471*1000+200+COUNTIF($G$2:$G471,$G471),9))</f>
        <v/>
      </c>
      <c r="V471" s="2" t="str">
        <f>IF(OR($B471="",設定!$I$15="",設定!$I$15="独立"),"",IF($M471="","　－　",IF($L471="",IF(設定!$I$15="所・名","　－　・"&amp;$M471,IF(設定!$I$15="所/名","　－　 / "&amp;$M471,IF(設定!$I$15="(所)名","(　－　) "&amp;$M471,IF(設定!$I$15="名・所",$M471&amp;"・　－　",IF(設定!$I$15="名/所",$M471&amp;" / 　－　",IF(設定!$I$15="名(所)",$M471&amp;"(　－　)")))))),IF(設定!$I$15="所・名",INDEX(リスト!$S$2:$S$48,MATCH($L471,リスト!$R$2:$R$48,0))&amp;"・"&amp;$M471,IF(設定!$I$15="所/名",INDEX(リスト!$S$2:$S$48,MATCH($L471,リスト!$R$2:$R$48,0))&amp;" / "&amp;$M471,IF(設定!$I$15="(所)名","("&amp;INDEX(リスト!$S$2:$S$48,MATCH($L471,リスト!$R$2:$R$48,0))&amp;") "&amp;$M471,IF(設定!$I$15="名・所",$M471&amp;"・"&amp;INDEX(リスト!$S$2:$S$48,MATCH($L471,リスト!$R$2:$R$48,0)),IF(設定!$I$15="名/所",$M471&amp;" / "&amp;INDEX(リスト!$S$2:$S$48,MATCH($L471,リスト!$R$2:$R$48,0)),IF(設定!$I$15="名(所)",$M471&amp;" ("&amp;INDEX(リスト!$S$2:$S$48,MATCH($L471,リスト!$R$2:$R$48,0))&amp;")")))))))))</f>
        <v/>
      </c>
    </row>
    <row r="472" spans="15:22" x14ac:dyDescent="0.4">
      <c r="O472" s="2" t="str">
        <f>IFERROR(IF($B472="","",INDEX(所属情報!$E:$E,MATCH($A472,所属情報!$A:$A,0))),"")</f>
        <v/>
      </c>
      <c r="P472" s="2" t="str">
        <f t="shared" si="21"/>
        <v/>
      </c>
      <c r="Q472" s="2" t="str">
        <f t="shared" si="22"/>
        <v/>
      </c>
      <c r="R472" s="2" t="str">
        <f t="shared" si="23"/>
        <v/>
      </c>
      <c r="S472" s="2" t="str">
        <f>IFERROR(IF($F472="","",INDEX(リスト!$C:$C,MATCH($F472,リスト!$B:$B,0))),"")</f>
        <v/>
      </c>
      <c r="T472" s="2" t="str">
        <f>IFERROR(IF($K472="","",INDEX(リスト!$F:$F,MATCH($K472,リスト!$E:$E,0))),"")</f>
        <v/>
      </c>
      <c r="U472" s="2" t="str">
        <f>IF($B472="","",RIGHT($G472*1000+200+COUNTIF($G$2:$G472,$G472),9))</f>
        <v/>
      </c>
      <c r="V472" s="2" t="str">
        <f>IF(OR($B472="",設定!$I$15="",設定!$I$15="独立"),"",IF($M472="","　－　",IF($L472="",IF(設定!$I$15="所・名","　－　・"&amp;$M472,IF(設定!$I$15="所/名","　－　 / "&amp;$M472,IF(設定!$I$15="(所)名","(　－　) "&amp;$M472,IF(設定!$I$15="名・所",$M472&amp;"・　－　",IF(設定!$I$15="名/所",$M472&amp;" / 　－　",IF(設定!$I$15="名(所)",$M472&amp;"(　－　)")))))),IF(設定!$I$15="所・名",INDEX(リスト!$S$2:$S$48,MATCH($L472,リスト!$R$2:$R$48,0))&amp;"・"&amp;$M472,IF(設定!$I$15="所/名",INDEX(リスト!$S$2:$S$48,MATCH($L472,リスト!$R$2:$R$48,0))&amp;" / "&amp;$M472,IF(設定!$I$15="(所)名","("&amp;INDEX(リスト!$S$2:$S$48,MATCH($L472,リスト!$R$2:$R$48,0))&amp;") "&amp;$M472,IF(設定!$I$15="名・所",$M472&amp;"・"&amp;INDEX(リスト!$S$2:$S$48,MATCH($L472,リスト!$R$2:$R$48,0)),IF(設定!$I$15="名/所",$M472&amp;" / "&amp;INDEX(リスト!$S$2:$S$48,MATCH($L472,リスト!$R$2:$R$48,0)),IF(設定!$I$15="名(所)",$M472&amp;" ("&amp;INDEX(リスト!$S$2:$S$48,MATCH($L472,リスト!$R$2:$R$48,0))&amp;")")))))))))</f>
        <v/>
      </c>
    </row>
    <row r="473" spans="15:22" x14ac:dyDescent="0.4">
      <c r="O473" s="2" t="str">
        <f>IFERROR(IF($B473="","",INDEX(所属情報!$E:$E,MATCH($A473,所属情報!$A:$A,0))),"")</f>
        <v/>
      </c>
      <c r="P473" s="2" t="str">
        <f t="shared" si="21"/>
        <v/>
      </c>
      <c r="Q473" s="2" t="str">
        <f t="shared" si="22"/>
        <v/>
      </c>
      <c r="R473" s="2" t="str">
        <f t="shared" si="23"/>
        <v/>
      </c>
      <c r="S473" s="2" t="str">
        <f>IFERROR(IF($F473="","",INDEX(リスト!$C:$C,MATCH($F473,リスト!$B:$B,0))),"")</f>
        <v/>
      </c>
      <c r="T473" s="2" t="str">
        <f>IFERROR(IF($K473="","",INDEX(リスト!$F:$F,MATCH($K473,リスト!$E:$E,0))),"")</f>
        <v/>
      </c>
      <c r="U473" s="2" t="str">
        <f>IF($B473="","",RIGHT($G473*1000+200+COUNTIF($G$2:$G473,$G473),9))</f>
        <v/>
      </c>
      <c r="V473" s="2" t="str">
        <f>IF(OR($B473="",設定!$I$15="",設定!$I$15="独立"),"",IF($M473="","　－　",IF($L473="",IF(設定!$I$15="所・名","　－　・"&amp;$M473,IF(設定!$I$15="所/名","　－　 / "&amp;$M473,IF(設定!$I$15="(所)名","(　－　) "&amp;$M473,IF(設定!$I$15="名・所",$M473&amp;"・　－　",IF(設定!$I$15="名/所",$M473&amp;" / 　－　",IF(設定!$I$15="名(所)",$M473&amp;"(　－　)")))))),IF(設定!$I$15="所・名",INDEX(リスト!$S$2:$S$48,MATCH($L473,リスト!$R$2:$R$48,0))&amp;"・"&amp;$M473,IF(設定!$I$15="所/名",INDEX(リスト!$S$2:$S$48,MATCH($L473,リスト!$R$2:$R$48,0))&amp;" / "&amp;$M473,IF(設定!$I$15="(所)名","("&amp;INDEX(リスト!$S$2:$S$48,MATCH($L473,リスト!$R$2:$R$48,0))&amp;") "&amp;$M473,IF(設定!$I$15="名・所",$M473&amp;"・"&amp;INDEX(リスト!$S$2:$S$48,MATCH($L473,リスト!$R$2:$R$48,0)),IF(設定!$I$15="名/所",$M473&amp;" / "&amp;INDEX(リスト!$S$2:$S$48,MATCH($L473,リスト!$R$2:$R$48,0)),IF(設定!$I$15="名(所)",$M473&amp;" ("&amp;INDEX(リスト!$S$2:$S$48,MATCH($L473,リスト!$R$2:$R$48,0))&amp;")")))))))))</f>
        <v/>
      </c>
    </row>
    <row r="474" spans="15:22" x14ac:dyDescent="0.4">
      <c r="O474" s="2" t="str">
        <f>IFERROR(IF($B474="","",INDEX(所属情報!$E:$E,MATCH($A474,所属情報!$A:$A,0))),"")</f>
        <v/>
      </c>
      <c r="P474" s="2" t="str">
        <f t="shared" si="21"/>
        <v/>
      </c>
      <c r="Q474" s="2" t="str">
        <f t="shared" si="22"/>
        <v/>
      </c>
      <c r="R474" s="2" t="str">
        <f t="shared" si="23"/>
        <v/>
      </c>
      <c r="S474" s="2" t="str">
        <f>IFERROR(IF($F474="","",INDEX(リスト!$C:$C,MATCH($F474,リスト!$B:$B,0))),"")</f>
        <v/>
      </c>
      <c r="T474" s="2" t="str">
        <f>IFERROR(IF($K474="","",INDEX(リスト!$F:$F,MATCH($K474,リスト!$E:$E,0))),"")</f>
        <v/>
      </c>
      <c r="U474" s="2" t="str">
        <f>IF($B474="","",RIGHT($G474*1000+200+COUNTIF($G$2:$G474,$G474),9))</f>
        <v/>
      </c>
      <c r="V474" s="2" t="str">
        <f>IF(OR($B474="",設定!$I$15="",設定!$I$15="独立"),"",IF($M474="","　－　",IF($L474="",IF(設定!$I$15="所・名","　－　・"&amp;$M474,IF(設定!$I$15="所/名","　－　 / "&amp;$M474,IF(設定!$I$15="(所)名","(　－　) "&amp;$M474,IF(設定!$I$15="名・所",$M474&amp;"・　－　",IF(設定!$I$15="名/所",$M474&amp;" / 　－　",IF(設定!$I$15="名(所)",$M474&amp;"(　－　)")))))),IF(設定!$I$15="所・名",INDEX(リスト!$S$2:$S$48,MATCH($L474,リスト!$R$2:$R$48,0))&amp;"・"&amp;$M474,IF(設定!$I$15="所/名",INDEX(リスト!$S$2:$S$48,MATCH($L474,リスト!$R$2:$R$48,0))&amp;" / "&amp;$M474,IF(設定!$I$15="(所)名","("&amp;INDEX(リスト!$S$2:$S$48,MATCH($L474,リスト!$R$2:$R$48,0))&amp;") "&amp;$M474,IF(設定!$I$15="名・所",$M474&amp;"・"&amp;INDEX(リスト!$S$2:$S$48,MATCH($L474,リスト!$R$2:$R$48,0)),IF(設定!$I$15="名/所",$M474&amp;" / "&amp;INDEX(リスト!$S$2:$S$48,MATCH($L474,リスト!$R$2:$R$48,0)),IF(設定!$I$15="名(所)",$M474&amp;" ("&amp;INDEX(リスト!$S$2:$S$48,MATCH($L474,リスト!$R$2:$R$48,0))&amp;")")))))))))</f>
        <v/>
      </c>
    </row>
    <row r="475" spans="15:22" x14ac:dyDescent="0.4">
      <c r="O475" s="2" t="str">
        <f>IFERROR(IF($B475="","",INDEX(所属情報!$E:$E,MATCH($A475,所属情報!$A:$A,0))),"")</f>
        <v/>
      </c>
      <c r="P475" s="2" t="str">
        <f t="shared" si="21"/>
        <v/>
      </c>
      <c r="Q475" s="2" t="str">
        <f t="shared" si="22"/>
        <v/>
      </c>
      <c r="R475" s="2" t="str">
        <f t="shared" si="23"/>
        <v/>
      </c>
      <c r="S475" s="2" t="str">
        <f>IFERROR(IF($F475="","",INDEX(リスト!$C:$C,MATCH($F475,リスト!$B:$B,0))),"")</f>
        <v/>
      </c>
      <c r="T475" s="2" t="str">
        <f>IFERROR(IF($K475="","",INDEX(リスト!$F:$F,MATCH($K475,リスト!$E:$E,0))),"")</f>
        <v/>
      </c>
      <c r="U475" s="2" t="str">
        <f>IF($B475="","",RIGHT($G475*1000+200+COUNTIF($G$2:$G475,$G475),9))</f>
        <v/>
      </c>
      <c r="V475" s="2" t="str">
        <f>IF(OR($B475="",設定!$I$15="",設定!$I$15="独立"),"",IF($M475="","　－　",IF($L475="",IF(設定!$I$15="所・名","　－　・"&amp;$M475,IF(設定!$I$15="所/名","　－　 / "&amp;$M475,IF(設定!$I$15="(所)名","(　－　) "&amp;$M475,IF(設定!$I$15="名・所",$M475&amp;"・　－　",IF(設定!$I$15="名/所",$M475&amp;" / 　－　",IF(設定!$I$15="名(所)",$M475&amp;"(　－　)")))))),IF(設定!$I$15="所・名",INDEX(リスト!$S$2:$S$48,MATCH($L475,リスト!$R$2:$R$48,0))&amp;"・"&amp;$M475,IF(設定!$I$15="所/名",INDEX(リスト!$S$2:$S$48,MATCH($L475,リスト!$R$2:$R$48,0))&amp;" / "&amp;$M475,IF(設定!$I$15="(所)名","("&amp;INDEX(リスト!$S$2:$S$48,MATCH($L475,リスト!$R$2:$R$48,0))&amp;") "&amp;$M475,IF(設定!$I$15="名・所",$M475&amp;"・"&amp;INDEX(リスト!$S$2:$S$48,MATCH($L475,リスト!$R$2:$R$48,0)),IF(設定!$I$15="名/所",$M475&amp;" / "&amp;INDEX(リスト!$S$2:$S$48,MATCH($L475,リスト!$R$2:$R$48,0)),IF(設定!$I$15="名(所)",$M475&amp;" ("&amp;INDEX(リスト!$S$2:$S$48,MATCH($L475,リスト!$R$2:$R$48,0))&amp;")")))))))))</f>
        <v/>
      </c>
    </row>
    <row r="476" spans="15:22" x14ac:dyDescent="0.4">
      <c r="O476" s="2" t="str">
        <f>IFERROR(IF($B476="","",INDEX(所属情報!$E:$E,MATCH($A476,所属情報!$A:$A,0))),"")</f>
        <v/>
      </c>
      <c r="P476" s="2" t="str">
        <f t="shared" si="21"/>
        <v/>
      </c>
      <c r="Q476" s="2" t="str">
        <f t="shared" si="22"/>
        <v/>
      </c>
      <c r="R476" s="2" t="str">
        <f t="shared" si="23"/>
        <v/>
      </c>
      <c r="S476" s="2" t="str">
        <f>IFERROR(IF($F476="","",INDEX(リスト!$C:$C,MATCH($F476,リスト!$B:$B,0))),"")</f>
        <v/>
      </c>
      <c r="T476" s="2" t="str">
        <f>IFERROR(IF($K476="","",INDEX(リスト!$F:$F,MATCH($K476,リスト!$E:$E,0))),"")</f>
        <v/>
      </c>
      <c r="U476" s="2" t="str">
        <f>IF($B476="","",RIGHT($G476*1000+200+COUNTIF($G$2:$G476,$G476),9))</f>
        <v/>
      </c>
      <c r="V476" s="2" t="str">
        <f>IF(OR($B476="",設定!$I$15="",設定!$I$15="独立"),"",IF($M476="","　－　",IF($L476="",IF(設定!$I$15="所・名","　－　・"&amp;$M476,IF(設定!$I$15="所/名","　－　 / "&amp;$M476,IF(設定!$I$15="(所)名","(　－　) "&amp;$M476,IF(設定!$I$15="名・所",$M476&amp;"・　－　",IF(設定!$I$15="名/所",$M476&amp;" / 　－　",IF(設定!$I$15="名(所)",$M476&amp;"(　－　)")))))),IF(設定!$I$15="所・名",INDEX(リスト!$S$2:$S$48,MATCH($L476,リスト!$R$2:$R$48,0))&amp;"・"&amp;$M476,IF(設定!$I$15="所/名",INDEX(リスト!$S$2:$S$48,MATCH($L476,リスト!$R$2:$R$48,0))&amp;" / "&amp;$M476,IF(設定!$I$15="(所)名","("&amp;INDEX(リスト!$S$2:$S$48,MATCH($L476,リスト!$R$2:$R$48,0))&amp;") "&amp;$M476,IF(設定!$I$15="名・所",$M476&amp;"・"&amp;INDEX(リスト!$S$2:$S$48,MATCH($L476,リスト!$R$2:$R$48,0)),IF(設定!$I$15="名/所",$M476&amp;" / "&amp;INDEX(リスト!$S$2:$S$48,MATCH($L476,リスト!$R$2:$R$48,0)),IF(設定!$I$15="名(所)",$M476&amp;" ("&amp;INDEX(リスト!$S$2:$S$48,MATCH($L476,リスト!$R$2:$R$48,0))&amp;")")))))))))</f>
        <v/>
      </c>
    </row>
    <row r="477" spans="15:22" x14ac:dyDescent="0.4">
      <c r="O477" s="2" t="str">
        <f>IFERROR(IF($B477="","",INDEX(所属情報!$E:$E,MATCH($A477,所属情報!$A:$A,0))),"")</f>
        <v/>
      </c>
      <c r="P477" s="2" t="str">
        <f t="shared" si="21"/>
        <v/>
      </c>
      <c r="Q477" s="2" t="str">
        <f t="shared" si="22"/>
        <v/>
      </c>
      <c r="R477" s="2" t="str">
        <f t="shared" si="23"/>
        <v/>
      </c>
      <c r="S477" s="2" t="str">
        <f>IFERROR(IF($F477="","",INDEX(リスト!$C:$C,MATCH($F477,リスト!$B:$B,0))),"")</f>
        <v/>
      </c>
      <c r="T477" s="2" t="str">
        <f>IFERROR(IF($K477="","",INDEX(リスト!$F:$F,MATCH($K477,リスト!$E:$E,0))),"")</f>
        <v/>
      </c>
      <c r="U477" s="2" t="str">
        <f>IF($B477="","",RIGHT($G477*1000+200+COUNTIF($G$2:$G477,$G477),9))</f>
        <v/>
      </c>
      <c r="V477" s="2" t="str">
        <f>IF(OR($B477="",設定!$I$15="",設定!$I$15="独立"),"",IF($M477="","　－　",IF($L477="",IF(設定!$I$15="所・名","　－　・"&amp;$M477,IF(設定!$I$15="所/名","　－　 / "&amp;$M477,IF(設定!$I$15="(所)名","(　－　) "&amp;$M477,IF(設定!$I$15="名・所",$M477&amp;"・　－　",IF(設定!$I$15="名/所",$M477&amp;" / 　－　",IF(設定!$I$15="名(所)",$M477&amp;"(　－　)")))))),IF(設定!$I$15="所・名",INDEX(リスト!$S$2:$S$48,MATCH($L477,リスト!$R$2:$R$48,0))&amp;"・"&amp;$M477,IF(設定!$I$15="所/名",INDEX(リスト!$S$2:$S$48,MATCH($L477,リスト!$R$2:$R$48,0))&amp;" / "&amp;$M477,IF(設定!$I$15="(所)名","("&amp;INDEX(リスト!$S$2:$S$48,MATCH($L477,リスト!$R$2:$R$48,0))&amp;") "&amp;$M477,IF(設定!$I$15="名・所",$M477&amp;"・"&amp;INDEX(リスト!$S$2:$S$48,MATCH($L477,リスト!$R$2:$R$48,0)),IF(設定!$I$15="名/所",$M477&amp;" / "&amp;INDEX(リスト!$S$2:$S$48,MATCH($L477,リスト!$R$2:$R$48,0)),IF(設定!$I$15="名(所)",$M477&amp;" ("&amp;INDEX(リスト!$S$2:$S$48,MATCH($L477,リスト!$R$2:$R$48,0))&amp;")")))))))))</f>
        <v/>
      </c>
    </row>
    <row r="478" spans="15:22" x14ac:dyDescent="0.4">
      <c r="O478" s="2" t="str">
        <f>IFERROR(IF($B478="","",INDEX(所属情報!$E:$E,MATCH($A478,所属情報!$A:$A,0))),"")</f>
        <v/>
      </c>
      <c r="P478" s="2" t="str">
        <f t="shared" si="21"/>
        <v/>
      </c>
      <c r="Q478" s="2" t="str">
        <f t="shared" si="22"/>
        <v/>
      </c>
      <c r="R478" s="2" t="str">
        <f t="shared" si="23"/>
        <v/>
      </c>
      <c r="S478" s="2" t="str">
        <f>IFERROR(IF($F478="","",INDEX(リスト!$C:$C,MATCH($F478,リスト!$B:$B,0))),"")</f>
        <v/>
      </c>
      <c r="T478" s="2" t="str">
        <f>IFERROR(IF($K478="","",INDEX(リスト!$F:$F,MATCH($K478,リスト!$E:$E,0))),"")</f>
        <v/>
      </c>
      <c r="U478" s="2" t="str">
        <f>IF($B478="","",RIGHT($G478*1000+200+COUNTIF($G$2:$G478,$G478),9))</f>
        <v/>
      </c>
      <c r="V478" s="2" t="str">
        <f>IF(OR($B478="",設定!$I$15="",設定!$I$15="独立"),"",IF($M478="","　－　",IF($L478="",IF(設定!$I$15="所・名","　－　・"&amp;$M478,IF(設定!$I$15="所/名","　－　 / "&amp;$M478,IF(設定!$I$15="(所)名","(　－　) "&amp;$M478,IF(設定!$I$15="名・所",$M478&amp;"・　－　",IF(設定!$I$15="名/所",$M478&amp;" / 　－　",IF(設定!$I$15="名(所)",$M478&amp;"(　－　)")))))),IF(設定!$I$15="所・名",INDEX(リスト!$S$2:$S$48,MATCH($L478,リスト!$R$2:$R$48,0))&amp;"・"&amp;$M478,IF(設定!$I$15="所/名",INDEX(リスト!$S$2:$S$48,MATCH($L478,リスト!$R$2:$R$48,0))&amp;" / "&amp;$M478,IF(設定!$I$15="(所)名","("&amp;INDEX(リスト!$S$2:$S$48,MATCH($L478,リスト!$R$2:$R$48,0))&amp;") "&amp;$M478,IF(設定!$I$15="名・所",$M478&amp;"・"&amp;INDEX(リスト!$S$2:$S$48,MATCH($L478,リスト!$R$2:$R$48,0)),IF(設定!$I$15="名/所",$M478&amp;" / "&amp;INDEX(リスト!$S$2:$S$48,MATCH($L478,リスト!$R$2:$R$48,0)),IF(設定!$I$15="名(所)",$M478&amp;" ("&amp;INDEX(リスト!$S$2:$S$48,MATCH($L478,リスト!$R$2:$R$48,0))&amp;")")))))))))</f>
        <v/>
      </c>
    </row>
    <row r="479" spans="15:22" x14ac:dyDescent="0.4">
      <c r="O479" s="2" t="str">
        <f>IFERROR(IF($B479="","",INDEX(所属情報!$E:$E,MATCH($A479,所属情報!$A:$A,0))),"")</f>
        <v/>
      </c>
      <c r="P479" s="2" t="str">
        <f t="shared" si="21"/>
        <v/>
      </c>
      <c r="Q479" s="2" t="str">
        <f t="shared" si="22"/>
        <v/>
      </c>
      <c r="R479" s="2" t="str">
        <f t="shared" si="23"/>
        <v/>
      </c>
      <c r="S479" s="2" t="str">
        <f>IFERROR(IF($F479="","",INDEX(リスト!$C:$C,MATCH($F479,リスト!$B:$B,0))),"")</f>
        <v/>
      </c>
      <c r="T479" s="2" t="str">
        <f>IFERROR(IF($K479="","",INDEX(リスト!$F:$F,MATCH($K479,リスト!$E:$E,0))),"")</f>
        <v/>
      </c>
      <c r="U479" s="2" t="str">
        <f>IF($B479="","",RIGHT($G479*1000+200+COUNTIF($G$2:$G479,$G479),9))</f>
        <v/>
      </c>
      <c r="V479" s="2" t="str">
        <f>IF(OR($B479="",設定!$I$15="",設定!$I$15="独立"),"",IF($M479="","　－　",IF($L479="",IF(設定!$I$15="所・名","　－　・"&amp;$M479,IF(設定!$I$15="所/名","　－　 / "&amp;$M479,IF(設定!$I$15="(所)名","(　－　) "&amp;$M479,IF(設定!$I$15="名・所",$M479&amp;"・　－　",IF(設定!$I$15="名/所",$M479&amp;" / 　－　",IF(設定!$I$15="名(所)",$M479&amp;"(　－　)")))))),IF(設定!$I$15="所・名",INDEX(リスト!$S$2:$S$48,MATCH($L479,リスト!$R$2:$R$48,0))&amp;"・"&amp;$M479,IF(設定!$I$15="所/名",INDEX(リスト!$S$2:$S$48,MATCH($L479,リスト!$R$2:$R$48,0))&amp;" / "&amp;$M479,IF(設定!$I$15="(所)名","("&amp;INDEX(リスト!$S$2:$S$48,MATCH($L479,リスト!$R$2:$R$48,0))&amp;") "&amp;$M479,IF(設定!$I$15="名・所",$M479&amp;"・"&amp;INDEX(リスト!$S$2:$S$48,MATCH($L479,リスト!$R$2:$R$48,0)),IF(設定!$I$15="名/所",$M479&amp;" / "&amp;INDEX(リスト!$S$2:$S$48,MATCH($L479,リスト!$R$2:$R$48,0)),IF(設定!$I$15="名(所)",$M479&amp;" ("&amp;INDEX(リスト!$S$2:$S$48,MATCH($L479,リスト!$R$2:$R$48,0))&amp;")")))))))))</f>
        <v/>
      </c>
    </row>
    <row r="480" spans="15:22" x14ac:dyDescent="0.4">
      <c r="O480" s="2" t="str">
        <f>IFERROR(IF($B480="","",INDEX(所属情報!$E:$E,MATCH($A480,所属情報!$A:$A,0))),"")</f>
        <v/>
      </c>
      <c r="P480" s="2" t="str">
        <f t="shared" si="21"/>
        <v/>
      </c>
      <c r="Q480" s="2" t="str">
        <f t="shared" si="22"/>
        <v/>
      </c>
      <c r="R480" s="2" t="str">
        <f t="shared" si="23"/>
        <v/>
      </c>
      <c r="S480" s="2" t="str">
        <f>IFERROR(IF($F480="","",INDEX(リスト!$C:$C,MATCH($F480,リスト!$B:$B,0))),"")</f>
        <v/>
      </c>
      <c r="T480" s="2" t="str">
        <f>IFERROR(IF($K480="","",INDEX(リスト!$F:$F,MATCH($K480,リスト!$E:$E,0))),"")</f>
        <v/>
      </c>
      <c r="U480" s="2" t="str">
        <f>IF($B480="","",RIGHT($G480*1000+200+COUNTIF($G$2:$G480,$G480),9))</f>
        <v/>
      </c>
      <c r="V480" s="2" t="str">
        <f>IF(OR($B480="",設定!$I$15="",設定!$I$15="独立"),"",IF($M480="","　－　",IF($L480="",IF(設定!$I$15="所・名","　－　・"&amp;$M480,IF(設定!$I$15="所/名","　－　 / "&amp;$M480,IF(設定!$I$15="(所)名","(　－　) "&amp;$M480,IF(設定!$I$15="名・所",$M480&amp;"・　－　",IF(設定!$I$15="名/所",$M480&amp;" / 　－　",IF(設定!$I$15="名(所)",$M480&amp;"(　－　)")))))),IF(設定!$I$15="所・名",INDEX(リスト!$S$2:$S$48,MATCH($L480,リスト!$R$2:$R$48,0))&amp;"・"&amp;$M480,IF(設定!$I$15="所/名",INDEX(リスト!$S$2:$S$48,MATCH($L480,リスト!$R$2:$R$48,0))&amp;" / "&amp;$M480,IF(設定!$I$15="(所)名","("&amp;INDEX(リスト!$S$2:$S$48,MATCH($L480,リスト!$R$2:$R$48,0))&amp;") "&amp;$M480,IF(設定!$I$15="名・所",$M480&amp;"・"&amp;INDEX(リスト!$S$2:$S$48,MATCH($L480,リスト!$R$2:$R$48,0)),IF(設定!$I$15="名/所",$M480&amp;" / "&amp;INDEX(リスト!$S$2:$S$48,MATCH($L480,リスト!$R$2:$R$48,0)),IF(設定!$I$15="名(所)",$M480&amp;" ("&amp;INDEX(リスト!$S$2:$S$48,MATCH($L480,リスト!$R$2:$R$48,0))&amp;")")))))))))</f>
        <v/>
      </c>
    </row>
    <row r="481" spans="15:22" x14ac:dyDescent="0.4">
      <c r="O481" s="2" t="str">
        <f>IFERROR(IF($B481="","",INDEX(所属情報!$E:$E,MATCH($A481,所属情報!$A:$A,0))),"")</f>
        <v/>
      </c>
      <c r="P481" s="2" t="str">
        <f t="shared" si="21"/>
        <v/>
      </c>
      <c r="Q481" s="2" t="str">
        <f t="shared" si="22"/>
        <v/>
      </c>
      <c r="R481" s="2" t="str">
        <f t="shared" si="23"/>
        <v/>
      </c>
      <c r="S481" s="2" t="str">
        <f>IFERROR(IF($F481="","",INDEX(リスト!$C:$C,MATCH($F481,リスト!$B:$B,0))),"")</f>
        <v/>
      </c>
      <c r="T481" s="2" t="str">
        <f>IFERROR(IF($K481="","",INDEX(リスト!$F:$F,MATCH($K481,リスト!$E:$E,0))),"")</f>
        <v/>
      </c>
      <c r="U481" s="2" t="str">
        <f>IF($B481="","",RIGHT($G481*1000+200+COUNTIF($G$2:$G481,$G481),9))</f>
        <v/>
      </c>
      <c r="V481" s="2" t="str">
        <f>IF(OR($B481="",設定!$I$15="",設定!$I$15="独立"),"",IF($M481="","　－　",IF($L481="",IF(設定!$I$15="所・名","　－　・"&amp;$M481,IF(設定!$I$15="所/名","　－　 / "&amp;$M481,IF(設定!$I$15="(所)名","(　－　) "&amp;$M481,IF(設定!$I$15="名・所",$M481&amp;"・　－　",IF(設定!$I$15="名/所",$M481&amp;" / 　－　",IF(設定!$I$15="名(所)",$M481&amp;"(　－　)")))))),IF(設定!$I$15="所・名",INDEX(リスト!$S$2:$S$48,MATCH($L481,リスト!$R$2:$R$48,0))&amp;"・"&amp;$M481,IF(設定!$I$15="所/名",INDEX(リスト!$S$2:$S$48,MATCH($L481,リスト!$R$2:$R$48,0))&amp;" / "&amp;$M481,IF(設定!$I$15="(所)名","("&amp;INDEX(リスト!$S$2:$S$48,MATCH($L481,リスト!$R$2:$R$48,0))&amp;") "&amp;$M481,IF(設定!$I$15="名・所",$M481&amp;"・"&amp;INDEX(リスト!$S$2:$S$48,MATCH($L481,リスト!$R$2:$R$48,0)),IF(設定!$I$15="名/所",$M481&amp;" / "&amp;INDEX(リスト!$S$2:$S$48,MATCH($L481,リスト!$R$2:$R$48,0)),IF(設定!$I$15="名(所)",$M481&amp;" ("&amp;INDEX(リスト!$S$2:$S$48,MATCH($L481,リスト!$R$2:$R$48,0))&amp;")")))))))))</f>
        <v/>
      </c>
    </row>
    <row r="482" spans="15:22" x14ac:dyDescent="0.4">
      <c r="O482" s="2" t="str">
        <f>IFERROR(IF($B482="","",INDEX(所属情報!$E:$E,MATCH($A482,所属情報!$A:$A,0))),"")</f>
        <v/>
      </c>
      <c r="P482" s="2" t="str">
        <f t="shared" si="21"/>
        <v/>
      </c>
      <c r="Q482" s="2" t="str">
        <f t="shared" si="22"/>
        <v/>
      </c>
      <c r="R482" s="2" t="str">
        <f t="shared" si="23"/>
        <v/>
      </c>
      <c r="S482" s="2" t="str">
        <f>IFERROR(IF($F482="","",INDEX(リスト!$C:$C,MATCH($F482,リスト!$B:$B,0))),"")</f>
        <v/>
      </c>
      <c r="T482" s="2" t="str">
        <f>IFERROR(IF($K482="","",INDEX(リスト!$F:$F,MATCH($K482,リスト!$E:$E,0))),"")</f>
        <v/>
      </c>
      <c r="U482" s="2" t="str">
        <f>IF($B482="","",RIGHT($G482*1000+200+COUNTIF($G$2:$G482,$G482),9))</f>
        <v/>
      </c>
      <c r="V482" s="2" t="str">
        <f>IF(OR($B482="",設定!$I$15="",設定!$I$15="独立"),"",IF($M482="","　－　",IF($L482="",IF(設定!$I$15="所・名","　－　・"&amp;$M482,IF(設定!$I$15="所/名","　－　 / "&amp;$M482,IF(設定!$I$15="(所)名","(　－　) "&amp;$M482,IF(設定!$I$15="名・所",$M482&amp;"・　－　",IF(設定!$I$15="名/所",$M482&amp;" / 　－　",IF(設定!$I$15="名(所)",$M482&amp;"(　－　)")))))),IF(設定!$I$15="所・名",INDEX(リスト!$S$2:$S$48,MATCH($L482,リスト!$R$2:$R$48,0))&amp;"・"&amp;$M482,IF(設定!$I$15="所/名",INDEX(リスト!$S$2:$S$48,MATCH($L482,リスト!$R$2:$R$48,0))&amp;" / "&amp;$M482,IF(設定!$I$15="(所)名","("&amp;INDEX(リスト!$S$2:$S$48,MATCH($L482,リスト!$R$2:$R$48,0))&amp;") "&amp;$M482,IF(設定!$I$15="名・所",$M482&amp;"・"&amp;INDEX(リスト!$S$2:$S$48,MATCH($L482,リスト!$R$2:$R$48,0)),IF(設定!$I$15="名/所",$M482&amp;" / "&amp;INDEX(リスト!$S$2:$S$48,MATCH($L482,リスト!$R$2:$R$48,0)),IF(設定!$I$15="名(所)",$M482&amp;" ("&amp;INDEX(リスト!$S$2:$S$48,MATCH($L482,リスト!$R$2:$R$48,0))&amp;")")))))))))</f>
        <v/>
      </c>
    </row>
    <row r="483" spans="15:22" x14ac:dyDescent="0.4">
      <c r="O483" s="2" t="str">
        <f>IFERROR(IF($B483="","",INDEX(所属情報!$E:$E,MATCH($A483,所属情報!$A:$A,0))),"")</f>
        <v/>
      </c>
      <c r="P483" s="2" t="str">
        <f t="shared" si="21"/>
        <v/>
      </c>
      <c r="Q483" s="2" t="str">
        <f t="shared" si="22"/>
        <v/>
      </c>
      <c r="R483" s="2" t="str">
        <f t="shared" si="23"/>
        <v/>
      </c>
      <c r="S483" s="2" t="str">
        <f>IFERROR(IF($F483="","",INDEX(リスト!$C:$C,MATCH($F483,リスト!$B:$B,0))),"")</f>
        <v/>
      </c>
      <c r="T483" s="2" t="str">
        <f>IFERROR(IF($K483="","",INDEX(リスト!$F:$F,MATCH($K483,リスト!$E:$E,0))),"")</f>
        <v/>
      </c>
      <c r="U483" s="2" t="str">
        <f>IF($B483="","",RIGHT($G483*1000+200+COUNTIF($G$2:$G483,$G483),9))</f>
        <v/>
      </c>
      <c r="V483" s="2" t="str">
        <f>IF(OR($B483="",設定!$I$15="",設定!$I$15="独立"),"",IF($M483="","　－　",IF($L483="",IF(設定!$I$15="所・名","　－　・"&amp;$M483,IF(設定!$I$15="所/名","　－　 / "&amp;$M483,IF(設定!$I$15="(所)名","(　－　) "&amp;$M483,IF(設定!$I$15="名・所",$M483&amp;"・　－　",IF(設定!$I$15="名/所",$M483&amp;" / 　－　",IF(設定!$I$15="名(所)",$M483&amp;"(　－　)")))))),IF(設定!$I$15="所・名",INDEX(リスト!$S$2:$S$48,MATCH($L483,リスト!$R$2:$R$48,0))&amp;"・"&amp;$M483,IF(設定!$I$15="所/名",INDEX(リスト!$S$2:$S$48,MATCH($L483,リスト!$R$2:$R$48,0))&amp;" / "&amp;$M483,IF(設定!$I$15="(所)名","("&amp;INDEX(リスト!$S$2:$S$48,MATCH($L483,リスト!$R$2:$R$48,0))&amp;") "&amp;$M483,IF(設定!$I$15="名・所",$M483&amp;"・"&amp;INDEX(リスト!$S$2:$S$48,MATCH($L483,リスト!$R$2:$R$48,0)),IF(設定!$I$15="名/所",$M483&amp;" / "&amp;INDEX(リスト!$S$2:$S$48,MATCH($L483,リスト!$R$2:$R$48,0)),IF(設定!$I$15="名(所)",$M483&amp;" ("&amp;INDEX(リスト!$S$2:$S$48,MATCH($L483,リスト!$R$2:$R$48,0))&amp;")")))))))))</f>
        <v/>
      </c>
    </row>
    <row r="484" spans="15:22" x14ac:dyDescent="0.4">
      <c r="O484" s="2" t="str">
        <f>IFERROR(IF($B484="","",INDEX(所属情報!$E:$E,MATCH($A484,所属情報!$A:$A,0))),"")</f>
        <v/>
      </c>
      <c r="P484" s="2" t="str">
        <f t="shared" si="21"/>
        <v/>
      </c>
      <c r="Q484" s="2" t="str">
        <f t="shared" si="22"/>
        <v/>
      </c>
      <c r="R484" s="2" t="str">
        <f t="shared" si="23"/>
        <v/>
      </c>
      <c r="S484" s="2" t="str">
        <f>IFERROR(IF($F484="","",INDEX(リスト!$C:$C,MATCH($F484,リスト!$B:$B,0))),"")</f>
        <v/>
      </c>
      <c r="T484" s="2" t="str">
        <f>IFERROR(IF($K484="","",INDEX(リスト!$F:$F,MATCH($K484,リスト!$E:$E,0))),"")</f>
        <v/>
      </c>
      <c r="U484" s="2" t="str">
        <f>IF($B484="","",RIGHT($G484*1000+200+COUNTIF($G$2:$G484,$G484),9))</f>
        <v/>
      </c>
      <c r="V484" s="2" t="str">
        <f>IF(OR($B484="",設定!$I$15="",設定!$I$15="独立"),"",IF($M484="","　－　",IF($L484="",IF(設定!$I$15="所・名","　－　・"&amp;$M484,IF(設定!$I$15="所/名","　－　 / "&amp;$M484,IF(設定!$I$15="(所)名","(　－　) "&amp;$M484,IF(設定!$I$15="名・所",$M484&amp;"・　－　",IF(設定!$I$15="名/所",$M484&amp;" / 　－　",IF(設定!$I$15="名(所)",$M484&amp;"(　－　)")))))),IF(設定!$I$15="所・名",INDEX(リスト!$S$2:$S$48,MATCH($L484,リスト!$R$2:$R$48,0))&amp;"・"&amp;$M484,IF(設定!$I$15="所/名",INDEX(リスト!$S$2:$S$48,MATCH($L484,リスト!$R$2:$R$48,0))&amp;" / "&amp;$M484,IF(設定!$I$15="(所)名","("&amp;INDEX(リスト!$S$2:$S$48,MATCH($L484,リスト!$R$2:$R$48,0))&amp;") "&amp;$M484,IF(設定!$I$15="名・所",$M484&amp;"・"&amp;INDEX(リスト!$S$2:$S$48,MATCH($L484,リスト!$R$2:$R$48,0)),IF(設定!$I$15="名/所",$M484&amp;" / "&amp;INDEX(リスト!$S$2:$S$48,MATCH($L484,リスト!$R$2:$R$48,0)),IF(設定!$I$15="名(所)",$M484&amp;" ("&amp;INDEX(リスト!$S$2:$S$48,MATCH($L484,リスト!$R$2:$R$48,0))&amp;")")))))))))</f>
        <v/>
      </c>
    </row>
    <row r="485" spans="15:22" x14ac:dyDescent="0.4">
      <c r="O485" s="2" t="str">
        <f>IFERROR(IF($B485="","",INDEX(所属情報!$E:$E,MATCH($A485,所属情報!$A:$A,0))),"")</f>
        <v/>
      </c>
      <c r="P485" s="2" t="str">
        <f t="shared" si="21"/>
        <v/>
      </c>
      <c r="Q485" s="2" t="str">
        <f t="shared" si="22"/>
        <v/>
      </c>
      <c r="R485" s="2" t="str">
        <f t="shared" si="23"/>
        <v/>
      </c>
      <c r="S485" s="2" t="str">
        <f>IFERROR(IF($F485="","",INDEX(リスト!$C:$C,MATCH($F485,リスト!$B:$B,0))),"")</f>
        <v/>
      </c>
      <c r="T485" s="2" t="str">
        <f>IFERROR(IF($K485="","",INDEX(リスト!$F:$F,MATCH($K485,リスト!$E:$E,0))),"")</f>
        <v/>
      </c>
      <c r="U485" s="2" t="str">
        <f>IF($B485="","",RIGHT($G485*1000+200+COUNTIF($G$2:$G485,$G485),9))</f>
        <v/>
      </c>
      <c r="V485" s="2" t="str">
        <f>IF(OR($B485="",設定!$I$15="",設定!$I$15="独立"),"",IF($M485="","　－　",IF($L485="",IF(設定!$I$15="所・名","　－　・"&amp;$M485,IF(設定!$I$15="所/名","　－　 / "&amp;$M485,IF(設定!$I$15="(所)名","(　－　) "&amp;$M485,IF(設定!$I$15="名・所",$M485&amp;"・　－　",IF(設定!$I$15="名/所",$M485&amp;" / 　－　",IF(設定!$I$15="名(所)",$M485&amp;"(　－　)")))))),IF(設定!$I$15="所・名",INDEX(リスト!$S$2:$S$48,MATCH($L485,リスト!$R$2:$R$48,0))&amp;"・"&amp;$M485,IF(設定!$I$15="所/名",INDEX(リスト!$S$2:$S$48,MATCH($L485,リスト!$R$2:$R$48,0))&amp;" / "&amp;$M485,IF(設定!$I$15="(所)名","("&amp;INDEX(リスト!$S$2:$S$48,MATCH($L485,リスト!$R$2:$R$48,0))&amp;") "&amp;$M485,IF(設定!$I$15="名・所",$M485&amp;"・"&amp;INDEX(リスト!$S$2:$S$48,MATCH($L485,リスト!$R$2:$R$48,0)),IF(設定!$I$15="名/所",$M485&amp;" / "&amp;INDEX(リスト!$S$2:$S$48,MATCH($L485,リスト!$R$2:$R$48,0)),IF(設定!$I$15="名(所)",$M485&amp;" ("&amp;INDEX(リスト!$S$2:$S$48,MATCH($L485,リスト!$R$2:$R$48,0))&amp;")")))))))))</f>
        <v/>
      </c>
    </row>
    <row r="486" spans="15:22" x14ac:dyDescent="0.4">
      <c r="O486" s="2" t="str">
        <f>IFERROR(IF($B486="","",INDEX(所属情報!$E:$E,MATCH($A486,所属情報!$A:$A,0))),"")</f>
        <v/>
      </c>
      <c r="P486" s="2" t="str">
        <f t="shared" si="21"/>
        <v/>
      </c>
      <c r="Q486" s="2" t="str">
        <f t="shared" si="22"/>
        <v/>
      </c>
      <c r="R486" s="2" t="str">
        <f t="shared" si="23"/>
        <v/>
      </c>
      <c r="S486" s="2" t="str">
        <f>IFERROR(IF($F486="","",INDEX(リスト!$C:$C,MATCH($F486,リスト!$B:$B,0))),"")</f>
        <v/>
      </c>
      <c r="T486" s="2" t="str">
        <f>IFERROR(IF($K486="","",INDEX(リスト!$F:$F,MATCH($K486,リスト!$E:$E,0))),"")</f>
        <v/>
      </c>
      <c r="U486" s="2" t="str">
        <f>IF($B486="","",RIGHT($G486*1000+200+COUNTIF($G$2:$G486,$G486),9))</f>
        <v/>
      </c>
      <c r="V486" s="2" t="str">
        <f>IF(OR($B486="",設定!$I$15="",設定!$I$15="独立"),"",IF($M486="","　－　",IF($L486="",IF(設定!$I$15="所・名","　－　・"&amp;$M486,IF(設定!$I$15="所/名","　－　 / "&amp;$M486,IF(設定!$I$15="(所)名","(　－　) "&amp;$M486,IF(設定!$I$15="名・所",$M486&amp;"・　－　",IF(設定!$I$15="名/所",$M486&amp;" / 　－　",IF(設定!$I$15="名(所)",$M486&amp;"(　－　)")))))),IF(設定!$I$15="所・名",INDEX(リスト!$S$2:$S$48,MATCH($L486,リスト!$R$2:$R$48,0))&amp;"・"&amp;$M486,IF(設定!$I$15="所/名",INDEX(リスト!$S$2:$S$48,MATCH($L486,リスト!$R$2:$R$48,0))&amp;" / "&amp;$M486,IF(設定!$I$15="(所)名","("&amp;INDEX(リスト!$S$2:$S$48,MATCH($L486,リスト!$R$2:$R$48,0))&amp;") "&amp;$M486,IF(設定!$I$15="名・所",$M486&amp;"・"&amp;INDEX(リスト!$S$2:$S$48,MATCH($L486,リスト!$R$2:$R$48,0)),IF(設定!$I$15="名/所",$M486&amp;" / "&amp;INDEX(リスト!$S$2:$S$48,MATCH($L486,リスト!$R$2:$R$48,0)),IF(設定!$I$15="名(所)",$M486&amp;" ("&amp;INDEX(リスト!$S$2:$S$48,MATCH($L486,リスト!$R$2:$R$48,0))&amp;")")))))))))</f>
        <v/>
      </c>
    </row>
    <row r="487" spans="15:22" x14ac:dyDescent="0.4">
      <c r="O487" s="2" t="str">
        <f>IFERROR(IF($B487="","",INDEX(所属情報!$E:$E,MATCH($A487,所属情報!$A:$A,0))),"")</f>
        <v/>
      </c>
      <c r="P487" s="2" t="str">
        <f t="shared" si="21"/>
        <v/>
      </c>
      <c r="Q487" s="2" t="str">
        <f t="shared" si="22"/>
        <v/>
      </c>
      <c r="R487" s="2" t="str">
        <f t="shared" si="23"/>
        <v/>
      </c>
      <c r="S487" s="2" t="str">
        <f>IFERROR(IF($F487="","",INDEX(リスト!$C:$C,MATCH($F487,リスト!$B:$B,0))),"")</f>
        <v/>
      </c>
      <c r="T487" s="2" t="str">
        <f>IFERROR(IF($K487="","",INDEX(リスト!$F:$F,MATCH($K487,リスト!$E:$E,0))),"")</f>
        <v/>
      </c>
      <c r="U487" s="2" t="str">
        <f>IF($B487="","",RIGHT($G487*1000+200+COUNTIF($G$2:$G487,$G487),9))</f>
        <v/>
      </c>
      <c r="V487" s="2" t="str">
        <f>IF(OR($B487="",設定!$I$15="",設定!$I$15="独立"),"",IF($M487="","　－　",IF($L487="",IF(設定!$I$15="所・名","　－　・"&amp;$M487,IF(設定!$I$15="所/名","　－　 / "&amp;$M487,IF(設定!$I$15="(所)名","(　－　) "&amp;$M487,IF(設定!$I$15="名・所",$M487&amp;"・　－　",IF(設定!$I$15="名/所",$M487&amp;" / 　－　",IF(設定!$I$15="名(所)",$M487&amp;"(　－　)")))))),IF(設定!$I$15="所・名",INDEX(リスト!$S$2:$S$48,MATCH($L487,リスト!$R$2:$R$48,0))&amp;"・"&amp;$M487,IF(設定!$I$15="所/名",INDEX(リスト!$S$2:$S$48,MATCH($L487,リスト!$R$2:$R$48,0))&amp;" / "&amp;$M487,IF(設定!$I$15="(所)名","("&amp;INDEX(リスト!$S$2:$S$48,MATCH($L487,リスト!$R$2:$R$48,0))&amp;") "&amp;$M487,IF(設定!$I$15="名・所",$M487&amp;"・"&amp;INDEX(リスト!$S$2:$S$48,MATCH($L487,リスト!$R$2:$R$48,0)),IF(設定!$I$15="名/所",$M487&amp;" / "&amp;INDEX(リスト!$S$2:$S$48,MATCH($L487,リスト!$R$2:$R$48,0)),IF(設定!$I$15="名(所)",$M487&amp;" ("&amp;INDEX(リスト!$S$2:$S$48,MATCH($L487,リスト!$R$2:$R$48,0))&amp;")")))))))))</f>
        <v/>
      </c>
    </row>
    <row r="488" spans="15:22" x14ac:dyDescent="0.4">
      <c r="O488" s="2" t="str">
        <f>IFERROR(IF($B488="","",INDEX(所属情報!$E:$E,MATCH($A488,所属情報!$A:$A,0))),"")</f>
        <v/>
      </c>
      <c r="P488" s="2" t="str">
        <f t="shared" si="21"/>
        <v/>
      </c>
      <c r="Q488" s="2" t="str">
        <f t="shared" si="22"/>
        <v/>
      </c>
      <c r="R488" s="2" t="str">
        <f t="shared" si="23"/>
        <v/>
      </c>
      <c r="S488" s="2" t="str">
        <f>IFERROR(IF($F488="","",INDEX(リスト!$C:$C,MATCH($F488,リスト!$B:$B,0))),"")</f>
        <v/>
      </c>
      <c r="T488" s="2" t="str">
        <f>IFERROR(IF($K488="","",INDEX(リスト!$F:$F,MATCH($K488,リスト!$E:$E,0))),"")</f>
        <v/>
      </c>
      <c r="U488" s="2" t="str">
        <f>IF($B488="","",RIGHT($G488*1000+200+COUNTIF($G$2:$G488,$G488),9))</f>
        <v/>
      </c>
      <c r="V488" s="2" t="str">
        <f>IF(OR($B488="",設定!$I$15="",設定!$I$15="独立"),"",IF($M488="","　－　",IF($L488="",IF(設定!$I$15="所・名","　－　・"&amp;$M488,IF(設定!$I$15="所/名","　－　 / "&amp;$M488,IF(設定!$I$15="(所)名","(　－　) "&amp;$M488,IF(設定!$I$15="名・所",$M488&amp;"・　－　",IF(設定!$I$15="名/所",$M488&amp;" / 　－　",IF(設定!$I$15="名(所)",$M488&amp;"(　－　)")))))),IF(設定!$I$15="所・名",INDEX(リスト!$S$2:$S$48,MATCH($L488,リスト!$R$2:$R$48,0))&amp;"・"&amp;$M488,IF(設定!$I$15="所/名",INDEX(リスト!$S$2:$S$48,MATCH($L488,リスト!$R$2:$R$48,0))&amp;" / "&amp;$M488,IF(設定!$I$15="(所)名","("&amp;INDEX(リスト!$S$2:$S$48,MATCH($L488,リスト!$R$2:$R$48,0))&amp;") "&amp;$M488,IF(設定!$I$15="名・所",$M488&amp;"・"&amp;INDEX(リスト!$S$2:$S$48,MATCH($L488,リスト!$R$2:$R$48,0)),IF(設定!$I$15="名/所",$M488&amp;" / "&amp;INDEX(リスト!$S$2:$S$48,MATCH($L488,リスト!$R$2:$R$48,0)),IF(設定!$I$15="名(所)",$M488&amp;" ("&amp;INDEX(リスト!$S$2:$S$48,MATCH($L488,リスト!$R$2:$R$48,0))&amp;")")))))))))</f>
        <v/>
      </c>
    </row>
    <row r="489" spans="15:22" x14ac:dyDescent="0.4">
      <c r="O489" s="2" t="str">
        <f>IFERROR(IF($B489="","",INDEX(所属情報!$E:$E,MATCH($A489,所属情報!$A:$A,0))),"")</f>
        <v/>
      </c>
      <c r="P489" s="2" t="str">
        <f t="shared" si="21"/>
        <v/>
      </c>
      <c r="Q489" s="2" t="str">
        <f t="shared" si="22"/>
        <v/>
      </c>
      <c r="R489" s="2" t="str">
        <f t="shared" si="23"/>
        <v/>
      </c>
      <c r="S489" s="2" t="str">
        <f>IFERROR(IF($F489="","",INDEX(リスト!$C:$C,MATCH($F489,リスト!$B:$B,0))),"")</f>
        <v/>
      </c>
      <c r="T489" s="2" t="str">
        <f>IFERROR(IF($K489="","",INDEX(リスト!$F:$F,MATCH($K489,リスト!$E:$E,0))),"")</f>
        <v/>
      </c>
      <c r="U489" s="2" t="str">
        <f>IF($B489="","",RIGHT($G489*1000+200+COUNTIF($G$2:$G489,$G489),9))</f>
        <v/>
      </c>
      <c r="V489" s="2" t="str">
        <f>IF(OR($B489="",設定!$I$15="",設定!$I$15="独立"),"",IF($M489="","　－　",IF($L489="",IF(設定!$I$15="所・名","　－　・"&amp;$M489,IF(設定!$I$15="所/名","　－　 / "&amp;$M489,IF(設定!$I$15="(所)名","(　－　) "&amp;$M489,IF(設定!$I$15="名・所",$M489&amp;"・　－　",IF(設定!$I$15="名/所",$M489&amp;" / 　－　",IF(設定!$I$15="名(所)",$M489&amp;"(　－　)")))))),IF(設定!$I$15="所・名",INDEX(リスト!$S$2:$S$48,MATCH($L489,リスト!$R$2:$R$48,0))&amp;"・"&amp;$M489,IF(設定!$I$15="所/名",INDEX(リスト!$S$2:$S$48,MATCH($L489,リスト!$R$2:$R$48,0))&amp;" / "&amp;$M489,IF(設定!$I$15="(所)名","("&amp;INDEX(リスト!$S$2:$S$48,MATCH($L489,リスト!$R$2:$R$48,0))&amp;") "&amp;$M489,IF(設定!$I$15="名・所",$M489&amp;"・"&amp;INDEX(リスト!$S$2:$S$48,MATCH($L489,リスト!$R$2:$R$48,0)),IF(設定!$I$15="名/所",$M489&amp;" / "&amp;INDEX(リスト!$S$2:$S$48,MATCH($L489,リスト!$R$2:$R$48,0)),IF(設定!$I$15="名(所)",$M489&amp;" ("&amp;INDEX(リスト!$S$2:$S$48,MATCH($L489,リスト!$R$2:$R$48,0))&amp;")")))))))))</f>
        <v/>
      </c>
    </row>
    <row r="490" spans="15:22" x14ac:dyDescent="0.4">
      <c r="O490" s="2" t="str">
        <f>IFERROR(IF($B490="","",INDEX(所属情報!$E:$E,MATCH($A490,所属情報!$A:$A,0))),"")</f>
        <v/>
      </c>
      <c r="P490" s="2" t="str">
        <f t="shared" si="21"/>
        <v/>
      </c>
      <c r="Q490" s="2" t="str">
        <f t="shared" si="22"/>
        <v/>
      </c>
      <c r="R490" s="2" t="str">
        <f t="shared" si="23"/>
        <v/>
      </c>
      <c r="S490" s="2" t="str">
        <f>IFERROR(IF($F490="","",INDEX(リスト!$C:$C,MATCH($F490,リスト!$B:$B,0))),"")</f>
        <v/>
      </c>
      <c r="T490" s="2" t="str">
        <f>IFERROR(IF($K490="","",INDEX(リスト!$F:$F,MATCH($K490,リスト!$E:$E,0))),"")</f>
        <v/>
      </c>
      <c r="U490" s="2" t="str">
        <f>IF($B490="","",RIGHT($G490*1000+200+COUNTIF($G$2:$G490,$G490),9))</f>
        <v/>
      </c>
      <c r="V490" s="2" t="str">
        <f>IF(OR($B490="",設定!$I$15="",設定!$I$15="独立"),"",IF($M490="","　－　",IF($L490="",IF(設定!$I$15="所・名","　－　・"&amp;$M490,IF(設定!$I$15="所/名","　－　 / "&amp;$M490,IF(設定!$I$15="(所)名","(　－　) "&amp;$M490,IF(設定!$I$15="名・所",$M490&amp;"・　－　",IF(設定!$I$15="名/所",$M490&amp;" / 　－　",IF(設定!$I$15="名(所)",$M490&amp;"(　－　)")))))),IF(設定!$I$15="所・名",INDEX(リスト!$S$2:$S$48,MATCH($L490,リスト!$R$2:$R$48,0))&amp;"・"&amp;$M490,IF(設定!$I$15="所/名",INDEX(リスト!$S$2:$S$48,MATCH($L490,リスト!$R$2:$R$48,0))&amp;" / "&amp;$M490,IF(設定!$I$15="(所)名","("&amp;INDEX(リスト!$S$2:$S$48,MATCH($L490,リスト!$R$2:$R$48,0))&amp;") "&amp;$M490,IF(設定!$I$15="名・所",$M490&amp;"・"&amp;INDEX(リスト!$S$2:$S$48,MATCH($L490,リスト!$R$2:$R$48,0)),IF(設定!$I$15="名/所",$M490&amp;" / "&amp;INDEX(リスト!$S$2:$S$48,MATCH($L490,リスト!$R$2:$R$48,0)),IF(設定!$I$15="名(所)",$M490&amp;" ("&amp;INDEX(リスト!$S$2:$S$48,MATCH($L490,リスト!$R$2:$R$48,0))&amp;")")))))))))</f>
        <v/>
      </c>
    </row>
    <row r="491" spans="15:22" x14ac:dyDescent="0.4">
      <c r="O491" s="2" t="str">
        <f>IFERROR(IF($B491="","",INDEX(所属情報!$E:$E,MATCH($A491,所属情報!$A:$A,0))),"")</f>
        <v/>
      </c>
      <c r="P491" s="2" t="str">
        <f t="shared" si="21"/>
        <v/>
      </c>
      <c r="Q491" s="2" t="str">
        <f t="shared" si="22"/>
        <v/>
      </c>
      <c r="R491" s="2" t="str">
        <f t="shared" si="23"/>
        <v/>
      </c>
      <c r="S491" s="2" t="str">
        <f>IFERROR(IF($F491="","",INDEX(リスト!$C:$C,MATCH($F491,リスト!$B:$B,0))),"")</f>
        <v/>
      </c>
      <c r="T491" s="2" t="str">
        <f>IFERROR(IF($K491="","",INDEX(リスト!$F:$F,MATCH($K491,リスト!$E:$E,0))),"")</f>
        <v/>
      </c>
      <c r="U491" s="2" t="str">
        <f>IF($B491="","",RIGHT($G491*1000+200+COUNTIF($G$2:$G491,$G491),9))</f>
        <v/>
      </c>
      <c r="V491" s="2" t="str">
        <f>IF(OR($B491="",設定!$I$15="",設定!$I$15="独立"),"",IF($M491="","　－　",IF($L491="",IF(設定!$I$15="所・名","　－　・"&amp;$M491,IF(設定!$I$15="所/名","　－　 / "&amp;$M491,IF(設定!$I$15="(所)名","(　－　) "&amp;$M491,IF(設定!$I$15="名・所",$M491&amp;"・　－　",IF(設定!$I$15="名/所",$M491&amp;" / 　－　",IF(設定!$I$15="名(所)",$M491&amp;"(　－　)")))))),IF(設定!$I$15="所・名",INDEX(リスト!$S$2:$S$48,MATCH($L491,リスト!$R$2:$R$48,0))&amp;"・"&amp;$M491,IF(設定!$I$15="所/名",INDEX(リスト!$S$2:$S$48,MATCH($L491,リスト!$R$2:$R$48,0))&amp;" / "&amp;$M491,IF(設定!$I$15="(所)名","("&amp;INDEX(リスト!$S$2:$S$48,MATCH($L491,リスト!$R$2:$R$48,0))&amp;") "&amp;$M491,IF(設定!$I$15="名・所",$M491&amp;"・"&amp;INDEX(リスト!$S$2:$S$48,MATCH($L491,リスト!$R$2:$R$48,0)),IF(設定!$I$15="名/所",$M491&amp;" / "&amp;INDEX(リスト!$S$2:$S$48,MATCH($L491,リスト!$R$2:$R$48,0)),IF(設定!$I$15="名(所)",$M491&amp;" ("&amp;INDEX(リスト!$S$2:$S$48,MATCH($L491,リスト!$R$2:$R$48,0))&amp;")")))))))))</f>
        <v/>
      </c>
    </row>
    <row r="492" spans="15:22" x14ac:dyDescent="0.4">
      <c r="O492" s="2" t="str">
        <f>IFERROR(IF($B492="","",INDEX(所属情報!$E:$E,MATCH($A492,所属情報!$A:$A,0))),"")</f>
        <v/>
      </c>
      <c r="P492" s="2" t="str">
        <f t="shared" si="21"/>
        <v/>
      </c>
      <c r="Q492" s="2" t="str">
        <f t="shared" si="22"/>
        <v/>
      </c>
      <c r="R492" s="2" t="str">
        <f t="shared" si="23"/>
        <v/>
      </c>
      <c r="S492" s="2" t="str">
        <f>IFERROR(IF($F492="","",INDEX(リスト!$C:$C,MATCH($F492,リスト!$B:$B,0))),"")</f>
        <v/>
      </c>
      <c r="T492" s="2" t="str">
        <f>IFERROR(IF($K492="","",INDEX(リスト!$F:$F,MATCH($K492,リスト!$E:$E,0))),"")</f>
        <v/>
      </c>
      <c r="U492" s="2" t="str">
        <f>IF($B492="","",RIGHT($G492*1000+200+COUNTIF($G$2:$G492,$G492),9))</f>
        <v/>
      </c>
      <c r="V492" s="2" t="str">
        <f>IF(OR($B492="",設定!$I$15="",設定!$I$15="独立"),"",IF($M492="","　－　",IF($L492="",IF(設定!$I$15="所・名","　－　・"&amp;$M492,IF(設定!$I$15="所/名","　－　 / "&amp;$M492,IF(設定!$I$15="(所)名","(　－　) "&amp;$M492,IF(設定!$I$15="名・所",$M492&amp;"・　－　",IF(設定!$I$15="名/所",$M492&amp;" / 　－　",IF(設定!$I$15="名(所)",$M492&amp;"(　－　)")))))),IF(設定!$I$15="所・名",INDEX(リスト!$S$2:$S$48,MATCH($L492,リスト!$R$2:$R$48,0))&amp;"・"&amp;$M492,IF(設定!$I$15="所/名",INDEX(リスト!$S$2:$S$48,MATCH($L492,リスト!$R$2:$R$48,0))&amp;" / "&amp;$M492,IF(設定!$I$15="(所)名","("&amp;INDEX(リスト!$S$2:$S$48,MATCH($L492,リスト!$R$2:$R$48,0))&amp;") "&amp;$M492,IF(設定!$I$15="名・所",$M492&amp;"・"&amp;INDEX(リスト!$S$2:$S$48,MATCH($L492,リスト!$R$2:$R$48,0)),IF(設定!$I$15="名/所",$M492&amp;" / "&amp;INDEX(リスト!$S$2:$S$48,MATCH($L492,リスト!$R$2:$R$48,0)),IF(設定!$I$15="名(所)",$M492&amp;" ("&amp;INDEX(リスト!$S$2:$S$48,MATCH($L492,リスト!$R$2:$R$48,0))&amp;")")))))))))</f>
        <v/>
      </c>
    </row>
    <row r="493" spans="15:22" x14ac:dyDescent="0.4">
      <c r="O493" s="2" t="str">
        <f>IFERROR(IF($B493="","",INDEX(所属情報!$E:$E,MATCH($A493,所属情報!$A:$A,0))),"")</f>
        <v/>
      </c>
      <c r="P493" s="2" t="str">
        <f t="shared" si="21"/>
        <v/>
      </c>
      <c r="Q493" s="2" t="str">
        <f t="shared" si="22"/>
        <v/>
      </c>
      <c r="R493" s="2" t="str">
        <f t="shared" si="23"/>
        <v/>
      </c>
      <c r="S493" s="2" t="str">
        <f>IFERROR(IF($F493="","",INDEX(リスト!$C:$C,MATCH($F493,リスト!$B:$B,0))),"")</f>
        <v/>
      </c>
      <c r="T493" s="2" t="str">
        <f>IFERROR(IF($K493="","",INDEX(リスト!$F:$F,MATCH($K493,リスト!$E:$E,0))),"")</f>
        <v/>
      </c>
      <c r="U493" s="2" t="str">
        <f>IF($B493="","",RIGHT($G493*1000+200+COUNTIF($G$2:$G493,$G493),9))</f>
        <v/>
      </c>
      <c r="V493" s="2" t="str">
        <f>IF(OR($B493="",設定!$I$15="",設定!$I$15="独立"),"",IF($M493="","　－　",IF($L493="",IF(設定!$I$15="所・名","　－　・"&amp;$M493,IF(設定!$I$15="所/名","　－　 / "&amp;$M493,IF(設定!$I$15="(所)名","(　－　) "&amp;$M493,IF(設定!$I$15="名・所",$M493&amp;"・　－　",IF(設定!$I$15="名/所",$M493&amp;" / 　－　",IF(設定!$I$15="名(所)",$M493&amp;"(　－　)")))))),IF(設定!$I$15="所・名",INDEX(リスト!$S$2:$S$48,MATCH($L493,リスト!$R$2:$R$48,0))&amp;"・"&amp;$M493,IF(設定!$I$15="所/名",INDEX(リスト!$S$2:$S$48,MATCH($L493,リスト!$R$2:$R$48,0))&amp;" / "&amp;$M493,IF(設定!$I$15="(所)名","("&amp;INDEX(リスト!$S$2:$S$48,MATCH($L493,リスト!$R$2:$R$48,0))&amp;") "&amp;$M493,IF(設定!$I$15="名・所",$M493&amp;"・"&amp;INDEX(リスト!$S$2:$S$48,MATCH($L493,リスト!$R$2:$R$48,0)),IF(設定!$I$15="名/所",$M493&amp;" / "&amp;INDEX(リスト!$S$2:$S$48,MATCH($L493,リスト!$R$2:$R$48,0)),IF(設定!$I$15="名(所)",$M493&amp;" ("&amp;INDEX(リスト!$S$2:$S$48,MATCH($L493,リスト!$R$2:$R$48,0))&amp;")")))))))))</f>
        <v/>
      </c>
    </row>
    <row r="494" spans="15:22" x14ac:dyDescent="0.4">
      <c r="O494" s="2" t="str">
        <f>IFERROR(IF($B494="","",INDEX(所属情報!$E:$E,MATCH($A494,所属情報!$A:$A,0))),"")</f>
        <v/>
      </c>
      <c r="P494" s="2" t="str">
        <f t="shared" si="21"/>
        <v/>
      </c>
      <c r="Q494" s="2" t="str">
        <f t="shared" si="22"/>
        <v/>
      </c>
      <c r="R494" s="2" t="str">
        <f t="shared" si="23"/>
        <v/>
      </c>
      <c r="S494" s="2" t="str">
        <f>IFERROR(IF($F494="","",INDEX(リスト!$C:$C,MATCH($F494,リスト!$B:$B,0))),"")</f>
        <v/>
      </c>
      <c r="T494" s="2" t="str">
        <f>IFERROR(IF($K494="","",INDEX(リスト!$F:$F,MATCH($K494,リスト!$E:$E,0))),"")</f>
        <v/>
      </c>
      <c r="U494" s="2" t="str">
        <f>IF($B494="","",RIGHT($G494*1000+200+COUNTIF($G$2:$G494,$G494),9))</f>
        <v/>
      </c>
      <c r="V494" s="2" t="str">
        <f>IF(OR($B494="",設定!$I$15="",設定!$I$15="独立"),"",IF($M494="","　－　",IF($L494="",IF(設定!$I$15="所・名","　－　・"&amp;$M494,IF(設定!$I$15="所/名","　－　 / "&amp;$M494,IF(設定!$I$15="(所)名","(　－　) "&amp;$M494,IF(設定!$I$15="名・所",$M494&amp;"・　－　",IF(設定!$I$15="名/所",$M494&amp;" / 　－　",IF(設定!$I$15="名(所)",$M494&amp;"(　－　)")))))),IF(設定!$I$15="所・名",INDEX(リスト!$S$2:$S$48,MATCH($L494,リスト!$R$2:$R$48,0))&amp;"・"&amp;$M494,IF(設定!$I$15="所/名",INDEX(リスト!$S$2:$S$48,MATCH($L494,リスト!$R$2:$R$48,0))&amp;" / "&amp;$M494,IF(設定!$I$15="(所)名","("&amp;INDEX(リスト!$S$2:$S$48,MATCH($L494,リスト!$R$2:$R$48,0))&amp;") "&amp;$M494,IF(設定!$I$15="名・所",$M494&amp;"・"&amp;INDEX(リスト!$S$2:$S$48,MATCH($L494,リスト!$R$2:$R$48,0)),IF(設定!$I$15="名/所",$M494&amp;" / "&amp;INDEX(リスト!$S$2:$S$48,MATCH($L494,リスト!$R$2:$R$48,0)),IF(設定!$I$15="名(所)",$M494&amp;" ("&amp;INDEX(リスト!$S$2:$S$48,MATCH($L494,リスト!$R$2:$R$48,0))&amp;")")))))))))</f>
        <v/>
      </c>
    </row>
    <row r="495" spans="15:22" x14ac:dyDescent="0.4">
      <c r="O495" s="2" t="str">
        <f>IFERROR(IF($B495="","",INDEX(所属情報!$E:$E,MATCH($A495,所属情報!$A:$A,0))),"")</f>
        <v/>
      </c>
      <c r="P495" s="2" t="str">
        <f t="shared" si="21"/>
        <v/>
      </c>
      <c r="Q495" s="2" t="str">
        <f t="shared" si="22"/>
        <v/>
      </c>
      <c r="R495" s="2" t="str">
        <f t="shared" si="23"/>
        <v/>
      </c>
      <c r="S495" s="2" t="str">
        <f>IFERROR(IF($F495="","",INDEX(リスト!$C:$C,MATCH($F495,リスト!$B:$B,0))),"")</f>
        <v/>
      </c>
      <c r="T495" s="2" t="str">
        <f>IFERROR(IF($K495="","",INDEX(リスト!$F:$F,MATCH($K495,リスト!$E:$E,0))),"")</f>
        <v/>
      </c>
      <c r="U495" s="2" t="str">
        <f>IF($B495="","",RIGHT($G495*1000+200+COUNTIF($G$2:$G495,$G495),9))</f>
        <v/>
      </c>
      <c r="V495" s="2" t="str">
        <f>IF(OR($B495="",設定!$I$15="",設定!$I$15="独立"),"",IF($M495="","　－　",IF($L495="",IF(設定!$I$15="所・名","　－　・"&amp;$M495,IF(設定!$I$15="所/名","　－　 / "&amp;$M495,IF(設定!$I$15="(所)名","(　－　) "&amp;$M495,IF(設定!$I$15="名・所",$M495&amp;"・　－　",IF(設定!$I$15="名/所",$M495&amp;" / 　－　",IF(設定!$I$15="名(所)",$M495&amp;"(　－　)")))))),IF(設定!$I$15="所・名",INDEX(リスト!$S$2:$S$48,MATCH($L495,リスト!$R$2:$R$48,0))&amp;"・"&amp;$M495,IF(設定!$I$15="所/名",INDEX(リスト!$S$2:$S$48,MATCH($L495,リスト!$R$2:$R$48,0))&amp;" / "&amp;$M495,IF(設定!$I$15="(所)名","("&amp;INDEX(リスト!$S$2:$S$48,MATCH($L495,リスト!$R$2:$R$48,0))&amp;") "&amp;$M495,IF(設定!$I$15="名・所",$M495&amp;"・"&amp;INDEX(リスト!$S$2:$S$48,MATCH($L495,リスト!$R$2:$R$48,0)),IF(設定!$I$15="名/所",$M495&amp;" / "&amp;INDEX(リスト!$S$2:$S$48,MATCH($L495,リスト!$R$2:$R$48,0)),IF(設定!$I$15="名(所)",$M495&amp;" ("&amp;INDEX(リスト!$S$2:$S$48,MATCH($L495,リスト!$R$2:$R$48,0))&amp;")")))))))))</f>
        <v/>
      </c>
    </row>
    <row r="496" spans="15:22" x14ac:dyDescent="0.4">
      <c r="O496" s="2" t="str">
        <f>IFERROR(IF($B496="","",INDEX(所属情報!$E:$E,MATCH($A496,所属情報!$A:$A,0))),"")</f>
        <v/>
      </c>
      <c r="P496" s="2" t="str">
        <f t="shared" si="21"/>
        <v/>
      </c>
      <c r="Q496" s="2" t="str">
        <f t="shared" si="22"/>
        <v/>
      </c>
      <c r="R496" s="2" t="str">
        <f t="shared" si="23"/>
        <v/>
      </c>
      <c r="S496" s="2" t="str">
        <f>IFERROR(IF($F496="","",INDEX(リスト!$C:$C,MATCH($F496,リスト!$B:$B,0))),"")</f>
        <v/>
      </c>
      <c r="T496" s="2" t="str">
        <f>IFERROR(IF($K496="","",INDEX(リスト!$F:$F,MATCH($K496,リスト!$E:$E,0))),"")</f>
        <v/>
      </c>
      <c r="U496" s="2" t="str">
        <f>IF($B496="","",RIGHT($G496*1000+200+COUNTIF($G$2:$G496,$G496),9))</f>
        <v/>
      </c>
      <c r="V496" s="2" t="str">
        <f>IF(OR($B496="",設定!$I$15="",設定!$I$15="独立"),"",IF($M496="","　－　",IF($L496="",IF(設定!$I$15="所・名","　－　・"&amp;$M496,IF(設定!$I$15="所/名","　－　 / "&amp;$M496,IF(設定!$I$15="(所)名","(　－　) "&amp;$M496,IF(設定!$I$15="名・所",$M496&amp;"・　－　",IF(設定!$I$15="名/所",$M496&amp;" / 　－　",IF(設定!$I$15="名(所)",$M496&amp;"(　－　)")))))),IF(設定!$I$15="所・名",INDEX(リスト!$S$2:$S$48,MATCH($L496,リスト!$R$2:$R$48,0))&amp;"・"&amp;$M496,IF(設定!$I$15="所/名",INDEX(リスト!$S$2:$S$48,MATCH($L496,リスト!$R$2:$R$48,0))&amp;" / "&amp;$M496,IF(設定!$I$15="(所)名","("&amp;INDEX(リスト!$S$2:$S$48,MATCH($L496,リスト!$R$2:$R$48,0))&amp;") "&amp;$M496,IF(設定!$I$15="名・所",$M496&amp;"・"&amp;INDEX(リスト!$S$2:$S$48,MATCH($L496,リスト!$R$2:$R$48,0)),IF(設定!$I$15="名/所",$M496&amp;" / "&amp;INDEX(リスト!$S$2:$S$48,MATCH($L496,リスト!$R$2:$R$48,0)),IF(設定!$I$15="名(所)",$M496&amp;" ("&amp;INDEX(リスト!$S$2:$S$48,MATCH($L496,リスト!$R$2:$R$48,0))&amp;")")))))))))</f>
        <v/>
      </c>
    </row>
    <row r="497" spans="15:22" x14ac:dyDescent="0.4">
      <c r="O497" s="2" t="str">
        <f>IFERROR(IF($B497="","",INDEX(所属情報!$E:$E,MATCH($A497,所属情報!$A:$A,0))),"")</f>
        <v/>
      </c>
      <c r="P497" s="2" t="str">
        <f t="shared" si="21"/>
        <v/>
      </c>
      <c r="Q497" s="2" t="str">
        <f t="shared" si="22"/>
        <v/>
      </c>
      <c r="R497" s="2" t="str">
        <f t="shared" si="23"/>
        <v/>
      </c>
      <c r="S497" s="2" t="str">
        <f>IFERROR(IF($F497="","",INDEX(リスト!$C:$C,MATCH($F497,リスト!$B:$B,0))),"")</f>
        <v/>
      </c>
      <c r="T497" s="2" t="str">
        <f>IFERROR(IF($K497="","",INDEX(リスト!$F:$F,MATCH($K497,リスト!$E:$E,0))),"")</f>
        <v/>
      </c>
      <c r="U497" s="2" t="str">
        <f>IF($B497="","",RIGHT($G497*1000+200+COUNTIF($G$2:$G497,$G497),9))</f>
        <v/>
      </c>
      <c r="V497" s="2" t="str">
        <f>IF(OR($B497="",設定!$I$15="",設定!$I$15="独立"),"",IF($M497="","　－　",IF($L497="",IF(設定!$I$15="所・名","　－　・"&amp;$M497,IF(設定!$I$15="所/名","　－　 / "&amp;$M497,IF(設定!$I$15="(所)名","(　－　) "&amp;$M497,IF(設定!$I$15="名・所",$M497&amp;"・　－　",IF(設定!$I$15="名/所",$M497&amp;" / 　－　",IF(設定!$I$15="名(所)",$M497&amp;"(　－　)")))))),IF(設定!$I$15="所・名",INDEX(リスト!$S$2:$S$48,MATCH($L497,リスト!$R$2:$R$48,0))&amp;"・"&amp;$M497,IF(設定!$I$15="所/名",INDEX(リスト!$S$2:$S$48,MATCH($L497,リスト!$R$2:$R$48,0))&amp;" / "&amp;$M497,IF(設定!$I$15="(所)名","("&amp;INDEX(リスト!$S$2:$S$48,MATCH($L497,リスト!$R$2:$R$48,0))&amp;") "&amp;$M497,IF(設定!$I$15="名・所",$M497&amp;"・"&amp;INDEX(リスト!$S$2:$S$48,MATCH($L497,リスト!$R$2:$R$48,0)),IF(設定!$I$15="名/所",$M497&amp;" / "&amp;INDEX(リスト!$S$2:$S$48,MATCH($L497,リスト!$R$2:$R$48,0)),IF(設定!$I$15="名(所)",$M497&amp;" ("&amp;INDEX(リスト!$S$2:$S$48,MATCH($L497,リスト!$R$2:$R$48,0))&amp;")")))))))))</f>
        <v/>
      </c>
    </row>
    <row r="498" spans="15:22" x14ac:dyDescent="0.4">
      <c r="O498" s="2" t="str">
        <f>IFERROR(IF($B498="","",INDEX(所属情報!$E:$E,MATCH($A498,所属情報!$A:$A,0))),"")</f>
        <v/>
      </c>
      <c r="P498" s="2" t="str">
        <f t="shared" si="21"/>
        <v/>
      </c>
      <c r="Q498" s="2" t="str">
        <f t="shared" si="22"/>
        <v/>
      </c>
      <c r="R498" s="2" t="str">
        <f t="shared" si="23"/>
        <v/>
      </c>
      <c r="S498" s="2" t="str">
        <f>IFERROR(IF($F498="","",INDEX(リスト!$C:$C,MATCH($F498,リスト!$B:$B,0))),"")</f>
        <v/>
      </c>
      <c r="T498" s="2" t="str">
        <f>IFERROR(IF($K498="","",INDEX(リスト!$F:$F,MATCH($K498,リスト!$E:$E,0))),"")</f>
        <v/>
      </c>
      <c r="U498" s="2" t="str">
        <f>IF($B498="","",RIGHT($G498*1000+200+COUNTIF($G$2:$G498,$G498),9))</f>
        <v/>
      </c>
      <c r="V498" s="2" t="str">
        <f>IF(OR($B498="",設定!$I$15="",設定!$I$15="独立"),"",IF($M498="","　－　",IF($L498="",IF(設定!$I$15="所・名","　－　・"&amp;$M498,IF(設定!$I$15="所/名","　－　 / "&amp;$M498,IF(設定!$I$15="(所)名","(　－　) "&amp;$M498,IF(設定!$I$15="名・所",$M498&amp;"・　－　",IF(設定!$I$15="名/所",$M498&amp;" / 　－　",IF(設定!$I$15="名(所)",$M498&amp;"(　－　)")))))),IF(設定!$I$15="所・名",INDEX(リスト!$S$2:$S$48,MATCH($L498,リスト!$R$2:$R$48,0))&amp;"・"&amp;$M498,IF(設定!$I$15="所/名",INDEX(リスト!$S$2:$S$48,MATCH($L498,リスト!$R$2:$R$48,0))&amp;" / "&amp;$M498,IF(設定!$I$15="(所)名","("&amp;INDEX(リスト!$S$2:$S$48,MATCH($L498,リスト!$R$2:$R$48,0))&amp;") "&amp;$M498,IF(設定!$I$15="名・所",$M498&amp;"・"&amp;INDEX(リスト!$S$2:$S$48,MATCH($L498,リスト!$R$2:$R$48,0)),IF(設定!$I$15="名/所",$M498&amp;" / "&amp;INDEX(リスト!$S$2:$S$48,MATCH($L498,リスト!$R$2:$R$48,0)),IF(設定!$I$15="名(所)",$M498&amp;" ("&amp;INDEX(リスト!$S$2:$S$48,MATCH($L498,リスト!$R$2:$R$48,0))&amp;")")))))))))</f>
        <v/>
      </c>
    </row>
    <row r="499" spans="15:22" x14ac:dyDescent="0.4">
      <c r="O499" s="2" t="str">
        <f>IFERROR(IF($B499="","",INDEX(所属情報!$E:$E,MATCH($A499,所属情報!$A:$A,0))),"")</f>
        <v/>
      </c>
      <c r="P499" s="2" t="str">
        <f t="shared" si="21"/>
        <v/>
      </c>
      <c r="Q499" s="2" t="str">
        <f t="shared" si="22"/>
        <v/>
      </c>
      <c r="R499" s="2" t="str">
        <f t="shared" si="23"/>
        <v/>
      </c>
      <c r="S499" s="2" t="str">
        <f>IFERROR(IF($F499="","",INDEX(リスト!$C:$C,MATCH($F499,リスト!$B:$B,0))),"")</f>
        <v/>
      </c>
      <c r="T499" s="2" t="str">
        <f>IFERROR(IF($K499="","",INDEX(リスト!$F:$F,MATCH($K499,リスト!$E:$E,0))),"")</f>
        <v/>
      </c>
      <c r="U499" s="2" t="str">
        <f>IF($B499="","",RIGHT($G499*1000+200+COUNTIF($G$2:$G499,$G499),9))</f>
        <v/>
      </c>
      <c r="V499" s="2" t="str">
        <f>IF(OR($B499="",設定!$I$15="",設定!$I$15="独立"),"",IF($M499="","　－　",IF($L499="",IF(設定!$I$15="所・名","　－　・"&amp;$M499,IF(設定!$I$15="所/名","　－　 / "&amp;$M499,IF(設定!$I$15="(所)名","(　－　) "&amp;$M499,IF(設定!$I$15="名・所",$M499&amp;"・　－　",IF(設定!$I$15="名/所",$M499&amp;" / 　－　",IF(設定!$I$15="名(所)",$M499&amp;"(　－　)")))))),IF(設定!$I$15="所・名",INDEX(リスト!$S$2:$S$48,MATCH($L499,リスト!$R$2:$R$48,0))&amp;"・"&amp;$M499,IF(設定!$I$15="所/名",INDEX(リスト!$S$2:$S$48,MATCH($L499,リスト!$R$2:$R$48,0))&amp;" / "&amp;$M499,IF(設定!$I$15="(所)名","("&amp;INDEX(リスト!$S$2:$S$48,MATCH($L499,リスト!$R$2:$R$48,0))&amp;") "&amp;$M499,IF(設定!$I$15="名・所",$M499&amp;"・"&amp;INDEX(リスト!$S$2:$S$48,MATCH($L499,リスト!$R$2:$R$48,0)),IF(設定!$I$15="名/所",$M499&amp;" / "&amp;INDEX(リスト!$S$2:$S$48,MATCH($L499,リスト!$R$2:$R$48,0)),IF(設定!$I$15="名(所)",$M499&amp;" ("&amp;INDEX(リスト!$S$2:$S$48,MATCH($L499,リスト!$R$2:$R$48,0))&amp;")")))))))))</f>
        <v/>
      </c>
    </row>
    <row r="500" spans="15:22" x14ac:dyDescent="0.4">
      <c r="O500" s="2" t="str">
        <f>IFERROR(IF($B500="","",INDEX(所属情報!$E:$E,MATCH($A500,所属情報!$A:$A,0))),"")</f>
        <v/>
      </c>
      <c r="P500" s="2" t="str">
        <f t="shared" si="21"/>
        <v/>
      </c>
      <c r="Q500" s="2" t="str">
        <f t="shared" si="22"/>
        <v/>
      </c>
      <c r="R500" s="2" t="str">
        <f t="shared" si="23"/>
        <v/>
      </c>
      <c r="S500" s="2" t="str">
        <f>IFERROR(IF($F500="","",INDEX(リスト!$C:$C,MATCH($F500,リスト!$B:$B,0))),"")</f>
        <v/>
      </c>
      <c r="T500" s="2" t="str">
        <f>IFERROR(IF($K500="","",INDEX(リスト!$F:$F,MATCH($K500,リスト!$E:$E,0))),"")</f>
        <v/>
      </c>
      <c r="U500" s="2" t="str">
        <f>IF($B500="","",RIGHT($G500*1000+200+COUNTIF($G$2:$G500,$G500),9))</f>
        <v/>
      </c>
      <c r="V500" s="2" t="str">
        <f>IF(OR($B500="",設定!$I$15="",設定!$I$15="独立"),"",IF($M500="","　－　",IF($L500="",IF(設定!$I$15="所・名","　－　・"&amp;$M500,IF(設定!$I$15="所/名","　－　 / "&amp;$M500,IF(設定!$I$15="(所)名","(　－　) "&amp;$M500,IF(設定!$I$15="名・所",$M500&amp;"・　－　",IF(設定!$I$15="名/所",$M500&amp;" / 　－　",IF(設定!$I$15="名(所)",$M500&amp;"(　－　)")))))),IF(設定!$I$15="所・名",INDEX(リスト!$S$2:$S$48,MATCH($L500,リスト!$R$2:$R$48,0))&amp;"・"&amp;$M500,IF(設定!$I$15="所/名",INDEX(リスト!$S$2:$S$48,MATCH($L500,リスト!$R$2:$R$48,0))&amp;" / "&amp;$M500,IF(設定!$I$15="(所)名","("&amp;INDEX(リスト!$S$2:$S$48,MATCH($L500,リスト!$R$2:$R$48,0))&amp;") "&amp;$M500,IF(設定!$I$15="名・所",$M500&amp;"・"&amp;INDEX(リスト!$S$2:$S$48,MATCH($L500,リスト!$R$2:$R$48,0)),IF(設定!$I$15="名/所",$M500&amp;" / "&amp;INDEX(リスト!$S$2:$S$48,MATCH($L500,リスト!$R$2:$R$48,0)),IF(設定!$I$15="名(所)",$M500&amp;" ("&amp;INDEX(リスト!$S$2:$S$48,MATCH($L500,リスト!$R$2:$R$48,0))&amp;")")))))))))</f>
        <v/>
      </c>
    </row>
    <row r="501" spans="15:22" x14ac:dyDescent="0.4">
      <c r="O501" s="2" t="str">
        <f>IFERROR(IF($B501="","",INDEX(所属情報!$E:$E,MATCH($A501,所属情報!$A:$A,0))),"")</f>
        <v/>
      </c>
      <c r="P501" s="2" t="str">
        <f t="shared" si="21"/>
        <v/>
      </c>
      <c r="Q501" s="2" t="str">
        <f t="shared" si="22"/>
        <v/>
      </c>
      <c r="R501" s="2" t="str">
        <f t="shared" si="23"/>
        <v/>
      </c>
      <c r="S501" s="2" t="str">
        <f>IFERROR(IF($F501="","",INDEX(リスト!$C:$C,MATCH($F501,リスト!$B:$B,0))),"")</f>
        <v/>
      </c>
      <c r="T501" s="2" t="str">
        <f>IFERROR(IF($K501="","",INDEX(リスト!$F:$F,MATCH($K501,リスト!$E:$E,0))),"")</f>
        <v/>
      </c>
      <c r="U501" s="2" t="str">
        <f>IF($B501="","",RIGHT($G501*1000+200+COUNTIF($G$2:$G501,$G501),9))</f>
        <v/>
      </c>
      <c r="V501" s="2" t="str">
        <f>IF(OR($B501="",設定!$I$15="",設定!$I$15="独立"),"",IF($M501="","　－　",IF($L501="",IF(設定!$I$15="所・名","　－　・"&amp;$M501,IF(設定!$I$15="所/名","　－　 / "&amp;$M501,IF(設定!$I$15="(所)名","(　－　) "&amp;$M501,IF(設定!$I$15="名・所",$M501&amp;"・　－　",IF(設定!$I$15="名/所",$M501&amp;" / 　－　",IF(設定!$I$15="名(所)",$M501&amp;"(　－　)")))))),IF(設定!$I$15="所・名",INDEX(リスト!$S$2:$S$48,MATCH($L501,リスト!$R$2:$R$48,0))&amp;"・"&amp;$M501,IF(設定!$I$15="所/名",INDEX(リスト!$S$2:$S$48,MATCH($L501,リスト!$R$2:$R$48,0))&amp;" / "&amp;$M501,IF(設定!$I$15="(所)名","("&amp;INDEX(リスト!$S$2:$S$48,MATCH($L501,リスト!$R$2:$R$48,0))&amp;") "&amp;$M501,IF(設定!$I$15="名・所",$M501&amp;"・"&amp;INDEX(リスト!$S$2:$S$48,MATCH($L501,リスト!$R$2:$R$48,0)),IF(設定!$I$15="名/所",$M501&amp;" / "&amp;INDEX(リスト!$S$2:$S$48,MATCH($L501,リスト!$R$2:$R$48,0)),IF(設定!$I$15="名(所)",$M501&amp;" ("&amp;INDEX(リスト!$S$2:$S$48,MATCH($L501,リスト!$R$2:$R$48,0))&amp;")")))))))))</f>
        <v/>
      </c>
    </row>
    <row r="502" spans="15:22" x14ac:dyDescent="0.4">
      <c r="O502" s="2" t="str">
        <f>IFERROR(IF($B502="","",INDEX(所属情報!$E:$E,MATCH($A502,所属情報!$A:$A,0))),"")</f>
        <v/>
      </c>
      <c r="P502" s="2" t="str">
        <f t="shared" si="21"/>
        <v/>
      </c>
      <c r="Q502" s="2" t="str">
        <f t="shared" si="22"/>
        <v/>
      </c>
      <c r="R502" s="2" t="str">
        <f t="shared" si="23"/>
        <v/>
      </c>
      <c r="S502" s="2" t="str">
        <f>IFERROR(IF($F502="","",INDEX(リスト!$C:$C,MATCH($F502,リスト!$B:$B,0))),"")</f>
        <v/>
      </c>
      <c r="T502" s="2" t="str">
        <f>IFERROR(IF($K502="","",INDEX(リスト!$F:$F,MATCH($K502,リスト!$E:$E,0))),"")</f>
        <v/>
      </c>
      <c r="U502" s="2" t="str">
        <f>IF($B502="","",RIGHT($G502*1000+200+COUNTIF($G$2:$G502,$G502),9))</f>
        <v/>
      </c>
      <c r="V502" s="2" t="str">
        <f>IF(OR($B502="",設定!$I$15="",設定!$I$15="独立"),"",IF($M502="","　－　",IF($L502="",IF(設定!$I$15="所・名","　－　・"&amp;$M502,IF(設定!$I$15="所/名","　－　 / "&amp;$M502,IF(設定!$I$15="(所)名","(　－　) "&amp;$M502,IF(設定!$I$15="名・所",$M502&amp;"・　－　",IF(設定!$I$15="名/所",$M502&amp;" / 　－　",IF(設定!$I$15="名(所)",$M502&amp;"(　－　)")))))),IF(設定!$I$15="所・名",INDEX(リスト!$S$2:$S$48,MATCH($L502,リスト!$R$2:$R$48,0))&amp;"・"&amp;$M502,IF(設定!$I$15="所/名",INDEX(リスト!$S$2:$S$48,MATCH($L502,リスト!$R$2:$R$48,0))&amp;" / "&amp;$M502,IF(設定!$I$15="(所)名","("&amp;INDEX(リスト!$S$2:$S$48,MATCH($L502,リスト!$R$2:$R$48,0))&amp;") "&amp;$M502,IF(設定!$I$15="名・所",$M502&amp;"・"&amp;INDEX(リスト!$S$2:$S$48,MATCH($L502,リスト!$R$2:$R$48,0)),IF(設定!$I$15="名/所",$M502&amp;" / "&amp;INDEX(リスト!$S$2:$S$48,MATCH($L502,リスト!$R$2:$R$48,0)),IF(設定!$I$15="名(所)",$M502&amp;" ("&amp;INDEX(リスト!$S$2:$S$48,MATCH($L502,リスト!$R$2:$R$48,0))&amp;")")))))))))</f>
        <v/>
      </c>
    </row>
    <row r="503" spans="15:22" x14ac:dyDescent="0.4">
      <c r="O503" s="2" t="str">
        <f>IFERROR(IF($B503="","",INDEX(所属情報!$E:$E,MATCH($A503,所属情報!$A:$A,0))),"")</f>
        <v/>
      </c>
      <c r="P503" s="2" t="str">
        <f t="shared" si="21"/>
        <v/>
      </c>
      <c r="Q503" s="2" t="str">
        <f t="shared" si="22"/>
        <v/>
      </c>
      <c r="R503" s="2" t="str">
        <f t="shared" si="23"/>
        <v/>
      </c>
      <c r="S503" s="2" t="str">
        <f>IFERROR(IF($F503="","",INDEX(リスト!$C:$C,MATCH($F503,リスト!$B:$B,0))),"")</f>
        <v/>
      </c>
      <c r="T503" s="2" t="str">
        <f>IFERROR(IF($K503="","",INDEX(リスト!$F:$F,MATCH($K503,リスト!$E:$E,0))),"")</f>
        <v/>
      </c>
      <c r="U503" s="2" t="str">
        <f>IF($B503="","",RIGHT($G503*1000+200+COUNTIF($G$2:$G503,$G503),9))</f>
        <v/>
      </c>
      <c r="V503" s="2" t="str">
        <f>IF(OR($B503="",設定!$I$15="",設定!$I$15="独立"),"",IF($M503="","　－　",IF($L503="",IF(設定!$I$15="所・名","　－　・"&amp;$M503,IF(設定!$I$15="所/名","　－　 / "&amp;$M503,IF(設定!$I$15="(所)名","(　－　) "&amp;$M503,IF(設定!$I$15="名・所",$M503&amp;"・　－　",IF(設定!$I$15="名/所",$M503&amp;" / 　－　",IF(設定!$I$15="名(所)",$M503&amp;"(　－　)")))))),IF(設定!$I$15="所・名",INDEX(リスト!$S$2:$S$48,MATCH($L503,リスト!$R$2:$R$48,0))&amp;"・"&amp;$M503,IF(設定!$I$15="所/名",INDEX(リスト!$S$2:$S$48,MATCH($L503,リスト!$R$2:$R$48,0))&amp;" / "&amp;$M503,IF(設定!$I$15="(所)名","("&amp;INDEX(リスト!$S$2:$S$48,MATCH($L503,リスト!$R$2:$R$48,0))&amp;") "&amp;$M503,IF(設定!$I$15="名・所",$M503&amp;"・"&amp;INDEX(リスト!$S$2:$S$48,MATCH($L503,リスト!$R$2:$R$48,0)),IF(設定!$I$15="名/所",$M503&amp;" / "&amp;INDEX(リスト!$S$2:$S$48,MATCH($L503,リスト!$R$2:$R$48,0)),IF(設定!$I$15="名(所)",$M503&amp;" ("&amp;INDEX(リスト!$S$2:$S$48,MATCH($L503,リスト!$R$2:$R$48,0))&amp;")")))))))))</f>
        <v/>
      </c>
    </row>
    <row r="504" spans="15:22" x14ac:dyDescent="0.4">
      <c r="O504" s="2" t="str">
        <f>IFERROR(IF($B504="","",INDEX(所属情報!$E:$E,MATCH($A504,所属情報!$A:$A,0))),"")</f>
        <v/>
      </c>
      <c r="P504" s="2" t="str">
        <f t="shared" si="21"/>
        <v/>
      </c>
      <c r="Q504" s="2" t="str">
        <f t="shared" si="22"/>
        <v/>
      </c>
      <c r="R504" s="2" t="str">
        <f t="shared" si="23"/>
        <v/>
      </c>
      <c r="S504" s="2" t="str">
        <f>IFERROR(IF($F504="","",INDEX(リスト!$C:$C,MATCH($F504,リスト!$B:$B,0))),"")</f>
        <v/>
      </c>
      <c r="T504" s="2" t="str">
        <f>IFERROR(IF($K504="","",INDEX(リスト!$F:$F,MATCH($K504,リスト!$E:$E,0))),"")</f>
        <v/>
      </c>
      <c r="U504" s="2" t="str">
        <f>IF($B504="","",RIGHT($G504*1000+200+COUNTIF($G$2:$G504,$G504),9))</f>
        <v/>
      </c>
      <c r="V504" s="2" t="str">
        <f>IF(OR($B504="",設定!$I$15="",設定!$I$15="独立"),"",IF($M504="","　－　",IF($L504="",IF(設定!$I$15="所・名","　－　・"&amp;$M504,IF(設定!$I$15="所/名","　－　 / "&amp;$M504,IF(設定!$I$15="(所)名","(　－　) "&amp;$M504,IF(設定!$I$15="名・所",$M504&amp;"・　－　",IF(設定!$I$15="名/所",$M504&amp;" / 　－　",IF(設定!$I$15="名(所)",$M504&amp;"(　－　)")))))),IF(設定!$I$15="所・名",INDEX(リスト!$S$2:$S$48,MATCH($L504,リスト!$R$2:$R$48,0))&amp;"・"&amp;$M504,IF(設定!$I$15="所/名",INDEX(リスト!$S$2:$S$48,MATCH($L504,リスト!$R$2:$R$48,0))&amp;" / "&amp;$M504,IF(設定!$I$15="(所)名","("&amp;INDEX(リスト!$S$2:$S$48,MATCH($L504,リスト!$R$2:$R$48,0))&amp;") "&amp;$M504,IF(設定!$I$15="名・所",$M504&amp;"・"&amp;INDEX(リスト!$S$2:$S$48,MATCH($L504,リスト!$R$2:$R$48,0)),IF(設定!$I$15="名/所",$M504&amp;" / "&amp;INDEX(リスト!$S$2:$S$48,MATCH($L504,リスト!$R$2:$R$48,0)),IF(設定!$I$15="名(所)",$M504&amp;" ("&amp;INDEX(リスト!$S$2:$S$48,MATCH($L504,リスト!$R$2:$R$48,0))&amp;")")))))))))</f>
        <v/>
      </c>
    </row>
    <row r="505" spans="15:22" x14ac:dyDescent="0.4">
      <c r="O505" s="2" t="str">
        <f>IFERROR(IF($B505="","",INDEX(所属情報!$E:$E,MATCH($A505,所属情報!$A:$A,0))),"")</f>
        <v/>
      </c>
      <c r="P505" s="2" t="str">
        <f t="shared" si="21"/>
        <v/>
      </c>
      <c r="Q505" s="2" t="str">
        <f t="shared" si="22"/>
        <v/>
      </c>
      <c r="R505" s="2" t="str">
        <f t="shared" si="23"/>
        <v/>
      </c>
      <c r="S505" s="2" t="str">
        <f>IFERROR(IF($F505="","",INDEX(リスト!$C:$C,MATCH($F505,リスト!$B:$B,0))),"")</f>
        <v/>
      </c>
      <c r="T505" s="2" t="str">
        <f>IFERROR(IF($K505="","",INDEX(リスト!$F:$F,MATCH($K505,リスト!$E:$E,0))),"")</f>
        <v/>
      </c>
      <c r="U505" s="2" t="str">
        <f>IF($B505="","",RIGHT($G505*1000+200+COUNTIF($G$2:$G505,$G505),9))</f>
        <v/>
      </c>
      <c r="V505" s="2" t="str">
        <f>IF(OR($B505="",設定!$I$15="",設定!$I$15="独立"),"",IF($M505="","　－　",IF($L505="",IF(設定!$I$15="所・名","　－　・"&amp;$M505,IF(設定!$I$15="所/名","　－　 / "&amp;$M505,IF(設定!$I$15="(所)名","(　－　) "&amp;$M505,IF(設定!$I$15="名・所",$M505&amp;"・　－　",IF(設定!$I$15="名/所",$M505&amp;" / 　－　",IF(設定!$I$15="名(所)",$M505&amp;"(　－　)")))))),IF(設定!$I$15="所・名",INDEX(リスト!$S$2:$S$48,MATCH($L505,リスト!$R$2:$R$48,0))&amp;"・"&amp;$M505,IF(設定!$I$15="所/名",INDEX(リスト!$S$2:$S$48,MATCH($L505,リスト!$R$2:$R$48,0))&amp;" / "&amp;$M505,IF(設定!$I$15="(所)名","("&amp;INDEX(リスト!$S$2:$S$48,MATCH($L505,リスト!$R$2:$R$48,0))&amp;") "&amp;$M505,IF(設定!$I$15="名・所",$M505&amp;"・"&amp;INDEX(リスト!$S$2:$S$48,MATCH($L505,リスト!$R$2:$R$48,0)),IF(設定!$I$15="名/所",$M505&amp;" / "&amp;INDEX(リスト!$S$2:$S$48,MATCH($L505,リスト!$R$2:$R$48,0)),IF(設定!$I$15="名(所)",$M505&amp;" ("&amp;INDEX(リスト!$S$2:$S$48,MATCH($L505,リスト!$R$2:$R$48,0))&amp;")")))))))))</f>
        <v/>
      </c>
    </row>
    <row r="506" spans="15:22" x14ac:dyDescent="0.4">
      <c r="O506" s="2" t="str">
        <f>IFERROR(IF($B506="","",INDEX(所属情報!$E:$E,MATCH($A506,所属情報!$A:$A,0))),"")</f>
        <v/>
      </c>
      <c r="P506" s="2" t="str">
        <f t="shared" si="21"/>
        <v/>
      </c>
      <c r="Q506" s="2" t="str">
        <f t="shared" si="22"/>
        <v/>
      </c>
      <c r="R506" s="2" t="str">
        <f t="shared" si="23"/>
        <v/>
      </c>
      <c r="S506" s="2" t="str">
        <f>IFERROR(IF($F506="","",INDEX(リスト!$C:$C,MATCH($F506,リスト!$B:$B,0))),"")</f>
        <v/>
      </c>
      <c r="T506" s="2" t="str">
        <f>IFERROR(IF($K506="","",INDEX(リスト!$F:$F,MATCH($K506,リスト!$E:$E,0))),"")</f>
        <v/>
      </c>
      <c r="U506" s="2" t="str">
        <f>IF($B506="","",RIGHT($G506*1000+200+COUNTIF($G$2:$G506,$G506),9))</f>
        <v/>
      </c>
      <c r="V506" s="2" t="str">
        <f>IF(OR($B506="",設定!$I$15="",設定!$I$15="独立"),"",IF($M506="","　－　",IF($L506="",IF(設定!$I$15="所・名","　－　・"&amp;$M506,IF(設定!$I$15="所/名","　－　 / "&amp;$M506,IF(設定!$I$15="(所)名","(　－　) "&amp;$M506,IF(設定!$I$15="名・所",$M506&amp;"・　－　",IF(設定!$I$15="名/所",$M506&amp;" / 　－　",IF(設定!$I$15="名(所)",$M506&amp;"(　－　)")))))),IF(設定!$I$15="所・名",INDEX(リスト!$S$2:$S$48,MATCH($L506,リスト!$R$2:$R$48,0))&amp;"・"&amp;$M506,IF(設定!$I$15="所/名",INDEX(リスト!$S$2:$S$48,MATCH($L506,リスト!$R$2:$R$48,0))&amp;" / "&amp;$M506,IF(設定!$I$15="(所)名","("&amp;INDEX(リスト!$S$2:$S$48,MATCH($L506,リスト!$R$2:$R$48,0))&amp;") "&amp;$M506,IF(設定!$I$15="名・所",$M506&amp;"・"&amp;INDEX(リスト!$S$2:$S$48,MATCH($L506,リスト!$R$2:$R$48,0)),IF(設定!$I$15="名/所",$M506&amp;" / "&amp;INDEX(リスト!$S$2:$S$48,MATCH($L506,リスト!$R$2:$R$48,0)),IF(設定!$I$15="名(所)",$M506&amp;" ("&amp;INDEX(リスト!$S$2:$S$48,MATCH($L506,リスト!$R$2:$R$48,0))&amp;")")))))))))</f>
        <v/>
      </c>
    </row>
    <row r="507" spans="15:22" x14ac:dyDescent="0.4">
      <c r="O507" s="2" t="str">
        <f>IFERROR(IF($B507="","",INDEX(所属情報!$E:$E,MATCH($A507,所属情報!$A:$A,0))),"")</f>
        <v/>
      </c>
      <c r="P507" s="2" t="str">
        <f t="shared" si="21"/>
        <v/>
      </c>
      <c r="Q507" s="2" t="str">
        <f t="shared" si="22"/>
        <v/>
      </c>
      <c r="R507" s="2" t="str">
        <f t="shared" si="23"/>
        <v/>
      </c>
      <c r="S507" s="2" t="str">
        <f>IFERROR(IF($F507="","",INDEX(リスト!$C:$C,MATCH($F507,リスト!$B:$B,0))),"")</f>
        <v/>
      </c>
      <c r="T507" s="2" t="str">
        <f>IFERROR(IF($K507="","",INDEX(リスト!$F:$F,MATCH($K507,リスト!$E:$E,0))),"")</f>
        <v/>
      </c>
      <c r="U507" s="2" t="str">
        <f>IF($B507="","",RIGHT($G507*1000+200+COUNTIF($G$2:$G507,$G507),9))</f>
        <v/>
      </c>
      <c r="V507" s="2" t="str">
        <f>IF(OR($B507="",設定!$I$15="",設定!$I$15="独立"),"",IF($M507="","　－　",IF($L507="",IF(設定!$I$15="所・名","　－　・"&amp;$M507,IF(設定!$I$15="所/名","　－　 / "&amp;$M507,IF(設定!$I$15="(所)名","(　－　) "&amp;$M507,IF(設定!$I$15="名・所",$M507&amp;"・　－　",IF(設定!$I$15="名/所",$M507&amp;" / 　－　",IF(設定!$I$15="名(所)",$M507&amp;"(　－　)")))))),IF(設定!$I$15="所・名",INDEX(リスト!$S$2:$S$48,MATCH($L507,リスト!$R$2:$R$48,0))&amp;"・"&amp;$M507,IF(設定!$I$15="所/名",INDEX(リスト!$S$2:$S$48,MATCH($L507,リスト!$R$2:$R$48,0))&amp;" / "&amp;$M507,IF(設定!$I$15="(所)名","("&amp;INDEX(リスト!$S$2:$S$48,MATCH($L507,リスト!$R$2:$R$48,0))&amp;") "&amp;$M507,IF(設定!$I$15="名・所",$M507&amp;"・"&amp;INDEX(リスト!$S$2:$S$48,MATCH($L507,リスト!$R$2:$R$48,0)),IF(設定!$I$15="名/所",$M507&amp;" / "&amp;INDEX(リスト!$S$2:$S$48,MATCH($L507,リスト!$R$2:$R$48,0)),IF(設定!$I$15="名(所)",$M507&amp;" ("&amp;INDEX(リスト!$S$2:$S$48,MATCH($L507,リスト!$R$2:$R$48,0))&amp;")")))))))))</f>
        <v/>
      </c>
    </row>
    <row r="508" spans="15:22" x14ac:dyDescent="0.4">
      <c r="O508" s="2" t="str">
        <f>IFERROR(IF($B508="","",INDEX(所属情報!$E:$E,MATCH($A508,所属情報!$A:$A,0))),"")</f>
        <v/>
      </c>
      <c r="P508" s="2" t="str">
        <f t="shared" si="21"/>
        <v/>
      </c>
      <c r="Q508" s="2" t="str">
        <f t="shared" si="22"/>
        <v/>
      </c>
      <c r="R508" s="2" t="str">
        <f t="shared" si="23"/>
        <v/>
      </c>
      <c r="S508" s="2" t="str">
        <f>IFERROR(IF($F508="","",INDEX(リスト!$C:$C,MATCH($F508,リスト!$B:$B,0))),"")</f>
        <v/>
      </c>
      <c r="T508" s="2" t="str">
        <f>IFERROR(IF($K508="","",INDEX(リスト!$F:$F,MATCH($K508,リスト!$E:$E,0))),"")</f>
        <v/>
      </c>
      <c r="U508" s="2" t="str">
        <f>IF($B508="","",RIGHT($G508*1000+200+COUNTIF($G$2:$G508,$G508),9))</f>
        <v/>
      </c>
      <c r="V508" s="2" t="str">
        <f>IF(OR($B508="",設定!$I$15="",設定!$I$15="独立"),"",IF($M508="","　－　",IF($L508="",IF(設定!$I$15="所・名","　－　・"&amp;$M508,IF(設定!$I$15="所/名","　－　 / "&amp;$M508,IF(設定!$I$15="(所)名","(　－　) "&amp;$M508,IF(設定!$I$15="名・所",$M508&amp;"・　－　",IF(設定!$I$15="名/所",$M508&amp;" / 　－　",IF(設定!$I$15="名(所)",$M508&amp;"(　－　)")))))),IF(設定!$I$15="所・名",INDEX(リスト!$S$2:$S$48,MATCH($L508,リスト!$R$2:$R$48,0))&amp;"・"&amp;$M508,IF(設定!$I$15="所/名",INDEX(リスト!$S$2:$S$48,MATCH($L508,リスト!$R$2:$R$48,0))&amp;" / "&amp;$M508,IF(設定!$I$15="(所)名","("&amp;INDEX(リスト!$S$2:$S$48,MATCH($L508,リスト!$R$2:$R$48,0))&amp;") "&amp;$M508,IF(設定!$I$15="名・所",$M508&amp;"・"&amp;INDEX(リスト!$S$2:$S$48,MATCH($L508,リスト!$R$2:$R$48,0)),IF(設定!$I$15="名/所",$M508&amp;" / "&amp;INDEX(リスト!$S$2:$S$48,MATCH($L508,リスト!$R$2:$R$48,0)),IF(設定!$I$15="名(所)",$M508&amp;" ("&amp;INDEX(リスト!$S$2:$S$48,MATCH($L508,リスト!$R$2:$R$48,0))&amp;")")))))))))</f>
        <v/>
      </c>
    </row>
    <row r="509" spans="15:22" x14ac:dyDescent="0.4">
      <c r="O509" s="2" t="str">
        <f>IFERROR(IF($B509="","",INDEX(所属情報!$E:$E,MATCH($A509,所属情報!$A:$A,0))),"")</f>
        <v/>
      </c>
      <c r="P509" s="2" t="str">
        <f t="shared" si="21"/>
        <v/>
      </c>
      <c r="Q509" s="2" t="str">
        <f t="shared" si="22"/>
        <v/>
      </c>
      <c r="R509" s="2" t="str">
        <f t="shared" si="23"/>
        <v/>
      </c>
      <c r="S509" s="2" t="str">
        <f>IFERROR(IF($F509="","",INDEX(リスト!$C:$C,MATCH($F509,リスト!$B:$B,0))),"")</f>
        <v/>
      </c>
      <c r="T509" s="2" t="str">
        <f>IFERROR(IF($K509="","",INDEX(リスト!$F:$F,MATCH($K509,リスト!$E:$E,0))),"")</f>
        <v/>
      </c>
      <c r="U509" s="2" t="str">
        <f>IF($B509="","",RIGHT($G509*1000+200+COUNTIF($G$2:$G509,$G509),9))</f>
        <v/>
      </c>
      <c r="V509" s="2" t="str">
        <f>IF(OR($B509="",設定!$I$15="",設定!$I$15="独立"),"",IF($M509="","　－　",IF($L509="",IF(設定!$I$15="所・名","　－　・"&amp;$M509,IF(設定!$I$15="所/名","　－　 / "&amp;$M509,IF(設定!$I$15="(所)名","(　－　) "&amp;$M509,IF(設定!$I$15="名・所",$M509&amp;"・　－　",IF(設定!$I$15="名/所",$M509&amp;" / 　－　",IF(設定!$I$15="名(所)",$M509&amp;"(　－　)")))))),IF(設定!$I$15="所・名",INDEX(リスト!$S$2:$S$48,MATCH($L509,リスト!$R$2:$R$48,0))&amp;"・"&amp;$M509,IF(設定!$I$15="所/名",INDEX(リスト!$S$2:$S$48,MATCH($L509,リスト!$R$2:$R$48,0))&amp;" / "&amp;$M509,IF(設定!$I$15="(所)名","("&amp;INDEX(リスト!$S$2:$S$48,MATCH($L509,リスト!$R$2:$R$48,0))&amp;") "&amp;$M509,IF(設定!$I$15="名・所",$M509&amp;"・"&amp;INDEX(リスト!$S$2:$S$48,MATCH($L509,リスト!$R$2:$R$48,0)),IF(設定!$I$15="名/所",$M509&amp;" / "&amp;INDEX(リスト!$S$2:$S$48,MATCH($L509,リスト!$R$2:$R$48,0)),IF(設定!$I$15="名(所)",$M509&amp;" ("&amp;INDEX(リスト!$S$2:$S$48,MATCH($L509,リスト!$R$2:$R$48,0))&amp;")")))))))))</f>
        <v/>
      </c>
    </row>
    <row r="510" spans="15:22" x14ac:dyDescent="0.4">
      <c r="O510" s="2" t="str">
        <f>IFERROR(IF($B510="","",INDEX(所属情報!$E:$E,MATCH($A510,所属情報!$A:$A,0))),"")</f>
        <v/>
      </c>
      <c r="P510" s="2" t="str">
        <f t="shared" si="21"/>
        <v/>
      </c>
      <c r="Q510" s="2" t="str">
        <f t="shared" si="22"/>
        <v/>
      </c>
      <c r="R510" s="2" t="str">
        <f t="shared" si="23"/>
        <v/>
      </c>
      <c r="S510" s="2" t="str">
        <f>IFERROR(IF($F510="","",INDEX(リスト!$C:$C,MATCH($F510,リスト!$B:$B,0))),"")</f>
        <v/>
      </c>
      <c r="T510" s="2" t="str">
        <f>IFERROR(IF($K510="","",INDEX(リスト!$F:$F,MATCH($K510,リスト!$E:$E,0))),"")</f>
        <v/>
      </c>
      <c r="U510" s="2" t="str">
        <f>IF($B510="","",RIGHT($G510*1000+200+COUNTIF($G$2:$G510,$G510),9))</f>
        <v/>
      </c>
      <c r="V510" s="2" t="str">
        <f>IF(OR($B510="",設定!$I$15="",設定!$I$15="独立"),"",IF($M510="","　－　",IF($L510="",IF(設定!$I$15="所・名","　－　・"&amp;$M510,IF(設定!$I$15="所/名","　－　 / "&amp;$M510,IF(設定!$I$15="(所)名","(　－　) "&amp;$M510,IF(設定!$I$15="名・所",$M510&amp;"・　－　",IF(設定!$I$15="名/所",$M510&amp;" / 　－　",IF(設定!$I$15="名(所)",$M510&amp;"(　－　)")))))),IF(設定!$I$15="所・名",INDEX(リスト!$S$2:$S$48,MATCH($L510,リスト!$R$2:$R$48,0))&amp;"・"&amp;$M510,IF(設定!$I$15="所/名",INDEX(リスト!$S$2:$S$48,MATCH($L510,リスト!$R$2:$R$48,0))&amp;" / "&amp;$M510,IF(設定!$I$15="(所)名","("&amp;INDEX(リスト!$S$2:$S$48,MATCH($L510,リスト!$R$2:$R$48,0))&amp;") "&amp;$M510,IF(設定!$I$15="名・所",$M510&amp;"・"&amp;INDEX(リスト!$S$2:$S$48,MATCH($L510,リスト!$R$2:$R$48,0)),IF(設定!$I$15="名/所",$M510&amp;" / "&amp;INDEX(リスト!$S$2:$S$48,MATCH($L510,リスト!$R$2:$R$48,0)),IF(設定!$I$15="名(所)",$M510&amp;" ("&amp;INDEX(リスト!$S$2:$S$48,MATCH($L510,リスト!$R$2:$R$48,0))&amp;")")))))))))</f>
        <v/>
      </c>
    </row>
    <row r="511" spans="15:22" x14ac:dyDescent="0.4">
      <c r="O511" s="2" t="str">
        <f>IFERROR(IF($B511="","",INDEX(所属情報!$E:$E,MATCH($A511,所属情報!$A:$A,0))),"")</f>
        <v/>
      </c>
      <c r="P511" s="2" t="str">
        <f t="shared" si="21"/>
        <v/>
      </c>
      <c r="Q511" s="2" t="str">
        <f t="shared" si="22"/>
        <v/>
      </c>
      <c r="R511" s="2" t="str">
        <f t="shared" si="23"/>
        <v/>
      </c>
      <c r="S511" s="2" t="str">
        <f>IFERROR(IF($F511="","",INDEX(リスト!$C:$C,MATCH($F511,リスト!$B:$B,0))),"")</f>
        <v/>
      </c>
      <c r="T511" s="2" t="str">
        <f>IFERROR(IF($K511="","",INDEX(リスト!$F:$F,MATCH($K511,リスト!$E:$E,0))),"")</f>
        <v/>
      </c>
      <c r="U511" s="2" t="str">
        <f>IF($B511="","",RIGHT($G511*1000+200+COUNTIF($G$2:$G511,$G511),9))</f>
        <v/>
      </c>
      <c r="V511" s="2" t="str">
        <f>IF(OR($B511="",設定!$I$15="",設定!$I$15="独立"),"",IF($M511="","　－　",IF($L511="",IF(設定!$I$15="所・名","　－　・"&amp;$M511,IF(設定!$I$15="所/名","　－　 / "&amp;$M511,IF(設定!$I$15="(所)名","(　－　) "&amp;$M511,IF(設定!$I$15="名・所",$M511&amp;"・　－　",IF(設定!$I$15="名/所",$M511&amp;" / 　－　",IF(設定!$I$15="名(所)",$M511&amp;"(　－　)")))))),IF(設定!$I$15="所・名",INDEX(リスト!$S$2:$S$48,MATCH($L511,リスト!$R$2:$R$48,0))&amp;"・"&amp;$M511,IF(設定!$I$15="所/名",INDEX(リスト!$S$2:$S$48,MATCH($L511,リスト!$R$2:$R$48,0))&amp;" / "&amp;$M511,IF(設定!$I$15="(所)名","("&amp;INDEX(リスト!$S$2:$S$48,MATCH($L511,リスト!$R$2:$R$48,0))&amp;") "&amp;$M511,IF(設定!$I$15="名・所",$M511&amp;"・"&amp;INDEX(リスト!$S$2:$S$48,MATCH($L511,リスト!$R$2:$R$48,0)),IF(設定!$I$15="名/所",$M511&amp;" / "&amp;INDEX(リスト!$S$2:$S$48,MATCH($L511,リスト!$R$2:$R$48,0)),IF(設定!$I$15="名(所)",$M511&amp;" ("&amp;INDEX(リスト!$S$2:$S$48,MATCH($L511,リスト!$R$2:$R$48,0))&amp;")")))))))))</f>
        <v/>
      </c>
    </row>
    <row r="512" spans="15:22" x14ac:dyDescent="0.4">
      <c r="O512" s="2" t="str">
        <f>IFERROR(IF($B512="","",INDEX(所属情報!$E:$E,MATCH($A512,所属情報!$A:$A,0))),"")</f>
        <v/>
      </c>
      <c r="P512" s="2" t="str">
        <f t="shared" si="21"/>
        <v/>
      </c>
      <c r="Q512" s="2" t="str">
        <f t="shared" si="22"/>
        <v/>
      </c>
      <c r="R512" s="2" t="str">
        <f t="shared" si="23"/>
        <v/>
      </c>
      <c r="S512" s="2" t="str">
        <f>IFERROR(IF($F512="","",INDEX(リスト!$C:$C,MATCH($F512,リスト!$B:$B,0))),"")</f>
        <v/>
      </c>
      <c r="T512" s="2" t="str">
        <f>IFERROR(IF($K512="","",INDEX(リスト!$F:$F,MATCH($K512,リスト!$E:$E,0))),"")</f>
        <v/>
      </c>
      <c r="U512" s="2" t="str">
        <f>IF($B512="","",RIGHT($G512*1000+200+COUNTIF($G$2:$G512,$G512),9))</f>
        <v/>
      </c>
      <c r="V512" s="2" t="str">
        <f>IF(OR($B512="",設定!$I$15="",設定!$I$15="独立"),"",IF($M512="","　－　",IF($L512="",IF(設定!$I$15="所・名","　－　・"&amp;$M512,IF(設定!$I$15="所/名","　－　 / "&amp;$M512,IF(設定!$I$15="(所)名","(　－　) "&amp;$M512,IF(設定!$I$15="名・所",$M512&amp;"・　－　",IF(設定!$I$15="名/所",$M512&amp;" / 　－　",IF(設定!$I$15="名(所)",$M512&amp;"(　－　)")))))),IF(設定!$I$15="所・名",INDEX(リスト!$S$2:$S$48,MATCH($L512,リスト!$R$2:$R$48,0))&amp;"・"&amp;$M512,IF(設定!$I$15="所/名",INDEX(リスト!$S$2:$S$48,MATCH($L512,リスト!$R$2:$R$48,0))&amp;" / "&amp;$M512,IF(設定!$I$15="(所)名","("&amp;INDEX(リスト!$S$2:$S$48,MATCH($L512,リスト!$R$2:$R$48,0))&amp;") "&amp;$M512,IF(設定!$I$15="名・所",$M512&amp;"・"&amp;INDEX(リスト!$S$2:$S$48,MATCH($L512,リスト!$R$2:$R$48,0)),IF(設定!$I$15="名/所",$M512&amp;" / "&amp;INDEX(リスト!$S$2:$S$48,MATCH($L512,リスト!$R$2:$R$48,0)),IF(設定!$I$15="名(所)",$M512&amp;" ("&amp;INDEX(リスト!$S$2:$S$48,MATCH($L512,リスト!$R$2:$R$48,0))&amp;")")))))))))</f>
        <v/>
      </c>
    </row>
    <row r="513" spans="15:22" x14ac:dyDescent="0.4">
      <c r="O513" s="2" t="str">
        <f>IFERROR(IF($B513="","",INDEX(所属情報!$E:$E,MATCH($A513,所属情報!$A:$A,0))),"")</f>
        <v/>
      </c>
      <c r="P513" s="2" t="str">
        <f t="shared" si="21"/>
        <v/>
      </c>
      <c r="Q513" s="2" t="str">
        <f t="shared" si="22"/>
        <v/>
      </c>
      <c r="R513" s="2" t="str">
        <f t="shared" si="23"/>
        <v/>
      </c>
      <c r="S513" s="2" t="str">
        <f>IFERROR(IF($F513="","",INDEX(リスト!$C:$C,MATCH($F513,リスト!$B:$B,0))),"")</f>
        <v/>
      </c>
      <c r="T513" s="2" t="str">
        <f>IFERROR(IF($K513="","",INDEX(リスト!$F:$F,MATCH($K513,リスト!$E:$E,0))),"")</f>
        <v/>
      </c>
      <c r="U513" s="2" t="str">
        <f>IF($B513="","",RIGHT($G513*1000+200+COUNTIF($G$2:$G513,$G513),9))</f>
        <v/>
      </c>
      <c r="V513" s="2" t="str">
        <f>IF(OR($B513="",設定!$I$15="",設定!$I$15="独立"),"",IF($M513="","　－　",IF($L513="",IF(設定!$I$15="所・名","　－　・"&amp;$M513,IF(設定!$I$15="所/名","　－　 / "&amp;$M513,IF(設定!$I$15="(所)名","(　－　) "&amp;$M513,IF(設定!$I$15="名・所",$M513&amp;"・　－　",IF(設定!$I$15="名/所",$M513&amp;" / 　－　",IF(設定!$I$15="名(所)",$M513&amp;"(　－　)")))))),IF(設定!$I$15="所・名",INDEX(リスト!$S$2:$S$48,MATCH($L513,リスト!$R$2:$R$48,0))&amp;"・"&amp;$M513,IF(設定!$I$15="所/名",INDEX(リスト!$S$2:$S$48,MATCH($L513,リスト!$R$2:$R$48,0))&amp;" / "&amp;$M513,IF(設定!$I$15="(所)名","("&amp;INDEX(リスト!$S$2:$S$48,MATCH($L513,リスト!$R$2:$R$48,0))&amp;") "&amp;$M513,IF(設定!$I$15="名・所",$M513&amp;"・"&amp;INDEX(リスト!$S$2:$S$48,MATCH($L513,リスト!$R$2:$R$48,0)),IF(設定!$I$15="名/所",$M513&amp;" / "&amp;INDEX(リスト!$S$2:$S$48,MATCH($L513,リスト!$R$2:$R$48,0)),IF(設定!$I$15="名(所)",$M513&amp;" ("&amp;INDEX(リスト!$S$2:$S$48,MATCH($L513,リスト!$R$2:$R$48,0))&amp;")")))))))))</f>
        <v/>
      </c>
    </row>
    <row r="514" spans="15:22" x14ac:dyDescent="0.4">
      <c r="O514" s="2" t="str">
        <f>IFERROR(IF($B514="","",INDEX(所属情報!$E:$E,MATCH($A514,所属情報!$A:$A,0))),"")</f>
        <v/>
      </c>
      <c r="P514" s="2" t="str">
        <f t="shared" si="21"/>
        <v/>
      </c>
      <c r="Q514" s="2" t="str">
        <f t="shared" si="22"/>
        <v/>
      </c>
      <c r="R514" s="2" t="str">
        <f t="shared" si="23"/>
        <v/>
      </c>
      <c r="S514" s="2" t="str">
        <f>IFERROR(IF($F514="","",INDEX(リスト!$C:$C,MATCH($F514,リスト!$B:$B,0))),"")</f>
        <v/>
      </c>
      <c r="T514" s="2" t="str">
        <f>IFERROR(IF($K514="","",INDEX(リスト!$F:$F,MATCH($K514,リスト!$E:$E,0))),"")</f>
        <v/>
      </c>
      <c r="U514" s="2" t="str">
        <f>IF($B514="","",RIGHT($G514*1000+200+COUNTIF($G$2:$G514,$G514),9))</f>
        <v/>
      </c>
      <c r="V514" s="2" t="str">
        <f>IF(OR($B514="",設定!$I$15="",設定!$I$15="独立"),"",IF($M514="","　－　",IF($L514="",IF(設定!$I$15="所・名","　－　・"&amp;$M514,IF(設定!$I$15="所/名","　－　 / "&amp;$M514,IF(設定!$I$15="(所)名","(　－　) "&amp;$M514,IF(設定!$I$15="名・所",$M514&amp;"・　－　",IF(設定!$I$15="名/所",$M514&amp;" / 　－　",IF(設定!$I$15="名(所)",$M514&amp;"(　－　)")))))),IF(設定!$I$15="所・名",INDEX(リスト!$S$2:$S$48,MATCH($L514,リスト!$R$2:$R$48,0))&amp;"・"&amp;$M514,IF(設定!$I$15="所/名",INDEX(リスト!$S$2:$S$48,MATCH($L514,リスト!$R$2:$R$48,0))&amp;" / "&amp;$M514,IF(設定!$I$15="(所)名","("&amp;INDEX(リスト!$S$2:$S$48,MATCH($L514,リスト!$R$2:$R$48,0))&amp;") "&amp;$M514,IF(設定!$I$15="名・所",$M514&amp;"・"&amp;INDEX(リスト!$S$2:$S$48,MATCH($L514,リスト!$R$2:$R$48,0)),IF(設定!$I$15="名/所",$M514&amp;" / "&amp;INDEX(リスト!$S$2:$S$48,MATCH($L514,リスト!$R$2:$R$48,0)),IF(設定!$I$15="名(所)",$M514&amp;" ("&amp;INDEX(リスト!$S$2:$S$48,MATCH($L514,リスト!$R$2:$R$48,0))&amp;")")))))))))</f>
        <v/>
      </c>
    </row>
    <row r="515" spans="15:22" x14ac:dyDescent="0.4">
      <c r="O515" s="2" t="str">
        <f>IFERROR(IF($B515="","",INDEX(所属情報!$E:$E,MATCH($A515,所属情報!$A:$A,0))),"")</f>
        <v/>
      </c>
      <c r="P515" s="2" t="str">
        <f t="shared" ref="P515:P578" si="24">IF($C515="","",IF($E515="",$C515,$C515&amp;" ("&amp;$E515&amp;")"))</f>
        <v/>
      </c>
      <c r="Q515" s="2" t="str">
        <f t="shared" ref="Q515:Q578" si="25">IF($D515="","",ASC($D515))</f>
        <v/>
      </c>
      <c r="R515" s="2" t="str">
        <f t="shared" ref="R515:R578" si="26">IF($I515="","",UPPER($I515)&amp;" "&amp;UPPER(LEFT($J515,1))&amp;LOWER(RIGHT($J515,LEN($J515)-1))&amp;" ("&amp;MID($G515,3,2)&amp;")")</f>
        <v/>
      </c>
      <c r="S515" s="2" t="str">
        <f>IFERROR(IF($F515="","",INDEX(リスト!$C:$C,MATCH($F515,リスト!$B:$B,0))),"")</f>
        <v/>
      </c>
      <c r="T515" s="2" t="str">
        <f>IFERROR(IF($K515="","",INDEX(リスト!$F:$F,MATCH($K515,リスト!$E:$E,0))),"")</f>
        <v/>
      </c>
      <c r="U515" s="2" t="str">
        <f>IF($B515="","",RIGHT($G515*1000+200+COUNTIF($G$2:$G515,$G515),9))</f>
        <v/>
      </c>
      <c r="V515" s="2" t="str">
        <f>IF(OR($B515="",設定!$I$15="",設定!$I$15="独立"),"",IF($M515="","　－　",IF($L515="",IF(設定!$I$15="所・名","　－　・"&amp;$M515,IF(設定!$I$15="所/名","　－　 / "&amp;$M515,IF(設定!$I$15="(所)名","(　－　) "&amp;$M515,IF(設定!$I$15="名・所",$M515&amp;"・　－　",IF(設定!$I$15="名/所",$M515&amp;" / 　－　",IF(設定!$I$15="名(所)",$M515&amp;"(　－　)")))))),IF(設定!$I$15="所・名",INDEX(リスト!$S$2:$S$48,MATCH($L515,リスト!$R$2:$R$48,0))&amp;"・"&amp;$M515,IF(設定!$I$15="所/名",INDEX(リスト!$S$2:$S$48,MATCH($L515,リスト!$R$2:$R$48,0))&amp;" / "&amp;$M515,IF(設定!$I$15="(所)名","("&amp;INDEX(リスト!$S$2:$S$48,MATCH($L515,リスト!$R$2:$R$48,0))&amp;") "&amp;$M515,IF(設定!$I$15="名・所",$M515&amp;"・"&amp;INDEX(リスト!$S$2:$S$48,MATCH($L515,リスト!$R$2:$R$48,0)),IF(設定!$I$15="名/所",$M515&amp;" / "&amp;INDEX(リスト!$S$2:$S$48,MATCH($L515,リスト!$R$2:$R$48,0)),IF(設定!$I$15="名(所)",$M515&amp;" ("&amp;INDEX(リスト!$S$2:$S$48,MATCH($L515,リスト!$R$2:$R$48,0))&amp;")")))))))))</f>
        <v/>
      </c>
    </row>
    <row r="516" spans="15:22" x14ac:dyDescent="0.4">
      <c r="O516" s="2" t="str">
        <f>IFERROR(IF($B516="","",INDEX(所属情報!$E:$E,MATCH($A516,所属情報!$A:$A,0))),"")</f>
        <v/>
      </c>
      <c r="P516" s="2" t="str">
        <f t="shared" si="24"/>
        <v/>
      </c>
      <c r="Q516" s="2" t="str">
        <f t="shared" si="25"/>
        <v/>
      </c>
      <c r="R516" s="2" t="str">
        <f t="shared" si="26"/>
        <v/>
      </c>
      <c r="S516" s="2" t="str">
        <f>IFERROR(IF($F516="","",INDEX(リスト!$C:$C,MATCH($F516,リスト!$B:$B,0))),"")</f>
        <v/>
      </c>
      <c r="T516" s="2" t="str">
        <f>IFERROR(IF($K516="","",INDEX(リスト!$F:$F,MATCH($K516,リスト!$E:$E,0))),"")</f>
        <v/>
      </c>
      <c r="U516" s="2" t="str">
        <f>IF($B516="","",RIGHT($G516*1000+200+COUNTIF($G$2:$G516,$G516),9))</f>
        <v/>
      </c>
      <c r="V516" s="2" t="str">
        <f>IF(OR($B516="",設定!$I$15="",設定!$I$15="独立"),"",IF($M516="","　－　",IF($L516="",IF(設定!$I$15="所・名","　－　・"&amp;$M516,IF(設定!$I$15="所/名","　－　 / "&amp;$M516,IF(設定!$I$15="(所)名","(　－　) "&amp;$M516,IF(設定!$I$15="名・所",$M516&amp;"・　－　",IF(設定!$I$15="名/所",$M516&amp;" / 　－　",IF(設定!$I$15="名(所)",$M516&amp;"(　－　)")))))),IF(設定!$I$15="所・名",INDEX(リスト!$S$2:$S$48,MATCH($L516,リスト!$R$2:$R$48,0))&amp;"・"&amp;$M516,IF(設定!$I$15="所/名",INDEX(リスト!$S$2:$S$48,MATCH($L516,リスト!$R$2:$R$48,0))&amp;" / "&amp;$M516,IF(設定!$I$15="(所)名","("&amp;INDEX(リスト!$S$2:$S$48,MATCH($L516,リスト!$R$2:$R$48,0))&amp;") "&amp;$M516,IF(設定!$I$15="名・所",$M516&amp;"・"&amp;INDEX(リスト!$S$2:$S$48,MATCH($L516,リスト!$R$2:$R$48,0)),IF(設定!$I$15="名/所",$M516&amp;" / "&amp;INDEX(リスト!$S$2:$S$48,MATCH($L516,リスト!$R$2:$R$48,0)),IF(設定!$I$15="名(所)",$M516&amp;" ("&amp;INDEX(リスト!$S$2:$S$48,MATCH($L516,リスト!$R$2:$R$48,0))&amp;")")))))))))</f>
        <v/>
      </c>
    </row>
    <row r="517" spans="15:22" x14ac:dyDescent="0.4">
      <c r="O517" s="2" t="str">
        <f>IFERROR(IF($B517="","",INDEX(所属情報!$E:$E,MATCH($A517,所属情報!$A:$A,0))),"")</f>
        <v/>
      </c>
      <c r="P517" s="2" t="str">
        <f t="shared" si="24"/>
        <v/>
      </c>
      <c r="Q517" s="2" t="str">
        <f t="shared" si="25"/>
        <v/>
      </c>
      <c r="R517" s="2" t="str">
        <f t="shared" si="26"/>
        <v/>
      </c>
      <c r="S517" s="2" t="str">
        <f>IFERROR(IF($F517="","",INDEX(リスト!$C:$C,MATCH($F517,リスト!$B:$B,0))),"")</f>
        <v/>
      </c>
      <c r="T517" s="2" t="str">
        <f>IFERROR(IF($K517="","",INDEX(リスト!$F:$F,MATCH($K517,リスト!$E:$E,0))),"")</f>
        <v/>
      </c>
      <c r="U517" s="2" t="str">
        <f>IF($B517="","",RIGHT($G517*1000+200+COUNTIF($G$2:$G517,$G517),9))</f>
        <v/>
      </c>
      <c r="V517" s="2" t="str">
        <f>IF(OR($B517="",設定!$I$15="",設定!$I$15="独立"),"",IF($M517="","　－　",IF($L517="",IF(設定!$I$15="所・名","　－　・"&amp;$M517,IF(設定!$I$15="所/名","　－　 / "&amp;$M517,IF(設定!$I$15="(所)名","(　－　) "&amp;$M517,IF(設定!$I$15="名・所",$M517&amp;"・　－　",IF(設定!$I$15="名/所",$M517&amp;" / 　－　",IF(設定!$I$15="名(所)",$M517&amp;"(　－　)")))))),IF(設定!$I$15="所・名",INDEX(リスト!$S$2:$S$48,MATCH($L517,リスト!$R$2:$R$48,0))&amp;"・"&amp;$M517,IF(設定!$I$15="所/名",INDEX(リスト!$S$2:$S$48,MATCH($L517,リスト!$R$2:$R$48,0))&amp;" / "&amp;$M517,IF(設定!$I$15="(所)名","("&amp;INDEX(リスト!$S$2:$S$48,MATCH($L517,リスト!$R$2:$R$48,0))&amp;") "&amp;$M517,IF(設定!$I$15="名・所",$M517&amp;"・"&amp;INDEX(リスト!$S$2:$S$48,MATCH($L517,リスト!$R$2:$R$48,0)),IF(設定!$I$15="名/所",$M517&amp;" / "&amp;INDEX(リスト!$S$2:$S$48,MATCH($L517,リスト!$R$2:$R$48,0)),IF(設定!$I$15="名(所)",$M517&amp;" ("&amp;INDEX(リスト!$S$2:$S$48,MATCH($L517,リスト!$R$2:$R$48,0))&amp;")")))))))))</f>
        <v/>
      </c>
    </row>
    <row r="518" spans="15:22" x14ac:dyDescent="0.4">
      <c r="O518" s="2" t="str">
        <f>IFERROR(IF($B518="","",INDEX(所属情報!$E:$E,MATCH($A518,所属情報!$A:$A,0))),"")</f>
        <v/>
      </c>
      <c r="P518" s="2" t="str">
        <f t="shared" si="24"/>
        <v/>
      </c>
      <c r="Q518" s="2" t="str">
        <f t="shared" si="25"/>
        <v/>
      </c>
      <c r="R518" s="2" t="str">
        <f t="shared" si="26"/>
        <v/>
      </c>
      <c r="S518" s="2" t="str">
        <f>IFERROR(IF($F518="","",INDEX(リスト!$C:$C,MATCH($F518,リスト!$B:$B,0))),"")</f>
        <v/>
      </c>
      <c r="T518" s="2" t="str">
        <f>IFERROR(IF($K518="","",INDEX(リスト!$F:$F,MATCH($K518,リスト!$E:$E,0))),"")</f>
        <v/>
      </c>
      <c r="U518" s="2" t="str">
        <f>IF($B518="","",RIGHT($G518*1000+200+COUNTIF($G$2:$G518,$G518),9))</f>
        <v/>
      </c>
      <c r="V518" s="2" t="str">
        <f>IF(OR($B518="",設定!$I$15="",設定!$I$15="独立"),"",IF($M518="","　－　",IF($L518="",IF(設定!$I$15="所・名","　－　・"&amp;$M518,IF(設定!$I$15="所/名","　－　 / "&amp;$M518,IF(設定!$I$15="(所)名","(　－　) "&amp;$M518,IF(設定!$I$15="名・所",$M518&amp;"・　－　",IF(設定!$I$15="名/所",$M518&amp;" / 　－　",IF(設定!$I$15="名(所)",$M518&amp;"(　－　)")))))),IF(設定!$I$15="所・名",INDEX(リスト!$S$2:$S$48,MATCH($L518,リスト!$R$2:$R$48,0))&amp;"・"&amp;$M518,IF(設定!$I$15="所/名",INDEX(リスト!$S$2:$S$48,MATCH($L518,リスト!$R$2:$R$48,0))&amp;" / "&amp;$M518,IF(設定!$I$15="(所)名","("&amp;INDEX(リスト!$S$2:$S$48,MATCH($L518,リスト!$R$2:$R$48,0))&amp;") "&amp;$M518,IF(設定!$I$15="名・所",$M518&amp;"・"&amp;INDEX(リスト!$S$2:$S$48,MATCH($L518,リスト!$R$2:$R$48,0)),IF(設定!$I$15="名/所",$M518&amp;" / "&amp;INDEX(リスト!$S$2:$S$48,MATCH($L518,リスト!$R$2:$R$48,0)),IF(設定!$I$15="名(所)",$M518&amp;" ("&amp;INDEX(リスト!$S$2:$S$48,MATCH($L518,リスト!$R$2:$R$48,0))&amp;")")))))))))</f>
        <v/>
      </c>
    </row>
    <row r="519" spans="15:22" x14ac:dyDescent="0.4">
      <c r="O519" s="2" t="str">
        <f>IFERROR(IF($B519="","",INDEX(所属情報!$E:$E,MATCH($A519,所属情報!$A:$A,0))),"")</f>
        <v/>
      </c>
      <c r="P519" s="2" t="str">
        <f t="shared" si="24"/>
        <v/>
      </c>
      <c r="Q519" s="2" t="str">
        <f t="shared" si="25"/>
        <v/>
      </c>
      <c r="R519" s="2" t="str">
        <f t="shared" si="26"/>
        <v/>
      </c>
      <c r="S519" s="2" t="str">
        <f>IFERROR(IF($F519="","",INDEX(リスト!$C:$C,MATCH($F519,リスト!$B:$B,0))),"")</f>
        <v/>
      </c>
      <c r="T519" s="2" t="str">
        <f>IFERROR(IF($K519="","",INDEX(リスト!$F:$F,MATCH($K519,リスト!$E:$E,0))),"")</f>
        <v/>
      </c>
      <c r="U519" s="2" t="str">
        <f>IF($B519="","",RIGHT($G519*1000+200+COUNTIF($G$2:$G519,$G519),9))</f>
        <v/>
      </c>
      <c r="V519" s="2" t="str">
        <f>IF(OR($B519="",設定!$I$15="",設定!$I$15="独立"),"",IF($M519="","　－　",IF($L519="",IF(設定!$I$15="所・名","　－　・"&amp;$M519,IF(設定!$I$15="所/名","　－　 / "&amp;$M519,IF(設定!$I$15="(所)名","(　－　) "&amp;$M519,IF(設定!$I$15="名・所",$M519&amp;"・　－　",IF(設定!$I$15="名/所",$M519&amp;" / 　－　",IF(設定!$I$15="名(所)",$M519&amp;"(　－　)")))))),IF(設定!$I$15="所・名",INDEX(リスト!$S$2:$S$48,MATCH($L519,リスト!$R$2:$R$48,0))&amp;"・"&amp;$M519,IF(設定!$I$15="所/名",INDEX(リスト!$S$2:$S$48,MATCH($L519,リスト!$R$2:$R$48,0))&amp;" / "&amp;$M519,IF(設定!$I$15="(所)名","("&amp;INDEX(リスト!$S$2:$S$48,MATCH($L519,リスト!$R$2:$R$48,0))&amp;") "&amp;$M519,IF(設定!$I$15="名・所",$M519&amp;"・"&amp;INDEX(リスト!$S$2:$S$48,MATCH($L519,リスト!$R$2:$R$48,0)),IF(設定!$I$15="名/所",$M519&amp;" / "&amp;INDEX(リスト!$S$2:$S$48,MATCH($L519,リスト!$R$2:$R$48,0)),IF(設定!$I$15="名(所)",$M519&amp;" ("&amp;INDEX(リスト!$S$2:$S$48,MATCH($L519,リスト!$R$2:$R$48,0))&amp;")")))))))))</f>
        <v/>
      </c>
    </row>
    <row r="520" spans="15:22" x14ac:dyDescent="0.4">
      <c r="O520" s="2" t="str">
        <f>IFERROR(IF($B520="","",INDEX(所属情報!$E:$E,MATCH($A520,所属情報!$A:$A,0))),"")</f>
        <v/>
      </c>
      <c r="P520" s="2" t="str">
        <f t="shared" si="24"/>
        <v/>
      </c>
      <c r="Q520" s="2" t="str">
        <f t="shared" si="25"/>
        <v/>
      </c>
      <c r="R520" s="2" t="str">
        <f t="shared" si="26"/>
        <v/>
      </c>
      <c r="S520" s="2" t="str">
        <f>IFERROR(IF($F520="","",INDEX(リスト!$C:$C,MATCH($F520,リスト!$B:$B,0))),"")</f>
        <v/>
      </c>
      <c r="T520" s="2" t="str">
        <f>IFERROR(IF($K520="","",INDEX(リスト!$F:$F,MATCH($K520,リスト!$E:$E,0))),"")</f>
        <v/>
      </c>
      <c r="U520" s="2" t="str">
        <f>IF($B520="","",RIGHT($G520*1000+200+COUNTIF($G$2:$G520,$G520),9))</f>
        <v/>
      </c>
      <c r="V520" s="2" t="str">
        <f>IF(OR($B520="",設定!$I$15="",設定!$I$15="独立"),"",IF($M520="","　－　",IF($L520="",IF(設定!$I$15="所・名","　－　・"&amp;$M520,IF(設定!$I$15="所/名","　－　 / "&amp;$M520,IF(設定!$I$15="(所)名","(　－　) "&amp;$M520,IF(設定!$I$15="名・所",$M520&amp;"・　－　",IF(設定!$I$15="名/所",$M520&amp;" / 　－　",IF(設定!$I$15="名(所)",$M520&amp;"(　－　)")))))),IF(設定!$I$15="所・名",INDEX(リスト!$S$2:$S$48,MATCH($L520,リスト!$R$2:$R$48,0))&amp;"・"&amp;$M520,IF(設定!$I$15="所/名",INDEX(リスト!$S$2:$S$48,MATCH($L520,リスト!$R$2:$R$48,0))&amp;" / "&amp;$M520,IF(設定!$I$15="(所)名","("&amp;INDEX(リスト!$S$2:$S$48,MATCH($L520,リスト!$R$2:$R$48,0))&amp;") "&amp;$M520,IF(設定!$I$15="名・所",$M520&amp;"・"&amp;INDEX(リスト!$S$2:$S$48,MATCH($L520,リスト!$R$2:$R$48,0)),IF(設定!$I$15="名/所",$M520&amp;" / "&amp;INDEX(リスト!$S$2:$S$48,MATCH($L520,リスト!$R$2:$R$48,0)),IF(設定!$I$15="名(所)",$M520&amp;" ("&amp;INDEX(リスト!$S$2:$S$48,MATCH($L520,リスト!$R$2:$R$48,0))&amp;")")))))))))</f>
        <v/>
      </c>
    </row>
    <row r="521" spans="15:22" x14ac:dyDescent="0.4">
      <c r="O521" s="2" t="str">
        <f>IFERROR(IF($B521="","",INDEX(所属情報!$E:$E,MATCH($A521,所属情報!$A:$A,0))),"")</f>
        <v/>
      </c>
      <c r="P521" s="2" t="str">
        <f t="shared" si="24"/>
        <v/>
      </c>
      <c r="Q521" s="2" t="str">
        <f t="shared" si="25"/>
        <v/>
      </c>
      <c r="R521" s="2" t="str">
        <f t="shared" si="26"/>
        <v/>
      </c>
      <c r="S521" s="2" t="str">
        <f>IFERROR(IF($F521="","",INDEX(リスト!$C:$C,MATCH($F521,リスト!$B:$B,0))),"")</f>
        <v/>
      </c>
      <c r="T521" s="2" t="str">
        <f>IFERROR(IF($K521="","",INDEX(リスト!$F:$F,MATCH($K521,リスト!$E:$E,0))),"")</f>
        <v/>
      </c>
      <c r="U521" s="2" t="str">
        <f>IF($B521="","",RIGHT($G521*1000+200+COUNTIF($G$2:$G521,$G521),9))</f>
        <v/>
      </c>
      <c r="V521" s="2" t="str">
        <f>IF(OR($B521="",設定!$I$15="",設定!$I$15="独立"),"",IF($M521="","　－　",IF($L521="",IF(設定!$I$15="所・名","　－　・"&amp;$M521,IF(設定!$I$15="所/名","　－　 / "&amp;$M521,IF(設定!$I$15="(所)名","(　－　) "&amp;$M521,IF(設定!$I$15="名・所",$M521&amp;"・　－　",IF(設定!$I$15="名/所",$M521&amp;" / 　－　",IF(設定!$I$15="名(所)",$M521&amp;"(　－　)")))))),IF(設定!$I$15="所・名",INDEX(リスト!$S$2:$S$48,MATCH($L521,リスト!$R$2:$R$48,0))&amp;"・"&amp;$M521,IF(設定!$I$15="所/名",INDEX(リスト!$S$2:$S$48,MATCH($L521,リスト!$R$2:$R$48,0))&amp;" / "&amp;$M521,IF(設定!$I$15="(所)名","("&amp;INDEX(リスト!$S$2:$S$48,MATCH($L521,リスト!$R$2:$R$48,0))&amp;") "&amp;$M521,IF(設定!$I$15="名・所",$M521&amp;"・"&amp;INDEX(リスト!$S$2:$S$48,MATCH($L521,リスト!$R$2:$R$48,0)),IF(設定!$I$15="名/所",$M521&amp;" / "&amp;INDEX(リスト!$S$2:$S$48,MATCH($L521,リスト!$R$2:$R$48,0)),IF(設定!$I$15="名(所)",$M521&amp;" ("&amp;INDEX(リスト!$S$2:$S$48,MATCH($L521,リスト!$R$2:$R$48,0))&amp;")")))))))))</f>
        <v/>
      </c>
    </row>
    <row r="522" spans="15:22" x14ac:dyDescent="0.4">
      <c r="O522" s="2" t="str">
        <f>IFERROR(IF($B522="","",INDEX(所属情報!$E:$E,MATCH($A522,所属情報!$A:$A,0))),"")</f>
        <v/>
      </c>
      <c r="P522" s="2" t="str">
        <f t="shared" si="24"/>
        <v/>
      </c>
      <c r="Q522" s="2" t="str">
        <f t="shared" si="25"/>
        <v/>
      </c>
      <c r="R522" s="2" t="str">
        <f t="shared" si="26"/>
        <v/>
      </c>
      <c r="S522" s="2" t="str">
        <f>IFERROR(IF($F522="","",INDEX(リスト!$C:$C,MATCH($F522,リスト!$B:$B,0))),"")</f>
        <v/>
      </c>
      <c r="T522" s="2" t="str">
        <f>IFERROR(IF($K522="","",INDEX(リスト!$F:$F,MATCH($K522,リスト!$E:$E,0))),"")</f>
        <v/>
      </c>
      <c r="U522" s="2" t="str">
        <f>IF($B522="","",RIGHT($G522*1000+200+COUNTIF($G$2:$G522,$G522),9))</f>
        <v/>
      </c>
      <c r="V522" s="2" t="str">
        <f>IF(OR($B522="",設定!$I$15="",設定!$I$15="独立"),"",IF($M522="","　－　",IF($L522="",IF(設定!$I$15="所・名","　－　・"&amp;$M522,IF(設定!$I$15="所/名","　－　 / "&amp;$M522,IF(設定!$I$15="(所)名","(　－　) "&amp;$M522,IF(設定!$I$15="名・所",$M522&amp;"・　－　",IF(設定!$I$15="名/所",$M522&amp;" / 　－　",IF(設定!$I$15="名(所)",$M522&amp;"(　－　)")))))),IF(設定!$I$15="所・名",INDEX(リスト!$S$2:$S$48,MATCH($L522,リスト!$R$2:$R$48,0))&amp;"・"&amp;$M522,IF(設定!$I$15="所/名",INDEX(リスト!$S$2:$S$48,MATCH($L522,リスト!$R$2:$R$48,0))&amp;" / "&amp;$M522,IF(設定!$I$15="(所)名","("&amp;INDEX(リスト!$S$2:$S$48,MATCH($L522,リスト!$R$2:$R$48,0))&amp;") "&amp;$M522,IF(設定!$I$15="名・所",$M522&amp;"・"&amp;INDEX(リスト!$S$2:$S$48,MATCH($L522,リスト!$R$2:$R$48,0)),IF(設定!$I$15="名/所",$M522&amp;" / "&amp;INDEX(リスト!$S$2:$S$48,MATCH($L522,リスト!$R$2:$R$48,0)),IF(設定!$I$15="名(所)",$M522&amp;" ("&amp;INDEX(リスト!$S$2:$S$48,MATCH($L522,リスト!$R$2:$R$48,0))&amp;")")))))))))</f>
        <v/>
      </c>
    </row>
    <row r="523" spans="15:22" x14ac:dyDescent="0.4">
      <c r="O523" s="2" t="str">
        <f>IFERROR(IF($B523="","",INDEX(所属情報!$E:$E,MATCH($A523,所属情報!$A:$A,0))),"")</f>
        <v/>
      </c>
      <c r="P523" s="2" t="str">
        <f t="shared" si="24"/>
        <v/>
      </c>
      <c r="Q523" s="2" t="str">
        <f t="shared" si="25"/>
        <v/>
      </c>
      <c r="R523" s="2" t="str">
        <f t="shared" si="26"/>
        <v/>
      </c>
      <c r="S523" s="2" t="str">
        <f>IFERROR(IF($F523="","",INDEX(リスト!$C:$C,MATCH($F523,リスト!$B:$B,0))),"")</f>
        <v/>
      </c>
      <c r="T523" s="2" t="str">
        <f>IFERROR(IF($K523="","",INDEX(リスト!$F:$F,MATCH($K523,リスト!$E:$E,0))),"")</f>
        <v/>
      </c>
      <c r="U523" s="2" t="str">
        <f>IF($B523="","",RIGHT($G523*1000+200+COUNTIF($G$2:$G523,$G523),9))</f>
        <v/>
      </c>
      <c r="V523" s="2" t="str">
        <f>IF(OR($B523="",設定!$I$15="",設定!$I$15="独立"),"",IF($M523="","　－　",IF($L523="",IF(設定!$I$15="所・名","　－　・"&amp;$M523,IF(設定!$I$15="所/名","　－　 / "&amp;$M523,IF(設定!$I$15="(所)名","(　－　) "&amp;$M523,IF(設定!$I$15="名・所",$M523&amp;"・　－　",IF(設定!$I$15="名/所",$M523&amp;" / 　－　",IF(設定!$I$15="名(所)",$M523&amp;"(　－　)")))))),IF(設定!$I$15="所・名",INDEX(リスト!$S$2:$S$48,MATCH($L523,リスト!$R$2:$R$48,0))&amp;"・"&amp;$M523,IF(設定!$I$15="所/名",INDEX(リスト!$S$2:$S$48,MATCH($L523,リスト!$R$2:$R$48,0))&amp;" / "&amp;$M523,IF(設定!$I$15="(所)名","("&amp;INDEX(リスト!$S$2:$S$48,MATCH($L523,リスト!$R$2:$R$48,0))&amp;") "&amp;$M523,IF(設定!$I$15="名・所",$M523&amp;"・"&amp;INDEX(リスト!$S$2:$S$48,MATCH($L523,リスト!$R$2:$R$48,0)),IF(設定!$I$15="名/所",$M523&amp;" / "&amp;INDEX(リスト!$S$2:$S$48,MATCH($L523,リスト!$R$2:$R$48,0)),IF(設定!$I$15="名(所)",$M523&amp;" ("&amp;INDEX(リスト!$S$2:$S$48,MATCH($L523,リスト!$R$2:$R$48,0))&amp;")")))))))))</f>
        <v/>
      </c>
    </row>
    <row r="524" spans="15:22" x14ac:dyDescent="0.4">
      <c r="O524" s="2" t="str">
        <f>IFERROR(IF($B524="","",INDEX(所属情報!$E:$E,MATCH($A524,所属情報!$A:$A,0))),"")</f>
        <v/>
      </c>
      <c r="P524" s="2" t="str">
        <f t="shared" si="24"/>
        <v/>
      </c>
      <c r="Q524" s="2" t="str">
        <f t="shared" si="25"/>
        <v/>
      </c>
      <c r="R524" s="2" t="str">
        <f t="shared" si="26"/>
        <v/>
      </c>
      <c r="S524" s="2" t="str">
        <f>IFERROR(IF($F524="","",INDEX(リスト!$C:$C,MATCH($F524,リスト!$B:$B,0))),"")</f>
        <v/>
      </c>
      <c r="T524" s="2" t="str">
        <f>IFERROR(IF($K524="","",INDEX(リスト!$F:$F,MATCH($K524,リスト!$E:$E,0))),"")</f>
        <v/>
      </c>
      <c r="U524" s="2" t="str">
        <f>IF($B524="","",RIGHT($G524*1000+200+COUNTIF($G$2:$G524,$G524),9))</f>
        <v/>
      </c>
      <c r="V524" s="2" t="str">
        <f>IF(OR($B524="",設定!$I$15="",設定!$I$15="独立"),"",IF($M524="","　－　",IF($L524="",IF(設定!$I$15="所・名","　－　・"&amp;$M524,IF(設定!$I$15="所/名","　－　 / "&amp;$M524,IF(設定!$I$15="(所)名","(　－　) "&amp;$M524,IF(設定!$I$15="名・所",$M524&amp;"・　－　",IF(設定!$I$15="名/所",$M524&amp;" / 　－　",IF(設定!$I$15="名(所)",$M524&amp;"(　－　)")))))),IF(設定!$I$15="所・名",INDEX(リスト!$S$2:$S$48,MATCH($L524,リスト!$R$2:$R$48,0))&amp;"・"&amp;$M524,IF(設定!$I$15="所/名",INDEX(リスト!$S$2:$S$48,MATCH($L524,リスト!$R$2:$R$48,0))&amp;" / "&amp;$M524,IF(設定!$I$15="(所)名","("&amp;INDEX(リスト!$S$2:$S$48,MATCH($L524,リスト!$R$2:$R$48,0))&amp;") "&amp;$M524,IF(設定!$I$15="名・所",$M524&amp;"・"&amp;INDEX(リスト!$S$2:$S$48,MATCH($L524,リスト!$R$2:$R$48,0)),IF(設定!$I$15="名/所",$M524&amp;" / "&amp;INDEX(リスト!$S$2:$S$48,MATCH($L524,リスト!$R$2:$R$48,0)),IF(設定!$I$15="名(所)",$M524&amp;" ("&amp;INDEX(リスト!$S$2:$S$48,MATCH($L524,リスト!$R$2:$R$48,0))&amp;")")))))))))</f>
        <v/>
      </c>
    </row>
    <row r="525" spans="15:22" x14ac:dyDescent="0.4">
      <c r="O525" s="2" t="str">
        <f>IFERROR(IF($B525="","",INDEX(所属情報!$E:$E,MATCH($A525,所属情報!$A:$A,0))),"")</f>
        <v/>
      </c>
      <c r="P525" s="2" t="str">
        <f t="shared" si="24"/>
        <v/>
      </c>
      <c r="Q525" s="2" t="str">
        <f t="shared" si="25"/>
        <v/>
      </c>
      <c r="R525" s="2" t="str">
        <f t="shared" si="26"/>
        <v/>
      </c>
      <c r="S525" s="2" t="str">
        <f>IFERROR(IF($F525="","",INDEX(リスト!$C:$C,MATCH($F525,リスト!$B:$B,0))),"")</f>
        <v/>
      </c>
      <c r="T525" s="2" t="str">
        <f>IFERROR(IF($K525="","",INDEX(リスト!$F:$F,MATCH($K525,リスト!$E:$E,0))),"")</f>
        <v/>
      </c>
      <c r="U525" s="2" t="str">
        <f>IF($B525="","",RIGHT($G525*1000+200+COUNTIF($G$2:$G525,$G525),9))</f>
        <v/>
      </c>
      <c r="V525" s="2" t="str">
        <f>IF(OR($B525="",設定!$I$15="",設定!$I$15="独立"),"",IF($M525="","　－　",IF($L525="",IF(設定!$I$15="所・名","　－　・"&amp;$M525,IF(設定!$I$15="所/名","　－　 / "&amp;$M525,IF(設定!$I$15="(所)名","(　－　) "&amp;$M525,IF(設定!$I$15="名・所",$M525&amp;"・　－　",IF(設定!$I$15="名/所",$M525&amp;" / 　－　",IF(設定!$I$15="名(所)",$M525&amp;"(　－　)")))))),IF(設定!$I$15="所・名",INDEX(リスト!$S$2:$S$48,MATCH($L525,リスト!$R$2:$R$48,0))&amp;"・"&amp;$M525,IF(設定!$I$15="所/名",INDEX(リスト!$S$2:$S$48,MATCH($L525,リスト!$R$2:$R$48,0))&amp;" / "&amp;$M525,IF(設定!$I$15="(所)名","("&amp;INDEX(リスト!$S$2:$S$48,MATCH($L525,リスト!$R$2:$R$48,0))&amp;") "&amp;$M525,IF(設定!$I$15="名・所",$M525&amp;"・"&amp;INDEX(リスト!$S$2:$S$48,MATCH($L525,リスト!$R$2:$R$48,0)),IF(設定!$I$15="名/所",$M525&amp;" / "&amp;INDEX(リスト!$S$2:$S$48,MATCH($L525,リスト!$R$2:$R$48,0)),IF(設定!$I$15="名(所)",$M525&amp;" ("&amp;INDEX(リスト!$S$2:$S$48,MATCH($L525,リスト!$R$2:$R$48,0))&amp;")")))))))))</f>
        <v/>
      </c>
    </row>
    <row r="526" spans="15:22" x14ac:dyDescent="0.4">
      <c r="O526" s="2" t="str">
        <f>IFERROR(IF($B526="","",INDEX(所属情報!$E:$E,MATCH($A526,所属情報!$A:$A,0))),"")</f>
        <v/>
      </c>
      <c r="P526" s="2" t="str">
        <f t="shared" si="24"/>
        <v/>
      </c>
      <c r="Q526" s="2" t="str">
        <f t="shared" si="25"/>
        <v/>
      </c>
      <c r="R526" s="2" t="str">
        <f t="shared" si="26"/>
        <v/>
      </c>
      <c r="S526" s="2" t="str">
        <f>IFERROR(IF($F526="","",INDEX(リスト!$C:$C,MATCH($F526,リスト!$B:$B,0))),"")</f>
        <v/>
      </c>
      <c r="T526" s="2" t="str">
        <f>IFERROR(IF($K526="","",INDEX(リスト!$F:$F,MATCH($K526,リスト!$E:$E,0))),"")</f>
        <v/>
      </c>
      <c r="U526" s="2" t="str">
        <f>IF($B526="","",RIGHT($G526*1000+200+COUNTIF($G$2:$G526,$G526),9))</f>
        <v/>
      </c>
      <c r="V526" s="2" t="str">
        <f>IF(OR($B526="",設定!$I$15="",設定!$I$15="独立"),"",IF($M526="","　－　",IF($L526="",IF(設定!$I$15="所・名","　－　・"&amp;$M526,IF(設定!$I$15="所/名","　－　 / "&amp;$M526,IF(設定!$I$15="(所)名","(　－　) "&amp;$M526,IF(設定!$I$15="名・所",$M526&amp;"・　－　",IF(設定!$I$15="名/所",$M526&amp;" / 　－　",IF(設定!$I$15="名(所)",$M526&amp;"(　－　)")))))),IF(設定!$I$15="所・名",INDEX(リスト!$S$2:$S$48,MATCH($L526,リスト!$R$2:$R$48,0))&amp;"・"&amp;$M526,IF(設定!$I$15="所/名",INDEX(リスト!$S$2:$S$48,MATCH($L526,リスト!$R$2:$R$48,0))&amp;" / "&amp;$M526,IF(設定!$I$15="(所)名","("&amp;INDEX(リスト!$S$2:$S$48,MATCH($L526,リスト!$R$2:$R$48,0))&amp;") "&amp;$M526,IF(設定!$I$15="名・所",$M526&amp;"・"&amp;INDEX(リスト!$S$2:$S$48,MATCH($L526,リスト!$R$2:$R$48,0)),IF(設定!$I$15="名/所",$M526&amp;" / "&amp;INDEX(リスト!$S$2:$S$48,MATCH($L526,リスト!$R$2:$R$48,0)),IF(設定!$I$15="名(所)",$M526&amp;" ("&amp;INDEX(リスト!$S$2:$S$48,MATCH($L526,リスト!$R$2:$R$48,0))&amp;")")))))))))</f>
        <v/>
      </c>
    </row>
    <row r="527" spans="15:22" x14ac:dyDescent="0.4">
      <c r="O527" s="2" t="str">
        <f>IFERROR(IF($B527="","",INDEX(所属情報!$E:$E,MATCH($A527,所属情報!$A:$A,0))),"")</f>
        <v/>
      </c>
      <c r="P527" s="2" t="str">
        <f t="shared" si="24"/>
        <v/>
      </c>
      <c r="Q527" s="2" t="str">
        <f t="shared" si="25"/>
        <v/>
      </c>
      <c r="R527" s="2" t="str">
        <f t="shared" si="26"/>
        <v/>
      </c>
      <c r="S527" s="2" t="str">
        <f>IFERROR(IF($F527="","",INDEX(リスト!$C:$C,MATCH($F527,リスト!$B:$B,0))),"")</f>
        <v/>
      </c>
      <c r="T527" s="2" t="str">
        <f>IFERROR(IF($K527="","",INDEX(リスト!$F:$F,MATCH($K527,リスト!$E:$E,0))),"")</f>
        <v/>
      </c>
      <c r="U527" s="2" t="str">
        <f>IF($B527="","",RIGHT($G527*1000+200+COUNTIF($G$2:$G527,$G527),9))</f>
        <v/>
      </c>
      <c r="V527" s="2" t="str">
        <f>IF(OR($B527="",設定!$I$15="",設定!$I$15="独立"),"",IF($M527="","　－　",IF($L527="",IF(設定!$I$15="所・名","　－　・"&amp;$M527,IF(設定!$I$15="所/名","　－　 / "&amp;$M527,IF(設定!$I$15="(所)名","(　－　) "&amp;$M527,IF(設定!$I$15="名・所",$M527&amp;"・　－　",IF(設定!$I$15="名/所",$M527&amp;" / 　－　",IF(設定!$I$15="名(所)",$M527&amp;"(　－　)")))))),IF(設定!$I$15="所・名",INDEX(リスト!$S$2:$S$48,MATCH($L527,リスト!$R$2:$R$48,0))&amp;"・"&amp;$M527,IF(設定!$I$15="所/名",INDEX(リスト!$S$2:$S$48,MATCH($L527,リスト!$R$2:$R$48,0))&amp;" / "&amp;$M527,IF(設定!$I$15="(所)名","("&amp;INDEX(リスト!$S$2:$S$48,MATCH($L527,リスト!$R$2:$R$48,0))&amp;") "&amp;$M527,IF(設定!$I$15="名・所",$M527&amp;"・"&amp;INDEX(リスト!$S$2:$S$48,MATCH($L527,リスト!$R$2:$R$48,0)),IF(設定!$I$15="名/所",$M527&amp;" / "&amp;INDEX(リスト!$S$2:$S$48,MATCH($L527,リスト!$R$2:$R$48,0)),IF(設定!$I$15="名(所)",$M527&amp;" ("&amp;INDEX(リスト!$S$2:$S$48,MATCH($L527,リスト!$R$2:$R$48,0))&amp;")")))))))))</f>
        <v/>
      </c>
    </row>
    <row r="528" spans="15:22" x14ac:dyDescent="0.4">
      <c r="O528" s="2" t="str">
        <f>IFERROR(IF($B528="","",INDEX(所属情報!$E:$E,MATCH($A528,所属情報!$A:$A,0))),"")</f>
        <v/>
      </c>
      <c r="P528" s="2" t="str">
        <f t="shared" si="24"/>
        <v/>
      </c>
      <c r="Q528" s="2" t="str">
        <f t="shared" si="25"/>
        <v/>
      </c>
      <c r="R528" s="2" t="str">
        <f t="shared" si="26"/>
        <v/>
      </c>
      <c r="S528" s="2" t="str">
        <f>IFERROR(IF($F528="","",INDEX(リスト!$C:$C,MATCH($F528,リスト!$B:$B,0))),"")</f>
        <v/>
      </c>
      <c r="T528" s="2" t="str">
        <f>IFERROR(IF($K528="","",INDEX(リスト!$F:$F,MATCH($K528,リスト!$E:$E,0))),"")</f>
        <v/>
      </c>
      <c r="U528" s="2" t="str">
        <f>IF($B528="","",RIGHT($G528*1000+200+COUNTIF($G$2:$G528,$G528),9))</f>
        <v/>
      </c>
      <c r="V528" s="2" t="str">
        <f>IF(OR($B528="",設定!$I$15="",設定!$I$15="独立"),"",IF($M528="","　－　",IF($L528="",IF(設定!$I$15="所・名","　－　・"&amp;$M528,IF(設定!$I$15="所/名","　－　 / "&amp;$M528,IF(設定!$I$15="(所)名","(　－　) "&amp;$M528,IF(設定!$I$15="名・所",$M528&amp;"・　－　",IF(設定!$I$15="名/所",$M528&amp;" / 　－　",IF(設定!$I$15="名(所)",$M528&amp;"(　－　)")))))),IF(設定!$I$15="所・名",INDEX(リスト!$S$2:$S$48,MATCH($L528,リスト!$R$2:$R$48,0))&amp;"・"&amp;$M528,IF(設定!$I$15="所/名",INDEX(リスト!$S$2:$S$48,MATCH($L528,リスト!$R$2:$R$48,0))&amp;" / "&amp;$M528,IF(設定!$I$15="(所)名","("&amp;INDEX(リスト!$S$2:$S$48,MATCH($L528,リスト!$R$2:$R$48,0))&amp;") "&amp;$M528,IF(設定!$I$15="名・所",$M528&amp;"・"&amp;INDEX(リスト!$S$2:$S$48,MATCH($L528,リスト!$R$2:$R$48,0)),IF(設定!$I$15="名/所",$M528&amp;" / "&amp;INDEX(リスト!$S$2:$S$48,MATCH($L528,リスト!$R$2:$R$48,0)),IF(設定!$I$15="名(所)",$M528&amp;" ("&amp;INDEX(リスト!$S$2:$S$48,MATCH($L528,リスト!$R$2:$R$48,0))&amp;")")))))))))</f>
        <v/>
      </c>
    </row>
    <row r="529" spans="15:22" x14ac:dyDescent="0.4">
      <c r="O529" s="2" t="str">
        <f>IFERROR(IF($B529="","",INDEX(所属情報!$E:$E,MATCH($A529,所属情報!$A:$A,0))),"")</f>
        <v/>
      </c>
      <c r="P529" s="2" t="str">
        <f t="shared" si="24"/>
        <v/>
      </c>
      <c r="Q529" s="2" t="str">
        <f t="shared" si="25"/>
        <v/>
      </c>
      <c r="R529" s="2" t="str">
        <f t="shared" si="26"/>
        <v/>
      </c>
      <c r="S529" s="2" t="str">
        <f>IFERROR(IF($F529="","",INDEX(リスト!$C:$C,MATCH($F529,リスト!$B:$B,0))),"")</f>
        <v/>
      </c>
      <c r="T529" s="2" t="str">
        <f>IFERROR(IF($K529="","",INDEX(リスト!$F:$F,MATCH($K529,リスト!$E:$E,0))),"")</f>
        <v/>
      </c>
      <c r="U529" s="2" t="str">
        <f>IF($B529="","",RIGHT($G529*1000+200+COUNTIF($G$2:$G529,$G529),9))</f>
        <v/>
      </c>
      <c r="V529" s="2" t="str">
        <f>IF(OR($B529="",設定!$I$15="",設定!$I$15="独立"),"",IF($M529="","　－　",IF($L529="",IF(設定!$I$15="所・名","　－　・"&amp;$M529,IF(設定!$I$15="所/名","　－　 / "&amp;$M529,IF(設定!$I$15="(所)名","(　－　) "&amp;$M529,IF(設定!$I$15="名・所",$M529&amp;"・　－　",IF(設定!$I$15="名/所",$M529&amp;" / 　－　",IF(設定!$I$15="名(所)",$M529&amp;"(　－　)")))))),IF(設定!$I$15="所・名",INDEX(リスト!$S$2:$S$48,MATCH($L529,リスト!$R$2:$R$48,0))&amp;"・"&amp;$M529,IF(設定!$I$15="所/名",INDEX(リスト!$S$2:$S$48,MATCH($L529,リスト!$R$2:$R$48,0))&amp;" / "&amp;$M529,IF(設定!$I$15="(所)名","("&amp;INDEX(リスト!$S$2:$S$48,MATCH($L529,リスト!$R$2:$R$48,0))&amp;") "&amp;$M529,IF(設定!$I$15="名・所",$M529&amp;"・"&amp;INDEX(リスト!$S$2:$S$48,MATCH($L529,リスト!$R$2:$R$48,0)),IF(設定!$I$15="名/所",$M529&amp;" / "&amp;INDEX(リスト!$S$2:$S$48,MATCH($L529,リスト!$R$2:$R$48,0)),IF(設定!$I$15="名(所)",$M529&amp;" ("&amp;INDEX(リスト!$S$2:$S$48,MATCH($L529,リスト!$R$2:$R$48,0))&amp;")")))))))))</f>
        <v/>
      </c>
    </row>
    <row r="530" spans="15:22" x14ac:dyDescent="0.4">
      <c r="O530" s="2" t="str">
        <f>IFERROR(IF($B530="","",INDEX(所属情報!$E:$E,MATCH($A530,所属情報!$A:$A,0))),"")</f>
        <v/>
      </c>
      <c r="P530" s="2" t="str">
        <f t="shared" si="24"/>
        <v/>
      </c>
      <c r="Q530" s="2" t="str">
        <f t="shared" si="25"/>
        <v/>
      </c>
      <c r="R530" s="2" t="str">
        <f t="shared" si="26"/>
        <v/>
      </c>
      <c r="S530" s="2" t="str">
        <f>IFERROR(IF($F530="","",INDEX(リスト!$C:$C,MATCH($F530,リスト!$B:$B,0))),"")</f>
        <v/>
      </c>
      <c r="T530" s="2" t="str">
        <f>IFERROR(IF($K530="","",INDEX(リスト!$F:$F,MATCH($K530,リスト!$E:$E,0))),"")</f>
        <v/>
      </c>
      <c r="U530" s="2" t="str">
        <f>IF($B530="","",RIGHT($G530*1000+200+COUNTIF($G$2:$G530,$G530),9))</f>
        <v/>
      </c>
      <c r="V530" s="2" t="str">
        <f>IF(OR($B530="",設定!$I$15="",設定!$I$15="独立"),"",IF($M530="","　－　",IF($L530="",IF(設定!$I$15="所・名","　－　・"&amp;$M530,IF(設定!$I$15="所/名","　－　 / "&amp;$M530,IF(設定!$I$15="(所)名","(　－　) "&amp;$M530,IF(設定!$I$15="名・所",$M530&amp;"・　－　",IF(設定!$I$15="名/所",$M530&amp;" / 　－　",IF(設定!$I$15="名(所)",$M530&amp;"(　－　)")))))),IF(設定!$I$15="所・名",INDEX(リスト!$S$2:$S$48,MATCH($L530,リスト!$R$2:$R$48,0))&amp;"・"&amp;$M530,IF(設定!$I$15="所/名",INDEX(リスト!$S$2:$S$48,MATCH($L530,リスト!$R$2:$R$48,0))&amp;" / "&amp;$M530,IF(設定!$I$15="(所)名","("&amp;INDEX(リスト!$S$2:$S$48,MATCH($L530,リスト!$R$2:$R$48,0))&amp;") "&amp;$M530,IF(設定!$I$15="名・所",$M530&amp;"・"&amp;INDEX(リスト!$S$2:$S$48,MATCH($L530,リスト!$R$2:$R$48,0)),IF(設定!$I$15="名/所",$M530&amp;" / "&amp;INDEX(リスト!$S$2:$S$48,MATCH($L530,リスト!$R$2:$R$48,0)),IF(設定!$I$15="名(所)",$M530&amp;" ("&amp;INDEX(リスト!$S$2:$S$48,MATCH($L530,リスト!$R$2:$R$48,0))&amp;")")))))))))</f>
        <v/>
      </c>
    </row>
    <row r="531" spans="15:22" x14ac:dyDescent="0.4">
      <c r="O531" s="2" t="str">
        <f>IFERROR(IF($B531="","",INDEX(所属情報!$E:$E,MATCH($A531,所属情報!$A:$A,0))),"")</f>
        <v/>
      </c>
      <c r="P531" s="2" t="str">
        <f t="shared" si="24"/>
        <v/>
      </c>
      <c r="Q531" s="2" t="str">
        <f t="shared" si="25"/>
        <v/>
      </c>
      <c r="R531" s="2" t="str">
        <f t="shared" si="26"/>
        <v/>
      </c>
      <c r="S531" s="2" t="str">
        <f>IFERROR(IF($F531="","",INDEX(リスト!$C:$C,MATCH($F531,リスト!$B:$B,0))),"")</f>
        <v/>
      </c>
      <c r="T531" s="2" t="str">
        <f>IFERROR(IF($K531="","",INDEX(リスト!$F:$F,MATCH($K531,リスト!$E:$E,0))),"")</f>
        <v/>
      </c>
      <c r="U531" s="2" t="str">
        <f>IF($B531="","",RIGHT($G531*1000+200+COUNTIF($G$2:$G531,$G531),9))</f>
        <v/>
      </c>
      <c r="V531" s="2" t="str">
        <f>IF(OR($B531="",設定!$I$15="",設定!$I$15="独立"),"",IF($M531="","　－　",IF($L531="",IF(設定!$I$15="所・名","　－　・"&amp;$M531,IF(設定!$I$15="所/名","　－　 / "&amp;$M531,IF(設定!$I$15="(所)名","(　－　) "&amp;$M531,IF(設定!$I$15="名・所",$M531&amp;"・　－　",IF(設定!$I$15="名/所",$M531&amp;" / 　－　",IF(設定!$I$15="名(所)",$M531&amp;"(　－　)")))))),IF(設定!$I$15="所・名",INDEX(リスト!$S$2:$S$48,MATCH($L531,リスト!$R$2:$R$48,0))&amp;"・"&amp;$M531,IF(設定!$I$15="所/名",INDEX(リスト!$S$2:$S$48,MATCH($L531,リスト!$R$2:$R$48,0))&amp;" / "&amp;$M531,IF(設定!$I$15="(所)名","("&amp;INDEX(リスト!$S$2:$S$48,MATCH($L531,リスト!$R$2:$R$48,0))&amp;") "&amp;$M531,IF(設定!$I$15="名・所",$M531&amp;"・"&amp;INDEX(リスト!$S$2:$S$48,MATCH($L531,リスト!$R$2:$R$48,0)),IF(設定!$I$15="名/所",$M531&amp;" / "&amp;INDEX(リスト!$S$2:$S$48,MATCH($L531,リスト!$R$2:$R$48,0)),IF(設定!$I$15="名(所)",$M531&amp;" ("&amp;INDEX(リスト!$S$2:$S$48,MATCH($L531,リスト!$R$2:$R$48,0))&amp;")")))))))))</f>
        <v/>
      </c>
    </row>
    <row r="532" spans="15:22" x14ac:dyDescent="0.4">
      <c r="O532" s="2" t="str">
        <f>IFERROR(IF($B532="","",INDEX(所属情報!$E:$E,MATCH($A532,所属情報!$A:$A,0))),"")</f>
        <v/>
      </c>
      <c r="P532" s="2" t="str">
        <f t="shared" si="24"/>
        <v/>
      </c>
      <c r="Q532" s="2" t="str">
        <f t="shared" si="25"/>
        <v/>
      </c>
      <c r="R532" s="2" t="str">
        <f t="shared" si="26"/>
        <v/>
      </c>
      <c r="S532" s="2" t="str">
        <f>IFERROR(IF($F532="","",INDEX(リスト!$C:$C,MATCH($F532,リスト!$B:$B,0))),"")</f>
        <v/>
      </c>
      <c r="T532" s="2" t="str">
        <f>IFERROR(IF($K532="","",INDEX(リスト!$F:$F,MATCH($K532,リスト!$E:$E,0))),"")</f>
        <v/>
      </c>
      <c r="U532" s="2" t="str">
        <f>IF($B532="","",RIGHT($G532*1000+200+COUNTIF($G$2:$G532,$G532),9))</f>
        <v/>
      </c>
      <c r="V532" s="2" t="str">
        <f>IF(OR($B532="",設定!$I$15="",設定!$I$15="独立"),"",IF($M532="","　－　",IF($L532="",IF(設定!$I$15="所・名","　－　・"&amp;$M532,IF(設定!$I$15="所/名","　－　 / "&amp;$M532,IF(設定!$I$15="(所)名","(　－　) "&amp;$M532,IF(設定!$I$15="名・所",$M532&amp;"・　－　",IF(設定!$I$15="名/所",$M532&amp;" / 　－　",IF(設定!$I$15="名(所)",$M532&amp;"(　－　)")))))),IF(設定!$I$15="所・名",INDEX(リスト!$S$2:$S$48,MATCH($L532,リスト!$R$2:$R$48,0))&amp;"・"&amp;$M532,IF(設定!$I$15="所/名",INDEX(リスト!$S$2:$S$48,MATCH($L532,リスト!$R$2:$R$48,0))&amp;" / "&amp;$M532,IF(設定!$I$15="(所)名","("&amp;INDEX(リスト!$S$2:$S$48,MATCH($L532,リスト!$R$2:$R$48,0))&amp;") "&amp;$M532,IF(設定!$I$15="名・所",$M532&amp;"・"&amp;INDEX(リスト!$S$2:$S$48,MATCH($L532,リスト!$R$2:$R$48,0)),IF(設定!$I$15="名/所",$M532&amp;" / "&amp;INDEX(リスト!$S$2:$S$48,MATCH($L532,リスト!$R$2:$R$48,0)),IF(設定!$I$15="名(所)",$M532&amp;" ("&amp;INDEX(リスト!$S$2:$S$48,MATCH($L532,リスト!$R$2:$R$48,0))&amp;")")))))))))</f>
        <v/>
      </c>
    </row>
    <row r="533" spans="15:22" x14ac:dyDescent="0.4">
      <c r="O533" s="2" t="str">
        <f>IFERROR(IF($B533="","",INDEX(所属情報!$E:$E,MATCH($A533,所属情報!$A:$A,0))),"")</f>
        <v/>
      </c>
      <c r="P533" s="2" t="str">
        <f t="shared" si="24"/>
        <v/>
      </c>
      <c r="Q533" s="2" t="str">
        <f t="shared" si="25"/>
        <v/>
      </c>
      <c r="R533" s="2" t="str">
        <f t="shared" si="26"/>
        <v/>
      </c>
      <c r="S533" s="2" t="str">
        <f>IFERROR(IF($F533="","",INDEX(リスト!$C:$C,MATCH($F533,リスト!$B:$B,0))),"")</f>
        <v/>
      </c>
      <c r="T533" s="2" t="str">
        <f>IFERROR(IF($K533="","",INDEX(リスト!$F:$F,MATCH($K533,リスト!$E:$E,0))),"")</f>
        <v/>
      </c>
      <c r="U533" s="2" t="str">
        <f>IF($B533="","",RIGHT($G533*1000+200+COUNTIF($G$2:$G533,$G533),9))</f>
        <v/>
      </c>
      <c r="V533" s="2" t="str">
        <f>IF(OR($B533="",設定!$I$15="",設定!$I$15="独立"),"",IF($M533="","　－　",IF($L533="",IF(設定!$I$15="所・名","　－　・"&amp;$M533,IF(設定!$I$15="所/名","　－　 / "&amp;$M533,IF(設定!$I$15="(所)名","(　－　) "&amp;$M533,IF(設定!$I$15="名・所",$M533&amp;"・　－　",IF(設定!$I$15="名/所",$M533&amp;" / 　－　",IF(設定!$I$15="名(所)",$M533&amp;"(　－　)")))))),IF(設定!$I$15="所・名",INDEX(リスト!$S$2:$S$48,MATCH($L533,リスト!$R$2:$R$48,0))&amp;"・"&amp;$M533,IF(設定!$I$15="所/名",INDEX(リスト!$S$2:$S$48,MATCH($L533,リスト!$R$2:$R$48,0))&amp;" / "&amp;$M533,IF(設定!$I$15="(所)名","("&amp;INDEX(リスト!$S$2:$S$48,MATCH($L533,リスト!$R$2:$R$48,0))&amp;") "&amp;$M533,IF(設定!$I$15="名・所",$M533&amp;"・"&amp;INDEX(リスト!$S$2:$S$48,MATCH($L533,リスト!$R$2:$R$48,0)),IF(設定!$I$15="名/所",$M533&amp;" / "&amp;INDEX(リスト!$S$2:$S$48,MATCH($L533,リスト!$R$2:$R$48,0)),IF(設定!$I$15="名(所)",$M533&amp;" ("&amp;INDEX(リスト!$S$2:$S$48,MATCH($L533,リスト!$R$2:$R$48,0))&amp;")")))))))))</f>
        <v/>
      </c>
    </row>
    <row r="534" spans="15:22" x14ac:dyDescent="0.4">
      <c r="O534" s="2" t="str">
        <f>IFERROR(IF($B534="","",INDEX(所属情報!$E:$E,MATCH($A534,所属情報!$A:$A,0))),"")</f>
        <v/>
      </c>
      <c r="P534" s="2" t="str">
        <f t="shared" si="24"/>
        <v/>
      </c>
      <c r="Q534" s="2" t="str">
        <f t="shared" si="25"/>
        <v/>
      </c>
      <c r="R534" s="2" t="str">
        <f t="shared" si="26"/>
        <v/>
      </c>
      <c r="S534" s="2" t="str">
        <f>IFERROR(IF($F534="","",INDEX(リスト!$C:$C,MATCH($F534,リスト!$B:$B,0))),"")</f>
        <v/>
      </c>
      <c r="T534" s="2" t="str">
        <f>IFERROR(IF($K534="","",INDEX(リスト!$F:$F,MATCH($K534,リスト!$E:$E,0))),"")</f>
        <v/>
      </c>
      <c r="U534" s="2" t="str">
        <f>IF($B534="","",RIGHT($G534*1000+200+COUNTIF($G$2:$G534,$G534),9))</f>
        <v/>
      </c>
      <c r="V534" s="2" t="str">
        <f>IF(OR($B534="",設定!$I$15="",設定!$I$15="独立"),"",IF($M534="","　－　",IF($L534="",IF(設定!$I$15="所・名","　－　・"&amp;$M534,IF(設定!$I$15="所/名","　－　 / "&amp;$M534,IF(設定!$I$15="(所)名","(　－　) "&amp;$M534,IF(設定!$I$15="名・所",$M534&amp;"・　－　",IF(設定!$I$15="名/所",$M534&amp;" / 　－　",IF(設定!$I$15="名(所)",$M534&amp;"(　－　)")))))),IF(設定!$I$15="所・名",INDEX(リスト!$S$2:$S$48,MATCH($L534,リスト!$R$2:$R$48,0))&amp;"・"&amp;$M534,IF(設定!$I$15="所/名",INDEX(リスト!$S$2:$S$48,MATCH($L534,リスト!$R$2:$R$48,0))&amp;" / "&amp;$M534,IF(設定!$I$15="(所)名","("&amp;INDEX(リスト!$S$2:$S$48,MATCH($L534,リスト!$R$2:$R$48,0))&amp;") "&amp;$M534,IF(設定!$I$15="名・所",$M534&amp;"・"&amp;INDEX(リスト!$S$2:$S$48,MATCH($L534,リスト!$R$2:$R$48,0)),IF(設定!$I$15="名/所",$M534&amp;" / "&amp;INDEX(リスト!$S$2:$S$48,MATCH($L534,リスト!$R$2:$R$48,0)),IF(設定!$I$15="名(所)",$M534&amp;" ("&amp;INDEX(リスト!$S$2:$S$48,MATCH($L534,リスト!$R$2:$R$48,0))&amp;")")))))))))</f>
        <v/>
      </c>
    </row>
    <row r="535" spans="15:22" x14ac:dyDescent="0.4">
      <c r="O535" s="2" t="str">
        <f>IFERROR(IF($B535="","",INDEX(所属情報!$E:$E,MATCH($A535,所属情報!$A:$A,0))),"")</f>
        <v/>
      </c>
      <c r="P535" s="2" t="str">
        <f t="shared" si="24"/>
        <v/>
      </c>
      <c r="Q535" s="2" t="str">
        <f t="shared" si="25"/>
        <v/>
      </c>
      <c r="R535" s="2" t="str">
        <f t="shared" si="26"/>
        <v/>
      </c>
      <c r="S535" s="2" t="str">
        <f>IFERROR(IF($F535="","",INDEX(リスト!$C:$C,MATCH($F535,リスト!$B:$B,0))),"")</f>
        <v/>
      </c>
      <c r="T535" s="2" t="str">
        <f>IFERROR(IF($K535="","",INDEX(リスト!$F:$F,MATCH($K535,リスト!$E:$E,0))),"")</f>
        <v/>
      </c>
      <c r="U535" s="2" t="str">
        <f>IF($B535="","",RIGHT($G535*1000+200+COUNTIF($G$2:$G535,$G535),9))</f>
        <v/>
      </c>
      <c r="V535" s="2" t="str">
        <f>IF(OR($B535="",設定!$I$15="",設定!$I$15="独立"),"",IF($M535="","　－　",IF($L535="",IF(設定!$I$15="所・名","　－　・"&amp;$M535,IF(設定!$I$15="所/名","　－　 / "&amp;$M535,IF(設定!$I$15="(所)名","(　－　) "&amp;$M535,IF(設定!$I$15="名・所",$M535&amp;"・　－　",IF(設定!$I$15="名/所",$M535&amp;" / 　－　",IF(設定!$I$15="名(所)",$M535&amp;"(　－　)")))))),IF(設定!$I$15="所・名",INDEX(リスト!$S$2:$S$48,MATCH($L535,リスト!$R$2:$R$48,0))&amp;"・"&amp;$M535,IF(設定!$I$15="所/名",INDEX(リスト!$S$2:$S$48,MATCH($L535,リスト!$R$2:$R$48,0))&amp;" / "&amp;$M535,IF(設定!$I$15="(所)名","("&amp;INDEX(リスト!$S$2:$S$48,MATCH($L535,リスト!$R$2:$R$48,0))&amp;") "&amp;$M535,IF(設定!$I$15="名・所",$M535&amp;"・"&amp;INDEX(リスト!$S$2:$S$48,MATCH($L535,リスト!$R$2:$R$48,0)),IF(設定!$I$15="名/所",$M535&amp;" / "&amp;INDEX(リスト!$S$2:$S$48,MATCH($L535,リスト!$R$2:$R$48,0)),IF(設定!$I$15="名(所)",$M535&amp;" ("&amp;INDEX(リスト!$S$2:$S$48,MATCH($L535,リスト!$R$2:$R$48,0))&amp;")")))))))))</f>
        <v/>
      </c>
    </row>
    <row r="536" spans="15:22" x14ac:dyDescent="0.4">
      <c r="O536" s="2" t="str">
        <f>IFERROR(IF($B536="","",INDEX(所属情報!$E:$E,MATCH($A536,所属情報!$A:$A,0))),"")</f>
        <v/>
      </c>
      <c r="P536" s="2" t="str">
        <f t="shared" si="24"/>
        <v/>
      </c>
      <c r="Q536" s="2" t="str">
        <f t="shared" si="25"/>
        <v/>
      </c>
      <c r="R536" s="2" t="str">
        <f t="shared" si="26"/>
        <v/>
      </c>
      <c r="S536" s="2" t="str">
        <f>IFERROR(IF($F536="","",INDEX(リスト!$C:$C,MATCH($F536,リスト!$B:$B,0))),"")</f>
        <v/>
      </c>
      <c r="T536" s="2" t="str">
        <f>IFERROR(IF($K536="","",INDEX(リスト!$F:$F,MATCH($K536,リスト!$E:$E,0))),"")</f>
        <v/>
      </c>
      <c r="U536" s="2" t="str">
        <f>IF($B536="","",RIGHT($G536*1000+200+COUNTIF($G$2:$G536,$G536),9))</f>
        <v/>
      </c>
      <c r="V536" s="2" t="str">
        <f>IF(OR($B536="",設定!$I$15="",設定!$I$15="独立"),"",IF($M536="","　－　",IF($L536="",IF(設定!$I$15="所・名","　－　・"&amp;$M536,IF(設定!$I$15="所/名","　－　 / "&amp;$M536,IF(設定!$I$15="(所)名","(　－　) "&amp;$M536,IF(設定!$I$15="名・所",$M536&amp;"・　－　",IF(設定!$I$15="名/所",$M536&amp;" / 　－　",IF(設定!$I$15="名(所)",$M536&amp;"(　－　)")))))),IF(設定!$I$15="所・名",INDEX(リスト!$S$2:$S$48,MATCH($L536,リスト!$R$2:$R$48,0))&amp;"・"&amp;$M536,IF(設定!$I$15="所/名",INDEX(リスト!$S$2:$S$48,MATCH($L536,リスト!$R$2:$R$48,0))&amp;" / "&amp;$M536,IF(設定!$I$15="(所)名","("&amp;INDEX(リスト!$S$2:$S$48,MATCH($L536,リスト!$R$2:$R$48,0))&amp;") "&amp;$M536,IF(設定!$I$15="名・所",$M536&amp;"・"&amp;INDEX(リスト!$S$2:$S$48,MATCH($L536,リスト!$R$2:$R$48,0)),IF(設定!$I$15="名/所",$M536&amp;" / "&amp;INDEX(リスト!$S$2:$S$48,MATCH($L536,リスト!$R$2:$R$48,0)),IF(設定!$I$15="名(所)",$M536&amp;" ("&amp;INDEX(リスト!$S$2:$S$48,MATCH($L536,リスト!$R$2:$R$48,0))&amp;")")))))))))</f>
        <v/>
      </c>
    </row>
    <row r="537" spans="15:22" x14ac:dyDescent="0.4">
      <c r="O537" s="2" t="str">
        <f>IFERROR(IF($B537="","",INDEX(所属情報!$E:$E,MATCH($A537,所属情報!$A:$A,0))),"")</f>
        <v/>
      </c>
      <c r="P537" s="2" t="str">
        <f t="shared" si="24"/>
        <v/>
      </c>
      <c r="Q537" s="2" t="str">
        <f t="shared" si="25"/>
        <v/>
      </c>
      <c r="R537" s="2" t="str">
        <f t="shared" si="26"/>
        <v/>
      </c>
      <c r="S537" s="2" t="str">
        <f>IFERROR(IF($F537="","",INDEX(リスト!$C:$C,MATCH($F537,リスト!$B:$B,0))),"")</f>
        <v/>
      </c>
      <c r="T537" s="2" t="str">
        <f>IFERROR(IF($K537="","",INDEX(リスト!$F:$F,MATCH($K537,リスト!$E:$E,0))),"")</f>
        <v/>
      </c>
      <c r="U537" s="2" t="str">
        <f>IF($B537="","",RIGHT($G537*1000+200+COUNTIF($G$2:$G537,$G537),9))</f>
        <v/>
      </c>
      <c r="V537" s="2" t="str">
        <f>IF(OR($B537="",設定!$I$15="",設定!$I$15="独立"),"",IF($M537="","　－　",IF($L537="",IF(設定!$I$15="所・名","　－　・"&amp;$M537,IF(設定!$I$15="所/名","　－　 / "&amp;$M537,IF(設定!$I$15="(所)名","(　－　) "&amp;$M537,IF(設定!$I$15="名・所",$M537&amp;"・　－　",IF(設定!$I$15="名/所",$M537&amp;" / 　－　",IF(設定!$I$15="名(所)",$M537&amp;"(　－　)")))))),IF(設定!$I$15="所・名",INDEX(リスト!$S$2:$S$48,MATCH($L537,リスト!$R$2:$R$48,0))&amp;"・"&amp;$M537,IF(設定!$I$15="所/名",INDEX(リスト!$S$2:$S$48,MATCH($L537,リスト!$R$2:$R$48,0))&amp;" / "&amp;$M537,IF(設定!$I$15="(所)名","("&amp;INDEX(リスト!$S$2:$S$48,MATCH($L537,リスト!$R$2:$R$48,0))&amp;") "&amp;$M537,IF(設定!$I$15="名・所",$M537&amp;"・"&amp;INDEX(リスト!$S$2:$S$48,MATCH($L537,リスト!$R$2:$R$48,0)),IF(設定!$I$15="名/所",$M537&amp;" / "&amp;INDEX(リスト!$S$2:$S$48,MATCH($L537,リスト!$R$2:$R$48,0)),IF(設定!$I$15="名(所)",$M537&amp;" ("&amp;INDEX(リスト!$S$2:$S$48,MATCH($L537,リスト!$R$2:$R$48,0))&amp;")")))))))))</f>
        <v/>
      </c>
    </row>
    <row r="538" spans="15:22" x14ac:dyDescent="0.4">
      <c r="O538" s="2" t="str">
        <f>IFERROR(IF($B538="","",INDEX(所属情報!$E:$E,MATCH($A538,所属情報!$A:$A,0))),"")</f>
        <v/>
      </c>
      <c r="P538" s="2" t="str">
        <f t="shared" si="24"/>
        <v/>
      </c>
      <c r="Q538" s="2" t="str">
        <f t="shared" si="25"/>
        <v/>
      </c>
      <c r="R538" s="2" t="str">
        <f t="shared" si="26"/>
        <v/>
      </c>
      <c r="S538" s="2" t="str">
        <f>IFERROR(IF($F538="","",INDEX(リスト!$C:$C,MATCH($F538,リスト!$B:$B,0))),"")</f>
        <v/>
      </c>
      <c r="T538" s="2" t="str">
        <f>IFERROR(IF($K538="","",INDEX(リスト!$F:$F,MATCH($K538,リスト!$E:$E,0))),"")</f>
        <v/>
      </c>
      <c r="U538" s="2" t="str">
        <f>IF($B538="","",RIGHT($G538*1000+200+COUNTIF($G$2:$G538,$G538),9))</f>
        <v/>
      </c>
      <c r="V538" s="2" t="str">
        <f>IF(OR($B538="",設定!$I$15="",設定!$I$15="独立"),"",IF($M538="","　－　",IF($L538="",IF(設定!$I$15="所・名","　－　・"&amp;$M538,IF(設定!$I$15="所/名","　－　 / "&amp;$M538,IF(設定!$I$15="(所)名","(　－　) "&amp;$M538,IF(設定!$I$15="名・所",$M538&amp;"・　－　",IF(設定!$I$15="名/所",$M538&amp;" / 　－　",IF(設定!$I$15="名(所)",$M538&amp;"(　－　)")))))),IF(設定!$I$15="所・名",INDEX(リスト!$S$2:$S$48,MATCH($L538,リスト!$R$2:$R$48,0))&amp;"・"&amp;$M538,IF(設定!$I$15="所/名",INDEX(リスト!$S$2:$S$48,MATCH($L538,リスト!$R$2:$R$48,0))&amp;" / "&amp;$M538,IF(設定!$I$15="(所)名","("&amp;INDEX(リスト!$S$2:$S$48,MATCH($L538,リスト!$R$2:$R$48,0))&amp;") "&amp;$M538,IF(設定!$I$15="名・所",$M538&amp;"・"&amp;INDEX(リスト!$S$2:$S$48,MATCH($L538,リスト!$R$2:$R$48,0)),IF(設定!$I$15="名/所",$M538&amp;" / "&amp;INDEX(リスト!$S$2:$S$48,MATCH($L538,リスト!$R$2:$R$48,0)),IF(設定!$I$15="名(所)",$M538&amp;" ("&amp;INDEX(リスト!$S$2:$S$48,MATCH($L538,リスト!$R$2:$R$48,0))&amp;")")))))))))</f>
        <v/>
      </c>
    </row>
    <row r="539" spans="15:22" x14ac:dyDescent="0.4">
      <c r="O539" s="2" t="str">
        <f>IFERROR(IF($B539="","",INDEX(所属情報!$E:$E,MATCH($A539,所属情報!$A:$A,0))),"")</f>
        <v/>
      </c>
      <c r="P539" s="2" t="str">
        <f t="shared" si="24"/>
        <v/>
      </c>
      <c r="Q539" s="2" t="str">
        <f t="shared" si="25"/>
        <v/>
      </c>
      <c r="R539" s="2" t="str">
        <f t="shared" si="26"/>
        <v/>
      </c>
      <c r="S539" s="2" t="str">
        <f>IFERROR(IF($F539="","",INDEX(リスト!$C:$C,MATCH($F539,リスト!$B:$B,0))),"")</f>
        <v/>
      </c>
      <c r="T539" s="2" t="str">
        <f>IFERROR(IF($K539="","",INDEX(リスト!$F:$F,MATCH($K539,リスト!$E:$E,0))),"")</f>
        <v/>
      </c>
      <c r="U539" s="2" t="str">
        <f>IF($B539="","",RIGHT($G539*1000+200+COUNTIF($G$2:$G539,$G539),9))</f>
        <v/>
      </c>
      <c r="V539" s="2" t="str">
        <f>IF(OR($B539="",設定!$I$15="",設定!$I$15="独立"),"",IF($M539="","　－　",IF($L539="",IF(設定!$I$15="所・名","　－　・"&amp;$M539,IF(設定!$I$15="所/名","　－　 / "&amp;$M539,IF(設定!$I$15="(所)名","(　－　) "&amp;$M539,IF(設定!$I$15="名・所",$M539&amp;"・　－　",IF(設定!$I$15="名/所",$M539&amp;" / 　－　",IF(設定!$I$15="名(所)",$M539&amp;"(　－　)")))))),IF(設定!$I$15="所・名",INDEX(リスト!$S$2:$S$48,MATCH($L539,リスト!$R$2:$R$48,0))&amp;"・"&amp;$M539,IF(設定!$I$15="所/名",INDEX(リスト!$S$2:$S$48,MATCH($L539,リスト!$R$2:$R$48,0))&amp;" / "&amp;$M539,IF(設定!$I$15="(所)名","("&amp;INDEX(リスト!$S$2:$S$48,MATCH($L539,リスト!$R$2:$R$48,0))&amp;") "&amp;$M539,IF(設定!$I$15="名・所",$M539&amp;"・"&amp;INDEX(リスト!$S$2:$S$48,MATCH($L539,リスト!$R$2:$R$48,0)),IF(設定!$I$15="名/所",$M539&amp;" / "&amp;INDEX(リスト!$S$2:$S$48,MATCH($L539,リスト!$R$2:$R$48,0)),IF(設定!$I$15="名(所)",$M539&amp;" ("&amp;INDEX(リスト!$S$2:$S$48,MATCH($L539,リスト!$R$2:$R$48,0))&amp;")")))))))))</f>
        <v/>
      </c>
    </row>
    <row r="540" spans="15:22" x14ac:dyDescent="0.4">
      <c r="O540" s="2" t="str">
        <f>IFERROR(IF($B540="","",INDEX(所属情報!$E:$E,MATCH($A540,所属情報!$A:$A,0))),"")</f>
        <v/>
      </c>
      <c r="P540" s="2" t="str">
        <f t="shared" si="24"/>
        <v/>
      </c>
      <c r="Q540" s="2" t="str">
        <f t="shared" si="25"/>
        <v/>
      </c>
      <c r="R540" s="2" t="str">
        <f t="shared" si="26"/>
        <v/>
      </c>
      <c r="S540" s="2" t="str">
        <f>IFERROR(IF($F540="","",INDEX(リスト!$C:$C,MATCH($F540,リスト!$B:$B,0))),"")</f>
        <v/>
      </c>
      <c r="T540" s="2" t="str">
        <f>IFERROR(IF($K540="","",INDEX(リスト!$F:$F,MATCH($K540,リスト!$E:$E,0))),"")</f>
        <v/>
      </c>
      <c r="U540" s="2" t="str">
        <f>IF($B540="","",RIGHT($G540*1000+200+COUNTIF($G$2:$G540,$G540),9))</f>
        <v/>
      </c>
      <c r="V540" s="2" t="str">
        <f>IF(OR($B540="",設定!$I$15="",設定!$I$15="独立"),"",IF($M540="","　－　",IF($L540="",IF(設定!$I$15="所・名","　－　・"&amp;$M540,IF(設定!$I$15="所/名","　－　 / "&amp;$M540,IF(設定!$I$15="(所)名","(　－　) "&amp;$M540,IF(設定!$I$15="名・所",$M540&amp;"・　－　",IF(設定!$I$15="名/所",$M540&amp;" / 　－　",IF(設定!$I$15="名(所)",$M540&amp;"(　－　)")))))),IF(設定!$I$15="所・名",INDEX(リスト!$S$2:$S$48,MATCH($L540,リスト!$R$2:$R$48,0))&amp;"・"&amp;$M540,IF(設定!$I$15="所/名",INDEX(リスト!$S$2:$S$48,MATCH($L540,リスト!$R$2:$R$48,0))&amp;" / "&amp;$M540,IF(設定!$I$15="(所)名","("&amp;INDEX(リスト!$S$2:$S$48,MATCH($L540,リスト!$R$2:$R$48,0))&amp;") "&amp;$M540,IF(設定!$I$15="名・所",$M540&amp;"・"&amp;INDEX(リスト!$S$2:$S$48,MATCH($L540,リスト!$R$2:$R$48,0)),IF(設定!$I$15="名/所",$M540&amp;" / "&amp;INDEX(リスト!$S$2:$S$48,MATCH($L540,リスト!$R$2:$R$48,0)),IF(設定!$I$15="名(所)",$M540&amp;" ("&amp;INDEX(リスト!$S$2:$S$48,MATCH($L540,リスト!$R$2:$R$48,0))&amp;")")))))))))</f>
        <v/>
      </c>
    </row>
    <row r="541" spans="15:22" x14ac:dyDescent="0.4">
      <c r="O541" s="2" t="str">
        <f>IFERROR(IF($B541="","",INDEX(所属情報!$E:$E,MATCH($A541,所属情報!$A:$A,0))),"")</f>
        <v/>
      </c>
      <c r="P541" s="2" t="str">
        <f t="shared" si="24"/>
        <v/>
      </c>
      <c r="Q541" s="2" t="str">
        <f t="shared" si="25"/>
        <v/>
      </c>
      <c r="R541" s="2" t="str">
        <f t="shared" si="26"/>
        <v/>
      </c>
      <c r="S541" s="2" t="str">
        <f>IFERROR(IF($F541="","",INDEX(リスト!$C:$C,MATCH($F541,リスト!$B:$B,0))),"")</f>
        <v/>
      </c>
      <c r="T541" s="2" t="str">
        <f>IFERROR(IF($K541="","",INDEX(リスト!$F:$F,MATCH($K541,リスト!$E:$E,0))),"")</f>
        <v/>
      </c>
      <c r="U541" s="2" t="str">
        <f>IF($B541="","",RIGHT($G541*1000+200+COUNTIF($G$2:$G541,$G541),9))</f>
        <v/>
      </c>
      <c r="V541" s="2" t="str">
        <f>IF(OR($B541="",設定!$I$15="",設定!$I$15="独立"),"",IF($M541="","　－　",IF($L541="",IF(設定!$I$15="所・名","　－　・"&amp;$M541,IF(設定!$I$15="所/名","　－　 / "&amp;$M541,IF(設定!$I$15="(所)名","(　－　) "&amp;$M541,IF(設定!$I$15="名・所",$M541&amp;"・　－　",IF(設定!$I$15="名/所",$M541&amp;" / 　－　",IF(設定!$I$15="名(所)",$M541&amp;"(　－　)")))))),IF(設定!$I$15="所・名",INDEX(リスト!$S$2:$S$48,MATCH($L541,リスト!$R$2:$R$48,0))&amp;"・"&amp;$M541,IF(設定!$I$15="所/名",INDEX(リスト!$S$2:$S$48,MATCH($L541,リスト!$R$2:$R$48,0))&amp;" / "&amp;$M541,IF(設定!$I$15="(所)名","("&amp;INDEX(リスト!$S$2:$S$48,MATCH($L541,リスト!$R$2:$R$48,0))&amp;") "&amp;$M541,IF(設定!$I$15="名・所",$M541&amp;"・"&amp;INDEX(リスト!$S$2:$S$48,MATCH($L541,リスト!$R$2:$R$48,0)),IF(設定!$I$15="名/所",$M541&amp;" / "&amp;INDEX(リスト!$S$2:$S$48,MATCH($L541,リスト!$R$2:$R$48,0)),IF(設定!$I$15="名(所)",$M541&amp;" ("&amp;INDEX(リスト!$S$2:$S$48,MATCH($L541,リスト!$R$2:$R$48,0))&amp;")")))))))))</f>
        <v/>
      </c>
    </row>
    <row r="542" spans="15:22" x14ac:dyDescent="0.4">
      <c r="O542" s="2" t="str">
        <f>IFERROR(IF($B542="","",INDEX(所属情報!$E:$E,MATCH($A542,所属情報!$A:$A,0))),"")</f>
        <v/>
      </c>
      <c r="P542" s="2" t="str">
        <f t="shared" si="24"/>
        <v/>
      </c>
      <c r="Q542" s="2" t="str">
        <f t="shared" si="25"/>
        <v/>
      </c>
      <c r="R542" s="2" t="str">
        <f t="shared" si="26"/>
        <v/>
      </c>
      <c r="S542" s="2" t="str">
        <f>IFERROR(IF($F542="","",INDEX(リスト!$C:$C,MATCH($F542,リスト!$B:$B,0))),"")</f>
        <v/>
      </c>
      <c r="T542" s="2" t="str">
        <f>IFERROR(IF($K542="","",INDEX(リスト!$F:$F,MATCH($K542,リスト!$E:$E,0))),"")</f>
        <v/>
      </c>
      <c r="U542" s="2" t="str">
        <f>IF($B542="","",RIGHT($G542*1000+200+COUNTIF($G$2:$G542,$G542),9))</f>
        <v/>
      </c>
      <c r="V542" s="2" t="str">
        <f>IF(OR($B542="",設定!$I$15="",設定!$I$15="独立"),"",IF($M542="","　－　",IF($L542="",IF(設定!$I$15="所・名","　－　・"&amp;$M542,IF(設定!$I$15="所/名","　－　 / "&amp;$M542,IF(設定!$I$15="(所)名","(　－　) "&amp;$M542,IF(設定!$I$15="名・所",$M542&amp;"・　－　",IF(設定!$I$15="名/所",$M542&amp;" / 　－　",IF(設定!$I$15="名(所)",$M542&amp;"(　－　)")))))),IF(設定!$I$15="所・名",INDEX(リスト!$S$2:$S$48,MATCH($L542,リスト!$R$2:$R$48,0))&amp;"・"&amp;$M542,IF(設定!$I$15="所/名",INDEX(リスト!$S$2:$S$48,MATCH($L542,リスト!$R$2:$R$48,0))&amp;" / "&amp;$M542,IF(設定!$I$15="(所)名","("&amp;INDEX(リスト!$S$2:$S$48,MATCH($L542,リスト!$R$2:$R$48,0))&amp;") "&amp;$M542,IF(設定!$I$15="名・所",$M542&amp;"・"&amp;INDEX(リスト!$S$2:$S$48,MATCH($L542,リスト!$R$2:$R$48,0)),IF(設定!$I$15="名/所",$M542&amp;" / "&amp;INDEX(リスト!$S$2:$S$48,MATCH($L542,リスト!$R$2:$R$48,0)),IF(設定!$I$15="名(所)",$M542&amp;" ("&amp;INDEX(リスト!$S$2:$S$48,MATCH($L542,リスト!$R$2:$R$48,0))&amp;")")))))))))</f>
        <v/>
      </c>
    </row>
    <row r="543" spans="15:22" x14ac:dyDescent="0.4">
      <c r="O543" s="2" t="str">
        <f>IFERROR(IF($B543="","",INDEX(所属情報!$E:$E,MATCH($A543,所属情報!$A:$A,0))),"")</f>
        <v/>
      </c>
      <c r="P543" s="2" t="str">
        <f t="shared" si="24"/>
        <v/>
      </c>
      <c r="Q543" s="2" t="str">
        <f t="shared" si="25"/>
        <v/>
      </c>
      <c r="R543" s="2" t="str">
        <f t="shared" si="26"/>
        <v/>
      </c>
      <c r="S543" s="2" t="str">
        <f>IFERROR(IF($F543="","",INDEX(リスト!$C:$C,MATCH($F543,リスト!$B:$B,0))),"")</f>
        <v/>
      </c>
      <c r="T543" s="2" t="str">
        <f>IFERROR(IF($K543="","",INDEX(リスト!$F:$F,MATCH($K543,リスト!$E:$E,0))),"")</f>
        <v/>
      </c>
      <c r="U543" s="2" t="str">
        <f>IF($B543="","",RIGHT($G543*1000+200+COUNTIF($G$2:$G543,$G543),9))</f>
        <v/>
      </c>
      <c r="V543" s="2" t="str">
        <f>IF(OR($B543="",設定!$I$15="",設定!$I$15="独立"),"",IF($M543="","　－　",IF($L543="",IF(設定!$I$15="所・名","　－　・"&amp;$M543,IF(設定!$I$15="所/名","　－　 / "&amp;$M543,IF(設定!$I$15="(所)名","(　－　) "&amp;$M543,IF(設定!$I$15="名・所",$M543&amp;"・　－　",IF(設定!$I$15="名/所",$M543&amp;" / 　－　",IF(設定!$I$15="名(所)",$M543&amp;"(　－　)")))))),IF(設定!$I$15="所・名",INDEX(リスト!$S$2:$S$48,MATCH($L543,リスト!$R$2:$R$48,0))&amp;"・"&amp;$M543,IF(設定!$I$15="所/名",INDEX(リスト!$S$2:$S$48,MATCH($L543,リスト!$R$2:$R$48,0))&amp;" / "&amp;$M543,IF(設定!$I$15="(所)名","("&amp;INDEX(リスト!$S$2:$S$48,MATCH($L543,リスト!$R$2:$R$48,0))&amp;") "&amp;$M543,IF(設定!$I$15="名・所",$M543&amp;"・"&amp;INDEX(リスト!$S$2:$S$48,MATCH($L543,リスト!$R$2:$R$48,0)),IF(設定!$I$15="名/所",$M543&amp;" / "&amp;INDEX(リスト!$S$2:$S$48,MATCH($L543,リスト!$R$2:$R$48,0)),IF(設定!$I$15="名(所)",$M543&amp;" ("&amp;INDEX(リスト!$S$2:$S$48,MATCH($L543,リスト!$R$2:$R$48,0))&amp;")")))))))))</f>
        <v/>
      </c>
    </row>
    <row r="544" spans="15:22" x14ac:dyDescent="0.4">
      <c r="O544" s="2" t="str">
        <f>IFERROR(IF($B544="","",INDEX(所属情報!$E:$E,MATCH($A544,所属情報!$A:$A,0))),"")</f>
        <v/>
      </c>
      <c r="P544" s="2" t="str">
        <f t="shared" si="24"/>
        <v/>
      </c>
      <c r="Q544" s="2" t="str">
        <f t="shared" si="25"/>
        <v/>
      </c>
      <c r="R544" s="2" t="str">
        <f t="shared" si="26"/>
        <v/>
      </c>
      <c r="S544" s="2" t="str">
        <f>IFERROR(IF($F544="","",INDEX(リスト!$C:$C,MATCH($F544,リスト!$B:$B,0))),"")</f>
        <v/>
      </c>
      <c r="T544" s="2" t="str">
        <f>IFERROR(IF($K544="","",INDEX(リスト!$F:$F,MATCH($K544,リスト!$E:$E,0))),"")</f>
        <v/>
      </c>
      <c r="U544" s="2" t="str">
        <f>IF($B544="","",RIGHT($G544*1000+200+COUNTIF($G$2:$G544,$G544),9))</f>
        <v/>
      </c>
      <c r="V544" s="2" t="str">
        <f>IF(OR($B544="",設定!$I$15="",設定!$I$15="独立"),"",IF($M544="","　－　",IF($L544="",IF(設定!$I$15="所・名","　－　・"&amp;$M544,IF(設定!$I$15="所/名","　－　 / "&amp;$M544,IF(設定!$I$15="(所)名","(　－　) "&amp;$M544,IF(設定!$I$15="名・所",$M544&amp;"・　－　",IF(設定!$I$15="名/所",$M544&amp;" / 　－　",IF(設定!$I$15="名(所)",$M544&amp;"(　－　)")))))),IF(設定!$I$15="所・名",INDEX(リスト!$S$2:$S$48,MATCH($L544,リスト!$R$2:$R$48,0))&amp;"・"&amp;$M544,IF(設定!$I$15="所/名",INDEX(リスト!$S$2:$S$48,MATCH($L544,リスト!$R$2:$R$48,0))&amp;" / "&amp;$M544,IF(設定!$I$15="(所)名","("&amp;INDEX(リスト!$S$2:$S$48,MATCH($L544,リスト!$R$2:$R$48,0))&amp;") "&amp;$M544,IF(設定!$I$15="名・所",$M544&amp;"・"&amp;INDEX(リスト!$S$2:$S$48,MATCH($L544,リスト!$R$2:$R$48,0)),IF(設定!$I$15="名/所",$M544&amp;" / "&amp;INDEX(リスト!$S$2:$S$48,MATCH($L544,リスト!$R$2:$R$48,0)),IF(設定!$I$15="名(所)",$M544&amp;" ("&amp;INDEX(リスト!$S$2:$S$48,MATCH($L544,リスト!$R$2:$R$48,0))&amp;")")))))))))</f>
        <v/>
      </c>
    </row>
    <row r="545" spans="15:22" x14ac:dyDescent="0.4">
      <c r="O545" s="2" t="str">
        <f>IFERROR(IF($B545="","",INDEX(所属情報!$E:$E,MATCH($A545,所属情報!$A:$A,0))),"")</f>
        <v/>
      </c>
      <c r="P545" s="2" t="str">
        <f t="shared" si="24"/>
        <v/>
      </c>
      <c r="Q545" s="2" t="str">
        <f t="shared" si="25"/>
        <v/>
      </c>
      <c r="R545" s="2" t="str">
        <f t="shared" si="26"/>
        <v/>
      </c>
      <c r="S545" s="2" t="str">
        <f>IFERROR(IF($F545="","",INDEX(リスト!$C:$C,MATCH($F545,リスト!$B:$B,0))),"")</f>
        <v/>
      </c>
      <c r="T545" s="2" t="str">
        <f>IFERROR(IF($K545="","",INDEX(リスト!$F:$F,MATCH($K545,リスト!$E:$E,0))),"")</f>
        <v/>
      </c>
      <c r="U545" s="2" t="str">
        <f>IF($B545="","",RIGHT($G545*1000+200+COUNTIF($G$2:$G545,$G545),9))</f>
        <v/>
      </c>
      <c r="V545" s="2" t="str">
        <f>IF(OR($B545="",設定!$I$15="",設定!$I$15="独立"),"",IF($M545="","　－　",IF($L545="",IF(設定!$I$15="所・名","　－　・"&amp;$M545,IF(設定!$I$15="所/名","　－　 / "&amp;$M545,IF(設定!$I$15="(所)名","(　－　) "&amp;$M545,IF(設定!$I$15="名・所",$M545&amp;"・　－　",IF(設定!$I$15="名/所",$M545&amp;" / 　－　",IF(設定!$I$15="名(所)",$M545&amp;"(　－　)")))))),IF(設定!$I$15="所・名",INDEX(リスト!$S$2:$S$48,MATCH($L545,リスト!$R$2:$R$48,0))&amp;"・"&amp;$M545,IF(設定!$I$15="所/名",INDEX(リスト!$S$2:$S$48,MATCH($L545,リスト!$R$2:$R$48,0))&amp;" / "&amp;$M545,IF(設定!$I$15="(所)名","("&amp;INDEX(リスト!$S$2:$S$48,MATCH($L545,リスト!$R$2:$R$48,0))&amp;") "&amp;$M545,IF(設定!$I$15="名・所",$M545&amp;"・"&amp;INDEX(リスト!$S$2:$S$48,MATCH($L545,リスト!$R$2:$R$48,0)),IF(設定!$I$15="名/所",$M545&amp;" / "&amp;INDEX(リスト!$S$2:$S$48,MATCH($L545,リスト!$R$2:$R$48,0)),IF(設定!$I$15="名(所)",$M545&amp;" ("&amp;INDEX(リスト!$S$2:$S$48,MATCH($L545,リスト!$R$2:$R$48,0))&amp;")")))))))))</f>
        <v/>
      </c>
    </row>
    <row r="546" spans="15:22" x14ac:dyDescent="0.4">
      <c r="O546" s="2" t="str">
        <f>IFERROR(IF($B546="","",INDEX(所属情報!$E:$E,MATCH($A546,所属情報!$A:$A,0))),"")</f>
        <v/>
      </c>
      <c r="P546" s="2" t="str">
        <f t="shared" si="24"/>
        <v/>
      </c>
      <c r="Q546" s="2" t="str">
        <f t="shared" si="25"/>
        <v/>
      </c>
      <c r="R546" s="2" t="str">
        <f t="shared" si="26"/>
        <v/>
      </c>
      <c r="S546" s="2" t="str">
        <f>IFERROR(IF($F546="","",INDEX(リスト!$C:$C,MATCH($F546,リスト!$B:$B,0))),"")</f>
        <v/>
      </c>
      <c r="T546" s="2" t="str">
        <f>IFERROR(IF($K546="","",INDEX(リスト!$F:$F,MATCH($K546,リスト!$E:$E,0))),"")</f>
        <v/>
      </c>
      <c r="U546" s="2" t="str">
        <f>IF($B546="","",RIGHT($G546*1000+200+COUNTIF($G$2:$G546,$G546),9))</f>
        <v/>
      </c>
      <c r="V546" s="2" t="str">
        <f>IF(OR($B546="",設定!$I$15="",設定!$I$15="独立"),"",IF($M546="","　－　",IF($L546="",IF(設定!$I$15="所・名","　－　・"&amp;$M546,IF(設定!$I$15="所/名","　－　 / "&amp;$M546,IF(設定!$I$15="(所)名","(　－　) "&amp;$M546,IF(設定!$I$15="名・所",$M546&amp;"・　－　",IF(設定!$I$15="名/所",$M546&amp;" / 　－　",IF(設定!$I$15="名(所)",$M546&amp;"(　－　)")))))),IF(設定!$I$15="所・名",INDEX(リスト!$S$2:$S$48,MATCH($L546,リスト!$R$2:$R$48,0))&amp;"・"&amp;$M546,IF(設定!$I$15="所/名",INDEX(リスト!$S$2:$S$48,MATCH($L546,リスト!$R$2:$R$48,0))&amp;" / "&amp;$M546,IF(設定!$I$15="(所)名","("&amp;INDEX(リスト!$S$2:$S$48,MATCH($L546,リスト!$R$2:$R$48,0))&amp;") "&amp;$M546,IF(設定!$I$15="名・所",$M546&amp;"・"&amp;INDEX(リスト!$S$2:$S$48,MATCH($L546,リスト!$R$2:$R$48,0)),IF(設定!$I$15="名/所",$M546&amp;" / "&amp;INDEX(リスト!$S$2:$S$48,MATCH($L546,リスト!$R$2:$R$48,0)),IF(設定!$I$15="名(所)",$M546&amp;" ("&amp;INDEX(リスト!$S$2:$S$48,MATCH($L546,リスト!$R$2:$R$48,0))&amp;")")))))))))</f>
        <v/>
      </c>
    </row>
    <row r="547" spans="15:22" x14ac:dyDescent="0.4">
      <c r="O547" s="2" t="str">
        <f>IFERROR(IF($B547="","",INDEX(所属情報!$E:$E,MATCH($A547,所属情報!$A:$A,0))),"")</f>
        <v/>
      </c>
      <c r="P547" s="2" t="str">
        <f t="shared" si="24"/>
        <v/>
      </c>
      <c r="Q547" s="2" t="str">
        <f t="shared" si="25"/>
        <v/>
      </c>
      <c r="R547" s="2" t="str">
        <f t="shared" si="26"/>
        <v/>
      </c>
      <c r="S547" s="2" t="str">
        <f>IFERROR(IF($F547="","",INDEX(リスト!$C:$C,MATCH($F547,リスト!$B:$B,0))),"")</f>
        <v/>
      </c>
      <c r="T547" s="2" t="str">
        <f>IFERROR(IF($K547="","",INDEX(リスト!$F:$F,MATCH($K547,リスト!$E:$E,0))),"")</f>
        <v/>
      </c>
      <c r="U547" s="2" t="str">
        <f>IF($B547="","",RIGHT($G547*1000+200+COUNTIF($G$2:$G547,$G547),9))</f>
        <v/>
      </c>
      <c r="V547" s="2" t="str">
        <f>IF(OR($B547="",設定!$I$15="",設定!$I$15="独立"),"",IF($M547="","　－　",IF($L547="",IF(設定!$I$15="所・名","　－　・"&amp;$M547,IF(設定!$I$15="所/名","　－　 / "&amp;$M547,IF(設定!$I$15="(所)名","(　－　) "&amp;$M547,IF(設定!$I$15="名・所",$M547&amp;"・　－　",IF(設定!$I$15="名/所",$M547&amp;" / 　－　",IF(設定!$I$15="名(所)",$M547&amp;"(　－　)")))))),IF(設定!$I$15="所・名",INDEX(リスト!$S$2:$S$48,MATCH($L547,リスト!$R$2:$R$48,0))&amp;"・"&amp;$M547,IF(設定!$I$15="所/名",INDEX(リスト!$S$2:$S$48,MATCH($L547,リスト!$R$2:$R$48,0))&amp;" / "&amp;$M547,IF(設定!$I$15="(所)名","("&amp;INDEX(リスト!$S$2:$S$48,MATCH($L547,リスト!$R$2:$R$48,0))&amp;") "&amp;$M547,IF(設定!$I$15="名・所",$M547&amp;"・"&amp;INDEX(リスト!$S$2:$S$48,MATCH($L547,リスト!$R$2:$R$48,0)),IF(設定!$I$15="名/所",$M547&amp;" / "&amp;INDEX(リスト!$S$2:$S$48,MATCH($L547,リスト!$R$2:$R$48,0)),IF(設定!$I$15="名(所)",$M547&amp;" ("&amp;INDEX(リスト!$S$2:$S$48,MATCH($L547,リスト!$R$2:$R$48,0))&amp;")")))))))))</f>
        <v/>
      </c>
    </row>
    <row r="548" spans="15:22" x14ac:dyDescent="0.4">
      <c r="O548" s="2" t="str">
        <f>IFERROR(IF($B548="","",INDEX(所属情報!$E:$E,MATCH($A548,所属情報!$A:$A,0))),"")</f>
        <v/>
      </c>
      <c r="P548" s="2" t="str">
        <f t="shared" si="24"/>
        <v/>
      </c>
      <c r="Q548" s="2" t="str">
        <f t="shared" si="25"/>
        <v/>
      </c>
      <c r="R548" s="2" t="str">
        <f t="shared" si="26"/>
        <v/>
      </c>
      <c r="S548" s="2" t="str">
        <f>IFERROR(IF($F548="","",INDEX(リスト!$C:$C,MATCH($F548,リスト!$B:$B,0))),"")</f>
        <v/>
      </c>
      <c r="T548" s="2" t="str">
        <f>IFERROR(IF($K548="","",INDEX(リスト!$F:$F,MATCH($K548,リスト!$E:$E,0))),"")</f>
        <v/>
      </c>
      <c r="U548" s="2" t="str">
        <f>IF($B548="","",RIGHT($G548*1000+200+COUNTIF($G$2:$G548,$G548),9))</f>
        <v/>
      </c>
      <c r="V548" s="2" t="str">
        <f>IF(OR($B548="",設定!$I$15="",設定!$I$15="独立"),"",IF($M548="","　－　",IF($L548="",IF(設定!$I$15="所・名","　－　・"&amp;$M548,IF(設定!$I$15="所/名","　－　 / "&amp;$M548,IF(設定!$I$15="(所)名","(　－　) "&amp;$M548,IF(設定!$I$15="名・所",$M548&amp;"・　－　",IF(設定!$I$15="名/所",$M548&amp;" / 　－　",IF(設定!$I$15="名(所)",$M548&amp;"(　－　)")))))),IF(設定!$I$15="所・名",INDEX(リスト!$S$2:$S$48,MATCH($L548,リスト!$R$2:$R$48,0))&amp;"・"&amp;$M548,IF(設定!$I$15="所/名",INDEX(リスト!$S$2:$S$48,MATCH($L548,リスト!$R$2:$R$48,0))&amp;" / "&amp;$M548,IF(設定!$I$15="(所)名","("&amp;INDEX(リスト!$S$2:$S$48,MATCH($L548,リスト!$R$2:$R$48,0))&amp;") "&amp;$M548,IF(設定!$I$15="名・所",$M548&amp;"・"&amp;INDEX(リスト!$S$2:$S$48,MATCH($L548,リスト!$R$2:$R$48,0)),IF(設定!$I$15="名/所",$M548&amp;" / "&amp;INDEX(リスト!$S$2:$S$48,MATCH($L548,リスト!$R$2:$R$48,0)),IF(設定!$I$15="名(所)",$M548&amp;" ("&amp;INDEX(リスト!$S$2:$S$48,MATCH($L548,リスト!$R$2:$R$48,0))&amp;")")))))))))</f>
        <v/>
      </c>
    </row>
    <row r="549" spans="15:22" x14ac:dyDescent="0.4">
      <c r="O549" s="2" t="str">
        <f>IFERROR(IF($B549="","",INDEX(所属情報!$E:$E,MATCH($A549,所属情報!$A:$A,0))),"")</f>
        <v/>
      </c>
      <c r="P549" s="2" t="str">
        <f t="shared" si="24"/>
        <v/>
      </c>
      <c r="Q549" s="2" t="str">
        <f t="shared" si="25"/>
        <v/>
      </c>
      <c r="R549" s="2" t="str">
        <f t="shared" si="26"/>
        <v/>
      </c>
      <c r="S549" s="2" t="str">
        <f>IFERROR(IF($F549="","",INDEX(リスト!$C:$C,MATCH($F549,リスト!$B:$B,0))),"")</f>
        <v/>
      </c>
      <c r="T549" s="2" t="str">
        <f>IFERROR(IF($K549="","",INDEX(リスト!$F:$F,MATCH($K549,リスト!$E:$E,0))),"")</f>
        <v/>
      </c>
      <c r="U549" s="2" t="str">
        <f>IF($B549="","",RIGHT($G549*1000+200+COUNTIF($G$2:$G549,$G549),9))</f>
        <v/>
      </c>
      <c r="V549" s="2" t="str">
        <f>IF(OR($B549="",設定!$I$15="",設定!$I$15="独立"),"",IF($M549="","　－　",IF($L549="",IF(設定!$I$15="所・名","　－　・"&amp;$M549,IF(設定!$I$15="所/名","　－　 / "&amp;$M549,IF(設定!$I$15="(所)名","(　－　) "&amp;$M549,IF(設定!$I$15="名・所",$M549&amp;"・　－　",IF(設定!$I$15="名/所",$M549&amp;" / 　－　",IF(設定!$I$15="名(所)",$M549&amp;"(　－　)")))))),IF(設定!$I$15="所・名",INDEX(リスト!$S$2:$S$48,MATCH($L549,リスト!$R$2:$R$48,0))&amp;"・"&amp;$M549,IF(設定!$I$15="所/名",INDEX(リスト!$S$2:$S$48,MATCH($L549,リスト!$R$2:$R$48,0))&amp;" / "&amp;$M549,IF(設定!$I$15="(所)名","("&amp;INDEX(リスト!$S$2:$S$48,MATCH($L549,リスト!$R$2:$R$48,0))&amp;") "&amp;$M549,IF(設定!$I$15="名・所",$M549&amp;"・"&amp;INDEX(リスト!$S$2:$S$48,MATCH($L549,リスト!$R$2:$R$48,0)),IF(設定!$I$15="名/所",$M549&amp;" / "&amp;INDEX(リスト!$S$2:$S$48,MATCH($L549,リスト!$R$2:$R$48,0)),IF(設定!$I$15="名(所)",$M549&amp;" ("&amp;INDEX(リスト!$S$2:$S$48,MATCH($L549,リスト!$R$2:$R$48,0))&amp;")")))))))))</f>
        <v/>
      </c>
    </row>
    <row r="550" spans="15:22" x14ac:dyDescent="0.4">
      <c r="O550" s="2" t="str">
        <f>IFERROR(IF($B550="","",INDEX(所属情報!$E:$E,MATCH($A550,所属情報!$A:$A,0))),"")</f>
        <v/>
      </c>
      <c r="P550" s="2" t="str">
        <f t="shared" si="24"/>
        <v/>
      </c>
      <c r="Q550" s="2" t="str">
        <f t="shared" si="25"/>
        <v/>
      </c>
      <c r="R550" s="2" t="str">
        <f t="shared" si="26"/>
        <v/>
      </c>
      <c r="S550" s="2" t="str">
        <f>IFERROR(IF($F550="","",INDEX(リスト!$C:$C,MATCH($F550,リスト!$B:$B,0))),"")</f>
        <v/>
      </c>
      <c r="T550" s="2" t="str">
        <f>IFERROR(IF($K550="","",INDEX(リスト!$F:$F,MATCH($K550,リスト!$E:$E,0))),"")</f>
        <v/>
      </c>
      <c r="U550" s="2" t="str">
        <f>IF($B550="","",RIGHT($G550*1000+200+COUNTIF($G$2:$G550,$G550),9))</f>
        <v/>
      </c>
      <c r="V550" s="2" t="str">
        <f>IF(OR($B550="",設定!$I$15="",設定!$I$15="独立"),"",IF($M550="","　－　",IF($L550="",IF(設定!$I$15="所・名","　－　・"&amp;$M550,IF(設定!$I$15="所/名","　－　 / "&amp;$M550,IF(設定!$I$15="(所)名","(　－　) "&amp;$M550,IF(設定!$I$15="名・所",$M550&amp;"・　－　",IF(設定!$I$15="名/所",$M550&amp;" / 　－　",IF(設定!$I$15="名(所)",$M550&amp;"(　－　)")))))),IF(設定!$I$15="所・名",INDEX(リスト!$S$2:$S$48,MATCH($L550,リスト!$R$2:$R$48,0))&amp;"・"&amp;$M550,IF(設定!$I$15="所/名",INDEX(リスト!$S$2:$S$48,MATCH($L550,リスト!$R$2:$R$48,0))&amp;" / "&amp;$M550,IF(設定!$I$15="(所)名","("&amp;INDEX(リスト!$S$2:$S$48,MATCH($L550,リスト!$R$2:$R$48,0))&amp;") "&amp;$M550,IF(設定!$I$15="名・所",$M550&amp;"・"&amp;INDEX(リスト!$S$2:$S$48,MATCH($L550,リスト!$R$2:$R$48,0)),IF(設定!$I$15="名/所",$M550&amp;" / "&amp;INDEX(リスト!$S$2:$S$48,MATCH($L550,リスト!$R$2:$R$48,0)),IF(設定!$I$15="名(所)",$M550&amp;" ("&amp;INDEX(リスト!$S$2:$S$48,MATCH($L550,リスト!$R$2:$R$48,0))&amp;")")))))))))</f>
        <v/>
      </c>
    </row>
    <row r="551" spans="15:22" x14ac:dyDescent="0.4">
      <c r="O551" s="2" t="str">
        <f>IFERROR(IF($B551="","",INDEX(所属情報!$E:$E,MATCH($A551,所属情報!$A:$A,0))),"")</f>
        <v/>
      </c>
      <c r="P551" s="2" t="str">
        <f t="shared" si="24"/>
        <v/>
      </c>
      <c r="Q551" s="2" t="str">
        <f t="shared" si="25"/>
        <v/>
      </c>
      <c r="R551" s="2" t="str">
        <f t="shared" si="26"/>
        <v/>
      </c>
      <c r="S551" s="2" t="str">
        <f>IFERROR(IF($F551="","",INDEX(リスト!$C:$C,MATCH($F551,リスト!$B:$B,0))),"")</f>
        <v/>
      </c>
      <c r="T551" s="2" t="str">
        <f>IFERROR(IF($K551="","",INDEX(リスト!$F:$F,MATCH($K551,リスト!$E:$E,0))),"")</f>
        <v/>
      </c>
      <c r="U551" s="2" t="str">
        <f>IF($B551="","",RIGHT($G551*1000+200+COUNTIF($G$2:$G551,$G551),9))</f>
        <v/>
      </c>
      <c r="V551" s="2" t="str">
        <f>IF(OR($B551="",設定!$I$15="",設定!$I$15="独立"),"",IF($M551="","　－　",IF($L551="",IF(設定!$I$15="所・名","　－　・"&amp;$M551,IF(設定!$I$15="所/名","　－　 / "&amp;$M551,IF(設定!$I$15="(所)名","(　－　) "&amp;$M551,IF(設定!$I$15="名・所",$M551&amp;"・　－　",IF(設定!$I$15="名/所",$M551&amp;" / 　－　",IF(設定!$I$15="名(所)",$M551&amp;"(　－　)")))))),IF(設定!$I$15="所・名",INDEX(リスト!$S$2:$S$48,MATCH($L551,リスト!$R$2:$R$48,0))&amp;"・"&amp;$M551,IF(設定!$I$15="所/名",INDEX(リスト!$S$2:$S$48,MATCH($L551,リスト!$R$2:$R$48,0))&amp;" / "&amp;$M551,IF(設定!$I$15="(所)名","("&amp;INDEX(リスト!$S$2:$S$48,MATCH($L551,リスト!$R$2:$R$48,0))&amp;") "&amp;$M551,IF(設定!$I$15="名・所",$M551&amp;"・"&amp;INDEX(リスト!$S$2:$S$48,MATCH($L551,リスト!$R$2:$R$48,0)),IF(設定!$I$15="名/所",$M551&amp;" / "&amp;INDEX(リスト!$S$2:$S$48,MATCH($L551,リスト!$R$2:$R$48,0)),IF(設定!$I$15="名(所)",$M551&amp;" ("&amp;INDEX(リスト!$S$2:$S$48,MATCH($L551,リスト!$R$2:$R$48,0))&amp;")")))))))))</f>
        <v/>
      </c>
    </row>
    <row r="552" spans="15:22" x14ac:dyDescent="0.4">
      <c r="O552" s="2" t="str">
        <f>IFERROR(IF($B552="","",INDEX(所属情報!$E:$E,MATCH($A552,所属情報!$A:$A,0))),"")</f>
        <v/>
      </c>
      <c r="P552" s="2" t="str">
        <f t="shared" si="24"/>
        <v/>
      </c>
      <c r="Q552" s="2" t="str">
        <f t="shared" si="25"/>
        <v/>
      </c>
      <c r="R552" s="2" t="str">
        <f t="shared" si="26"/>
        <v/>
      </c>
      <c r="S552" s="2" t="str">
        <f>IFERROR(IF($F552="","",INDEX(リスト!$C:$C,MATCH($F552,リスト!$B:$B,0))),"")</f>
        <v/>
      </c>
      <c r="T552" s="2" t="str">
        <f>IFERROR(IF($K552="","",INDEX(リスト!$F:$F,MATCH($K552,リスト!$E:$E,0))),"")</f>
        <v/>
      </c>
      <c r="U552" s="2" t="str">
        <f>IF($B552="","",RIGHT($G552*1000+200+COUNTIF($G$2:$G552,$G552),9))</f>
        <v/>
      </c>
      <c r="V552" s="2" t="str">
        <f>IF(OR($B552="",設定!$I$15="",設定!$I$15="独立"),"",IF($M552="","　－　",IF($L552="",IF(設定!$I$15="所・名","　－　・"&amp;$M552,IF(設定!$I$15="所/名","　－　 / "&amp;$M552,IF(設定!$I$15="(所)名","(　－　) "&amp;$M552,IF(設定!$I$15="名・所",$M552&amp;"・　－　",IF(設定!$I$15="名/所",$M552&amp;" / 　－　",IF(設定!$I$15="名(所)",$M552&amp;"(　－　)")))))),IF(設定!$I$15="所・名",INDEX(リスト!$S$2:$S$48,MATCH($L552,リスト!$R$2:$R$48,0))&amp;"・"&amp;$M552,IF(設定!$I$15="所/名",INDEX(リスト!$S$2:$S$48,MATCH($L552,リスト!$R$2:$R$48,0))&amp;" / "&amp;$M552,IF(設定!$I$15="(所)名","("&amp;INDEX(リスト!$S$2:$S$48,MATCH($L552,リスト!$R$2:$R$48,0))&amp;") "&amp;$M552,IF(設定!$I$15="名・所",$M552&amp;"・"&amp;INDEX(リスト!$S$2:$S$48,MATCH($L552,リスト!$R$2:$R$48,0)),IF(設定!$I$15="名/所",$M552&amp;" / "&amp;INDEX(リスト!$S$2:$S$48,MATCH($L552,リスト!$R$2:$R$48,0)),IF(設定!$I$15="名(所)",$M552&amp;" ("&amp;INDEX(リスト!$S$2:$S$48,MATCH($L552,リスト!$R$2:$R$48,0))&amp;")")))))))))</f>
        <v/>
      </c>
    </row>
    <row r="553" spans="15:22" x14ac:dyDescent="0.4">
      <c r="O553" s="2" t="str">
        <f>IFERROR(IF($B553="","",INDEX(所属情報!$E:$E,MATCH($A553,所属情報!$A:$A,0))),"")</f>
        <v/>
      </c>
      <c r="P553" s="2" t="str">
        <f t="shared" si="24"/>
        <v/>
      </c>
      <c r="Q553" s="2" t="str">
        <f t="shared" si="25"/>
        <v/>
      </c>
      <c r="R553" s="2" t="str">
        <f t="shared" si="26"/>
        <v/>
      </c>
      <c r="S553" s="2" t="str">
        <f>IFERROR(IF($F553="","",INDEX(リスト!$C:$C,MATCH($F553,リスト!$B:$B,0))),"")</f>
        <v/>
      </c>
      <c r="T553" s="2" t="str">
        <f>IFERROR(IF($K553="","",INDEX(リスト!$F:$F,MATCH($K553,リスト!$E:$E,0))),"")</f>
        <v/>
      </c>
      <c r="U553" s="2" t="str">
        <f>IF($B553="","",RIGHT($G553*1000+200+COUNTIF($G$2:$G553,$G553),9))</f>
        <v/>
      </c>
      <c r="V553" s="2" t="str">
        <f>IF(OR($B553="",設定!$I$15="",設定!$I$15="独立"),"",IF($M553="","　－　",IF($L553="",IF(設定!$I$15="所・名","　－　・"&amp;$M553,IF(設定!$I$15="所/名","　－　 / "&amp;$M553,IF(設定!$I$15="(所)名","(　－　) "&amp;$M553,IF(設定!$I$15="名・所",$M553&amp;"・　－　",IF(設定!$I$15="名/所",$M553&amp;" / 　－　",IF(設定!$I$15="名(所)",$M553&amp;"(　－　)")))))),IF(設定!$I$15="所・名",INDEX(リスト!$S$2:$S$48,MATCH($L553,リスト!$R$2:$R$48,0))&amp;"・"&amp;$M553,IF(設定!$I$15="所/名",INDEX(リスト!$S$2:$S$48,MATCH($L553,リスト!$R$2:$R$48,0))&amp;" / "&amp;$M553,IF(設定!$I$15="(所)名","("&amp;INDEX(リスト!$S$2:$S$48,MATCH($L553,リスト!$R$2:$R$48,0))&amp;") "&amp;$M553,IF(設定!$I$15="名・所",$M553&amp;"・"&amp;INDEX(リスト!$S$2:$S$48,MATCH($L553,リスト!$R$2:$R$48,0)),IF(設定!$I$15="名/所",$M553&amp;" / "&amp;INDEX(リスト!$S$2:$S$48,MATCH($L553,リスト!$R$2:$R$48,0)),IF(設定!$I$15="名(所)",$M553&amp;" ("&amp;INDEX(リスト!$S$2:$S$48,MATCH($L553,リスト!$R$2:$R$48,0))&amp;")")))))))))</f>
        <v/>
      </c>
    </row>
    <row r="554" spans="15:22" x14ac:dyDescent="0.4">
      <c r="O554" s="2" t="str">
        <f>IFERROR(IF($B554="","",INDEX(所属情報!$E:$E,MATCH($A554,所属情報!$A:$A,0))),"")</f>
        <v/>
      </c>
      <c r="P554" s="2" t="str">
        <f t="shared" si="24"/>
        <v/>
      </c>
      <c r="Q554" s="2" t="str">
        <f t="shared" si="25"/>
        <v/>
      </c>
      <c r="R554" s="2" t="str">
        <f t="shared" si="26"/>
        <v/>
      </c>
      <c r="S554" s="2" t="str">
        <f>IFERROR(IF($F554="","",INDEX(リスト!$C:$C,MATCH($F554,リスト!$B:$B,0))),"")</f>
        <v/>
      </c>
      <c r="T554" s="2" t="str">
        <f>IFERROR(IF($K554="","",INDEX(リスト!$F:$F,MATCH($K554,リスト!$E:$E,0))),"")</f>
        <v/>
      </c>
      <c r="U554" s="2" t="str">
        <f>IF($B554="","",RIGHT($G554*1000+200+COUNTIF($G$2:$G554,$G554),9))</f>
        <v/>
      </c>
      <c r="V554" s="2" t="str">
        <f>IF(OR($B554="",設定!$I$15="",設定!$I$15="独立"),"",IF($M554="","　－　",IF($L554="",IF(設定!$I$15="所・名","　－　・"&amp;$M554,IF(設定!$I$15="所/名","　－　 / "&amp;$M554,IF(設定!$I$15="(所)名","(　－　) "&amp;$M554,IF(設定!$I$15="名・所",$M554&amp;"・　－　",IF(設定!$I$15="名/所",$M554&amp;" / 　－　",IF(設定!$I$15="名(所)",$M554&amp;"(　－　)")))))),IF(設定!$I$15="所・名",INDEX(リスト!$S$2:$S$48,MATCH($L554,リスト!$R$2:$R$48,0))&amp;"・"&amp;$M554,IF(設定!$I$15="所/名",INDEX(リスト!$S$2:$S$48,MATCH($L554,リスト!$R$2:$R$48,0))&amp;" / "&amp;$M554,IF(設定!$I$15="(所)名","("&amp;INDEX(リスト!$S$2:$S$48,MATCH($L554,リスト!$R$2:$R$48,0))&amp;") "&amp;$M554,IF(設定!$I$15="名・所",$M554&amp;"・"&amp;INDEX(リスト!$S$2:$S$48,MATCH($L554,リスト!$R$2:$R$48,0)),IF(設定!$I$15="名/所",$M554&amp;" / "&amp;INDEX(リスト!$S$2:$S$48,MATCH($L554,リスト!$R$2:$R$48,0)),IF(設定!$I$15="名(所)",$M554&amp;" ("&amp;INDEX(リスト!$S$2:$S$48,MATCH($L554,リスト!$R$2:$R$48,0))&amp;")")))))))))</f>
        <v/>
      </c>
    </row>
    <row r="555" spans="15:22" x14ac:dyDescent="0.4">
      <c r="O555" s="2" t="str">
        <f>IFERROR(IF($B555="","",INDEX(所属情報!$E:$E,MATCH($A555,所属情報!$A:$A,0))),"")</f>
        <v/>
      </c>
      <c r="P555" s="2" t="str">
        <f t="shared" si="24"/>
        <v/>
      </c>
      <c r="Q555" s="2" t="str">
        <f t="shared" si="25"/>
        <v/>
      </c>
      <c r="R555" s="2" t="str">
        <f t="shared" si="26"/>
        <v/>
      </c>
      <c r="S555" s="2" t="str">
        <f>IFERROR(IF($F555="","",INDEX(リスト!$C:$C,MATCH($F555,リスト!$B:$B,0))),"")</f>
        <v/>
      </c>
      <c r="T555" s="2" t="str">
        <f>IFERROR(IF($K555="","",INDEX(リスト!$F:$F,MATCH($K555,リスト!$E:$E,0))),"")</f>
        <v/>
      </c>
      <c r="U555" s="2" t="str">
        <f>IF($B555="","",RIGHT($G555*1000+200+COUNTIF($G$2:$G555,$G555),9))</f>
        <v/>
      </c>
      <c r="V555" s="2" t="str">
        <f>IF(OR($B555="",設定!$I$15="",設定!$I$15="独立"),"",IF($M555="","　－　",IF($L555="",IF(設定!$I$15="所・名","　－　・"&amp;$M555,IF(設定!$I$15="所/名","　－　 / "&amp;$M555,IF(設定!$I$15="(所)名","(　－　) "&amp;$M555,IF(設定!$I$15="名・所",$M555&amp;"・　－　",IF(設定!$I$15="名/所",$M555&amp;" / 　－　",IF(設定!$I$15="名(所)",$M555&amp;"(　－　)")))))),IF(設定!$I$15="所・名",INDEX(リスト!$S$2:$S$48,MATCH($L555,リスト!$R$2:$R$48,0))&amp;"・"&amp;$M555,IF(設定!$I$15="所/名",INDEX(リスト!$S$2:$S$48,MATCH($L555,リスト!$R$2:$R$48,0))&amp;" / "&amp;$M555,IF(設定!$I$15="(所)名","("&amp;INDEX(リスト!$S$2:$S$48,MATCH($L555,リスト!$R$2:$R$48,0))&amp;") "&amp;$M555,IF(設定!$I$15="名・所",$M555&amp;"・"&amp;INDEX(リスト!$S$2:$S$48,MATCH($L555,リスト!$R$2:$R$48,0)),IF(設定!$I$15="名/所",$M555&amp;" / "&amp;INDEX(リスト!$S$2:$S$48,MATCH($L555,リスト!$R$2:$R$48,0)),IF(設定!$I$15="名(所)",$M555&amp;" ("&amp;INDEX(リスト!$S$2:$S$48,MATCH($L555,リスト!$R$2:$R$48,0))&amp;")")))))))))</f>
        <v/>
      </c>
    </row>
    <row r="556" spans="15:22" x14ac:dyDescent="0.4">
      <c r="O556" s="2" t="str">
        <f>IFERROR(IF($B556="","",INDEX(所属情報!$E:$E,MATCH($A556,所属情報!$A:$A,0))),"")</f>
        <v/>
      </c>
      <c r="P556" s="2" t="str">
        <f t="shared" si="24"/>
        <v/>
      </c>
      <c r="Q556" s="2" t="str">
        <f t="shared" si="25"/>
        <v/>
      </c>
      <c r="R556" s="2" t="str">
        <f t="shared" si="26"/>
        <v/>
      </c>
      <c r="S556" s="2" t="str">
        <f>IFERROR(IF($F556="","",INDEX(リスト!$C:$C,MATCH($F556,リスト!$B:$B,0))),"")</f>
        <v/>
      </c>
      <c r="T556" s="2" t="str">
        <f>IFERROR(IF($K556="","",INDEX(リスト!$F:$F,MATCH($K556,リスト!$E:$E,0))),"")</f>
        <v/>
      </c>
      <c r="U556" s="2" t="str">
        <f>IF($B556="","",RIGHT($G556*1000+200+COUNTIF($G$2:$G556,$G556),9))</f>
        <v/>
      </c>
      <c r="V556" s="2" t="str">
        <f>IF(OR($B556="",設定!$I$15="",設定!$I$15="独立"),"",IF($M556="","　－　",IF($L556="",IF(設定!$I$15="所・名","　－　・"&amp;$M556,IF(設定!$I$15="所/名","　－　 / "&amp;$M556,IF(設定!$I$15="(所)名","(　－　) "&amp;$M556,IF(設定!$I$15="名・所",$M556&amp;"・　－　",IF(設定!$I$15="名/所",$M556&amp;" / 　－　",IF(設定!$I$15="名(所)",$M556&amp;"(　－　)")))))),IF(設定!$I$15="所・名",INDEX(リスト!$S$2:$S$48,MATCH($L556,リスト!$R$2:$R$48,0))&amp;"・"&amp;$M556,IF(設定!$I$15="所/名",INDEX(リスト!$S$2:$S$48,MATCH($L556,リスト!$R$2:$R$48,0))&amp;" / "&amp;$M556,IF(設定!$I$15="(所)名","("&amp;INDEX(リスト!$S$2:$S$48,MATCH($L556,リスト!$R$2:$R$48,0))&amp;") "&amp;$M556,IF(設定!$I$15="名・所",$M556&amp;"・"&amp;INDEX(リスト!$S$2:$S$48,MATCH($L556,リスト!$R$2:$R$48,0)),IF(設定!$I$15="名/所",$M556&amp;" / "&amp;INDEX(リスト!$S$2:$S$48,MATCH($L556,リスト!$R$2:$R$48,0)),IF(設定!$I$15="名(所)",$M556&amp;" ("&amp;INDEX(リスト!$S$2:$S$48,MATCH($L556,リスト!$R$2:$R$48,0))&amp;")")))))))))</f>
        <v/>
      </c>
    </row>
    <row r="557" spans="15:22" x14ac:dyDescent="0.4">
      <c r="O557" s="2" t="str">
        <f>IFERROR(IF($B557="","",INDEX(所属情報!$E:$E,MATCH($A557,所属情報!$A:$A,0))),"")</f>
        <v/>
      </c>
      <c r="P557" s="2" t="str">
        <f t="shared" si="24"/>
        <v/>
      </c>
      <c r="Q557" s="2" t="str">
        <f t="shared" si="25"/>
        <v/>
      </c>
      <c r="R557" s="2" t="str">
        <f t="shared" si="26"/>
        <v/>
      </c>
      <c r="S557" s="2" t="str">
        <f>IFERROR(IF($F557="","",INDEX(リスト!$C:$C,MATCH($F557,リスト!$B:$B,0))),"")</f>
        <v/>
      </c>
      <c r="T557" s="2" t="str">
        <f>IFERROR(IF($K557="","",INDEX(リスト!$F:$F,MATCH($K557,リスト!$E:$E,0))),"")</f>
        <v/>
      </c>
      <c r="U557" s="2" t="str">
        <f>IF($B557="","",RIGHT($G557*1000+200+COUNTIF($G$2:$G557,$G557),9))</f>
        <v/>
      </c>
      <c r="V557" s="2" t="str">
        <f>IF(OR($B557="",設定!$I$15="",設定!$I$15="独立"),"",IF($M557="","　－　",IF($L557="",IF(設定!$I$15="所・名","　－　・"&amp;$M557,IF(設定!$I$15="所/名","　－　 / "&amp;$M557,IF(設定!$I$15="(所)名","(　－　) "&amp;$M557,IF(設定!$I$15="名・所",$M557&amp;"・　－　",IF(設定!$I$15="名/所",$M557&amp;" / 　－　",IF(設定!$I$15="名(所)",$M557&amp;"(　－　)")))))),IF(設定!$I$15="所・名",INDEX(リスト!$S$2:$S$48,MATCH($L557,リスト!$R$2:$R$48,0))&amp;"・"&amp;$M557,IF(設定!$I$15="所/名",INDEX(リスト!$S$2:$S$48,MATCH($L557,リスト!$R$2:$R$48,0))&amp;" / "&amp;$M557,IF(設定!$I$15="(所)名","("&amp;INDEX(リスト!$S$2:$S$48,MATCH($L557,リスト!$R$2:$R$48,0))&amp;") "&amp;$M557,IF(設定!$I$15="名・所",$M557&amp;"・"&amp;INDEX(リスト!$S$2:$S$48,MATCH($L557,リスト!$R$2:$R$48,0)),IF(設定!$I$15="名/所",$M557&amp;" / "&amp;INDEX(リスト!$S$2:$S$48,MATCH($L557,リスト!$R$2:$R$48,0)),IF(設定!$I$15="名(所)",$M557&amp;" ("&amp;INDEX(リスト!$S$2:$S$48,MATCH($L557,リスト!$R$2:$R$48,0))&amp;")")))))))))</f>
        <v/>
      </c>
    </row>
    <row r="558" spans="15:22" x14ac:dyDescent="0.4">
      <c r="O558" s="2" t="str">
        <f>IFERROR(IF($B558="","",INDEX(所属情報!$E:$E,MATCH($A558,所属情報!$A:$A,0))),"")</f>
        <v/>
      </c>
      <c r="P558" s="2" t="str">
        <f t="shared" si="24"/>
        <v/>
      </c>
      <c r="Q558" s="2" t="str">
        <f t="shared" si="25"/>
        <v/>
      </c>
      <c r="R558" s="2" t="str">
        <f t="shared" si="26"/>
        <v/>
      </c>
      <c r="S558" s="2" t="str">
        <f>IFERROR(IF($F558="","",INDEX(リスト!$C:$C,MATCH($F558,リスト!$B:$B,0))),"")</f>
        <v/>
      </c>
      <c r="T558" s="2" t="str">
        <f>IFERROR(IF($K558="","",INDEX(リスト!$F:$F,MATCH($K558,リスト!$E:$E,0))),"")</f>
        <v/>
      </c>
      <c r="U558" s="2" t="str">
        <f>IF($B558="","",RIGHT($G558*1000+200+COUNTIF($G$2:$G558,$G558),9))</f>
        <v/>
      </c>
      <c r="V558" s="2" t="str">
        <f>IF(OR($B558="",設定!$I$15="",設定!$I$15="独立"),"",IF($M558="","　－　",IF($L558="",IF(設定!$I$15="所・名","　－　・"&amp;$M558,IF(設定!$I$15="所/名","　－　 / "&amp;$M558,IF(設定!$I$15="(所)名","(　－　) "&amp;$M558,IF(設定!$I$15="名・所",$M558&amp;"・　－　",IF(設定!$I$15="名/所",$M558&amp;" / 　－　",IF(設定!$I$15="名(所)",$M558&amp;"(　－　)")))))),IF(設定!$I$15="所・名",INDEX(リスト!$S$2:$S$48,MATCH($L558,リスト!$R$2:$R$48,0))&amp;"・"&amp;$M558,IF(設定!$I$15="所/名",INDEX(リスト!$S$2:$S$48,MATCH($L558,リスト!$R$2:$R$48,0))&amp;" / "&amp;$M558,IF(設定!$I$15="(所)名","("&amp;INDEX(リスト!$S$2:$S$48,MATCH($L558,リスト!$R$2:$R$48,0))&amp;") "&amp;$M558,IF(設定!$I$15="名・所",$M558&amp;"・"&amp;INDEX(リスト!$S$2:$S$48,MATCH($L558,リスト!$R$2:$R$48,0)),IF(設定!$I$15="名/所",$M558&amp;" / "&amp;INDEX(リスト!$S$2:$S$48,MATCH($L558,リスト!$R$2:$R$48,0)),IF(設定!$I$15="名(所)",$M558&amp;" ("&amp;INDEX(リスト!$S$2:$S$48,MATCH($L558,リスト!$R$2:$R$48,0))&amp;")")))))))))</f>
        <v/>
      </c>
    </row>
    <row r="559" spans="15:22" x14ac:dyDescent="0.4">
      <c r="O559" s="2" t="str">
        <f>IFERROR(IF($B559="","",INDEX(所属情報!$E:$E,MATCH($A559,所属情報!$A:$A,0))),"")</f>
        <v/>
      </c>
      <c r="P559" s="2" t="str">
        <f t="shared" si="24"/>
        <v/>
      </c>
      <c r="Q559" s="2" t="str">
        <f t="shared" si="25"/>
        <v/>
      </c>
      <c r="R559" s="2" t="str">
        <f t="shared" si="26"/>
        <v/>
      </c>
      <c r="S559" s="2" t="str">
        <f>IFERROR(IF($F559="","",INDEX(リスト!$C:$C,MATCH($F559,リスト!$B:$B,0))),"")</f>
        <v/>
      </c>
      <c r="T559" s="2" t="str">
        <f>IFERROR(IF($K559="","",INDEX(リスト!$F:$F,MATCH($K559,リスト!$E:$E,0))),"")</f>
        <v/>
      </c>
      <c r="U559" s="2" t="str">
        <f>IF($B559="","",RIGHT($G559*1000+200+COUNTIF($G$2:$G559,$G559),9))</f>
        <v/>
      </c>
      <c r="V559" s="2" t="str">
        <f>IF(OR($B559="",設定!$I$15="",設定!$I$15="独立"),"",IF($M559="","　－　",IF($L559="",IF(設定!$I$15="所・名","　－　・"&amp;$M559,IF(設定!$I$15="所/名","　－　 / "&amp;$M559,IF(設定!$I$15="(所)名","(　－　) "&amp;$M559,IF(設定!$I$15="名・所",$M559&amp;"・　－　",IF(設定!$I$15="名/所",$M559&amp;" / 　－　",IF(設定!$I$15="名(所)",$M559&amp;"(　－　)")))))),IF(設定!$I$15="所・名",INDEX(リスト!$S$2:$S$48,MATCH($L559,リスト!$R$2:$R$48,0))&amp;"・"&amp;$M559,IF(設定!$I$15="所/名",INDEX(リスト!$S$2:$S$48,MATCH($L559,リスト!$R$2:$R$48,0))&amp;" / "&amp;$M559,IF(設定!$I$15="(所)名","("&amp;INDEX(リスト!$S$2:$S$48,MATCH($L559,リスト!$R$2:$R$48,0))&amp;") "&amp;$M559,IF(設定!$I$15="名・所",$M559&amp;"・"&amp;INDEX(リスト!$S$2:$S$48,MATCH($L559,リスト!$R$2:$R$48,0)),IF(設定!$I$15="名/所",$M559&amp;" / "&amp;INDEX(リスト!$S$2:$S$48,MATCH($L559,リスト!$R$2:$R$48,0)),IF(設定!$I$15="名(所)",$M559&amp;" ("&amp;INDEX(リスト!$S$2:$S$48,MATCH($L559,リスト!$R$2:$R$48,0))&amp;")")))))))))</f>
        <v/>
      </c>
    </row>
    <row r="560" spans="15:22" x14ac:dyDescent="0.4">
      <c r="O560" s="2" t="str">
        <f>IFERROR(IF($B560="","",INDEX(所属情報!$E:$E,MATCH($A560,所属情報!$A:$A,0))),"")</f>
        <v/>
      </c>
      <c r="P560" s="2" t="str">
        <f t="shared" si="24"/>
        <v/>
      </c>
      <c r="Q560" s="2" t="str">
        <f t="shared" si="25"/>
        <v/>
      </c>
      <c r="R560" s="2" t="str">
        <f t="shared" si="26"/>
        <v/>
      </c>
      <c r="S560" s="2" t="str">
        <f>IFERROR(IF($F560="","",INDEX(リスト!$C:$C,MATCH($F560,リスト!$B:$B,0))),"")</f>
        <v/>
      </c>
      <c r="T560" s="2" t="str">
        <f>IFERROR(IF($K560="","",INDEX(リスト!$F:$F,MATCH($K560,リスト!$E:$E,0))),"")</f>
        <v/>
      </c>
      <c r="U560" s="2" t="str">
        <f>IF($B560="","",RIGHT($G560*1000+200+COUNTIF($G$2:$G560,$G560),9))</f>
        <v/>
      </c>
      <c r="V560" s="2" t="str">
        <f>IF(OR($B560="",設定!$I$15="",設定!$I$15="独立"),"",IF($M560="","　－　",IF($L560="",IF(設定!$I$15="所・名","　－　・"&amp;$M560,IF(設定!$I$15="所/名","　－　 / "&amp;$M560,IF(設定!$I$15="(所)名","(　－　) "&amp;$M560,IF(設定!$I$15="名・所",$M560&amp;"・　－　",IF(設定!$I$15="名/所",$M560&amp;" / 　－　",IF(設定!$I$15="名(所)",$M560&amp;"(　－　)")))))),IF(設定!$I$15="所・名",INDEX(リスト!$S$2:$S$48,MATCH($L560,リスト!$R$2:$R$48,0))&amp;"・"&amp;$M560,IF(設定!$I$15="所/名",INDEX(リスト!$S$2:$S$48,MATCH($L560,リスト!$R$2:$R$48,0))&amp;" / "&amp;$M560,IF(設定!$I$15="(所)名","("&amp;INDEX(リスト!$S$2:$S$48,MATCH($L560,リスト!$R$2:$R$48,0))&amp;") "&amp;$M560,IF(設定!$I$15="名・所",$M560&amp;"・"&amp;INDEX(リスト!$S$2:$S$48,MATCH($L560,リスト!$R$2:$R$48,0)),IF(設定!$I$15="名/所",$M560&amp;" / "&amp;INDEX(リスト!$S$2:$S$48,MATCH($L560,リスト!$R$2:$R$48,0)),IF(設定!$I$15="名(所)",$M560&amp;" ("&amp;INDEX(リスト!$S$2:$S$48,MATCH($L560,リスト!$R$2:$R$48,0))&amp;")")))))))))</f>
        <v/>
      </c>
    </row>
    <row r="561" spans="15:22" x14ac:dyDescent="0.4">
      <c r="O561" s="2" t="str">
        <f>IFERROR(IF($B561="","",INDEX(所属情報!$E:$E,MATCH($A561,所属情報!$A:$A,0))),"")</f>
        <v/>
      </c>
      <c r="P561" s="2" t="str">
        <f t="shared" si="24"/>
        <v/>
      </c>
      <c r="Q561" s="2" t="str">
        <f t="shared" si="25"/>
        <v/>
      </c>
      <c r="R561" s="2" t="str">
        <f t="shared" si="26"/>
        <v/>
      </c>
      <c r="S561" s="2" t="str">
        <f>IFERROR(IF($F561="","",INDEX(リスト!$C:$C,MATCH($F561,リスト!$B:$B,0))),"")</f>
        <v/>
      </c>
      <c r="T561" s="2" t="str">
        <f>IFERROR(IF($K561="","",INDEX(リスト!$F:$F,MATCH($K561,リスト!$E:$E,0))),"")</f>
        <v/>
      </c>
      <c r="U561" s="2" t="str">
        <f>IF($B561="","",RIGHT($G561*1000+200+COUNTIF($G$2:$G561,$G561),9))</f>
        <v/>
      </c>
      <c r="V561" s="2" t="str">
        <f>IF(OR($B561="",設定!$I$15="",設定!$I$15="独立"),"",IF($M561="","　－　",IF($L561="",IF(設定!$I$15="所・名","　－　・"&amp;$M561,IF(設定!$I$15="所/名","　－　 / "&amp;$M561,IF(設定!$I$15="(所)名","(　－　) "&amp;$M561,IF(設定!$I$15="名・所",$M561&amp;"・　－　",IF(設定!$I$15="名/所",$M561&amp;" / 　－　",IF(設定!$I$15="名(所)",$M561&amp;"(　－　)")))))),IF(設定!$I$15="所・名",INDEX(リスト!$S$2:$S$48,MATCH($L561,リスト!$R$2:$R$48,0))&amp;"・"&amp;$M561,IF(設定!$I$15="所/名",INDEX(リスト!$S$2:$S$48,MATCH($L561,リスト!$R$2:$R$48,0))&amp;" / "&amp;$M561,IF(設定!$I$15="(所)名","("&amp;INDEX(リスト!$S$2:$S$48,MATCH($L561,リスト!$R$2:$R$48,0))&amp;") "&amp;$M561,IF(設定!$I$15="名・所",$M561&amp;"・"&amp;INDEX(リスト!$S$2:$S$48,MATCH($L561,リスト!$R$2:$R$48,0)),IF(設定!$I$15="名/所",$M561&amp;" / "&amp;INDEX(リスト!$S$2:$S$48,MATCH($L561,リスト!$R$2:$R$48,0)),IF(設定!$I$15="名(所)",$M561&amp;" ("&amp;INDEX(リスト!$S$2:$S$48,MATCH($L561,リスト!$R$2:$R$48,0))&amp;")")))))))))</f>
        <v/>
      </c>
    </row>
    <row r="562" spans="15:22" x14ac:dyDescent="0.4">
      <c r="O562" s="2" t="str">
        <f>IFERROR(IF($B562="","",INDEX(所属情報!$E:$E,MATCH($A562,所属情報!$A:$A,0))),"")</f>
        <v/>
      </c>
      <c r="P562" s="2" t="str">
        <f t="shared" si="24"/>
        <v/>
      </c>
      <c r="Q562" s="2" t="str">
        <f t="shared" si="25"/>
        <v/>
      </c>
      <c r="R562" s="2" t="str">
        <f t="shared" si="26"/>
        <v/>
      </c>
      <c r="S562" s="2" t="str">
        <f>IFERROR(IF($F562="","",INDEX(リスト!$C:$C,MATCH($F562,リスト!$B:$B,0))),"")</f>
        <v/>
      </c>
      <c r="T562" s="2" t="str">
        <f>IFERROR(IF($K562="","",INDEX(リスト!$F:$F,MATCH($K562,リスト!$E:$E,0))),"")</f>
        <v/>
      </c>
      <c r="U562" s="2" t="str">
        <f>IF($B562="","",RIGHT($G562*1000+200+COUNTIF($G$2:$G562,$G562),9))</f>
        <v/>
      </c>
      <c r="V562" s="2" t="str">
        <f>IF(OR($B562="",設定!$I$15="",設定!$I$15="独立"),"",IF($M562="","　－　",IF($L562="",IF(設定!$I$15="所・名","　－　・"&amp;$M562,IF(設定!$I$15="所/名","　－　 / "&amp;$M562,IF(設定!$I$15="(所)名","(　－　) "&amp;$M562,IF(設定!$I$15="名・所",$M562&amp;"・　－　",IF(設定!$I$15="名/所",$M562&amp;" / 　－　",IF(設定!$I$15="名(所)",$M562&amp;"(　－　)")))))),IF(設定!$I$15="所・名",INDEX(リスト!$S$2:$S$48,MATCH($L562,リスト!$R$2:$R$48,0))&amp;"・"&amp;$M562,IF(設定!$I$15="所/名",INDEX(リスト!$S$2:$S$48,MATCH($L562,リスト!$R$2:$R$48,0))&amp;" / "&amp;$M562,IF(設定!$I$15="(所)名","("&amp;INDEX(リスト!$S$2:$S$48,MATCH($L562,リスト!$R$2:$R$48,0))&amp;") "&amp;$M562,IF(設定!$I$15="名・所",$M562&amp;"・"&amp;INDEX(リスト!$S$2:$S$48,MATCH($L562,リスト!$R$2:$R$48,0)),IF(設定!$I$15="名/所",$M562&amp;" / "&amp;INDEX(リスト!$S$2:$S$48,MATCH($L562,リスト!$R$2:$R$48,0)),IF(設定!$I$15="名(所)",$M562&amp;" ("&amp;INDEX(リスト!$S$2:$S$48,MATCH($L562,リスト!$R$2:$R$48,0))&amp;")")))))))))</f>
        <v/>
      </c>
    </row>
    <row r="563" spans="15:22" x14ac:dyDescent="0.4">
      <c r="O563" s="2" t="str">
        <f>IFERROR(IF($B563="","",INDEX(所属情報!$E:$E,MATCH($A563,所属情報!$A:$A,0))),"")</f>
        <v/>
      </c>
      <c r="P563" s="2" t="str">
        <f t="shared" si="24"/>
        <v/>
      </c>
      <c r="Q563" s="2" t="str">
        <f t="shared" si="25"/>
        <v/>
      </c>
      <c r="R563" s="2" t="str">
        <f t="shared" si="26"/>
        <v/>
      </c>
      <c r="S563" s="2" t="str">
        <f>IFERROR(IF($F563="","",INDEX(リスト!$C:$C,MATCH($F563,リスト!$B:$B,0))),"")</f>
        <v/>
      </c>
      <c r="T563" s="2" t="str">
        <f>IFERROR(IF($K563="","",INDEX(リスト!$F:$F,MATCH($K563,リスト!$E:$E,0))),"")</f>
        <v/>
      </c>
      <c r="U563" s="2" t="str">
        <f>IF($B563="","",RIGHT($G563*1000+200+COUNTIF($G$2:$G563,$G563),9))</f>
        <v/>
      </c>
      <c r="V563" s="2" t="str">
        <f>IF(OR($B563="",設定!$I$15="",設定!$I$15="独立"),"",IF($M563="","　－　",IF($L563="",IF(設定!$I$15="所・名","　－　・"&amp;$M563,IF(設定!$I$15="所/名","　－　 / "&amp;$M563,IF(設定!$I$15="(所)名","(　－　) "&amp;$M563,IF(設定!$I$15="名・所",$M563&amp;"・　－　",IF(設定!$I$15="名/所",$M563&amp;" / 　－　",IF(設定!$I$15="名(所)",$M563&amp;"(　－　)")))))),IF(設定!$I$15="所・名",INDEX(リスト!$S$2:$S$48,MATCH($L563,リスト!$R$2:$R$48,0))&amp;"・"&amp;$M563,IF(設定!$I$15="所/名",INDEX(リスト!$S$2:$S$48,MATCH($L563,リスト!$R$2:$R$48,0))&amp;" / "&amp;$M563,IF(設定!$I$15="(所)名","("&amp;INDEX(リスト!$S$2:$S$48,MATCH($L563,リスト!$R$2:$R$48,0))&amp;") "&amp;$M563,IF(設定!$I$15="名・所",$M563&amp;"・"&amp;INDEX(リスト!$S$2:$S$48,MATCH($L563,リスト!$R$2:$R$48,0)),IF(設定!$I$15="名/所",$M563&amp;" / "&amp;INDEX(リスト!$S$2:$S$48,MATCH($L563,リスト!$R$2:$R$48,0)),IF(設定!$I$15="名(所)",$M563&amp;" ("&amp;INDEX(リスト!$S$2:$S$48,MATCH($L563,リスト!$R$2:$R$48,0))&amp;")")))))))))</f>
        <v/>
      </c>
    </row>
    <row r="564" spans="15:22" x14ac:dyDescent="0.4">
      <c r="O564" s="2" t="str">
        <f>IFERROR(IF($B564="","",INDEX(所属情報!$E:$E,MATCH($A564,所属情報!$A:$A,0))),"")</f>
        <v/>
      </c>
      <c r="P564" s="2" t="str">
        <f t="shared" si="24"/>
        <v/>
      </c>
      <c r="Q564" s="2" t="str">
        <f t="shared" si="25"/>
        <v/>
      </c>
      <c r="R564" s="2" t="str">
        <f t="shared" si="26"/>
        <v/>
      </c>
      <c r="S564" s="2" t="str">
        <f>IFERROR(IF($F564="","",INDEX(リスト!$C:$C,MATCH($F564,リスト!$B:$B,0))),"")</f>
        <v/>
      </c>
      <c r="T564" s="2" t="str">
        <f>IFERROR(IF($K564="","",INDEX(リスト!$F:$F,MATCH($K564,リスト!$E:$E,0))),"")</f>
        <v/>
      </c>
      <c r="U564" s="2" t="str">
        <f>IF($B564="","",RIGHT($G564*1000+200+COUNTIF($G$2:$G564,$G564),9))</f>
        <v/>
      </c>
      <c r="V564" s="2" t="str">
        <f>IF(OR($B564="",設定!$I$15="",設定!$I$15="独立"),"",IF($M564="","　－　",IF($L564="",IF(設定!$I$15="所・名","　－　・"&amp;$M564,IF(設定!$I$15="所/名","　－　 / "&amp;$M564,IF(設定!$I$15="(所)名","(　－　) "&amp;$M564,IF(設定!$I$15="名・所",$M564&amp;"・　－　",IF(設定!$I$15="名/所",$M564&amp;" / 　－　",IF(設定!$I$15="名(所)",$M564&amp;"(　－　)")))))),IF(設定!$I$15="所・名",INDEX(リスト!$S$2:$S$48,MATCH($L564,リスト!$R$2:$R$48,0))&amp;"・"&amp;$M564,IF(設定!$I$15="所/名",INDEX(リスト!$S$2:$S$48,MATCH($L564,リスト!$R$2:$R$48,0))&amp;" / "&amp;$M564,IF(設定!$I$15="(所)名","("&amp;INDEX(リスト!$S$2:$S$48,MATCH($L564,リスト!$R$2:$R$48,0))&amp;") "&amp;$M564,IF(設定!$I$15="名・所",$M564&amp;"・"&amp;INDEX(リスト!$S$2:$S$48,MATCH($L564,リスト!$R$2:$R$48,0)),IF(設定!$I$15="名/所",$M564&amp;" / "&amp;INDEX(リスト!$S$2:$S$48,MATCH($L564,リスト!$R$2:$R$48,0)),IF(設定!$I$15="名(所)",$M564&amp;" ("&amp;INDEX(リスト!$S$2:$S$48,MATCH($L564,リスト!$R$2:$R$48,0))&amp;")")))))))))</f>
        <v/>
      </c>
    </row>
    <row r="565" spans="15:22" x14ac:dyDescent="0.4">
      <c r="O565" s="2" t="str">
        <f>IFERROR(IF($B565="","",INDEX(所属情報!$E:$E,MATCH($A565,所属情報!$A:$A,0))),"")</f>
        <v/>
      </c>
      <c r="P565" s="2" t="str">
        <f t="shared" si="24"/>
        <v/>
      </c>
      <c r="Q565" s="2" t="str">
        <f t="shared" si="25"/>
        <v/>
      </c>
      <c r="R565" s="2" t="str">
        <f t="shared" si="26"/>
        <v/>
      </c>
      <c r="S565" s="2" t="str">
        <f>IFERROR(IF($F565="","",INDEX(リスト!$C:$C,MATCH($F565,リスト!$B:$B,0))),"")</f>
        <v/>
      </c>
      <c r="T565" s="2" t="str">
        <f>IFERROR(IF($K565="","",INDEX(リスト!$F:$F,MATCH($K565,リスト!$E:$E,0))),"")</f>
        <v/>
      </c>
      <c r="U565" s="2" t="str">
        <f>IF($B565="","",RIGHT($G565*1000+200+COUNTIF($G$2:$G565,$G565),9))</f>
        <v/>
      </c>
      <c r="V565" s="2" t="str">
        <f>IF(OR($B565="",設定!$I$15="",設定!$I$15="独立"),"",IF($M565="","　－　",IF($L565="",IF(設定!$I$15="所・名","　－　・"&amp;$M565,IF(設定!$I$15="所/名","　－　 / "&amp;$M565,IF(設定!$I$15="(所)名","(　－　) "&amp;$M565,IF(設定!$I$15="名・所",$M565&amp;"・　－　",IF(設定!$I$15="名/所",$M565&amp;" / 　－　",IF(設定!$I$15="名(所)",$M565&amp;"(　－　)")))))),IF(設定!$I$15="所・名",INDEX(リスト!$S$2:$S$48,MATCH($L565,リスト!$R$2:$R$48,0))&amp;"・"&amp;$M565,IF(設定!$I$15="所/名",INDEX(リスト!$S$2:$S$48,MATCH($L565,リスト!$R$2:$R$48,0))&amp;" / "&amp;$M565,IF(設定!$I$15="(所)名","("&amp;INDEX(リスト!$S$2:$S$48,MATCH($L565,リスト!$R$2:$R$48,0))&amp;") "&amp;$M565,IF(設定!$I$15="名・所",$M565&amp;"・"&amp;INDEX(リスト!$S$2:$S$48,MATCH($L565,リスト!$R$2:$R$48,0)),IF(設定!$I$15="名/所",$M565&amp;" / "&amp;INDEX(リスト!$S$2:$S$48,MATCH($L565,リスト!$R$2:$R$48,0)),IF(設定!$I$15="名(所)",$M565&amp;" ("&amp;INDEX(リスト!$S$2:$S$48,MATCH($L565,リスト!$R$2:$R$48,0))&amp;")")))))))))</f>
        <v/>
      </c>
    </row>
    <row r="566" spans="15:22" x14ac:dyDescent="0.4">
      <c r="O566" s="2" t="str">
        <f>IFERROR(IF($B566="","",INDEX(所属情報!$E:$E,MATCH($A566,所属情報!$A:$A,0))),"")</f>
        <v/>
      </c>
      <c r="P566" s="2" t="str">
        <f t="shared" si="24"/>
        <v/>
      </c>
      <c r="Q566" s="2" t="str">
        <f t="shared" si="25"/>
        <v/>
      </c>
      <c r="R566" s="2" t="str">
        <f t="shared" si="26"/>
        <v/>
      </c>
      <c r="S566" s="2" t="str">
        <f>IFERROR(IF($F566="","",INDEX(リスト!$C:$C,MATCH($F566,リスト!$B:$B,0))),"")</f>
        <v/>
      </c>
      <c r="T566" s="2" t="str">
        <f>IFERROR(IF($K566="","",INDEX(リスト!$F:$F,MATCH($K566,リスト!$E:$E,0))),"")</f>
        <v/>
      </c>
      <c r="U566" s="2" t="str">
        <f>IF($B566="","",RIGHT($G566*1000+200+COUNTIF($G$2:$G566,$G566),9))</f>
        <v/>
      </c>
      <c r="V566" s="2" t="str">
        <f>IF(OR($B566="",設定!$I$15="",設定!$I$15="独立"),"",IF($M566="","　－　",IF($L566="",IF(設定!$I$15="所・名","　－　・"&amp;$M566,IF(設定!$I$15="所/名","　－　 / "&amp;$M566,IF(設定!$I$15="(所)名","(　－　) "&amp;$M566,IF(設定!$I$15="名・所",$M566&amp;"・　－　",IF(設定!$I$15="名/所",$M566&amp;" / 　－　",IF(設定!$I$15="名(所)",$M566&amp;"(　－　)")))))),IF(設定!$I$15="所・名",INDEX(リスト!$S$2:$S$48,MATCH($L566,リスト!$R$2:$R$48,0))&amp;"・"&amp;$M566,IF(設定!$I$15="所/名",INDEX(リスト!$S$2:$S$48,MATCH($L566,リスト!$R$2:$R$48,0))&amp;" / "&amp;$M566,IF(設定!$I$15="(所)名","("&amp;INDEX(リスト!$S$2:$S$48,MATCH($L566,リスト!$R$2:$R$48,0))&amp;") "&amp;$M566,IF(設定!$I$15="名・所",$M566&amp;"・"&amp;INDEX(リスト!$S$2:$S$48,MATCH($L566,リスト!$R$2:$R$48,0)),IF(設定!$I$15="名/所",$M566&amp;" / "&amp;INDEX(リスト!$S$2:$S$48,MATCH($L566,リスト!$R$2:$R$48,0)),IF(設定!$I$15="名(所)",$M566&amp;" ("&amp;INDEX(リスト!$S$2:$S$48,MATCH($L566,リスト!$R$2:$R$48,0))&amp;")")))))))))</f>
        <v/>
      </c>
    </row>
    <row r="567" spans="15:22" x14ac:dyDescent="0.4">
      <c r="O567" s="2" t="str">
        <f>IFERROR(IF($B567="","",INDEX(所属情報!$E:$E,MATCH($A567,所属情報!$A:$A,0))),"")</f>
        <v/>
      </c>
      <c r="P567" s="2" t="str">
        <f t="shared" si="24"/>
        <v/>
      </c>
      <c r="Q567" s="2" t="str">
        <f t="shared" si="25"/>
        <v/>
      </c>
      <c r="R567" s="2" t="str">
        <f t="shared" si="26"/>
        <v/>
      </c>
      <c r="S567" s="2" t="str">
        <f>IFERROR(IF($F567="","",INDEX(リスト!$C:$C,MATCH($F567,リスト!$B:$B,0))),"")</f>
        <v/>
      </c>
      <c r="T567" s="2" t="str">
        <f>IFERROR(IF($K567="","",INDEX(リスト!$F:$F,MATCH($K567,リスト!$E:$E,0))),"")</f>
        <v/>
      </c>
      <c r="U567" s="2" t="str">
        <f>IF($B567="","",RIGHT($G567*1000+200+COUNTIF($G$2:$G567,$G567),9))</f>
        <v/>
      </c>
      <c r="V567" s="2" t="str">
        <f>IF(OR($B567="",設定!$I$15="",設定!$I$15="独立"),"",IF($M567="","　－　",IF($L567="",IF(設定!$I$15="所・名","　－　・"&amp;$M567,IF(設定!$I$15="所/名","　－　 / "&amp;$M567,IF(設定!$I$15="(所)名","(　－　) "&amp;$M567,IF(設定!$I$15="名・所",$M567&amp;"・　－　",IF(設定!$I$15="名/所",$M567&amp;" / 　－　",IF(設定!$I$15="名(所)",$M567&amp;"(　－　)")))))),IF(設定!$I$15="所・名",INDEX(リスト!$S$2:$S$48,MATCH($L567,リスト!$R$2:$R$48,0))&amp;"・"&amp;$M567,IF(設定!$I$15="所/名",INDEX(リスト!$S$2:$S$48,MATCH($L567,リスト!$R$2:$R$48,0))&amp;" / "&amp;$M567,IF(設定!$I$15="(所)名","("&amp;INDEX(リスト!$S$2:$S$48,MATCH($L567,リスト!$R$2:$R$48,0))&amp;") "&amp;$M567,IF(設定!$I$15="名・所",$M567&amp;"・"&amp;INDEX(リスト!$S$2:$S$48,MATCH($L567,リスト!$R$2:$R$48,0)),IF(設定!$I$15="名/所",$M567&amp;" / "&amp;INDEX(リスト!$S$2:$S$48,MATCH($L567,リスト!$R$2:$R$48,0)),IF(設定!$I$15="名(所)",$M567&amp;" ("&amp;INDEX(リスト!$S$2:$S$48,MATCH($L567,リスト!$R$2:$R$48,0))&amp;")")))))))))</f>
        <v/>
      </c>
    </row>
    <row r="568" spans="15:22" x14ac:dyDescent="0.4">
      <c r="O568" s="2" t="str">
        <f>IFERROR(IF($B568="","",INDEX(所属情報!$E:$E,MATCH($A568,所属情報!$A:$A,0))),"")</f>
        <v/>
      </c>
      <c r="P568" s="2" t="str">
        <f t="shared" si="24"/>
        <v/>
      </c>
      <c r="Q568" s="2" t="str">
        <f t="shared" si="25"/>
        <v/>
      </c>
      <c r="R568" s="2" t="str">
        <f t="shared" si="26"/>
        <v/>
      </c>
      <c r="S568" s="2" t="str">
        <f>IFERROR(IF($F568="","",INDEX(リスト!$C:$C,MATCH($F568,リスト!$B:$B,0))),"")</f>
        <v/>
      </c>
      <c r="T568" s="2" t="str">
        <f>IFERROR(IF($K568="","",INDEX(リスト!$F:$F,MATCH($K568,リスト!$E:$E,0))),"")</f>
        <v/>
      </c>
      <c r="U568" s="2" t="str">
        <f>IF($B568="","",RIGHT($G568*1000+200+COUNTIF($G$2:$G568,$G568),9))</f>
        <v/>
      </c>
      <c r="V568" s="2" t="str">
        <f>IF(OR($B568="",設定!$I$15="",設定!$I$15="独立"),"",IF($M568="","　－　",IF($L568="",IF(設定!$I$15="所・名","　－　・"&amp;$M568,IF(設定!$I$15="所/名","　－　 / "&amp;$M568,IF(設定!$I$15="(所)名","(　－　) "&amp;$M568,IF(設定!$I$15="名・所",$M568&amp;"・　－　",IF(設定!$I$15="名/所",$M568&amp;" / 　－　",IF(設定!$I$15="名(所)",$M568&amp;"(　－　)")))))),IF(設定!$I$15="所・名",INDEX(リスト!$S$2:$S$48,MATCH($L568,リスト!$R$2:$R$48,0))&amp;"・"&amp;$M568,IF(設定!$I$15="所/名",INDEX(リスト!$S$2:$S$48,MATCH($L568,リスト!$R$2:$R$48,0))&amp;" / "&amp;$M568,IF(設定!$I$15="(所)名","("&amp;INDEX(リスト!$S$2:$S$48,MATCH($L568,リスト!$R$2:$R$48,0))&amp;") "&amp;$M568,IF(設定!$I$15="名・所",$M568&amp;"・"&amp;INDEX(リスト!$S$2:$S$48,MATCH($L568,リスト!$R$2:$R$48,0)),IF(設定!$I$15="名/所",$M568&amp;" / "&amp;INDEX(リスト!$S$2:$S$48,MATCH($L568,リスト!$R$2:$R$48,0)),IF(設定!$I$15="名(所)",$M568&amp;" ("&amp;INDEX(リスト!$S$2:$S$48,MATCH($L568,リスト!$R$2:$R$48,0))&amp;")")))))))))</f>
        <v/>
      </c>
    </row>
    <row r="569" spans="15:22" x14ac:dyDescent="0.4">
      <c r="O569" s="2" t="str">
        <f>IFERROR(IF($B569="","",INDEX(所属情報!$E:$E,MATCH($A569,所属情報!$A:$A,0))),"")</f>
        <v/>
      </c>
      <c r="P569" s="2" t="str">
        <f t="shared" si="24"/>
        <v/>
      </c>
      <c r="Q569" s="2" t="str">
        <f t="shared" si="25"/>
        <v/>
      </c>
      <c r="R569" s="2" t="str">
        <f t="shared" si="26"/>
        <v/>
      </c>
      <c r="S569" s="2" t="str">
        <f>IFERROR(IF($F569="","",INDEX(リスト!$C:$C,MATCH($F569,リスト!$B:$B,0))),"")</f>
        <v/>
      </c>
      <c r="T569" s="2" t="str">
        <f>IFERROR(IF($K569="","",INDEX(リスト!$F:$F,MATCH($K569,リスト!$E:$E,0))),"")</f>
        <v/>
      </c>
      <c r="U569" s="2" t="str">
        <f>IF($B569="","",RIGHT($G569*1000+200+COUNTIF($G$2:$G569,$G569),9))</f>
        <v/>
      </c>
      <c r="V569" s="2" t="str">
        <f>IF(OR($B569="",設定!$I$15="",設定!$I$15="独立"),"",IF($M569="","　－　",IF($L569="",IF(設定!$I$15="所・名","　－　・"&amp;$M569,IF(設定!$I$15="所/名","　－　 / "&amp;$M569,IF(設定!$I$15="(所)名","(　－　) "&amp;$M569,IF(設定!$I$15="名・所",$M569&amp;"・　－　",IF(設定!$I$15="名/所",$M569&amp;" / 　－　",IF(設定!$I$15="名(所)",$M569&amp;"(　－　)")))))),IF(設定!$I$15="所・名",INDEX(リスト!$S$2:$S$48,MATCH($L569,リスト!$R$2:$R$48,0))&amp;"・"&amp;$M569,IF(設定!$I$15="所/名",INDEX(リスト!$S$2:$S$48,MATCH($L569,リスト!$R$2:$R$48,0))&amp;" / "&amp;$M569,IF(設定!$I$15="(所)名","("&amp;INDEX(リスト!$S$2:$S$48,MATCH($L569,リスト!$R$2:$R$48,0))&amp;") "&amp;$M569,IF(設定!$I$15="名・所",$M569&amp;"・"&amp;INDEX(リスト!$S$2:$S$48,MATCH($L569,リスト!$R$2:$R$48,0)),IF(設定!$I$15="名/所",$M569&amp;" / "&amp;INDEX(リスト!$S$2:$S$48,MATCH($L569,リスト!$R$2:$R$48,0)),IF(設定!$I$15="名(所)",$M569&amp;" ("&amp;INDEX(リスト!$S$2:$S$48,MATCH($L569,リスト!$R$2:$R$48,0))&amp;")")))))))))</f>
        <v/>
      </c>
    </row>
    <row r="570" spans="15:22" x14ac:dyDescent="0.4">
      <c r="O570" s="2" t="str">
        <f>IFERROR(IF($B570="","",INDEX(所属情報!$E:$E,MATCH($A570,所属情報!$A:$A,0))),"")</f>
        <v/>
      </c>
      <c r="P570" s="2" t="str">
        <f t="shared" si="24"/>
        <v/>
      </c>
      <c r="Q570" s="2" t="str">
        <f t="shared" si="25"/>
        <v/>
      </c>
      <c r="R570" s="2" t="str">
        <f t="shared" si="26"/>
        <v/>
      </c>
      <c r="S570" s="2" t="str">
        <f>IFERROR(IF($F570="","",INDEX(リスト!$C:$C,MATCH($F570,リスト!$B:$B,0))),"")</f>
        <v/>
      </c>
      <c r="T570" s="2" t="str">
        <f>IFERROR(IF($K570="","",INDEX(リスト!$F:$F,MATCH($K570,リスト!$E:$E,0))),"")</f>
        <v/>
      </c>
      <c r="U570" s="2" t="str">
        <f>IF($B570="","",RIGHT($G570*1000+200+COUNTIF($G$2:$G570,$G570),9))</f>
        <v/>
      </c>
      <c r="V570" s="2" t="str">
        <f>IF(OR($B570="",設定!$I$15="",設定!$I$15="独立"),"",IF($M570="","　－　",IF($L570="",IF(設定!$I$15="所・名","　－　・"&amp;$M570,IF(設定!$I$15="所/名","　－　 / "&amp;$M570,IF(設定!$I$15="(所)名","(　－　) "&amp;$M570,IF(設定!$I$15="名・所",$M570&amp;"・　－　",IF(設定!$I$15="名/所",$M570&amp;" / 　－　",IF(設定!$I$15="名(所)",$M570&amp;"(　－　)")))))),IF(設定!$I$15="所・名",INDEX(リスト!$S$2:$S$48,MATCH($L570,リスト!$R$2:$R$48,0))&amp;"・"&amp;$M570,IF(設定!$I$15="所/名",INDEX(リスト!$S$2:$S$48,MATCH($L570,リスト!$R$2:$R$48,0))&amp;" / "&amp;$M570,IF(設定!$I$15="(所)名","("&amp;INDEX(リスト!$S$2:$S$48,MATCH($L570,リスト!$R$2:$R$48,0))&amp;") "&amp;$M570,IF(設定!$I$15="名・所",$M570&amp;"・"&amp;INDEX(リスト!$S$2:$S$48,MATCH($L570,リスト!$R$2:$R$48,0)),IF(設定!$I$15="名/所",$M570&amp;" / "&amp;INDEX(リスト!$S$2:$S$48,MATCH($L570,リスト!$R$2:$R$48,0)),IF(設定!$I$15="名(所)",$M570&amp;" ("&amp;INDEX(リスト!$S$2:$S$48,MATCH($L570,リスト!$R$2:$R$48,0))&amp;")")))))))))</f>
        <v/>
      </c>
    </row>
    <row r="571" spans="15:22" x14ac:dyDescent="0.4">
      <c r="O571" s="2" t="str">
        <f>IFERROR(IF($B571="","",INDEX(所属情報!$E:$E,MATCH($A571,所属情報!$A:$A,0))),"")</f>
        <v/>
      </c>
      <c r="P571" s="2" t="str">
        <f t="shared" si="24"/>
        <v/>
      </c>
      <c r="Q571" s="2" t="str">
        <f t="shared" si="25"/>
        <v/>
      </c>
      <c r="R571" s="2" t="str">
        <f t="shared" si="26"/>
        <v/>
      </c>
      <c r="S571" s="2" t="str">
        <f>IFERROR(IF($F571="","",INDEX(リスト!$C:$C,MATCH($F571,リスト!$B:$B,0))),"")</f>
        <v/>
      </c>
      <c r="T571" s="2" t="str">
        <f>IFERROR(IF($K571="","",INDEX(リスト!$F:$F,MATCH($K571,リスト!$E:$E,0))),"")</f>
        <v/>
      </c>
      <c r="U571" s="2" t="str">
        <f>IF($B571="","",RIGHT($G571*1000+200+COUNTIF($G$2:$G571,$G571),9))</f>
        <v/>
      </c>
      <c r="V571" s="2" t="str">
        <f>IF(OR($B571="",設定!$I$15="",設定!$I$15="独立"),"",IF($M571="","　－　",IF($L571="",IF(設定!$I$15="所・名","　－　・"&amp;$M571,IF(設定!$I$15="所/名","　－　 / "&amp;$M571,IF(設定!$I$15="(所)名","(　－　) "&amp;$M571,IF(設定!$I$15="名・所",$M571&amp;"・　－　",IF(設定!$I$15="名/所",$M571&amp;" / 　－　",IF(設定!$I$15="名(所)",$M571&amp;"(　－　)")))))),IF(設定!$I$15="所・名",INDEX(リスト!$S$2:$S$48,MATCH($L571,リスト!$R$2:$R$48,0))&amp;"・"&amp;$M571,IF(設定!$I$15="所/名",INDEX(リスト!$S$2:$S$48,MATCH($L571,リスト!$R$2:$R$48,0))&amp;" / "&amp;$M571,IF(設定!$I$15="(所)名","("&amp;INDEX(リスト!$S$2:$S$48,MATCH($L571,リスト!$R$2:$R$48,0))&amp;") "&amp;$M571,IF(設定!$I$15="名・所",$M571&amp;"・"&amp;INDEX(リスト!$S$2:$S$48,MATCH($L571,リスト!$R$2:$R$48,0)),IF(設定!$I$15="名/所",$M571&amp;" / "&amp;INDEX(リスト!$S$2:$S$48,MATCH($L571,リスト!$R$2:$R$48,0)),IF(設定!$I$15="名(所)",$M571&amp;" ("&amp;INDEX(リスト!$S$2:$S$48,MATCH($L571,リスト!$R$2:$R$48,0))&amp;")")))))))))</f>
        <v/>
      </c>
    </row>
    <row r="572" spans="15:22" x14ac:dyDescent="0.4">
      <c r="O572" s="2" t="str">
        <f>IFERROR(IF($B572="","",INDEX(所属情報!$E:$E,MATCH($A572,所属情報!$A:$A,0))),"")</f>
        <v/>
      </c>
      <c r="P572" s="2" t="str">
        <f t="shared" si="24"/>
        <v/>
      </c>
      <c r="Q572" s="2" t="str">
        <f t="shared" si="25"/>
        <v/>
      </c>
      <c r="R572" s="2" t="str">
        <f t="shared" si="26"/>
        <v/>
      </c>
      <c r="S572" s="2" t="str">
        <f>IFERROR(IF($F572="","",INDEX(リスト!$C:$C,MATCH($F572,リスト!$B:$B,0))),"")</f>
        <v/>
      </c>
      <c r="T572" s="2" t="str">
        <f>IFERROR(IF($K572="","",INDEX(リスト!$F:$F,MATCH($K572,リスト!$E:$E,0))),"")</f>
        <v/>
      </c>
      <c r="U572" s="2" t="str">
        <f>IF($B572="","",RIGHT($G572*1000+200+COUNTIF($G$2:$G572,$G572),9))</f>
        <v/>
      </c>
      <c r="V572" s="2" t="str">
        <f>IF(OR($B572="",設定!$I$15="",設定!$I$15="独立"),"",IF($M572="","　－　",IF($L572="",IF(設定!$I$15="所・名","　－　・"&amp;$M572,IF(設定!$I$15="所/名","　－　 / "&amp;$M572,IF(設定!$I$15="(所)名","(　－　) "&amp;$M572,IF(設定!$I$15="名・所",$M572&amp;"・　－　",IF(設定!$I$15="名/所",$M572&amp;" / 　－　",IF(設定!$I$15="名(所)",$M572&amp;"(　－　)")))))),IF(設定!$I$15="所・名",INDEX(リスト!$S$2:$S$48,MATCH($L572,リスト!$R$2:$R$48,0))&amp;"・"&amp;$M572,IF(設定!$I$15="所/名",INDEX(リスト!$S$2:$S$48,MATCH($L572,リスト!$R$2:$R$48,0))&amp;" / "&amp;$M572,IF(設定!$I$15="(所)名","("&amp;INDEX(リスト!$S$2:$S$48,MATCH($L572,リスト!$R$2:$R$48,0))&amp;") "&amp;$M572,IF(設定!$I$15="名・所",$M572&amp;"・"&amp;INDEX(リスト!$S$2:$S$48,MATCH($L572,リスト!$R$2:$R$48,0)),IF(設定!$I$15="名/所",$M572&amp;" / "&amp;INDEX(リスト!$S$2:$S$48,MATCH($L572,リスト!$R$2:$R$48,0)),IF(設定!$I$15="名(所)",$M572&amp;" ("&amp;INDEX(リスト!$S$2:$S$48,MATCH($L572,リスト!$R$2:$R$48,0))&amp;")")))))))))</f>
        <v/>
      </c>
    </row>
    <row r="573" spans="15:22" x14ac:dyDescent="0.4">
      <c r="O573" s="2" t="str">
        <f>IFERROR(IF($B573="","",INDEX(所属情報!$E:$E,MATCH($A573,所属情報!$A:$A,0))),"")</f>
        <v/>
      </c>
      <c r="P573" s="2" t="str">
        <f t="shared" si="24"/>
        <v/>
      </c>
      <c r="Q573" s="2" t="str">
        <f t="shared" si="25"/>
        <v/>
      </c>
      <c r="R573" s="2" t="str">
        <f t="shared" si="26"/>
        <v/>
      </c>
      <c r="S573" s="2" t="str">
        <f>IFERROR(IF($F573="","",INDEX(リスト!$C:$C,MATCH($F573,リスト!$B:$B,0))),"")</f>
        <v/>
      </c>
      <c r="T573" s="2" t="str">
        <f>IFERROR(IF($K573="","",INDEX(リスト!$F:$F,MATCH($K573,リスト!$E:$E,0))),"")</f>
        <v/>
      </c>
      <c r="U573" s="2" t="str">
        <f>IF($B573="","",RIGHT($G573*1000+200+COUNTIF($G$2:$G573,$G573),9))</f>
        <v/>
      </c>
      <c r="V573" s="2" t="str">
        <f>IF(OR($B573="",設定!$I$15="",設定!$I$15="独立"),"",IF($M573="","　－　",IF($L573="",IF(設定!$I$15="所・名","　－　・"&amp;$M573,IF(設定!$I$15="所/名","　－　 / "&amp;$M573,IF(設定!$I$15="(所)名","(　－　) "&amp;$M573,IF(設定!$I$15="名・所",$M573&amp;"・　－　",IF(設定!$I$15="名/所",$M573&amp;" / 　－　",IF(設定!$I$15="名(所)",$M573&amp;"(　－　)")))))),IF(設定!$I$15="所・名",INDEX(リスト!$S$2:$S$48,MATCH($L573,リスト!$R$2:$R$48,0))&amp;"・"&amp;$M573,IF(設定!$I$15="所/名",INDEX(リスト!$S$2:$S$48,MATCH($L573,リスト!$R$2:$R$48,0))&amp;" / "&amp;$M573,IF(設定!$I$15="(所)名","("&amp;INDEX(リスト!$S$2:$S$48,MATCH($L573,リスト!$R$2:$R$48,0))&amp;") "&amp;$M573,IF(設定!$I$15="名・所",$M573&amp;"・"&amp;INDEX(リスト!$S$2:$S$48,MATCH($L573,リスト!$R$2:$R$48,0)),IF(設定!$I$15="名/所",$M573&amp;" / "&amp;INDEX(リスト!$S$2:$S$48,MATCH($L573,リスト!$R$2:$R$48,0)),IF(設定!$I$15="名(所)",$M573&amp;" ("&amp;INDEX(リスト!$S$2:$S$48,MATCH($L573,リスト!$R$2:$R$48,0))&amp;")")))))))))</f>
        <v/>
      </c>
    </row>
    <row r="574" spans="15:22" x14ac:dyDescent="0.4">
      <c r="O574" s="2" t="str">
        <f>IFERROR(IF($B574="","",INDEX(所属情報!$E:$E,MATCH($A574,所属情報!$A:$A,0))),"")</f>
        <v/>
      </c>
      <c r="P574" s="2" t="str">
        <f t="shared" si="24"/>
        <v/>
      </c>
      <c r="Q574" s="2" t="str">
        <f t="shared" si="25"/>
        <v/>
      </c>
      <c r="R574" s="2" t="str">
        <f t="shared" si="26"/>
        <v/>
      </c>
      <c r="S574" s="2" t="str">
        <f>IFERROR(IF($F574="","",INDEX(リスト!$C:$C,MATCH($F574,リスト!$B:$B,0))),"")</f>
        <v/>
      </c>
      <c r="T574" s="2" t="str">
        <f>IFERROR(IF($K574="","",INDEX(リスト!$F:$F,MATCH($K574,リスト!$E:$E,0))),"")</f>
        <v/>
      </c>
      <c r="U574" s="2" t="str">
        <f>IF($B574="","",RIGHT($G574*1000+200+COUNTIF($G$2:$G574,$G574),9))</f>
        <v/>
      </c>
      <c r="V574" s="2" t="str">
        <f>IF(OR($B574="",設定!$I$15="",設定!$I$15="独立"),"",IF($M574="","　－　",IF($L574="",IF(設定!$I$15="所・名","　－　・"&amp;$M574,IF(設定!$I$15="所/名","　－　 / "&amp;$M574,IF(設定!$I$15="(所)名","(　－　) "&amp;$M574,IF(設定!$I$15="名・所",$M574&amp;"・　－　",IF(設定!$I$15="名/所",$M574&amp;" / 　－　",IF(設定!$I$15="名(所)",$M574&amp;"(　－　)")))))),IF(設定!$I$15="所・名",INDEX(リスト!$S$2:$S$48,MATCH($L574,リスト!$R$2:$R$48,0))&amp;"・"&amp;$M574,IF(設定!$I$15="所/名",INDEX(リスト!$S$2:$S$48,MATCH($L574,リスト!$R$2:$R$48,0))&amp;" / "&amp;$M574,IF(設定!$I$15="(所)名","("&amp;INDEX(リスト!$S$2:$S$48,MATCH($L574,リスト!$R$2:$R$48,0))&amp;") "&amp;$M574,IF(設定!$I$15="名・所",$M574&amp;"・"&amp;INDEX(リスト!$S$2:$S$48,MATCH($L574,リスト!$R$2:$R$48,0)),IF(設定!$I$15="名/所",$M574&amp;" / "&amp;INDEX(リスト!$S$2:$S$48,MATCH($L574,リスト!$R$2:$R$48,0)),IF(設定!$I$15="名(所)",$M574&amp;" ("&amp;INDEX(リスト!$S$2:$S$48,MATCH($L574,リスト!$R$2:$R$48,0))&amp;")")))))))))</f>
        <v/>
      </c>
    </row>
    <row r="575" spans="15:22" x14ac:dyDescent="0.4">
      <c r="O575" s="2" t="str">
        <f>IFERROR(IF($B575="","",INDEX(所属情報!$E:$E,MATCH($A575,所属情報!$A:$A,0))),"")</f>
        <v/>
      </c>
      <c r="P575" s="2" t="str">
        <f t="shared" si="24"/>
        <v/>
      </c>
      <c r="Q575" s="2" t="str">
        <f t="shared" si="25"/>
        <v/>
      </c>
      <c r="R575" s="2" t="str">
        <f t="shared" si="26"/>
        <v/>
      </c>
      <c r="S575" s="2" t="str">
        <f>IFERROR(IF($F575="","",INDEX(リスト!$C:$C,MATCH($F575,リスト!$B:$B,0))),"")</f>
        <v/>
      </c>
      <c r="T575" s="2" t="str">
        <f>IFERROR(IF($K575="","",INDEX(リスト!$F:$F,MATCH($K575,リスト!$E:$E,0))),"")</f>
        <v/>
      </c>
      <c r="U575" s="2" t="str">
        <f>IF($B575="","",RIGHT($G575*1000+200+COUNTIF($G$2:$G575,$G575),9))</f>
        <v/>
      </c>
      <c r="V575" s="2" t="str">
        <f>IF(OR($B575="",設定!$I$15="",設定!$I$15="独立"),"",IF($M575="","　－　",IF($L575="",IF(設定!$I$15="所・名","　－　・"&amp;$M575,IF(設定!$I$15="所/名","　－　 / "&amp;$M575,IF(設定!$I$15="(所)名","(　－　) "&amp;$M575,IF(設定!$I$15="名・所",$M575&amp;"・　－　",IF(設定!$I$15="名/所",$M575&amp;" / 　－　",IF(設定!$I$15="名(所)",$M575&amp;"(　－　)")))))),IF(設定!$I$15="所・名",INDEX(リスト!$S$2:$S$48,MATCH($L575,リスト!$R$2:$R$48,0))&amp;"・"&amp;$M575,IF(設定!$I$15="所/名",INDEX(リスト!$S$2:$S$48,MATCH($L575,リスト!$R$2:$R$48,0))&amp;" / "&amp;$M575,IF(設定!$I$15="(所)名","("&amp;INDEX(リスト!$S$2:$S$48,MATCH($L575,リスト!$R$2:$R$48,0))&amp;") "&amp;$M575,IF(設定!$I$15="名・所",$M575&amp;"・"&amp;INDEX(リスト!$S$2:$S$48,MATCH($L575,リスト!$R$2:$R$48,0)),IF(設定!$I$15="名/所",$M575&amp;" / "&amp;INDEX(リスト!$S$2:$S$48,MATCH($L575,リスト!$R$2:$R$48,0)),IF(設定!$I$15="名(所)",$M575&amp;" ("&amp;INDEX(リスト!$S$2:$S$48,MATCH($L575,リスト!$R$2:$R$48,0))&amp;")")))))))))</f>
        <v/>
      </c>
    </row>
    <row r="576" spans="15:22" x14ac:dyDescent="0.4">
      <c r="O576" s="2" t="str">
        <f>IFERROR(IF($B576="","",INDEX(所属情報!$E:$E,MATCH($A576,所属情報!$A:$A,0))),"")</f>
        <v/>
      </c>
      <c r="P576" s="2" t="str">
        <f t="shared" si="24"/>
        <v/>
      </c>
      <c r="Q576" s="2" t="str">
        <f t="shared" si="25"/>
        <v/>
      </c>
      <c r="R576" s="2" t="str">
        <f t="shared" si="26"/>
        <v/>
      </c>
      <c r="S576" s="2" t="str">
        <f>IFERROR(IF($F576="","",INDEX(リスト!$C:$C,MATCH($F576,リスト!$B:$B,0))),"")</f>
        <v/>
      </c>
      <c r="T576" s="2" t="str">
        <f>IFERROR(IF($K576="","",INDEX(リスト!$F:$F,MATCH($K576,リスト!$E:$E,0))),"")</f>
        <v/>
      </c>
      <c r="U576" s="2" t="str">
        <f>IF($B576="","",RIGHT($G576*1000+200+COUNTIF($G$2:$G576,$G576),9))</f>
        <v/>
      </c>
      <c r="V576" s="2" t="str">
        <f>IF(OR($B576="",設定!$I$15="",設定!$I$15="独立"),"",IF($M576="","　－　",IF($L576="",IF(設定!$I$15="所・名","　－　・"&amp;$M576,IF(設定!$I$15="所/名","　－　 / "&amp;$M576,IF(設定!$I$15="(所)名","(　－　) "&amp;$M576,IF(設定!$I$15="名・所",$M576&amp;"・　－　",IF(設定!$I$15="名/所",$M576&amp;" / 　－　",IF(設定!$I$15="名(所)",$M576&amp;"(　－　)")))))),IF(設定!$I$15="所・名",INDEX(リスト!$S$2:$S$48,MATCH($L576,リスト!$R$2:$R$48,0))&amp;"・"&amp;$M576,IF(設定!$I$15="所/名",INDEX(リスト!$S$2:$S$48,MATCH($L576,リスト!$R$2:$R$48,0))&amp;" / "&amp;$M576,IF(設定!$I$15="(所)名","("&amp;INDEX(リスト!$S$2:$S$48,MATCH($L576,リスト!$R$2:$R$48,0))&amp;") "&amp;$M576,IF(設定!$I$15="名・所",$M576&amp;"・"&amp;INDEX(リスト!$S$2:$S$48,MATCH($L576,リスト!$R$2:$R$48,0)),IF(設定!$I$15="名/所",$M576&amp;" / "&amp;INDEX(リスト!$S$2:$S$48,MATCH($L576,リスト!$R$2:$R$48,0)),IF(設定!$I$15="名(所)",$M576&amp;" ("&amp;INDEX(リスト!$S$2:$S$48,MATCH($L576,リスト!$R$2:$R$48,0))&amp;")")))))))))</f>
        <v/>
      </c>
    </row>
    <row r="577" spans="15:22" x14ac:dyDescent="0.4">
      <c r="O577" s="2" t="str">
        <f>IFERROR(IF($B577="","",INDEX(所属情報!$E:$E,MATCH($A577,所属情報!$A:$A,0))),"")</f>
        <v/>
      </c>
      <c r="P577" s="2" t="str">
        <f t="shared" si="24"/>
        <v/>
      </c>
      <c r="Q577" s="2" t="str">
        <f t="shared" si="25"/>
        <v/>
      </c>
      <c r="R577" s="2" t="str">
        <f t="shared" si="26"/>
        <v/>
      </c>
      <c r="S577" s="2" t="str">
        <f>IFERROR(IF($F577="","",INDEX(リスト!$C:$C,MATCH($F577,リスト!$B:$B,0))),"")</f>
        <v/>
      </c>
      <c r="T577" s="2" t="str">
        <f>IFERROR(IF($K577="","",INDEX(リスト!$F:$F,MATCH($K577,リスト!$E:$E,0))),"")</f>
        <v/>
      </c>
      <c r="U577" s="2" t="str">
        <f>IF($B577="","",RIGHT($G577*1000+200+COUNTIF($G$2:$G577,$G577),9))</f>
        <v/>
      </c>
      <c r="V577" s="2" t="str">
        <f>IF(OR($B577="",設定!$I$15="",設定!$I$15="独立"),"",IF($M577="","　－　",IF($L577="",IF(設定!$I$15="所・名","　－　・"&amp;$M577,IF(設定!$I$15="所/名","　－　 / "&amp;$M577,IF(設定!$I$15="(所)名","(　－　) "&amp;$M577,IF(設定!$I$15="名・所",$M577&amp;"・　－　",IF(設定!$I$15="名/所",$M577&amp;" / 　－　",IF(設定!$I$15="名(所)",$M577&amp;"(　－　)")))))),IF(設定!$I$15="所・名",INDEX(リスト!$S$2:$S$48,MATCH($L577,リスト!$R$2:$R$48,0))&amp;"・"&amp;$M577,IF(設定!$I$15="所/名",INDEX(リスト!$S$2:$S$48,MATCH($L577,リスト!$R$2:$R$48,0))&amp;" / "&amp;$M577,IF(設定!$I$15="(所)名","("&amp;INDEX(リスト!$S$2:$S$48,MATCH($L577,リスト!$R$2:$R$48,0))&amp;") "&amp;$M577,IF(設定!$I$15="名・所",$M577&amp;"・"&amp;INDEX(リスト!$S$2:$S$48,MATCH($L577,リスト!$R$2:$R$48,0)),IF(設定!$I$15="名/所",$M577&amp;" / "&amp;INDEX(リスト!$S$2:$S$48,MATCH($L577,リスト!$R$2:$R$48,0)),IF(設定!$I$15="名(所)",$M577&amp;" ("&amp;INDEX(リスト!$S$2:$S$48,MATCH($L577,リスト!$R$2:$R$48,0))&amp;")")))))))))</f>
        <v/>
      </c>
    </row>
    <row r="578" spans="15:22" x14ac:dyDescent="0.4">
      <c r="O578" s="2" t="str">
        <f>IFERROR(IF($B578="","",INDEX(所属情報!$E:$E,MATCH($A578,所属情報!$A:$A,0))),"")</f>
        <v/>
      </c>
      <c r="P578" s="2" t="str">
        <f t="shared" si="24"/>
        <v/>
      </c>
      <c r="Q578" s="2" t="str">
        <f t="shared" si="25"/>
        <v/>
      </c>
      <c r="R578" s="2" t="str">
        <f t="shared" si="26"/>
        <v/>
      </c>
      <c r="S578" s="2" t="str">
        <f>IFERROR(IF($F578="","",INDEX(リスト!$C:$C,MATCH($F578,リスト!$B:$B,0))),"")</f>
        <v/>
      </c>
      <c r="T578" s="2" t="str">
        <f>IFERROR(IF($K578="","",INDEX(リスト!$F:$F,MATCH($K578,リスト!$E:$E,0))),"")</f>
        <v/>
      </c>
      <c r="U578" s="2" t="str">
        <f>IF($B578="","",RIGHT($G578*1000+200+COUNTIF($G$2:$G578,$G578),9))</f>
        <v/>
      </c>
      <c r="V578" s="2" t="str">
        <f>IF(OR($B578="",設定!$I$15="",設定!$I$15="独立"),"",IF($M578="","　－　",IF($L578="",IF(設定!$I$15="所・名","　－　・"&amp;$M578,IF(設定!$I$15="所/名","　－　 / "&amp;$M578,IF(設定!$I$15="(所)名","(　－　) "&amp;$M578,IF(設定!$I$15="名・所",$M578&amp;"・　－　",IF(設定!$I$15="名/所",$M578&amp;" / 　－　",IF(設定!$I$15="名(所)",$M578&amp;"(　－　)")))))),IF(設定!$I$15="所・名",INDEX(リスト!$S$2:$S$48,MATCH($L578,リスト!$R$2:$R$48,0))&amp;"・"&amp;$M578,IF(設定!$I$15="所/名",INDEX(リスト!$S$2:$S$48,MATCH($L578,リスト!$R$2:$R$48,0))&amp;" / "&amp;$M578,IF(設定!$I$15="(所)名","("&amp;INDEX(リスト!$S$2:$S$48,MATCH($L578,リスト!$R$2:$R$48,0))&amp;") "&amp;$M578,IF(設定!$I$15="名・所",$M578&amp;"・"&amp;INDEX(リスト!$S$2:$S$48,MATCH($L578,リスト!$R$2:$R$48,0)),IF(設定!$I$15="名/所",$M578&amp;" / "&amp;INDEX(リスト!$S$2:$S$48,MATCH($L578,リスト!$R$2:$R$48,0)),IF(設定!$I$15="名(所)",$M578&amp;" ("&amp;INDEX(リスト!$S$2:$S$48,MATCH($L578,リスト!$R$2:$R$48,0))&amp;")")))))))))</f>
        <v/>
      </c>
    </row>
    <row r="579" spans="15:22" x14ac:dyDescent="0.4">
      <c r="O579" s="2" t="str">
        <f>IFERROR(IF($B579="","",INDEX(所属情報!$E:$E,MATCH($A579,所属情報!$A:$A,0))),"")</f>
        <v/>
      </c>
      <c r="P579" s="2" t="str">
        <f t="shared" ref="P579:P642" si="27">IF($C579="","",IF($E579="",$C579,$C579&amp;" ("&amp;$E579&amp;")"))</f>
        <v/>
      </c>
      <c r="Q579" s="2" t="str">
        <f t="shared" ref="Q579:Q642" si="28">IF($D579="","",ASC($D579))</f>
        <v/>
      </c>
      <c r="R579" s="2" t="str">
        <f t="shared" ref="R579:R642" si="29">IF($I579="","",UPPER($I579)&amp;" "&amp;UPPER(LEFT($J579,1))&amp;LOWER(RIGHT($J579,LEN($J579)-1))&amp;" ("&amp;MID($G579,3,2)&amp;")")</f>
        <v/>
      </c>
      <c r="S579" s="2" t="str">
        <f>IFERROR(IF($F579="","",INDEX(リスト!$C:$C,MATCH($F579,リスト!$B:$B,0))),"")</f>
        <v/>
      </c>
      <c r="T579" s="2" t="str">
        <f>IFERROR(IF($K579="","",INDEX(リスト!$F:$F,MATCH($K579,リスト!$E:$E,0))),"")</f>
        <v/>
      </c>
      <c r="U579" s="2" t="str">
        <f>IF($B579="","",RIGHT($G579*1000+200+COUNTIF($G$2:$G579,$G579),9))</f>
        <v/>
      </c>
      <c r="V579" s="2" t="str">
        <f>IF(OR($B579="",設定!$I$15="",設定!$I$15="独立"),"",IF($M579="","　－　",IF($L579="",IF(設定!$I$15="所・名","　－　・"&amp;$M579,IF(設定!$I$15="所/名","　－　 / "&amp;$M579,IF(設定!$I$15="(所)名","(　－　) "&amp;$M579,IF(設定!$I$15="名・所",$M579&amp;"・　－　",IF(設定!$I$15="名/所",$M579&amp;" / 　－　",IF(設定!$I$15="名(所)",$M579&amp;"(　－　)")))))),IF(設定!$I$15="所・名",INDEX(リスト!$S$2:$S$48,MATCH($L579,リスト!$R$2:$R$48,0))&amp;"・"&amp;$M579,IF(設定!$I$15="所/名",INDEX(リスト!$S$2:$S$48,MATCH($L579,リスト!$R$2:$R$48,0))&amp;" / "&amp;$M579,IF(設定!$I$15="(所)名","("&amp;INDEX(リスト!$S$2:$S$48,MATCH($L579,リスト!$R$2:$R$48,0))&amp;") "&amp;$M579,IF(設定!$I$15="名・所",$M579&amp;"・"&amp;INDEX(リスト!$S$2:$S$48,MATCH($L579,リスト!$R$2:$R$48,0)),IF(設定!$I$15="名/所",$M579&amp;" / "&amp;INDEX(リスト!$S$2:$S$48,MATCH($L579,リスト!$R$2:$R$48,0)),IF(設定!$I$15="名(所)",$M579&amp;" ("&amp;INDEX(リスト!$S$2:$S$48,MATCH($L579,リスト!$R$2:$R$48,0))&amp;")")))))))))</f>
        <v/>
      </c>
    </row>
    <row r="580" spans="15:22" x14ac:dyDescent="0.4">
      <c r="O580" s="2" t="str">
        <f>IFERROR(IF($B580="","",INDEX(所属情報!$E:$E,MATCH($A580,所属情報!$A:$A,0))),"")</f>
        <v/>
      </c>
      <c r="P580" s="2" t="str">
        <f t="shared" si="27"/>
        <v/>
      </c>
      <c r="Q580" s="2" t="str">
        <f t="shared" si="28"/>
        <v/>
      </c>
      <c r="R580" s="2" t="str">
        <f t="shared" si="29"/>
        <v/>
      </c>
      <c r="S580" s="2" t="str">
        <f>IFERROR(IF($F580="","",INDEX(リスト!$C:$C,MATCH($F580,リスト!$B:$B,0))),"")</f>
        <v/>
      </c>
      <c r="T580" s="2" t="str">
        <f>IFERROR(IF($K580="","",INDEX(リスト!$F:$F,MATCH($K580,リスト!$E:$E,0))),"")</f>
        <v/>
      </c>
      <c r="U580" s="2" t="str">
        <f>IF($B580="","",RIGHT($G580*1000+200+COUNTIF($G$2:$G580,$G580),9))</f>
        <v/>
      </c>
      <c r="V580" s="2" t="str">
        <f>IF(OR($B580="",設定!$I$15="",設定!$I$15="独立"),"",IF($M580="","　－　",IF($L580="",IF(設定!$I$15="所・名","　－　・"&amp;$M580,IF(設定!$I$15="所/名","　－　 / "&amp;$M580,IF(設定!$I$15="(所)名","(　－　) "&amp;$M580,IF(設定!$I$15="名・所",$M580&amp;"・　－　",IF(設定!$I$15="名/所",$M580&amp;" / 　－　",IF(設定!$I$15="名(所)",$M580&amp;"(　－　)")))))),IF(設定!$I$15="所・名",INDEX(リスト!$S$2:$S$48,MATCH($L580,リスト!$R$2:$R$48,0))&amp;"・"&amp;$M580,IF(設定!$I$15="所/名",INDEX(リスト!$S$2:$S$48,MATCH($L580,リスト!$R$2:$R$48,0))&amp;" / "&amp;$M580,IF(設定!$I$15="(所)名","("&amp;INDEX(リスト!$S$2:$S$48,MATCH($L580,リスト!$R$2:$R$48,0))&amp;") "&amp;$M580,IF(設定!$I$15="名・所",$M580&amp;"・"&amp;INDEX(リスト!$S$2:$S$48,MATCH($L580,リスト!$R$2:$R$48,0)),IF(設定!$I$15="名/所",$M580&amp;" / "&amp;INDEX(リスト!$S$2:$S$48,MATCH($L580,リスト!$R$2:$R$48,0)),IF(設定!$I$15="名(所)",$M580&amp;" ("&amp;INDEX(リスト!$S$2:$S$48,MATCH($L580,リスト!$R$2:$R$48,0))&amp;")")))))))))</f>
        <v/>
      </c>
    </row>
    <row r="581" spans="15:22" x14ac:dyDescent="0.4">
      <c r="O581" s="2" t="str">
        <f>IFERROR(IF($B581="","",INDEX(所属情報!$E:$E,MATCH($A581,所属情報!$A:$A,0))),"")</f>
        <v/>
      </c>
      <c r="P581" s="2" t="str">
        <f t="shared" si="27"/>
        <v/>
      </c>
      <c r="Q581" s="2" t="str">
        <f t="shared" si="28"/>
        <v/>
      </c>
      <c r="R581" s="2" t="str">
        <f t="shared" si="29"/>
        <v/>
      </c>
      <c r="S581" s="2" t="str">
        <f>IFERROR(IF($F581="","",INDEX(リスト!$C:$C,MATCH($F581,リスト!$B:$B,0))),"")</f>
        <v/>
      </c>
      <c r="T581" s="2" t="str">
        <f>IFERROR(IF($K581="","",INDEX(リスト!$F:$F,MATCH($K581,リスト!$E:$E,0))),"")</f>
        <v/>
      </c>
      <c r="U581" s="2" t="str">
        <f>IF($B581="","",RIGHT($G581*1000+200+COUNTIF($G$2:$G581,$G581),9))</f>
        <v/>
      </c>
      <c r="V581" s="2" t="str">
        <f>IF(OR($B581="",設定!$I$15="",設定!$I$15="独立"),"",IF($M581="","　－　",IF($L581="",IF(設定!$I$15="所・名","　－　・"&amp;$M581,IF(設定!$I$15="所/名","　－　 / "&amp;$M581,IF(設定!$I$15="(所)名","(　－　) "&amp;$M581,IF(設定!$I$15="名・所",$M581&amp;"・　－　",IF(設定!$I$15="名/所",$M581&amp;" / 　－　",IF(設定!$I$15="名(所)",$M581&amp;"(　－　)")))))),IF(設定!$I$15="所・名",INDEX(リスト!$S$2:$S$48,MATCH($L581,リスト!$R$2:$R$48,0))&amp;"・"&amp;$M581,IF(設定!$I$15="所/名",INDEX(リスト!$S$2:$S$48,MATCH($L581,リスト!$R$2:$R$48,0))&amp;" / "&amp;$M581,IF(設定!$I$15="(所)名","("&amp;INDEX(リスト!$S$2:$S$48,MATCH($L581,リスト!$R$2:$R$48,0))&amp;") "&amp;$M581,IF(設定!$I$15="名・所",$M581&amp;"・"&amp;INDEX(リスト!$S$2:$S$48,MATCH($L581,リスト!$R$2:$R$48,0)),IF(設定!$I$15="名/所",$M581&amp;" / "&amp;INDEX(リスト!$S$2:$S$48,MATCH($L581,リスト!$R$2:$R$48,0)),IF(設定!$I$15="名(所)",$M581&amp;" ("&amp;INDEX(リスト!$S$2:$S$48,MATCH($L581,リスト!$R$2:$R$48,0))&amp;")")))))))))</f>
        <v/>
      </c>
    </row>
    <row r="582" spans="15:22" x14ac:dyDescent="0.4">
      <c r="O582" s="2" t="str">
        <f>IFERROR(IF($B582="","",INDEX(所属情報!$E:$E,MATCH($A582,所属情報!$A:$A,0))),"")</f>
        <v/>
      </c>
      <c r="P582" s="2" t="str">
        <f t="shared" si="27"/>
        <v/>
      </c>
      <c r="Q582" s="2" t="str">
        <f t="shared" si="28"/>
        <v/>
      </c>
      <c r="R582" s="2" t="str">
        <f t="shared" si="29"/>
        <v/>
      </c>
      <c r="S582" s="2" t="str">
        <f>IFERROR(IF($F582="","",INDEX(リスト!$C:$C,MATCH($F582,リスト!$B:$B,0))),"")</f>
        <v/>
      </c>
      <c r="T582" s="2" t="str">
        <f>IFERROR(IF($K582="","",INDEX(リスト!$F:$F,MATCH($K582,リスト!$E:$E,0))),"")</f>
        <v/>
      </c>
      <c r="U582" s="2" t="str">
        <f>IF($B582="","",RIGHT($G582*1000+200+COUNTIF($G$2:$G582,$G582),9))</f>
        <v/>
      </c>
      <c r="V582" s="2" t="str">
        <f>IF(OR($B582="",設定!$I$15="",設定!$I$15="独立"),"",IF($M582="","　－　",IF($L582="",IF(設定!$I$15="所・名","　－　・"&amp;$M582,IF(設定!$I$15="所/名","　－　 / "&amp;$M582,IF(設定!$I$15="(所)名","(　－　) "&amp;$M582,IF(設定!$I$15="名・所",$M582&amp;"・　－　",IF(設定!$I$15="名/所",$M582&amp;" / 　－　",IF(設定!$I$15="名(所)",$M582&amp;"(　－　)")))))),IF(設定!$I$15="所・名",INDEX(リスト!$S$2:$S$48,MATCH($L582,リスト!$R$2:$R$48,0))&amp;"・"&amp;$M582,IF(設定!$I$15="所/名",INDEX(リスト!$S$2:$S$48,MATCH($L582,リスト!$R$2:$R$48,0))&amp;" / "&amp;$M582,IF(設定!$I$15="(所)名","("&amp;INDEX(リスト!$S$2:$S$48,MATCH($L582,リスト!$R$2:$R$48,0))&amp;") "&amp;$M582,IF(設定!$I$15="名・所",$M582&amp;"・"&amp;INDEX(リスト!$S$2:$S$48,MATCH($L582,リスト!$R$2:$R$48,0)),IF(設定!$I$15="名/所",$M582&amp;" / "&amp;INDEX(リスト!$S$2:$S$48,MATCH($L582,リスト!$R$2:$R$48,0)),IF(設定!$I$15="名(所)",$M582&amp;" ("&amp;INDEX(リスト!$S$2:$S$48,MATCH($L582,リスト!$R$2:$R$48,0))&amp;")")))))))))</f>
        <v/>
      </c>
    </row>
    <row r="583" spans="15:22" x14ac:dyDescent="0.4">
      <c r="O583" s="2" t="str">
        <f>IFERROR(IF($B583="","",INDEX(所属情報!$E:$E,MATCH($A583,所属情報!$A:$A,0))),"")</f>
        <v/>
      </c>
      <c r="P583" s="2" t="str">
        <f t="shared" si="27"/>
        <v/>
      </c>
      <c r="Q583" s="2" t="str">
        <f t="shared" si="28"/>
        <v/>
      </c>
      <c r="R583" s="2" t="str">
        <f t="shared" si="29"/>
        <v/>
      </c>
      <c r="S583" s="2" t="str">
        <f>IFERROR(IF($F583="","",INDEX(リスト!$C:$C,MATCH($F583,リスト!$B:$B,0))),"")</f>
        <v/>
      </c>
      <c r="T583" s="2" t="str">
        <f>IFERROR(IF($K583="","",INDEX(リスト!$F:$F,MATCH($K583,リスト!$E:$E,0))),"")</f>
        <v/>
      </c>
      <c r="U583" s="2" t="str">
        <f>IF($B583="","",RIGHT($G583*1000+200+COUNTIF($G$2:$G583,$G583),9))</f>
        <v/>
      </c>
      <c r="V583" s="2" t="str">
        <f>IF(OR($B583="",設定!$I$15="",設定!$I$15="独立"),"",IF($M583="","　－　",IF($L583="",IF(設定!$I$15="所・名","　－　・"&amp;$M583,IF(設定!$I$15="所/名","　－　 / "&amp;$M583,IF(設定!$I$15="(所)名","(　－　) "&amp;$M583,IF(設定!$I$15="名・所",$M583&amp;"・　－　",IF(設定!$I$15="名/所",$M583&amp;" / 　－　",IF(設定!$I$15="名(所)",$M583&amp;"(　－　)")))))),IF(設定!$I$15="所・名",INDEX(リスト!$S$2:$S$48,MATCH($L583,リスト!$R$2:$R$48,0))&amp;"・"&amp;$M583,IF(設定!$I$15="所/名",INDEX(リスト!$S$2:$S$48,MATCH($L583,リスト!$R$2:$R$48,0))&amp;" / "&amp;$M583,IF(設定!$I$15="(所)名","("&amp;INDEX(リスト!$S$2:$S$48,MATCH($L583,リスト!$R$2:$R$48,0))&amp;") "&amp;$M583,IF(設定!$I$15="名・所",$M583&amp;"・"&amp;INDEX(リスト!$S$2:$S$48,MATCH($L583,リスト!$R$2:$R$48,0)),IF(設定!$I$15="名/所",$M583&amp;" / "&amp;INDEX(リスト!$S$2:$S$48,MATCH($L583,リスト!$R$2:$R$48,0)),IF(設定!$I$15="名(所)",$M583&amp;" ("&amp;INDEX(リスト!$S$2:$S$48,MATCH($L583,リスト!$R$2:$R$48,0))&amp;")")))))))))</f>
        <v/>
      </c>
    </row>
    <row r="584" spans="15:22" x14ac:dyDescent="0.4">
      <c r="O584" s="2" t="str">
        <f>IFERROR(IF($B584="","",INDEX(所属情報!$E:$E,MATCH($A584,所属情報!$A:$A,0))),"")</f>
        <v/>
      </c>
      <c r="P584" s="2" t="str">
        <f t="shared" si="27"/>
        <v/>
      </c>
      <c r="Q584" s="2" t="str">
        <f t="shared" si="28"/>
        <v/>
      </c>
      <c r="R584" s="2" t="str">
        <f t="shared" si="29"/>
        <v/>
      </c>
      <c r="S584" s="2" t="str">
        <f>IFERROR(IF($F584="","",INDEX(リスト!$C:$C,MATCH($F584,リスト!$B:$B,0))),"")</f>
        <v/>
      </c>
      <c r="T584" s="2" t="str">
        <f>IFERROR(IF($K584="","",INDEX(リスト!$F:$F,MATCH($K584,リスト!$E:$E,0))),"")</f>
        <v/>
      </c>
      <c r="U584" s="2" t="str">
        <f>IF($B584="","",RIGHT($G584*1000+200+COUNTIF($G$2:$G584,$G584),9))</f>
        <v/>
      </c>
      <c r="V584" s="2" t="str">
        <f>IF(OR($B584="",設定!$I$15="",設定!$I$15="独立"),"",IF($M584="","　－　",IF($L584="",IF(設定!$I$15="所・名","　－　・"&amp;$M584,IF(設定!$I$15="所/名","　－　 / "&amp;$M584,IF(設定!$I$15="(所)名","(　－　) "&amp;$M584,IF(設定!$I$15="名・所",$M584&amp;"・　－　",IF(設定!$I$15="名/所",$M584&amp;" / 　－　",IF(設定!$I$15="名(所)",$M584&amp;"(　－　)")))))),IF(設定!$I$15="所・名",INDEX(リスト!$S$2:$S$48,MATCH($L584,リスト!$R$2:$R$48,0))&amp;"・"&amp;$M584,IF(設定!$I$15="所/名",INDEX(リスト!$S$2:$S$48,MATCH($L584,リスト!$R$2:$R$48,0))&amp;" / "&amp;$M584,IF(設定!$I$15="(所)名","("&amp;INDEX(リスト!$S$2:$S$48,MATCH($L584,リスト!$R$2:$R$48,0))&amp;") "&amp;$M584,IF(設定!$I$15="名・所",$M584&amp;"・"&amp;INDEX(リスト!$S$2:$S$48,MATCH($L584,リスト!$R$2:$R$48,0)),IF(設定!$I$15="名/所",$M584&amp;" / "&amp;INDEX(リスト!$S$2:$S$48,MATCH($L584,リスト!$R$2:$R$48,0)),IF(設定!$I$15="名(所)",$M584&amp;" ("&amp;INDEX(リスト!$S$2:$S$48,MATCH($L584,リスト!$R$2:$R$48,0))&amp;")")))))))))</f>
        <v/>
      </c>
    </row>
    <row r="585" spans="15:22" x14ac:dyDescent="0.4">
      <c r="O585" s="2" t="str">
        <f>IFERROR(IF($B585="","",INDEX(所属情報!$E:$E,MATCH($A585,所属情報!$A:$A,0))),"")</f>
        <v/>
      </c>
      <c r="P585" s="2" t="str">
        <f t="shared" si="27"/>
        <v/>
      </c>
      <c r="Q585" s="2" t="str">
        <f t="shared" si="28"/>
        <v/>
      </c>
      <c r="R585" s="2" t="str">
        <f t="shared" si="29"/>
        <v/>
      </c>
      <c r="S585" s="2" t="str">
        <f>IFERROR(IF($F585="","",INDEX(リスト!$C:$C,MATCH($F585,リスト!$B:$B,0))),"")</f>
        <v/>
      </c>
      <c r="T585" s="2" t="str">
        <f>IFERROR(IF($K585="","",INDEX(リスト!$F:$F,MATCH($K585,リスト!$E:$E,0))),"")</f>
        <v/>
      </c>
      <c r="U585" s="2" t="str">
        <f>IF($B585="","",RIGHT($G585*1000+200+COUNTIF($G$2:$G585,$G585),9))</f>
        <v/>
      </c>
      <c r="V585" s="2" t="str">
        <f>IF(OR($B585="",設定!$I$15="",設定!$I$15="独立"),"",IF($M585="","　－　",IF($L585="",IF(設定!$I$15="所・名","　－　・"&amp;$M585,IF(設定!$I$15="所/名","　－　 / "&amp;$M585,IF(設定!$I$15="(所)名","(　－　) "&amp;$M585,IF(設定!$I$15="名・所",$M585&amp;"・　－　",IF(設定!$I$15="名/所",$M585&amp;" / 　－　",IF(設定!$I$15="名(所)",$M585&amp;"(　－　)")))))),IF(設定!$I$15="所・名",INDEX(リスト!$S$2:$S$48,MATCH($L585,リスト!$R$2:$R$48,0))&amp;"・"&amp;$M585,IF(設定!$I$15="所/名",INDEX(リスト!$S$2:$S$48,MATCH($L585,リスト!$R$2:$R$48,0))&amp;" / "&amp;$M585,IF(設定!$I$15="(所)名","("&amp;INDEX(リスト!$S$2:$S$48,MATCH($L585,リスト!$R$2:$R$48,0))&amp;") "&amp;$M585,IF(設定!$I$15="名・所",$M585&amp;"・"&amp;INDEX(リスト!$S$2:$S$48,MATCH($L585,リスト!$R$2:$R$48,0)),IF(設定!$I$15="名/所",$M585&amp;" / "&amp;INDEX(リスト!$S$2:$S$48,MATCH($L585,リスト!$R$2:$R$48,0)),IF(設定!$I$15="名(所)",$M585&amp;" ("&amp;INDEX(リスト!$S$2:$S$48,MATCH($L585,リスト!$R$2:$R$48,0))&amp;")")))))))))</f>
        <v/>
      </c>
    </row>
    <row r="586" spans="15:22" x14ac:dyDescent="0.4">
      <c r="O586" s="2" t="str">
        <f>IFERROR(IF($B586="","",INDEX(所属情報!$E:$E,MATCH($A586,所属情報!$A:$A,0))),"")</f>
        <v/>
      </c>
      <c r="P586" s="2" t="str">
        <f t="shared" si="27"/>
        <v/>
      </c>
      <c r="Q586" s="2" t="str">
        <f t="shared" si="28"/>
        <v/>
      </c>
      <c r="R586" s="2" t="str">
        <f t="shared" si="29"/>
        <v/>
      </c>
      <c r="S586" s="2" t="str">
        <f>IFERROR(IF($F586="","",INDEX(リスト!$C:$C,MATCH($F586,リスト!$B:$B,0))),"")</f>
        <v/>
      </c>
      <c r="T586" s="2" t="str">
        <f>IFERROR(IF($K586="","",INDEX(リスト!$F:$F,MATCH($K586,リスト!$E:$E,0))),"")</f>
        <v/>
      </c>
      <c r="U586" s="2" t="str">
        <f>IF($B586="","",RIGHT($G586*1000+200+COUNTIF($G$2:$G586,$G586),9))</f>
        <v/>
      </c>
      <c r="V586" s="2" t="str">
        <f>IF(OR($B586="",設定!$I$15="",設定!$I$15="独立"),"",IF($M586="","　－　",IF($L586="",IF(設定!$I$15="所・名","　－　・"&amp;$M586,IF(設定!$I$15="所/名","　－　 / "&amp;$M586,IF(設定!$I$15="(所)名","(　－　) "&amp;$M586,IF(設定!$I$15="名・所",$M586&amp;"・　－　",IF(設定!$I$15="名/所",$M586&amp;" / 　－　",IF(設定!$I$15="名(所)",$M586&amp;"(　－　)")))))),IF(設定!$I$15="所・名",INDEX(リスト!$S$2:$S$48,MATCH($L586,リスト!$R$2:$R$48,0))&amp;"・"&amp;$M586,IF(設定!$I$15="所/名",INDEX(リスト!$S$2:$S$48,MATCH($L586,リスト!$R$2:$R$48,0))&amp;" / "&amp;$M586,IF(設定!$I$15="(所)名","("&amp;INDEX(リスト!$S$2:$S$48,MATCH($L586,リスト!$R$2:$R$48,0))&amp;") "&amp;$M586,IF(設定!$I$15="名・所",$M586&amp;"・"&amp;INDEX(リスト!$S$2:$S$48,MATCH($L586,リスト!$R$2:$R$48,0)),IF(設定!$I$15="名/所",$M586&amp;" / "&amp;INDEX(リスト!$S$2:$S$48,MATCH($L586,リスト!$R$2:$R$48,0)),IF(設定!$I$15="名(所)",$M586&amp;" ("&amp;INDEX(リスト!$S$2:$S$48,MATCH($L586,リスト!$R$2:$R$48,0))&amp;")")))))))))</f>
        <v/>
      </c>
    </row>
    <row r="587" spans="15:22" x14ac:dyDescent="0.4">
      <c r="O587" s="2" t="str">
        <f>IFERROR(IF($B587="","",INDEX(所属情報!$E:$E,MATCH($A587,所属情報!$A:$A,0))),"")</f>
        <v/>
      </c>
      <c r="P587" s="2" t="str">
        <f t="shared" si="27"/>
        <v/>
      </c>
      <c r="Q587" s="2" t="str">
        <f t="shared" si="28"/>
        <v/>
      </c>
      <c r="R587" s="2" t="str">
        <f t="shared" si="29"/>
        <v/>
      </c>
      <c r="S587" s="2" t="str">
        <f>IFERROR(IF($F587="","",INDEX(リスト!$C:$C,MATCH($F587,リスト!$B:$B,0))),"")</f>
        <v/>
      </c>
      <c r="T587" s="2" t="str">
        <f>IFERROR(IF($K587="","",INDEX(リスト!$F:$F,MATCH($K587,リスト!$E:$E,0))),"")</f>
        <v/>
      </c>
      <c r="U587" s="2" t="str">
        <f>IF($B587="","",RIGHT($G587*1000+200+COUNTIF($G$2:$G587,$G587),9))</f>
        <v/>
      </c>
      <c r="V587" s="2" t="str">
        <f>IF(OR($B587="",設定!$I$15="",設定!$I$15="独立"),"",IF($M587="","　－　",IF($L587="",IF(設定!$I$15="所・名","　－　・"&amp;$M587,IF(設定!$I$15="所/名","　－　 / "&amp;$M587,IF(設定!$I$15="(所)名","(　－　) "&amp;$M587,IF(設定!$I$15="名・所",$M587&amp;"・　－　",IF(設定!$I$15="名/所",$M587&amp;" / 　－　",IF(設定!$I$15="名(所)",$M587&amp;"(　－　)")))))),IF(設定!$I$15="所・名",INDEX(リスト!$S$2:$S$48,MATCH($L587,リスト!$R$2:$R$48,0))&amp;"・"&amp;$M587,IF(設定!$I$15="所/名",INDEX(リスト!$S$2:$S$48,MATCH($L587,リスト!$R$2:$R$48,0))&amp;" / "&amp;$M587,IF(設定!$I$15="(所)名","("&amp;INDEX(リスト!$S$2:$S$48,MATCH($L587,リスト!$R$2:$R$48,0))&amp;") "&amp;$M587,IF(設定!$I$15="名・所",$M587&amp;"・"&amp;INDEX(リスト!$S$2:$S$48,MATCH($L587,リスト!$R$2:$R$48,0)),IF(設定!$I$15="名/所",$M587&amp;" / "&amp;INDEX(リスト!$S$2:$S$48,MATCH($L587,リスト!$R$2:$R$48,0)),IF(設定!$I$15="名(所)",$M587&amp;" ("&amp;INDEX(リスト!$S$2:$S$48,MATCH($L587,リスト!$R$2:$R$48,0))&amp;")")))))))))</f>
        <v/>
      </c>
    </row>
    <row r="588" spans="15:22" x14ac:dyDescent="0.4">
      <c r="O588" s="2" t="str">
        <f>IFERROR(IF($B588="","",INDEX(所属情報!$E:$E,MATCH($A588,所属情報!$A:$A,0))),"")</f>
        <v/>
      </c>
      <c r="P588" s="2" t="str">
        <f t="shared" si="27"/>
        <v/>
      </c>
      <c r="Q588" s="2" t="str">
        <f t="shared" si="28"/>
        <v/>
      </c>
      <c r="R588" s="2" t="str">
        <f t="shared" si="29"/>
        <v/>
      </c>
      <c r="S588" s="2" t="str">
        <f>IFERROR(IF($F588="","",INDEX(リスト!$C:$C,MATCH($F588,リスト!$B:$B,0))),"")</f>
        <v/>
      </c>
      <c r="T588" s="2" t="str">
        <f>IFERROR(IF($K588="","",INDEX(リスト!$F:$F,MATCH($K588,リスト!$E:$E,0))),"")</f>
        <v/>
      </c>
      <c r="U588" s="2" t="str">
        <f>IF($B588="","",RIGHT($G588*1000+200+COUNTIF($G$2:$G588,$G588),9))</f>
        <v/>
      </c>
      <c r="V588" s="2" t="str">
        <f>IF(OR($B588="",設定!$I$15="",設定!$I$15="独立"),"",IF($M588="","　－　",IF($L588="",IF(設定!$I$15="所・名","　－　・"&amp;$M588,IF(設定!$I$15="所/名","　－　 / "&amp;$M588,IF(設定!$I$15="(所)名","(　－　) "&amp;$M588,IF(設定!$I$15="名・所",$M588&amp;"・　－　",IF(設定!$I$15="名/所",$M588&amp;" / 　－　",IF(設定!$I$15="名(所)",$M588&amp;"(　－　)")))))),IF(設定!$I$15="所・名",INDEX(リスト!$S$2:$S$48,MATCH($L588,リスト!$R$2:$R$48,0))&amp;"・"&amp;$M588,IF(設定!$I$15="所/名",INDEX(リスト!$S$2:$S$48,MATCH($L588,リスト!$R$2:$R$48,0))&amp;" / "&amp;$M588,IF(設定!$I$15="(所)名","("&amp;INDEX(リスト!$S$2:$S$48,MATCH($L588,リスト!$R$2:$R$48,0))&amp;") "&amp;$M588,IF(設定!$I$15="名・所",$M588&amp;"・"&amp;INDEX(リスト!$S$2:$S$48,MATCH($L588,リスト!$R$2:$R$48,0)),IF(設定!$I$15="名/所",$M588&amp;" / "&amp;INDEX(リスト!$S$2:$S$48,MATCH($L588,リスト!$R$2:$R$48,0)),IF(設定!$I$15="名(所)",$M588&amp;" ("&amp;INDEX(リスト!$S$2:$S$48,MATCH($L588,リスト!$R$2:$R$48,0))&amp;")")))))))))</f>
        <v/>
      </c>
    </row>
    <row r="589" spans="15:22" x14ac:dyDescent="0.4">
      <c r="O589" s="2" t="str">
        <f>IFERROR(IF($B589="","",INDEX(所属情報!$E:$E,MATCH($A589,所属情報!$A:$A,0))),"")</f>
        <v/>
      </c>
      <c r="P589" s="2" t="str">
        <f t="shared" si="27"/>
        <v/>
      </c>
      <c r="Q589" s="2" t="str">
        <f t="shared" si="28"/>
        <v/>
      </c>
      <c r="R589" s="2" t="str">
        <f t="shared" si="29"/>
        <v/>
      </c>
      <c r="S589" s="2" t="str">
        <f>IFERROR(IF($F589="","",INDEX(リスト!$C:$C,MATCH($F589,リスト!$B:$B,0))),"")</f>
        <v/>
      </c>
      <c r="T589" s="2" t="str">
        <f>IFERROR(IF($K589="","",INDEX(リスト!$F:$F,MATCH($K589,リスト!$E:$E,0))),"")</f>
        <v/>
      </c>
      <c r="U589" s="2" t="str">
        <f>IF($B589="","",RIGHT($G589*1000+200+COUNTIF($G$2:$G589,$G589),9))</f>
        <v/>
      </c>
      <c r="V589" s="2" t="str">
        <f>IF(OR($B589="",設定!$I$15="",設定!$I$15="独立"),"",IF($M589="","　－　",IF($L589="",IF(設定!$I$15="所・名","　－　・"&amp;$M589,IF(設定!$I$15="所/名","　－　 / "&amp;$M589,IF(設定!$I$15="(所)名","(　－　) "&amp;$M589,IF(設定!$I$15="名・所",$M589&amp;"・　－　",IF(設定!$I$15="名/所",$M589&amp;" / 　－　",IF(設定!$I$15="名(所)",$M589&amp;"(　－　)")))))),IF(設定!$I$15="所・名",INDEX(リスト!$S$2:$S$48,MATCH($L589,リスト!$R$2:$R$48,0))&amp;"・"&amp;$M589,IF(設定!$I$15="所/名",INDEX(リスト!$S$2:$S$48,MATCH($L589,リスト!$R$2:$R$48,0))&amp;" / "&amp;$M589,IF(設定!$I$15="(所)名","("&amp;INDEX(リスト!$S$2:$S$48,MATCH($L589,リスト!$R$2:$R$48,0))&amp;") "&amp;$M589,IF(設定!$I$15="名・所",$M589&amp;"・"&amp;INDEX(リスト!$S$2:$S$48,MATCH($L589,リスト!$R$2:$R$48,0)),IF(設定!$I$15="名/所",$M589&amp;" / "&amp;INDEX(リスト!$S$2:$S$48,MATCH($L589,リスト!$R$2:$R$48,0)),IF(設定!$I$15="名(所)",$M589&amp;" ("&amp;INDEX(リスト!$S$2:$S$48,MATCH($L589,リスト!$R$2:$R$48,0))&amp;")")))))))))</f>
        <v/>
      </c>
    </row>
    <row r="590" spans="15:22" x14ac:dyDescent="0.4">
      <c r="O590" s="2" t="str">
        <f>IFERROR(IF($B590="","",INDEX(所属情報!$E:$E,MATCH($A590,所属情報!$A:$A,0))),"")</f>
        <v/>
      </c>
      <c r="P590" s="2" t="str">
        <f t="shared" si="27"/>
        <v/>
      </c>
      <c r="Q590" s="2" t="str">
        <f t="shared" si="28"/>
        <v/>
      </c>
      <c r="R590" s="2" t="str">
        <f t="shared" si="29"/>
        <v/>
      </c>
      <c r="S590" s="2" t="str">
        <f>IFERROR(IF($F590="","",INDEX(リスト!$C:$C,MATCH($F590,リスト!$B:$B,0))),"")</f>
        <v/>
      </c>
      <c r="T590" s="2" t="str">
        <f>IFERROR(IF($K590="","",INDEX(リスト!$F:$F,MATCH($K590,リスト!$E:$E,0))),"")</f>
        <v/>
      </c>
      <c r="U590" s="2" t="str">
        <f>IF($B590="","",RIGHT($G590*1000+200+COUNTIF($G$2:$G590,$G590),9))</f>
        <v/>
      </c>
      <c r="V590" s="2" t="str">
        <f>IF(OR($B590="",設定!$I$15="",設定!$I$15="独立"),"",IF($M590="","　－　",IF($L590="",IF(設定!$I$15="所・名","　－　・"&amp;$M590,IF(設定!$I$15="所/名","　－　 / "&amp;$M590,IF(設定!$I$15="(所)名","(　－　) "&amp;$M590,IF(設定!$I$15="名・所",$M590&amp;"・　－　",IF(設定!$I$15="名/所",$M590&amp;" / 　－　",IF(設定!$I$15="名(所)",$M590&amp;"(　－　)")))))),IF(設定!$I$15="所・名",INDEX(リスト!$S$2:$S$48,MATCH($L590,リスト!$R$2:$R$48,0))&amp;"・"&amp;$M590,IF(設定!$I$15="所/名",INDEX(リスト!$S$2:$S$48,MATCH($L590,リスト!$R$2:$R$48,0))&amp;" / "&amp;$M590,IF(設定!$I$15="(所)名","("&amp;INDEX(リスト!$S$2:$S$48,MATCH($L590,リスト!$R$2:$R$48,0))&amp;") "&amp;$M590,IF(設定!$I$15="名・所",$M590&amp;"・"&amp;INDEX(リスト!$S$2:$S$48,MATCH($L590,リスト!$R$2:$R$48,0)),IF(設定!$I$15="名/所",$M590&amp;" / "&amp;INDEX(リスト!$S$2:$S$48,MATCH($L590,リスト!$R$2:$R$48,0)),IF(設定!$I$15="名(所)",$M590&amp;" ("&amp;INDEX(リスト!$S$2:$S$48,MATCH($L590,リスト!$R$2:$R$48,0))&amp;")")))))))))</f>
        <v/>
      </c>
    </row>
    <row r="591" spans="15:22" x14ac:dyDescent="0.4">
      <c r="O591" s="2" t="str">
        <f>IFERROR(IF($B591="","",INDEX(所属情報!$E:$E,MATCH($A591,所属情報!$A:$A,0))),"")</f>
        <v/>
      </c>
      <c r="P591" s="2" t="str">
        <f t="shared" si="27"/>
        <v/>
      </c>
      <c r="Q591" s="2" t="str">
        <f t="shared" si="28"/>
        <v/>
      </c>
      <c r="R591" s="2" t="str">
        <f t="shared" si="29"/>
        <v/>
      </c>
      <c r="S591" s="2" t="str">
        <f>IFERROR(IF($F591="","",INDEX(リスト!$C:$C,MATCH($F591,リスト!$B:$B,0))),"")</f>
        <v/>
      </c>
      <c r="T591" s="2" t="str">
        <f>IFERROR(IF($K591="","",INDEX(リスト!$F:$F,MATCH($K591,リスト!$E:$E,0))),"")</f>
        <v/>
      </c>
      <c r="U591" s="2" t="str">
        <f>IF($B591="","",RIGHT($G591*1000+200+COUNTIF($G$2:$G591,$G591),9))</f>
        <v/>
      </c>
      <c r="V591" s="2" t="str">
        <f>IF(OR($B591="",設定!$I$15="",設定!$I$15="独立"),"",IF($M591="","　－　",IF($L591="",IF(設定!$I$15="所・名","　－　・"&amp;$M591,IF(設定!$I$15="所/名","　－　 / "&amp;$M591,IF(設定!$I$15="(所)名","(　－　) "&amp;$M591,IF(設定!$I$15="名・所",$M591&amp;"・　－　",IF(設定!$I$15="名/所",$M591&amp;" / 　－　",IF(設定!$I$15="名(所)",$M591&amp;"(　－　)")))))),IF(設定!$I$15="所・名",INDEX(リスト!$S$2:$S$48,MATCH($L591,リスト!$R$2:$R$48,0))&amp;"・"&amp;$M591,IF(設定!$I$15="所/名",INDEX(リスト!$S$2:$S$48,MATCH($L591,リスト!$R$2:$R$48,0))&amp;" / "&amp;$M591,IF(設定!$I$15="(所)名","("&amp;INDEX(リスト!$S$2:$S$48,MATCH($L591,リスト!$R$2:$R$48,0))&amp;") "&amp;$M591,IF(設定!$I$15="名・所",$M591&amp;"・"&amp;INDEX(リスト!$S$2:$S$48,MATCH($L591,リスト!$R$2:$R$48,0)),IF(設定!$I$15="名/所",$M591&amp;" / "&amp;INDEX(リスト!$S$2:$S$48,MATCH($L591,リスト!$R$2:$R$48,0)),IF(設定!$I$15="名(所)",$M591&amp;" ("&amp;INDEX(リスト!$S$2:$S$48,MATCH($L591,リスト!$R$2:$R$48,0))&amp;")")))))))))</f>
        <v/>
      </c>
    </row>
    <row r="592" spans="15:22" x14ac:dyDescent="0.4">
      <c r="O592" s="2" t="str">
        <f>IFERROR(IF($B592="","",INDEX(所属情報!$E:$E,MATCH($A592,所属情報!$A:$A,0))),"")</f>
        <v/>
      </c>
      <c r="P592" s="2" t="str">
        <f t="shared" si="27"/>
        <v/>
      </c>
      <c r="Q592" s="2" t="str">
        <f t="shared" si="28"/>
        <v/>
      </c>
      <c r="R592" s="2" t="str">
        <f t="shared" si="29"/>
        <v/>
      </c>
      <c r="S592" s="2" t="str">
        <f>IFERROR(IF($F592="","",INDEX(リスト!$C:$C,MATCH($F592,リスト!$B:$B,0))),"")</f>
        <v/>
      </c>
      <c r="T592" s="2" t="str">
        <f>IFERROR(IF($K592="","",INDEX(リスト!$F:$F,MATCH($K592,リスト!$E:$E,0))),"")</f>
        <v/>
      </c>
      <c r="U592" s="2" t="str">
        <f>IF($B592="","",RIGHT($G592*1000+200+COUNTIF($G$2:$G592,$G592),9))</f>
        <v/>
      </c>
      <c r="V592" s="2" t="str">
        <f>IF(OR($B592="",設定!$I$15="",設定!$I$15="独立"),"",IF($M592="","　－　",IF($L592="",IF(設定!$I$15="所・名","　－　・"&amp;$M592,IF(設定!$I$15="所/名","　－　 / "&amp;$M592,IF(設定!$I$15="(所)名","(　－　) "&amp;$M592,IF(設定!$I$15="名・所",$M592&amp;"・　－　",IF(設定!$I$15="名/所",$M592&amp;" / 　－　",IF(設定!$I$15="名(所)",$M592&amp;"(　－　)")))))),IF(設定!$I$15="所・名",INDEX(リスト!$S$2:$S$48,MATCH($L592,リスト!$R$2:$R$48,0))&amp;"・"&amp;$M592,IF(設定!$I$15="所/名",INDEX(リスト!$S$2:$S$48,MATCH($L592,リスト!$R$2:$R$48,0))&amp;" / "&amp;$M592,IF(設定!$I$15="(所)名","("&amp;INDEX(リスト!$S$2:$S$48,MATCH($L592,リスト!$R$2:$R$48,0))&amp;") "&amp;$M592,IF(設定!$I$15="名・所",$M592&amp;"・"&amp;INDEX(リスト!$S$2:$S$48,MATCH($L592,リスト!$R$2:$R$48,0)),IF(設定!$I$15="名/所",$M592&amp;" / "&amp;INDEX(リスト!$S$2:$S$48,MATCH($L592,リスト!$R$2:$R$48,0)),IF(設定!$I$15="名(所)",$M592&amp;" ("&amp;INDEX(リスト!$S$2:$S$48,MATCH($L592,リスト!$R$2:$R$48,0))&amp;")")))))))))</f>
        <v/>
      </c>
    </row>
    <row r="593" spans="15:22" x14ac:dyDescent="0.4">
      <c r="O593" s="2" t="str">
        <f>IFERROR(IF($B593="","",INDEX(所属情報!$E:$E,MATCH($A593,所属情報!$A:$A,0))),"")</f>
        <v/>
      </c>
      <c r="P593" s="2" t="str">
        <f t="shared" si="27"/>
        <v/>
      </c>
      <c r="Q593" s="2" t="str">
        <f t="shared" si="28"/>
        <v/>
      </c>
      <c r="R593" s="2" t="str">
        <f t="shared" si="29"/>
        <v/>
      </c>
      <c r="S593" s="2" t="str">
        <f>IFERROR(IF($F593="","",INDEX(リスト!$C:$C,MATCH($F593,リスト!$B:$B,0))),"")</f>
        <v/>
      </c>
      <c r="T593" s="2" t="str">
        <f>IFERROR(IF($K593="","",INDEX(リスト!$F:$F,MATCH($K593,リスト!$E:$E,0))),"")</f>
        <v/>
      </c>
      <c r="U593" s="2" t="str">
        <f>IF($B593="","",RIGHT($G593*1000+200+COUNTIF($G$2:$G593,$G593),9))</f>
        <v/>
      </c>
      <c r="V593" s="2" t="str">
        <f>IF(OR($B593="",設定!$I$15="",設定!$I$15="独立"),"",IF($M593="","　－　",IF($L593="",IF(設定!$I$15="所・名","　－　・"&amp;$M593,IF(設定!$I$15="所/名","　－　 / "&amp;$M593,IF(設定!$I$15="(所)名","(　－　) "&amp;$M593,IF(設定!$I$15="名・所",$M593&amp;"・　－　",IF(設定!$I$15="名/所",$M593&amp;" / 　－　",IF(設定!$I$15="名(所)",$M593&amp;"(　－　)")))))),IF(設定!$I$15="所・名",INDEX(リスト!$S$2:$S$48,MATCH($L593,リスト!$R$2:$R$48,0))&amp;"・"&amp;$M593,IF(設定!$I$15="所/名",INDEX(リスト!$S$2:$S$48,MATCH($L593,リスト!$R$2:$R$48,0))&amp;" / "&amp;$M593,IF(設定!$I$15="(所)名","("&amp;INDEX(リスト!$S$2:$S$48,MATCH($L593,リスト!$R$2:$R$48,0))&amp;") "&amp;$M593,IF(設定!$I$15="名・所",$M593&amp;"・"&amp;INDEX(リスト!$S$2:$S$48,MATCH($L593,リスト!$R$2:$R$48,0)),IF(設定!$I$15="名/所",$M593&amp;" / "&amp;INDEX(リスト!$S$2:$S$48,MATCH($L593,リスト!$R$2:$R$48,0)),IF(設定!$I$15="名(所)",$M593&amp;" ("&amp;INDEX(リスト!$S$2:$S$48,MATCH($L593,リスト!$R$2:$R$48,0))&amp;")")))))))))</f>
        <v/>
      </c>
    </row>
    <row r="594" spans="15:22" x14ac:dyDescent="0.4">
      <c r="O594" s="2" t="str">
        <f>IFERROR(IF($B594="","",INDEX(所属情報!$E:$E,MATCH($A594,所属情報!$A:$A,0))),"")</f>
        <v/>
      </c>
      <c r="P594" s="2" t="str">
        <f t="shared" si="27"/>
        <v/>
      </c>
      <c r="Q594" s="2" t="str">
        <f t="shared" si="28"/>
        <v/>
      </c>
      <c r="R594" s="2" t="str">
        <f t="shared" si="29"/>
        <v/>
      </c>
      <c r="S594" s="2" t="str">
        <f>IFERROR(IF($F594="","",INDEX(リスト!$C:$C,MATCH($F594,リスト!$B:$B,0))),"")</f>
        <v/>
      </c>
      <c r="T594" s="2" t="str">
        <f>IFERROR(IF($K594="","",INDEX(リスト!$F:$F,MATCH($K594,リスト!$E:$E,0))),"")</f>
        <v/>
      </c>
      <c r="U594" s="2" t="str">
        <f>IF($B594="","",RIGHT($G594*1000+200+COUNTIF($G$2:$G594,$G594),9))</f>
        <v/>
      </c>
      <c r="V594" s="2" t="str">
        <f>IF(OR($B594="",設定!$I$15="",設定!$I$15="独立"),"",IF($M594="","　－　",IF($L594="",IF(設定!$I$15="所・名","　－　・"&amp;$M594,IF(設定!$I$15="所/名","　－　 / "&amp;$M594,IF(設定!$I$15="(所)名","(　－　) "&amp;$M594,IF(設定!$I$15="名・所",$M594&amp;"・　－　",IF(設定!$I$15="名/所",$M594&amp;" / 　－　",IF(設定!$I$15="名(所)",$M594&amp;"(　－　)")))))),IF(設定!$I$15="所・名",INDEX(リスト!$S$2:$S$48,MATCH($L594,リスト!$R$2:$R$48,0))&amp;"・"&amp;$M594,IF(設定!$I$15="所/名",INDEX(リスト!$S$2:$S$48,MATCH($L594,リスト!$R$2:$R$48,0))&amp;" / "&amp;$M594,IF(設定!$I$15="(所)名","("&amp;INDEX(リスト!$S$2:$S$48,MATCH($L594,リスト!$R$2:$R$48,0))&amp;") "&amp;$M594,IF(設定!$I$15="名・所",$M594&amp;"・"&amp;INDEX(リスト!$S$2:$S$48,MATCH($L594,リスト!$R$2:$R$48,0)),IF(設定!$I$15="名/所",$M594&amp;" / "&amp;INDEX(リスト!$S$2:$S$48,MATCH($L594,リスト!$R$2:$R$48,0)),IF(設定!$I$15="名(所)",$M594&amp;" ("&amp;INDEX(リスト!$S$2:$S$48,MATCH($L594,リスト!$R$2:$R$48,0))&amp;")")))))))))</f>
        <v/>
      </c>
    </row>
    <row r="595" spans="15:22" x14ac:dyDescent="0.4">
      <c r="O595" s="2" t="str">
        <f>IFERROR(IF($B595="","",INDEX(所属情報!$E:$E,MATCH($A595,所属情報!$A:$A,0))),"")</f>
        <v/>
      </c>
      <c r="P595" s="2" t="str">
        <f t="shared" si="27"/>
        <v/>
      </c>
      <c r="Q595" s="2" t="str">
        <f t="shared" si="28"/>
        <v/>
      </c>
      <c r="R595" s="2" t="str">
        <f t="shared" si="29"/>
        <v/>
      </c>
      <c r="S595" s="2" t="str">
        <f>IFERROR(IF($F595="","",INDEX(リスト!$C:$C,MATCH($F595,リスト!$B:$B,0))),"")</f>
        <v/>
      </c>
      <c r="T595" s="2" t="str">
        <f>IFERROR(IF($K595="","",INDEX(リスト!$F:$F,MATCH($K595,リスト!$E:$E,0))),"")</f>
        <v/>
      </c>
      <c r="U595" s="2" t="str">
        <f>IF($B595="","",RIGHT($G595*1000+200+COUNTIF($G$2:$G595,$G595),9))</f>
        <v/>
      </c>
      <c r="V595" s="2" t="str">
        <f>IF(OR($B595="",設定!$I$15="",設定!$I$15="独立"),"",IF($M595="","　－　",IF($L595="",IF(設定!$I$15="所・名","　－　・"&amp;$M595,IF(設定!$I$15="所/名","　－　 / "&amp;$M595,IF(設定!$I$15="(所)名","(　－　) "&amp;$M595,IF(設定!$I$15="名・所",$M595&amp;"・　－　",IF(設定!$I$15="名/所",$M595&amp;" / 　－　",IF(設定!$I$15="名(所)",$M595&amp;"(　－　)")))))),IF(設定!$I$15="所・名",INDEX(リスト!$S$2:$S$48,MATCH($L595,リスト!$R$2:$R$48,0))&amp;"・"&amp;$M595,IF(設定!$I$15="所/名",INDEX(リスト!$S$2:$S$48,MATCH($L595,リスト!$R$2:$R$48,0))&amp;" / "&amp;$M595,IF(設定!$I$15="(所)名","("&amp;INDEX(リスト!$S$2:$S$48,MATCH($L595,リスト!$R$2:$R$48,0))&amp;") "&amp;$M595,IF(設定!$I$15="名・所",$M595&amp;"・"&amp;INDEX(リスト!$S$2:$S$48,MATCH($L595,リスト!$R$2:$R$48,0)),IF(設定!$I$15="名/所",$M595&amp;" / "&amp;INDEX(リスト!$S$2:$S$48,MATCH($L595,リスト!$R$2:$R$48,0)),IF(設定!$I$15="名(所)",$M595&amp;" ("&amp;INDEX(リスト!$S$2:$S$48,MATCH($L595,リスト!$R$2:$R$48,0))&amp;")")))))))))</f>
        <v/>
      </c>
    </row>
    <row r="596" spans="15:22" x14ac:dyDescent="0.4">
      <c r="O596" s="2" t="str">
        <f>IFERROR(IF($B596="","",INDEX(所属情報!$E:$E,MATCH($A596,所属情報!$A:$A,0))),"")</f>
        <v/>
      </c>
      <c r="P596" s="2" t="str">
        <f t="shared" si="27"/>
        <v/>
      </c>
      <c r="Q596" s="2" t="str">
        <f t="shared" si="28"/>
        <v/>
      </c>
      <c r="R596" s="2" t="str">
        <f t="shared" si="29"/>
        <v/>
      </c>
      <c r="S596" s="2" t="str">
        <f>IFERROR(IF($F596="","",INDEX(リスト!$C:$C,MATCH($F596,リスト!$B:$B,0))),"")</f>
        <v/>
      </c>
      <c r="T596" s="2" t="str">
        <f>IFERROR(IF($K596="","",INDEX(リスト!$F:$F,MATCH($K596,リスト!$E:$E,0))),"")</f>
        <v/>
      </c>
      <c r="U596" s="2" t="str">
        <f>IF($B596="","",RIGHT($G596*1000+200+COUNTIF($G$2:$G596,$G596),9))</f>
        <v/>
      </c>
      <c r="V596" s="2" t="str">
        <f>IF(OR($B596="",設定!$I$15="",設定!$I$15="独立"),"",IF($M596="","　－　",IF($L596="",IF(設定!$I$15="所・名","　－　・"&amp;$M596,IF(設定!$I$15="所/名","　－　 / "&amp;$M596,IF(設定!$I$15="(所)名","(　－　) "&amp;$M596,IF(設定!$I$15="名・所",$M596&amp;"・　－　",IF(設定!$I$15="名/所",$M596&amp;" / 　－　",IF(設定!$I$15="名(所)",$M596&amp;"(　－　)")))))),IF(設定!$I$15="所・名",INDEX(リスト!$S$2:$S$48,MATCH($L596,リスト!$R$2:$R$48,0))&amp;"・"&amp;$M596,IF(設定!$I$15="所/名",INDEX(リスト!$S$2:$S$48,MATCH($L596,リスト!$R$2:$R$48,0))&amp;" / "&amp;$M596,IF(設定!$I$15="(所)名","("&amp;INDEX(リスト!$S$2:$S$48,MATCH($L596,リスト!$R$2:$R$48,0))&amp;") "&amp;$M596,IF(設定!$I$15="名・所",$M596&amp;"・"&amp;INDEX(リスト!$S$2:$S$48,MATCH($L596,リスト!$R$2:$R$48,0)),IF(設定!$I$15="名/所",$M596&amp;" / "&amp;INDEX(リスト!$S$2:$S$48,MATCH($L596,リスト!$R$2:$R$48,0)),IF(設定!$I$15="名(所)",$M596&amp;" ("&amp;INDEX(リスト!$S$2:$S$48,MATCH($L596,リスト!$R$2:$R$48,0))&amp;")")))))))))</f>
        <v/>
      </c>
    </row>
    <row r="597" spans="15:22" x14ac:dyDescent="0.4">
      <c r="O597" s="2" t="str">
        <f>IFERROR(IF($B597="","",INDEX(所属情報!$E:$E,MATCH($A597,所属情報!$A:$A,0))),"")</f>
        <v/>
      </c>
      <c r="P597" s="2" t="str">
        <f t="shared" si="27"/>
        <v/>
      </c>
      <c r="Q597" s="2" t="str">
        <f t="shared" si="28"/>
        <v/>
      </c>
      <c r="R597" s="2" t="str">
        <f t="shared" si="29"/>
        <v/>
      </c>
      <c r="S597" s="2" t="str">
        <f>IFERROR(IF($F597="","",INDEX(リスト!$C:$C,MATCH($F597,リスト!$B:$B,0))),"")</f>
        <v/>
      </c>
      <c r="T597" s="2" t="str">
        <f>IFERROR(IF($K597="","",INDEX(リスト!$F:$F,MATCH($K597,リスト!$E:$E,0))),"")</f>
        <v/>
      </c>
      <c r="U597" s="2" t="str">
        <f>IF($B597="","",RIGHT($G597*1000+200+COUNTIF($G$2:$G597,$G597),9))</f>
        <v/>
      </c>
      <c r="V597" s="2" t="str">
        <f>IF(OR($B597="",設定!$I$15="",設定!$I$15="独立"),"",IF($M597="","　－　",IF($L597="",IF(設定!$I$15="所・名","　－　・"&amp;$M597,IF(設定!$I$15="所/名","　－　 / "&amp;$M597,IF(設定!$I$15="(所)名","(　－　) "&amp;$M597,IF(設定!$I$15="名・所",$M597&amp;"・　－　",IF(設定!$I$15="名/所",$M597&amp;" / 　－　",IF(設定!$I$15="名(所)",$M597&amp;"(　－　)")))))),IF(設定!$I$15="所・名",INDEX(リスト!$S$2:$S$48,MATCH($L597,リスト!$R$2:$R$48,0))&amp;"・"&amp;$M597,IF(設定!$I$15="所/名",INDEX(リスト!$S$2:$S$48,MATCH($L597,リスト!$R$2:$R$48,0))&amp;" / "&amp;$M597,IF(設定!$I$15="(所)名","("&amp;INDEX(リスト!$S$2:$S$48,MATCH($L597,リスト!$R$2:$R$48,0))&amp;") "&amp;$M597,IF(設定!$I$15="名・所",$M597&amp;"・"&amp;INDEX(リスト!$S$2:$S$48,MATCH($L597,リスト!$R$2:$R$48,0)),IF(設定!$I$15="名/所",$M597&amp;" / "&amp;INDEX(リスト!$S$2:$S$48,MATCH($L597,リスト!$R$2:$R$48,0)),IF(設定!$I$15="名(所)",$M597&amp;" ("&amp;INDEX(リスト!$S$2:$S$48,MATCH($L597,リスト!$R$2:$R$48,0))&amp;")")))))))))</f>
        <v/>
      </c>
    </row>
    <row r="598" spans="15:22" x14ac:dyDescent="0.4">
      <c r="O598" s="2" t="str">
        <f>IFERROR(IF($B598="","",INDEX(所属情報!$E:$E,MATCH($A598,所属情報!$A:$A,0))),"")</f>
        <v/>
      </c>
      <c r="P598" s="2" t="str">
        <f t="shared" si="27"/>
        <v/>
      </c>
      <c r="Q598" s="2" t="str">
        <f t="shared" si="28"/>
        <v/>
      </c>
      <c r="R598" s="2" t="str">
        <f t="shared" si="29"/>
        <v/>
      </c>
      <c r="S598" s="2" t="str">
        <f>IFERROR(IF($F598="","",INDEX(リスト!$C:$C,MATCH($F598,リスト!$B:$B,0))),"")</f>
        <v/>
      </c>
      <c r="T598" s="2" t="str">
        <f>IFERROR(IF($K598="","",INDEX(リスト!$F:$F,MATCH($K598,リスト!$E:$E,0))),"")</f>
        <v/>
      </c>
      <c r="U598" s="2" t="str">
        <f>IF($B598="","",RIGHT($G598*1000+200+COUNTIF($G$2:$G598,$G598),9))</f>
        <v/>
      </c>
      <c r="V598" s="2" t="str">
        <f>IF(OR($B598="",設定!$I$15="",設定!$I$15="独立"),"",IF($M598="","　－　",IF($L598="",IF(設定!$I$15="所・名","　－　・"&amp;$M598,IF(設定!$I$15="所/名","　－　 / "&amp;$M598,IF(設定!$I$15="(所)名","(　－　) "&amp;$M598,IF(設定!$I$15="名・所",$M598&amp;"・　－　",IF(設定!$I$15="名/所",$M598&amp;" / 　－　",IF(設定!$I$15="名(所)",$M598&amp;"(　－　)")))))),IF(設定!$I$15="所・名",INDEX(リスト!$S$2:$S$48,MATCH($L598,リスト!$R$2:$R$48,0))&amp;"・"&amp;$M598,IF(設定!$I$15="所/名",INDEX(リスト!$S$2:$S$48,MATCH($L598,リスト!$R$2:$R$48,0))&amp;" / "&amp;$M598,IF(設定!$I$15="(所)名","("&amp;INDEX(リスト!$S$2:$S$48,MATCH($L598,リスト!$R$2:$R$48,0))&amp;") "&amp;$M598,IF(設定!$I$15="名・所",$M598&amp;"・"&amp;INDEX(リスト!$S$2:$S$48,MATCH($L598,リスト!$R$2:$R$48,0)),IF(設定!$I$15="名/所",$M598&amp;" / "&amp;INDEX(リスト!$S$2:$S$48,MATCH($L598,リスト!$R$2:$R$48,0)),IF(設定!$I$15="名(所)",$M598&amp;" ("&amp;INDEX(リスト!$S$2:$S$48,MATCH($L598,リスト!$R$2:$R$48,0))&amp;")")))))))))</f>
        <v/>
      </c>
    </row>
    <row r="599" spans="15:22" x14ac:dyDescent="0.4">
      <c r="O599" s="2" t="str">
        <f>IFERROR(IF($B599="","",INDEX(所属情報!$E:$E,MATCH($A599,所属情報!$A:$A,0))),"")</f>
        <v/>
      </c>
      <c r="P599" s="2" t="str">
        <f t="shared" si="27"/>
        <v/>
      </c>
      <c r="Q599" s="2" t="str">
        <f t="shared" si="28"/>
        <v/>
      </c>
      <c r="R599" s="2" t="str">
        <f t="shared" si="29"/>
        <v/>
      </c>
      <c r="S599" s="2" t="str">
        <f>IFERROR(IF($F599="","",INDEX(リスト!$C:$C,MATCH($F599,リスト!$B:$B,0))),"")</f>
        <v/>
      </c>
      <c r="T599" s="2" t="str">
        <f>IFERROR(IF($K599="","",INDEX(リスト!$F:$F,MATCH($K599,リスト!$E:$E,0))),"")</f>
        <v/>
      </c>
      <c r="U599" s="2" t="str">
        <f>IF($B599="","",RIGHT($G599*1000+200+COUNTIF($G$2:$G599,$G599),9))</f>
        <v/>
      </c>
      <c r="V599" s="2" t="str">
        <f>IF(OR($B599="",設定!$I$15="",設定!$I$15="独立"),"",IF($M599="","　－　",IF($L599="",IF(設定!$I$15="所・名","　－　・"&amp;$M599,IF(設定!$I$15="所/名","　－　 / "&amp;$M599,IF(設定!$I$15="(所)名","(　－　) "&amp;$M599,IF(設定!$I$15="名・所",$M599&amp;"・　－　",IF(設定!$I$15="名/所",$M599&amp;" / 　－　",IF(設定!$I$15="名(所)",$M599&amp;"(　－　)")))))),IF(設定!$I$15="所・名",INDEX(リスト!$S$2:$S$48,MATCH($L599,リスト!$R$2:$R$48,0))&amp;"・"&amp;$M599,IF(設定!$I$15="所/名",INDEX(リスト!$S$2:$S$48,MATCH($L599,リスト!$R$2:$R$48,0))&amp;" / "&amp;$M599,IF(設定!$I$15="(所)名","("&amp;INDEX(リスト!$S$2:$S$48,MATCH($L599,リスト!$R$2:$R$48,0))&amp;") "&amp;$M599,IF(設定!$I$15="名・所",$M599&amp;"・"&amp;INDEX(リスト!$S$2:$S$48,MATCH($L599,リスト!$R$2:$R$48,0)),IF(設定!$I$15="名/所",$M599&amp;" / "&amp;INDEX(リスト!$S$2:$S$48,MATCH($L599,リスト!$R$2:$R$48,0)),IF(設定!$I$15="名(所)",$M599&amp;" ("&amp;INDEX(リスト!$S$2:$S$48,MATCH($L599,リスト!$R$2:$R$48,0))&amp;")")))))))))</f>
        <v/>
      </c>
    </row>
    <row r="600" spans="15:22" x14ac:dyDescent="0.4">
      <c r="O600" s="2" t="str">
        <f>IFERROR(IF($B600="","",INDEX(所属情報!$E:$E,MATCH($A600,所属情報!$A:$A,0))),"")</f>
        <v/>
      </c>
      <c r="P600" s="2" t="str">
        <f t="shared" si="27"/>
        <v/>
      </c>
      <c r="Q600" s="2" t="str">
        <f t="shared" si="28"/>
        <v/>
      </c>
      <c r="R600" s="2" t="str">
        <f t="shared" si="29"/>
        <v/>
      </c>
      <c r="S600" s="2" t="str">
        <f>IFERROR(IF($F600="","",INDEX(リスト!$C:$C,MATCH($F600,リスト!$B:$B,0))),"")</f>
        <v/>
      </c>
      <c r="T600" s="2" t="str">
        <f>IFERROR(IF($K600="","",INDEX(リスト!$F:$F,MATCH($K600,リスト!$E:$E,0))),"")</f>
        <v/>
      </c>
      <c r="U600" s="2" t="str">
        <f>IF($B600="","",RIGHT($G600*1000+200+COUNTIF($G$2:$G600,$G600),9))</f>
        <v/>
      </c>
      <c r="V600" s="2" t="str">
        <f>IF(OR($B600="",設定!$I$15="",設定!$I$15="独立"),"",IF($M600="","　－　",IF($L600="",IF(設定!$I$15="所・名","　－　・"&amp;$M600,IF(設定!$I$15="所/名","　－　 / "&amp;$M600,IF(設定!$I$15="(所)名","(　－　) "&amp;$M600,IF(設定!$I$15="名・所",$M600&amp;"・　－　",IF(設定!$I$15="名/所",$M600&amp;" / 　－　",IF(設定!$I$15="名(所)",$M600&amp;"(　－　)")))))),IF(設定!$I$15="所・名",INDEX(リスト!$S$2:$S$48,MATCH($L600,リスト!$R$2:$R$48,0))&amp;"・"&amp;$M600,IF(設定!$I$15="所/名",INDEX(リスト!$S$2:$S$48,MATCH($L600,リスト!$R$2:$R$48,0))&amp;" / "&amp;$M600,IF(設定!$I$15="(所)名","("&amp;INDEX(リスト!$S$2:$S$48,MATCH($L600,リスト!$R$2:$R$48,0))&amp;") "&amp;$M600,IF(設定!$I$15="名・所",$M600&amp;"・"&amp;INDEX(リスト!$S$2:$S$48,MATCH($L600,リスト!$R$2:$R$48,0)),IF(設定!$I$15="名/所",$M600&amp;" / "&amp;INDEX(リスト!$S$2:$S$48,MATCH($L600,リスト!$R$2:$R$48,0)),IF(設定!$I$15="名(所)",$M600&amp;" ("&amp;INDEX(リスト!$S$2:$S$48,MATCH($L600,リスト!$R$2:$R$48,0))&amp;")")))))))))</f>
        <v/>
      </c>
    </row>
    <row r="601" spans="15:22" x14ac:dyDescent="0.4">
      <c r="O601" s="2" t="str">
        <f>IFERROR(IF($B601="","",INDEX(所属情報!$E:$E,MATCH($A601,所属情報!$A:$A,0))),"")</f>
        <v/>
      </c>
      <c r="P601" s="2" t="str">
        <f t="shared" si="27"/>
        <v/>
      </c>
      <c r="Q601" s="2" t="str">
        <f t="shared" si="28"/>
        <v/>
      </c>
      <c r="R601" s="2" t="str">
        <f t="shared" si="29"/>
        <v/>
      </c>
      <c r="S601" s="2" t="str">
        <f>IFERROR(IF($F601="","",INDEX(リスト!$C:$C,MATCH($F601,リスト!$B:$B,0))),"")</f>
        <v/>
      </c>
      <c r="T601" s="2" t="str">
        <f>IFERROR(IF($K601="","",INDEX(リスト!$F:$F,MATCH($K601,リスト!$E:$E,0))),"")</f>
        <v/>
      </c>
      <c r="U601" s="2" t="str">
        <f>IF($B601="","",RIGHT($G601*1000+200+COUNTIF($G$2:$G601,$G601),9))</f>
        <v/>
      </c>
      <c r="V601" s="2" t="str">
        <f>IF(OR($B601="",設定!$I$15="",設定!$I$15="独立"),"",IF($M601="","　－　",IF($L601="",IF(設定!$I$15="所・名","　－　・"&amp;$M601,IF(設定!$I$15="所/名","　－　 / "&amp;$M601,IF(設定!$I$15="(所)名","(　－　) "&amp;$M601,IF(設定!$I$15="名・所",$M601&amp;"・　－　",IF(設定!$I$15="名/所",$M601&amp;" / 　－　",IF(設定!$I$15="名(所)",$M601&amp;"(　－　)")))))),IF(設定!$I$15="所・名",INDEX(リスト!$S$2:$S$48,MATCH($L601,リスト!$R$2:$R$48,0))&amp;"・"&amp;$M601,IF(設定!$I$15="所/名",INDEX(リスト!$S$2:$S$48,MATCH($L601,リスト!$R$2:$R$48,0))&amp;" / "&amp;$M601,IF(設定!$I$15="(所)名","("&amp;INDEX(リスト!$S$2:$S$48,MATCH($L601,リスト!$R$2:$R$48,0))&amp;") "&amp;$M601,IF(設定!$I$15="名・所",$M601&amp;"・"&amp;INDEX(リスト!$S$2:$S$48,MATCH($L601,リスト!$R$2:$R$48,0)),IF(設定!$I$15="名/所",$M601&amp;" / "&amp;INDEX(リスト!$S$2:$S$48,MATCH($L601,リスト!$R$2:$R$48,0)),IF(設定!$I$15="名(所)",$M601&amp;" ("&amp;INDEX(リスト!$S$2:$S$48,MATCH($L601,リスト!$R$2:$R$48,0))&amp;")")))))))))</f>
        <v/>
      </c>
    </row>
    <row r="602" spans="15:22" x14ac:dyDescent="0.4">
      <c r="O602" s="2" t="str">
        <f>IFERROR(IF($B602="","",INDEX(所属情報!$E:$E,MATCH($A602,所属情報!$A:$A,0))),"")</f>
        <v/>
      </c>
      <c r="P602" s="2" t="str">
        <f t="shared" si="27"/>
        <v/>
      </c>
      <c r="Q602" s="2" t="str">
        <f t="shared" si="28"/>
        <v/>
      </c>
      <c r="R602" s="2" t="str">
        <f t="shared" si="29"/>
        <v/>
      </c>
      <c r="S602" s="2" t="str">
        <f>IFERROR(IF($F602="","",INDEX(リスト!$C:$C,MATCH($F602,リスト!$B:$B,0))),"")</f>
        <v/>
      </c>
      <c r="T602" s="2" t="str">
        <f>IFERROR(IF($K602="","",INDEX(リスト!$F:$F,MATCH($K602,リスト!$E:$E,0))),"")</f>
        <v/>
      </c>
      <c r="U602" s="2" t="str">
        <f>IF($B602="","",RIGHT($G602*1000+200+COUNTIF($G$2:$G602,$G602),9))</f>
        <v/>
      </c>
      <c r="V602" s="2" t="str">
        <f>IF(OR($B602="",設定!$I$15="",設定!$I$15="独立"),"",IF($M602="","　－　",IF($L602="",IF(設定!$I$15="所・名","　－　・"&amp;$M602,IF(設定!$I$15="所/名","　－　 / "&amp;$M602,IF(設定!$I$15="(所)名","(　－　) "&amp;$M602,IF(設定!$I$15="名・所",$M602&amp;"・　－　",IF(設定!$I$15="名/所",$M602&amp;" / 　－　",IF(設定!$I$15="名(所)",$M602&amp;"(　－　)")))))),IF(設定!$I$15="所・名",INDEX(リスト!$S$2:$S$48,MATCH($L602,リスト!$R$2:$R$48,0))&amp;"・"&amp;$M602,IF(設定!$I$15="所/名",INDEX(リスト!$S$2:$S$48,MATCH($L602,リスト!$R$2:$R$48,0))&amp;" / "&amp;$M602,IF(設定!$I$15="(所)名","("&amp;INDEX(リスト!$S$2:$S$48,MATCH($L602,リスト!$R$2:$R$48,0))&amp;") "&amp;$M602,IF(設定!$I$15="名・所",$M602&amp;"・"&amp;INDEX(リスト!$S$2:$S$48,MATCH($L602,リスト!$R$2:$R$48,0)),IF(設定!$I$15="名/所",$M602&amp;" / "&amp;INDEX(リスト!$S$2:$S$48,MATCH($L602,リスト!$R$2:$R$48,0)),IF(設定!$I$15="名(所)",$M602&amp;" ("&amp;INDEX(リスト!$S$2:$S$48,MATCH($L602,リスト!$R$2:$R$48,0))&amp;")")))))))))</f>
        <v/>
      </c>
    </row>
    <row r="603" spans="15:22" x14ac:dyDescent="0.4">
      <c r="O603" s="2" t="str">
        <f>IFERROR(IF($B603="","",INDEX(所属情報!$E:$E,MATCH($A603,所属情報!$A:$A,0))),"")</f>
        <v/>
      </c>
      <c r="P603" s="2" t="str">
        <f t="shared" si="27"/>
        <v/>
      </c>
      <c r="Q603" s="2" t="str">
        <f t="shared" si="28"/>
        <v/>
      </c>
      <c r="R603" s="2" t="str">
        <f t="shared" si="29"/>
        <v/>
      </c>
      <c r="S603" s="2" t="str">
        <f>IFERROR(IF($F603="","",INDEX(リスト!$C:$C,MATCH($F603,リスト!$B:$B,0))),"")</f>
        <v/>
      </c>
      <c r="T603" s="2" t="str">
        <f>IFERROR(IF($K603="","",INDEX(リスト!$F:$F,MATCH($K603,リスト!$E:$E,0))),"")</f>
        <v/>
      </c>
      <c r="U603" s="2" t="str">
        <f>IF($B603="","",RIGHT($G603*1000+200+COUNTIF($G$2:$G603,$G603),9))</f>
        <v/>
      </c>
      <c r="V603" s="2" t="str">
        <f>IF(OR($B603="",設定!$I$15="",設定!$I$15="独立"),"",IF($M603="","　－　",IF($L603="",IF(設定!$I$15="所・名","　－　・"&amp;$M603,IF(設定!$I$15="所/名","　－　 / "&amp;$M603,IF(設定!$I$15="(所)名","(　－　) "&amp;$M603,IF(設定!$I$15="名・所",$M603&amp;"・　－　",IF(設定!$I$15="名/所",$M603&amp;" / 　－　",IF(設定!$I$15="名(所)",$M603&amp;"(　－　)")))))),IF(設定!$I$15="所・名",INDEX(リスト!$S$2:$S$48,MATCH($L603,リスト!$R$2:$R$48,0))&amp;"・"&amp;$M603,IF(設定!$I$15="所/名",INDEX(リスト!$S$2:$S$48,MATCH($L603,リスト!$R$2:$R$48,0))&amp;" / "&amp;$M603,IF(設定!$I$15="(所)名","("&amp;INDEX(リスト!$S$2:$S$48,MATCH($L603,リスト!$R$2:$R$48,0))&amp;") "&amp;$M603,IF(設定!$I$15="名・所",$M603&amp;"・"&amp;INDEX(リスト!$S$2:$S$48,MATCH($L603,リスト!$R$2:$R$48,0)),IF(設定!$I$15="名/所",$M603&amp;" / "&amp;INDEX(リスト!$S$2:$S$48,MATCH($L603,リスト!$R$2:$R$48,0)),IF(設定!$I$15="名(所)",$M603&amp;" ("&amp;INDEX(リスト!$S$2:$S$48,MATCH($L603,リスト!$R$2:$R$48,0))&amp;")")))))))))</f>
        <v/>
      </c>
    </row>
    <row r="604" spans="15:22" x14ac:dyDescent="0.4">
      <c r="O604" s="2" t="str">
        <f>IFERROR(IF($B604="","",INDEX(所属情報!$E:$E,MATCH($A604,所属情報!$A:$A,0))),"")</f>
        <v/>
      </c>
      <c r="P604" s="2" t="str">
        <f t="shared" si="27"/>
        <v/>
      </c>
      <c r="Q604" s="2" t="str">
        <f t="shared" si="28"/>
        <v/>
      </c>
      <c r="R604" s="2" t="str">
        <f t="shared" si="29"/>
        <v/>
      </c>
      <c r="S604" s="2" t="str">
        <f>IFERROR(IF($F604="","",INDEX(リスト!$C:$C,MATCH($F604,リスト!$B:$B,0))),"")</f>
        <v/>
      </c>
      <c r="T604" s="2" t="str">
        <f>IFERROR(IF($K604="","",INDEX(リスト!$F:$F,MATCH($K604,リスト!$E:$E,0))),"")</f>
        <v/>
      </c>
      <c r="U604" s="2" t="str">
        <f>IF($B604="","",RIGHT($G604*1000+200+COUNTIF($G$2:$G604,$G604),9))</f>
        <v/>
      </c>
      <c r="V604" s="2" t="str">
        <f>IF(OR($B604="",設定!$I$15="",設定!$I$15="独立"),"",IF($M604="","　－　",IF($L604="",IF(設定!$I$15="所・名","　－　・"&amp;$M604,IF(設定!$I$15="所/名","　－　 / "&amp;$M604,IF(設定!$I$15="(所)名","(　－　) "&amp;$M604,IF(設定!$I$15="名・所",$M604&amp;"・　－　",IF(設定!$I$15="名/所",$M604&amp;" / 　－　",IF(設定!$I$15="名(所)",$M604&amp;"(　－　)")))))),IF(設定!$I$15="所・名",INDEX(リスト!$S$2:$S$48,MATCH($L604,リスト!$R$2:$R$48,0))&amp;"・"&amp;$M604,IF(設定!$I$15="所/名",INDEX(リスト!$S$2:$S$48,MATCH($L604,リスト!$R$2:$R$48,0))&amp;" / "&amp;$M604,IF(設定!$I$15="(所)名","("&amp;INDEX(リスト!$S$2:$S$48,MATCH($L604,リスト!$R$2:$R$48,0))&amp;") "&amp;$M604,IF(設定!$I$15="名・所",$M604&amp;"・"&amp;INDEX(リスト!$S$2:$S$48,MATCH($L604,リスト!$R$2:$R$48,0)),IF(設定!$I$15="名/所",$M604&amp;" / "&amp;INDEX(リスト!$S$2:$S$48,MATCH($L604,リスト!$R$2:$R$48,0)),IF(設定!$I$15="名(所)",$M604&amp;" ("&amp;INDEX(リスト!$S$2:$S$48,MATCH($L604,リスト!$R$2:$R$48,0))&amp;")")))))))))</f>
        <v/>
      </c>
    </row>
    <row r="605" spans="15:22" x14ac:dyDescent="0.4">
      <c r="O605" s="2" t="str">
        <f>IFERROR(IF($B605="","",INDEX(所属情報!$E:$E,MATCH($A605,所属情報!$A:$A,0))),"")</f>
        <v/>
      </c>
      <c r="P605" s="2" t="str">
        <f t="shared" si="27"/>
        <v/>
      </c>
      <c r="Q605" s="2" t="str">
        <f t="shared" si="28"/>
        <v/>
      </c>
      <c r="R605" s="2" t="str">
        <f t="shared" si="29"/>
        <v/>
      </c>
      <c r="S605" s="2" t="str">
        <f>IFERROR(IF($F605="","",INDEX(リスト!$C:$C,MATCH($F605,リスト!$B:$B,0))),"")</f>
        <v/>
      </c>
      <c r="T605" s="2" t="str">
        <f>IFERROR(IF($K605="","",INDEX(リスト!$F:$F,MATCH($K605,リスト!$E:$E,0))),"")</f>
        <v/>
      </c>
      <c r="U605" s="2" t="str">
        <f>IF($B605="","",RIGHT($G605*1000+200+COUNTIF($G$2:$G605,$G605),9))</f>
        <v/>
      </c>
      <c r="V605" s="2" t="str">
        <f>IF(OR($B605="",設定!$I$15="",設定!$I$15="独立"),"",IF($M605="","　－　",IF($L605="",IF(設定!$I$15="所・名","　－　・"&amp;$M605,IF(設定!$I$15="所/名","　－　 / "&amp;$M605,IF(設定!$I$15="(所)名","(　－　) "&amp;$M605,IF(設定!$I$15="名・所",$M605&amp;"・　－　",IF(設定!$I$15="名/所",$M605&amp;" / 　－　",IF(設定!$I$15="名(所)",$M605&amp;"(　－　)")))))),IF(設定!$I$15="所・名",INDEX(リスト!$S$2:$S$48,MATCH($L605,リスト!$R$2:$R$48,0))&amp;"・"&amp;$M605,IF(設定!$I$15="所/名",INDEX(リスト!$S$2:$S$48,MATCH($L605,リスト!$R$2:$R$48,0))&amp;" / "&amp;$M605,IF(設定!$I$15="(所)名","("&amp;INDEX(リスト!$S$2:$S$48,MATCH($L605,リスト!$R$2:$R$48,0))&amp;") "&amp;$M605,IF(設定!$I$15="名・所",$M605&amp;"・"&amp;INDEX(リスト!$S$2:$S$48,MATCH($L605,リスト!$R$2:$R$48,0)),IF(設定!$I$15="名/所",$M605&amp;" / "&amp;INDEX(リスト!$S$2:$S$48,MATCH($L605,リスト!$R$2:$R$48,0)),IF(設定!$I$15="名(所)",$M605&amp;" ("&amp;INDEX(リスト!$S$2:$S$48,MATCH($L605,リスト!$R$2:$R$48,0))&amp;")")))))))))</f>
        <v/>
      </c>
    </row>
    <row r="606" spans="15:22" x14ac:dyDescent="0.4">
      <c r="O606" s="2" t="str">
        <f>IFERROR(IF($B606="","",INDEX(所属情報!$E:$E,MATCH($A606,所属情報!$A:$A,0))),"")</f>
        <v/>
      </c>
      <c r="P606" s="2" t="str">
        <f t="shared" si="27"/>
        <v/>
      </c>
      <c r="Q606" s="2" t="str">
        <f t="shared" si="28"/>
        <v/>
      </c>
      <c r="R606" s="2" t="str">
        <f t="shared" si="29"/>
        <v/>
      </c>
      <c r="S606" s="2" t="str">
        <f>IFERROR(IF($F606="","",INDEX(リスト!$C:$C,MATCH($F606,リスト!$B:$B,0))),"")</f>
        <v/>
      </c>
      <c r="T606" s="2" t="str">
        <f>IFERROR(IF($K606="","",INDEX(リスト!$F:$F,MATCH($K606,リスト!$E:$E,0))),"")</f>
        <v/>
      </c>
      <c r="U606" s="2" t="str">
        <f>IF($B606="","",RIGHT($G606*1000+200+COUNTIF($G$2:$G606,$G606),9))</f>
        <v/>
      </c>
      <c r="V606" s="2" t="str">
        <f>IF(OR($B606="",設定!$I$15="",設定!$I$15="独立"),"",IF($M606="","　－　",IF($L606="",IF(設定!$I$15="所・名","　－　・"&amp;$M606,IF(設定!$I$15="所/名","　－　 / "&amp;$M606,IF(設定!$I$15="(所)名","(　－　) "&amp;$M606,IF(設定!$I$15="名・所",$M606&amp;"・　－　",IF(設定!$I$15="名/所",$M606&amp;" / 　－　",IF(設定!$I$15="名(所)",$M606&amp;"(　－　)")))))),IF(設定!$I$15="所・名",INDEX(リスト!$S$2:$S$48,MATCH($L606,リスト!$R$2:$R$48,0))&amp;"・"&amp;$M606,IF(設定!$I$15="所/名",INDEX(リスト!$S$2:$S$48,MATCH($L606,リスト!$R$2:$R$48,0))&amp;" / "&amp;$M606,IF(設定!$I$15="(所)名","("&amp;INDEX(リスト!$S$2:$S$48,MATCH($L606,リスト!$R$2:$R$48,0))&amp;") "&amp;$M606,IF(設定!$I$15="名・所",$M606&amp;"・"&amp;INDEX(リスト!$S$2:$S$48,MATCH($L606,リスト!$R$2:$R$48,0)),IF(設定!$I$15="名/所",$M606&amp;" / "&amp;INDEX(リスト!$S$2:$S$48,MATCH($L606,リスト!$R$2:$R$48,0)),IF(設定!$I$15="名(所)",$M606&amp;" ("&amp;INDEX(リスト!$S$2:$S$48,MATCH($L606,リスト!$R$2:$R$48,0))&amp;")")))))))))</f>
        <v/>
      </c>
    </row>
    <row r="607" spans="15:22" x14ac:dyDescent="0.4">
      <c r="O607" s="2" t="str">
        <f>IFERROR(IF($B607="","",INDEX(所属情報!$E:$E,MATCH($A607,所属情報!$A:$A,0))),"")</f>
        <v/>
      </c>
      <c r="P607" s="2" t="str">
        <f t="shared" si="27"/>
        <v/>
      </c>
      <c r="Q607" s="2" t="str">
        <f t="shared" si="28"/>
        <v/>
      </c>
      <c r="R607" s="2" t="str">
        <f t="shared" si="29"/>
        <v/>
      </c>
      <c r="S607" s="2" t="str">
        <f>IFERROR(IF($F607="","",INDEX(リスト!$C:$C,MATCH($F607,リスト!$B:$B,0))),"")</f>
        <v/>
      </c>
      <c r="T607" s="2" t="str">
        <f>IFERROR(IF($K607="","",INDEX(リスト!$F:$F,MATCH($K607,リスト!$E:$E,0))),"")</f>
        <v/>
      </c>
      <c r="U607" s="2" t="str">
        <f>IF($B607="","",RIGHT($G607*1000+200+COUNTIF($G$2:$G607,$G607),9))</f>
        <v/>
      </c>
      <c r="V607" s="2" t="str">
        <f>IF(OR($B607="",設定!$I$15="",設定!$I$15="独立"),"",IF($M607="","　－　",IF($L607="",IF(設定!$I$15="所・名","　－　・"&amp;$M607,IF(設定!$I$15="所/名","　－　 / "&amp;$M607,IF(設定!$I$15="(所)名","(　－　) "&amp;$M607,IF(設定!$I$15="名・所",$M607&amp;"・　－　",IF(設定!$I$15="名/所",$M607&amp;" / 　－　",IF(設定!$I$15="名(所)",$M607&amp;"(　－　)")))))),IF(設定!$I$15="所・名",INDEX(リスト!$S$2:$S$48,MATCH($L607,リスト!$R$2:$R$48,0))&amp;"・"&amp;$M607,IF(設定!$I$15="所/名",INDEX(リスト!$S$2:$S$48,MATCH($L607,リスト!$R$2:$R$48,0))&amp;" / "&amp;$M607,IF(設定!$I$15="(所)名","("&amp;INDEX(リスト!$S$2:$S$48,MATCH($L607,リスト!$R$2:$R$48,0))&amp;") "&amp;$M607,IF(設定!$I$15="名・所",$M607&amp;"・"&amp;INDEX(リスト!$S$2:$S$48,MATCH($L607,リスト!$R$2:$R$48,0)),IF(設定!$I$15="名/所",$M607&amp;" / "&amp;INDEX(リスト!$S$2:$S$48,MATCH($L607,リスト!$R$2:$R$48,0)),IF(設定!$I$15="名(所)",$M607&amp;" ("&amp;INDEX(リスト!$S$2:$S$48,MATCH($L607,リスト!$R$2:$R$48,0))&amp;")")))))))))</f>
        <v/>
      </c>
    </row>
    <row r="608" spans="15:22" x14ac:dyDescent="0.4">
      <c r="O608" s="2" t="str">
        <f>IFERROR(IF($B608="","",INDEX(所属情報!$E:$E,MATCH($A608,所属情報!$A:$A,0))),"")</f>
        <v/>
      </c>
      <c r="P608" s="2" t="str">
        <f t="shared" si="27"/>
        <v/>
      </c>
      <c r="Q608" s="2" t="str">
        <f t="shared" si="28"/>
        <v/>
      </c>
      <c r="R608" s="2" t="str">
        <f t="shared" si="29"/>
        <v/>
      </c>
      <c r="S608" s="2" t="str">
        <f>IFERROR(IF($F608="","",INDEX(リスト!$C:$C,MATCH($F608,リスト!$B:$B,0))),"")</f>
        <v/>
      </c>
      <c r="T608" s="2" t="str">
        <f>IFERROR(IF($K608="","",INDEX(リスト!$F:$F,MATCH($K608,リスト!$E:$E,0))),"")</f>
        <v/>
      </c>
      <c r="U608" s="2" t="str">
        <f>IF($B608="","",RIGHT($G608*1000+200+COUNTIF($G$2:$G608,$G608),9))</f>
        <v/>
      </c>
      <c r="V608" s="2" t="str">
        <f>IF(OR($B608="",設定!$I$15="",設定!$I$15="独立"),"",IF($M608="","　－　",IF($L608="",IF(設定!$I$15="所・名","　－　・"&amp;$M608,IF(設定!$I$15="所/名","　－　 / "&amp;$M608,IF(設定!$I$15="(所)名","(　－　) "&amp;$M608,IF(設定!$I$15="名・所",$M608&amp;"・　－　",IF(設定!$I$15="名/所",$M608&amp;" / 　－　",IF(設定!$I$15="名(所)",$M608&amp;"(　－　)")))))),IF(設定!$I$15="所・名",INDEX(リスト!$S$2:$S$48,MATCH($L608,リスト!$R$2:$R$48,0))&amp;"・"&amp;$M608,IF(設定!$I$15="所/名",INDEX(リスト!$S$2:$S$48,MATCH($L608,リスト!$R$2:$R$48,0))&amp;" / "&amp;$M608,IF(設定!$I$15="(所)名","("&amp;INDEX(リスト!$S$2:$S$48,MATCH($L608,リスト!$R$2:$R$48,0))&amp;") "&amp;$M608,IF(設定!$I$15="名・所",$M608&amp;"・"&amp;INDEX(リスト!$S$2:$S$48,MATCH($L608,リスト!$R$2:$R$48,0)),IF(設定!$I$15="名/所",$M608&amp;" / "&amp;INDEX(リスト!$S$2:$S$48,MATCH($L608,リスト!$R$2:$R$48,0)),IF(設定!$I$15="名(所)",$M608&amp;" ("&amp;INDEX(リスト!$S$2:$S$48,MATCH($L608,リスト!$R$2:$R$48,0))&amp;")")))))))))</f>
        <v/>
      </c>
    </row>
    <row r="609" spans="15:22" x14ac:dyDescent="0.4">
      <c r="O609" s="2" t="str">
        <f>IFERROR(IF($B609="","",INDEX(所属情報!$E:$E,MATCH($A609,所属情報!$A:$A,0))),"")</f>
        <v/>
      </c>
      <c r="P609" s="2" t="str">
        <f t="shared" si="27"/>
        <v/>
      </c>
      <c r="Q609" s="2" t="str">
        <f t="shared" si="28"/>
        <v/>
      </c>
      <c r="R609" s="2" t="str">
        <f t="shared" si="29"/>
        <v/>
      </c>
      <c r="S609" s="2" t="str">
        <f>IFERROR(IF($F609="","",INDEX(リスト!$C:$C,MATCH($F609,リスト!$B:$B,0))),"")</f>
        <v/>
      </c>
      <c r="T609" s="2" t="str">
        <f>IFERROR(IF($K609="","",INDEX(リスト!$F:$F,MATCH($K609,リスト!$E:$E,0))),"")</f>
        <v/>
      </c>
      <c r="U609" s="2" t="str">
        <f>IF($B609="","",RIGHT($G609*1000+200+COUNTIF($G$2:$G609,$G609),9))</f>
        <v/>
      </c>
      <c r="V609" s="2" t="str">
        <f>IF(OR($B609="",設定!$I$15="",設定!$I$15="独立"),"",IF($M609="","　－　",IF($L609="",IF(設定!$I$15="所・名","　－　・"&amp;$M609,IF(設定!$I$15="所/名","　－　 / "&amp;$M609,IF(設定!$I$15="(所)名","(　－　) "&amp;$M609,IF(設定!$I$15="名・所",$M609&amp;"・　－　",IF(設定!$I$15="名/所",$M609&amp;" / 　－　",IF(設定!$I$15="名(所)",$M609&amp;"(　－　)")))))),IF(設定!$I$15="所・名",INDEX(リスト!$S$2:$S$48,MATCH($L609,リスト!$R$2:$R$48,0))&amp;"・"&amp;$M609,IF(設定!$I$15="所/名",INDEX(リスト!$S$2:$S$48,MATCH($L609,リスト!$R$2:$R$48,0))&amp;" / "&amp;$M609,IF(設定!$I$15="(所)名","("&amp;INDEX(リスト!$S$2:$S$48,MATCH($L609,リスト!$R$2:$R$48,0))&amp;") "&amp;$M609,IF(設定!$I$15="名・所",$M609&amp;"・"&amp;INDEX(リスト!$S$2:$S$48,MATCH($L609,リスト!$R$2:$R$48,0)),IF(設定!$I$15="名/所",$M609&amp;" / "&amp;INDEX(リスト!$S$2:$S$48,MATCH($L609,リスト!$R$2:$R$48,0)),IF(設定!$I$15="名(所)",$M609&amp;" ("&amp;INDEX(リスト!$S$2:$S$48,MATCH($L609,リスト!$R$2:$R$48,0))&amp;")")))))))))</f>
        <v/>
      </c>
    </row>
    <row r="610" spans="15:22" x14ac:dyDescent="0.4">
      <c r="O610" s="2" t="str">
        <f>IFERROR(IF($B610="","",INDEX(所属情報!$E:$E,MATCH($A610,所属情報!$A:$A,0))),"")</f>
        <v/>
      </c>
      <c r="P610" s="2" t="str">
        <f t="shared" si="27"/>
        <v/>
      </c>
      <c r="Q610" s="2" t="str">
        <f t="shared" si="28"/>
        <v/>
      </c>
      <c r="R610" s="2" t="str">
        <f t="shared" si="29"/>
        <v/>
      </c>
      <c r="S610" s="2" t="str">
        <f>IFERROR(IF($F610="","",INDEX(リスト!$C:$C,MATCH($F610,リスト!$B:$B,0))),"")</f>
        <v/>
      </c>
      <c r="T610" s="2" t="str">
        <f>IFERROR(IF($K610="","",INDEX(リスト!$F:$F,MATCH($K610,リスト!$E:$E,0))),"")</f>
        <v/>
      </c>
      <c r="U610" s="2" t="str">
        <f>IF($B610="","",RIGHT($G610*1000+200+COUNTIF($G$2:$G610,$G610),9))</f>
        <v/>
      </c>
      <c r="V610" s="2" t="str">
        <f>IF(OR($B610="",設定!$I$15="",設定!$I$15="独立"),"",IF($M610="","　－　",IF($L610="",IF(設定!$I$15="所・名","　－　・"&amp;$M610,IF(設定!$I$15="所/名","　－　 / "&amp;$M610,IF(設定!$I$15="(所)名","(　－　) "&amp;$M610,IF(設定!$I$15="名・所",$M610&amp;"・　－　",IF(設定!$I$15="名/所",$M610&amp;" / 　－　",IF(設定!$I$15="名(所)",$M610&amp;"(　－　)")))))),IF(設定!$I$15="所・名",INDEX(リスト!$S$2:$S$48,MATCH($L610,リスト!$R$2:$R$48,0))&amp;"・"&amp;$M610,IF(設定!$I$15="所/名",INDEX(リスト!$S$2:$S$48,MATCH($L610,リスト!$R$2:$R$48,0))&amp;" / "&amp;$M610,IF(設定!$I$15="(所)名","("&amp;INDEX(リスト!$S$2:$S$48,MATCH($L610,リスト!$R$2:$R$48,0))&amp;") "&amp;$M610,IF(設定!$I$15="名・所",$M610&amp;"・"&amp;INDEX(リスト!$S$2:$S$48,MATCH($L610,リスト!$R$2:$R$48,0)),IF(設定!$I$15="名/所",$M610&amp;" / "&amp;INDEX(リスト!$S$2:$S$48,MATCH($L610,リスト!$R$2:$R$48,0)),IF(設定!$I$15="名(所)",$M610&amp;" ("&amp;INDEX(リスト!$S$2:$S$48,MATCH($L610,リスト!$R$2:$R$48,0))&amp;")")))))))))</f>
        <v/>
      </c>
    </row>
    <row r="611" spans="15:22" x14ac:dyDescent="0.4">
      <c r="O611" s="2" t="str">
        <f>IFERROR(IF($B611="","",INDEX(所属情報!$E:$E,MATCH($A611,所属情報!$A:$A,0))),"")</f>
        <v/>
      </c>
      <c r="P611" s="2" t="str">
        <f t="shared" si="27"/>
        <v/>
      </c>
      <c r="Q611" s="2" t="str">
        <f t="shared" si="28"/>
        <v/>
      </c>
      <c r="R611" s="2" t="str">
        <f t="shared" si="29"/>
        <v/>
      </c>
      <c r="S611" s="2" t="str">
        <f>IFERROR(IF($F611="","",INDEX(リスト!$C:$C,MATCH($F611,リスト!$B:$B,0))),"")</f>
        <v/>
      </c>
      <c r="T611" s="2" t="str">
        <f>IFERROR(IF($K611="","",INDEX(リスト!$F:$F,MATCH($K611,リスト!$E:$E,0))),"")</f>
        <v/>
      </c>
      <c r="U611" s="2" t="str">
        <f>IF($B611="","",RIGHT($G611*1000+200+COUNTIF($G$2:$G611,$G611),9))</f>
        <v/>
      </c>
      <c r="V611" s="2" t="str">
        <f>IF(OR($B611="",設定!$I$15="",設定!$I$15="独立"),"",IF($M611="","　－　",IF($L611="",IF(設定!$I$15="所・名","　－　・"&amp;$M611,IF(設定!$I$15="所/名","　－　 / "&amp;$M611,IF(設定!$I$15="(所)名","(　－　) "&amp;$M611,IF(設定!$I$15="名・所",$M611&amp;"・　－　",IF(設定!$I$15="名/所",$M611&amp;" / 　－　",IF(設定!$I$15="名(所)",$M611&amp;"(　－　)")))))),IF(設定!$I$15="所・名",INDEX(リスト!$S$2:$S$48,MATCH($L611,リスト!$R$2:$R$48,0))&amp;"・"&amp;$M611,IF(設定!$I$15="所/名",INDEX(リスト!$S$2:$S$48,MATCH($L611,リスト!$R$2:$R$48,0))&amp;" / "&amp;$M611,IF(設定!$I$15="(所)名","("&amp;INDEX(リスト!$S$2:$S$48,MATCH($L611,リスト!$R$2:$R$48,0))&amp;") "&amp;$M611,IF(設定!$I$15="名・所",$M611&amp;"・"&amp;INDEX(リスト!$S$2:$S$48,MATCH($L611,リスト!$R$2:$R$48,0)),IF(設定!$I$15="名/所",$M611&amp;" / "&amp;INDEX(リスト!$S$2:$S$48,MATCH($L611,リスト!$R$2:$R$48,0)),IF(設定!$I$15="名(所)",$M611&amp;" ("&amp;INDEX(リスト!$S$2:$S$48,MATCH($L611,リスト!$R$2:$R$48,0))&amp;")")))))))))</f>
        <v/>
      </c>
    </row>
    <row r="612" spans="15:22" x14ac:dyDescent="0.4">
      <c r="O612" s="2" t="str">
        <f>IFERROR(IF($B612="","",INDEX(所属情報!$E:$E,MATCH($A612,所属情報!$A:$A,0))),"")</f>
        <v/>
      </c>
      <c r="P612" s="2" t="str">
        <f t="shared" si="27"/>
        <v/>
      </c>
      <c r="Q612" s="2" t="str">
        <f t="shared" si="28"/>
        <v/>
      </c>
      <c r="R612" s="2" t="str">
        <f t="shared" si="29"/>
        <v/>
      </c>
      <c r="S612" s="2" t="str">
        <f>IFERROR(IF($F612="","",INDEX(リスト!$C:$C,MATCH($F612,リスト!$B:$B,0))),"")</f>
        <v/>
      </c>
      <c r="T612" s="2" t="str">
        <f>IFERROR(IF($K612="","",INDEX(リスト!$F:$F,MATCH($K612,リスト!$E:$E,0))),"")</f>
        <v/>
      </c>
      <c r="U612" s="2" t="str">
        <f>IF($B612="","",RIGHT($G612*1000+200+COUNTIF($G$2:$G612,$G612),9))</f>
        <v/>
      </c>
      <c r="V612" s="2" t="str">
        <f>IF(OR($B612="",設定!$I$15="",設定!$I$15="独立"),"",IF($M612="","　－　",IF($L612="",IF(設定!$I$15="所・名","　－　・"&amp;$M612,IF(設定!$I$15="所/名","　－　 / "&amp;$M612,IF(設定!$I$15="(所)名","(　－　) "&amp;$M612,IF(設定!$I$15="名・所",$M612&amp;"・　－　",IF(設定!$I$15="名/所",$M612&amp;" / 　－　",IF(設定!$I$15="名(所)",$M612&amp;"(　－　)")))))),IF(設定!$I$15="所・名",INDEX(リスト!$S$2:$S$48,MATCH($L612,リスト!$R$2:$R$48,0))&amp;"・"&amp;$M612,IF(設定!$I$15="所/名",INDEX(リスト!$S$2:$S$48,MATCH($L612,リスト!$R$2:$R$48,0))&amp;" / "&amp;$M612,IF(設定!$I$15="(所)名","("&amp;INDEX(リスト!$S$2:$S$48,MATCH($L612,リスト!$R$2:$R$48,0))&amp;") "&amp;$M612,IF(設定!$I$15="名・所",$M612&amp;"・"&amp;INDEX(リスト!$S$2:$S$48,MATCH($L612,リスト!$R$2:$R$48,0)),IF(設定!$I$15="名/所",$M612&amp;" / "&amp;INDEX(リスト!$S$2:$S$48,MATCH($L612,リスト!$R$2:$R$48,0)),IF(設定!$I$15="名(所)",$M612&amp;" ("&amp;INDEX(リスト!$S$2:$S$48,MATCH($L612,リスト!$R$2:$R$48,0))&amp;")")))))))))</f>
        <v/>
      </c>
    </row>
    <row r="613" spans="15:22" x14ac:dyDescent="0.4">
      <c r="O613" s="2" t="str">
        <f>IFERROR(IF($B613="","",INDEX(所属情報!$E:$E,MATCH($A613,所属情報!$A:$A,0))),"")</f>
        <v/>
      </c>
      <c r="P613" s="2" t="str">
        <f t="shared" si="27"/>
        <v/>
      </c>
      <c r="Q613" s="2" t="str">
        <f t="shared" si="28"/>
        <v/>
      </c>
      <c r="R613" s="2" t="str">
        <f t="shared" si="29"/>
        <v/>
      </c>
      <c r="S613" s="2" t="str">
        <f>IFERROR(IF($F613="","",INDEX(リスト!$C:$C,MATCH($F613,リスト!$B:$B,0))),"")</f>
        <v/>
      </c>
      <c r="T613" s="2" t="str">
        <f>IFERROR(IF($K613="","",INDEX(リスト!$F:$F,MATCH($K613,リスト!$E:$E,0))),"")</f>
        <v/>
      </c>
      <c r="U613" s="2" t="str">
        <f>IF($B613="","",RIGHT($G613*1000+200+COUNTIF($G$2:$G613,$G613),9))</f>
        <v/>
      </c>
      <c r="V613" s="2" t="str">
        <f>IF(OR($B613="",設定!$I$15="",設定!$I$15="独立"),"",IF($M613="","　－　",IF($L613="",IF(設定!$I$15="所・名","　－　・"&amp;$M613,IF(設定!$I$15="所/名","　－　 / "&amp;$M613,IF(設定!$I$15="(所)名","(　－　) "&amp;$M613,IF(設定!$I$15="名・所",$M613&amp;"・　－　",IF(設定!$I$15="名/所",$M613&amp;" / 　－　",IF(設定!$I$15="名(所)",$M613&amp;"(　－　)")))))),IF(設定!$I$15="所・名",INDEX(リスト!$S$2:$S$48,MATCH($L613,リスト!$R$2:$R$48,0))&amp;"・"&amp;$M613,IF(設定!$I$15="所/名",INDEX(リスト!$S$2:$S$48,MATCH($L613,リスト!$R$2:$R$48,0))&amp;" / "&amp;$M613,IF(設定!$I$15="(所)名","("&amp;INDEX(リスト!$S$2:$S$48,MATCH($L613,リスト!$R$2:$R$48,0))&amp;") "&amp;$M613,IF(設定!$I$15="名・所",$M613&amp;"・"&amp;INDEX(リスト!$S$2:$S$48,MATCH($L613,リスト!$R$2:$R$48,0)),IF(設定!$I$15="名/所",$M613&amp;" / "&amp;INDEX(リスト!$S$2:$S$48,MATCH($L613,リスト!$R$2:$R$48,0)),IF(設定!$I$15="名(所)",$M613&amp;" ("&amp;INDEX(リスト!$S$2:$S$48,MATCH($L613,リスト!$R$2:$R$48,0))&amp;")")))))))))</f>
        <v/>
      </c>
    </row>
    <row r="614" spans="15:22" x14ac:dyDescent="0.4">
      <c r="O614" s="2" t="str">
        <f>IFERROR(IF($B614="","",INDEX(所属情報!$E:$E,MATCH($A614,所属情報!$A:$A,0))),"")</f>
        <v/>
      </c>
      <c r="P614" s="2" t="str">
        <f t="shared" si="27"/>
        <v/>
      </c>
      <c r="Q614" s="2" t="str">
        <f t="shared" si="28"/>
        <v/>
      </c>
      <c r="R614" s="2" t="str">
        <f t="shared" si="29"/>
        <v/>
      </c>
      <c r="S614" s="2" t="str">
        <f>IFERROR(IF($F614="","",INDEX(リスト!$C:$C,MATCH($F614,リスト!$B:$B,0))),"")</f>
        <v/>
      </c>
      <c r="T614" s="2" t="str">
        <f>IFERROR(IF($K614="","",INDEX(リスト!$F:$F,MATCH($K614,リスト!$E:$E,0))),"")</f>
        <v/>
      </c>
      <c r="U614" s="2" t="str">
        <f>IF($B614="","",RIGHT($G614*1000+200+COUNTIF($G$2:$G614,$G614),9))</f>
        <v/>
      </c>
      <c r="V614" s="2" t="str">
        <f>IF(OR($B614="",設定!$I$15="",設定!$I$15="独立"),"",IF($M614="","　－　",IF($L614="",IF(設定!$I$15="所・名","　－　・"&amp;$M614,IF(設定!$I$15="所/名","　－　 / "&amp;$M614,IF(設定!$I$15="(所)名","(　－　) "&amp;$M614,IF(設定!$I$15="名・所",$M614&amp;"・　－　",IF(設定!$I$15="名/所",$M614&amp;" / 　－　",IF(設定!$I$15="名(所)",$M614&amp;"(　－　)")))))),IF(設定!$I$15="所・名",INDEX(リスト!$S$2:$S$48,MATCH($L614,リスト!$R$2:$R$48,0))&amp;"・"&amp;$M614,IF(設定!$I$15="所/名",INDEX(リスト!$S$2:$S$48,MATCH($L614,リスト!$R$2:$R$48,0))&amp;" / "&amp;$M614,IF(設定!$I$15="(所)名","("&amp;INDEX(リスト!$S$2:$S$48,MATCH($L614,リスト!$R$2:$R$48,0))&amp;") "&amp;$M614,IF(設定!$I$15="名・所",$M614&amp;"・"&amp;INDEX(リスト!$S$2:$S$48,MATCH($L614,リスト!$R$2:$R$48,0)),IF(設定!$I$15="名/所",$M614&amp;" / "&amp;INDEX(リスト!$S$2:$S$48,MATCH($L614,リスト!$R$2:$R$48,0)),IF(設定!$I$15="名(所)",$M614&amp;" ("&amp;INDEX(リスト!$S$2:$S$48,MATCH($L614,リスト!$R$2:$R$48,0))&amp;")")))))))))</f>
        <v/>
      </c>
    </row>
    <row r="615" spans="15:22" x14ac:dyDescent="0.4">
      <c r="O615" s="2" t="str">
        <f>IFERROR(IF($B615="","",INDEX(所属情報!$E:$E,MATCH($A615,所属情報!$A:$A,0))),"")</f>
        <v/>
      </c>
      <c r="P615" s="2" t="str">
        <f t="shared" si="27"/>
        <v/>
      </c>
      <c r="Q615" s="2" t="str">
        <f t="shared" si="28"/>
        <v/>
      </c>
      <c r="R615" s="2" t="str">
        <f t="shared" si="29"/>
        <v/>
      </c>
      <c r="S615" s="2" t="str">
        <f>IFERROR(IF($F615="","",INDEX(リスト!$C:$C,MATCH($F615,リスト!$B:$B,0))),"")</f>
        <v/>
      </c>
      <c r="T615" s="2" t="str">
        <f>IFERROR(IF($K615="","",INDEX(リスト!$F:$F,MATCH($K615,リスト!$E:$E,0))),"")</f>
        <v/>
      </c>
      <c r="U615" s="2" t="str">
        <f>IF($B615="","",RIGHT($G615*1000+200+COUNTIF($G$2:$G615,$G615),9))</f>
        <v/>
      </c>
      <c r="V615" s="2" t="str">
        <f>IF(OR($B615="",設定!$I$15="",設定!$I$15="独立"),"",IF($M615="","　－　",IF($L615="",IF(設定!$I$15="所・名","　－　・"&amp;$M615,IF(設定!$I$15="所/名","　－　 / "&amp;$M615,IF(設定!$I$15="(所)名","(　－　) "&amp;$M615,IF(設定!$I$15="名・所",$M615&amp;"・　－　",IF(設定!$I$15="名/所",$M615&amp;" / 　－　",IF(設定!$I$15="名(所)",$M615&amp;"(　－　)")))))),IF(設定!$I$15="所・名",INDEX(リスト!$S$2:$S$48,MATCH($L615,リスト!$R$2:$R$48,0))&amp;"・"&amp;$M615,IF(設定!$I$15="所/名",INDEX(リスト!$S$2:$S$48,MATCH($L615,リスト!$R$2:$R$48,0))&amp;" / "&amp;$M615,IF(設定!$I$15="(所)名","("&amp;INDEX(リスト!$S$2:$S$48,MATCH($L615,リスト!$R$2:$R$48,0))&amp;") "&amp;$M615,IF(設定!$I$15="名・所",$M615&amp;"・"&amp;INDEX(リスト!$S$2:$S$48,MATCH($L615,リスト!$R$2:$R$48,0)),IF(設定!$I$15="名/所",$M615&amp;" / "&amp;INDEX(リスト!$S$2:$S$48,MATCH($L615,リスト!$R$2:$R$48,0)),IF(設定!$I$15="名(所)",$M615&amp;" ("&amp;INDEX(リスト!$S$2:$S$48,MATCH($L615,リスト!$R$2:$R$48,0))&amp;")")))))))))</f>
        <v/>
      </c>
    </row>
    <row r="616" spans="15:22" x14ac:dyDescent="0.4">
      <c r="O616" s="2" t="str">
        <f>IFERROR(IF($B616="","",INDEX(所属情報!$E:$E,MATCH($A616,所属情報!$A:$A,0))),"")</f>
        <v/>
      </c>
      <c r="P616" s="2" t="str">
        <f t="shared" si="27"/>
        <v/>
      </c>
      <c r="Q616" s="2" t="str">
        <f t="shared" si="28"/>
        <v/>
      </c>
      <c r="R616" s="2" t="str">
        <f t="shared" si="29"/>
        <v/>
      </c>
      <c r="S616" s="2" t="str">
        <f>IFERROR(IF($F616="","",INDEX(リスト!$C:$C,MATCH($F616,リスト!$B:$B,0))),"")</f>
        <v/>
      </c>
      <c r="T616" s="2" t="str">
        <f>IFERROR(IF($K616="","",INDEX(リスト!$F:$F,MATCH($K616,リスト!$E:$E,0))),"")</f>
        <v/>
      </c>
      <c r="U616" s="2" t="str">
        <f>IF($B616="","",RIGHT($G616*1000+200+COUNTIF($G$2:$G616,$G616),9))</f>
        <v/>
      </c>
      <c r="V616" s="2" t="str">
        <f>IF(OR($B616="",設定!$I$15="",設定!$I$15="独立"),"",IF($M616="","　－　",IF($L616="",IF(設定!$I$15="所・名","　－　・"&amp;$M616,IF(設定!$I$15="所/名","　－　 / "&amp;$M616,IF(設定!$I$15="(所)名","(　－　) "&amp;$M616,IF(設定!$I$15="名・所",$M616&amp;"・　－　",IF(設定!$I$15="名/所",$M616&amp;" / 　－　",IF(設定!$I$15="名(所)",$M616&amp;"(　－　)")))))),IF(設定!$I$15="所・名",INDEX(リスト!$S$2:$S$48,MATCH($L616,リスト!$R$2:$R$48,0))&amp;"・"&amp;$M616,IF(設定!$I$15="所/名",INDEX(リスト!$S$2:$S$48,MATCH($L616,リスト!$R$2:$R$48,0))&amp;" / "&amp;$M616,IF(設定!$I$15="(所)名","("&amp;INDEX(リスト!$S$2:$S$48,MATCH($L616,リスト!$R$2:$R$48,0))&amp;") "&amp;$M616,IF(設定!$I$15="名・所",$M616&amp;"・"&amp;INDEX(リスト!$S$2:$S$48,MATCH($L616,リスト!$R$2:$R$48,0)),IF(設定!$I$15="名/所",$M616&amp;" / "&amp;INDEX(リスト!$S$2:$S$48,MATCH($L616,リスト!$R$2:$R$48,0)),IF(設定!$I$15="名(所)",$M616&amp;" ("&amp;INDEX(リスト!$S$2:$S$48,MATCH($L616,リスト!$R$2:$R$48,0))&amp;")")))))))))</f>
        <v/>
      </c>
    </row>
    <row r="617" spans="15:22" x14ac:dyDescent="0.4">
      <c r="O617" s="2" t="str">
        <f>IFERROR(IF($B617="","",INDEX(所属情報!$E:$E,MATCH($A617,所属情報!$A:$A,0))),"")</f>
        <v/>
      </c>
      <c r="P617" s="2" t="str">
        <f t="shared" si="27"/>
        <v/>
      </c>
      <c r="Q617" s="2" t="str">
        <f t="shared" si="28"/>
        <v/>
      </c>
      <c r="R617" s="2" t="str">
        <f t="shared" si="29"/>
        <v/>
      </c>
      <c r="S617" s="2" t="str">
        <f>IFERROR(IF($F617="","",INDEX(リスト!$C:$C,MATCH($F617,リスト!$B:$B,0))),"")</f>
        <v/>
      </c>
      <c r="T617" s="2" t="str">
        <f>IFERROR(IF($K617="","",INDEX(リスト!$F:$F,MATCH($K617,リスト!$E:$E,0))),"")</f>
        <v/>
      </c>
      <c r="U617" s="2" t="str">
        <f>IF($B617="","",RIGHT($G617*1000+200+COUNTIF($G$2:$G617,$G617),9))</f>
        <v/>
      </c>
      <c r="V617" s="2" t="str">
        <f>IF(OR($B617="",設定!$I$15="",設定!$I$15="独立"),"",IF($M617="","　－　",IF($L617="",IF(設定!$I$15="所・名","　－　・"&amp;$M617,IF(設定!$I$15="所/名","　－　 / "&amp;$M617,IF(設定!$I$15="(所)名","(　－　) "&amp;$M617,IF(設定!$I$15="名・所",$M617&amp;"・　－　",IF(設定!$I$15="名/所",$M617&amp;" / 　－　",IF(設定!$I$15="名(所)",$M617&amp;"(　－　)")))))),IF(設定!$I$15="所・名",INDEX(リスト!$S$2:$S$48,MATCH($L617,リスト!$R$2:$R$48,0))&amp;"・"&amp;$M617,IF(設定!$I$15="所/名",INDEX(リスト!$S$2:$S$48,MATCH($L617,リスト!$R$2:$R$48,0))&amp;" / "&amp;$M617,IF(設定!$I$15="(所)名","("&amp;INDEX(リスト!$S$2:$S$48,MATCH($L617,リスト!$R$2:$R$48,0))&amp;") "&amp;$M617,IF(設定!$I$15="名・所",$M617&amp;"・"&amp;INDEX(リスト!$S$2:$S$48,MATCH($L617,リスト!$R$2:$R$48,0)),IF(設定!$I$15="名/所",$M617&amp;" / "&amp;INDEX(リスト!$S$2:$S$48,MATCH($L617,リスト!$R$2:$R$48,0)),IF(設定!$I$15="名(所)",$M617&amp;" ("&amp;INDEX(リスト!$S$2:$S$48,MATCH($L617,リスト!$R$2:$R$48,0))&amp;")")))))))))</f>
        <v/>
      </c>
    </row>
    <row r="618" spans="15:22" x14ac:dyDescent="0.4">
      <c r="O618" s="2" t="str">
        <f>IFERROR(IF($B618="","",INDEX(所属情報!$E:$E,MATCH($A618,所属情報!$A:$A,0))),"")</f>
        <v/>
      </c>
      <c r="P618" s="2" t="str">
        <f t="shared" si="27"/>
        <v/>
      </c>
      <c r="Q618" s="2" t="str">
        <f t="shared" si="28"/>
        <v/>
      </c>
      <c r="R618" s="2" t="str">
        <f t="shared" si="29"/>
        <v/>
      </c>
      <c r="S618" s="2" t="str">
        <f>IFERROR(IF($F618="","",INDEX(リスト!$C:$C,MATCH($F618,リスト!$B:$B,0))),"")</f>
        <v/>
      </c>
      <c r="T618" s="2" t="str">
        <f>IFERROR(IF($K618="","",INDEX(リスト!$F:$F,MATCH($K618,リスト!$E:$E,0))),"")</f>
        <v/>
      </c>
      <c r="U618" s="2" t="str">
        <f>IF($B618="","",RIGHT($G618*1000+200+COUNTIF($G$2:$G618,$G618),9))</f>
        <v/>
      </c>
      <c r="V618" s="2" t="str">
        <f>IF(OR($B618="",設定!$I$15="",設定!$I$15="独立"),"",IF($M618="","　－　",IF($L618="",IF(設定!$I$15="所・名","　－　・"&amp;$M618,IF(設定!$I$15="所/名","　－　 / "&amp;$M618,IF(設定!$I$15="(所)名","(　－　) "&amp;$M618,IF(設定!$I$15="名・所",$M618&amp;"・　－　",IF(設定!$I$15="名/所",$M618&amp;" / 　－　",IF(設定!$I$15="名(所)",$M618&amp;"(　－　)")))))),IF(設定!$I$15="所・名",INDEX(リスト!$S$2:$S$48,MATCH($L618,リスト!$R$2:$R$48,0))&amp;"・"&amp;$M618,IF(設定!$I$15="所/名",INDEX(リスト!$S$2:$S$48,MATCH($L618,リスト!$R$2:$R$48,0))&amp;" / "&amp;$M618,IF(設定!$I$15="(所)名","("&amp;INDEX(リスト!$S$2:$S$48,MATCH($L618,リスト!$R$2:$R$48,0))&amp;") "&amp;$M618,IF(設定!$I$15="名・所",$M618&amp;"・"&amp;INDEX(リスト!$S$2:$S$48,MATCH($L618,リスト!$R$2:$R$48,0)),IF(設定!$I$15="名/所",$M618&amp;" / "&amp;INDEX(リスト!$S$2:$S$48,MATCH($L618,リスト!$R$2:$R$48,0)),IF(設定!$I$15="名(所)",$M618&amp;" ("&amp;INDEX(リスト!$S$2:$S$48,MATCH($L618,リスト!$R$2:$R$48,0))&amp;")")))))))))</f>
        <v/>
      </c>
    </row>
    <row r="619" spans="15:22" x14ac:dyDescent="0.4">
      <c r="O619" s="2" t="str">
        <f>IFERROR(IF($B619="","",INDEX(所属情報!$E:$E,MATCH($A619,所属情報!$A:$A,0))),"")</f>
        <v/>
      </c>
      <c r="P619" s="2" t="str">
        <f t="shared" si="27"/>
        <v/>
      </c>
      <c r="Q619" s="2" t="str">
        <f t="shared" si="28"/>
        <v/>
      </c>
      <c r="R619" s="2" t="str">
        <f t="shared" si="29"/>
        <v/>
      </c>
      <c r="S619" s="2" t="str">
        <f>IFERROR(IF($F619="","",INDEX(リスト!$C:$C,MATCH($F619,リスト!$B:$B,0))),"")</f>
        <v/>
      </c>
      <c r="T619" s="2" t="str">
        <f>IFERROR(IF($K619="","",INDEX(リスト!$F:$F,MATCH($K619,リスト!$E:$E,0))),"")</f>
        <v/>
      </c>
      <c r="U619" s="2" t="str">
        <f>IF($B619="","",RIGHT($G619*1000+200+COUNTIF($G$2:$G619,$G619),9))</f>
        <v/>
      </c>
      <c r="V619" s="2" t="str">
        <f>IF(OR($B619="",設定!$I$15="",設定!$I$15="独立"),"",IF($M619="","　－　",IF($L619="",IF(設定!$I$15="所・名","　－　・"&amp;$M619,IF(設定!$I$15="所/名","　－　 / "&amp;$M619,IF(設定!$I$15="(所)名","(　－　) "&amp;$M619,IF(設定!$I$15="名・所",$M619&amp;"・　－　",IF(設定!$I$15="名/所",$M619&amp;" / 　－　",IF(設定!$I$15="名(所)",$M619&amp;"(　－　)")))))),IF(設定!$I$15="所・名",INDEX(リスト!$S$2:$S$48,MATCH($L619,リスト!$R$2:$R$48,0))&amp;"・"&amp;$M619,IF(設定!$I$15="所/名",INDEX(リスト!$S$2:$S$48,MATCH($L619,リスト!$R$2:$R$48,0))&amp;" / "&amp;$M619,IF(設定!$I$15="(所)名","("&amp;INDEX(リスト!$S$2:$S$48,MATCH($L619,リスト!$R$2:$R$48,0))&amp;") "&amp;$M619,IF(設定!$I$15="名・所",$M619&amp;"・"&amp;INDEX(リスト!$S$2:$S$48,MATCH($L619,リスト!$R$2:$R$48,0)),IF(設定!$I$15="名/所",$M619&amp;" / "&amp;INDEX(リスト!$S$2:$S$48,MATCH($L619,リスト!$R$2:$R$48,0)),IF(設定!$I$15="名(所)",$M619&amp;" ("&amp;INDEX(リスト!$S$2:$S$48,MATCH($L619,リスト!$R$2:$R$48,0))&amp;")")))))))))</f>
        <v/>
      </c>
    </row>
    <row r="620" spans="15:22" x14ac:dyDescent="0.4">
      <c r="O620" s="2" t="str">
        <f>IFERROR(IF($B620="","",INDEX(所属情報!$E:$E,MATCH($A620,所属情報!$A:$A,0))),"")</f>
        <v/>
      </c>
      <c r="P620" s="2" t="str">
        <f t="shared" si="27"/>
        <v/>
      </c>
      <c r="Q620" s="2" t="str">
        <f t="shared" si="28"/>
        <v/>
      </c>
      <c r="R620" s="2" t="str">
        <f t="shared" si="29"/>
        <v/>
      </c>
      <c r="S620" s="2" t="str">
        <f>IFERROR(IF($F620="","",INDEX(リスト!$C:$C,MATCH($F620,リスト!$B:$B,0))),"")</f>
        <v/>
      </c>
      <c r="T620" s="2" t="str">
        <f>IFERROR(IF($K620="","",INDEX(リスト!$F:$F,MATCH($K620,リスト!$E:$E,0))),"")</f>
        <v/>
      </c>
      <c r="U620" s="2" t="str">
        <f>IF($B620="","",RIGHT($G620*1000+200+COUNTIF($G$2:$G620,$G620),9))</f>
        <v/>
      </c>
      <c r="V620" s="2" t="str">
        <f>IF(OR($B620="",設定!$I$15="",設定!$I$15="独立"),"",IF($M620="","　－　",IF($L620="",IF(設定!$I$15="所・名","　－　・"&amp;$M620,IF(設定!$I$15="所/名","　－　 / "&amp;$M620,IF(設定!$I$15="(所)名","(　－　) "&amp;$M620,IF(設定!$I$15="名・所",$M620&amp;"・　－　",IF(設定!$I$15="名/所",$M620&amp;" / 　－　",IF(設定!$I$15="名(所)",$M620&amp;"(　－　)")))))),IF(設定!$I$15="所・名",INDEX(リスト!$S$2:$S$48,MATCH($L620,リスト!$R$2:$R$48,0))&amp;"・"&amp;$M620,IF(設定!$I$15="所/名",INDEX(リスト!$S$2:$S$48,MATCH($L620,リスト!$R$2:$R$48,0))&amp;" / "&amp;$M620,IF(設定!$I$15="(所)名","("&amp;INDEX(リスト!$S$2:$S$48,MATCH($L620,リスト!$R$2:$R$48,0))&amp;") "&amp;$M620,IF(設定!$I$15="名・所",$M620&amp;"・"&amp;INDEX(リスト!$S$2:$S$48,MATCH($L620,リスト!$R$2:$R$48,0)),IF(設定!$I$15="名/所",$M620&amp;" / "&amp;INDEX(リスト!$S$2:$S$48,MATCH($L620,リスト!$R$2:$R$48,0)),IF(設定!$I$15="名(所)",$M620&amp;" ("&amp;INDEX(リスト!$S$2:$S$48,MATCH($L620,リスト!$R$2:$R$48,0))&amp;")")))))))))</f>
        <v/>
      </c>
    </row>
    <row r="621" spans="15:22" x14ac:dyDescent="0.4">
      <c r="O621" s="2" t="str">
        <f>IFERROR(IF($B621="","",INDEX(所属情報!$E:$E,MATCH($A621,所属情報!$A:$A,0))),"")</f>
        <v/>
      </c>
      <c r="P621" s="2" t="str">
        <f t="shared" si="27"/>
        <v/>
      </c>
      <c r="Q621" s="2" t="str">
        <f t="shared" si="28"/>
        <v/>
      </c>
      <c r="R621" s="2" t="str">
        <f t="shared" si="29"/>
        <v/>
      </c>
      <c r="S621" s="2" t="str">
        <f>IFERROR(IF($F621="","",INDEX(リスト!$C:$C,MATCH($F621,リスト!$B:$B,0))),"")</f>
        <v/>
      </c>
      <c r="T621" s="2" t="str">
        <f>IFERROR(IF($K621="","",INDEX(リスト!$F:$F,MATCH($K621,リスト!$E:$E,0))),"")</f>
        <v/>
      </c>
      <c r="U621" s="2" t="str">
        <f>IF($B621="","",RIGHT($G621*1000+200+COUNTIF($G$2:$G621,$G621),9))</f>
        <v/>
      </c>
      <c r="V621" s="2" t="str">
        <f>IF(OR($B621="",設定!$I$15="",設定!$I$15="独立"),"",IF($M621="","　－　",IF($L621="",IF(設定!$I$15="所・名","　－　・"&amp;$M621,IF(設定!$I$15="所/名","　－　 / "&amp;$M621,IF(設定!$I$15="(所)名","(　－　) "&amp;$M621,IF(設定!$I$15="名・所",$M621&amp;"・　－　",IF(設定!$I$15="名/所",$M621&amp;" / 　－　",IF(設定!$I$15="名(所)",$M621&amp;"(　－　)")))))),IF(設定!$I$15="所・名",INDEX(リスト!$S$2:$S$48,MATCH($L621,リスト!$R$2:$R$48,0))&amp;"・"&amp;$M621,IF(設定!$I$15="所/名",INDEX(リスト!$S$2:$S$48,MATCH($L621,リスト!$R$2:$R$48,0))&amp;" / "&amp;$M621,IF(設定!$I$15="(所)名","("&amp;INDEX(リスト!$S$2:$S$48,MATCH($L621,リスト!$R$2:$R$48,0))&amp;") "&amp;$M621,IF(設定!$I$15="名・所",$M621&amp;"・"&amp;INDEX(リスト!$S$2:$S$48,MATCH($L621,リスト!$R$2:$R$48,0)),IF(設定!$I$15="名/所",$M621&amp;" / "&amp;INDEX(リスト!$S$2:$S$48,MATCH($L621,リスト!$R$2:$R$48,0)),IF(設定!$I$15="名(所)",$M621&amp;" ("&amp;INDEX(リスト!$S$2:$S$48,MATCH($L621,リスト!$R$2:$R$48,0))&amp;")")))))))))</f>
        <v/>
      </c>
    </row>
    <row r="622" spans="15:22" x14ac:dyDescent="0.4">
      <c r="O622" s="2" t="str">
        <f>IFERROR(IF($B622="","",INDEX(所属情報!$E:$E,MATCH($A622,所属情報!$A:$A,0))),"")</f>
        <v/>
      </c>
      <c r="P622" s="2" t="str">
        <f t="shared" si="27"/>
        <v/>
      </c>
      <c r="Q622" s="2" t="str">
        <f t="shared" si="28"/>
        <v/>
      </c>
      <c r="R622" s="2" t="str">
        <f t="shared" si="29"/>
        <v/>
      </c>
      <c r="S622" s="2" t="str">
        <f>IFERROR(IF($F622="","",INDEX(リスト!$C:$C,MATCH($F622,リスト!$B:$B,0))),"")</f>
        <v/>
      </c>
      <c r="T622" s="2" t="str">
        <f>IFERROR(IF($K622="","",INDEX(リスト!$F:$F,MATCH($K622,リスト!$E:$E,0))),"")</f>
        <v/>
      </c>
      <c r="U622" s="2" t="str">
        <f>IF($B622="","",RIGHT($G622*1000+200+COUNTIF($G$2:$G622,$G622),9))</f>
        <v/>
      </c>
      <c r="V622" s="2" t="str">
        <f>IF(OR($B622="",設定!$I$15="",設定!$I$15="独立"),"",IF($M622="","　－　",IF($L622="",IF(設定!$I$15="所・名","　－　・"&amp;$M622,IF(設定!$I$15="所/名","　－　 / "&amp;$M622,IF(設定!$I$15="(所)名","(　－　) "&amp;$M622,IF(設定!$I$15="名・所",$M622&amp;"・　－　",IF(設定!$I$15="名/所",$M622&amp;" / 　－　",IF(設定!$I$15="名(所)",$M622&amp;"(　－　)")))))),IF(設定!$I$15="所・名",INDEX(リスト!$S$2:$S$48,MATCH($L622,リスト!$R$2:$R$48,0))&amp;"・"&amp;$M622,IF(設定!$I$15="所/名",INDEX(リスト!$S$2:$S$48,MATCH($L622,リスト!$R$2:$R$48,0))&amp;" / "&amp;$M622,IF(設定!$I$15="(所)名","("&amp;INDEX(リスト!$S$2:$S$48,MATCH($L622,リスト!$R$2:$R$48,0))&amp;") "&amp;$M622,IF(設定!$I$15="名・所",$M622&amp;"・"&amp;INDEX(リスト!$S$2:$S$48,MATCH($L622,リスト!$R$2:$R$48,0)),IF(設定!$I$15="名/所",$M622&amp;" / "&amp;INDEX(リスト!$S$2:$S$48,MATCH($L622,リスト!$R$2:$R$48,0)),IF(設定!$I$15="名(所)",$M622&amp;" ("&amp;INDEX(リスト!$S$2:$S$48,MATCH($L622,リスト!$R$2:$R$48,0))&amp;")")))))))))</f>
        <v/>
      </c>
    </row>
    <row r="623" spans="15:22" x14ac:dyDescent="0.4">
      <c r="O623" s="2" t="str">
        <f>IFERROR(IF($B623="","",INDEX(所属情報!$E:$E,MATCH($A623,所属情報!$A:$A,0))),"")</f>
        <v/>
      </c>
      <c r="P623" s="2" t="str">
        <f t="shared" si="27"/>
        <v/>
      </c>
      <c r="Q623" s="2" t="str">
        <f t="shared" si="28"/>
        <v/>
      </c>
      <c r="R623" s="2" t="str">
        <f t="shared" si="29"/>
        <v/>
      </c>
      <c r="S623" s="2" t="str">
        <f>IFERROR(IF($F623="","",INDEX(リスト!$C:$C,MATCH($F623,リスト!$B:$B,0))),"")</f>
        <v/>
      </c>
      <c r="T623" s="2" t="str">
        <f>IFERROR(IF($K623="","",INDEX(リスト!$F:$F,MATCH($K623,リスト!$E:$E,0))),"")</f>
        <v/>
      </c>
      <c r="U623" s="2" t="str">
        <f>IF($B623="","",RIGHT($G623*1000+200+COUNTIF($G$2:$G623,$G623),9))</f>
        <v/>
      </c>
      <c r="V623" s="2" t="str">
        <f>IF(OR($B623="",設定!$I$15="",設定!$I$15="独立"),"",IF($M623="","　－　",IF($L623="",IF(設定!$I$15="所・名","　－　・"&amp;$M623,IF(設定!$I$15="所/名","　－　 / "&amp;$M623,IF(設定!$I$15="(所)名","(　－　) "&amp;$M623,IF(設定!$I$15="名・所",$M623&amp;"・　－　",IF(設定!$I$15="名/所",$M623&amp;" / 　－　",IF(設定!$I$15="名(所)",$M623&amp;"(　－　)")))))),IF(設定!$I$15="所・名",INDEX(リスト!$S$2:$S$48,MATCH($L623,リスト!$R$2:$R$48,0))&amp;"・"&amp;$M623,IF(設定!$I$15="所/名",INDEX(リスト!$S$2:$S$48,MATCH($L623,リスト!$R$2:$R$48,0))&amp;" / "&amp;$M623,IF(設定!$I$15="(所)名","("&amp;INDEX(リスト!$S$2:$S$48,MATCH($L623,リスト!$R$2:$R$48,0))&amp;") "&amp;$M623,IF(設定!$I$15="名・所",$M623&amp;"・"&amp;INDEX(リスト!$S$2:$S$48,MATCH($L623,リスト!$R$2:$R$48,0)),IF(設定!$I$15="名/所",$M623&amp;" / "&amp;INDEX(リスト!$S$2:$S$48,MATCH($L623,リスト!$R$2:$R$48,0)),IF(設定!$I$15="名(所)",$M623&amp;" ("&amp;INDEX(リスト!$S$2:$S$48,MATCH($L623,リスト!$R$2:$R$48,0))&amp;")")))))))))</f>
        <v/>
      </c>
    </row>
    <row r="624" spans="15:22" x14ac:dyDescent="0.4">
      <c r="O624" s="2" t="str">
        <f>IFERROR(IF($B624="","",INDEX(所属情報!$E:$E,MATCH($A624,所属情報!$A:$A,0))),"")</f>
        <v/>
      </c>
      <c r="P624" s="2" t="str">
        <f t="shared" si="27"/>
        <v/>
      </c>
      <c r="Q624" s="2" t="str">
        <f t="shared" si="28"/>
        <v/>
      </c>
      <c r="R624" s="2" t="str">
        <f t="shared" si="29"/>
        <v/>
      </c>
      <c r="S624" s="2" t="str">
        <f>IFERROR(IF($F624="","",INDEX(リスト!$C:$C,MATCH($F624,リスト!$B:$B,0))),"")</f>
        <v/>
      </c>
      <c r="T624" s="2" t="str">
        <f>IFERROR(IF($K624="","",INDEX(リスト!$F:$F,MATCH($K624,リスト!$E:$E,0))),"")</f>
        <v/>
      </c>
      <c r="U624" s="2" t="str">
        <f>IF($B624="","",RIGHT($G624*1000+200+COUNTIF($G$2:$G624,$G624),9))</f>
        <v/>
      </c>
      <c r="V624" s="2" t="str">
        <f>IF(OR($B624="",設定!$I$15="",設定!$I$15="独立"),"",IF($M624="","　－　",IF($L624="",IF(設定!$I$15="所・名","　－　・"&amp;$M624,IF(設定!$I$15="所/名","　－　 / "&amp;$M624,IF(設定!$I$15="(所)名","(　－　) "&amp;$M624,IF(設定!$I$15="名・所",$M624&amp;"・　－　",IF(設定!$I$15="名/所",$M624&amp;" / 　－　",IF(設定!$I$15="名(所)",$M624&amp;"(　－　)")))))),IF(設定!$I$15="所・名",INDEX(リスト!$S$2:$S$48,MATCH($L624,リスト!$R$2:$R$48,0))&amp;"・"&amp;$M624,IF(設定!$I$15="所/名",INDEX(リスト!$S$2:$S$48,MATCH($L624,リスト!$R$2:$R$48,0))&amp;" / "&amp;$M624,IF(設定!$I$15="(所)名","("&amp;INDEX(リスト!$S$2:$S$48,MATCH($L624,リスト!$R$2:$R$48,0))&amp;") "&amp;$M624,IF(設定!$I$15="名・所",$M624&amp;"・"&amp;INDEX(リスト!$S$2:$S$48,MATCH($L624,リスト!$R$2:$R$48,0)),IF(設定!$I$15="名/所",$M624&amp;" / "&amp;INDEX(リスト!$S$2:$S$48,MATCH($L624,リスト!$R$2:$R$48,0)),IF(設定!$I$15="名(所)",$M624&amp;" ("&amp;INDEX(リスト!$S$2:$S$48,MATCH($L624,リスト!$R$2:$R$48,0))&amp;")")))))))))</f>
        <v/>
      </c>
    </row>
    <row r="625" spans="15:22" x14ac:dyDescent="0.4">
      <c r="O625" s="2" t="str">
        <f>IFERROR(IF($B625="","",INDEX(所属情報!$E:$E,MATCH($A625,所属情報!$A:$A,0))),"")</f>
        <v/>
      </c>
      <c r="P625" s="2" t="str">
        <f t="shared" si="27"/>
        <v/>
      </c>
      <c r="Q625" s="2" t="str">
        <f t="shared" si="28"/>
        <v/>
      </c>
      <c r="R625" s="2" t="str">
        <f t="shared" si="29"/>
        <v/>
      </c>
      <c r="S625" s="2" t="str">
        <f>IFERROR(IF($F625="","",INDEX(リスト!$C:$C,MATCH($F625,リスト!$B:$B,0))),"")</f>
        <v/>
      </c>
      <c r="T625" s="2" t="str">
        <f>IFERROR(IF($K625="","",INDEX(リスト!$F:$F,MATCH($K625,リスト!$E:$E,0))),"")</f>
        <v/>
      </c>
      <c r="U625" s="2" t="str">
        <f>IF($B625="","",RIGHT($G625*1000+200+COUNTIF($G$2:$G625,$G625),9))</f>
        <v/>
      </c>
      <c r="V625" s="2" t="str">
        <f>IF(OR($B625="",設定!$I$15="",設定!$I$15="独立"),"",IF($M625="","　－　",IF($L625="",IF(設定!$I$15="所・名","　－　・"&amp;$M625,IF(設定!$I$15="所/名","　－　 / "&amp;$M625,IF(設定!$I$15="(所)名","(　－　) "&amp;$M625,IF(設定!$I$15="名・所",$M625&amp;"・　－　",IF(設定!$I$15="名/所",$M625&amp;" / 　－　",IF(設定!$I$15="名(所)",$M625&amp;"(　－　)")))))),IF(設定!$I$15="所・名",INDEX(リスト!$S$2:$S$48,MATCH($L625,リスト!$R$2:$R$48,0))&amp;"・"&amp;$M625,IF(設定!$I$15="所/名",INDEX(リスト!$S$2:$S$48,MATCH($L625,リスト!$R$2:$R$48,0))&amp;" / "&amp;$M625,IF(設定!$I$15="(所)名","("&amp;INDEX(リスト!$S$2:$S$48,MATCH($L625,リスト!$R$2:$R$48,0))&amp;") "&amp;$M625,IF(設定!$I$15="名・所",$M625&amp;"・"&amp;INDEX(リスト!$S$2:$S$48,MATCH($L625,リスト!$R$2:$R$48,0)),IF(設定!$I$15="名/所",$M625&amp;" / "&amp;INDEX(リスト!$S$2:$S$48,MATCH($L625,リスト!$R$2:$R$48,0)),IF(設定!$I$15="名(所)",$M625&amp;" ("&amp;INDEX(リスト!$S$2:$S$48,MATCH($L625,リスト!$R$2:$R$48,0))&amp;")")))))))))</f>
        <v/>
      </c>
    </row>
    <row r="626" spans="15:22" x14ac:dyDescent="0.4">
      <c r="O626" s="2" t="str">
        <f>IFERROR(IF($B626="","",INDEX(所属情報!$E:$E,MATCH($A626,所属情報!$A:$A,0))),"")</f>
        <v/>
      </c>
      <c r="P626" s="2" t="str">
        <f t="shared" si="27"/>
        <v/>
      </c>
      <c r="Q626" s="2" t="str">
        <f t="shared" si="28"/>
        <v/>
      </c>
      <c r="R626" s="2" t="str">
        <f t="shared" si="29"/>
        <v/>
      </c>
      <c r="S626" s="2" t="str">
        <f>IFERROR(IF($F626="","",INDEX(リスト!$C:$C,MATCH($F626,リスト!$B:$B,0))),"")</f>
        <v/>
      </c>
      <c r="T626" s="2" t="str">
        <f>IFERROR(IF($K626="","",INDEX(リスト!$F:$F,MATCH($K626,リスト!$E:$E,0))),"")</f>
        <v/>
      </c>
      <c r="U626" s="2" t="str">
        <f>IF($B626="","",RIGHT($G626*1000+200+COUNTIF($G$2:$G626,$G626),9))</f>
        <v/>
      </c>
      <c r="V626" s="2" t="str">
        <f>IF(OR($B626="",設定!$I$15="",設定!$I$15="独立"),"",IF($M626="","　－　",IF($L626="",IF(設定!$I$15="所・名","　－　・"&amp;$M626,IF(設定!$I$15="所/名","　－　 / "&amp;$M626,IF(設定!$I$15="(所)名","(　－　) "&amp;$M626,IF(設定!$I$15="名・所",$M626&amp;"・　－　",IF(設定!$I$15="名/所",$M626&amp;" / 　－　",IF(設定!$I$15="名(所)",$M626&amp;"(　－　)")))))),IF(設定!$I$15="所・名",INDEX(リスト!$S$2:$S$48,MATCH($L626,リスト!$R$2:$R$48,0))&amp;"・"&amp;$M626,IF(設定!$I$15="所/名",INDEX(リスト!$S$2:$S$48,MATCH($L626,リスト!$R$2:$R$48,0))&amp;" / "&amp;$M626,IF(設定!$I$15="(所)名","("&amp;INDEX(リスト!$S$2:$S$48,MATCH($L626,リスト!$R$2:$R$48,0))&amp;") "&amp;$M626,IF(設定!$I$15="名・所",$M626&amp;"・"&amp;INDEX(リスト!$S$2:$S$48,MATCH($L626,リスト!$R$2:$R$48,0)),IF(設定!$I$15="名/所",$M626&amp;" / "&amp;INDEX(リスト!$S$2:$S$48,MATCH($L626,リスト!$R$2:$R$48,0)),IF(設定!$I$15="名(所)",$M626&amp;" ("&amp;INDEX(リスト!$S$2:$S$48,MATCH($L626,リスト!$R$2:$R$48,0))&amp;")")))))))))</f>
        <v/>
      </c>
    </row>
    <row r="627" spans="15:22" x14ac:dyDescent="0.4">
      <c r="O627" s="2" t="str">
        <f>IFERROR(IF($B627="","",INDEX(所属情報!$E:$E,MATCH($A627,所属情報!$A:$A,0))),"")</f>
        <v/>
      </c>
      <c r="P627" s="2" t="str">
        <f t="shared" si="27"/>
        <v/>
      </c>
      <c r="Q627" s="2" t="str">
        <f t="shared" si="28"/>
        <v/>
      </c>
      <c r="R627" s="2" t="str">
        <f t="shared" si="29"/>
        <v/>
      </c>
      <c r="S627" s="2" t="str">
        <f>IFERROR(IF($F627="","",INDEX(リスト!$C:$C,MATCH($F627,リスト!$B:$B,0))),"")</f>
        <v/>
      </c>
      <c r="T627" s="2" t="str">
        <f>IFERROR(IF($K627="","",INDEX(リスト!$F:$F,MATCH($K627,リスト!$E:$E,0))),"")</f>
        <v/>
      </c>
      <c r="U627" s="2" t="str">
        <f>IF($B627="","",RIGHT($G627*1000+200+COUNTIF($G$2:$G627,$G627),9))</f>
        <v/>
      </c>
      <c r="V627" s="2" t="str">
        <f>IF(OR($B627="",設定!$I$15="",設定!$I$15="独立"),"",IF($M627="","　－　",IF($L627="",IF(設定!$I$15="所・名","　－　・"&amp;$M627,IF(設定!$I$15="所/名","　－　 / "&amp;$M627,IF(設定!$I$15="(所)名","(　－　) "&amp;$M627,IF(設定!$I$15="名・所",$M627&amp;"・　－　",IF(設定!$I$15="名/所",$M627&amp;" / 　－　",IF(設定!$I$15="名(所)",$M627&amp;"(　－　)")))))),IF(設定!$I$15="所・名",INDEX(リスト!$S$2:$S$48,MATCH($L627,リスト!$R$2:$R$48,0))&amp;"・"&amp;$M627,IF(設定!$I$15="所/名",INDEX(リスト!$S$2:$S$48,MATCH($L627,リスト!$R$2:$R$48,0))&amp;" / "&amp;$M627,IF(設定!$I$15="(所)名","("&amp;INDEX(リスト!$S$2:$S$48,MATCH($L627,リスト!$R$2:$R$48,0))&amp;") "&amp;$M627,IF(設定!$I$15="名・所",$M627&amp;"・"&amp;INDEX(リスト!$S$2:$S$48,MATCH($L627,リスト!$R$2:$R$48,0)),IF(設定!$I$15="名/所",$M627&amp;" / "&amp;INDEX(リスト!$S$2:$S$48,MATCH($L627,リスト!$R$2:$R$48,0)),IF(設定!$I$15="名(所)",$M627&amp;" ("&amp;INDEX(リスト!$S$2:$S$48,MATCH($L627,リスト!$R$2:$R$48,0))&amp;")")))))))))</f>
        <v/>
      </c>
    </row>
    <row r="628" spans="15:22" x14ac:dyDescent="0.4">
      <c r="O628" s="2" t="str">
        <f>IFERROR(IF($B628="","",INDEX(所属情報!$E:$E,MATCH($A628,所属情報!$A:$A,0))),"")</f>
        <v/>
      </c>
      <c r="P628" s="2" t="str">
        <f t="shared" si="27"/>
        <v/>
      </c>
      <c r="Q628" s="2" t="str">
        <f t="shared" si="28"/>
        <v/>
      </c>
      <c r="R628" s="2" t="str">
        <f t="shared" si="29"/>
        <v/>
      </c>
      <c r="S628" s="2" t="str">
        <f>IFERROR(IF($F628="","",INDEX(リスト!$C:$C,MATCH($F628,リスト!$B:$B,0))),"")</f>
        <v/>
      </c>
      <c r="T628" s="2" t="str">
        <f>IFERROR(IF($K628="","",INDEX(リスト!$F:$F,MATCH($K628,リスト!$E:$E,0))),"")</f>
        <v/>
      </c>
      <c r="U628" s="2" t="str">
        <f>IF($B628="","",RIGHT($G628*1000+200+COUNTIF($G$2:$G628,$G628),9))</f>
        <v/>
      </c>
      <c r="V628" s="2" t="str">
        <f>IF(OR($B628="",設定!$I$15="",設定!$I$15="独立"),"",IF($M628="","　－　",IF($L628="",IF(設定!$I$15="所・名","　－　・"&amp;$M628,IF(設定!$I$15="所/名","　－　 / "&amp;$M628,IF(設定!$I$15="(所)名","(　－　) "&amp;$M628,IF(設定!$I$15="名・所",$M628&amp;"・　－　",IF(設定!$I$15="名/所",$M628&amp;" / 　－　",IF(設定!$I$15="名(所)",$M628&amp;"(　－　)")))))),IF(設定!$I$15="所・名",INDEX(リスト!$S$2:$S$48,MATCH($L628,リスト!$R$2:$R$48,0))&amp;"・"&amp;$M628,IF(設定!$I$15="所/名",INDEX(リスト!$S$2:$S$48,MATCH($L628,リスト!$R$2:$R$48,0))&amp;" / "&amp;$M628,IF(設定!$I$15="(所)名","("&amp;INDEX(リスト!$S$2:$S$48,MATCH($L628,リスト!$R$2:$R$48,0))&amp;") "&amp;$M628,IF(設定!$I$15="名・所",$M628&amp;"・"&amp;INDEX(リスト!$S$2:$S$48,MATCH($L628,リスト!$R$2:$R$48,0)),IF(設定!$I$15="名/所",$M628&amp;" / "&amp;INDEX(リスト!$S$2:$S$48,MATCH($L628,リスト!$R$2:$R$48,0)),IF(設定!$I$15="名(所)",$M628&amp;" ("&amp;INDEX(リスト!$S$2:$S$48,MATCH($L628,リスト!$R$2:$R$48,0))&amp;")")))))))))</f>
        <v/>
      </c>
    </row>
    <row r="629" spans="15:22" x14ac:dyDescent="0.4">
      <c r="O629" s="2" t="str">
        <f>IFERROR(IF($B629="","",INDEX(所属情報!$E:$E,MATCH($A629,所属情報!$A:$A,0))),"")</f>
        <v/>
      </c>
      <c r="P629" s="2" t="str">
        <f t="shared" si="27"/>
        <v/>
      </c>
      <c r="Q629" s="2" t="str">
        <f t="shared" si="28"/>
        <v/>
      </c>
      <c r="R629" s="2" t="str">
        <f t="shared" si="29"/>
        <v/>
      </c>
      <c r="S629" s="2" t="str">
        <f>IFERROR(IF($F629="","",INDEX(リスト!$C:$C,MATCH($F629,リスト!$B:$B,0))),"")</f>
        <v/>
      </c>
      <c r="T629" s="2" t="str">
        <f>IFERROR(IF($K629="","",INDEX(リスト!$F:$F,MATCH($K629,リスト!$E:$E,0))),"")</f>
        <v/>
      </c>
      <c r="U629" s="2" t="str">
        <f>IF($B629="","",RIGHT($G629*1000+200+COUNTIF($G$2:$G629,$G629),9))</f>
        <v/>
      </c>
      <c r="V629" s="2" t="str">
        <f>IF(OR($B629="",設定!$I$15="",設定!$I$15="独立"),"",IF($M629="","　－　",IF($L629="",IF(設定!$I$15="所・名","　－　・"&amp;$M629,IF(設定!$I$15="所/名","　－　 / "&amp;$M629,IF(設定!$I$15="(所)名","(　－　) "&amp;$M629,IF(設定!$I$15="名・所",$M629&amp;"・　－　",IF(設定!$I$15="名/所",$M629&amp;" / 　－　",IF(設定!$I$15="名(所)",$M629&amp;"(　－　)")))))),IF(設定!$I$15="所・名",INDEX(リスト!$S$2:$S$48,MATCH($L629,リスト!$R$2:$R$48,0))&amp;"・"&amp;$M629,IF(設定!$I$15="所/名",INDEX(リスト!$S$2:$S$48,MATCH($L629,リスト!$R$2:$R$48,0))&amp;" / "&amp;$M629,IF(設定!$I$15="(所)名","("&amp;INDEX(リスト!$S$2:$S$48,MATCH($L629,リスト!$R$2:$R$48,0))&amp;") "&amp;$M629,IF(設定!$I$15="名・所",$M629&amp;"・"&amp;INDEX(リスト!$S$2:$S$48,MATCH($L629,リスト!$R$2:$R$48,0)),IF(設定!$I$15="名/所",$M629&amp;" / "&amp;INDEX(リスト!$S$2:$S$48,MATCH($L629,リスト!$R$2:$R$48,0)),IF(設定!$I$15="名(所)",$M629&amp;" ("&amp;INDEX(リスト!$S$2:$S$48,MATCH($L629,リスト!$R$2:$R$48,0))&amp;")")))))))))</f>
        <v/>
      </c>
    </row>
    <row r="630" spans="15:22" x14ac:dyDescent="0.4">
      <c r="O630" s="2" t="str">
        <f>IFERROR(IF($B630="","",INDEX(所属情報!$E:$E,MATCH($A630,所属情報!$A:$A,0))),"")</f>
        <v/>
      </c>
      <c r="P630" s="2" t="str">
        <f t="shared" si="27"/>
        <v/>
      </c>
      <c r="Q630" s="2" t="str">
        <f t="shared" si="28"/>
        <v/>
      </c>
      <c r="R630" s="2" t="str">
        <f t="shared" si="29"/>
        <v/>
      </c>
      <c r="S630" s="2" t="str">
        <f>IFERROR(IF($F630="","",INDEX(リスト!$C:$C,MATCH($F630,リスト!$B:$B,0))),"")</f>
        <v/>
      </c>
      <c r="T630" s="2" t="str">
        <f>IFERROR(IF($K630="","",INDEX(リスト!$F:$F,MATCH($K630,リスト!$E:$E,0))),"")</f>
        <v/>
      </c>
      <c r="U630" s="2" t="str">
        <f>IF($B630="","",RIGHT($G630*1000+200+COUNTIF($G$2:$G630,$G630),9))</f>
        <v/>
      </c>
      <c r="V630" s="2" t="str">
        <f>IF(OR($B630="",設定!$I$15="",設定!$I$15="独立"),"",IF($M630="","　－　",IF($L630="",IF(設定!$I$15="所・名","　－　・"&amp;$M630,IF(設定!$I$15="所/名","　－　 / "&amp;$M630,IF(設定!$I$15="(所)名","(　－　) "&amp;$M630,IF(設定!$I$15="名・所",$M630&amp;"・　－　",IF(設定!$I$15="名/所",$M630&amp;" / 　－　",IF(設定!$I$15="名(所)",$M630&amp;"(　－　)")))))),IF(設定!$I$15="所・名",INDEX(リスト!$S$2:$S$48,MATCH($L630,リスト!$R$2:$R$48,0))&amp;"・"&amp;$M630,IF(設定!$I$15="所/名",INDEX(リスト!$S$2:$S$48,MATCH($L630,リスト!$R$2:$R$48,0))&amp;" / "&amp;$M630,IF(設定!$I$15="(所)名","("&amp;INDEX(リスト!$S$2:$S$48,MATCH($L630,リスト!$R$2:$R$48,0))&amp;") "&amp;$M630,IF(設定!$I$15="名・所",$M630&amp;"・"&amp;INDEX(リスト!$S$2:$S$48,MATCH($L630,リスト!$R$2:$R$48,0)),IF(設定!$I$15="名/所",$M630&amp;" / "&amp;INDEX(リスト!$S$2:$S$48,MATCH($L630,リスト!$R$2:$R$48,0)),IF(設定!$I$15="名(所)",$M630&amp;" ("&amp;INDEX(リスト!$S$2:$S$48,MATCH($L630,リスト!$R$2:$R$48,0))&amp;")")))))))))</f>
        <v/>
      </c>
    </row>
    <row r="631" spans="15:22" x14ac:dyDescent="0.4">
      <c r="O631" s="2" t="str">
        <f>IFERROR(IF($B631="","",INDEX(所属情報!$E:$E,MATCH($A631,所属情報!$A:$A,0))),"")</f>
        <v/>
      </c>
      <c r="P631" s="2" t="str">
        <f t="shared" si="27"/>
        <v/>
      </c>
      <c r="Q631" s="2" t="str">
        <f t="shared" si="28"/>
        <v/>
      </c>
      <c r="R631" s="2" t="str">
        <f t="shared" si="29"/>
        <v/>
      </c>
      <c r="S631" s="2" t="str">
        <f>IFERROR(IF($F631="","",INDEX(リスト!$C:$C,MATCH($F631,リスト!$B:$B,0))),"")</f>
        <v/>
      </c>
      <c r="T631" s="2" t="str">
        <f>IFERROR(IF($K631="","",INDEX(リスト!$F:$F,MATCH($K631,リスト!$E:$E,0))),"")</f>
        <v/>
      </c>
      <c r="U631" s="2" t="str">
        <f>IF($B631="","",RIGHT($G631*1000+200+COUNTIF($G$2:$G631,$G631),9))</f>
        <v/>
      </c>
      <c r="V631" s="2" t="str">
        <f>IF(OR($B631="",設定!$I$15="",設定!$I$15="独立"),"",IF($M631="","　－　",IF($L631="",IF(設定!$I$15="所・名","　－　・"&amp;$M631,IF(設定!$I$15="所/名","　－　 / "&amp;$M631,IF(設定!$I$15="(所)名","(　－　) "&amp;$M631,IF(設定!$I$15="名・所",$M631&amp;"・　－　",IF(設定!$I$15="名/所",$M631&amp;" / 　－　",IF(設定!$I$15="名(所)",$M631&amp;"(　－　)")))))),IF(設定!$I$15="所・名",INDEX(リスト!$S$2:$S$48,MATCH($L631,リスト!$R$2:$R$48,0))&amp;"・"&amp;$M631,IF(設定!$I$15="所/名",INDEX(リスト!$S$2:$S$48,MATCH($L631,リスト!$R$2:$R$48,0))&amp;" / "&amp;$M631,IF(設定!$I$15="(所)名","("&amp;INDEX(リスト!$S$2:$S$48,MATCH($L631,リスト!$R$2:$R$48,0))&amp;") "&amp;$M631,IF(設定!$I$15="名・所",$M631&amp;"・"&amp;INDEX(リスト!$S$2:$S$48,MATCH($L631,リスト!$R$2:$R$48,0)),IF(設定!$I$15="名/所",$M631&amp;" / "&amp;INDEX(リスト!$S$2:$S$48,MATCH($L631,リスト!$R$2:$R$48,0)),IF(設定!$I$15="名(所)",$M631&amp;" ("&amp;INDEX(リスト!$S$2:$S$48,MATCH($L631,リスト!$R$2:$R$48,0))&amp;")")))))))))</f>
        <v/>
      </c>
    </row>
    <row r="632" spans="15:22" x14ac:dyDescent="0.4">
      <c r="O632" s="2" t="str">
        <f>IFERROR(IF($B632="","",INDEX(所属情報!$E:$E,MATCH($A632,所属情報!$A:$A,0))),"")</f>
        <v/>
      </c>
      <c r="P632" s="2" t="str">
        <f t="shared" si="27"/>
        <v/>
      </c>
      <c r="Q632" s="2" t="str">
        <f t="shared" si="28"/>
        <v/>
      </c>
      <c r="R632" s="2" t="str">
        <f t="shared" si="29"/>
        <v/>
      </c>
      <c r="S632" s="2" t="str">
        <f>IFERROR(IF($F632="","",INDEX(リスト!$C:$C,MATCH($F632,リスト!$B:$B,0))),"")</f>
        <v/>
      </c>
      <c r="T632" s="2" t="str">
        <f>IFERROR(IF($K632="","",INDEX(リスト!$F:$F,MATCH($K632,リスト!$E:$E,0))),"")</f>
        <v/>
      </c>
      <c r="U632" s="2" t="str">
        <f>IF($B632="","",RIGHT($G632*1000+200+COUNTIF($G$2:$G632,$G632),9))</f>
        <v/>
      </c>
      <c r="V632" s="2" t="str">
        <f>IF(OR($B632="",設定!$I$15="",設定!$I$15="独立"),"",IF($M632="","　－　",IF($L632="",IF(設定!$I$15="所・名","　－　・"&amp;$M632,IF(設定!$I$15="所/名","　－　 / "&amp;$M632,IF(設定!$I$15="(所)名","(　－　) "&amp;$M632,IF(設定!$I$15="名・所",$M632&amp;"・　－　",IF(設定!$I$15="名/所",$M632&amp;" / 　－　",IF(設定!$I$15="名(所)",$M632&amp;"(　－　)")))))),IF(設定!$I$15="所・名",INDEX(リスト!$S$2:$S$48,MATCH($L632,リスト!$R$2:$R$48,0))&amp;"・"&amp;$M632,IF(設定!$I$15="所/名",INDEX(リスト!$S$2:$S$48,MATCH($L632,リスト!$R$2:$R$48,0))&amp;" / "&amp;$M632,IF(設定!$I$15="(所)名","("&amp;INDEX(リスト!$S$2:$S$48,MATCH($L632,リスト!$R$2:$R$48,0))&amp;") "&amp;$M632,IF(設定!$I$15="名・所",$M632&amp;"・"&amp;INDEX(リスト!$S$2:$S$48,MATCH($L632,リスト!$R$2:$R$48,0)),IF(設定!$I$15="名/所",$M632&amp;" / "&amp;INDEX(リスト!$S$2:$S$48,MATCH($L632,リスト!$R$2:$R$48,0)),IF(設定!$I$15="名(所)",$M632&amp;" ("&amp;INDEX(リスト!$S$2:$S$48,MATCH($L632,リスト!$R$2:$R$48,0))&amp;")")))))))))</f>
        <v/>
      </c>
    </row>
    <row r="633" spans="15:22" x14ac:dyDescent="0.4">
      <c r="O633" s="2" t="str">
        <f>IFERROR(IF($B633="","",INDEX(所属情報!$E:$E,MATCH($A633,所属情報!$A:$A,0))),"")</f>
        <v/>
      </c>
      <c r="P633" s="2" t="str">
        <f t="shared" si="27"/>
        <v/>
      </c>
      <c r="Q633" s="2" t="str">
        <f t="shared" si="28"/>
        <v/>
      </c>
      <c r="R633" s="2" t="str">
        <f t="shared" si="29"/>
        <v/>
      </c>
      <c r="S633" s="2" t="str">
        <f>IFERROR(IF($F633="","",INDEX(リスト!$C:$C,MATCH($F633,リスト!$B:$B,0))),"")</f>
        <v/>
      </c>
      <c r="T633" s="2" t="str">
        <f>IFERROR(IF($K633="","",INDEX(リスト!$F:$F,MATCH($K633,リスト!$E:$E,0))),"")</f>
        <v/>
      </c>
      <c r="U633" s="2" t="str">
        <f>IF($B633="","",RIGHT($G633*1000+200+COUNTIF($G$2:$G633,$G633),9))</f>
        <v/>
      </c>
      <c r="V633" s="2" t="str">
        <f>IF(OR($B633="",設定!$I$15="",設定!$I$15="独立"),"",IF($M633="","　－　",IF($L633="",IF(設定!$I$15="所・名","　－　・"&amp;$M633,IF(設定!$I$15="所/名","　－　 / "&amp;$M633,IF(設定!$I$15="(所)名","(　－　) "&amp;$M633,IF(設定!$I$15="名・所",$M633&amp;"・　－　",IF(設定!$I$15="名/所",$M633&amp;" / 　－　",IF(設定!$I$15="名(所)",$M633&amp;"(　－　)")))))),IF(設定!$I$15="所・名",INDEX(リスト!$S$2:$S$48,MATCH($L633,リスト!$R$2:$R$48,0))&amp;"・"&amp;$M633,IF(設定!$I$15="所/名",INDEX(リスト!$S$2:$S$48,MATCH($L633,リスト!$R$2:$R$48,0))&amp;" / "&amp;$M633,IF(設定!$I$15="(所)名","("&amp;INDEX(リスト!$S$2:$S$48,MATCH($L633,リスト!$R$2:$R$48,0))&amp;") "&amp;$M633,IF(設定!$I$15="名・所",$M633&amp;"・"&amp;INDEX(リスト!$S$2:$S$48,MATCH($L633,リスト!$R$2:$R$48,0)),IF(設定!$I$15="名/所",$M633&amp;" / "&amp;INDEX(リスト!$S$2:$S$48,MATCH($L633,リスト!$R$2:$R$48,0)),IF(設定!$I$15="名(所)",$M633&amp;" ("&amp;INDEX(リスト!$S$2:$S$48,MATCH($L633,リスト!$R$2:$R$48,0))&amp;")")))))))))</f>
        <v/>
      </c>
    </row>
    <row r="634" spans="15:22" x14ac:dyDescent="0.4">
      <c r="O634" s="2" t="str">
        <f>IFERROR(IF($B634="","",INDEX(所属情報!$E:$E,MATCH($A634,所属情報!$A:$A,0))),"")</f>
        <v/>
      </c>
      <c r="P634" s="2" t="str">
        <f t="shared" si="27"/>
        <v/>
      </c>
      <c r="Q634" s="2" t="str">
        <f t="shared" si="28"/>
        <v/>
      </c>
      <c r="R634" s="2" t="str">
        <f t="shared" si="29"/>
        <v/>
      </c>
      <c r="S634" s="2" t="str">
        <f>IFERROR(IF($F634="","",INDEX(リスト!$C:$C,MATCH($F634,リスト!$B:$B,0))),"")</f>
        <v/>
      </c>
      <c r="T634" s="2" t="str">
        <f>IFERROR(IF($K634="","",INDEX(リスト!$F:$F,MATCH($K634,リスト!$E:$E,0))),"")</f>
        <v/>
      </c>
      <c r="U634" s="2" t="str">
        <f>IF($B634="","",RIGHT($G634*1000+200+COUNTIF($G$2:$G634,$G634),9))</f>
        <v/>
      </c>
      <c r="V634" s="2" t="str">
        <f>IF(OR($B634="",設定!$I$15="",設定!$I$15="独立"),"",IF($M634="","　－　",IF($L634="",IF(設定!$I$15="所・名","　－　・"&amp;$M634,IF(設定!$I$15="所/名","　－　 / "&amp;$M634,IF(設定!$I$15="(所)名","(　－　) "&amp;$M634,IF(設定!$I$15="名・所",$M634&amp;"・　－　",IF(設定!$I$15="名/所",$M634&amp;" / 　－　",IF(設定!$I$15="名(所)",$M634&amp;"(　－　)")))))),IF(設定!$I$15="所・名",INDEX(リスト!$S$2:$S$48,MATCH($L634,リスト!$R$2:$R$48,0))&amp;"・"&amp;$M634,IF(設定!$I$15="所/名",INDEX(リスト!$S$2:$S$48,MATCH($L634,リスト!$R$2:$R$48,0))&amp;" / "&amp;$M634,IF(設定!$I$15="(所)名","("&amp;INDEX(リスト!$S$2:$S$48,MATCH($L634,リスト!$R$2:$R$48,0))&amp;") "&amp;$M634,IF(設定!$I$15="名・所",$M634&amp;"・"&amp;INDEX(リスト!$S$2:$S$48,MATCH($L634,リスト!$R$2:$R$48,0)),IF(設定!$I$15="名/所",$M634&amp;" / "&amp;INDEX(リスト!$S$2:$S$48,MATCH($L634,リスト!$R$2:$R$48,0)),IF(設定!$I$15="名(所)",$M634&amp;" ("&amp;INDEX(リスト!$S$2:$S$48,MATCH($L634,リスト!$R$2:$R$48,0))&amp;")")))))))))</f>
        <v/>
      </c>
    </row>
    <row r="635" spans="15:22" x14ac:dyDescent="0.4">
      <c r="O635" s="2" t="str">
        <f>IFERROR(IF($B635="","",INDEX(所属情報!$E:$E,MATCH($A635,所属情報!$A:$A,0))),"")</f>
        <v/>
      </c>
      <c r="P635" s="2" t="str">
        <f t="shared" si="27"/>
        <v/>
      </c>
      <c r="Q635" s="2" t="str">
        <f t="shared" si="28"/>
        <v/>
      </c>
      <c r="R635" s="2" t="str">
        <f t="shared" si="29"/>
        <v/>
      </c>
      <c r="S635" s="2" t="str">
        <f>IFERROR(IF($F635="","",INDEX(リスト!$C:$C,MATCH($F635,リスト!$B:$B,0))),"")</f>
        <v/>
      </c>
      <c r="T635" s="2" t="str">
        <f>IFERROR(IF($K635="","",INDEX(リスト!$F:$F,MATCH($K635,リスト!$E:$E,0))),"")</f>
        <v/>
      </c>
      <c r="U635" s="2" t="str">
        <f>IF($B635="","",RIGHT($G635*1000+200+COUNTIF($G$2:$G635,$G635),9))</f>
        <v/>
      </c>
      <c r="V635" s="2" t="str">
        <f>IF(OR($B635="",設定!$I$15="",設定!$I$15="独立"),"",IF($M635="","　－　",IF($L635="",IF(設定!$I$15="所・名","　－　・"&amp;$M635,IF(設定!$I$15="所/名","　－　 / "&amp;$M635,IF(設定!$I$15="(所)名","(　－　) "&amp;$M635,IF(設定!$I$15="名・所",$M635&amp;"・　－　",IF(設定!$I$15="名/所",$M635&amp;" / 　－　",IF(設定!$I$15="名(所)",$M635&amp;"(　－　)")))))),IF(設定!$I$15="所・名",INDEX(リスト!$S$2:$S$48,MATCH($L635,リスト!$R$2:$R$48,0))&amp;"・"&amp;$M635,IF(設定!$I$15="所/名",INDEX(リスト!$S$2:$S$48,MATCH($L635,リスト!$R$2:$R$48,0))&amp;" / "&amp;$M635,IF(設定!$I$15="(所)名","("&amp;INDEX(リスト!$S$2:$S$48,MATCH($L635,リスト!$R$2:$R$48,0))&amp;") "&amp;$M635,IF(設定!$I$15="名・所",$M635&amp;"・"&amp;INDEX(リスト!$S$2:$S$48,MATCH($L635,リスト!$R$2:$R$48,0)),IF(設定!$I$15="名/所",$M635&amp;" / "&amp;INDEX(リスト!$S$2:$S$48,MATCH($L635,リスト!$R$2:$R$48,0)),IF(設定!$I$15="名(所)",$M635&amp;" ("&amp;INDEX(リスト!$S$2:$S$48,MATCH($L635,リスト!$R$2:$R$48,0))&amp;")")))))))))</f>
        <v/>
      </c>
    </row>
    <row r="636" spans="15:22" x14ac:dyDescent="0.4">
      <c r="O636" s="2" t="str">
        <f>IFERROR(IF($B636="","",INDEX(所属情報!$E:$E,MATCH($A636,所属情報!$A:$A,0))),"")</f>
        <v/>
      </c>
      <c r="P636" s="2" t="str">
        <f t="shared" si="27"/>
        <v/>
      </c>
      <c r="Q636" s="2" t="str">
        <f t="shared" si="28"/>
        <v/>
      </c>
      <c r="R636" s="2" t="str">
        <f t="shared" si="29"/>
        <v/>
      </c>
      <c r="S636" s="2" t="str">
        <f>IFERROR(IF($F636="","",INDEX(リスト!$C:$C,MATCH($F636,リスト!$B:$B,0))),"")</f>
        <v/>
      </c>
      <c r="T636" s="2" t="str">
        <f>IFERROR(IF($K636="","",INDEX(リスト!$F:$F,MATCH($K636,リスト!$E:$E,0))),"")</f>
        <v/>
      </c>
      <c r="U636" s="2" t="str">
        <f>IF($B636="","",RIGHT($G636*1000+200+COUNTIF($G$2:$G636,$G636),9))</f>
        <v/>
      </c>
      <c r="V636" s="2" t="str">
        <f>IF(OR($B636="",設定!$I$15="",設定!$I$15="独立"),"",IF($M636="","　－　",IF($L636="",IF(設定!$I$15="所・名","　－　・"&amp;$M636,IF(設定!$I$15="所/名","　－　 / "&amp;$M636,IF(設定!$I$15="(所)名","(　－　) "&amp;$M636,IF(設定!$I$15="名・所",$M636&amp;"・　－　",IF(設定!$I$15="名/所",$M636&amp;" / 　－　",IF(設定!$I$15="名(所)",$M636&amp;"(　－　)")))))),IF(設定!$I$15="所・名",INDEX(リスト!$S$2:$S$48,MATCH($L636,リスト!$R$2:$R$48,0))&amp;"・"&amp;$M636,IF(設定!$I$15="所/名",INDEX(リスト!$S$2:$S$48,MATCH($L636,リスト!$R$2:$R$48,0))&amp;" / "&amp;$M636,IF(設定!$I$15="(所)名","("&amp;INDEX(リスト!$S$2:$S$48,MATCH($L636,リスト!$R$2:$R$48,0))&amp;") "&amp;$M636,IF(設定!$I$15="名・所",$M636&amp;"・"&amp;INDEX(リスト!$S$2:$S$48,MATCH($L636,リスト!$R$2:$R$48,0)),IF(設定!$I$15="名/所",$M636&amp;" / "&amp;INDEX(リスト!$S$2:$S$48,MATCH($L636,リスト!$R$2:$R$48,0)),IF(設定!$I$15="名(所)",$M636&amp;" ("&amp;INDEX(リスト!$S$2:$S$48,MATCH($L636,リスト!$R$2:$R$48,0))&amp;")")))))))))</f>
        <v/>
      </c>
    </row>
    <row r="637" spans="15:22" x14ac:dyDescent="0.4">
      <c r="O637" s="2" t="str">
        <f>IFERROR(IF($B637="","",INDEX(所属情報!$E:$E,MATCH($A637,所属情報!$A:$A,0))),"")</f>
        <v/>
      </c>
      <c r="P637" s="2" t="str">
        <f t="shared" si="27"/>
        <v/>
      </c>
      <c r="Q637" s="2" t="str">
        <f t="shared" si="28"/>
        <v/>
      </c>
      <c r="R637" s="2" t="str">
        <f t="shared" si="29"/>
        <v/>
      </c>
      <c r="S637" s="2" t="str">
        <f>IFERROR(IF($F637="","",INDEX(リスト!$C:$C,MATCH($F637,リスト!$B:$B,0))),"")</f>
        <v/>
      </c>
      <c r="T637" s="2" t="str">
        <f>IFERROR(IF($K637="","",INDEX(リスト!$F:$F,MATCH($K637,リスト!$E:$E,0))),"")</f>
        <v/>
      </c>
      <c r="U637" s="2" t="str">
        <f>IF($B637="","",RIGHT($G637*1000+200+COUNTIF($G$2:$G637,$G637),9))</f>
        <v/>
      </c>
      <c r="V637" s="2" t="str">
        <f>IF(OR($B637="",設定!$I$15="",設定!$I$15="独立"),"",IF($M637="","　－　",IF($L637="",IF(設定!$I$15="所・名","　－　・"&amp;$M637,IF(設定!$I$15="所/名","　－　 / "&amp;$M637,IF(設定!$I$15="(所)名","(　－　) "&amp;$M637,IF(設定!$I$15="名・所",$M637&amp;"・　－　",IF(設定!$I$15="名/所",$M637&amp;" / 　－　",IF(設定!$I$15="名(所)",$M637&amp;"(　－　)")))))),IF(設定!$I$15="所・名",INDEX(リスト!$S$2:$S$48,MATCH($L637,リスト!$R$2:$R$48,0))&amp;"・"&amp;$M637,IF(設定!$I$15="所/名",INDEX(リスト!$S$2:$S$48,MATCH($L637,リスト!$R$2:$R$48,0))&amp;" / "&amp;$M637,IF(設定!$I$15="(所)名","("&amp;INDEX(リスト!$S$2:$S$48,MATCH($L637,リスト!$R$2:$R$48,0))&amp;") "&amp;$M637,IF(設定!$I$15="名・所",$M637&amp;"・"&amp;INDEX(リスト!$S$2:$S$48,MATCH($L637,リスト!$R$2:$R$48,0)),IF(設定!$I$15="名/所",$M637&amp;" / "&amp;INDEX(リスト!$S$2:$S$48,MATCH($L637,リスト!$R$2:$R$48,0)),IF(設定!$I$15="名(所)",$M637&amp;" ("&amp;INDEX(リスト!$S$2:$S$48,MATCH($L637,リスト!$R$2:$R$48,0))&amp;")")))))))))</f>
        <v/>
      </c>
    </row>
    <row r="638" spans="15:22" x14ac:dyDescent="0.4">
      <c r="O638" s="2" t="str">
        <f>IFERROR(IF($B638="","",INDEX(所属情報!$E:$E,MATCH($A638,所属情報!$A:$A,0))),"")</f>
        <v/>
      </c>
      <c r="P638" s="2" t="str">
        <f t="shared" si="27"/>
        <v/>
      </c>
      <c r="Q638" s="2" t="str">
        <f t="shared" si="28"/>
        <v/>
      </c>
      <c r="R638" s="2" t="str">
        <f t="shared" si="29"/>
        <v/>
      </c>
      <c r="S638" s="2" t="str">
        <f>IFERROR(IF($F638="","",INDEX(リスト!$C:$C,MATCH($F638,リスト!$B:$B,0))),"")</f>
        <v/>
      </c>
      <c r="T638" s="2" t="str">
        <f>IFERROR(IF($K638="","",INDEX(リスト!$F:$F,MATCH($K638,リスト!$E:$E,0))),"")</f>
        <v/>
      </c>
      <c r="U638" s="2" t="str">
        <f>IF($B638="","",RIGHT($G638*1000+200+COUNTIF($G$2:$G638,$G638),9))</f>
        <v/>
      </c>
      <c r="V638" s="2" t="str">
        <f>IF(OR($B638="",設定!$I$15="",設定!$I$15="独立"),"",IF($M638="","　－　",IF($L638="",IF(設定!$I$15="所・名","　－　・"&amp;$M638,IF(設定!$I$15="所/名","　－　 / "&amp;$M638,IF(設定!$I$15="(所)名","(　－　) "&amp;$M638,IF(設定!$I$15="名・所",$M638&amp;"・　－　",IF(設定!$I$15="名/所",$M638&amp;" / 　－　",IF(設定!$I$15="名(所)",$M638&amp;"(　－　)")))))),IF(設定!$I$15="所・名",INDEX(リスト!$S$2:$S$48,MATCH($L638,リスト!$R$2:$R$48,0))&amp;"・"&amp;$M638,IF(設定!$I$15="所/名",INDEX(リスト!$S$2:$S$48,MATCH($L638,リスト!$R$2:$R$48,0))&amp;" / "&amp;$M638,IF(設定!$I$15="(所)名","("&amp;INDEX(リスト!$S$2:$S$48,MATCH($L638,リスト!$R$2:$R$48,0))&amp;") "&amp;$M638,IF(設定!$I$15="名・所",$M638&amp;"・"&amp;INDEX(リスト!$S$2:$S$48,MATCH($L638,リスト!$R$2:$R$48,0)),IF(設定!$I$15="名/所",$M638&amp;" / "&amp;INDEX(リスト!$S$2:$S$48,MATCH($L638,リスト!$R$2:$R$48,0)),IF(設定!$I$15="名(所)",$M638&amp;" ("&amp;INDEX(リスト!$S$2:$S$48,MATCH($L638,リスト!$R$2:$R$48,0))&amp;")")))))))))</f>
        <v/>
      </c>
    </row>
    <row r="639" spans="15:22" x14ac:dyDescent="0.4">
      <c r="O639" s="2" t="str">
        <f>IFERROR(IF($B639="","",INDEX(所属情報!$E:$E,MATCH($A639,所属情報!$A:$A,0))),"")</f>
        <v/>
      </c>
      <c r="P639" s="2" t="str">
        <f t="shared" si="27"/>
        <v/>
      </c>
      <c r="Q639" s="2" t="str">
        <f t="shared" si="28"/>
        <v/>
      </c>
      <c r="R639" s="2" t="str">
        <f t="shared" si="29"/>
        <v/>
      </c>
      <c r="S639" s="2" t="str">
        <f>IFERROR(IF($F639="","",INDEX(リスト!$C:$C,MATCH($F639,リスト!$B:$B,0))),"")</f>
        <v/>
      </c>
      <c r="T639" s="2" t="str">
        <f>IFERROR(IF($K639="","",INDEX(リスト!$F:$F,MATCH($K639,リスト!$E:$E,0))),"")</f>
        <v/>
      </c>
      <c r="U639" s="2" t="str">
        <f>IF($B639="","",RIGHT($G639*1000+200+COUNTIF($G$2:$G639,$G639),9))</f>
        <v/>
      </c>
      <c r="V639" s="2" t="str">
        <f>IF(OR($B639="",設定!$I$15="",設定!$I$15="独立"),"",IF($M639="","　－　",IF($L639="",IF(設定!$I$15="所・名","　－　・"&amp;$M639,IF(設定!$I$15="所/名","　－　 / "&amp;$M639,IF(設定!$I$15="(所)名","(　－　) "&amp;$M639,IF(設定!$I$15="名・所",$M639&amp;"・　－　",IF(設定!$I$15="名/所",$M639&amp;" / 　－　",IF(設定!$I$15="名(所)",$M639&amp;"(　－　)")))))),IF(設定!$I$15="所・名",INDEX(リスト!$S$2:$S$48,MATCH($L639,リスト!$R$2:$R$48,0))&amp;"・"&amp;$M639,IF(設定!$I$15="所/名",INDEX(リスト!$S$2:$S$48,MATCH($L639,リスト!$R$2:$R$48,0))&amp;" / "&amp;$M639,IF(設定!$I$15="(所)名","("&amp;INDEX(リスト!$S$2:$S$48,MATCH($L639,リスト!$R$2:$R$48,0))&amp;") "&amp;$M639,IF(設定!$I$15="名・所",$M639&amp;"・"&amp;INDEX(リスト!$S$2:$S$48,MATCH($L639,リスト!$R$2:$R$48,0)),IF(設定!$I$15="名/所",$M639&amp;" / "&amp;INDEX(リスト!$S$2:$S$48,MATCH($L639,リスト!$R$2:$R$48,0)),IF(設定!$I$15="名(所)",$M639&amp;" ("&amp;INDEX(リスト!$S$2:$S$48,MATCH($L639,リスト!$R$2:$R$48,0))&amp;")")))))))))</f>
        <v/>
      </c>
    </row>
    <row r="640" spans="15:22" x14ac:dyDescent="0.4">
      <c r="O640" s="2" t="str">
        <f>IFERROR(IF($B640="","",INDEX(所属情報!$E:$E,MATCH($A640,所属情報!$A:$A,0))),"")</f>
        <v/>
      </c>
      <c r="P640" s="2" t="str">
        <f t="shared" si="27"/>
        <v/>
      </c>
      <c r="Q640" s="2" t="str">
        <f t="shared" si="28"/>
        <v/>
      </c>
      <c r="R640" s="2" t="str">
        <f t="shared" si="29"/>
        <v/>
      </c>
      <c r="S640" s="2" t="str">
        <f>IFERROR(IF($F640="","",INDEX(リスト!$C:$C,MATCH($F640,リスト!$B:$B,0))),"")</f>
        <v/>
      </c>
      <c r="T640" s="2" t="str">
        <f>IFERROR(IF($K640="","",INDEX(リスト!$F:$F,MATCH($K640,リスト!$E:$E,0))),"")</f>
        <v/>
      </c>
      <c r="U640" s="2" t="str">
        <f>IF($B640="","",RIGHT($G640*1000+200+COUNTIF($G$2:$G640,$G640),9))</f>
        <v/>
      </c>
      <c r="V640" s="2" t="str">
        <f>IF(OR($B640="",設定!$I$15="",設定!$I$15="独立"),"",IF($M640="","　－　",IF($L640="",IF(設定!$I$15="所・名","　－　・"&amp;$M640,IF(設定!$I$15="所/名","　－　 / "&amp;$M640,IF(設定!$I$15="(所)名","(　－　) "&amp;$M640,IF(設定!$I$15="名・所",$M640&amp;"・　－　",IF(設定!$I$15="名/所",$M640&amp;" / 　－　",IF(設定!$I$15="名(所)",$M640&amp;"(　－　)")))))),IF(設定!$I$15="所・名",INDEX(リスト!$S$2:$S$48,MATCH($L640,リスト!$R$2:$R$48,0))&amp;"・"&amp;$M640,IF(設定!$I$15="所/名",INDEX(リスト!$S$2:$S$48,MATCH($L640,リスト!$R$2:$R$48,0))&amp;" / "&amp;$M640,IF(設定!$I$15="(所)名","("&amp;INDEX(リスト!$S$2:$S$48,MATCH($L640,リスト!$R$2:$R$48,0))&amp;") "&amp;$M640,IF(設定!$I$15="名・所",$M640&amp;"・"&amp;INDEX(リスト!$S$2:$S$48,MATCH($L640,リスト!$R$2:$R$48,0)),IF(設定!$I$15="名/所",$M640&amp;" / "&amp;INDEX(リスト!$S$2:$S$48,MATCH($L640,リスト!$R$2:$R$48,0)),IF(設定!$I$15="名(所)",$M640&amp;" ("&amp;INDEX(リスト!$S$2:$S$48,MATCH($L640,リスト!$R$2:$R$48,0))&amp;")")))))))))</f>
        <v/>
      </c>
    </row>
    <row r="641" spans="15:22" x14ac:dyDescent="0.4">
      <c r="O641" s="2" t="str">
        <f>IFERROR(IF($B641="","",INDEX(所属情報!$E:$E,MATCH($A641,所属情報!$A:$A,0))),"")</f>
        <v/>
      </c>
      <c r="P641" s="2" t="str">
        <f t="shared" si="27"/>
        <v/>
      </c>
      <c r="Q641" s="2" t="str">
        <f t="shared" si="28"/>
        <v/>
      </c>
      <c r="R641" s="2" t="str">
        <f t="shared" si="29"/>
        <v/>
      </c>
      <c r="S641" s="2" t="str">
        <f>IFERROR(IF($F641="","",INDEX(リスト!$C:$C,MATCH($F641,リスト!$B:$B,0))),"")</f>
        <v/>
      </c>
      <c r="T641" s="2" t="str">
        <f>IFERROR(IF($K641="","",INDEX(リスト!$F:$F,MATCH($K641,リスト!$E:$E,0))),"")</f>
        <v/>
      </c>
      <c r="U641" s="2" t="str">
        <f>IF($B641="","",RIGHT($G641*1000+200+COUNTIF($G$2:$G641,$G641),9))</f>
        <v/>
      </c>
      <c r="V641" s="2" t="str">
        <f>IF(OR($B641="",設定!$I$15="",設定!$I$15="独立"),"",IF($M641="","　－　",IF($L641="",IF(設定!$I$15="所・名","　－　・"&amp;$M641,IF(設定!$I$15="所/名","　－　 / "&amp;$M641,IF(設定!$I$15="(所)名","(　－　) "&amp;$M641,IF(設定!$I$15="名・所",$M641&amp;"・　－　",IF(設定!$I$15="名/所",$M641&amp;" / 　－　",IF(設定!$I$15="名(所)",$M641&amp;"(　－　)")))))),IF(設定!$I$15="所・名",INDEX(リスト!$S$2:$S$48,MATCH($L641,リスト!$R$2:$R$48,0))&amp;"・"&amp;$M641,IF(設定!$I$15="所/名",INDEX(リスト!$S$2:$S$48,MATCH($L641,リスト!$R$2:$R$48,0))&amp;" / "&amp;$M641,IF(設定!$I$15="(所)名","("&amp;INDEX(リスト!$S$2:$S$48,MATCH($L641,リスト!$R$2:$R$48,0))&amp;") "&amp;$M641,IF(設定!$I$15="名・所",$M641&amp;"・"&amp;INDEX(リスト!$S$2:$S$48,MATCH($L641,リスト!$R$2:$R$48,0)),IF(設定!$I$15="名/所",$M641&amp;" / "&amp;INDEX(リスト!$S$2:$S$48,MATCH($L641,リスト!$R$2:$R$48,0)),IF(設定!$I$15="名(所)",$M641&amp;" ("&amp;INDEX(リスト!$S$2:$S$48,MATCH($L641,リスト!$R$2:$R$48,0))&amp;")")))))))))</f>
        <v/>
      </c>
    </row>
    <row r="642" spans="15:22" x14ac:dyDescent="0.4">
      <c r="O642" s="2" t="str">
        <f>IFERROR(IF($B642="","",INDEX(所属情報!$E:$E,MATCH($A642,所属情報!$A:$A,0))),"")</f>
        <v/>
      </c>
      <c r="P642" s="2" t="str">
        <f t="shared" si="27"/>
        <v/>
      </c>
      <c r="Q642" s="2" t="str">
        <f t="shared" si="28"/>
        <v/>
      </c>
      <c r="R642" s="2" t="str">
        <f t="shared" si="29"/>
        <v/>
      </c>
      <c r="S642" s="2" t="str">
        <f>IFERROR(IF($F642="","",INDEX(リスト!$C:$C,MATCH($F642,リスト!$B:$B,0))),"")</f>
        <v/>
      </c>
      <c r="T642" s="2" t="str">
        <f>IFERROR(IF($K642="","",INDEX(リスト!$F:$F,MATCH($K642,リスト!$E:$E,0))),"")</f>
        <v/>
      </c>
      <c r="U642" s="2" t="str">
        <f>IF($B642="","",RIGHT($G642*1000+200+COUNTIF($G$2:$G642,$G642),9))</f>
        <v/>
      </c>
      <c r="V642" s="2" t="str">
        <f>IF(OR($B642="",設定!$I$15="",設定!$I$15="独立"),"",IF($M642="","　－　",IF($L642="",IF(設定!$I$15="所・名","　－　・"&amp;$M642,IF(設定!$I$15="所/名","　－　 / "&amp;$M642,IF(設定!$I$15="(所)名","(　－　) "&amp;$M642,IF(設定!$I$15="名・所",$M642&amp;"・　－　",IF(設定!$I$15="名/所",$M642&amp;" / 　－　",IF(設定!$I$15="名(所)",$M642&amp;"(　－　)")))))),IF(設定!$I$15="所・名",INDEX(リスト!$S$2:$S$48,MATCH($L642,リスト!$R$2:$R$48,0))&amp;"・"&amp;$M642,IF(設定!$I$15="所/名",INDEX(リスト!$S$2:$S$48,MATCH($L642,リスト!$R$2:$R$48,0))&amp;" / "&amp;$M642,IF(設定!$I$15="(所)名","("&amp;INDEX(リスト!$S$2:$S$48,MATCH($L642,リスト!$R$2:$R$48,0))&amp;") "&amp;$M642,IF(設定!$I$15="名・所",$M642&amp;"・"&amp;INDEX(リスト!$S$2:$S$48,MATCH($L642,リスト!$R$2:$R$48,0)),IF(設定!$I$15="名/所",$M642&amp;" / "&amp;INDEX(リスト!$S$2:$S$48,MATCH($L642,リスト!$R$2:$R$48,0)),IF(設定!$I$15="名(所)",$M642&amp;" ("&amp;INDEX(リスト!$S$2:$S$48,MATCH($L642,リスト!$R$2:$R$48,0))&amp;")")))))))))</f>
        <v/>
      </c>
    </row>
    <row r="643" spans="15:22" x14ac:dyDescent="0.4">
      <c r="O643" s="2" t="str">
        <f>IFERROR(IF($B643="","",INDEX(所属情報!$E:$E,MATCH($A643,所属情報!$A:$A,0))),"")</f>
        <v/>
      </c>
      <c r="P643" s="2" t="str">
        <f t="shared" ref="P643:P706" si="30">IF($C643="","",IF($E643="",$C643,$C643&amp;" ("&amp;$E643&amp;")"))</f>
        <v/>
      </c>
      <c r="Q643" s="2" t="str">
        <f t="shared" ref="Q643:Q706" si="31">IF($D643="","",ASC($D643))</f>
        <v/>
      </c>
      <c r="R643" s="2" t="str">
        <f t="shared" ref="R643:R706" si="32">IF($I643="","",UPPER($I643)&amp;" "&amp;UPPER(LEFT($J643,1))&amp;LOWER(RIGHT($J643,LEN($J643)-1))&amp;" ("&amp;MID($G643,3,2)&amp;")")</f>
        <v/>
      </c>
      <c r="S643" s="2" t="str">
        <f>IFERROR(IF($F643="","",INDEX(リスト!$C:$C,MATCH($F643,リスト!$B:$B,0))),"")</f>
        <v/>
      </c>
      <c r="T643" s="2" t="str">
        <f>IFERROR(IF($K643="","",INDEX(リスト!$F:$F,MATCH($K643,リスト!$E:$E,0))),"")</f>
        <v/>
      </c>
      <c r="U643" s="2" t="str">
        <f>IF($B643="","",RIGHT($G643*1000+200+COUNTIF($G$2:$G643,$G643),9))</f>
        <v/>
      </c>
      <c r="V643" s="2" t="str">
        <f>IF(OR($B643="",設定!$I$15="",設定!$I$15="独立"),"",IF($M643="","　－　",IF($L643="",IF(設定!$I$15="所・名","　－　・"&amp;$M643,IF(設定!$I$15="所/名","　－　 / "&amp;$M643,IF(設定!$I$15="(所)名","(　－　) "&amp;$M643,IF(設定!$I$15="名・所",$M643&amp;"・　－　",IF(設定!$I$15="名/所",$M643&amp;" / 　－　",IF(設定!$I$15="名(所)",$M643&amp;"(　－　)")))))),IF(設定!$I$15="所・名",INDEX(リスト!$S$2:$S$48,MATCH($L643,リスト!$R$2:$R$48,0))&amp;"・"&amp;$M643,IF(設定!$I$15="所/名",INDEX(リスト!$S$2:$S$48,MATCH($L643,リスト!$R$2:$R$48,0))&amp;" / "&amp;$M643,IF(設定!$I$15="(所)名","("&amp;INDEX(リスト!$S$2:$S$48,MATCH($L643,リスト!$R$2:$R$48,0))&amp;") "&amp;$M643,IF(設定!$I$15="名・所",$M643&amp;"・"&amp;INDEX(リスト!$S$2:$S$48,MATCH($L643,リスト!$R$2:$R$48,0)),IF(設定!$I$15="名/所",$M643&amp;" / "&amp;INDEX(リスト!$S$2:$S$48,MATCH($L643,リスト!$R$2:$R$48,0)),IF(設定!$I$15="名(所)",$M643&amp;" ("&amp;INDEX(リスト!$S$2:$S$48,MATCH($L643,リスト!$R$2:$R$48,0))&amp;")")))))))))</f>
        <v/>
      </c>
    </row>
    <row r="644" spans="15:22" x14ac:dyDescent="0.4">
      <c r="O644" s="2" t="str">
        <f>IFERROR(IF($B644="","",INDEX(所属情報!$E:$E,MATCH($A644,所属情報!$A:$A,0))),"")</f>
        <v/>
      </c>
      <c r="P644" s="2" t="str">
        <f t="shared" si="30"/>
        <v/>
      </c>
      <c r="Q644" s="2" t="str">
        <f t="shared" si="31"/>
        <v/>
      </c>
      <c r="R644" s="2" t="str">
        <f t="shared" si="32"/>
        <v/>
      </c>
      <c r="S644" s="2" t="str">
        <f>IFERROR(IF($F644="","",INDEX(リスト!$C:$C,MATCH($F644,リスト!$B:$B,0))),"")</f>
        <v/>
      </c>
      <c r="T644" s="2" t="str">
        <f>IFERROR(IF($K644="","",INDEX(リスト!$F:$F,MATCH($K644,リスト!$E:$E,0))),"")</f>
        <v/>
      </c>
      <c r="U644" s="2" t="str">
        <f>IF($B644="","",RIGHT($G644*1000+200+COUNTIF($G$2:$G644,$G644),9))</f>
        <v/>
      </c>
      <c r="V644" s="2" t="str">
        <f>IF(OR($B644="",設定!$I$15="",設定!$I$15="独立"),"",IF($M644="","　－　",IF($L644="",IF(設定!$I$15="所・名","　－　・"&amp;$M644,IF(設定!$I$15="所/名","　－　 / "&amp;$M644,IF(設定!$I$15="(所)名","(　－　) "&amp;$M644,IF(設定!$I$15="名・所",$M644&amp;"・　－　",IF(設定!$I$15="名/所",$M644&amp;" / 　－　",IF(設定!$I$15="名(所)",$M644&amp;"(　－　)")))))),IF(設定!$I$15="所・名",INDEX(リスト!$S$2:$S$48,MATCH($L644,リスト!$R$2:$R$48,0))&amp;"・"&amp;$M644,IF(設定!$I$15="所/名",INDEX(リスト!$S$2:$S$48,MATCH($L644,リスト!$R$2:$R$48,0))&amp;" / "&amp;$M644,IF(設定!$I$15="(所)名","("&amp;INDEX(リスト!$S$2:$S$48,MATCH($L644,リスト!$R$2:$R$48,0))&amp;") "&amp;$M644,IF(設定!$I$15="名・所",$M644&amp;"・"&amp;INDEX(リスト!$S$2:$S$48,MATCH($L644,リスト!$R$2:$R$48,0)),IF(設定!$I$15="名/所",$M644&amp;" / "&amp;INDEX(リスト!$S$2:$S$48,MATCH($L644,リスト!$R$2:$R$48,0)),IF(設定!$I$15="名(所)",$M644&amp;" ("&amp;INDEX(リスト!$S$2:$S$48,MATCH($L644,リスト!$R$2:$R$48,0))&amp;")")))))))))</f>
        <v/>
      </c>
    </row>
    <row r="645" spans="15:22" x14ac:dyDescent="0.4">
      <c r="O645" s="2" t="str">
        <f>IFERROR(IF($B645="","",INDEX(所属情報!$E:$E,MATCH($A645,所属情報!$A:$A,0))),"")</f>
        <v/>
      </c>
      <c r="P645" s="2" t="str">
        <f t="shared" si="30"/>
        <v/>
      </c>
      <c r="Q645" s="2" t="str">
        <f t="shared" si="31"/>
        <v/>
      </c>
      <c r="R645" s="2" t="str">
        <f t="shared" si="32"/>
        <v/>
      </c>
      <c r="S645" s="2" t="str">
        <f>IFERROR(IF($F645="","",INDEX(リスト!$C:$C,MATCH($F645,リスト!$B:$B,0))),"")</f>
        <v/>
      </c>
      <c r="T645" s="2" t="str">
        <f>IFERROR(IF($K645="","",INDEX(リスト!$F:$F,MATCH($K645,リスト!$E:$E,0))),"")</f>
        <v/>
      </c>
      <c r="U645" s="2" t="str">
        <f>IF($B645="","",RIGHT($G645*1000+200+COUNTIF($G$2:$G645,$G645),9))</f>
        <v/>
      </c>
      <c r="V645" s="2" t="str">
        <f>IF(OR($B645="",設定!$I$15="",設定!$I$15="独立"),"",IF($M645="","　－　",IF($L645="",IF(設定!$I$15="所・名","　－　・"&amp;$M645,IF(設定!$I$15="所/名","　－　 / "&amp;$M645,IF(設定!$I$15="(所)名","(　－　) "&amp;$M645,IF(設定!$I$15="名・所",$M645&amp;"・　－　",IF(設定!$I$15="名/所",$M645&amp;" / 　－　",IF(設定!$I$15="名(所)",$M645&amp;"(　－　)")))))),IF(設定!$I$15="所・名",INDEX(リスト!$S$2:$S$48,MATCH($L645,リスト!$R$2:$R$48,0))&amp;"・"&amp;$M645,IF(設定!$I$15="所/名",INDEX(リスト!$S$2:$S$48,MATCH($L645,リスト!$R$2:$R$48,0))&amp;" / "&amp;$M645,IF(設定!$I$15="(所)名","("&amp;INDEX(リスト!$S$2:$S$48,MATCH($L645,リスト!$R$2:$R$48,0))&amp;") "&amp;$M645,IF(設定!$I$15="名・所",$M645&amp;"・"&amp;INDEX(リスト!$S$2:$S$48,MATCH($L645,リスト!$R$2:$R$48,0)),IF(設定!$I$15="名/所",$M645&amp;" / "&amp;INDEX(リスト!$S$2:$S$48,MATCH($L645,リスト!$R$2:$R$48,0)),IF(設定!$I$15="名(所)",$M645&amp;" ("&amp;INDEX(リスト!$S$2:$S$48,MATCH($L645,リスト!$R$2:$R$48,0))&amp;")")))))))))</f>
        <v/>
      </c>
    </row>
    <row r="646" spans="15:22" x14ac:dyDescent="0.4">
      <c r="O646" s="2" t="str">
        <f>IFERROR(IF($B646="","",INDEX(所属情報!$E:$E,MATCH($A646,所属情報!$A:$A,0))),"")</f>
        <v/>
      </c>
      <c r="P646" s="2" t="str">
        <f t="shared" si="30"/>
        <v/>
      </c>
      <c r="Q646" s="2" t="str">
        <f t="shared" si="31"/>
        <v/>
      </c>
      <c r="R646" s="2" t="str">
        <f t="shared" si="32"/>
        <v/>
      </c>
      <c r="S646" s="2" t="str">
        <f>IFERROR(IF($F646="","",INDEX(リスト!$C:$C,MATCH($F646,リスト!$B:$B,0))),"")</f>
        <v/>
      </c>
      <c r="T646" s="2" t="str">
        <f>IFERROR(IF($K646="","",INDEX(リスト!$F:$F,MATCH($K646,リスト!$E:$E,0))),"")</f>
        <v/>
      </c>
      <c r="U646" s="2" t="str">
        <f>IF($B646="","",RIGHT($G646*1000+200+COUNTIF($G$2:$G646,$G646),9))</f>
        <v/>
      </c>
      <c r="V646" s="2" t="str">
        <f>IF(OR($B646="",設定!$I$15="",設定!$I$15="独立"),"",IF($M646="","　－　",IF($L646="",IF(設定!$I$15="所・名","　－　・"&amp;$M646,IF(設定!$I$15="所/名","　－　 / "&amp;$M646,IF(設定!$I$15="(所)名","(　－　) "&amp;$M646,IF(設定!$I$15="名・所",$M646&amp;"・　－　",IF(設定!$I$15="名/所",$M646&amp;" / 　－　",IF(設定!$I$15="名(所)",$M646&amp;"(　－　)")))))),IF(設定!$I$15="所・名",INDEX(リスト!$S$2:$S$48,MATCH($L646,リスト!$R$2:$R$48,0))&amp;"・"&amp;$M646,IF(設定!$I$15="所/名",INDEX(リスト!$S$2:$S$48,MATCH($L646,リスト!$R$2:$R$48,0))&amp;" / "&amp;$M646,IF(設定!$I$15="(所)名","("&amp;INDEX(リスト!$S$2:$S$48,MATCH($L646,リスト!$R$2:$R$48,0))&amp;") "&amp;$M646,IF(設定!$I$15="名・所",$M646&amp;"・"&amp;INDEX(リスト!$S$2:$S$48,MATCH($L646,リスト!$R$2:$R$48,0)),IF(設定!$I$15="名/所",$M646&amp;" / "&amp;INDEX(リスト!$S$2:$S$48,MATCH($L646,リスト!$R$2:$R$48,0)),IF(設定!$I$15="名(所)",$M646&amp;" ("&amp;INDEX(リスト!$S$2:$S$48,MATCH($L646,リスト!$R$2:$R$48,0))&amp;")")))))))))</f>
        <v/>
      </c>
    </row>
    <row r="647" spans="15:22" x14ac:dyDescent="0.4">
      <c r="O647" s="2" t="str">
        <f>IFERROR(IF($B647="","",INDEX(所属情報!$E:$E,MATCH($A647,所属情報!$A:$A,0))),"")</f>
        <v/>
      </c>
      <c r="P647" s="2" t="str">
        <f t="shared" si="30"/>
        <v/>
      </c>
      <c r="Q647" s="2" t="str">
        <f t="shared" si="31"/>
        <v/>
      </c>
      <c r="R647" s="2" t="str">
        <f t="shared" si="32"/>
        <v/>
      </c>
      <c r="S647" s="2" t="str">
        <f>IFERROR(IF($F647="","",INDEX(リスト!$C:$C,MATCH($F647,リスト!$B:$B,0))),"")</f>
        <v/>
      </c>
      <c r="T647" s="2" t="str">
        <f>IFERROR(IF($K647="","",INDEX(リスト!$F:$F,MATCH($K647,リスト!$E:$E,0))),"")</f>
        <v/>
      </c>
      <c r="U647" s="2" t="str">
        <f>IF($B647="","",RIGHT($G647*1000+200+COUNTIF($G$2:$G647,$G647),9))</f>
        <v/>
      </c>
      <c r="V647" s="2" t="str">
        <f>IF(OR($B647="",設定!$I$15="",設定!$I$15="独立"),"",IF($M647="","　－　",IF($L647="",IF(設定!$I$15="所・名","　－　・"&amp;$M647,IF(設定!$I$15="所/名","　－　 / "&amp;$M647,IF(設定!$I$15="(所)名","(　－　) "&amp;$M647,IF(設定!$I$15="名・所",$M647&amp;"・　－　",IF(設定!$I$15="名/所",$M647&amp;" / 　－　",IF(設定!$I$15="名(所)",$M647&amp;"(　－　)")))))),IF(設定!$I$15="所・名",INDEX(リスト!$S$2:$S$48,MATCH($L647,リスト!$R$2:$R$48,0))&amp;"・"&amp;$M647,IF(設定!$I$15="所/名",INDEX(リスト!$S$2:$S$48,MATCH($L647,リスト!$R$2:$R$48,0))&amp;" / "&amp;$M647,IF(設定!$I$15="(所)名","("&amp;INDEX(リスト!$S$2:$S$48,MATCH($L647,リスト!$R$2:$R$48,0))&amp;") "&amp;$M647,IF(設定!$I$15="名・所",$M647&amp;"・"&amp;INDEX(リスト!$S$2:$S$48,MATCH($L647,リスト!$R$2:$R$48,0)),IF(設定!$I$15="名/所",$M647&amp;" / "&amp;INDEX(リスト!$S$2:$S$48,MATCH($L647,リスト!$R$2:$R$48,0)),IF(設定!$I$15="名(所)",$M647&amp;" ("&amp;INDEX(リスト!$S$2:$S$48,MATCH($L647,リスト!$R$2:$R$48,0))&amp;")")))))))))</f>
        <v/>
      </c>
    </row>
    <row r="648" spans="15:22" x14ac:dyDescent="0.4">
      <c r="O648" s="2" t="str">
        <f>IFERROR(IF($B648="","",INDEX(所属情報!$E:$E,MATCH($A648,所属情報!$A:$A,0))),"")</f>
        <v/>
      </c>
      <c r="P648" s="2" t="str">
        <f t="shared" si="30"/>
        <v/>
      </c>
      <c r="Q648" s="2" t="str">
        <f t="shared" si="31"/>
        <v/>
      </c>
      <c r="R648" s="2" t="str">
        <f t="shared" si="32"/>
        <v/>
      </c>
      <c r="S648" s="2" t="str">
        <f>IFERROR(IF($F648="","",INDEX(リスト!$C:$C,MATCH($F648,リスト!$B:$B,0))),"")</f>
        <v/>
      </c>
      <c r="T648" s="2" t="str">
        <f>IFERROR(IF($K648="","",INDEX(リスト!$F:$F,MATCH($K648,リスト!$E:$E,0))),"")</f>
        <v/>
      </c>
      <c r="U648" s="2" t="str">
        <f>IF($B648="","",RIGHT($G648*1000+200+COUNTIF($G$2:$G648,$G648),9))</f>
        <v/>
      </c>
      <c r="V648" s="2" t="str">
        <f>IF(OR($B648="",設定!$I$15="",設定!$I$15="独立"),"",IF($M648="","　－　",IF($L648="",IF(設定!$I$15="所・名","　－　・"&amp;$M648,IF(設定!$I$15="所/名","　－　 / "&amp;$M648,IF(設定!$I$15="(所)名","(　－　) "&amp;$M648,IF(設定!$I$15="名・所",$M648&amp;"・　－　",IF(設定!$I$15="名/所",$M648&amp;" / 　－　",IF(設定!$I$15="名(所)",$M648&amp;"(　－　)")))))),IF(設定!$I$15="所・名",INDEX(リスト!$S$2:$S$48,MATCH($L648,リスト!$R$2:$R$48,0))&amp;"・"&amp;$M648,IF(設定!$I$15="所/名",INDEX(リスト!$S$2:$S$48,MATCH($L648,リスト!$R$2:$R$48,0))&amp;" / "&amp;$M648,IF(設定!$I$15="(所)名","("&amp;INDEX(リスト!$S$2:$S$48,MATCH($L648,リスト!$R$2:$R$48,0))&amp;") "&amp;$M648,IF(設定!$I$15="名・所",$M648&amp;"・"&amp;INDEX(リスト!$S$2:$S$48,MATCH($L648,リスト!$R$2:$R$48,0)),IF(設定!$I$15="名/所",$M648&amp;" / "&amp;INDEX(リスト!$S$2:$S$48,MATCH($L648,リスト!$R$2:$R$48,0)),IF(設定!$I$15="名(所)",$M648&amp;" ("&amp;INDEX(リスト!$S$2:$S$48,MATCH($L648,リスト!$R$2:$R$48,0))&amp;")")))))))))</f>
        <v/>
      </c>
    </row>
    <row r="649" spans="15:22" x14ac:dyDescent="0.4">
      <c r="O649" s="2" t="str">
        <f>IFERROR(IF($B649="","",INDEX(所属情報!$E:$E,MATCH($A649,所属情報!$A:$A,0))),"")</f>
        <v/>
      </c>
      <c r="P649" s="2" t="str">
        <f t="shared" si="30"/>
        <v/>
      </c>
      <c r="Q649" s="2" t="str">
        <f t="shared" si="31"/>
        <v/>
      </c>
      <c r="R649" s="2" t="str">
        <f t="shared" si="32"/>
        <v/>
      </c>
      <c r="S649" s="2" t="str">
        <f>IFERROR(IF($F649="","",INDEX(リスト!$C:$C,MATCH($F649,リスト!$B:$B,0))),"")</f>
        <v/>
      </c>
      <c r="T649" s="2" t="str">
        <f>IFERROR(IF($K649="","",INDEX(リスト!$F:$F,MATCH($K649,リスト!$E:$E,0))),"")</f>
        <v/>
      </c>
      <c r="U649" s="2" t="str">
        <f>IF($B649="","",RIGHT($G649*1000+200+COUNTIF($G$2:$G649,$G649),9))</f>
        <v/>
      </c>
      <c r="V649" s="2" t="str">
        <f>IF(OR($B649="",設定!$I$15="",設定!$I$15="独立"),"",IF($M649="","　－　",IF($L649="",IF(設定!$I$15="所・名","　－　・"&amp;$M649,IF(設定!$I$15="所/名","　－　 / "&amp;$M649,IF(設定!$I$15="(所)名","(　－　) "&amp;$M649,IF(設定!$I$15="名・所",$M649&amp;"・　－　",IF(設定!$I$15="名/所",$M649&amp;" / 　－　",IF(設定!$I$15="名(所)",$M649&amp;"(　－　)")))))),IF(設定!$I$15="所・名",INDEX(リスト!$S$2:$S$48,MATCH($L649,リスト!$R$2:$R$48,0))&amp;"・"&amp;$M649,IF(設定!$I$15="所/名",INDEX(リスト!$S$2:$S$48,MATCH($L649,リスト!$R$2:$R$48,0))&amp;" / "&amp;$M649,IF(設定!$I$15="(所)名","("&amp;INDEX(リスト!$S$2:$S$48,MATCH($L649,リスト!$R$2:$R$48,0))&amp;") "&amp;$M649,IF(設定!$I$15="名・所",$M649&amp;"・"&amp;INDEX(リスト!$S$2:$S$48,MATCH($L649,リスト!$R$2:$R$48,0)),IF(設定!$I$15="名/所",$M649&amp;" / "&amp;INDEX(リスト!$S$2:$S$48,MATCH($L649,リスト!$R$2:$R$48,0)),IF(設定!$I$15="名(所)",$M649&amp;" ("&amp;INDEX(リスト!$S$2:$S$48,MATCH($L649,リスト!$R$2:$R$48,0))&amp;")")))))))))</f>
        <v/>
      </c>
    </row>
    <row r="650" spans="15:22" x14ac:dyDescent="0.4">
      <c r="O650" s="2" t="str">
        <f>IFERROR(IF($B650="","",INDEX(所属情報!$E:$E,MATCH($A650,所属情報!$A:$A,0))),"")</f>
        <v/>
      </c>
      <c r="P650" s="2" t="str">
        <f t="shared" si="30"/>
        <v/>
      </c>
      <c r="Q650" s="2" t="str">
        <f t="shared" si="31"/>
        <v/>
      </c>
      <c r="R650" s="2" t="str">
        <f t="shared" si="32"/>
        <v/>
      </c>
      <c r="S650" s="2" t="str">
        <f>IFERROR(IF($F650="","",INDEX(リスト!$C:$C,MATCH($F650,リスト!$B:$B,0))),"")</f>
        <v/>
      </c>
      <c r="T650" s="2" t="str">
        <f>IFERROR(IF($K650="","",INDEX(リスト!$F:$F,MATCH($K650,リスト!$E:$E,0))),"")</f>
        <v/>
      </c>
      <c r="U650" s="2" t="str">
        <f>IF($B650="","",RIGHT($G650*1000+200+COUNTIF($G$2:$G650,$G650),9))</f>
        <v/>
      </c>
      <c r="V650" s="2" t="str">
        <f>IF(OR($B650="",設定!$I$15="",設定!$I$15="独立"),"",IF($M650="","　－　",IF($L650="",IF(設定!$I$15="所・名","　－　・"&amp;$M650,IF(設定!$I$15="所/名","　－　 / "&amp;$M650,IF(設定!$I$15="(所)名","(　－　) "&amp;$M650,IF(設定!$I$15="名・所",$M650&amp;"・　－　",IF(設定!$I$15="名/所",$M650&amp;" / 　－　",IF(設定!$I$15="名(所)",$M650&amp;"(　－　)")))))),IF(設定!$I$15="所・名",INDEX(リスト!$S$2:$S$48,MATCH($L650,リスト!$R$2:$R$48,0))&amp;"・"&amp;$M650,IF(設定!$I$15="所/名",INDEX(リスト!$S$2:$S$48,MATCH($L650,リスト!$R$2:$R$48,0))&amp;" / "&amp;$M650,IF(設定!$I$15="(所)名","("&amp;INDEX(リスト!$S$2:$S$48,MATCH($L650,リスト!$R$2:$R$48,0))&amp;") "&amp;$M650,IF(設定!$I$15="名・所",$M650&amp;"・"&amp;INDEX(リスト!$S$2:$S$48,MATCH($L650,リスト!$R$2:$R$48,0)),IF(設定!$I$15="名/所",$M650&amp;" / "&amp;INDEX(リスト!$S$2:$S$48,MATCH($L650,リスト!$R$2:$R$48,0)),IF(設定!$I$15="名(所)",$M650&amp;" ("&amp;INDEX(リスト!$S$2:$S$48,MATCH($L650,リスト!$R$2:$R$48,0))&amp;")")))))))))</f>
        <v/>
      </c>
    </row>
    <row r="651" spans="15:22" x14ac:dyDescent="0.4">
      <c r="O651" s="2" t="str">
        <f>IFERROR(IF($B651="","",INDEX(所属情報!$E:$E,MATCH($A651,所属情報!$A:$A,0))),"")</f>
        <v/>
      </c>
      <c r="P651" s="2" t="str">
        <f t="shared" si="30"/>
        <v/>
      </c>
      <c r="Q651" s="2" t="str">
        <f t="shared" si="31"/>
        <v/>
      </c>
      <c r="R651" s="2" t="str">
        <f t="shared" si="32"/>
        <v/>
      </c>
      <c r="S651" s="2" t="str">
        <f>IFERROR(IF($F651="","",INDEX(リスト!$C:$C,MATCH($F651,リスト!$B:$B,0))),"")</f>
        <v/>
      </c>
      <c r="T651" s="2" t="str">
        <f>IFERROR(IF($K651="","",INDEX(リスト!$F:$F,MATCH($K651,リスト!$E:$E,0))),"")</f>
        <v/>
      </c>
      <c r="U651" s="2" t="str">
        <f>IF($B651="","",RIGHT($G651*1000+200+COUNTIF($G$2:$G651,$G651),9))</f>
        <v/>
      </c>
      <c r="V651" s="2" t="str">
        <f>IF(OR($B651="",設定!$I$15="",設定!$I$15="独立"),"",IF($M651="","　－　",IF($L651="",IF(設定!$I$15="所・名","　－　・"&amp;$M651,IF(設定!$I$15="所/名","　－　 / "&amp;$M651,IF(設定!$I$15="(所)名","(　－　) "&amp;$M651,IF(設定!$I$15="名・所",$M651&amp;"・　－　",IF(設定!$I$15="名/所",$M651&amp;" / 　－　",IF(設定!$I$15="名(所)",$M651&amp;"(　－　)")))))),IF(設定!$I$15="所・名",INDEX(リスト!$S$2:$S$48,MATCH($L651,リスト!$R$2:$R$48,0))&amp;"・"&amp;$M651,IF(設定!$I$15="所/名",INDEX(リスト!$S$2:$S$48,MATCH($L651,リスト!$R$2:$R$48,0))&amp;" / "&amp;$M651,IF(設定!$I$15="(所)名","("&amp;INDEX(リスト!$S$2:$S$48,MATCH($L651,リスト!$R$2:$R$48,0))&amp;") "&amp;$M651,IF(設定!$I$15="名・所",$M651&amp;"・"&amp;INDEX(リスト!$S$2:$S$48,MATCH($L651,リスト!$R$2:$R$48,0)),IF(設定!$I$15="名/所",$M651&amp;" / "&amp;INDEX(リスト!$S$2:$S$48,MATCH($L651,リスト!$R$2:$R$48,0)),IF(設定!$I$15="名(所)",$M651&amp;" ("&amp;INDEX(リスト!$S$2:$S$48,MATCH($L651,リスト!$R$2:$R$48,0))&amp;")")))))))))</f>
        <v/>
      </c>
    </row>
    <row r="652" spans="15:22" x14ac:dyDescent="0.4">
      <c r="O652" s="2" t="str">
        <f>IFERROR(IF($B652="","",INDEX(所属情報!$E:$E,MATCH($A652,所属情報!$A:$A,0))),"")</f>
        <v/>
      </c>
      <c r="P652" s="2" t="str">
        <f t="shared" si="30"/>
        <v/>
      </c>
      <c r="Q652" s="2" t="str">
        <f t="shared" si="31"/>
        <v/>
      </c>
      <c r="R652" s="2" t="str">
        <f t="shared" si="32"/>
        <v/>
      </c>
      <c r="S652" s="2" t="str">
        <f>IFERROR(IF($F652="","",INDEX(リスト!$C:$C,MATCH($F652,リスト!$B:$B,0))),"")</f>
        <v/>
      </c>
      <c r="T652" s="2" t="str">
        <f>IFERROR(IF($K652="","",INDEX(リスト!$F:$F,MATCH($K652,リスト!$E:$E,0))),"")</f>
        <v/>
      </c>
      <c r="U652" s="2" t="str">
        <f>IF($B652="","",RIGHT($G652*1000+200+COUNTIF($G$2:$G652,$G652),9))</f>
        <v/>
      </c>
      <c r="V652" s="2" t="str">
        <f>IF(OR($B652="",設定!$I$15="",設定!$I$15="独立"),"",IF($M652="","　－　",IF($L652="",IF(設定!$I$15="所・名","　－　・"&amp;$M652,IF(設定!$I$15="所/名","　－　 / "&amp;$M652,IF(設定!$I$15="(所)名","(　－　) "&amp;$M652,IF(設定!$I$15="名・所",$M652&amp;"・　－　",IF(設定!$I$15="名/所",$M652&amp;" / 　－　",IF(設定!$I$15="名(所)",$M652&amp;"(　－　)")))))),IF(設定!$I$15="所・名",INDEX(リスト!$S$2:$S$48,MATCH($L652,リスト!$R$2:$R$48,0))&amp;"・"&amp;$M652,IF(設定!$I$15="所/名",INDEX(リスト!$S$2:$S$48,MATCH($L652,リスト!$R$2:$R$48,0))&amp;" / "&amp;$M652,IF(設定!$I$15="(所)名","("&amp;INDEX(リスト!$S$2:$S$48,MATCH($L652,リスト!$R$2:$R$48,0))&amp;") "&amp;$M652,IF(設定!$I$15="名・所",$M652&amp;"・"&amp;INDEX(リスト!$S$2:$S$48,MATCH($L652,リスト!$R$2:$R$48,0)),IF(設定!$I$15="名/所",$M652&amp;" / "&amp;INDEX(リスト!$S$2:$S$48,MATCH($L652,リスト!$R$2:$R$48,0)),IF(設定!$I$15="名(所)",$M652&amp;" ("&amp;INDEX(リスト!$S$2:$S$48,MATCH($L652,リスト!$R$2:$R$48,0))&amp;")")))))))))</f>
        <v/>
      </c>
    </row>
    <row r="653" spans="15:22" x14ac:dyDescent="0.4">
      <c r="O653" s="2" t="str">
        <f>IFERROR(IF($B653="","",INDEX(所属情報!$E:$E,MATCH($A653,所属情報!$A:$A,0))),"")</f>
        <v/>
      </c>
      <c r="P653" s="2" t="str">
        <f t="shared" si="30"/>
        <v/>
      </c>
      <c r="Q653" s="2" t="str">
        <f t="shared" si="31"/>
        <v/>
      </c>
      <c r="R653" s="2" t="str">
        <f t="shared" si="32"/>
        <v/>
      </c>
      <c r="S653" s="2" t="str">
        <f>IFERROR(IF($F653="","",INDEX(リスト!$C:$C,MATCH($F653,リスト!$B:$B,0))),"")</f>
        <v/>
      </c>
      <c r="T653" s="2" t="str">
        <f>IFERROR(IF($K653="","",INDEX(リスト!$F:$F,MATCH($K653,リスト!$E:$E,0))),"")</f>
        <v/>
      </c>
      <c r="U653" s="2" t="str">
        <f>IF($B653="","",RIGHT($G653*1000+200+COUNTIF($G$2:$G653,$G653),9))</f>
        <v/>
      </c>
      <c r="V653" s="2" t="str">
        <f>IF(OR($B653="",設定!$I$15="",設定!$I$15="独立"),"",IF($M653="","　－　",IF($L653="",IF(設定!$I$15="所・名","　－　・"&amp;$M653,IF(設定!$I$15="所/名","　－　 / "&amp;$M653,IF(設定!$I$15="(所)名","(　－　) "&amp;$M653,IF(設定!$I$15="名・所",$M653&amp;"・　－　",IF(設定!$I$15="名/所",$M653&amp;" / 　－　",IF(設定!$I$15="名(所)",$M653&amp;"(　－　)")))))),IF(設定!$I$15="所・名",INDEX(リスト!$S$2:$S$48,MATCH($L653,リスト!$R$2:$R$48,0))&amp;"・"&amp;$M653,IF(設定!$I$15="所/名",INDEX(リスト!$S$2:$S$48,MATCH($L653,リスト!$R$2:$R$48,0))&amp;" / "&amp;$M653,IF(設定!$I$15="(所)名","("&amp;INDEX(リスト!$S$2:$S$48,MATCH($L653,リスト!$R$2:$R$48,0))&amp;") "&amp;$M653,IF(設定!$I$15="名・所",$M653&amp;"・"&amp;INDEX(リスト!$S$2:$S$48,MATCH($L653,リスト!$R$2:$R$48,0)),IF(設定!$I$15="名/所",$M653&amp;" / "&amp;INDEX(リスト!$S$2:$S$48,MATCH($L653,リスト!$R$2:$R$48,0)),IF(設定!$I$15="名(所)",$M653&amp;" ("&amp;INDEX(リスト!$S$2:$S$48,MATCH($L653,リスト!$R$2:$R$48,0))&amp;")")))))))))</f>
        <v/>
      </c>
    </row>
    <row r="654" spans="15:22" x14ac:dyDescent="0.4">
      <c r="O654" s="2" t="str">
        <f>IFERROR(IF($B654="","",INDEX(所属情報!$E:$E,MATCH($A654,所属情報!$A:$A,0))),"")</f>
        <v/>
      </c>
      <c r="P654" s="2" t="str">
        <f t="shared" si="30"/>
        <v/>
      </c>
      <c r="Q654" s="2" t="str">
        <f t="shared" si="31"/>
        <v/>
      </c>
      <c r="R654" s="2" t="str">
        <f t="shared" si="32"/>
        <v/>
      </c>
      <c r="S654" s="2" t="str">
        <f>IFERROR(IF($F654="","",INDEX(リスト!$C:$C,MATCH($F654,リスト!$B:$B,0))),"")</f>
        <v/>
      </c>
      <c r="T654" s="2" t="str">
        <f>IFERROR(IF($K654="","",INDEX(リスト!$F:$F,MATCH($K654,リスト!$E:$E,0))),"")</f>
        <v/>
      </c>
      <c r="U654" s="2" t="str">
        <f>IF($B654="","",RIGHT($G654*1000+200+COUNTIF($G$2:$G654,$G654),9))</f>
        <v/>
      </c>
      <c r="V654" s="2" t="str">
        <f>IF(OR($B654="",設定!$I$15="",設定!$I$15="独立"),"",IF($M654="","　－　",IF($L654="",IF(設定!$I$15="所・名","　－　・"&amp;$M654,IF(設定!$I$15="所/名","　－　 / "&amp;$M654,IF(設定!$I$15="(所)名","(　－　) "&amp;$M654,IF(設定!$I$15="名・所",$M654&amp;"・　－　",IF(設定!$I$15="名/所",$M654&amp;" / 　－　",IF(設定!$I$15="名(所)",$M654&amp;"(　－　)")))))),IF(設定!$I$15="所・名",INDEX(リスト!$S$2:$S$48,MATCH($L654,リスト!$R$2:$R$48,0))&amp;"・"&amp;$M654,IF(設定!$I$15="所/名",INDEX(リスト!$S$2:$S$48,MATCH($L654,リスト!$R$2:$R$48,0))&amp;" / "&amp;$M654,IF(設定!$I$15="(所)名","("&amp;INDEX(リスト!$S$2:$S$48,MATCH($L654,リスト!$R$2:$R$48,0))&amp;") "&amp;$M654,IF(設定!$I$15="名・所",$M654&amp;"・"&amp;INDEX(リスト!$S$2:$S$48,MATCH($L654,リスト!$R$2:$R$48,0)),IF(設定!$I$15="名/所",$M654&amp;" / "&amp;INDEX(リスト!$S$2:$S$48,MATCH($L654,リスト!$R$2:$R$48,0)),IF(設定!$I$15="名(所)",$M654&amp;" ("&amp;INDEX(リスト!$S$2:$S$48,MATCH($L654,リスト!$R$2:$R$48,0))&amp;")")))))))))</f>
        <v/>
      </c>
    </row>
    <row r="655" spans="15:22" x14ac:dyDescent="0.4">
      <c r="O655" s="2" t="str">
        <f>IFERROR(IF($B655="","",INDEX(所属情報!$E:$E,MATCH($A655,所属情報!$A:$A,0))),"")</f>
        <v/>
      </c>
      <c r="P655" s="2" t="str">
        <f t="shared" si="30"/>
        <v/>
      </c>
      <c r="Q655" s="2" t="str">
        <f t="shared" si="31"/>
        <v/>
      </c>
      <c r="R655" s="2" t="str">
        <f t="shared" si="32"/>
        <v/>
      </c>
      <c r="S655" s="2" t="str">
        <f>IFERROR(IF($F655="","",INDEX(リスト!$C:$C,MATCH($F655,リスト!$B:$B,0))),"")</f>
        <v/>
      </c>
      <c r="T655" s="2" t="str">
        <f>IFERROR(IF($K655="","",INDEX(リスト!$F:$F,MATCH($K655,リスト!$E:$E,0))),"")</f>
        <v/>
      </c>
      <c r="U655" s="2" t="str">
        <f>IF($B655="","",RIGHT($G655*1000+200+COUNTIF($G$2:$G655,$G655),9))</f>
        <v/>
      </c>
      <c r="V655" s="2" t="str">
        <f>IF(OR($B655="",設定!$I$15="",設定!$I$15="独立"),"",IF($M655="","　－　",IF($L655="",IF(設定!$I$15="所・名","　－　・"&amp;$M655,IF(設定!$I$15="所/名","　－　 / "&amp;$M655,IF(設定!$I$15="(所)名","(　－　) "&amp;$M655,IF(設定!$I$15="名・所",$M655&amp;"・　－　",IF(設定!$I$15="名/所",$M655&amp;" / 　－　",IF(設定!$I$15="名(所)",$M655&amp;"(　－　)")))))),IF(設定!$I$15="所・名",INDEX(リスト!$S$2:$S$48,MATCH($L655,リスト!$R$2:$R$48,0))&amp;"・"&amp;$M655,IF(設定!$I$15="所/名",INDEX(リスト!$S$2:$S$48,MATCH($L655,リスト!$R$2:$R$48,0))&amp;" / "&amp;$M655,IF(設定!$I$15="(所)名","("&amp;INDEX(リスト!$S$2:$S$48,MATCH($L655,リスト!$R$2:$R$48,0))&amp;") "&amp;$M655,IF(設定!$I$15="名・所",$M655&amp;"・"&amp;INDEX(リスト!$S$2:$S$48,MATCH($L655,リスト!$R$2:$R$48,0)),IF(設定!$I$15="名/所",$M655&amp;" / "&amp;INDEX(リスト!$S$2:$S$48,MATCH($L655,リスト!$R$2:$R$48,0)),IF(設定!$I$15="名(所)",$M655&amp;" ("&amp;INDEX(リスト!$S$2:$S$48,MATCH($L655,リスト!$R$2:$R$48,0))&amp;")")))))))))</f>
        <v/>
      </c>
    </row>
    <row r="656" spans="15:22" x14ac:dyDescent="0.4">
      <c r="O656" s="2" t="str">
        <f>IFERROR(IF($B656="","",INDEX(所属情報!$E:$E,MATCH($A656,所属情報!$A:$A,0))),"")</f>
        <v/>
      </c>
      <c r="P656" s="2" t="str">
        <f t="shared" si="30"/>
        <v/>
      </c>
      <c r="Q656" s="2" t="str">
        <f t="shared" si="31"/>
        <v/>
      </c>
      <c r="R656" s="2" t="str">
        <f t="shared" si="32"/>
        <v/>
      </c>
      <c r="S656" s="2" t="str">
        <f>IFERROR(IF($F656="","",INDEX(リスト!$C:$C,MATCH($F656,リスト!$B:$B,0))),"")</f>
        <v/>
      </c>
      <c r="T656" s="2" t="str">
        <f>IFERROR(IF($K656="","",INDEX(リスト!$F:$F,MATCH($K656,リスト!$E:$E,0))),"")</f>
        <v/>
      </c>
      <c r="U656" s="2" t="str">
        <f>IF($B656="","",RIGHT($G656*1000+200+COUNTIF($G$2:$G656,$G656),9))</f>
        <v/>
      </c>
      <c r="V656" s="2" t="str">
        <f>IF(OR($B656="",設定!$I$15="",設定!$I$15="独立"),"",IF($M656="","　－　",IF($L656="",IF(設定!$I$15="所・名","　－　・"&amp;$M656,IF(設定!$I$15="所/名","　－　 / "&amp;$M656,IF(設定!$I$15="(所)名","(　－　) "&amp;$M656,IF(設定!$I$15="名・所",$M656&amp;"・　－　",IF(設定!$I$15="名/所",$M656&amp;" / 　－　",IF(設定!$I$15="名(所)",$M656&amp;"(　－　)")))))),IF(設定!$I$15="所・名",INDEX(リスト!$S$2:$S$48,MATCH($L656,リスト!$R$2:$R$48,0))&amp;"・"&amp;$M656,IF(設定!$I$15="所/名",INDEX(リスト!$S$2:$S$48,MATCH($L656,リスト!$R$2:$R$48,0))&amp;" / "&amp;$M656,IF(設定!$I$15="(所)名","("&amp;INDEX(リスト!$S$2:$S$48,MATCH($L656,リスト!$R$2:$R$48,0))&amp;") "&amp;$M656,IF(設定!$I$15="名・所",$M656&amp;"・"&amp;INDEX(リスト!$S$2:$S$48,MATCH($L656,リスト!$R$2:$R$48,0)),IF(設定!$I$15="名/所",$M656&amp;" / "&amp;INDEX(リスト!$S$2:$S$48,MATCH($L656,リスト!$R$2:$R$48,0)),IF(設定!$I$15="名(所)",$M656&amp;" ("&amp;INDEX(リスト!$S$2:$S$48,MATCH($L656,リスト!$R$2:$R$48,0))&amp;")")))))))))</f>
        <v/>
      </c>
    </row>
    <row r="657" spans="15:22" x14ac:dyDescent="0.4">
      <c r="O657" s="2" t="str">
        <f>IFERROR(IF($B657="","",INDEX(所属情報!$E:$E,MATCH($A657,所属情報!$A:$A,0))),"")</f>
        <v/>
      </c>
      <c r="P657" s="2" t="str">
        <f t="shared" si="30"/>
        <v/>
      </c>
      <c r="Q657" s="2" t="str">
        <f t="shared" si="31"/>
        <v/>
      </c>
      <c r="R657" s="2" t="str">
        <f t="shared" si="32"/>
        <v/>
      </c>
      <c r="S657" s="2" t="str">
        <f>IFERROR(IF($F657="","",INDEX(リスト!$C:$C,MATCH($F657,リスト!$B:$B,0))),"")</f>
        <v/>
      </c>
      <c r="T657" s="2" t="str">
        <f>IFERROR(IF($K657="","",INDEX(リスト!$F:$F,MATCH($K657,リスト!$E:$E,0))),"")</f>
        <v/>
      </c>
      <c r="U657" s="2" t="str">
        <f>IF($B657="","",RIGHT($G657*1000+200+COUNTIF($G$2:$G657,$G657),9))</f>
        <v/>
      </c>
      <c r="V657" s="2" t="str">
        <f>IF(OR($B657="",設定!$I$15="",設定!$I$15="独立"),"",IF($M657="","　－　",IF($L657="",IF(設定!$I$15="所・名","　－　・"&amp;$M657,IF(設定!$I$15="所/名","　－　 / "&amp;$M657,IF(設定!$I$15="(所)名","(　－　) "&amp;$M657,IF(設定!$I$15="名・所",$M657&amp;"・　－　",IF(設定!$I$15="名/所",$M657&amp;" / 　－　",IF(設定!$I$15="名(所)",$M657&amp;"(　－　)")))))),IF(設定!$I$15="所・名",INDEX(リスト!$S$2:$S$48,MATCH($L657,リスト!$R$2:$R$48,0))&amp;"・"&amp;$M657,IF(設定!$I$15="所/名",INDEX(リスト!$S$2:$S$48,MATCH($L657,リスト!$R$2:$R$48,0))&amp;" / "&amp;$M657,IF(設定!$I$15="(所)名","("&amp;INDEX(リスト!$S$2:$S$48,MATCH($L657,リスト!$R$2:$R$48,0))&amp;") "&amp;$M657,IF(設定!$I$15="名・所",$M657&amp;"・"&amp;INDEX(リスト!$S$2:$S$48,MATCH($L657,リスト!$R$2:$R$48,0)),IF(設定!$I$15="名/所",$M657&amp;" / "&amp;INDEX(リスト!$S$2:$S$48,MATCH($L657,リスト!$R$2:$R$48,0)),IF(設定!$I$15="名(所)",$M657&amp;" ("&amp;INDEX(リスト!$S$2:$S$48,MATCH($L657,リスト!$R$2:$R$48,0))&amp;")")))))))))</f>
        <v/>
      </c>
    </row>
    <row r="658" spans="15:22" x14ac:dyDescent="0.4">
      <c r="O658" s="2" t="str">
        <f>IFERROR(IF($B658="","",INDEX(所属情報!$E:$E,MATCH($A658,所属情報!$A:$A,0))),"")</f>
        <v/>
      </c>
      <c r="P658" s="2" t="str">
        <f t="shared" si="30"/>
        <v/>
      </c>
      <c r="Q658" s="2" t="str">
        <f t="shared" si="31"/>
        <v/>
      </c>
      <c r="R658" s="2" t="str">
        <f t="shared" si="32"/>
        <v/>
      </c>
      <c r="S658" s="2" t="str">
        <f>IFERROR(IF($F658="","",INDEX(リスト!$C:$C,MATCH($F658,リスト!$B:$B,0))),"")</f>
        <v/>
      </c>
      <c r="T658" s="2" t="str">
        <f>IFERROR(IF($K658="","",INDEX(リスト!$F:$F,MATCH($K658,リスト!$E:$E,0))),"")</f>
        <v/>
      </c>
      <c r="U658" s="2" t="str">
        <f>IF($B658="","",RIGHT($G658*1000+200+COUNTIF($G$2:$G658,$G658),9))</f>
        <v/>
      </c>
      <c r="V658" s="2" t="str">
        <f>IF(OR($B658="",設定!$I$15="",設定!$I$15="独立"),"",IF($M658="","　－　",IF($L658="",IF(設定!$I$15="所・名","　－　・"&amp;$M658,IF(設定!$I$15="所/名","　－　 / "&amp;$M658,IF(設定!$I$15="(所)名","(　－　) "&amp;$M658,IF(設定!$I$15="名・所",$M658&amp;"・　－　",IF(設定!$I$15="名/所",$M658&amp;" / 　－　",IF(設定!$I$15="名(所)",$M658&amp;"(　－　)")))))),IF(設定!$I$15="所・名",INDEX(リスト!$S$2:$S$48,MATCH($L658,リスト!$R$2:$R$48,0))&amp;"・"&amp;$M658,IF(設定!$I$15="所/名",INDEX(リスト!$S$2:$S$48,MATCH($L658,リスト!$R$2:$R$48,0))&amp;" / "&amp;$M658,IF(設定!$I$15="(所)名","("&amp;INDEX(リスト!$S$2:$S$48,MATCH($L658,リスト!$R$2:$R$48,0))&amp;") "&amp;$M658,IF(設定!$I$15="名・所",$M658&amp;"・"&amp;INDEX(リスト!$S$2:$S$48,MATCH($L658,リスト!$R$2:$R$48,0)),IF(設定!$I$15="名/所",$M658&amp;" / "&amp;INDEX(リスト!$S$2:$S$48,MATCH($L658,リスト!$R$2:$R$48,0)),IF(設定!$I$15="名(所)",$M658&amp;" ("&amp;INDEX(リスト!$S$2:$S$48,MATCH($L658,リスト!$R$2:$R$48,0))&amp;")")))))))))</f>
        <v/>
      </c>
    </row>
    <row r="659" spans="15:22" x14ac:dyDescent="0.4">
      <c r="O659" s="2" t="str">
        <f>IFERROR(IF($B659="","",INDEX(所属情報!$E:$E,MATCH($A659,所属情報!$A:$A,0))),"")</f>
        <v/>
      </c>
      <c r="P659" s="2" t="str">
        <f t="shared" si="30"/>
        <v/>
      </c>
      <c r="Q659" s="2" t="str">
        <f t="shared" si="31"/>
        <v/>
      </c>
      <c r="R659" s="2" t="str">
        <f t="shared" si="32"/>
        <v/>
      </c>
      <c r="S659" s="2" t="str">
        <f>IFERROR(IF($F659="","",INDEX(リスト!$C:$C,MATCH($F659,リスト!$B:$B,0))),"")</f>
        <v/>
      </c>
      <c r="T659" s="2" t="str">
        <f>IFERROR(IF($K659="","",INDEX(リスト!$F:$F,MATCH($K659,リスト!$E:$E,0))),"")</f>
        <v/>
      </c>
      <c r="U659" s="2" t="str">
        <f>IF($B659="","",RIGHT($G659*1000+200+COUNTIF($G$2:$G659,$G659),9))</f>
        <v/>
      </c>
      <c r="V659" s="2" t="str">
        <f>IF(OR($B659="",設定!$I$15="",設定!$I$15="独立"),"",IF($M659="","　－　",IF($L659="",IF(設定!$I$15="所・名","　－　・"&amp;$M659,IF(設定!$I$15="所/名","　－　 / "&amp;$M659,IF(設定!$I$15="(所)名","(　－　) "&amp;$M659,IF(設定!$I$15="名・所",$M659&amp;"・　－　",IF(設定!$I$15="名/所",$M659&amp;" / 　－　",IF(設定!$I$15="名(所)",$M659&amp;"(　－　)")))))),IF(設定!$I$15="所・名",INDEX(リスト!$S$2:$S$48,MATCH($L659,リスト!$R$2:$R$48,0))&amp;"・"&amp;$M659,IF(設定!$I$15="所/名",INDEX(リスト!$S$2:$S$48,MATCH($L659,リスト!$R$2:$R$48,0))&amp;" / "&amp;$M659,IF(設定!$I$15="(所)名","("&amp;INDEX(リスト!$S$2:$S$48,MATCH($L659,リスト!$R$2:$R$48,0))&amp;") "&amp;$M659,IF(設定!$I$15="名・所",$M659&amp;"・"&amp;INDEX(リスト!$S$2:$S$48,MATCH($L659,リスト!$R$2:$R$48,0)),IF(設定!$I$15="名/所",$M659&amp;" / "&amp;INDEX(リスト!$S$2:$S$48,MATCH($L659,リスト!$R$2:$R$48,0)),IF(設定!$I$15="名(所)",$M659&amp;" ("&amp;INDEX(リスト!$S$2:$S$48,MATCH($L659,リスト!$R$2:$R$48,0))&amp;")")))))))))</f>
        <v/>
      </c>
    </row>
    <row r="660" spans="15:22" x14ac:dyDescent="0.4">
      <c r="O660" s="2" t="str">
        <f>IFERROR(IF($B660="","",INDEX(所属情報!$E:$E,MATCH($A660,所属情報!$A:$A,0))),"")</f>
        <v/>
      </c>
      <c r="P660" s="2" t="str">
        <f t="shared" si="30"/>
        <v/>
      </c>
      <c r="Q660" s="2" t="str">
        <f t="shared" si="31"/>
        <v/>
      </c>
      <c r="R660" s="2" t="str">
        <f t="shared" si="32"/>
        <v/>
      </c>
      <c r="S660" s="2" t="str">
        <f>IFERROR(IF($F660="","",INDEX(リスト!$C:$C,MATCH($F660,リスト!$B:$B,0))),"")</f>
        <v/>
      </c>
      <c r="T660" s="2" t="str">
        <f>IFERROR(IF($K660="","",INDEX(リスト!$F:$F,MATCH($K660,リスト!$E:$E,0))),"")</f>
        <v/>
      </c>
      <c r="U660" s="2" t="str">
        <f>IF($B660="","",RIGHT($G660*1000+200+COUNTIF($G$2:$G660,$G660),9))</f>
        <v/>
      </c>
      <c r="V660" s="2" t="str">
        <f>IF(OR($B660="",設定!$I$15="",設定!$I$15="独立"),"",IF($M660="","　－　",IF($L660="",IF(設定!$I$15="所・名","　－　・"&amp;$M660,IF(設定!$I$15="所/名","　－　 / "&amp;$M660,IF(設定!$I$15="(所)名","(　－　) "&amp;$M660,IF(設定!$I$15="名・所",$M660&amp;"・　－　",IF(設定!$I$15="名/所",$M660&amp;" / 　－　",IF(設定!$I$15="名(所)",$M660&amp;"(　－　)")))))),IF(設定!$I$15="所・名",INDEX(リスト!$S$2:$S$48,MATCH($L660,リスト!$R$2:$R$48,0))&amp;"・"&amp;$M660,IF(設定!$I$15="所/名",INDEX(リスト!$S$2:$S$48,MATCH($L660,リスト!$R$2:$R$48,0))&amp;" / "&amp;$M660,IF(設定!$I$15="(所)名","("&amp;INDEX(リスト!$S$2:$S$48,MATCH($L660,リスト!$R$2:$R$48,0))&amp;") "&amp;$M660,IF(設定!$I$15="名・所",$M660&amp;"・"&amp;INDEX(リスト!$S$2:$S$48,MATCH($L660,リスト!$R$2:$R$48,0)),IF(設定!$I$15="名/所",$M660&amp;" / "&amp;INDEX(リスト!$S$2:$S$48,MATCH($L660,リスト!$R$2:$R$48,0)),IF(設定!$I$15="名(所)",$M660&amp;" ("&amp;INDEX(リスト!$S$2:$S$48,MATCH($L660,リスト!$R$2:$R$48,0))&amp;")")))))))))</f>
        <v/>
      </c>
    </row>
    <row r="661" spans="15:22" x14ac:dyDescent="0.4">
      <c r="O661" s="2" t="str">
        <f>IFERROR(IF($B661="","",INDEX(所属情報!$E:$E,MATCH($A661,所属情報!$A:$A,0))),"")</f>
        <v/>
      </c>
      <c r="P661" s="2" t="str">
        <f t="shared" si="30"/>
        <v/>
      </c>
      <c r="Q661" s="2" t="str">
        <f t="shared" si="31"/>
        <v/>
      </c>
      <c r="R661" s="2" t="str">
        <f t="shared" si="32"/>
        <v/>
      </c>
      <c r="S661" s="2" t="str">
        <f>IFERROR(IF($F661="","",INDEX(リスト!$C:$C,MATCH($F661,リスト!$B:$B,0))),"")</f>
        <v/>
      </c>
      <c r="T661" s="2" t="str">
        <f>IFERROR(IF($K661="","",INDEX(リスト!$F:$F,MATCH($K661,リスト!$E:$E,0))),"")</f>
        <v/>
      </c>
      <c r="U661" s="2" t="str">
        <f>IF($B661="","",RIGHT($G661*1000+200+COUNTIF($G$2:$G661,$G661),9))</f>
        <v/>
      </c>
      <c r="V661" s="2" t="str">
        <f>IF(OR($B661="",設定!$I$15="",設定!$I$15="独立"),"",IF($M661="","　－　",IF($L661="",IF(設定!$I$15="所・名","　－　・"&amp;$M661,IF(設定!$I$15="所/名","　－　 / "&amp;$M661,IF(設定!$I$15="(所)名","(　－　) "&amp;$M661,IF(設定!$I$15="名・所",$M661&amp;"・　－　",IF(設定!$I$15="名/所",$M661&amp;" / 　－　",IF(設定!$I$15="名(所)",$M661&amp;"(　－　)")))))),IF(設定!$I$15="所・名",INDEX(リスト!$S$2:$S$48,MATCH($L661,リスト!$R$2:$R$48,0))&amp;"・"&amp;$M661,IF(設定!$I$15="所/名",INDEX(リスト!$S$2:$S$48,MATCH($L661,リスト!$R$2:$R$48,0))&amp;" / "&amp;$M661,IF(設定!$I$15="(所)名","("&amp;INDEX(リスト!$S$2:$S$48,MATCH($L661,リスト!$R$2:$R$48,0))&amp;") "&amp;$M661,IF(設定!$I$15="名・所",$M661&amp;"・"&amp;INDEX(リスト!$S$2:$S$48,MATCH($L661,リスト!$R$2:$R$48,0)),IF(設定!$I$15="名/所",$M661&amp;" / "&amp;INDEX(リスト!$S$2:$S$48,MATCH($L661,リスト!$R$2:$R$48,0)),IF(設定!$I$15="名(所)",$M661&amp;" ("&amp;INDEX(リスト!$S$2:$S$48,MATCH($L661,リスト!$R$2:$R$48,0))&amp;")")))))))))</f>
        <v/>
      </c>
    </row>
    <row r="662" spans="15:22" x14ac:dyDescent="0.4">
      <c r="O662" s="2" t="str">
        <f>IFERROR(IF($B662="","",INDEX(所属情報!$E:$E,MATCH($A662,所属情報!$A:$A,0))),"")</f>
        <v/>
      </c>
      <c r="P662" s="2" t="str">
        <f t="shared" si="30"/>
        <v/>
      </c>
      <c r="Q662" s="2" t="str">
        <f t="shared" si="31"/>
        <v/>
      </c>
      <c r="R662" s="2" t="str">
        <f t="shared" si="32"/>
        <v/>
      </c>
      <c r="S662" s="2" t="str">
        <f>IFERROR(IF($F662="","",INDEX(リスト!$C:$C,MATCH($F662,リスト!$B:$B,0))),"")</f>
        <v/>
      </c>
      <c r="T662" s="2" t="str">
        <f>IFERROR(IF($K662="","",INDEX(リスト!$F:$F,MATCH($K662,リスト!$E:$E,0))),"")</f>
        <v/>
      </c>
      <c r="U662" s="2" t="str">
        <f>IF($B662="","",RIGHT($G662*1000+200+COUNTIF($G$2:$G662,$G662),9))</f>
        <v/>
      </c>
      <c r="V662" s="2" t="str">
        <f>IF(OR($B662="",設定!$I$15="",設定!$I$15="独立"),"",IF($M662="","　－　",IF($L662="",IF(設定!$I$15="所・名","　－　・"&amp;$M662,IF(設定!$I$15="所/名","　－　 / "&amp;$M662,IF(設定!$I$15="(所)名","(　－　) "&amp;$M662,IF(設定!$I$15="名・所",$M662&amp;"・　－　",IF(設定!$I$15="名/所",$M662&amp;" / 　－　",IF(設定!$I$15="名(所)",$M662&amp;"(　－　)")))))),IF(設定!$I$15="所・名",INDEX(リスト!$S$2:$S$48,MATCH($L662,リスト!$R$2:$R$48,0))&amp;"・"&amp;$M662,IF(設定!$I$15="所/名",INDEX(リスト!$S$2:$S$48,MATCH($L662,リスト!$R$2:$R$48,0))&amp;" / "&amp;$M662,IF(設定!$I$15="(所)名","("&amp;INDEX(リスト!$S$2:$S$48,MATCH($L662,リスト!$R$2:$R$48,0))&amp;") "&amp;$M662,IF(設定!$I$15="名・所",$M662&amp;"・"&amp;INDEX(リスト!$S$2:$S$48,MATCH($L662,リスト!$R$2:$R$48,0)),IF(設定!$I$15="名/所",$M662&amp;" / "&amp;INDEX(リスト!$S$2:$S$48,MATCH($L662,リスト!$R$2:$R$48,0)),IF(設定!$I$15="名(所)",$M662&amp;" ("&amp;INDEX(リスト!$S$2:$S$48,MATCH($L662,リスト!$R$2:$R$48,0))&amp;")")))))))))</f>
        <v/>
      </c>
    </row>
    <row r="663" spans="15:22" x14ac:dyDescent="0.4">
      <c r="O663" s="2" t="str">
        <f>IFERROR(IF($B663="","",INDEX(所属情報!$E:$E,MATCH($A663,所属情報!$A:$A,0))),"")</f>
        <v/>
      </c>
      <c r="P663" s="2" t="str">
        <f t="shared" si="30"/>
        <v/>
      </c>
      <c r="Q663" s="2" t="str">
        <f t="shared" si="31"/>
        <v/>
      </c>
      <c r="R663" s="2" t="str">
        <f t="shared" si="32"/>
        <v/>
      </c>
      <c r="S663" s="2" t="str">
        <f>IFERROR(IF($F663="","",INDEX(リスト!$C:$C,MATCH($F663,リスト!$B:$B,0))),"")</f>
        <v/>
      </c>
      <c r="T663" s="2" t="str">
        <f>IFERROR(IF($K663="","",INDEX(リスト!$F:$F,MATCH($K663,リスト!$E:$E,0))),"")</f>
        <v/>
      </c>
      <c r="U663" s="2" t="str">
        <f>IF($B663="","",RIGHT($G663*1000+200+COUNTIF($G$2:$G663,$G663),9))</f>
        <v/>
      </c>
      <c r="V663" s="2" t="str">
        <f>IF(OR($B663="",設定!$I$15="",設定!$I$15="独立"),"",IF($M663="","　－　",IF($L663="",IF(設定!$I$15="所・名","　－　・"&amp;$M663,IF(設定!$I$15="所/名","　－　 / "&amp;$M663,IF(設定!$I$15="(所)名","(　－　) "&amp;$M663,IF(設定!$I$15="名・所",$M663&amp;"・　－　",IF(設定!$I$15="名/所",$M663&amp;" / 　－　",IF(設定!$I$15="名(所)",$M663&amp;"(　－　)")))))),IF(設定!$I$15="所・名",INDEX(リスト!$S$2:$S$48,MATCH($L663,リスト!$R$2:$R$48,0))&amp;"・"&amp;$M663,IF(設定!$I$15="所/名",INDEX(リスト!$S$2:$S$48,MATCH($L663,リスト!$R$2:$R$48,0))&amp;" / "&amp;$M663,IF(設定!$I$15="(所)名","("&amp;INDEX(リスト!$S$2:$S$48,MATCH($L663,リスト!$R$2:$R$48,0))&amp;") "&amp;$M663,IF(設定!$I$15="名・所",$M663&amp;"・"&amp;INDEX(リスト!$S$2:$S$48,MATCH($L663,リスト!$R$2:$R$48,0)),IF(設定!$I$15="名/所",$M663&amp;" / "&amp;INDEX(リスト!$S$2:$S$48,MATCH($L663,リスト!$R$2:$R$48,0)),IF(設定!$I$15="名(所)",$M663&amp;" ("&amp;INDEX(リスト!$S$2:$S$48,MATCH($L663,リスト!$R$2:$R$48,0))&amp;")")))))))))</f>
        <v/>
      </c>
    </row>
    <row r="664" spans="15:22" x14ac:dyDescent="0.4">
      <c r="O664" s="2" t="str">
        <f>IFERROR(IF($B664="","",INDEX(所属情報!$E:$E,MATCH($A664,所属情報!$A:$A,0))),"")</f>
        <v/>
      </c>
      <c r="P664" s="2" t="str">
        <f t="shared" si="30"/>
        <v/>
      </c>
      <c r="Q664" s="2" t="str">
        <f t="shared" si="31"/>
        <v/>
      </c>
      <c r="R664" s="2" t="str">
        <f t="shared" si="32"/>
        <v/>
      </c>
      <c r="S664" s="2" t="str">
        <f>IFERROR(IF($F664="","",INDEX(リスト!$C:$C,MATCH($F664,リスト!$B:$B,0))),"")</f>
        <v/>
      </c>
      <c r="T664" s="2" t="str">
        <f>IFERROR(IF($K664="","",INDEX(リスト!$F:$F,MATCH($K664,リスト!$E:$E,0))),"")</f>
        <v/>
      </c>
      <c r="U664" s="2" t="str">
        <f>IF($B664="","",RIGHT($G664*1000+200+COUNTIF($G$2:$G664,$G664),9))</f>
        <v/>
      </c>
      <c r="V664" s="2" t="str">
        <f>IF(OR($B664="",設定!$I$15="",設定!$I$15="独立"),"",IF($M664="","　－　",IF($L664="",IF(設定!$I$15="所・名","　－　・"&amp;$M664,IF(設定!$I$15="所/名","　－　 / "&amp;$M664,IF(設定!$I$15="(所)名","(　－　) "&amp;$M664,IF(設定!$I$15="名・所",$M664&amp;"・　－　",IF(設定!$I$15="名/所",$M664&amp;" / 　－　",IF(設定!$I$15="名(所)",$M664&amp;"(　－　)")))))),IF(設定!$I$15="所・名",INDEX(リスト!$S$2:$S$48,MATCH($L664,リスト!$R$2:$R$48,0))&amp;"・"&amp;$M664,IF(設定!$I$15="所/名",INDEX(リスト!$S$2:$S$48,MATCH($L664,リスト!$R$2:$R$48,0))&amp;" / "&amp;$M664,IF(設定!$I$15="(所)名","("&amp;INDEX(リスト!$S$2:$S$48,MATCH($L664,リスト!$R$2:$R$48,0))&amp;") "&amp;$M664,IF(設定!$I$15="名・所",$M664&amp;"・"&amp;INDEX(リスト!$S$2:$S$48,MATCH($L664,リスト!$R$2:$R$48,0)),IF(設定!$I$15="名/所",$M664&amp;" / "&amp;INDEX(リスト!$S$2:$S$48,MATCH($L664,リスト!$R$2:$R$48,0)),IF(設定!$I$15="名(所)",$M664&amp;" ("&amp;INDEX(リスト!$S$2:$S$48,MATCH($L664,リスト!$R$2:$R$48,0))&amp;")")))))))))</f>
        <v/>
      </c>
    </row>
    <row r="665" spans="15:22" x14ac:dyDescent="0.4">
      <c r="O665" s="2" t="str">
        <f>IFERROR(IF($B665="","",INDEX(所属情報!$E:$E,MATCH($A665,所属情報!$A:$A,0))),"")</f>
        <v/>
      </c>
      <c r="P665" s="2" t="str">
        <f t="shared" si="30"/>
        <v/>
      </c>
      <c r="Q665" s="2" t="str">
        <f t="shared" si="31"/>
        <v/>
      </c>
      <c r="R665" s="2" t="str">
        <f t="shared" si="32"/>
        <v/>
      </c>
      <c r="S665" s="2" t="str">
        <f>IFERROR(IF($F665="","",INDEX(リスト!$C:$C,MATCH($F665,リスト!$B:$B,0))),"")</f>
        <v/>
      </c>
      <c r="T665" s="2" t="str">
        <f>IFERROR(IF($K665="","",INDEX(リスト!$F:$F,MATCH($K665,リスト!$E:$E,0))),"")</f>
        <v/>
      </c>
      <c r="U665" s="2" t="str">
        <f>IF($B665="","",RIGHT($G665*1000+200+COUNTIF($G$2:$G665,$G665),9))</f>
        <v/>
      </c>
      <c r="V665" s="2" t="str">
        <f>IF(OR($B665="",設定!$I$15="",設定!$I$15="独立"),"",IF($M665="","　－　",IF($L665="",IF(設定!$I$15="所・名","　－　・"&amp;$M665,IF(設定!$I$15="所/名","　－　 / "&amp;$M665,IF(設定!$I$15="(所)名","(　－　) "&amp;$M665,IF(設定!$I$15="名・所",$M665&amp;"・　－　",IF(設定!$I$15="名/所",$M665&amp;" / 　－　",IF(設定!$I$15="名(所)",$M665&amp;"(　－　)")))))),IF(設定!$I$15="所・名",INDEX(リスト!$S$2:$S$48,MATCH($L665,リスト!$R$2:$R$48,0))&amp;"・"&amp;$M665,IF(設定!$I$15="所/名",INDEX(リスト!$S$2:$S$48,MATCH($L665,リスト!$R$2:$R$48,0))&amp;" / "&amp;$M665,IF(設定!$I$15="(所)名","("&amp;INDEX(リスト!$S$2:$S$48,MATCH($L665,リスト!$R$2:$R$48,0))&amp;") "&amp;$M665,IF(設定!$I$15="名・所",$M665&amp;"・"&amp;INDEX(リスト!$S$2:$S$48,MATCH($L665,リスト!$R$2:$R$48,0)),IF(設定!$I$15="名/所",$M665&amp;" / "&amp;INDEX(リスト!$S$2:$S$48,MATCH($L665,リスト!$R$2:$R$48,0)),IF(設定!$I$15="名(所)",$M665&amp;" ("&amp;INDEX(リスト!$S$2:$S$48,MATCH($L665,リスト!$R$2:$R$48,0))&amp;")")))))))))</f>
        <v/>
      </c>
    </row>
    <row r="666" spans="15:22" x14ac:dyDescent="0.4">
      <c r="O666" s="2" t="str">
        <f>IFERROR(IF($B666="","",INDEX(所属情報!$E:$E,MATCH($A666,所属情報!$A:$A,0))),"")</f>
        <v/>
      </c>
      <c r="P666" s="2" t="str">
        <f t="shared" si="30"/>
        <v/>
      </c>
      <c r="Q666" s="2" t="str">
        <f t="shared" si="31"/>
        <v/>
      </c>
      <c r="R666" s="2" t="str">
        <f t="shared" si="32"/>
        <v/>
      </c>
      <c r="S666" s="2" t="str">
        <f>IFERROR(IF($F666="","",INDEX(リスト!$C:$C,MATCH($F666,リスト!$B:$B,0))),"")</f>
        <v/>
      </c>
      <c r="T666" s="2" t="str">
        <f>IFERROR(IF($K666="","",INDEX(リスト!$F:$F,MATCH($K666,リスト!$E:$E,0))),"")</f>
        <v/>
      </c>
      <c r="U666" s="2" t="str">
        <f>IF($B666="","",RIGHT($G666*1000+200+COUNTIF($G$2:$G666,$G666),9))</f>
        <v/>
      </c>
      <c r="V666" s="2" t="str">
        <f>IF(OR($B666="",設定!$I$15="",設定!$I$15="独立"),"",IF($M666="","　－　",IF($L666="",IF(設定!$I$15="所・名","　－　・"&amp;$M666,IF(設定!$I$15="所/名","　－　 / "&amp;$M666,IF(設定!$I$15="(所)名","(　－　) "&amp;$M666,IF(設定!$I$15="名・所",$M666&amp;"・　－　",IF(設定!$I$15="名/所",$M666&amp;" / 　－　",IF(設定!$I$15="名(所)",$M666&amp;"(　－　)")))))),IF(設定!$I$15="所・名",INDEX(リスト!$S$2:$S$48,MATCH($L666,リスト!$R$2:$R$48,0))&amp;"・"&amp;$M666,IF(設定!$I$15="所/名",INDEX(リスト!$S$2:$S$48,MATCH($L666,リスト!$R$2:$R$48,0))&amp;" / "&amp;$M666,IF(設定!$I$15="(所)名","("&amp;INDEX(リスト!$S$2:$S$48,MATCH($L666,リスト!$R$2:$R$48,0))&amp;") "&amp;$M666,IF(設定!$I$15="名・所",$M666&amp;"・"&amp;INDEX(リスト!$S$2:$S$48,MATCH($L666,リスト!$R$2:$R$48,0)),IF(設定!$I$15="名/所",$M666&amp;" / "&amp;INDEX(リスト!$S$2:$S$48,MATCH($L666,リスト!$R$2:$R$48,0)),IF(設定!$I$15="名(所)",$M666&amp;" ("&amp;INDEX(リスト!$S$2:$S$48,MATCH($L666,リスト!$R$2:$R$48,0))&amp;")")))))))))</f>
        <v/>
      </c>
    </row>
    <row r="667" spans="15:22" x14ac:dyDescent="0.4">
      <c r="O667" s="2" t="str">
        <f>IFERROR(IF($B667="","",INDEX(所属情報!$E:$E,MATCH($A667,所属情報!$A:$A,0))),"")</f>
        <v/>
      </c>
      <c r="P667" s="2" t="str">
        <f t="shared" si="30"/>
        <v/>
      </c>
      <c r="Q667" s="2" t="str">
        <f t="shared" si="31"/>
        <v/>
      </c>
      <c r="R667" s="2" t="str">
        <f t="shared" si="32"/>
        <v/>
      </c>
      <c r="S667" s="2" t="str">
        <f>IFERROR(IF($F667="","",INDEX(リスト!$C:$C,MATCH($F667,リスト!$B:$B,0))),"")</f>
        <v/>
      </c>
      <c r="T667" s="2" t="str">
        <f>IFERROR(IF($K667="","",INDEX(リスト!$F:$F,MATCH($K667,リスト!$E:$E,0))),"")</f>
        <v/>
      </c>
      <c r="U667" s="2" t="str">
        <f>IF($B667="","",RIGHT($G667*1000+200+COUNTIF($G$2:$G667,$G667),9))</f>
        <v/>
      </c>
      <c r="V667" s="2" t="str">
        <f>IF(OR($B667="",設定!$I$15="",設定!$I$15="独立"),"",IF($M667="","　－　",IF($L667="",IF(設定!$I$15="所・名","　－　・"&amp;$M667,IF(設定!$I$15="所/名","　－　 / "&amp;$M667,IF(設定!$I$15="(所)名","(　－　) "&amp;$M667,IF(設定!$I$15="名・所",$M667&amp;"・　－　",IF(設定!$I$15="名/所",$M667&amp;" / 　－　",IF(設定!$I$15="名(所)",$M667&amp;"(　－　)")))))),IF(設定!$I$15="所・名",INDEX(リスト!$S$2:$S$48,MATCH($L667,リスト!$R$2:$R$48,0))&amp;"・"&amp;$M667,IF(設定!$I$15="所/名",INDEX(リスト!$S$2:$S$48,MATCH($L667,リスト!$R$2:$R$48,0))&amp;" / "&amp;$M667,IF(設定!$I$15="(所)名","("&amp;INDEX(リスト!$S$2:$S$48,MATCH($L667,リスト!$R$2:$R$48,0))&amp;") "&amp;$M667,IF(設定!$I$15="名・所",$M667&amp;"・"&amp;INDEX(リスト!$S$2:$S$48,MATCH($L667,リスト!$R$2:$R$48,0)),IF(設定!$I$15="名/所",$M667&amp;" / "&amp;INDEX(リスト!$S$2:$S$48,MATCH($L667,リスト!$R$2:$R$48,0)),IF(設定!$I$15="名(所)",$M667&amp;" ("&amp;INDEX(リスト!$S$2:$S$48,MATCH($L667,リスト!$R$2:$R$48,0))&amp;")")))))))))</f>
        <v/>
      </c>
    </row>
    <row r="668" spans="15:22" x14ac:dyDescent="0.4">
      <c r="O668" s="2" t="str">
        <f>IFERROR(IF($B668="","",INDEX(所属情報!$E:$E,MATCH($A668,所属情報!$A:$A,0))),"")</f>
        <v/>
      </c>
      <c r="P668" s="2" t="str">
        <f t="shared" si="30"/>
        <v/>
      </c>
      <c r="Q668" s="2" t="str">
        <f t="shared" si="31"/>
        <v/>
      </c>
      <c r="R668" s="2" t="str">
        <f t="shared" si="32"/>
        <v/>
      </c>
      <c r="S668" s="2" t="str">
        <f>IFERROR(IF($F668="","",INDEX(リスト!$C:$C,MATCH($F668,リスト!$B:$B,0))),"")</f>
        <v/>
      </c>
      <c r="T668" s="2" t="str">
        <f>IFERROR(IF($K668="","",INDEX(リスト!$F:$F,MATCH($K668,リスト!$E:$E,0))),"")</f>
        <v/>
      </c>
      <c r="U668" s="2" t="str">
        <f>IF($B668="","",RIGHT($G668*1000+200+COUNTIF($G$2:$G668,$G668),9))</f>
        <v/>
      </c>
      <c r="V668" s="2" t="str">
        <f>IF(OR($B668="",設定!$I$15="",設定!$I$15="独立"),"",IF($M668="","　－　",IF($L668="",IF(設定!$I$15="所・名","　－　・"&amp;$M668,IF(設定!$I$15="所/名","　－　 / "&amp;$M668,IF(設定!$I$15="(所)名","(　－　) "&amp;$M668,IF(設定!$I$15="名・所",$M668&amp;"・　－　",IF(設定!$I$15="名/所",$M668&amp;" / 　－　",IF(設定!$I$15="名(所)",$M668&amp;"(　－　)")))))),IF(設定!$I$15="所・名",INDEX(リスト!$S$2:$S$48,MATCH($L668,リスト!$R$2:$R$48,0))&amp;"・"&amp;$M668,IF(設定!$I$15="所/名",INDEX(リスト!$S$2:$S$48,MATCH($L668,リスト!$R$2:$R$48,0))&amp;" / "&amp;$M668,IF(設定!$I$15="(所)名","("&amp;INDEX(リスト!$S$2:$S$48,MATCH($L668,リスト!$R$2:$R$48,0))&amp;") "&amp;$M668,IF(設定!$I$15="名・所",$M668&amp;"・"&amp;INDEX(リスト!$S$2:$S$48,MATCH($L668,リスト!$R$2:$R$48,0)),IF(設定!$I$15="名/所",$M668&amp;" / "&amp;INDEX(リスト!$S$2:$S$48,MATCH($L668,リスト!$R$2:$R$48,0)),IF(設定!$I$15="名(所)",$M668&amp;" ("&amp;INDEX(リスト!$S$2:$S$48,MATCH($L668,リスト!$R$2:$R$48,0))&amp;")")))))))))</f>
        <v/>
      </c>
    </row>
    <row r="669" spans="15:22" x14ac:dyDescent="0.4">
      <c r="O669" s="2" t="str">
        <f>IFERROR(IF($B669="","",INDEX(所属情報!$E:$E,MATCH($A669,所属情報!$A:$A,0))),"")</f>
        <v/>
      </c>
      <c r="P669" s="2" t="str">
        <f t="shared" si="30"/>
        <v/>
      </c>
      <c r="Q669" s="2" t="str">
        <f t="shared" si="31"/>
        <v/>
      </c>
      <c r="R669" s="2" t="str">
        <f t="shared" si="32"/>
        <v/>
      </c>
      <c r="S669" s="2" t="str">
        <f>IFERROR(IF($F669="","",INDEX(リスト!$C:$C,MATCH($F669,リスト!$B:$B,0))),"")</f>
        <v/>
      </c>
      <c r="T669" s="2" t="str">
        <f>IFERROR(IF($K669="","",INDEX(リスト!$F:$F,MATCH($K669,リスト!$E:$E,0))),"")</f>
        <v/>
      </c>
      <c r="U669" s="2" t="str">
        <f>IF($B669="","",RIGHT($G669*1000+200+COUNTIF($G$2:$G669,$G669),9))</f>
        <v/>
      </c>
      <c r="V669" s="2" t="str">
        <f>IF(OR($B669="",設定!$I$15="",設定!$I$15="独立"),"",IF($M669="","　－　",IF($L669="",IF(設定!$I$15="所・名","　－　・"&amp;$M669,IF(設定!$I$15="所/名","　－　 / "&amp;$M669,IF(設定!$I$15="(所)名","(　－　) "&amp;$M669,IF(設定!$I$15="名・所",$M669&amp;"・　－　",IF(設定!$I$15="名/所",$M669&amp;" / 　－　",IF(設定!$I$15="名(所)",$M669&amp;"(　－　)")))))),IF(設定!$I$15="所・名",INDEX(リスト!$S$2:$S$48,MATCH($L669,リスト!$R$2:$R$48,0))&amp;"・"&amp;$M669,IF(設定!$I$15="所/名",INDEX(リスト!$S$2:$S$48,MATCH($L669,リスト!$R$2:$R$48,0))&amp;" / "&amp;$M669,IF(設定!$I$15="(所)名","("&amp;INDEX(リスト!$S$2:$S$48,MATCH($L669,リスト!$R$2:$R$48,0))&amp;") "&amp;$M669,IF(設定!$I$15="名・所",$M669&amp;"・"&amp;INDEX(リスト!$S$2:$S$48,MATCH($L669,リスト!$R$2:$R$48,0)),IF(設定!$I$15="名/所",$M669&amp;" / "&amp;INDEX(リスト!$S$2:$S$48,MATCH($L669,リスト!$R$2:$R$48,0)),IF(設定!$I$15="名(所)",$M669&amp;" ("&amp;INDEX(リスト!$S$2:$S$48,MATCH($L669,リスト!$R$2:$R$48,0))&amp;")")))))))))</f>
        <v/>
      </c>
    </row>
    <row r="670" spans="15:22" x14ac:dyDescent="0.4">
      <c r="O670" s="2" t="str">
        <f>IFERROR(IF($B670="","",INDEX(所属情報!$E:$E,MATCH($A670,所属情報!$A:$A,0))),"")</f>
        <v/>
      </c>
      <c r="P670" s="2" t="str">
        <f t="shared" si="30"/>
        <v/>
      </c>
      <c r="Q670" s="2" t="str">
        <f t="shared" si="31"/>
        <v/>
      </c>
      <c r="R670" s="2" t="str">
        <f t="shared" si="32"/>
        <v/>
      </c>
      <c r="S670" s="2" t="str">
        <f>IFERROR(IF($F670="","",INDEX(リスト!$C:$C,MATCH($F670,リスト!$B:$B,0))),"")</f>
        <v/>
      </c>
      <c r="T670" s="2" t="str">
        <f>IFERROR(IF($K670="","",INDEX(リスト!$F:$F,MATCH($K670,リスト!$E:$E,0))),"")</f>
        <v/>
      </c>
      <c r="U670" s="2" t="str">
        <f>IF($B670="","",RIGHT($G670*1000+200+COUNTIF($G$2:$G670,$G670),9))</f>
        <v/>
      </c>
      <c r="V670" s="2" t="str">
        <f>IF(OR($B670="",設定!$I$15="",設定!$I$15="独立"),"",IF($M670="","　－　",IF($L670="",IF(設定!$I$15="所・名","　－　・"&amp;$M670,IF(設定!$I$15="所/名","　－　 / "&amp;$M670,IF(設定!$I$15="(所)名","(　－　) "&amp;$M670,IF(設定!$I$15="名・所",$M670&amp;"・　－　",IF(設定!$I$15="名/所",$M670&amp;" / 　－　",IF(設定!$I$15="名(所)",$M670&amp;"(　－　)")))))),IF(設定!$I$15="所・名",INDEX(リスト!$S$2:$S$48,MATCH($L670,リスト!$R$2:$R$48,0))&amp;"・"&amp;$M670,IF(設定!$I$15="所/名",INDEX(リスト!$S$2:$S$48,MATCH($L670,リスト!$R$2:$R$48,0))&amp;" / "&amp;$M670,IF(設定!$I$15="(所)名","("&amp;INDEX(リスト!$S$2:$S$48,MATCH($L670,リスト!$R$2:$R$48,0))&amp;") "&amp;$M670,IF(設定!$I$15="名・所",$M670&amp;"・"&amp;INDEX(リスト!$S$2:$S$48,MATCH($L670,リスト!$R$2:$R$48,0)),IF(設定!$I$15="名/所",$M670&amp;" / "&amp;INDEX(リスト!$S$2:$S$48,MATCH($L670,リスト!$R$2:$R$48,0)),IF(設定!$I$15="名(所)",$M670&amp;" ("&amp;INDEX(リスト!$S$2:$S$48,MATCH($L670,リスト!$R$2:$R$48,0))&amp;")")))))))))</f>
        <v/>
      </c>
    </row>
    <row r="671" spans="15:22" x14ac:dyDescent="0.4">
      <c r="O671" s="2" t="str">
        <f>IFERROR(IF($B671="","",INDEX(所属情報!$E:$E,MATCH($A671,所属情報!$A:$A,0))),"")</f>
        <v/>
      </c>
      <c r="P671" s="2" t="str">
        <f t="shared" si="30"/>
        <v/>
      </c>
      <c r="Q671" s="2" t="str">
        <f t="shared" si="31"/>
        <v/>
      </c>
      <c r="R671" s="2" t="str">
        <f t="shared" si="32"/>
        <v/>
      </c>
      <c r="S671" s="2" t="str">
        <f>IFERROR(IF($F671="","",INDEX(リスト!$C:$C,MATCH($F671,リスト!$B:$B,0))),"")</f>
        <v/>
      </c>
      <c r="T671" s="2" t="str">
        <f>IFERROR(IF($K671="","",INDEX(リスト!$F:$F,MATCH($K671,リスト!$E:$E,0))),"")</f>
        <v/>
      </c>
      <c r="U671" s="2" t="str">
        <f>IF($B671="","",RIGHT($G671*1000+200+COUNTIF($G$2:$G671,$G671),9))</f>
        <v/>
      </c>
      <c r="V671" s="2" t="str">
        <f>IF(OR($B671="",設定!$I$15="",設定!$I$15="独立"),"",IF($M671="","　－　",IF($L671="",IF(設定!$I$15="所・名","　－　・"&amp;$M671,IF(設定!$I$15="所/名","　－　 / "&amp;$M671,IF(設定!$I$15="(所)名","(　－　) "&amp;$M671,IF(設定!$I$15="名・所",$M671&amp;"・　－　",IF(設定!$I$15="名/所",$M671&amp;" / 　－　",IF(設定!$I$15="名(所)",$M671&amp;"(　－　)")))))),IF(設定!$I$15="所・名",INDEX(リスト!$S$2:$S$48,MATCH($L671,リスト!$R$2:$R$48,0))&amp;"・"&amp;$M671,IF(設定!$I$15="所/名",INDEX(リスト!$S$2:$S$48,MATCH($L671,リスト!$R$2:$R$48,0))&amp;" / "&amp;$M671,IF(設定!$I$15="(所)名","("&amp;INDEX(リスト!$S$2:$S$48,MATCH($L671,リスト!$R$2:$R$48,0))&amp;") "&amp;$M671,IF(設定!$I$15="名・所",$M671&amp;"・"&amp;INDEX(リスト!$S$2:$S$48,MATCH($L671,リスト!$R$2:$R$48,0)),IF(設定!$I$15="名/所",$M671&amp;" / "&amp;INDEX(リスト!$S$2:$S$48,MATCH($L671,リスト!$R$2:$R$48,0)),IF(設定!$I$15="名(所)",$M671&amp;" ("&amp;INDEX(リスト!$S$2:$S$48,MATCH($L671,リスト!$R$2:$R$48,0))&amp;")")))))))))</f>
        <v/>
      </c>
    </row>
    <row r="672" spans="15:22" x14ac:dyDescent="0.4">
      <c r="O672" s="2" t="str">
        <f>IFERROR(IF($B672="","",INDEX(所属情報!$E:$E,MATCH($A672,所属情報!$A:$A,0))),"")</f>
        <v/>
      </c>
      <c r="P672" s="2" t="str">
        <f t="shared" si="30"/>
        <v/>
      </c>
      <c r="Q672" s="2" t="str">
        <f t="shared" si="31"/>
        <v/>
      </c>
      <c r="R672" s="2" t="str">
        <f t="shared" si="32"/>
        <v/>
      </c>
      <c r="S672" s="2" t="str">
        <f>IFERROR(IF($F672="","",INDEX(リスト!$C:$C,MATCH($F672,リスト!$B:$B,0))),"")</f>
        <v/>
      </c>
      <c r="T672" s="2" t="str">
        <f>IFERROR(IF($K672="","",INDEX(リスト!$F:$F,MATCH($K672,リスト!$E:$E,0))),"")</f>
        <v/>
      </c>
      <c r="U672" s="2" t="str">
        <f>IF($B672="","",RIGHT($G672*1000+200+COUNTIF($G$2:$G672,$G672),9))</f>
        <v/>
      </c>
      <c r="V672" s="2" t="str">
        <f>IF(OR($B672="",設定!$I$15="",設定!$I$15="独立"),"",IF($M672="","　－　",IF($L672="",IF(設定!$I$15="所・名","　－　・"&amp;$M672,IF(設定!$I$15="所/名","　－　 / "&amp;$M672,IF(設定!$I$15="(所)名","(　－　) "&amp;$M672,IF(設定!$I$15="名・所",$M672&amp;"・　－　",IF(設定!$I$15="名/所",$M672&amp;" / 　－　",IF(設定!$I$15="名(所)",$M672&amp;"(　－　)")))))),IF(設定!$I$15="所・名",INDEX(リスト!$S$2:$S$48,MATCH($L672,リスト!$R$2:$R$48,0))&amp;"・"&amp;$M672,IF(設定!$I$15="所/名",INDEX(リスト!$S$2:$S$48,MATCH($L672,リスト!$R$2:$R$48,0))&amp;" / "&amp;$M672,IF(設定!$I$15="(所)名","("&amp;INDEX(リスト!$S$2:$S$48,MATCH($L672,リスト!$R$2:$R$48,0))&amp;") "&amp;$M672,IF(設定!$I$15="名・所",$M672&amp;"・"&amp;INDEX(リスト!$S$2:$S$48,MATCH($L672,リスト!$R$2:$R$48,0)),IF(設定!$I$15="名/所",$M672&amp;" / "&amp;INDEX(リスト!$S$2:$S$48,MATCH($L672,リスト!$R$2:$R$48,0)),IF(設定!$I$15="名(所)",$M672&amp;" ("&amp;INDEX(リスト!$S$2:$S$48,MATCH($L672,リスト!$R$2:$R$48,0))&amp;")")))))))))</f>
        <v/>
      </c>
    </row>
    <row r="673" spans="15:22" x14ac:dyDescent="0.4">
      <c r="O673" s="2" t="str">
        <f>IFERROR(IF($B673="","",INDEX(所属情報!$E:$E,MATCH($A673,所属情報!$A:$A,0))),"")</f>
        <v/>
      </c>
      <c r="P673" s="2" t="str">
        <f t="shared" si="30"/>
        <v/>
      </c>
      <c r="Q673" s="2" t="str">
        <f t="shared" si="31"/>
        <v/>
      </c>
      <c r="R673" s="2" t="str">
        <f t="shared" si="32"/>
        <v/>
      </c>
      <c r="S673" s="2" t="str">
        <f>IFERROR(IF($F673="","",INDEX(リスト!$C:$C,MATCH($F673,リスト!$B:$B,0))),"")</f>
        <v/>
      </c>
      <c r="T673" s="2" t="str">
        <f>IFERROR(IF($K673="","",INDEX(リスト!$F:$F,MATCH($K673,リスト!$E:$E,0))),"")</f>
        <v/>
      </c>
      <c r="U673" s="2" t="str">
        <f>IF($B673="","",RIGHT($G673*1000+200+COUNTIF($G$2:$G673,$G673),9))</f>
        <v/>
      </c>
      <c r="V673" s="2" t="str">
        <f>IF(OR($B673="",設定!$I$15="",設定!$I$15="独立"),"",IF($M673="","　－　",IF($L673="",IF(設定!$I$15="所・名","　－　・"&amp;$M673,IF(設定!$I$15="所/名","　－　 / "&amp;$M673,IF(設定!$I$15="(所)名","(　－　) "&amp;$M673,IF(設定!$I$15="名・所",$M673&amp;"・　－　",IF(設定!$I$15="名/所",$M673&amp;" / 　－　",IF(設定!$I$15="名(所)",$M673&amp;"(　－　)")))))),IF(設定!$I$15="所・名",INDEX(リスト!$S$2:$S$48,MATCH($L673,リスト!$R$2:$R$48,0))&amp;"・"&amp;$M673,IF(設定!$I$15="所/名",INDEX(リスト!$S$2:$S$48,MATCH($L673,リスト!$R$2:$R$48,0))&amp;" / "&amp;$M673,IF(設定!$I$15="(所)名","("&amp;INDEX(リスト!$S$2:$S$48,MATCH($L673,リスト!$R$2:$R$48,0))&amp;") "&amp;$M673,IF(設定!$I$15="名・所",$M673&amp;"・"&amp;INDEX(リスト!$S$2:$S$48,MATCH($L673,リスト!$R$2:$R$48,0)),IF(設定!$I$15="名/所",$M673&amp;" / "&amp;INDEX(リスト!$S$2:$S$48,MATCH($L673,リスト!$R$2:$R$48,0)),IF(設定!$I$15="名(所)",$M673&amp;" ("&amp;INDEX(リスト!$S$2:$S$48,MATCH($L673,リスト!$R$2:$R$48,0))&amp;")")))))))))</f>
        <v/>
      </c>
    </row>
    <row r="674" spans="15:22" x14ac:dyDescent="0.4">
      <c r="O674" s="2" t="str">
        <f>IFERROR(IF($B674="","",INDEX(所属情報!$E:$E,MATCH($A674,所属情報!$A:$A,0))),"")</f>
        <v/>
      </c>
      <c r="P674" s="2" t="str">
        <f t="shared" si="30"/>
        <v/>
      </c>
      <c r="Q674" s="2" t="str">
        <f t="shared" si="31"/>
        <v/>
      </c>
      <c r="R674" s="2" t="str">
        <f t="shared" si="32"/>
        <v/>
      </c>
      <c r="S674" s="2" t="str">
        <f>IFERROR(IF($F674="","",INDEX(リスト!$C:$C,MATCH($F674,リスト!$B:$B,0))),"")</f>
        <v/>
      </c>
      <c r="T674" s="2" t="str">
        <f>IFERROR(IF($K674="","",INDEX(リスト!$F:$F,MATCH($K674,リスト!$E:$E,0))),"")</f>
        <v/>
      </c>
      <c r="U674" s="2" t="str">
        <f>IF($B674="","",RIGHT($G674*1000+200+COUNTIF($G$2:$G674,$G674),9))</f>
        <v/>
      </c>
      <c r="V674" s="2" t="str">
        <f>IF(OR($B674="",設定!$I$15="",設定!$I$15="独立"),"",IF($M674="","　－　",IF($L674="",IF(設定!$I$15="所・名","　－　・"&amp;$M674,IF(設定!$I$15="所/名","　－　 / "&amp;$M674,IF(設定!$I$15="(所)名","(　－　) "&amp;$M674,IF(設定!$I$15="名・所",$M674&amp;"・　－　",IF(設定!$I$15="名/所",$M674&amp;" / 　－　",IF(設定!$I$15="名(所)",$M674&amp;"(　－　)")))))),IF(設定!$I$15="所・名",INDEX(リスト!$S$2:$S$48,MATCH($L674,リスト!$R$2:$R$48,0))&amp;"・"&amp;$M674,IF(設定!$I$15="所/名",INDEX(リスト!$S$2:$S$48,MATCH($L674,リスト!$R$2:$R$48,0))&amp;" / "&amp;$M674,IF(設定!$I$15="(所)名","("&amp;INDEX(リスト!$S$2:$S$48,MATCH($L674,リスト!$R$2:$R$48,0))&amp;") "&amp;$M674,IF(設定!$I$15="名・所",$M674&amp;"・"&amp;INDEX(リスト!$S$2:$S$48,MATCH($L674,リスト!$R$2:$R$48,0)),IF(設定!$I$15="名/所",$M674&amp;" / "&amp;INDEX(リスト!$S$2:$S$48,MATCH($L674,リスト!$R$2:$R$48,0)),IF(設定!$I$15="名(所)",$M674&amp;" ("&amp;INDEX(リスト!$S$2:$S$48,MATCH($L674,リスト!$R$2:$R$48,0))&amp;")")))))))))</f>
        <v/>
      </c>
    </row>
    <row r="675" spans="15:22" x14ac:dyDescent="0.4">
      <c r="O675" s="2" t="str">
        <f>IFERROR(IF($B675="","",INDEX(所属情報!$E:$E,MATCH($A675,所属情報!$A:$A,0))),"")</f>
        <v/>
      </c>
      <c r="P675" s="2" t="str">
        <f t="shared" si="30"/>
        <v/>
      </c>
      <c r="Q675" s="2" t="str">
        <f t="shared" si="31"/>
        <v/>
      </c>
      <c r="R675" s="2" t="str">
        <f t="shared" si="32"/>
        <v/>
      </c>
      <c r="S675" s="2" t="str">
        <f>IFERROR(IF($F675="","",INDEX(リスト!$C:$C,MATCH($F675,リスト!$B:$B,0))),"")</f>
        <v/>
      </c>
      <c r="T675" s="2" t="str">
        <f>IFERROR(IF($K675="","",INDEX(リスト!$F:$F,MATCH($K675,リスト!$E:$E,0))),"")</f>
        <v/>
      </c>
      <c r="U675" s="2" t="str">
        <f>IF($B675="","",RIGHT($G675*1000+200+COUNTIF($G$2:$G675,$G675),9))</f>
        <v/>
      </c>
      <c r="V675" s="2" t="str">
        <f>IF(OR($B675="",設定!$I$15="",設定!$I$15="独立"),"",IF($M675="","　－　",IF($L675="",IF(設定!$I$15="所・名","　－　・"&amp;$M675,IF(設定!$I$15="所/名","　－　 / "&amp;$M675,IF(設定!$I$15="(所)名","(　－　) "&amp;$M675,IF(設定!$I$15="名・所",$M675&amp;"・　－　",IF(設定!$I$15="名/所",$M675&amp;" / 　－　",IF(設定!$I$15="名(所)",$M675&amp;"(　－　)")))))),IF(設定!$I$15="所・名",INDEX(リスト!$S$2:$S$48,MATCH($L675,リスト!$R$2:$R$48,0))&amp;"・"&amp;$M675,IF(設定!$I$15="所/名",INDEX(リスト!$S$2:$S$48,MATCH($L675,リスト!$R$2:$R$48,0))&amp;" / "&amp;$M675,IF(設定!$I$15="(所)名","("&amp;INDEX(リスト!$S$2:$S$48,MATCH($L675,リスト!$R$2:$R$48,0))&amp;") "&amp;$M675,IF(設定!$I$15="名・所",$M675&amp;"・"&amp;INDEX(リスト!$S$2:$S$48,MATCH($L675,リスト!$R$2:$R$48,0)),IF(設定!$I$15="名/所",$M675&amp;" / "&amp;INDEX(リスト!$S$2:$S$48,MATCH($L675,リスト!$R$2:$R$48,0)),IF(設定!$I$15="名(所)",$M675&amp;" ("&amp;INDEX(リスト!$S$2:$S$48,MATCH($L675,リスト!$R$2:$R$48,0))&amp;")")))))))))</f>
        <v/>
      </c>
    </row>
    <row r="676" spans="15:22" x14ac:dyDescent="0.4">
      <c r="O676" s="2" t="str">
        <f>IFERROR(IF($B676="","",INDEX(所属情報!$E:$E,MATCH($A676,所属情報!$A:$A,0))),"")</f>
        <v/>
      </c>
      <c r="P676" s="2" t="str">
        <f t="shared" si="30"/>
        <v/>
      </c>
      <c r="Q676" s="2" t="str">
        <f t="shared" si="31"/>
        <v/>
      </c>
      <c r="R676" s="2" t="str">
        <f t="shared" si="32"/>
        <v/>
      </c>
      <c r="S676" s="2" t="str">
        <f>IFERROR(IF($F676="","",INDEX(リスト!$C:$C,MATCH($F676,リスト!$B:$B,0))),"")</f>
        <v/>
      </c>
      <c r="T676" s="2" t="str">
        <f>IFERROR(IF($K676="","",INDEX(リスト!$F:$F,MATCH($K676,リスト!$E:$E,0))),"")</f>
        <v/>
      </c>
      <c r="U676" s="2" t="str">
        <f>IF($B676="","",RIGHT($G676*1000+200+COUNTIF($G$2:$G676,$G676),9))</f>
        <v/>
      </c>
      <c r="V676" s="2" t="str">
        <f>IF(OR($B676="",設定!$I$15="",設定!$I$15="独立"),"",IF($M676="","　－　",IF($L676="",IF(設定!$I$15="所・名","　－　・"&amp;$M676,IF(設定!$I$15="所/名","　－　 / "&amp;$M676,IF(設定!$I$15="(所)名","(　－　) "&amp;$M676,IF(設定!$I$15="名・所",$M676&amp;"・　－　",IF(設定!$I$15="名/所",$M676&amp;" / 　－　",IF(設定!$I$15="名(所)",$M676&amp;"(　－　)")))))),IF(設定!$I$15="所・名",INDEX(リスト!$S$2:$S$48,MATCH($L676,リスト!$R$2:$R$48,0))&amp;"・"&amp;$M676,IF(設定!$I$15="所/名",INDEX(リスト!$S$2:$S$48,MATCH($L676,リスト!$R$2:$R$48,0))&amp;" / "&amp;$M676,IF(設定!$I$15="(所)名","("&amp;INDEX(リスト!$S$2:$S$48,MATCH($L676,リスト!$R$2:$R$48,0))&amp;") "&amp;$M676,IF(設定!$I$15="名・所",$M676&amp;"・"&amp;INDEX(リスト!$S$2:$S$48,MATCH($L676,リスト!$R$2:$R$48,0)),IF(設定!$I$15="名/所",$M676&amp;" / "&amp;INDEX(リスト!$S$2:$S$48,MATCH($L676,リスト!$R$2:$R$48,0)),IF(設定!$I$15="名(所)",$M676&amp;" ("&amp;INDEX(リスト!$S$2:$S$48,MATCH($L676,リスト!$R$2:$R$48,0))&amp;")")))))))))</f>
        <v/>
      </c>
    </row>
    <row r="677" spans="15:22" x14ac:dyDescent="0.4">
      <c r="O677" s="2" t="str">
        <f>IFERROR(IF($B677="","",INDEX(所属情報!$E:$E,MATCH($A677,所属情報!$A:$A,0))),"")</f>
        <v/>
      </c>
      <c r="P677" s="2" t="str">
        <f t="shared" si="30"/>
        <v/>
      </c>
      <c r="Q677" s="2" t="str">
        <f t="shared" si="31"/>
        <v/>
      </c>
      <c r="R677" s="2" t="str">
        <f t="shared" si="32"/>
        <v/>
      </c>
      <c r="S677" s="2" t="str">
        <f>IFERROR(IF($F677="","",INDEX(リスト!$C:$C,MATCH($F677,リスト!$B:$B,0))),"")</f>
        <v/>
      </c>
      <c r="T677" s="2" t="str">
        <f>IFERROR(IF($K677="","",INDEX(リスト!$F:$F,MATCH($K677,リスト!$E:$E,0))),"")</f>
        <v/>
      </c>
      <c r="U677" s="2" t="str">
        <f>IF($B677="","",RIGHT($G677*1000+200+COUNTIF($G$2:$G677,$G677),9))</f>
        <v/>
      </c>
      <c r="V677" s="2" t="str">
        <f>IF(OR($B677="",設定!$I$15="",設定!$I$15="独立"),"",IF($M677="","　－　",IF($L677="",IF(設定!$I$15="所・名","　－　・"&amp;$M677,IF(設定!$I$15="所/名","　－　 / "&amp;$M677,IF(設定!$I$15="(所)名","(　－　) "&amp;$M677,IF(設定!$I$15="名・所",$M677&amp;"・　－　",IF(設定!$I$15="名/所",$M677&amp;" / 　－　",IF(設定!$I$15="名(所)",$M677&amp;"(　－　)")))))),IF(設定!$I$15="所・名",INDEX(リスト!$S$2:$S$48,MATCH($L677,リスト!$R$2:$R$48,0))&amp;"・"&amp;$M677,IF(設定!$I$15="所/名",INDEX(リスト!$S$2:$S$48,MATCH($L677,リスト!$R$2:$R$48,0))&amp;" / "&amp;$M677,IF(設定!$I$15="(所)名","("&amp;INDEX(リスト!$S$2:$S$48,MATCH($L677,リスト!$R$2:$R$48,0))&amp;") "&amp;$M677,IF(設定!$I$15="名・所",$M677&amp;"・"&amp;INDEX(リスト!$S$2:$S$48,MATCH($L677,リスト!$R$2:$R$48,0)),IF(設定!$I$15="名/所",$M677&amp;" / "&amp;INDEX(リスト!$S$2:$S$48,MATCH($L677,リスト!$R$2:$R$48,0)),IF(設定!$I$15="名(所)",$M677&amp;" ("&amp;INDEX(リスト!$S$2:$S$48,MATCH($L677,リスト!$R$2:$R$48,0))&amp;")")))))))))</f>
        <v/>
      </c>
    </row>
    <row r="678" spans="15:22" x14ac:dyDescent="0.4">
      <c r="O678" s="2" t="str">
        <f>IFERROR(IF($B678="","",INDEX(所属情報!$E:$E,MATCH($A678,所属情報!$A:$A,0))),"")</f>
        <v/>
      </c>
      <c r="P678" s="2" t="str">
        <f t="shared" si="30"/>
        <v/>
      </c>
      <c r="Q678" s="2" t="str">
        <f t="shared" si="31"/>
        <v/>
      </c>
      <c r="R678" s="2" t="str">
        <f t="shared" si="32"/>
        <v/>
      </c>
      <c r="S678" s="2" t="str">
        <f>IFERROR(IF($F678="","",INDEX(リスト!$C:$C,MATCH($F678,リスト!$B:$B,0))),"")</f>
        <v/>
      </c>
      <c r="T678" s="2" t="str">
        <f>IFERROR(IF($K678="","",INDEX(リスト!$F:$F,MATCH($K678,リスト!$E:$E,0))),"")</f>
        <v/>
      </c>
      <c r="U678" s="2" t="str">
        <f>IF($B678="","",RIGHT($G678*1000+200+COUNTIF($G$2:$G678,$G678),9))</f>
        <v/>
      </c>
      <c r="V678" s="2" t="str">
        <f>IF(OR($B678="",設定!$I$15="",設定!$I$15="独立"),"",IF($M678="","　－　",IF($L678="",IF(設定!$I$15="所・名","　－　・"&amp;$M678,IF(設定!$I$15="所/名","　－　 / "&amp;$M678,IF(設定!$I$15="(所)名","(　－　) "&amp;$M678,IF(設定!$I$15="名・所",$M678&amp;"・　－　",IF(設定!$I$15="名/所",$M678&amp;" / 　－　",IF(設定!$I$15="名(所)",$M678&amp;"(　－　)")))))),IF(設定!$I$15="所・名",INDEX(リスト!$S$2:$S$48,MATCH($L678,リスト!$R$2:$R$48,0))&amp;"・"&amp;$M678,IF(設定!$I$15="所/名",INDEX(リスト!$S$2:$S$48,MATCH($L678,リスト!$R$2:$R$48,0))&amp;" / "&amp;$M678,IF(設定!$I$15="(所)名","("&amp;INDEX(リスト!$S$2:$S$48,MATCH($L678,リスト!$R$2:$R$48,0))&amp;") "&amp;$M678,IF(設定!$I$15="名・所",$M678&amp;"・"&amp;INDEX(リスト!$S$2:$S$48,MATCH($L678,リスト!$R$2:$R$48,0)),IF(設定!$I$15="名/所",$M678&amp;" / "&amp;INDEX(リスト!$S$2:$S$48,MATCH($L678,リスト!$R$2:$R$48,0)),IF(設定!$I$15="名(所)",$M678&amp;" ("&amp;INDEX(リスト!$S$2:$S$48,MATCH($L678,リスト!$R$2:$R$48,0))&amp;")")))))))))</f>
        <v/>
      </c>
    </row>
    <row r="679" spans="15:22" x14ac:dyDescent="0.4">
      <c r="O679" s="2" t="str">
        <f>IFERROR(IF($B679="","",INDEX(所属情報!$E:$E,MATCH($A679,所属情報!$A:$A,0))),"")</f>
        <v/>
      </c>
      <c r="P679" s="2" t="str">
        <f t="shared" si="30"/>
        <v/>
      </c>
      <c r="Q679" s="2" t="str">
        <f t="shared" si="31"/>
        <v/>
      </c>
      <c r="R679" s="2" t="str">
        <f t="shared" si="32"/>
        <v/>
      </c>
      <c r="S679" s="2" t="str">
        <f>IFERROR(IF($F679="","",INDEX(リスト!$C:$C,MATCH($F679,リスト!$B:$B,0))),"")</f>
        <v/>
      </c>
      <c r="T679" s="2" t="str">
        <f>IFERROR(IF($K679="","",INDEX(リスト!$F:$F,MATCH($K679,リスト!$E:$E,0))),"")</f>
        <v/>
      </c>
      <c r="U679" s="2" t="str">
        <f>IF($B679="","",RIGHT($G679*1000+200+COUNTIF($G$2:$G679,$G679),9))</f>
        <v/>
      </c>
      <c r="V679" s="2" t="str">
        <f>IF(OR($B679="",設定!$I$15="",設定!$I$15="独立"),"",IF($M679="","　－　",IF($L679="",IF(設定!$I$15="所・名","　－　・"&amp;$M679,IF(設定!$I$15="所/名","　－　 / "&amp;$M679,IF(設定!$I$15="(所)名","(　－　) "&amp;$M679,IF(設定!$I$15="名・所",$M679&amp;"・　－　",IF(設定!$I$15="名/所",$M679&amp;" / 　－　",IF(設定!$I$15="名(所)",$M679&amp;"(　－　)")))))),IF(設定!$I$15="所・名",INDEX(リスト!$S$2:$S$48,MATCH($L679,リスト!$R$2:$R$48,0))&amp;"・"&amp;$M679,IF(設定!$I$15="所/名",INDEX(リスト!$S$2:$S$48,MATCH($L679,リスト!$R$2:$R$48,0))&amp;" / "&amp;$M679,IF(設定!$I$15="(所)名","("&amp;INDEX(リスト!$S$2:$S$48,MATCH($L679,リスト!$R$2:$R$48,0))&amp;") "&amp;$M679,IF(設定!$I$15="名・所",$M679&amp;"・"&amp;INDEX(リスト!$S$2:$S$48,MATCH($L679,リスト!$R$2:$R$48,0)),IF(設定!$I$15="名/所",$M679&amp;" / "&amp;INDEX(リスト!$S$2:$S$48,MATCH($L679,リスト!$R$2:$R$48,0)),IF(設定!$I$15="名(所)",$M679&amp;" ("&amp;INDEX(リスト!$S$2:$S$48,MATCH($L679,リスト!$R$2:$R$48,0))&amp;")")))))))))</f>
        <v/>
      </c>
    </row>
    <row r="680" spans="15:22" x14ac:dyDescent="0.4">
      <c r="O680" s="2" t="str">
        <f>IFERROR(IF($B680="","",INDEX(所属情報!$E:$E,MATCH($A680,所属情報!$A:$A,0))),"")</f>
        <v/>
      </c>
      <c r="P680" s="2" t="str">
        <f t="shared" si="30"/>
        <v/>
      </c>
      <c r="Q680" s="2" t="str">
        <f t="shared" si="31"/>
        <v/>
      </c>
      <c r="R680" s="2" t="str">
        <f t="shared" si="32"/>
        <v/>
      </c>
      <c r="S680" s="2" t="str">
        <f>IFERROR(IF($F680="","",INDEX(リスト!$C:$C,MATCH($F680,リスト!$B:$B,0))),"")</f>
        <v/>
      </c>
      <c r="T680" s="2" t="str">
        <f>IFERROR(IF($K680="","",INDEX(リスト!$F:$F,MATCH($K680,リスト!$E:$E,0))),"")</f>
        <v/>
      </c>
      <c r="U680" s="2" t="str">
        <f>IF($B680="","",RIGHT($G680*1000+200+COUNTIF($G$2:$G680,$G680),9))</f>
        <v/>
      </c>
      <c r="V680" s="2" t="str">
        <f>IF(OR($B680="",設定!$I$15="",設定!$I$15="独立"),"",IF($M680="","　－　",IF($L680="",IF(設定!$I$15="所・名","　－　・"&amp;$M680,IF(設定!$I$15="所/名","　－　 / "&amp;$M680,IF(設定!$I$15="(所)名","(　－　) "&amp;$M680,IF(設定!$I$15="名・所",$M680&amp;"・　－　",IF(設定!$I$15="名/所",$M680&amp;" / 　－　",IF(設定!$I$15="名(所)",$M680&amp;"(　－　)")))))),IF(設定!$I$15="所・名",INDEX(リスト!$S$2:$S$48,MATCH($L680,リスト!$R$2:$R$48,0))&amp;"・"&amp;$M680,IF(設定!$I$15="所/名",INDEX(リスト!$S$2:$S$48,MATCH($L680,リスト!$R$2:$R$48,0))&amp;" / "&amp;$M680,IF(設定!$I$15="(所)名","("&amp;INDEX(リスト!$S$2:$S$48,MATCH($L680,リスト!$R$2:$R$48,0))&amp;") "&amp;$M680,IF(設定!$I$15="名・所",$M680&amp;"・"&amp;INDEX(リスト!$S$2:$S$48,MATCH($L680,リスト!$R$2:$R$48,0)),IF(設定!$I$15="名/所",$M680&amp;" / "&amp;INDEX(リスト!$S$2:$S$48,MATCH($L680,リスト!$R$2:$R$48,0)),IF(設定!$I$15="名(所)",$M680&amp;" ("&amp;INDEX(リスト!$S$2:$S$48,MATCH($L680,リスト!$R$2:$R$48,0))&amp;")")))))))))</f>
        <v/>
      </c>
    </row>
    <row r="681" spans="15:22" x14ac:dyDescent="0.4">
      <c r="O681" s="2" t="str">
        <f>IFERROR(IF($B681="","",INDEX(所属情報!$E:$E,MATCH($A681,所属情報!$A:$A,0))),"")</f>
        <v/>
      </c>
      <c r="P681" s="2" t="str">
        <f t="shared" si="30"/>
        <v/>
      </c>
      <c r="Q681" s="2" t="str">
        <f t="shared" si="31"/>
        <v/>
      </c>
      <c r="R681" s="2" t="str">
        <f t="shared" si="32"/>
        <v/>
      </c>
      <c r="S681" s="2" t="str">
        <f>IFERROR(IF($F681="","",INDEX(リスト!$C:$C,MATCH($F681,リスト!$B:$B,0))),"")</f>
        <v/>
      </c>
      <c r="T681" s="2" t="str">
        <f>IFERROR(IF($K681="","",INDEX(リスト!$F:$F,MATCH($K681,リスト!$E:$E,0))),"")</f>
        <v/>
      </c>
      <c r="U681" s="2" t="str">
        <f>IF($B681="","",RIGHT($G681*1000+200+COUNTIF($G$2:$G681,$G681),9))</f>
        <v/>
      </c>
      <c r="V681" s="2" t="str">
        <f>IF(OR($B681="",設定!$I$15="",設定!$I$15="独立"),"",IF($M681="","　－　",IF($L681="",IF(設定!$I$15="所・名","　－　・"&amp;$M681,IF(設定!$I$15="所/名","　－　 / "&amp;$M681,IF(設定!$I$15="(所)名","(　－　) "&amp;$M681,IF(設定!$I$15="名・所",$M681&amp;"・　－　",IF(設定!$I$15="名/所",$M681&amp;" / 　－　",IF(設定!$I$15="名(所)",$M681&amp;"(　－　)")))))),IF(設定!$I$15="所・名",INDEX(リスト!$S$2:$S$48,MATCH($L681,リスト!$R$2:$R$48,0))&amp;"・"&amp;$M681,IF(設定!$I$15="所/名",INDEX(リスト!$S$2:$S$48,MATCH($L681,リスト!$R$2:$R$48,0))&amp;" / "&amp;$M681,IF(設定!$I$15="(所)名","("&amp;INDEX(リスト!$S$2:$S$48,MATCH($L681,リスト!$R$2:$R$48,0))&amp;") "&amp;$M681,IF(設定!$I$15="名・所",$M681&amp;"・"&amp;INDEX(リスト!$S$2:$S$48,MATCH($L681,リスト!$R$2:$R$48,0)),IF(設定!$I$15="名/所",$M681&amp;" / "&amp;INDEX(リスト!$S$2:$S$48,MATCH($L681,リスト!$R$2:$R$48,0)),IF(設定!$I$15="名(所)",$M681&amp;" ("&amp;INDEX(リスト!$S$2:$S$48,MATCH($L681,リスト!$R$2:$R$48,0))&amp;")")))))))))</f>
        <v/>
      </c>
    </row>
    <row r="682" spans="15:22" x14ac:dyDescent="0.4">
      <c r="O682" s="2" t="str">
        <f>IFERROR(IF($B682="","",INDEX(所属情報!$E:$E,MATCH($A682,所属情報!$A:$A,0))),"")</f>
        <v/>
      </c>
      <c r="P682" s="2" t="str">
        <f t="shared" si="30"/>
        <v/>
      </c>
      <c r="Q682" s="2" t="str">
        <f t="shared" si="31"/>
        <v/>
      </c>
      <c r="R682" s="2" t="str">
        <f t="shared" si="32"/>
        <v/>
      </c>
      <c r="S682" s="2" t="str">
        <f>IFERROR(IF($F682="","",INDEX(リスト!$C:$C,MATCH($F682,リスト!$B:$B,0))),"")</f>
        <v/>
      </c>
      <c r="T682" s="2" t="str">
        <f>IFERROR(IF($K682="","",INDEX(リスト!$F:$F,MATCH($K682,リスト!$E:$E,0))),"")</f>
        <v/>
      </c>
      <c r="U682" s="2" t="str">
        <f>IF($B682="","",RIGHT($G682*1000+200+COUNTIF($G$2:$G682,$G682),9))</f>
        <v/>
      </c>
      <c r="V682" s="2" t="str">
        <f>IF(OR($B682="",設定!$I$15="",設定!$I$15="独立"),"",IF($M682="","　－　",IF($L682="",IF(設定!$I$15="所・名","　－　・"&amp;$M682,IF(設定!$I$15="所/名","　－　 / "&amp;$M682,IF(設定!$I$15="(所)名","(　－　) "&amp;$M682,IF(設定!$I$15="名・所",$M682&amp;"・　－　",IF(設定!$I$15="名/所",$M682&amp;" / 　－　",IF(設定!$I$15="名(所)",$M682&amp;"(　－　)")))))),IF(設定!$I$15="所・名",INDEX(リスト!$S$2:$S$48,MATCH($L682,リスト!$R$2:$R$48,0))&amp;"・"&amp;$M682,IF(設定!$I$15="所/名",INDEX(リスト!$S$2:$S$48,MATCH($L682,リスト!$R$2:$R$48,0))&amp;" / "&amp;$M682,IF(設定!$I$15="(所)名","("&amp;INDEX(リスト!$S$2:$S$48,MATCH($L682,リスト!$R$2:$R$48,0))&amp;") "&amp;$M682,IF(設定!$I$15="名・所",$M682&amp;"・"&amp;INDEX(リスト!$S$2:$S$48,MATCH($L682,リスト!$R$2:$R$48,0)),IF(設定!$I$15="名/所",$M682&amp;" / "&amp;INDEX(リスト!$S$2:$S$48,MATCH($L682,リスト!$R$2:$R$48,0)),IF(設定!$I$15="名(所)",$M682&amp;" ("&amp;INDEX(リスト!$S$2:$S$48,MATCH($L682,リスト!$R$2:$R$48,0))&amp;")")))))))))</f>
        <v/>
      </c>
    </row>
    <row r="683" spans="15:22" x14ac:dyDescent="0.4">
      <c r="O683" s="2" t="str">
        <f>IFERROR(IF($B683="","",INDEX(所属情報!$E:$E,MATCH($A683,所属情報!$A:$A,0))),"")</f>
        <v/>
      </c>
      <c r="P683" s="2" t="str">
        <f t="shared" si="30"/>
        <v/>
      </c>
      <c r="Q683" s="2" t="str">
        <f t="shared" si="31"/>
        <v/>
      </c>
      <c r="R683" s="2" t="str">
        <f t="shared" si="32"/>
        <v/>
      </c>
      <c r="S683" s="2" t="str">
        <f>IFERROR(IF($F683="","",INDEX(リスト!$C:$C,MATCH($F683,リスト!$B:$B,0))),"")</f>
        <v/>
      </c>
      <c r="T683" s="2" t="str">
        <f>IFERROR(IF($K683="","",INDEX(リスト!$F:$F,MATCH($K683,リスト!$E:$E,0))),"")</f>
        <v/>
      </c>
      <c r="U683" s="2" t="str">
        <f>IF($B683="","",RIGHT($G683*1000+200+COUNTIF($G$2:$G683,$G683),9))</f>
        <v/>
      </c>
      <c r="V683" s="2" t="str">
        <f>IF(OR($B683="",設定!$I$15="",設定!$I$15="独立"),"",IF($M683="","　－　",IF($L683="",IF(設定!$I$15="所・名","　－　・"&amp;$M683,IF(設定!$I$15="所/名","　－　 / "&amp;$M683,IF(設定!$I$15="(所)名","(　－　) "&amp;$M683,IF(設定!$I$15="名・所",$M683&amp;"・　－　",IF(設定!$I$15="名/所",$M683&amp;" / 　－　",IF(設定!$I$15="名(所)",$M683&amp;"(　－　)")))))),IF(設定!$I$15="所・名",INDEX(リスト!$S$2:$S$48,MATCH($L683,リスト!$R$2:$R$48,0))&amp;"・"&amp;$M683,IF(設定!$I$15="所/名",INDEX(リスト!$S$2:$S$48,MATCH($L683,リスト!$R$2:$R$48,0))&amp;" / "&amp;$M683,IF(設定!$I$15="(所)名","("&amp;INDEX(リスト!$S$2:$S$48,MATCH($L683,リスト!$R$2:$R$48,0))&amp;") "&amp;$M683,IF(設定!$I$15="名・所",$M683&amp;"・"&amp;INDEX(リスト!$S$2:$S$48,MATCH($L683,リスト!$R$2:$R$48,0)),IF(設定!$I$15="名/所",$M683&amp;" / "&amp;INDEX(リスト!$S$2:$S$48,MATCH($L683,リスト!$R$2:$R$48,0)),IF(設定!$I$15="名(所)",$M683&amp;" ("&amp;INDEX(リスト!$S$2:$S$48,MATCH($L683,リスト!$R$2:$R$48,0))&amp;")")))))))))</f>
        <v/>
      </c>
    </row>
    <row r="684" spans="15:22" x14ac:dyDescent="0.4">
      <c r="O684" s="2" t="str">
        <f>IFERROR(IF($B684="","",INDEX(所属情報!$E:$E,MATCH($A684,所属情報!$A:$A,0))),"")</f>
        <v/>
      </c>
      <c r="P684" s="2" t="str">
        <f t="shared" si="30"/>
        <v/>
      </c>
      <c r="Q684" s="2" t="str">
        <f t="shared" si="31"/>
        <v/>
      </c>
      <c r="R684" s="2" t="str">
        <f t="shared" si="32"/>
        <v/>
      </c>
      <c r="S684" s="2" t="str">
        <f>IFERROR(IF($F684="","",INDEX(リスト!$C:$C,MATCH($F684,リスト!$B:$B,0))),"")</f>
        <v/>
      </c>
      <c r="T684" s="2" t="str">
        <f>IFERROR(IF($K684="","",INDEX(リスト!$F:$F,MATCH($K684,リスト!$E:$E,0))),"")</f>
        <v/>
      </c>
      <c r="U684" s="2" t="str">
        <f>IF($B684="","",RIGHT($G684*1000+200+COUNTIF($G$2:$G684,$G684),9))</f>
        <v/>
      </c>
      <c r="V684" s="2" t="str">
        <f>IF(OR($B684="",設定!$I$15="",設定!$I$15="独立"),"",IF($M684="","　－　",IF($L684="",IF(設定!$I$15="所・名","　－　・"&amp;$M684,IF(設定!$I$15="所/名","　－　 / "&amp;$M684,IF(設定!$I$15="(所)名","(　－　) "&amp;$M684,IF(設定!$I$15="名・所",$M684&amp;"・　－　",IF(設定!$I$15="名/所",$M684&amp;" / 　－　",IF(設定!$I$15="名(所)",$M684&amp;"(　－　)")))))),IF(設定!$I$15="所・名",INDEX(リスト!$S$2:$S$48,MATCH($L684,リスト!$R$2:$R$48,0))&amp;"・"&amp;$M684,IF(設定!$I$15="所/名",INDEX(リスト!$S$2:$S$48,MATCH($L684,リスト!$R$2:$R$48,0))&amp;" / "&amp;$M684,IF(設定!$I$15="(所)名","("&amp;INDEX(リスト!$S$2:$S$48,MATCH($L684,リスト!$R$2:$R$48,0))&amp;") "&amp;$M684,IF(設定!$I$15="名・所",$M684&amp;"・"&amp;INDEX(リスト!$S$2:$S$48,MATCH($L684,リスト!$R$2:$R$48,0)),IF(設定!$I$15="名/所",$M684&amp;" / "&amp;INDEX(リスト!$S$2:$S$48,MATCH($L684,リスト!$R$2:$R$48,0)),IF(設定!$I$15="名(所)",$M684&amp;" ("&amp;INDEX(リスト!$S$2:$S$48,MATCH($L684,リスト!$R$2:$R$48,0))&amp;")")))))))))</f>
        <v/>
      </c>
    </row>
    <row r="685" spans="15:22" x14ac:dyDescent="0.4">
      <c r="O685" s="2" t="str">
        <f>IFERROR(IF($B685="","",INDEX(所属情報!$E:$E,MATCH($A685,所属情報!$A:$A,0))),"")</f>
        <v/>
      </c>
      <c r="P685" s="2" t="str">
        <f t="shared" si="30"/>
        <v/>
      </c>
      <c r="Q685" s="2" t="str">
        <f t="shared" si="31"/>
        <v/>
      </c>
      <c r="R685" s="2" t="str">
        <f t="shared" si="32"/>
        <v/>
      </c>
      <c r="S685" s="2" t="str">
        <f>IFERROR(IF($F685="","",INDEX(リスト!$C:$C,MATCH($F685,リスト!$B:$B,0))),"")</f>
        <v/>
      </c>
      <c r="T685" s="2" t="str">
        <f>IFERROR(IF($K685="","",INDEX(リスト!$F:$F,MATCH($K685,リスト!$E:$E,0))),"")</f>
        <v/>
      </c>
      <c r="U685" s="2" t="str">
        <f>IF($B685="","",RIGHT($G685*1000+200+COUNTIF($G$2:$G685,$G685),9))</f>
        <v/>
      </c>
      <c r="V685" s="2" t="str">
        <f>IF(OR($B685="",設定!$I$15="",設定!$I$15="独立"),"",IF($M685="","　－　",IF($L685="",IF(設定!$I$15="所・名","　－　・"&amp;$M685,IF(設定!$I$15="所/名","　－　 / "&amp;$M685,IF(設定!$I$15="(所)名","(　－　) "&amp;$M685,IF(設定!$I$15="名・所",$M685&amp;"・　－　",IF(設定!$I$15="名/所",$M685&amp;" / 　－　",IF(設定!$I$15="名(所)",$M685&amp;"(　－　)")))))),IF(設定!$I$15="所・名",INDEX(リスト!$S$2:$S$48,MATCH($L685,リスト!$R$2:$R$48,0))&amp;"・"&amp;$M685,IF(設定!$I$15="所/名",INDEX(リスト!$S$2:$S$48,MATCH($L685,リスト!$R$2:$R$48,0))&amp;" / "&amp;$M685,IF(設定!$I$15="(所)名","("&amp;INDEX(リスト!$S$2:$S$48,MATCH($L685,リスト!$R$2:$R$48,0))&amp;") "&amp;$M685,IF(設定!$I$15="名・所",$M685&amp;"・"&amp;INDEX(リスト!$S$2:$S$48,MATCH($L685,リスト!$R$2:$R$48,0)),IF(設定!$I$15="名/所",$M685&amp;" / "&amp;INDEX(リスト!$S$2:$S$48,MATCH($L685,リスト!$R$2:$R$48,0)),IF(設定!$I$15="名(所)",$M685&amp;" ("&amp;INDEX(リスト!$S$2:$S$48,MATCH($L685,リスト!$R$2:$R$48,0))&amp;")")))))))))</f>
        <v/>
      </c>
    </row>
    <row r="686" spans="15:22" x14ac:dyDescent="0.4">
      <c r="O686" s="2" t="str">
        <f>IFERROR(IF($B686="","",INDEX(所属情報!$E:$E,MATCH($A686,所属情報!$A:$A,0))),"")</f>
        <v/>
      </c>
      <c r="P686" s="2" t="str">
        <f t="shared" si="30"/>
        <v/>
      </c>
      <c r="Q686" s="2" t="str">
        <f t="shared" si="31"/>
        <v/>
      </c>
      <c r="R686" s="2" t="str">
        <f t="shared" si="32"/>
        <v/>
      </c>
      <c r="S686" s="2" t="str">
        <f>IFERROR(IF($F686="","",INDEX(リスト!$C:$C,MATCH($F686,リスト!$B:$B,0))),"")</f>
        <v/>
      </c>
      <c r="T686" s="2" t="str">
        <f>IFERROR(IF($K686="","",INDEX(リスト!$F:$F,MATCH($K686,リスト!$E:$E,0))),"")</f>
        <v/>
      </c>
      <c r="U686" s="2" t="str">
        <f>IF($B686="","",RIGHT($G686*1000+200+COUNTIF($G$2:$G686,$G686),9))</f>
        <v/>
      </c>
      <c r="V686" s="2" t="str">
        <f>IF(OR($B686="",設定!$I$15="",設定!$I$15="独立"),"",IF($M686="","　－　",IF($L686="",IF(設定!$I$15="所・名","　－　・"&amp;$M686,IF(設定!$I$15="所/名","　－　 / "&amp;$M686,IF(設定!$I$15="(所)名","(　－　) "&amp;$M686,IF(設定!$I$15="名・所",$M686&amp;"・　－　",IF(設定!$I$15="名/所",$M686&amp;" / 　－　",IF(設定!$I$15="名(所)",$M686&amp;"(　－　)")))))),IF(設定!$I$15="所・名",INDEX(リスト!$S$2:$S$48,MATCH($L686,リスト!$R$2:$R$48,0))&amp;"・"&amp;$M686,IF(設定!$I$15="所/名",INDEX(リスト!$S$2:$S$48,MATCH($L686,リスト!$R$2:$R$48,0))&amp;" / "&amp;$M686,IF(設定!$I$15="(所)名","("&amp;INDEX(リスト!$S$2:$S$48,MATCH($L686,リスト!$R$2:$R$48,0))&amp;") "&amp;$M686,IF(設定!$I$15="名・所",$M686&amp;"・"&amp;INDEX(リスト!$S$2:$S$48,MATCH($L686,リスト!$R$2:$R$48,0)),IF(設定!$I$15="名/所",$M686&amp;" / "&amp;INDEX(リスト!$S$2:$S$48,MATCH($L686,リスト!$R$2:$R$48,0)),IF(設定!$I$15="名(所)",$M686&amp;" ("&amp;INDEX(リスト!$S$2:$S$48,MATCH($L686,リスト!$R$2:$R$48,0))&amp;")")))))))))</f>
        <v/>
      </c>
    </row>
    <row r="687" spans="15:22" x14ac:dyDescent="0.4">
      <c r="O687" s="2" t="str">
        <f>IFERROR(IF($B687="","",INDEX(所属情報!$E:$E,MATCH($A687,所属情報!$A:$A,0))),"")</f>
        <v/>
      </c>
      <c r="P687" s="2" t="str">
        <f t="shared" si="30"/>
        <v/>
      </c>
      <c r="Q687" s="2" t="str">
        <f t="shared" si="31"/>
        <v/>
      </c>
      <c r="R687" s="2" t="str">
        <f t="shared" si="32"/>
        <v/>
      </c>
      <c r="S687" s="2" t="str">
        <f>IFERROR(IF($F687="","",INDEX(リスト!$C:$C,MATCH($F687,リスト!$B:$B,0))),"")</f>
        <v/>
      </c>
      <c r="T687" s="2" t="str">
        <f>IFERROR(IF($K687="","",INDEX(リスト!$F:$F,MATCH($K687,リスト!$E:$E,0))),"")</f>
        <v/>
      </c>
      <c r="U687" s="2" t="str">
        <f>IF($B687="","",RIGHT($G687*1000+200+COUNTIF($G$2:$G687,$G687),9))</f>
        <v/>
      </c>
      <c r="V687" s="2" t="str">
        <f>IF(OR($B687="",設定!$I$15="",設定!$I$15="独立"),"",IF($M687="","　－　",IF($L687="",IF(設定!$I$15="所・名","　－　・"&amp;$M687,IF(設定!$I$15="所/名","　－　 / "&amp;$M687,IF(設定!$I$15="(所)名","(　－　) "&amp;$M687,IF(設定!$I$15="名・所",$M687&amp;"・　－　",IF(設定!$I$15="名/所",$M687&amp;" / 　－　",IF(設定!$I$15="名(所)",$M687&amp;"(　－　)")))))),IF(設定!$I$15="所・名",INDEX(リスト!$S$2:$S$48,MATCH($L687,リスト!$R$2:$R$48,0))&amp;"・"&amp;$M687,IF(設定!$I$15="所/名",INDEX(リスト!$S$2:$S$48,MATCH($L687,リスト!$R$2:$R$48,0))&amp;" / "&amp;$M687,IF(設定!$I$15="(所)名","("&amp;INDEX(リスト!$S$2:$S$48,MATCH($L687,リスト!$R$2:$R$48,0))&amp;") "&amp;$M687,IF(設定!$I$15="名・所",$M687&amp;"・"&amp;INDEX(リスト!$S$2:$S$48,MATCH($L687,リスト!$R$2:$R$48,0)),IF(設定!$I$15="名/所",$M687&amp;" / "&amp;INDEX(リスト!$S$2:$S$48,MATCH($L687,リスト!$R$2:$R$48,0)),IF(設定!$I$15="名(所)",$M687&amp;" ("&amp;INDEX(リスト!$S$2:$S$48,MATCH($L687,リスト!$R$2:$R$48,0))&amp;")")))))))))</f>
        <v/>
      </c>
    </row>
    <row r="688" spans="15:22" x14ac:dyDescent="0.4">
      <c r="O688" s="2" t="str">
        <f>IFERROR(IF($B688="","",INDEX(所属情報!$E:$E,MATCH($A688,所属情報!$A:$A,0))),"")</f>
        <v/>
      </c>
      <c r="P688" s="2" t="str">
        <f t="shared" si="30"/>
        <v/>
      </c>
      <c r="Q688" s="2" t="str">
        <f t="shared" si="31"/>
        <v/>
      </c>
      <c r="R688" s="2" t="str">
        <f t="shared" si="32"/>
        <v/>
      </c>
      <c r="S688" s="2" t="str">
        <f>IFERROR(IF($F688="","",INDEX(リスト!$C:$C,MATCH($F688,リスト!$B:$B,0))),"")</f>
        <v/>
      </c>
      <c r="T688" s="2" t="str">
        <f>IFERROR(IF($K688="","",INDEX(リスト!$F:$F,MATCH($K688,リスト!$E:$E,0))),"")</f>
        <v/>
      </c>
      <c r="U688" s="2" t="str">
        <f>IF($B688="","",RIGHT($G688*1000+200+COUNTIF($G$2:$G688,$G688),9))</f>
        <v/>
      </c>
      <c r="V688" s="2" t="str">
        <f>IF(OR($B688="",設定!$I$15="",設定!$I$15="独立"),"",IF($M688="","　－　",IF($L688="",IF(設定!$I$15="所・名","　－　・"&amp;$M688,IF(設定!$I$15="所/名","　－　 / "&amp;$M688,IF(設定!$I$15="(所)名","(　－　) "&amp;$M688,IF(設定!$I$15="名・所",$M688&amp;"・　－　",IF(設定!$I$15="名/所",$M688&amp;" / 　－　",IF(設定!$I$15="名(所)",$M688&amp;"(　－　)")))))),IF(設定!$I$15="所・名",INDEX(リスト!$S$2:$S$48,MATCH($L688,リスト!$R$2:$R$48,0))&amp;"・"&amp;$M688,IF(設定!$I$15="所/名",INDEX(リスト!$S$2:$S$48,MATCH($L688,リスト!$R$2:$R$48,0))&amp;" / "&amp;$M688,IF(設定!$I$15="(所)名","("&amp;INDEX(リスト!$S$2:$S$48,MATCH($L688,リスト!$R$2:$R$48,0))&amp;") "&amp;$M688,IF(設定!$I$15="名・所",$M688&amp;"・"&amp;INDEX(リスト!$S$2:$S$48,MATCH($L688,リスト!$R$2:$R$48,0)),IF(設定!$I$15="名/所",$M688&amp;" / "&amp;INDEX(リスト!$S$2:$S$48,MATCH($L688,リスト!$R$2:$R$48,0)),IF(設定!$I$15="名(所)",$M688&amp;" ("&amp;INDEX(リスト!$S$2:$S$48,MATCH($L688,リスト!$R$2:$R$48,0))&amp;")")))))))))</f>
        <v/>
      </c>
    </row>
    <row r="689" spans="15:22" x14ac:dyDescent="0.4">
      <c r="O689" s="2" t="str">
        <f>IFERROR(IF($B689="","",INDEX(所属情報!$E:$E,MATCH($A689,所属情報!$A:$A,0))),"")</f>
        <v/>
      </c>
      <c r="P689" s="2" t="str">
        <f t="shared" si="30"/>
        <v/>
      </c>
      <c r="Q689" s="2" t="str">
        <f t="shared" si="31"/>
        <v/>
      </c>
      <c r="R689" s="2" t="str">
        <f t="shared" si="32"/>
        <v/>
      </c>
      <c r="S689" s="2" t="str">
        <f>IFERROR(IF($F689="","",INDEX(リスト!$C:$C,MATCH($F689,リスト!$B:$B,0))),"")</f>
        <v/>
      </c>
      <c r="T689" s="2" t="str">
        <f>IFERROR(IF($K689="","",INDEX(リスト!$F:$F,MATCH($K689,リスト!$E:$E,0))),"")</f>
        <v/>
      </c>
      <c r="U689" s="2" t="str">
        <f>IF($B689="","",RIGHT($G689*1000+200+COUNTIF($G$2:$G689,$G689),9))</f>
        <v/>
      </c>
      <c r="V689" s="2" t="str">
        <f>IF(OR($B689="",設定!$I$15="",設定!$I$15="独立"),"",IF($M689="","　－　",IF($L689="",IF(設定!$I$15="所・名","　－　・"&amp;$M689,IF(設定!$I$15="所/名","　－　 / "&amp;$M689,IF(設定!$I$15="(所)名","(　－　) "&amp;$M689,IF(設定!$I$15="名・所",$M689&amp;"・　－　",IF(設定!$I$15="名/所",$M689&amp;" / 　－　",IF(設定!$I$15="名(所)",$M689&amp;"(　－　)")))))),IF(設定!$I$15="所・名",INDEX(リスト!$S$2:$S$48,MATCH($L689,リスト!$R$2:$R$48,0))&amp;"・"&amp;$M689,IF(設定!$I$15="所/名",INDEX(リスト!$S$2:$S$48,MATCH($L689,リスト!$R$2:$R$48,0))&amp;" / "&amp;$M689,IF(設定!$I$15="(所)名","("&amp;INDEX(リスト!$S$2:$S$48,MATCH($L689,リスト!$R$2:$R$48,0))&amp;") "&amp;$M689,IF(設定!$I$15="名・所",$M689&amp;"・"&amp;INDEX(リスト!$S$2:$S$48,MATCH($L689,リスト!$R$2:$R$48,0)),IF(設定!$I$15="名/所",$M689&amp;" / "&amp;INDEX(リスト!$S$2:$S$48,MATCH($L689,リスト!$R$2:$R$48,0)),IF(設定!$I$15="名(所)",$M689&amp;" ("&amp;INDEX(リスト!$S$2:$S$48,MATCH($L689,リスト!$R$2:$R$48,0))&amp;")")))))))))</f>
        <v/>
      </c>
    </row>
    <row r="690" spans="15:22" x14ac:dyDescent="0.4">
      <c r="O690" s="2" t="str">
        <f>IFERROR(IF($B690="","",INDEX(所属情報!$E:$E,MATCH($A690,所属情報!$A:$A,0))),"")</f>
        <v/>
      </c>
      <c r="P690" s="2" t="str">
        <f t="shared" si="30"/>
        <v/>
      </c>
      <c r="Q690" s="2" t="str">
        <f t="shared" si="31"/>
        <v/>
      </c>
      <c r="R690" s="2" t="str">
        <f t="shared" si="32"/>
        <v/>
      </c>
      <c r="S690" s="2" t="str">
        <f>IFERROR(IF($F690="","",INDEX(リスト!$C:$C,MATCH($F690,リスト!$B:$B,0))),"")</f>
        <v/>
      </c>
      <c r="T690" s="2" t="str">
        <f>IFERROR(IF($K690="","",INDEX(リスト!$F:$F,MATCH($K690,リスト!$E:$E,0))),"")</f>
        <v/>
      </c>
      <c r="U690" s="2" t="str">
        <f>IF($B690="","",RIGHT($G690*1000+200+COUNTIF($G$2:$G690,$G690),9))</f>
        <v/>
      </c>
      <c r="V690" s="2" t="str">
        <f>IF(OR($B690="",設定!$I$15="",設定!$I$15="独立"),"",IF($M690="","　－　",IF($L690="",IF(設定!$I$15="所・名","　－　・"&amp;$M690,IF(設定!$I$15="所/名","　－　 / "&amp;$M690,IF(設定!$I$15="(所)名","(　－　) "&amp;$M690,IF(設定!$I$15="名・所",$M690&amp;"・　－　",IF(設定!$I$15="名/所",$M690&amp;" / 　－　",IF(設定!$I$15="名(所)",$M690&amp;"(　－　)")))))),IF(設定!$I$15="所・名",INDEX(リスト!$S$2:$S$48,MATCH($L690,リスト!$R$2:$R$48,0))&amp;"・"&amp;$M690,IF(設定!$I$15="所/名",INDEX(リスト!$S$2:$S$48,MATCH($L690,リスト!$R$2:$R$48,0))&amp;" / "&amp;$M690,IF(設定!$I$15="(所)名","("&amp;INDEX(リスト!$S$2:$S$48,MATCH($L690,リスト!$R$2:$R$48,0))&amp;") "&amp;$M690,IF(設定!$I$15="名・所",$M690&amp;"・"&amp;INDEX(リスト!$S$2:$S$48,MATCH($L690,リスト!$R$2:$R$48,0)),IF(設定!$I$15="名/所",$M690&amp;" / "&amp;INDEX(リスト!$S$2:$S$48,MATCH($L690,リスト!$R$2:$R$48,0)),IF(設定!$I$15="名(所)",$M690&amp;" ("&amp;INDEX(リスト!$S$2:$S$48,MATCH($L690,リスト!$R$2:$R$48,0))&amp;")")))))))))</f>
        <v/>
      </c>
    </row>
    <row r="691" spans="15:22" x14ac:dyDescent="0.4">
      <c r="O691" s="2" t="str">
        <f>IFERROR(IF($B691="","",INDEX(所属情報!$E:$E,MATCH($A691,所属情報!$A:$A,0))),"")</f>
        <v/>
      </c>
      <c r="P691" s="2" t="str">
        <f t="shared" si="30"/>
        <v/>
      </c>
      <c r="Q691" s="2" t="str">
        <f t="shared" si="31"/>
        <v/>
      </c>
      <c r="R691" s="2" t="str">
        <f t="shared" si="32"/>
        <v/>
      </c>
      <c r="S691" s="2" t="str">
        <f>IFERROR(IF($F691="","",INDEX(リスト!$C:$C,MATCH($F691,リスト!$B:$B,0))),"")</f>
        <v/>
      </c>
      <c r="T691" s="2" t="str">
        <f>IFERROR(IF($K691="","",INDEX(リスト!$F:$F,MATCH($K691,リスト!$E:$E,0))),"")</f>
        <v/>
      </c>
      <c r="U691" s="2" t="str">
        <f>IF($B691="","",RIGHT($G691*1000+200+COUNTIF($G$2:$G691,$G691),9))</f>
        <v/>
      </c>
      <c r="V691" s="2" t="str">
        <f>IF(OR($B691="",設定!$I$15="",設定!$I$15="独立"),"",IF($M691="","　－　",IF($L691="",IF(設定!$I$15="所・名","　－　・"&amp;$M691,IF(設定!$I$15="所/名","　－　 / "&amp;$M691,IF(設定!$I$15="(所)名","(　－　) "&amp;$M691,IF(設定!$I$15="名・所",$M691&amp;"・　－　",IF(設定!$I$15="名/所",$M691&amp;" / 　－　",IF(設定!$I$15="名(所)",$M691&amp;"(　－　)")))))),IF(設定!$I$15="所・名",INDEX(リスト!$S$2:$S$48,MATCH($L691,リスト!$R$2:$R$48,0))&amp;"・"&amp;$M691,IF(設定!$I$15="所/名",INDEX(リスト!$S$2:$S$48,MATCH($L691,リスト!$R$2:$R$48,0))&amp;" / "&amp;$M691,IF(設定!$I$15="(所)名","("&amp;INDEX(リスト!$S$2:$S$48,MATCH($L691,リスト!$R$2:$R$48,0))&amp;") "&amp;$M691,IF(設定!$I$15="名・所",$M691&amp;"・"&amp;INDEX(リスト!$S$2:$S$48,MATCH($L691,リスト!$R$2:$R$48,0)),IF(設定!$I$15="名/所",$M691&amp;" / "&amp;INDEX(リスト!$S$2:$S$48,MATCH($L691,リスト!$R$2:$R$48,0)),IF(設定!$I$15="名(所)",$M691&amp;" ("&amp;INDEX(リスト!$S$2:$S$48,MATCH($L691,リスト!$R$2:$R$48,0))&amp;")")))))))))</f>
        <v/>
      </c>
    </row>
    <row r="692" spans="15:22" x14ac:dyDescent="0.4">
      <c r="O692" s="2" t="str">
        <f>IFERROR(IF($B692="","",INDEX(所属情報!$E:$E,MATCH($A692,所属情報!$A:$A,0))),"")</f>
        <v/>
      </c>
      <c r="P692" s="2" t="str">
        <f t="shared" si="30"/>
        <v/>
      </c>
      <c r="Q692" s="2" t="str">
        <f t="shared" si="31"/>
        <v/>
      </c>
      <c r="R692" s="2" t="str">
        <f t="shared" si="32"/>
        <v/>
      </c>
      <c r="S692" s="2" t="str">
        <f>IFERROR(IF($F692="","",INDEX(リスト!$C:$C,MATCH($F692,リスト!$B:$B,0))),"")</f>
        <v/>
      </c>
      <c r="T692" s="2" t="str">
        <f>IFERROR(IF($K692="","",INDEX(リスト!$F:$F,MATCH($K692,リスト!$E:$E,0))),"")</f>
        <v/>
      </c>
      <c r="U692" s="2" t="str">
        <f>IF($B692="","",RIGHT($G692*1000+200+COUNTIF($G$2:$G692,$G692),9))</f>
        <v/>
      </c>
      <c r="V692" s="2" t="str">
        <f>IF(OR($B692="",設定!$I$15="",設定!$I$15="独立"),"",IF($M692="","　－　",IF($L692="",IF(設定!$I$15="所・名","　－　・"&amp;$M692,IF(設定!$I$15="所/名","　－　 / "&amp;$M692,IF(設定!$I$15="(所)名","(　－　) "&amp;$M692,IF(設定!$I$15="名・所",$M692&amp;"・　－　",IF(設定!$I$15="名/所",$M692&amp;" / 　－　",IF(設定!$I$15="名(所)",$M692&amp;"(　－　)")))))),IF(設定!$I$15="所・名",INDEX(リスト!$S$2:$S$48,MATCH($L692,リスト!$R$2:$R$48,0))&amp;"・"&amp;$M692,IF(設定!$I$15="所/名",INDEX(リスト!$S$2:$S$48,MATCH($L692,リスト!$R$2:$R$48,0))&amp;" / "&amp;$M692,IF(設定!$I$15="(所)名","("&amp;INDEX(リスト!$S$2:$S$48,MATCH($L692,リスト!$R$2:$R$48,0))&amp;") "&amp;$M692,IF(設定!$I$15="名・所",$M692&amp;"・"&amp;INDEX(リスト!$S$2:$S$48,MATCH($L692,リスト!$R$2:$R$48,0)),IF(設定!$I$15="名/所",$M692&amp;" / "&amp;INDEX(リスト!$S$2:$S$48,MATCH($L692,リスト!$R$2:$R$48,0)),IF(設定!$I$15="名(所)",$M692&amp;" ("&amp;INDEX(リスト!$S$2:$S$48,MATCH($L692,リスト!$R$2:$R$48,0))&amp;")")))))))))</f>
        <v/>
      </c>
    </row>
    <row r="693" spans="15:22" x14ac:dyDescent="0.4">
      <c r="O693" s="2" t="str">
        <f>IFERROR(IF($B693="","",INDEX(所属情報!$E:$E,MATCH($A693,所属情報!$A:$A,0))),"")</f>
        <v/>
      </c>
      <c r="P693" s="2" t="str">
        <f t="shared" si="30"/>
        <v/>
      </c>
      <c r="Q693" s="2" t="str">
        <f t="shared" si="31"/>
        <v/>
      </c>
      <c r="R693" s="2" t="str">
        <f t="shared" si="32"/>
        <v/>
      </c>
      <c r="S693" s="2" t="str">
        <f>IFERROR(IF($F693="","",INDEX(リスト!$C:$C,MATCH($F693,リスト!$B:$B,0))),"")</f>
        <v/>
      </c>
      <c r="T693" s="2" t="str">
        <f>IFERROR(IF($K693="","",INDEX(リスト!$F:$F,MATCH($K693,リスト!$E:$E,0))),"")</f>
        <v/>
      </c>
      <c r="U693" s="2" t="str">
        <f>IF($B693="","",RIGHT($G693*1000+200+COUNTIF($G$2:$G693,$G693),9))</f>
        <v/>
      </c>
      <c r="V693" s="2" t="str">
        <f>IF(OR($B693="",設定!$I$15="",設定!$I$15="独立"),"",IF($M693="","　－　",IF($L693="",IF(設定!$I$15="所・名","　－　・"&amp;$M693,IF(設定!$I$15="所/名","　－　 / "&amp;$M693,IF(設定!$I$15="(所)名","(　－　) "&amp;$M693,IF(設定!$I$15="名・所",$M693&amp;"・　－　",IF(設定!$I$15="名/所",$M693&amp;" / 　－　",IF(設定!$I$15="名(所)",$M693&amp;"(　－　)")))))),IF(設定!$I$15="所・名",INDEX(リスト!$S$2:$S$48,MATCH($L693,リスト!$R$2:$R$48,0))&amp;"・"&amp;$M693,IF(設定!$I$15="所/名",INDEX(リスト!$S$2:$S$48,MATCH($L693,リスト!$R$2:$R$48,0))&amp;" / "&amp;$M693,IF(設定!$I$15="(所)名","("&amp;INDEX(リスト!$S$2:$S$48,MATCH($L693,リスト!$R$2:$R$48,0))&amp;") "&amp;$M693,IF(設定!$I$15="名・所",$M693&amp;"・"&amp;INDEX(リスト!$S$2:$S$48,MATCH($L693,リスト!$R$2:$R$48,0)),IF(設定!$I$15="名/所",$M693&amp;" / "&amp;INDEX(リスト!$S$2:$S$48,MATCH($L693,リスト!$R$2:$R$48,0)),IF(設定!$I$15="名(所)",$M693&amp;" ("&amp;INDEX(リスト!$S$2:$S$48,MATCH($L693,リスト!$R$2:$R$48,0))&amp;")")))))))))</f>
        <v/>
      </c>
    </row>
    <row r="694" spans="15:22" x14ac:dyDescent="0.4">
      <c r="O694" s="2" t="str">
        <f>IFERROR(IF($B694="","",INDEX(所属情報!$E:$E,MATCH($A694,所属情報!$A:$A,0))),"")</f>
        <v/>
      </c>
      <c r="P694" s="2" t="str">
        <f t="shared" si="30"/>
        <v/>
      </c>
      <c r="Q694" s="2" t="str">
        <f t="shared" si="31"/>
        <v/>
      </c>
      <c r="R694" s="2" t="str">
        <f t="shared" si="32"/>
        <v/>
      </c>
      <c r="S694" s="2" t="str">
        <f>IFERROR(IF($F694="","",INDEX(リスト!$C:$C,MATCH($F694,リスト!$B:$B,0))),"")</f>
        <v/>
      </c>
      <c r="T694" s="2" t="str">
        <f>IFERROR(IF($K694="","",INDEX(リスト!$F:$F,MATCH($K694,リスト!$E:$E,0))),"")</f>
        <v/>
      </c>
      <c r="U694" s="2" t="str">
        <f>IF($B694="","",RIGHT($G694*1000+200+COUNTIF($G$2:$G694,$G694),9))</f>
        <v/>
      </c>
      <c r="V694" s="2" t="str">
        <f>IF(OR($B694="",設定!$I$15="",設定!$I$15="独立"),"",IF($M694="","　－　",IF($L694="",IF(設定!$I$15="所・名","　－　・"&amp;$M694,IF(設定!$I$15="所/名","　－　 / "&amp;$M694,IF(設定!$I$15="(所)名","(　－　) "&amp;$M694,IF(設定!$I$15="名・所",$M694&amp;"・　－　",IF(設定!$I$15="名/所",$M694&amp;" / 　－　",IF(設定!$I$15="名(所)",$M694&amp;"(　－　)")))))),IF(設定!$I$15="所・名",INDEX(リスト!$S$2:$S$48,MATCH($L694,リスト!$R$2:$R$48,0))&amp;"・"&amp;$M694,IF(設定!$I$15="所/名",INDEX(リスト!$S$2:$S$48,MATCH($L694,リスト!$R$2:$R$48,0))&amp;" / "&amp;$M694,IF(設定!$I$15="(所)名","("&amp;INDEX(リスト!$S$2:$S$48,MATCH($L694,リスト!$R$2:$R$48,0))&amp;") "&amp;$M694,IF(設定!$I$15="名・所",$M694&amp;"・"&amp;INDEX(リスト!$S$2:$S$48,MATCH($L694,リスト!$R$2:$R$48,0)),IF(設定!$I$15="名/所",$M694&amp;" / "&amp;INDEX(リスト!$S$2:$S$48,MATCH($L694,リスト!$R$2:$R$48,0)),IF(設定!$I$15="名(所)",$M694&amp;" ("&amp;INDEX(リスト!$S$2:$S$48,MATCH($L694,リスト!$R$2:$R$48,0))&amp;")")))))))))</f>
        <v/>
      </c>
    </row>
    <row r="695" spans="15:22" x14ac:dyDescent="0.4">
      <c r="O695" s="2" t="str">
        <f>IFERROR(IF($B695="","",INDEX(所属情報!$E:$E,MATCH($A695,所属情報!$A:$A,0))),"")</f>
        <v/>
      </c>
      <c r="P695" s="2" t="str">
        <f t="shared" si="30"/>
        <v/>
      </c>
      <c r="Q695" s="2" t="str">
        <f t="shared" si="31"/>
        <v/>
      </c>
      <c r="R695" s="2" t="str">
        <f t="shared" si="32"/>
        <v/>
      </c>
      <c r="S695" s="2" t="str">
        <f>IFERROR(IF($F695="","",INDEX(リスト!$C:$C,MATCH($F695,リスト!$B:$B,0))),"")</f>
        <v/>
      </c>
      <c r="T695" s="2" t="str">
        <f>IFERROR(IF($K695="","",INDEX(リスト!$F:$F,MATCH($K695,リスト!$E:$E,0))),"")</f>
        <v/>
      </c>
      <c r="U695" s="2" t="str">
        <f>IF($B695="","",RIGHT($G695*1000+200+COUNTIF($G$2:$G695,$G695),9))</f>
        <v/>
      </c>
      <c r="V695" s="2" t="str">
        <f>IF(OR($B695="",設定!$I$15="",設定!$I$15="独立"),"",IF($M695="","　－　",IF($L695="",IF(設定!$I$15="所・名","　－　・"&amp;$M695,IF(設定!$I$15="所/名","　－　 / "&amp;$M695,IF(設定!$I$15="(所)名","(　－　) "&amp;$M695,IF(設定!$I$15="名・所",$M695&amp;"・　－　",IF(設定!$I$15="名/所",$M695&amp;" / 　－　",IF(設定!$I$15="名(所)",$M695&amp;"(　－　)")))))),IF(設定!$I$15="所・名",INDEX(リスト!$S$2:$S$48,MATCH($L695,リスト!$R$2:$R$48,0))&amp;"・"&amp;$M695,IF(設定!$I$15="所/名",INDEX(リスト!$S$2:$S$48,MATCH($L695,リスト!$R$2:$R$48,0))&amp;" / "&amp;$M695,IF(設定!$I$15="(所)名","("&amp;INDEX(リスト!$S$2:$S$48,MATCH($L695,リスト!$R$2:$R$48,0))&amp;") "&amp;$M695,IF(設定!$I$15="名・所",$M695&amp;"・"&amp;INDEX(リスト!$S$2:$S$48,MATCH($L695,リスト!$R$2:$R$48,0)),IF(設定!$I$15="名/所",$M695&amp;" / "&amp;INDEX(リスト!$S$2:$S$48,MATCH($L695,リスト!$R$2:$R$48,0)),IF(設定!$I$15="名(所)",$M695&amp;" ("&amp;INDEX(リスト!$S$2:$S$48,MATCH($L695,リスト!$R$2:$R$48,0))&amp;")")))))))))</f>
        <v/>
      </c>
    </row>
    <row r="696" spans="15:22" x14ac:dyDescent="0.4">
      <c r="O696" s="2" t="str">
        <f>IFERROR(IF($B696="","",INDEX(所属情報!$E:$E,MATCH($A696,所属情報!$A:$A,0))),"")</f>
        <v/>
      </c>
      <c r="P696" s="2" t="str">
        <f t="shared" si="30"/>
        <v/>
      </c>
      <c r="Q696" s="2" t="str">
        <f t="shared" si="31"/>
        <v/>
      </c>
      <c r="R696" s="2" t="str">
        <f t="shared" si="32"/>
        <v/>
      </c>
      <c r="S696" s="2" t="str">
        <f>IFERROR(IF($F696="","",INDEX(リスト!$C:$C,MATCH($F696,リスト!$B:$B,0))),"")</f>
        <v/>
      </c>
      <c r="T696" s="2" t="str">
        <f>IFERROR(IF($K696="","",INDEX(リスト!$F:$F,MATCH($K696,リスト!$E:$E,0))),"")</f>
        <v/>
      </c>
      <c r="U696" s="2" t="str">
        <f>IF($B696="","",RIGHT($G696*1000+200+COUNTIF($G$2:$G696,$G696),9))</f>
        <v/>
      </c>
      <c r="V696" s="2" t="str">
        <f>IF(OR($B696="",設定!$I$15="",設定!$I$15="独立"),"",IF($M696="","　－　",IF($L696="",IF(設定!$I$15="所・名","　－　・"&amp;$M696,IF(設定!$I$15="所/名","　－　 / "&amp;$M696,IF(設定!$I$15="(所)名","(　－　) "&amp;$M696,IF(設定!$I$15="名・所",$M696&amp;"・　－　",IF(設定!$I$15="名/所",$M696&amp;" / 　－　",IF(設定!$I$15="名(所)",$M696&amp;"(　－　)")))))),IF(設定!$I$15="所・名",INDEX(リスト!$S$2:$S$48,MATCH($L696,リスト!$R$2:$R$48,0))&amp;"・"&amp;$M696,IF(設定!$I$15="所/名",INDEX(リスト!$S$2:$S$48,MATCH($L696,リスト!$R$2:$R$48,0))&amp;" / "&amp;$M696,IF(設定!$I$15="(所)名","("&amp;INDEX(リスト!$S$2:$S$48,MATCH($L696,リスト!$R$2:$R$48,0))&amp;") "&amp;$M696,IF(設定!$I$15="名・所",$M696&amp;"・"&amp;INDEX(リスト!$S$2:$S$48,MATCH($L696,リスト!$R$2:$R$48,0)),IF(設定!$I$15="名/所",$M696&amp;" / "&amp;INDEX(リスト!$S$2:$S$48,MATCH($L696,リスト!$R$2:$R$48,0)),IF(設定!$I$15="名(所)",$M696&amp;" ("&amp;INDEX(リスト!$S$2:$S$48,MATCH($L696,リスト!$R$2:$R$48,0))&amp;")")))))))))</f>
        <v/>
      </c>
    </row>
    <row r="697" spans="15:22" x14ac:dyDescent="0.4">
      <c r="O697" s="2" t="str">
        <f>IFERROR(IF($B697="","",INDEX(所属情報!$E:$E,MATCH($A697,所属情報!$A:$A,0))),"")</f>
        <v/>
      </c>
      <c r="P697" s="2" t="str">
        <f t="shared" si="30"/>
        <v/>
      </c>
      <c r="Q697" s="2" t="str">
        <f t="shared" si="31"/>
        <v/>
      </c>
      <c r="R697" s="2" t="str">
        <f t="shared" si="32"/>
        <v/>
      </c>
      <c r="S697" s="2" t="str">
        <f>IFERROR(IF($F697="","",INDEX(リスト!$C:$C,MATCH($F697,リスト!$B:$B,0))),"")</f>
        <v/>
      </c>
      <c r="T697" s="2" t="str">
        <f>IFERROR(IF($K697="","",INDEX(リスト!$F:$F,MATCH($K697,リスト!$E:$E,0))),"")</f>
        <v/>
      </c>
      <c r="U697" s="2" t="str">
        <f>IF($B697="","",RIGHT($G697*1000+200+COUNTIF($G$2:$G697,$G697),9))</f>
        <v/>
      </c>
      <c r="V697" s="2" t="str">
        <f>IF(OR($B697="",設定!$I$15="",設定!$I$15="独立"),"",IF($M697="","　－　",IF($L697="",IF(設定!$I$15="所・名","　－　・"&amp;$M697,IF(設定!$I$15="所/名","　－　 / "&amp;$M697,IF(設定!$I$15="(所)名","(　－　) "&amp;$M697,IF(設定!$I$15="名・所",$M697&amp;"・　－　",IF(設定!$I$15="名/所",$M697&amp;" / 　－　",IF(設定!$I$15="名(所)",$M697&amp;"(　－　)")))))),IF(設定!$I$15="所・名",INDEX(リスト!$S$2:$S$48,MATCH($L697,リスト!$R$2:$R$48,0))&amp;"・"&amp;$M697,IF(設定!$I$15="所/名",INDEX(リスト!$S$2:$S$48,MATCH($L697,リスト!$R$2:$R$48,0))&amp;" / "&amp;$M697,IF(設定!$I$15="(所)名","("&amp;INDEX(リスト!$S$2:$S$48,MATCH($L697,リスト!$R$2:$R$48,0))&amp;") "&amp;$M697,IF(設定!$I$15="名・所",$M697&amp;"・"&amp;INDEX(リスト!$S$2:$S$48,MATCH($L697,リスト!$R$2:$R$48,0)),IF(設定!$I$15="名/所",$M697&amp;" / "&amp;INDEX(リスト!$S$2:$S$48,MATCH($L697,リスト!$R$2:$R$48,0)),IF(設定!$I$15="名(所)",$M697&amp;" ("&amp;INDEX(リスト!$S$2:$S$48,MATCH($L697,リスト!$R$2:$R$48,0))&amp;")")))))))))</f>
        <v/>
      </c>
    </row>
    <row r="698" spans="15:22" x14ac:dyDescent="0.4">
      <c r="O698" s="2" t="str">
        <f>IFERROR(IF($B698="","",INDEX(所属情報!$E:$E,MATCH($A698,所属情報!$A:$A,0))),"")</f>
        <v/>
      </c>
      <c r="P698" s="2" t="str">
        <f t="shared" si="30"/>
        <v/>
      </c>
      <c r="Q698" s="2" t="str">
        <f t="shared" si="31"/>
        <v/>
      </c>
      <c r="R698" s="2" t="str">
        <f t="shared" si="32"/>
        <v/>
      </c>
      <c r="S698" s="2" t="str">
        <f>IFERROR(IF($F698="","",INDEX(リスト!$C:$C,MATCH($F698,リスト!$B:$B,0))),"")</f>
        <v/>
      </c>
      <c r="T698" s="2" t="str">
        <f>IFERROR(IF($K698="","",INDEX(リスト!$F:$F,MATCH($K698,リスト!$E:$E,0))),"")</f>
        <v/>
      </c>
      <c r="U698" s="2" t="str">
        <f>IF($B698="","",RIGHT($G698*1000+200+COUNTIF($G$2:$G698,$G698),9))</f>
        <v/>
      </c>
      <c r="V698" s="2" t="str">
        <f>IF(OR($B698="",設定!$I$15="",設定!$I$15="独立"),"",IF($M698="","　－　",IF($L698="",IF(設定!$I$15="所・名","　－　・"&amp;$M698,IF(設定!$I$15="所/名","　－　 / "&amp;$M698,IF(設定!$I$15="(所)名","(　－　) "&amp;$M698,IF(設定!$I$15="名・所",$M698&amp;"・　－　",IF(設定!$I$15="名/所",$M698&amp;" / 　－　",IF(設定!$I$15="名(所)",$M698&amp;"(　－　)")))))),IF(設定!$I$15="所・名",INDEX(リスト!$S$2:$S$48,MATCH($L698,リスト!$R$2:$R$48,0))&amp;"・"&amp;$M698,IF(設定!$I$15="所/名",INDEX(リスト!$S$2:$S$48,MATCH($L698,リスト!$R$2:$R$48,0))&amp;" / "&amp;$M698,IF(設定!$I$15="(所)名","("&amp;INDEX(リスト!$S$2:$S$48,MATCH($L698,リスト!$R$2:$R$48,0))&amp;") "&amp;$M698,IF(設定!$I$15="名・所",$M698&amp;"・"&amp;INDEX(リスト!$S$2:$S$48,MATCH($L698,リスト!$R$2:$R$48,0)),IF(設定!$I$15="名/所",$M698&amp;" / "&amp;INDEX(リスト!$S$2:$S$48,MATCH($L698,リスト!$R$2:$R$48,0)),IF(設定!$I$15="名(所)",$M698&amp;" ("&amp;INDEX(リスト!$S$2:$S$48,MATCH($L698,リスト!$R$2:$R$48,0))&amp;")")))))))))</f>
        <v/>
      </c>
    </row>
    <row r="699" spans="15:22" x14ac:dyDescent="0.4">
      <c r="O699" s="2" t="str">
        <f>IFERROR(IF($B699="","",INDEX(所属情報!$E:$E,MATCH($A699,所属情報!$A:$A,0))),"")</f>
        <v/>
      </c>
      <c r="P699" s="2" t="str">
        <f t="shared" si="30"/>
        <v/>
      </c>
      <c r="Q699" s="2" t="str">
        <f t="shared" si="31"/>
        <v/>
      </c>
      <c r="R699" s="2" t="str">
        <f t="shared" si="32"/>
        <v/>
      </c>
      <c r="S699" s="2" t="str">
        <f>IFERROR(IF($F699="","",INDEX(リスト!$C:$C,MATCH($F699,リスト!$B:$B,0))),"")</f>
        <v/>
      </c>
      <c r="T699" s="2" t="str">
        <f>IFERROR(IF($K699="","",INDEX(リスト!$F:$F,MATCH($K699,リスト!$E:$E,0))),"")</f>
        <v/>
      </c>
      <c r="U699" s="2" t="str">
        <f>IF($B699="","",RIGHT($G699*1000+200+COUNTIF($G$2:$G699,$G699),9))</f>
        <v/>
      </c>
      <c r="V699" s="2" t="str">
        <f>IF(OR($B699="",設定!$I$15="",設定!$I$15="独立"),"",IF($M699="","　－　",IF($L699="",IF(設定!$I$15="所・名","　－　・"&amp;$M699,IF(設定!$I$15="所/名","　－　 / "&amp;$M699,IF(設定!$I$15="(所)名","(　－　) "&amp;$M699,IF(設定!$I$15="名・所",$M699&amp;"・　－　",IF(設定!$I$15="名/所",$M699&amp;" / 　－　",IF(設定!$I$15="名(所)",$M699&amp;"(　－　)")))))),IF(設定!$I$15="所・名",INDEX(リスト!$S$2:$S$48,MATCH($L699,リスト!$R$2:$R$48,0))&amp;"・"&amp;$M699,IF(設定!$I$15="所/名",INDEX(リスト!$S$2:$S$48,MATCH($L699,リスト!$R$2:$R$48,0))&amp;" / "&amp;$M699,IF(設定!$I$15="(所)名","("&amp;INDEX(リスト!$S$2:$S$48,MATCH($L699,リスト!$R$2:$R$48,0))&amp;") "&amp;$M699,IF(設定!$I$15="名・所",$M699&amp;"・"&amp;INDEX(リスト!$S$2:$S$48,MATCH($L699,リスト!$R$2:$R$48,0)),IF(設定!$I$15="名/所",$M699&amp;" / "&amp;INDEX(リスト!$S$2:$S$48,MATCH($L699,リスト!$R$2:$R$48,0)),IF(設定!$I$15="名(所)",$M699&amp;" ("&amp;INDEX(リスト!$S$2:$S$48,MATCH($L699,リスト!$R$2:$R$48,0))&amp;")")))))))))</f>
        <v/>
      </c>
    </row>
    <row r="700" spans="15:22" x14ac:dyDescent="0.4">
      <c r="O700" s="2" t="str">
        <f>IFERROR(IF($B700="","",INDEX(所属情報!$E:$E,MATCH($A700,所属情報!$A:$A,0))),"")</f>
        <v/>
      </c>
      <c r="P700" s="2" t="str">
        <f t="shared" si="30"/>
        <v/>
      </c>
      <c r="Q700" s="2" t="str">
        <f t="shared" si="31"/>
        <v/>
      </c>
      <c r="R700" s="2" t="str">
        <f t="shared" si="32"/>
        <v/>
      </c>
      <c r="S700" s="2" t="str">
        <f>IFERROR(IF($F700="","",INDEX(リスト!$C:$C,MATCH($F700,リスト!$B:$B,0))),"")</f>
        <v/>
      </c>
      <c r="T700" s="2" t="str">
        <f>IFERROR(IF($K700="","",INDEX(リスト!$F:$F,MATCH($K700,リスト!$E:$E,0))),"")</f>
        <v/>
      </c>
      <c r="U700" s="2" t="str">
        <f>IF($B700="","",RIGHT($G700*1000+200+COUNTIF($G$2:$G700,$G700),9))</f>
        <v/>
      </c>
      <c r="V700" s="2" t="str">
        <f>IF(OR($B700="",設定!$I$15="",設定!$I$15="独立"),"",IF($M700="","　－　",IF($L700="",IF(設定!$I$15="所・名","　－　・"&amp;$M700,IF(設定!$I$15="所/名","　－　 / "&amp;$M700,IF(設定!$I$15="(所)名","(　－　) "&amp;$M700,IF(設定!$I$15="名・所",$M700&amp;"・　－　",IF(設定!$I$15="名/所",$M700&amp;" / 　－　",IF(設定!$I$15="名(所)",$M700&amp;"(　－　)")))))),IF(設定!$I$15="所・名",INDEX(リスト!$S$2:$S$48,MATCH($L700,リスト!$R$2:$R$48,0))&amp;"・"&amp;$M700,IF(設定!$I$15="所/名",INDEX(リスト!$S$2:$S$48,MATCH($L700,リスト!$R$2:$R$48,0))&amp;" / "&amp;$M700,IF(設定!$I$15="(所)名","("&amp;INDEX(リスト!$S$2:$S$48,MATCH($L700,リスト!$R$2:$R$48,0))&amp;") "&amp;$M700,IF(設定!$I$15="名・所",$M700&amp;"・"&amp;INDEX(リスト!$S$2:$S$48,MATCH($L700,リスト!$R$2:$R$48,0)),IF(設定!$I$15="名/所",$M700&amp;" / "&amp;INDEX(リスト!$S$2:$S$48,MATCH($L700,リスト!$R$2:$R$48,0)),IF(設定!$I$15="名(所)",$M700&amp;" ("&amp;INDEX(リスト!$S$2:$S$48,MATCH($L700,リスト!$R$2:$R$48,0))&amp;")")))))))))</f>
        <v/>
      </c>
    </row>
    <row r="701" spans="15:22" x14ac:dyDescent="0.4">
      <c r="O701" s="2" t="str">
        <f>IFERROR(IF($B701="","",INDEX(所属情報!$E:$E,MATCH($A701,所属情報!$A:$A,0))),"")</f>
        <v/>
      </c>
      <c r="P701" s="2" t="str">
        <f t="shared" si="30"/>
        <v/>
      </c>
      <c r="Q701" s="2" t="str">
        <f t="shared" si="31"/>
        <v/>
      </c>
      <c r="R701" s="2" t="str">
        <f t="shared" si="32"/>
        <v/>
      </c>
      <c r="S701" s="2" t="str">
        <f>IFERROR(IF($F701="","",INDEX(リスト!$C:$C,MATCH($F701,リスト!$B:$B,0))),"")</f>
        <v/>
      </c>
      <c r="T701" s="2" t="str">
        <f>IFERROR(IF($K701="","",INDEX(リスト!$F:$F,MATCH($K701,リスト!$E:$E,0))),"")</f>
        <v/>
      </c>
      <c r="U701" s="2" t="str">
        <f>IF($B701="","",RIGHT($G701*1000+200+COUNTIF($G$2:$G701,$G701),9))</f>
        <v/>
      </c>
      <c r="V701" s="2" t="str">
        <f>IF(OR($B701="",設定!$I$15="",設定!$I$15="独立"),"",IF($M701="","　－　",IF($L701="",IF(設定!$I$15="所・名","　－　・"&amp;$M701,IF(設定!$I$15="所/名","　－　 / "&amp;$M701,IF(設定!$I$15="(所)名","(　－　) "&amp;$M701,IF(設定!$I$15="名・所",$M701&amp;"・　－　",IF(設定!$I$15="名/所",$M701&amp;" / 　－　",IF(設定!$I$15="名(所)",$M701&amp;"(　－　)")))))),IF(設定!$I$15="所・名",INDEX(リスト!$S$2:$S$48,MATCH($L701,リスト!$R$2:$R$48,0))&amp;"・"&amp;$M701,IF(設定!$I$15="所/名",INDEX(リスト!$S$2:$S$48,MATCH($L701,リスト!$R$2:$R$48,0))&amp;" / "&amp;$M701,IF(設定!$I$15="(所)名","("&amp;INDEX(リスト!$S$2:$S$48,MATCH($L701,リスト!$R$2:$R$48,0))&amp;") "&amp;$M701,IF(設定!$I$15="名・所",$M701&amp;"・"&amp;INDEX(リスト!$S$2:$S$48,MATCH($L701,リスト!$R$2:$R$48,0)),IF(設定!$I$15="名/所",$M701&amp;" / "&amp;INDEX(リスト!$S$2:$S$48,MATCH($L701,リスト!$R$2:$R$48,0)),IF(設定!$I$15="名(所)",$M701&amp;" ("&amp;INDEX(リスト!$S$2:$S$48,MATCH($L701,リスト!$R$2:$R$48,0))&amp;")")))))))))</f>
        <v/>
      </c>
    </row>
    <row r="702" spans="15:22" x14ac:dyDescent="0.4">
      <c r="O702" s="2" t="str">
        <f>IFERROR(IF($B702="","",INDEX(所属情報!$E:$E,MATCH($A702,所属情報!$A:$A,0))),"")</f>
        <v/>
      </c>
      <c r="P702" s="2" t="str">
        <f t="shared" si="30"/>
        <v/>
      </c>
      <c r="Q702" s="2" t="str">
        <f t="shared" si="31"/>
        <v/>
      </c>
      <c r="R702" s="2" t="str">
        <f t="shared" si="32"/>
        <v/>
      </c>
      <c r="S702" s="2" t="str">
        <f>IFERROR(IF($F702="","",INDEX(リスト!$C:$C,MATCH($F702,リスト!$B:$B,0))),"")</f>
        <v/>
      </c>
      <c r="T702" s="2" t="str">
        <f>IFERROR(IF($K702="","",INDEX(リスト!$F:$F,MATCH($K702,リスト!$E:$E,0))),"")</f>
        <v/>
      </c>
      <c r="U702" s="2" t="str">
        <f>IF($B702="","",RIGHT($G702*1000+200+COUNTIF($G$2:$G702,$G702),9))</f>
        <v/>
      </c>
      <c r="V702" s="2" t="str">
        <f>IF(OR($B702="",設定!$I$15="",設定!$I$15="独立"),"",IF($M702="","　－　",IF($L702="",IF(設定!$I$15="所・名","　－　・"&amp;$M702,IF(設定!$I$15="所/名","　－　 / "&amp;$M702,IF(設定!$I$15="(所)名","(　－　) "&amp;$M702,IF(設定!$I$15="名・所",$M702&amp;"・　－　",IF(設定!$I$15="名/所",$M702&amp;" / 　－　",IF(設定!$I$15="名(所)",$M702&amp;"(　－　)")))))),IF(設定!$I$15="所・名",INDEX(リスト!$S$2:$S$48,MATCH($L702,リスト!$R$2:$R$48,0))&amp;"・"&amp;$M702,IF(設定!$I$15="所/名",INDEX(リスト!$S$2:$S$48,MATCH($L702,リスト!$R$2:$R$48,0))&amp;" / "&amp;$M702,IF(設定!$I$15="(所)名","("&amp;INDEX(リスト!$S$2:$S$48,MATCH($L702,リスト!$R$2:$R$48,0))&amp;") "&amp;$M702,IF(設定!$I$15="名・所",$M702&amp;"・"&amp;INDEX(リスト!$S$2:$S$48,MATCH($L702,リスト!$R$2:$R$48,0)),IF(設定!$I$15="名/所",$M702&amp;" / "&amp;INDEX(リスト!$S$2:$S$48,MATCH($L702,リスト!$R$2:$R$48,0)),IF(設定!$I$15="名(所)",$M702&amp;" ("&amp;INDEX(リスト!$S$2:$S$48,MATCH($L702,リスト!$R$2:$R$48,0))&amp;")")))))))))</f>
        <v/>
      </c>
    </row>
    <row r="703" spans="15:22" x14ac:dyDescent="0.4">
      <c r="O703" s="2" t="str">
        <f>IFERROR(IF($B703="","",INDEX(所属情報!$E:$E,MATCH($A703,所属情報!$A:$A,0))),"")</f>
        <v/>
      </c>
      <c r="P703" s="2" t="str">
        <f t="shared" si="30"/>
        <v/>
      </c>
      <c r="Q703" s="2" t="str">
        <f t="shared" si="31"/>
        <v/>
      </c>
      <c r="R703" s="2" t="str">
        <f t="shared" si="32"/>
        <v/>
      </c>
      <c r="S703" s="2" t="str">
        <f>IFERROR(IF($F703="","",INDEX(リスト!$C:$C,MATCH($F703,リスト!$B:$B,0))),"")</f>
        <v/>
      </c>
      <c r="T703" s="2" t="str">
        <f>IFERROR(IF($K703="","",INDEX(リスト!$F:$F,MATCH($K703,リスト!$E:$E,0))),"")</f>
        <v/>
      </c>
      <c r="U703" s="2" t="str">
        <f>IF($B703="","",RIGHT($G703*1000+200+COUNTIF($G$2:$G703,$G703),9))</f>
        <v/>
      </c>
      <c r="V703" s="2" t="str">
        <f>IF(OR($B703="",設定!$I$15="",設定!$I$15="独立"),"",IF($M703="","　－　",IF($L703="",IF(設定!$I$15="所・名","　－　・"&amp;$M703,IF(設定!$I$15="所/名","　－　 / "&amp;$M703,IF(設定!$I$15="(所)名","(　－　) "&amp;$M703,IF(設定!$I$15="名・所",$M703&amp;"・　－　",IF(設定!$I$15="名/所",$M703&amp;" / 　－　",IF(設定!$I$15="名(所)",$M703&amp;"(　－　)")))))),IF(設定!$I$15="所・名",INDEX(リスト!$S$2:$S$48,MATCH($L703,リスト!$R$2:$R$48,0))&amp;"・"&amp;$M703,IF(設定!$I$15="所/名",INDEX(リスト!$S$2:$S$48,MATCH($L703,リスト!$R$2:$R$48,0))&amp;" / "&amp;$M703,IF(設定!$I$15="(所)名","("&amp;INDEX(リスト!$S$2:$S$48,MATCH($L703,リスト!$R$2:$R$48,0))&amp;") "&amp;$M703,IF(設定!$I$15="名・所",$M703&amp;"・"&amp;INDEX(リスト!$S$2:$S$48,MATCH($L703,リスト!$R$2:$R$48,0)),IF(設定!$I$15="名/所",$M703&amp;" / "&amp;INDEX(リスト!$S$2:$S$48,MATCH($L703,リスト!$R$2:$R$48,0)),IF(設定!$I$15="名(所)",$M703&amp;" ("&amp;INDEX(リスト!$S$2:$S$48,MATCH($L703,リスト!$R$2:$R$48,0))&amp;")")))))))))</f>
        <v/>
      </c>
    </row>
    <row r="704" spans="15:22" x14ac:dyDescent="0.4">
      <c r="O704" s="2" t="str">
        <f>IFERROR(IF($B704="","",INDEX(所属情報!$E:$E,MATCH($A704,所属情報!$A:$A,0))),"")</f>
        <v/>
      </c>
      <c r="P704" s="2" t="str">
        <f t="shared" si="30"/>
        <v/>
      </c>
      <c r="Q704" s="2" t="str">
        <f t="shared" si="31"/>
        <v/>
      </c>
      <c r="R704" s="2" t="str">
        <f t="shared" si="32"/>
        <v/>
      </c>
      <c r="S704" s="2" t="str">
        <f>IFERROR(IF($F704="","",INDEX(リスト!$C:$C,MATCH($F704,リスト!$B:$B,0))),"")</f>
        <v/>
      </c>
      <c r="T704" s="2" t="str">
        <f>IFERROR(IF($K704="","",INDEX(リスト!$F:$F,MATCH($K704,リスト!$E:$E,0))),"")</f>
        <v/>
      </c>
      <c r="U704" s="2" t="str">
        <f>IF($B704="","",RIGHT($G704*1000+200+COUNTIF($G$2:$G704,$G704),9))</f>
        <v/>
      </c>
      <c r="V704" s="2" t="str">
        <f>IF(OR($B704="",設定!$I$15="",設定!$I$15="独立"),"",IF($M704="","　－　",IF($L704="",IF(設定!$I$15="所・名","　－　・"&amp;$M704,IF(設定!$I$15="所/名","　－　 / "&amp;$M704,IF(設定!$I$15="(所)名","(　－　) "&amp;$M704,IF(設定!$I$15="名・所",$M704&amp;"・　－　",IF(設定!$I$15="名/所",$M704&amp;" / 　－　",IF(設定!$I$15="名(所)",$M704&amp;"(　－　)")))))),IF(設定!$I$15="所・名",INDEX(リスト!$S$2:$S$48,MATCH($L704,リスト!$R$2:$R$48,0))&amp;"・"&amp;$M704,IF(設定!$I$15="所/名",INDEX(リスト!$S$2:$S$48,MATCH($L704,リスト!$R$2:$R$48,0))&amp;" / "&amp;$M704,IF(設定!$I$15="(所)名","("&amp;INDEX(リスト!$S$2:$S$48,MATCH($L704,リスト!$R$2:$R$48,0))&amp;") "&amp;$M704,IF(設定!$I$15="名・所",$M704&amp;"・"&amp;INDEX(リスト!$S$2:$S$48,MATCH($L704,リスト!$R$2:$R$48,0)),IF(設定!$I$15="名/所",$M704&amp;" / "&amp;INDEX(リスト!$S$2:$S$48,MATCH($L704,リスト!$R$2:$R$48,0)),IF(設定!$I$15="名(所)",$M704&amp;" ("&amp;INDEX(リスト!$S$2:$S$48,MATCH($L704,リスト!$R$2:$R$48,0))&amp;")")))))))))</f>
        <v/>
      </c>
    </row>
    <row r="705" spans="15:22" x14ac:dyDescent="0.4">
      <c r="O705" s="2" t="str">
        <f>IFERROR(IF($B705="","",INDEX(所属情報!$E:$E,MATCH($A705,所属情報!$A:$A,0))),"")</f>
        <v/>
      </c>
      <c r="P705" s="2" t="str">
        <f t="shared" si="30"/>
        <v/>
      </c>
      <c r="Q705" s="2" t="str">
        <f t="shared" si="31"/>
        <v/>
      </c>
      <c r="R705" s="2" t="str">
        <f t="shared" si="32"/>
        <v/>
      </c>
      <c r="S705" s="2" t="str">
        <f>IFERROR(IF($F705="","",INDEX(リスト!$C:$C,MATCH($F705,リスト!$B:$B,0))),"")</f>
        <v/>
      </c>
      <c r="T705" s="2" t="str">
        <f>IFERROR(IF($K705="","",INDEX(リスト!$F:$F,MATCH($K705,リスト!$E:$E,0))),"")</f>
        <v/>
      </c>
      <c r="U705" s="2" t="str">
        <f>IF($B705="","",RIGHT($G705*1000+200+COUNTIF($G$2:$G705,$G705),9))</f>
        <v/>
      </c>
      <c r="V705" s="2" t="str">
        <f>IF(OR($B705="",設定!$I$15="",設定!$I$15="独立"),"",IF($M705="","　－　",IF($L705="",IF(設定!$I$15="所・名","　－　・"&amp;$M705,IF(設定!$I$15="所/名","　－　 / "&amp;$M705,IF(設定!$I$15="(所)名","(　－　) "&amp;$M705,IF(設定!$I$15="名・所",$M705&amp;"・　－　",IF(設定!$I$15="名/所",$M705&amp;" / 　－　",IF(設定!$I$15="名(所)",$M705&amp;"(　－　)")))))),IF(設定!$I$15="所・名",INDEX(リスト!$S$2:$S$48,MATCH($L705,リスト!$R$2:$R$48,0))&amp;"・"&amp;$M705,IF(設定!$I$15="所/名",INDEX(リスト!$S$2:$S$48,MATCH($L705,リスト!$R$2:$R$48,0))&amp;" / "&amp;$M705,IF(設定!$I$15="(所)名","("&amp;INDEX(リスト!$S$2:$S$48,MATCH($L705,リスト!$R$2:$R$48,0))&amp;") "&amp;$M705,IF(設定!$I$15="名・所",$M705&amp;"・"&amp;INDEX(リスト!$S$2:$S$48,MATCH($L705,リスト!$R$2:$R$48,0)),IF(設定!$I$15="名/所",$M705&amp;" / "&amp;INDEX(リスト!$S$2:$S$48,MATCH($L705,リスト!$R$2:$R$48,0)),IF(設定!$I$15="名(所)",$M705&amp;" ("&amp;INDEX(リスト!$S$2:$S$48,MATCH($L705,リスト!$R$2:$R$48,0))&amp;")")))))))))</f>
        <v/>
      </c>
    </row>
    <row r="706" spans="15:22" x14ac:dyDescent="0.4">
      <c r="O706" s="2" t="str">
        <f>IFERROR(IF($B706="","",INDEX(所属情報!$E:$E,MATCH($A706,所属情報!$A:$A,0))),"")</f>
        <v/>
      </c>
      <c r="P706" s="2" t="str">
        <f t="shared" si="30"/>
        <v/>
      </c>
      <c r="Q706" s="2" t="str">
        <f t="shared" si="31"/>
        <v/>
      </c>
      <c r="R706" s="2" t="str">
        <f t="shared" si="32"/>
        <v/>
      </c>
      <c r="S706" s="2" t="str">
        <f>IFERROR(IF($F706="","",INDEX(リスト!$C:$C,MATCH($F706,リスト!$B:$B,0))),"")</f>
        <v/>
      </c>
      <c r="T706" s="2" t="str">
        <f>IFERROR(IF($K706="","",INDEX(リスト!$F:$F,MATCH($K706,リスト!$E:$E,0))),"")</f>
        <v/>
      </c>
      <c r="U706" s="2" t="str">
        <f>IF($B706="","",RIGHT($G706*1000+200+COUNTIF($G$2:$G706,$G706),9))</f>
        <v/>
      </c>
      <c r="V706" s="2" t="str">
        <f>IF(OR($B706="",設定!$I$15="",設定!$I$15="独立"),"",IF($M706="","　－　",IF($L706="",IF(設定!$I$15="所・名","　－　・"&amp;$M706,IF(設定!$I$15="所/名","　－　 / "&amp;$M706,IF(設定!$I$15="(所)名","(　－　) "&amp;$M706,IF(設定!$I$15="名・所",$M706&amp;"・　－　",IF(設定!$I$15="名/所",$M706&amp;" / 　－　",IF(設定!$I$15="名(所)",$M706&amp;"(　－　)")))))),IF(設定!$I$15="所・名",INDEX(リスト!$S$2:$S$48,MATCH($L706,リスト!$R$2:$R$48,0))&amp;"・"&amp;$M706,IF(設定!$I$15="所/名",INDEX(リスト!$S$2:$S$48,MATCH($L706,リスト!$R$2:$R$48,0))&amp;" / "&amp;$M706,IF(設定!$I$15="(所)名","("&amp;INDEX(リスト!$S$2:$S$48,MATCH($L706,リスト!$R$2:$R$48,0))&amp;") "&amp;$M706,IF(設定!$I$15="名・所",$M706&amp;"・"&amp;INDEX(リスト!$S$2:$S$48,MATCH($L706,リスト!$R$2:$R$48,0)),IF(設定!$I$15="名/所",$M706&amp;" / "&amp;INDEX(リスト!$S$2:$S$48,MATCH($L706,リスト!$R$2:$R$48,0)),IF(設定!$I$15="名(所)",$M706&amp;" ("&amp;INDEX(リスト!$S$2:$S$48,MATCH($L706,リスト!$R$2:$R$48,0))&amp;")")))))))))</f>
        <v/>
      </c>
    </row>
    <row r="707" spans="15:22" x14ac:dyDescent="0.4">
      <c r="O707" s="2" t="str">
        <f>IFERROR(IF($B707="","",INDEX(所属情報!$E:$E,MATCH($A707,所属情報!$A:$A,0))),"")</f>
        <v/>
      </c>
      <c r="P707" s="2" t="str">
        <f t="shared" ref="P707:P770" si="33">IF($C707="","",IF($E707="",$C707,$C707&amp;" ("&amp;$E707&amp;")"))</f>
        <v/>
      </c>
      <c r="Q707" s="2" t="str">
        <f t="shared" ref="Q707:Q770" si="34">IF($D707="","",ASC($D707))</f>
        <v/>
      </c>
      <c r="R707" s="2" t="str">
        <f t="shared" ref="R707:R770" si="35">IF($I707="","",UPPER($I707)&amp;" "&amp;UPPER(LEFT($J707,1))&amp;LOWER(RIGHT($J707,LEN($J707)-1))&amp;" ("&amp;MID($G707,3,2)&amp;")")</f>
        <v/>
      </c>
      <c r="S707" s="2" t="str">
        <f>IFERROR(IF($F707="","",INDEX(リスト!$C:$C,MATCH($F707,リスト!$B:$B,0))),"")</f>
        <v/>
      </c>
      <c r="T707" s="2" t="str">
        <f>IFERROR(IF($K707="","",INDEX(リスト!$F:$F,MATCH($K707,リスト!$E:$E,0))),"")</f>
        <v/>
      </c>
      <c r="U707" s="2" t="str">
        <f>IF($B707="","",RIGHT($G707*1000+200+COUNTIF($G$2:$G707,$G707),9))</f>
        <v/>
      </c>
      <c r="V707" s="2" t="str">
        <f>IF(OR($B707="",設定!$I$15="",設定!$I$15="独立"),"",IF($M707="","　－　",IF($L707="",IF(設定!$I$15="所・名","　－　・"&amp;$M707,IF(設定!$I$15="所/名","　－　 / "&amp;$M707,IF(設定!$I$15="(所)名","(　－　) "&amp;$M707,IF(設定!$I$15="名・所",$M707&amp;"・　－　",IF(設定!$I$15="名/所",$M707&amp;" / 　－　",IF(設定!$I$15="名(所)",$M707&amp;"(　－　)")))))),IF(設定!$I$15="所・名",INDEX(リスト!$S$2:$S$48,MATCH($L707,リスト!$R$2:$R$48,0))&amp;"・"&amp;$M707,IF(設定!$I$15="所/名",INDEX(リスト!$S$2:$S$48,MATCH($L707,リスト!$R$2:$R$48,0))&amp;" / "&amp;$M707,IF(設定!$I$15="(所)名","("&amp;INDEX(リスト!$S$2:$S$48,MATCH($L707,リスト!$R$2:$R$48,0))&amp;") "&amp;$M707,IF(設定!$I$15="名・所",$M707&amp;"・"&amp;INDEX(リスト!$S$2:$S$48,MATCH($L707,リスト!$R$2:$R$48,0)),IF(設定!$I$15="名/所",$M707&amp;" / "&amp;INDEX(リスト!$S$2:$S$48,MATCH($L707,リスト!$R$2:$R$48,0)),IF(設定!$I$15="名(所)",$M707&amp;" ("&amp;INDEX(リスト!$S$2:$S$48,MATCH($L707,リスト!$R$2:$R$48,0))&amp;")")))))))))</f>
        <v/>
      </c>
    </row>
    <row r="708" spans="15:22" x14ac:dyDescent="0.4">
      <c r="O708" s="2" t="str">
        <f>IFERROR(IF($B708="","",INDEX(所属情報!$E:$E,MATCH($A708,所属情報!$A:$A,0))),"")</f>
        <v/>
      </c>
      <c r="P708" s="2" t="str">
        <f t="shared" si="33"/>
        <v/>
      </c>
      <c r="Q708" s="2" t="str">
        <f t="shared" si="34"/>
        <v/>
      </c>
      <c r="R708" s="2" t="str">
        <f t="shared" si="35"/>
        <v/>
      </c>
      <c r="S708" s="2" t="str">
        <f>IFERROR(IF($F708="","",INDEX(リスト!$C:$C,MATCH($F708,リスト!$B:$B,0))),"")</f>
        <v/>
      </c>
      <c r="T708" s="2" t="str">
        <f>IFERROR(IF($K708="","",INDEX(リスト!$F:$F,MATCH($K708,リスト!$E:$E,0))),"")</f>
        <v/>
      </c>
      <c r="U708" s="2" t="str">
        <f>IF($B708="","",RIGHT($G708*1000+200+COUNTIF($G$2:$G708,$G708),9))</f>
        <v/>
      </c>
      <c r="V708" s="2" t="str">
        <f>IF(OR($B708="",設定!$I$15="",設定!$I$15="独立"),"",IF($M708="","　－　",IF($L708="",IF(設定!$I$15="所・名","　－　・"&amp;$M708,IF(設定!$I$15="所/名","　－　 / "&amp;$M708,IF(設定!$I$15="(所)名","(　－　) "&amp;$M708,IF(設定!$I$15="名・所",$M708&amp;"・　－　",IF(設定!$I$15="名/所",$M708&amp;" / 　－　",IF(設定!$I$15="名(所)",$M708&amp;"(　－　)")))))),IF(設定!$I$15="所・名",INDEX(リスト!$S$2:$S$48,MATCH($L708,リスト!$R$2:$R$48,0))&amp;"・"&amp;$M708,IF(設定!$I$15="所/名",INDEX(リスト!$S$2:$S$48,MATCH($L708,リスト!$R$2:$R$48,0))&amp;" / "&amp;$M708,IF(設定!$I$15="(所)名","("&amp;INDEX(リスト!$S$2:$S$48,MATCH($L708,リスト!$R$2:$R$48,0))&amp;") "&amp;$M708,IF(設定!$I$15="名・所",$M708&amp;"・"&amp;INDEX(リスト!$S$2:$S$48,MATCH($L708,リスト!$R$2:$R$48,0)),IF(設定!$I$15="名/所",$M708&amp;" / "&amp;INDEX(リスト!$S$2:$S$48,MATCH($L708,リスト!$R$2:$R$48,0)),IF(設定!$I$15="名(所)",$M708&amp;" ("&amp;INDEX(リスト!$S$2:$S$48,MATCH($L708,リスト!$R$2:$R$48,0))&amp;")")))))))))</f>
        <v/>
      </c>
    </row>
    <row r="709" spans="15:22" x14ac:dyDescent="0.4">
      <c r="O709" s="2" t="str">
        <f>IFERROR(IF($B709="","",INDEX(所属情報!$E:$E,MATCH($A709,所属情報!$A:$A,0))),"")</f>
        <v/>
      </c>
      <c r="P709" s="2" t="str">
        <f t="shared" si="33"/>
        <v/>
      </c>
      <c r="Q709" s="2" t="str">
        <f t="shared" si="34"/>
        <v/>
      </c>
      <c r="R709" s="2" t="str">
        <f t="shared" si="35"/>
        <v/>
      </c>
      <c r="S709" s="2" t="str">
        <f>IFERROR(IF($F709="","",INDEX(リスト!$C:$C,MATCH($F709,リスト!$B:$B,0))),"")</f>
        <v/>
      </c>
      <c r="T709" s="2" t="str">
        <f>IFERROR(IF($K709="","",INDEX(リスト!$F:$F,MATCH($K709,リスト!$E:$E,0))),"")</f>
        <v/>
      </c>
      <c r="U709" s="2" t="str">
        <f>IF($B709="","",RIGHT($G709*1000+200+COUNTIF($G$2:$G709,$G709),9))</f>
        <v/>
      </c>
      <c r="V709" s="2" t="str">
        <f>IF(OR($B709="",設定!$I$15="",設定!$I$15="独立"),"",IF($M709="","　－　",IF($L709="",IF(設定!$I$15="所・名","　－　・"&amp;$M709,IF(設定!$I$15="所/名","　－　 / "&amp;$M709,IF(設定!$I$15="(所)名","(　－　) "&amp;$M709,IF(設定!$I$15="名・所",$M709&amp;"・　－　",IF(設定!$I$15="名/所",$M709&amp;" / 　－　",IF(設定!$I$15="名(所)",$M709&amp;"(　－　)")))))),IF(設定!$I$15="所・名",INDEX(リスト!$S$2:$S$48,MATCH($L709,リスト!$R$2:$R$48,0))&amp;"・"&amp;$M709,IF(設定!$I$15="所/名",INDEX(リスト!$S$2:$S$48,MATCH($L709,リスト!$R$2:$R$48,0))&amp;" / "&amp;$M709,IF(設定!$I$15="(所)名","("&amp;INDEX(リスト!$S$2:$S$48,MATCH($L709,リスト!$R$2:$R$48,0))&amp;") "&amp;$M709,IF(設定!$I$15="名・所",$M709&amp;"・"&amp;INDEX(リスト!$S$2:$S$48,MATCH($L709,リスト!$R$2:$R$48,0)),IF(設定!$I$15="名/所",$M709&amp;" / "&amp;INDEX(リスト!$S$2:$S$48,MATCH($L709,リスト!$R$2:$R$48,0)),IF(設定!$I$15="名(所)",$M709&amp;" ("&amp;INDEX(リスト!$S$2:$S$48,MATCH($L709,リスト!$R$2:$R$48,0))&amp;")")))))))))</f>
        <v/>
      </c>
    </row>
    <row r="710" spans="15:22" x14ac:dyDescent="0.4">
      <c r="O710" s="2" t="str">
        <f>IFERROR(IF($B710="","",INDEX(所属情報!$E:$E,MATCH($A710,所属情報!$A:$A,0))),"")</f>
        <v/>
      </c>
      <c r="P710" s="2" t="str">
        <f t="shared" si="33"/>
        <v/>
      </c>
      <c r="Q710" s="2" t="str">
        <f t="shared" si="34"/>
        <v/>
      </c>
      <c r="R710" s="2" t="str">
        <f t="shared" si="35"/>
        <v/>
      </c>
      <c r="S710" s="2" t="str">
        <f>IFERROR(IF($F710="","",INDEX(リスト!$C:$C,MATCH($F710,リスト!$B:$B,0))),"")</f>
        <v/>
      </c>
      <c r="T710" s="2" t="str">
        <f>IFERROR(IF($K710="","",INDEX(リスト!$F:$F,MATCH($K710,リスト!$E:$E,0))),"")</f>
        <v/>
      </c>
      <c r="U710" s="2" t="str">
        <f>IF($B710="","",RIGHT($G710*1000+200+COUNTIF($G$2:$G710,$G710),9))</f>
        <v/>
      </c>
      <c r="V710" s="2" t="str">
        <f>IF(OR($B710="",設定!$I$15="",設定!$I$15="独立"),"",IF($M710="","　－　",IF($L710="",IF(設定!$I$15="所・名","　－　・"&amp;$M710,IF(設定!$I$15="所/名","　－　 / "&amp;$M710,IF(設定!$I$15="(所)名","(　－　) "&amp;$M710,IF(設定!$I$15="名・所",$M710&amp;"・　－　",IF(設定!$I$15="名/所",$M710&amp;" / 　－　",IF(設定!$I$15="名(所)",$M710&amp;"(　－　)")))))),IF(設定!$I$15="所・名",INDEX(リスト!$S$2:$S$48,MATCH($L710,リスト!$R$2:$R$48,0))&amp;"・"&amp;$M710,IF(設定!$I$15="所/名",INDEX(リスト!$S$2:$S$48,MATCH($L710,リスト!$R$2:$R$48,0))&amp;" / "&amp;$M710,IF(設定!$I$15="(所)名","("&amp;INDEX(リスト!$S$2:$S$48,MATCH($L710,リスト!$R$2:$R$48,0))&amp;") "&amp;$M710,IF(設定!$I$15="名・所",$M710&amp;"・"&amp;INDEX(リスト!$S$2:$S$48,MATCH($L710,リスト!$R$2:$R$48,0)),IF(設定!$I$15="名/所",$M710&amp;" / "&amp;INDEX(リスト!$S$2:$S$48,MATCH($L710,リスト!$R$2:$R$48,0)),IF(設定!$I$15="名(所)",$M710&amp;" ("&amp;INDEX(リスト!$S$2:$S$48,MATCH($L710,リスト!$R$2:$R$48,0))&amp;")")))))))))</f>
        <v/>
      </c>
    </row>
    <row r="711" spans="15:22" x14ac:dyDescent="0.4">
      <c r="O711" s="2" t="str">
        <f>IFERROR(IF($B711="","",INDEX(所属情報!$E:$E,MATCH($A711,所属情報!$A:$A,0))),"")</f>
        <v/>
      </c>
      <c r="P711" s="2" t="str">
        <f t="shared" si="33"/>
        <v/>
      </c>
      <c r="Q711" s="2" t="str">
        <f t="shared" si="34"/>
        <v/>
      </c>
      <c r="R711" s="2" t="str">
        <f t="shared" si="35"/>
        <v/>
      </c>
      <c r="S711" s="2" t="str">
        <f>IFERROR(IF($F711="","",INDEX(リスト!$C:$C,MATCH($F711,リスト!$B:$B,0))),"")</f>
        <v/>
      </c>
      <c r="T711" s="2" t="str">
        <f>IFERROR(IF($K711="","",INDEX(リスト!$F:$F,MATCH($K711,リスト!$E:$E,0))),"")</f>
        <v/>
      </c>
      <c r="U711" s="2" t="str">
        <f>IF($B711="","",RIGHT($G711*1000+200+COUNTIF($G$2:$G711,$G711),9))</f>
        <v/>
      </c>
      <c r="V711" s="2" t="str">
        <f>IF(OR($B711="",設定!$I$15="",設定!$I$15="独立"),"",IF($M711="","　－　",IF($L711="",IF(設定!$I$15="所・名","　－　・"&amp;$M711,IF(設定!$I$15="所/名","　－　 / "&amp;$M711,IF(設定!$I$15="(所)名","(　－　) "&amp;$M711,IF(設定!$I$15="名・所",$M711&amp;"・　－　",IF(設定!$I$15="名/所",$M711&amp;" / 　－　",IF(設定!$I$15="名(所)",$M711&amp;"(　－　)")))))),IF(設定!$I$15="所・名",INDEX(リスト!$S$2:$S$48,MATCH($L711,リスト!$R$2:$R$48,0))&amp;"・"&amp;$M711,IF(設定!$I$15="所/名",INDEX(リスト!$S$2:$S$48,MATCH($L711,リスト!$R$2:$R$48,0))&amp;" / "&amp;$M711,IF(設定!$I$15="(所)名","("&amp;INDEX(リスト!$S$2:$S$48,MATCH($L711,リスト!$R$2:$R$48,0))&amp;") "&amp;$M711,IF(設定!$I$15="名・所",$M711&amp;"・"&amp;INDEX(リスト!$S$2:$S$48,MATCH($L711,リスト!$R$2:$R$48,0)),IF(設定!$I$15="名/所",$M711&amp;" / "&amp;INDEX(リスト!$S$2:$S$48,MATCH($L711,リスト!$R$2:$R$48,0)),IF(設定!$I$15="名(所)",$M711&amp;" ("&amp;INDEX(リスト!$S$2:$S$48,MATCH($L711,リスト!$R$2:$R$48,0))&amp;")")))))))))</f>
        <v/>
      </c>
    </row>
    <row r="712" spans="15:22" x14ac:dyDescent="0.4">
      <c r="O712" s="2" t="str">
        <f>IFERROR(IF($B712="","",INDEX(所属情報!$E:$E,MATCH($A712,所属情報!$A:$A,0))),"")</f>
        <v/>
      </c>
      <c r="P712" s="2" t="str">
        <f t="shared" si="33"/>
        <v/>
      </c>
      <c r="Q712" s="2" t="str">
        <f t="shared" si="34"/>
        <v/>
      </c>
      <c r="R712" s="2" t="str">
        <f t="shared" si="35"/>
        <v/>
      </c>
      <c r="S712" s="2" t="str">
        <f>IFERROR(IF($F712="","",INDEX(リスト!$C:$C,MATCH($F712,リスト!$B:$B,0))),"")</f>
        <v/>
      </c>
      <c r="T712" s="2" t="str">
        <f>IFERROR(IF($K712="","",INDEX(リスト!$F:$F,MATCH($K712,リスト!$E:$E,0))),"")</f>
        <v/>
      </c>
      <c r="U712" s="2" t="str">
        <f>IF($B712="","",RIGHT($G712*1000+200+COUNTIF($G$2:$G712,$G712),9))</f>
        <v/>
      </c>
      <c r="V712" s="2" t="str">
        <f>IF(OR($B712="",設定!$I$15="",設定!$I$15="独立"),"",IF($M712="","　－　",IF($L712="",IF(設定!$I$15="所・名","　－　・"&amp;$M712,IF(設定!$I$15="所/名","　－　 / "&amp;$M712,IF(設定!$I$15="(所)名","(　－　) "&amp;$M712,IF(設定!$I$15="名・所",$M712&amp;"・　－　",IF(設定!$I$15="名/所",$M712&amp;" / 　－　",IF(設定!$I$15="名(所)",$M712&amp;"(　－　)")))))),IF(設定!$I$15="所・名",INDEX(リスト!$S$2:$S$48,MATCH($L712,リスト!$R$2:$R$48,0))&amp;"・"&amp;$M712,IF(設定!$I$15="所/名",INDEX(リスト!$S$2:$S$48,MATCH($L712,リスト!$R$2:$R$48,0))&amp;" / "&amp;$M712,IF(設定!$I$15="(所)名","("&amp;INDEX(リスト!$S$2:$S$48,MATCH($L712,リスト!$R$2:$R$48,0))&amp;") "&amp;$M712,IF(設定!$I$15="名・所",$M712&amp;"・"&amp;INDEX(リスト!$S$2:$S$48,MATCH($L712,リスト!$R$2:$R$48,0)),IF(設定!$I$15="名/所",$M712&amp;" / "&amp;INDEX(リスト!$S$2:$S$48,MATCH($L712,リスト!$R$2:$R$48,0)),IF(設定!$I$15="名(所)",$M712&amp;" ("&amp;INDEX(リスト!$S$2:$S$48,MATCH($L712,リスト!$R$2:$R$48,0))&amp;")")))))))))</f>
        <v/>
      </c>
    </row>
    <row r="713" spans="15:22" x14ac:dyDescent="0.4">
      <c r="O713" s="2" t="str">
        <f>IFERROR(IF($B713="","",INDEX(所属情報!$E:$E,MATCH($A713,所属情報!$A:$A,0))),"")</f>
        <v/>
      </c>
      <c r="P713" s="2" t="str">
        <f t="shared" si="33"/>
        <v/>
      </c>
      <c r="Q713" s="2" t="str">
        <f t="shared" si="34"/>
        <v/>
      </c>
      <c r="R713" s="2" t="str">
        <f t="shared" si="35"/>
        <v/>
      </c>
      <c r="S713" s="2" t="str">
        <f>IFERROR(IF($F713="","",INDEX(リスト!$C:$C,MATCH($F713,リスト!$B:$B,0))),"")</f>
        <v/>
      </c>
      <c r="T713" s="2" t="str">
        <f>IFERROR(IF($K713="","",INDEX(リスト!$F:$F,MATCH($K713,リスト!$E:$E,0))),"")</f>
        <v/>
      </c>
      <c r="U713" s="2" t="str">
        <f>IF($B713="","",RIGHT($G713*1000+200+COUNTIF($G$2:$G713,$G713),9))</f>
        <v/>
      </c>
      <c r="V713" s="2" t="str">
        <f>IF(OR($B713="",設定!$I$15="",設定!$I$15="独立"),"",IF($M713="","　－　",IF($L713="",IF(設定!$I$15="所・名","　－　・"&amp;$M713,IF(設定!$I$15="所/名","　－　 / "&amp;$M713,IF(設定!$I$15="(所)名","(　－　) "&amp;$M713,IF(設定!$I$15="名・所",$M713&amp;"・　－　",IF(設定!$I$15="名/所",$M713&amp;" / 　－　",IF(設定!$I$15="名(所)",$M713&amp;"(　－　)")))))),IF(設定!$I$15="所・名",INDEX(リスト!$S$2:$S$48,MATCH($L713,リスト!$R$2:$R$48,0))&amp;"・"&amp;$M713,IF(設定!$I$15="所/名",INDEX(リスト!$S$2:$S$48,MATCH($L713,リスト!$R$2:$R$48,0))&amp;" / "&amp;$M713,IF(設定!$I$15="(所)名","("&amp;INDEX(リスト!$S$2:$S$48,MATCH($L713,リスト!$R$2:$R$48,0))&amp;") "&amp;$M713,IF(設定!$I$15="名・所",$M713&amp;"・"&amp;INDEX(リスト!$S$2:$S$48,MATCH($L713,リスト!$R$2:$R$48,0)),IF(設定!$I$15="名/所",$M713&amp;" / "&amp;INDEX(リスト!$S$2:$S$48,MATCH($L713,リスト!$R$2:$R$48,0)),IF(設定!$I$15="名(所)",$M713&amp;" ("&amp;INDEX(リスト!$S$2:$S$48,MATCH($L713,リスト!$R$2:$R$48,0))&amp;")")))))))))</f>
        <v/>
      </c>
    </row>
    <row r="714" spans="15:22" x14ac:dyDescent="0.4">
      <c r="O714" s="2" t="str">
        <f>IFERROR(IF($B714="","",INDEX(所属情報!$E:$E,MATCH($A714,所属情報!$A:$A,0))),"")</f>
        <v/>
      </c>
      <c r="P714" s="2" t="str">
        <f t="shared" si="33"/>
        <v/>
      </c>
      <c r="Q714" s="2" t="str">
        <f t="shared" si="34"/>
        <v/>
      </c>
      <c r="R714" s="2" t="str">
        <f t="shared" si="35"/>
        <v/>
      </c>
      <c r="S714" s="2" t="str">
        <f>IFERROR(IF($F714="","",INDEX(リスト!$C:$C,MATCH($F714,リスト!$B:$B,0))),"")</f>
        <v/>
      </c>
      <c r="T714" s="2" t="str">
        <f>IFERROR(IF($K714="","",INDEX(リスト!$F:$F,MATCH($K714,リスト!$E:$E,0))),"")</f>
        <v/>
      </c>
      <c r="U714" s="2" t="str">
        <f>IF($B714="","",RIGHT($G714*1000+200+COUNTIF($G$2:$G714,$G714),9))</f>
        <v/>
      </c>
      <c r="V714" s="2" t="str">
        <f>IF(OR($B714="",設定!$I$15="",設定!$I$15="独立"),"",IF($M714="","　－　",IF($L714="",IF(設定!$I$15="所・名","　－　・"&amp;$M714,IF(設定!$I$15="所/名","　－　 / "&amp;$M714,IF(設定!$I$15="(所)名","(　－　) "&amp;$M714,IF(設定!$I$15="名・所",$M714&amp;"・　－　",IF(設定!$I$15="名/所",$M714&amp;" / 　－　",IF(設定!$I$15="名(所)",$M714&amp;"(　－　)")))))),IF(設定!$I$15="所・名",INDEX(リスト!$S$2:$S$48,MATCH($L714,リスト!$R$2:$R$48,0))&amp;"・"&amp;$M714,IF(設定!$I$15="所/名",INDEX(リスト!$S$2:$S$48,MATCH($L714,リスト!$R$2:$R$48,0))&amp;" / "&amp;$M714,IF(設定!$I$15="(所)名","("&amp;INDEX(リスト!$S$2:$S$48,MATCH($L714,リスト!$R$2:$R$48,0))&amp;") "&amp;$M714,IF(設定!$I$15="名・所",$M714&amp;"・"&amp;INDEX(リスト!$S$2:$S$48,MATCH($L714,リスト!$R$2:$R$48,0)),IF(設定!$I$15="名/所",$M714&amp;" / "&amp;INDEX(リスト!$S$2:$S$48,MATCH($L714,リスト!$R$2:$R$48,0)),IF(設定!$I$15="名(所)",$M714&amp;" ("&amp;INDEX(リスト!$S$2:$S$48,MATCH($L714,リスト!$R$2:$R$48,0))&amp;")")))))))))</f>
        <v/>
      </c>
    </row>
    <row r="715" spans="15:22" x14ac:dyDescent="0.4">
      <c r="O715" s="2" t="str">
        <f>IFERROR(IF($B715="","",INDEX(所属情報!$E:$E,MATCH($A715,所属情報!$A:$A,0))),"")</f>
        <v/>
      </c>
      <c r="P715" s="2" t="str">
        <f t="shared" si="33"/>
        <v/>
      </c>
      <c r="Q715" s="2" t="str">
        <f t="shared" si="34"/>
        <v/>
      </c>
      <c r="R715" s="2" t="str">
        <f t="shared" si="35"/>
        <v/>
      </c>
      <c r="S715" s="2" t="str">
        <f>IFERROR(IF($F715="","",INDEX(リスト!$C:$C,MATCH($F715,リスト!$B:$B,0))),"")</f>
        <v/>
      </c>
      <c r="T715" s="2" t="str">
        <f>IFERROR(IF($K715="","",INDEX(リスト!$F:$F,MATCH($K715,リスト!$E:$E,0))),"")</f>
        <v/>
      </c>
      <c r="U715" s="2" t="str">
        <f>IF($B715="","",RIGHT($G715*1000+200+COUNTIF($G$2:$G715,$G715),9))</f>
        <v/>
      </c>
      <c r="V715" s="2" t="str">
        <f>IF(OR($B715="",設定!$I$15="",設定!$I$15="独立"),"",IF($M715="","　－　",IF($L715="",IF(設定!$I$15="所・名","　－　・"&amp;$M715,IF(設定!$I$15="所/名","　－　 / "&amp;$M715,IF(設定!$I$15="(所)名","(　－　) "&amp;$M715,IF(設定!$I$15="名・所",$M715&amp;"・　－　",IF(設定!$I$15="名/所",$M715&amp;" / 　－　",IF(設定!$I$15="名(所)",$M715&amp;"(　－　)")))))),IF(設定!$I$15="所・名",INDEX(リスト!$S$2:$S$48,MATCH($L715,リスト!$R$2:$R$48,0))&amp;"・"&amp;$M715,IF(設定!$I$15="所/名",INDEX(リスト!$S$2:$S$48,MATCH($L715,リスト!$R$2:$R$48,0))&amp;" / "&amp;$M715,IF(設定!$I$15="(所)名","("&amp;INDEX(リスト!$S$2:$S$48,MATCH($L715,リスト!$R$2:$R$48,0))&amp;") "&amp;$M715,IF(設定!$I$15="名・所",$M715&amp;"・"&amp;INDEX(リスト!$S$2:$S$48,MATCH($L715,リスト!$R$2:$R$48,0)),IF(設定!$I$15="名/所",$M715&amp;" / "&amp;INDEX(リスト!$S$2:$S$48,MATCH($L715,リスト!$R$2:$R$48,0)),IF(設定!$I$15="名(所)",$M715&amp;" ("&amp;INDEX(リスト!$S$2:$S$48,MATCH($L715,リスト!$R$2:$R$48,0))&amp;")")))))))))</f>
        <v/>
      </c>
    </row>
    <row r="716" spans="15:22" x14ac:dyDescent="0.4">
      <c r="O716" s="2" t="str">
        <f>IFERROR(IF($B716="","",INDEX(所属情報!$E:$E,MATCH($A716,所属情報!$A:$A,0))),"")</f>
        <v/>
      </c>
      <c r="P716" s="2" t="str">
        <f t="shared" si="33"/>
        <v/>
      </c>
      <c r="Q716" s="2" t="str">
        <f t="shared" si="34"/>
        <v/>
      </c>
      <c r="R716" s="2" t="str">
        <f t="shared" si="35"/>
        <v/>
      </c>
      <c r="S716" s="2" t="str">
        <f>IFERROR(IF($F716="","",INDEX(リスト!$C:$C,MATCH($F716,リスト!$B:$B,0))),"")</f>
        <v/>
      </c>
      <c r="T716" s="2" t="str">
        <f>IFERROR(IF($K716="","",INDEX(リスト!$F:$F,MATCH($K716,リスト!$E:$E,0))),"")</f>
        <v/>
      </c>
      <c r="U716" s="2" t="str">
        <f>IF($B716="","",RIGHT($G716*1000+200+COUNTIF($G$2:$G716,$G716),9))</f>
        <v/>
      </c>
      <c r="V716" s="2" t="str">
        <f>IF(OR($B716="",設定!$I$15="",設定!$I$15="独立"),"",IF($M716="","　－　",IF($L716="",IF(設定!$I$15="所・名","　－　・"&amp;$M716,IF(設定!$I$15="所/名","　－　 / "&amp;$M716,IF(設定!$I$15="(所)名","(　－　) "&amp;$M716,IF(設定!$I$15="名・所",$M716&amp;"・　－　",IF(設定!$I$15="名/所",$M716&amp;" / 　－　",IF(設定!$I$15="名(所)",$M716&amp;"(　－　)")))))),IF(設定!$I$15="所・名",INDEX(リスト!$S$2:$S$48,MATCH($L716,リスト!$R$2:$R$48,0))&amp;"・"&amp;$M716,IF(設定!$I$15="所/名",INDEX(リスト!$S$2:$S$48,MATCH($L716,リスト!$R$2:$R$48,0))&amp;" / "&amp;$M716,IF(設定!$I$15="(所)名","("&amp;INDEX(リスト!$S$2:$S$48,MATCH($L716,リスト!$R$2:$R$48,0))&amp;") "&amp;$M716,IF(設定!$I$15="名・所",$M716&amp;"・"&amp;INDEX(リスト!$S$2:$S$48,MATCH($L716,リスト!$R$2:$R$48,0)),IF(設定!$I$15="名/所",$M716&amp;" / "&amp;INDEX(リスト!$S$2:$S$48,MATCH($L716,リスト!$R$2:$R$48,0)),IF(設定!$I$15="名(所)",$M716&amp;" ("&amp;INDEX(リスト!$S$2:$S$48,MATCH($L716,リスト!$R$2:$R$48,0))&amp;")")))))))))</f>
        <v/>
      </c>
    </row>
    <row r="717" spans="15:22" x14ac:dyDescent="0.4">
      <c r="O717" s="2" t="str">
        <f>IFERROR(IF($B717="","",INDEX(所属情報!$E:$E,MATCH($A717,所属情報!$A:$A,0))),"")</f>
        <v/>
      </c>
      <c r="P717" s="2" t="str">
        <f t="shared" si="33"/>
        <v/>
      </c>
      <c r="Q717" s="2" t="str">
        <f t="shared" si="34"/>
        <v/>
      </c>
      <c r="R717" s="2" t="str">
        <f t="shared" si="35"/>
        <v/>
      </c>
      <c r="S717" s="2" t="str">
        <f>IFERROR(IF($F717="","",INDEX(リスト!$C:$C,MATCH($F717,リスト!$B:$B,0))),"")</f>
        <v/>
      </c>
      <c r="T717" s="2" t="str">
        <f>IFERROR(IF($K717="","",INDEX(リスト!$F:$F,MATCH($K717,リスト!$E:$E,0))),"")</f>
        <v/>
      </c>
      <c r="U717" s="2" t="str">
        <f>IF($B717="","",RIGHT($G717*1000+200+COUNTIF($G$2:$G717,$G717),9))</f>
        <v/>
      </c>
      <c r="V717" s="2" t="str">
        <f>IF(OR($B717="",設定!$I$15="",設定!$I$15="独立"),"",IF($M717="","　－　",IF($L717="",IF(設定!$I$15="所・名","　－　・"&amp;$M717,IF(設定!$I$15="所/名","　－　 / "&amp;$M717,IF(設定!$I$15="(所)名","(　－　) "&amp;$M717,IF(設定!$I$15="名・所",$M717&amp;"・　－　",IF(設定!$I$15="名/所",$M717&amp;" / 　－　",IF(設定!$I$15="名(所)",$M717&amp;"(　－　)")))))),IF(設定!$I$15="所・名",INDEX(リスト!$S$2:$S$48,MATCH($L717,リスト!$R$2:$R$48,0))&amp;"・"&amp;$M717,IF(設定!$I$15="所/名",INDEX(リスト!$S$2:$S$48,MATCH($L717,リスト!$R$2:$R$48,0))&amp;" / "&amp;$M717,IF(設定!$I$15="(所)名","("&amp;INDEX(リスト!$S$2:$S$48,MATCH($L717,リスト!$R$2:$R$48,0))&amp;") "&amp;$M717,IF(設定!$I$15="名・所",$M717&amp;"・"&amp;INDEX(リスト!$S$2:$S$48,MATCH($L717,リスト!$R$2:$R$48,0)),IF(設定!$I$15="名/所",$M717&amp;" / "&amp;INDEX(リスト!$S$2:$S$48,MATCH($L717,リスト!$R$2:$R$48,0)),IF(設定!$I$15="名(所)",$M717&amp;" ("&amp;INDEX(リスト!$S$2:$S$48,MATCH($L717,リスト!$R$2:$R$48,0))&amp;")")))))))))</f>
        <v/>
      </c>
    </row>
    <row r="718" spans="15:22" x14ac:dyDescent="0.4">
      <c r="O718" s="2" t="str">
        <f>IFERROR(IF($B718="","",INDEX(所属情報!$E:$E,MATCH($A718,所属情報!$A:$A,0))),"")</f>
        <v/>
      </c>
      <c r="P718" s="2" t="str">
        <f t="shared" si="33"/>
        <v/>
      </c>
      <c r="Q718" s="2" t="str">
        <f t="shared" si="34"/>
        <v/>
      </c>
      <c r="R718" s="2" t="str">
        <f t="shared" si="35"/>
        <v/>
      </c>
      <c r="S718" s="2" t="str">
        <f>IFERROR(IF($F718="","",INDEX(リスト!$C:$C,MATCH($F718,リスト!$B:$B,0))),"")</f>
        <v/>
      </c>
      <c r="T718" s="2" t="str">
        <f>IFERROR(IF($K718="","",INDEX(リスト!$F:$F,MATCH($K718,リスト!$E:$E,0))),"")</f>
        <v/>
      </c>
      <c r="U718" s="2" t="str">
        <f>IF($B718="","",RIGHT($G718*1000+200+COUNTIF($G$2:$G718,$G718),9))</f>
        <v/>
      </c>
      <c r="V718" s="2" t="str">
        <f>IF(OR($B718="",設定!$I$15="",設定!$I$15="独立"),"",IF($M718="","　－　",IF($L718="",IF(設定!$I$15="所・名","　－　・"&amp;$M718,IF(設定!$I$15="所/名","　－　 / "&amp;$M718,IF(設定!$I$15="(所)名","(　－　) "&amp;$M718,IF(設定!$I$15="名・所",$M718&amp;"・　－　",IF(設定!$I$15="名/所",$M718&amp;" / 　－　",IF(設定!$I$15="名(所)",$M718&amp;"(　－　)")))))),IF(設定!$I$15="所・名",INDEX(リスト!$S$2:$S$48,MATCH($L718,リスト!$R$2:$R$48,0))&amp;"・"&amp;$M718,IF(設定!$I$15="所/名",INDEX(リスト!$S$2:$S$48,MATCH($L718,リスト!$R$2:$R$48,0))&amp;" / "&amp;$M718,IF(設定!$I$15="(所)名","("&amp;INDEX(リスト!$S$2:$S$48,MATCH($L718,リスト!$R$2:$R$48,0))&amp;") "&amp;$M718,IF(設定!$I$15="名・所",$M718&amp;"・"&amp;INDEX(リスト!$S$2:$S$48,MATCH($L718,リスト!$R$2:$R$48,0)),IF(設定!$I$15="名/所",$M718&amp;" / "&amp;INDEX(リスト!$S$2:$S$48,MATCH($L718,リスト!$R$2:$R$48,0)),IF(設定!$I$15="名(所)",$M718&amp;" ("&amp;INDEX(リスト!$S$2:$S$48,MATCH($L718,リスト!$R$2:$R$48,0))&amp;")")))))))))</f>
        <v/>
      </c>
    </row>
    <row r="719" spans="15:22" x14ac:dyDescent="0.4">
      <c r="O719" s="2" t="str">
        <f>IFERROR(IF($B719="","",INDEX(所属情報!$E:$E,MATCH($A719,所属情報!$A:$A,0))),"")</f>
        <v/>
      </c>
      <c r="P719" s="2" t="str">
        <f t="shared" si="33"/>
        <v/>
      </c>
      <c r="Q719" s="2" t="str">
        <f t="shared" si="34"/>
        <v/>
      </c>
      <c r="R719" s="2" t="str">
        <f t="shared" si="35"/>
        <v/>
      </c>
      <c r="S719" s="2" t="str">
        <f>IFERROR(IF($F719="","",INDEX(リスト!$C:$C,MATCH($F719,リスト!$B:$B,0))),"")</f>
        <v/>
      </c>
      <c r="T719" s="2" t="str">
        <f>IFERROR(IF($K719="","",INDEX(リスト!$F:$F,MATCH($K719,リスト!$E:$E,0))),"")</f>
        <v/>
      </c>
      <c r="U719" s="2" t="str">
        <f>IF($B719="","",RIGHT($G719*1000+200+COUNTIF($G$2:$G719,$G719),9))</f>
        <v/>
      </c>
      <c r="V719" s="2" t="str">
        <f>IF(OR($B719="",設定!$I$15="",設定!$I$15="独立"),"",IF($M719="","　－　",IF($L719="",IF(設定!$I$15="所・名","　－　・"&amp;$M719,IF(設定!$I$15="所/名","　－　 / "&amp;$M719,IF(設定!$I$15="(所)名","(　－　) "&amp;$M719,IF(設定!$I$15="名・所",$M719&amp;"・　－　",IF(設定!$I$15="名/所",$M719&amp;" / 　－　",IF(設定!$I$15="名(所)",$M719&amp;"(　－　)")))))),IF(設定!$I$15="所・名",INDEX(リスト!$S$2:$S$48,MATCH($L719,リスト!$R$2:$R$48,0))&amp;"・"&amp;$M719,IF(設定!$I$15="所/名",INDEX(リスト!$S$2:$S$48,MATCH($L719,リスト!$R$2:$R$48,0))&amp;" / "&amp;$M719,IF(設定!$I$15="(所)名","("&amp;INDEX(リスト!$S$2:$S$48,MATCH($L719,リスト!$R$2:$R$48,0))&amp;") "&amp;$M719,IF(設定!$I$15="名・所",$M719&amp;"・"&amp;INDEX(リスト!$S$2:$S$48,MATCH($L719,リスト!$R$2:$R$48,0)),IF(設定!$I$15="名/所",$M719&amp;" / "&amp;INDEX(リスト!$S$2:$S$48,MATCH($L719,リスト!$R$2:$R$48,0)),IF(設定!$I$15="名(所)",$M719&amp;" ("&amp;INDEX(リスト!$S$2:$S$48,MATCH($L719,リスト!$R$2:$R$48,0))&amp;")")))))))))</f>
        <v/>
      </c>
    </row>
    <row r="720" spans="15:22" x14ac:dyDescent="0.4">
      <c r="O720" s="2" t="str">
        <f>IFERROR(IF($B720="","",INDEX(所属情報!$E:$E,MATCH($A720,所属情報!$A:$A,0))),"")</f>
        <v/>
      </c>
      <c r="P720" s="2" t="str">
        <f t="shared" si="33"/>
        <v/>
      </c>
      <c r="Q720" s="2" t="str">
        <f t="shared" si="34"/>
        <v/>
      </c>
      <c r="R720" s="2" t="str">
        <f t="shared" si="35"/>
        <v/>
      </c>
      <c r="S720" s="2" t="str">
        <f>IFERROR(IF($F720="","",INDEX(リスト!$C:$C,MATCH($F720,リスト!$B:$B,0))),"")</f>
        <v/>
      </c>
      <c r="T720" s="2" t="str">
        <f>IFERROR(IF($K720="","",INDEX(リスト!$F:$F,MATCH($K720,リスト!$E:$E,0))),"")</f>
        <v/>
      </c>
      <c r="U720" s="2" t="str">
        <f>IF($B720="","",RIGHT($G720*1000+200+COUNTIF($G$2:$G720,$G720),9))</f>
        <v/>
      </c>
      <c r="V720" s="2" t="str">
        <f>IF(OR($B720="",設定!$I$15="",設定!$I$15="独立"),"",IF($M720="","　－　",IF($L720="",IF(設定!$I$15="所・名","　－　・"&amp;$M720,IF(設定!$I$15="所/名","　－　 / "&amp;$M720,IF(設定!$I$15="(所)名","(　－　) "&amp;$M720,IF(設定!$I$15="名・所",$M720&amp;"・　－　",IF(設定!$I$15="名/所",$M720&amp;" / 　－　",IF(設定!$I$15="名(所)",$M720&amp;"(　－　)")))))),IF(設定!$I$15="所・名",INDEX(リスト!$S$2:$S$48,MATCH($L720,リスト!$R$2:$R$48,0))&amp;"・"&amp;$M720,IF(設定!$I$15="所/名",INDEX(リスト!$S$2:$S$48,MATCH($L720,リスト!$R$2:$R$48,0))&amp;" / "&amp;$M720,IF(設定!$I$15="(所)名","("&amp;INDEX(リスト!$S$2:$S$48,MATCH($L720,リスト!$R$2:$R$48,0))&amp;") "&amp;$M720,IF(設定!$I$15="名・所",$M720&amp;"・"&amp;INDEX(リスト!$S$2:$S$48,MATCH($L720,リスト!$R$2:$R$48,0)),IF(設定!$I$15="名/所",$M720&amp;" / "&amp;INDEX(リスト!$S$2:$S$48,MATCH($L720,リスト!$R$2:$R$48,0)),IF(設定!$I$15="名(所)",$M720&amp;" ("&amp;INDEX(リスト!$S$2:$S$48,MATCH($L720,リスト!$R$2:$R$48,0))&amp;")")))))))))</f>
        <v/>
      </c>
    </row>
    <row r="721" spans="15:22" x14ac:dyDescent="0.4">
      <c r="O721" s="2" t="str">
        <f>IFERROR(IF($B721="","",INDEX(所属情報!$E:$E,MATCH($A721,所属情報!$A:$A,0))),"")</f>
        <v/>
      </c>
      <c r="P721" s="2" t="str">
        <f t="shared" si="33"/>
        <v/>
      </c>
      <c r="Q721" s="2" t="str">
        <f t="shared" si="34"/>
        <v/>
      </c>
      <c r="R721" s="2" t="str">
        <f t="shared" si="35"/>
        <v/>
      </c>
      <c r="S721" s="2" t="str">
        <f>IFERROR(IF($F721="","",INDEX(リスト!$C:$C,MATCH($F721,リスト!$B:$B,0))),"")</f>
        <v/>
      </c>
      <c r="T721" s="2" t="str">
        <f>IFERROR(IF($K721="","",INDEX(リスト!$F:$F,MATCH($K721,リスト!$E:$E,0))),"")</f>
        <v/>
      </c>
      <c r="U721" s="2" t="str">
        <f>IF($B721="","",RIGHT($G721*1000+200+COUNTIF($G$2:$G721,$G721),9))</f>
        <v/>
      </c>
      <c r="V721" s="2" t="str">
        <f>IF(OR($B721="",設定!$I$15="",設定!$I$15="独立"),"",IF($M721="","　－　",IF($L721="",IF(設定!$I$15="所・名","　－　・"&amp;$M721,IF(設定!$I$15="所/名","　－　 / "&amp;$M721,IF(設定!$I$15="(所)名","(　－　) "&amp;$M721,IF(設定!$I$15="名・所",$M721&amp;"・　－　",IF(設定!$I$15="名/所",$M721&amp;" / 　－　",IF(設定!$I$15="名(所)",$M721&amp;"(　－　)")))))),IF(設定!$I$15="所・名",INDEX(リスト!$S$2:$S$48,MATCH($L721,リスト!$R$2:$R$48,0))&amp;"・"&amp;$M721,IF(設定!$I$15="所/名",INDEX(リスト!$S$2:$S$48,MATCH($L721,リスト!$R$2:$R$48,0))&amp;" / "&amp;$M721,IF(設定!$I$15="(所)名","("&amp;INDEX(リスト!$S$2:$S$48,MATCH($L721,リスト!$R$2:$R$48,0))&amp;") "&amp;$M721,IF(設定!$I$15="名・所",$M721&amp;"・"&amp;INDEX(リスト!$S$2:$S$48,MATCH($L721,リスト!$R$2:$R$48,0)),IF(設定!$I$15="名/所",$M721&amp;" / "&amp;INDEX(リスト!$S$2:$S$48,MATCH($L721,リスト!$R$2:$R$48,0)),IF(設定!$I$15="名(所)",$M721&amp;" ("&amp;INDEX(リスト!$S$2:$S$48,MATCH($L721,リスト!$R$2:$R$48,0))&amp;")")))))))))</f>
        <v/>
      </c>
    </row>
    <row r="722" spans="15:22" x14ac:dyDescent="0.4">
      <c r="O722" s="2" t="str">
        <f>IFERROR(IF($B722="","",INDEX(所属情報!$E:$E,MATCH($A722,所属情報!$A:$A,0))),"")</f>
        <v/>
      </c>
      <c r="P722" s="2" t="str">
        <f t="shared" si="33"/>
        <v/>
      </c>
      <c r="Q722" s="2" t="str">
        <f t="shared" si="34"/>
        <v/>
      </c>
      <c r="R722" s="2" t="str">
        <f t="shared" si="35"/>
        <v/>
      </c>
      <c r="S722" s="2" t="str">
        <f>IFERROR(IF($F722="","",INDEX(リスト!$C:$C,MATCH($F722,リスト!$B:$B,0))),"")</f>
        <v/>
      </c>
      <c r="T722" s="2" t="str">
        <f>IFERROR(IF($K722="","",INDEX(リスト!$F:$F,MATCH($K722,リスト!$E:$E,0))),"")</f>
        <v/>
      </c>
      <c r="U722" s="2" t="str">
        <f>IF($B722="","",RIGHT($G722*1000+200+COUNTIF($G$2:$G722,$G722),9))</f>
        <v/>
      </c>
      <c r="V722" s="2" t="str">
        <f>IF(OR($B722="",設定!$I$15="",設定!$I$15="独立"),"",IF($M722="","　－　",IF($L722="",IF(設定!$I$15="所・名","　－　・"&amp;$M722,IF(設定!$I$15="所/名","　－　 / "&amp;$M722,IF(設定!$I$15="(所)名","(　－　) "&amp;$M722,IF(設定!$I$15="名・所",$M722&amp;"・　－　",IF(設定!$I$15="名/所",$M722&amp;" / 　－　",IF(設定!$I$15="名(所)",$M722&amp;"(　－　)")))))),IF(設定!$I$15="所・名",INDEX(リスト!$S$2:$S$48,MATCH($L722,リスト!$R$2:$R$48,0))&amp;"・"&amp;$M722,IF(設定!$I$15="所/名",INDEX(リスト!$S$2:$S$48,MATCH($L722,リスト!$R$2:$R$48,0))&amp;" / "&amp;$M722,IF(設定!$I$15="(所)名","("&amp;INDEX(リスト!$S$2:$S$48,MATCH($L722,リスト!$R$2:$R$48,0))&amp;") "&amp;$M722,IF(設定!$I$15="名・所",$M722&amp;"・"&amp;INDEX(リスト!$S$2:$S$48,MATCH($L722,リスト!$R$2:$R$48,0)),IF(設定!$I$15="名/所",$M722&amp;" / "&amp;INDEX(リスト!$S$2:$S$48,MATCH($L722,リスト!$R$2:$R$48,0)),IF(設定!$I$15="名(所)",$M722&amp;" ("&amp;INDEX(リスト!$S$2:$S$48,MATCH($L722,リスト!$R$2:$R$48,0))&amp;")")))))))))</f>
        <v/>
      </c>
    </row>
    <row r="723" spans="15:22" x14ac:dyDescent="0.4">
      <c r="O723" s="2" t="str">
        <f>IFERROR(IF($B723="","",INDEX(所属情報!$E:$E,MATCH($A723,所属情報!$A:$A,0))),"")</f>
        <v/>
      </c>
      <c r="P723" s="2" t="str">
        <f t="shared" si="33"/>
        <v/>
      </c>
      <c r="Q723" s="2" t="str">
        <f t="shared" si="34"/>
        <v/>
      </c>
      <c r="R723" s="2" t="str">
        <f t="shared" si="35"/>
        <v/>
      </c>
      <c r="S723" s="2" t="str">
        <f>IFERROR(IF($F723="","",INDEX(リスト!$C:$C,MATCH($F723,リスト!$B:$B,0))),"")</f>
        <v/>
      </c>
      <c r="T723" s="2" t="str">
        <f>IFERROR(IF($K723="","",INDEX(リスト!$F:$F,MATCH($K723,リスト!$E:$E,0))),"")</f>
        <v/>
      </c>
      <c r="U723" s="2" t="str">
        <f>IF($B723="","",RIGHT($G723*1000+200+COUNTIF($G$2:$G723,$G723),9))</f>
        <v/>
      </c>
      <c r="V723" s="2" t="str">
        <f>IF(OR($B723="",設定!$I$15="",設定!$I$15="独立"),"",IF($M723="","　－　",IF($L723="",IF(設定!$I$15="所・名","　－　・"&amp;$M723,IF(設定!$I$15="所/名","　－　 / "&amp;$M723,IF(設定!$I$15="(所)名","(　－　) "&amp;$M723,IF(設定!$I$15="名・所",$M723&amp;"・　－　",IF(設定!$I$15="名/所",$M723&amp;" / 　－　",IF(設定!$I$15="名(所)",$M723&amp;"(　－　)")))))),IF(設定!$I$15="所・名",INDEX(リスト!$S$2:$S$48,MATCH($L723,リスト!$R$2:$R$48,0))&amp;"・"&amp;$M723,IF(設定!$I$15="所/名",INDEX(リスト!$S$2:$S$48,MATCH($L723,リスト!$R$2:$R$48,0))&amp;" / "&amp;$M723,IF(設定!$I$15="(所)名","("&amp;INDEX(リスト!$S$2:$S$48,MATCH($L723,リスト!$R$2:$R$48,0))&amp;") "&amp;$M723,IF(設定!$I$15="名・所",$M723&amp;"・"&amp;INDEX(リスト!$S$2:$S$48,MATCH($L723,リスト!$R$2:$R$48,0)),IF(設定!$I$15="名/所",$M723&amp;" / "&amp;INDEX(リスト!$S$2:$S$48,MATCH($L723,リスト!$R$2:$R$48,0)),IF(設定!$I$15="名(所)",$M723&amp;" ("&amp;INDEX(リスト!$S$2:$S$48,MATCH($L723,リスト!$R$2:$R$48,0))&amp;")")))))))))</f>
        <v/>
      </c>
    </row>
    <row r="724" spans="15:22" x14ac:dyDescent="0.4">
      <c r="O724" s="2" t="str">
        <f>IFERROR(IF($B724="","",INDEX(所属情報!$E:$E,MATCH($A724,所属情報!$A:$A,0))),"")</f>
        <v/>
      </c>
      <c r="P724" s="2" t="str">
        <f t="shared" si="33"/>
        <v/>
      </c>
      <c r="Q724" s="2" t="str">
        <f t="shared" si="34"/>
        <v/>
      </c>
      <c r="R724" s="2" t="str">
        <f t="shared" si="35"/>
        <v/>
      </c>
      <c r="S724" s="2" t="str">
        <f>IFERROR(IF($F724="","",INDEX(リスト!$C:$C,MATCH($F724,リスト!$B:$B,0))),"")</f>
        <v/>
      </c>
      <c r="T724" s="2" t="str">
        <f>IFERROR(IF($K724="","",INDEX(リスト!$F:$F,MATCH($K724,リスト!$E:$E,0))),"")</f>
        <v/>
      </c>
      <c r="U724" s="2" t="str">
        <f>IF($B724="","",RIGHT($G724*1000+200+COUNTIF($G$2:$G724,$G724),9))</f>
        <v/>
      </c>
      <c r="V724" s="2" t="str">
        <f>IF(OR($B724="",設定!$I$15="",設定!$I$15="独立"),"",IF($M724="","　－　",IF($L724="",IF(設定!$I$15="所・名","　－　・"&amp;$M724,IF(設定!$I$15="所/名","　－　 / "&amp;$M724,IF(設定!$I$15="(所)名","(　－　) "&amp;$M724,IF(設定!$I$15="名・所",$M724&amp;"・　－　",IF(設定!$I$15="名/所",$M724&amp;" / 　－　",IF(設定!$I$15="名(所)",$M724&amp;"(　－　)")))))),IF(設定!$I$15="所・名",INDEX(リスト!$S$2:$S$48,MATCH($L724,リスト!$R$2:$R$48,0))&amp;"・"&amp;$M724,IF(設定!$I$15="所/名",INDEX(リスト!$S$2:$S$48,MATCH($L724,リスト!$R$2:$R$48,0))&amp;" / "&amp;$M724,IF(設定!$I$15="(所)名","("&amp;INDEX(リスト!$S$2:$S$48,MATCH($L724,リスト!$R$2:$R$48,0))&amp;") "&amp;$M724,IF(設定!$I$15="名・所",$M724&amp;"・"&amp;INDEX(リスト!$S$2:$S$48,MATCH($L724,リスト!$R$2:$R$48,0)),IF(設定!$I$15="名/所",$M724&amp;" / "&amp;INDEX(リスト!$S$2:$S$48,MATCH($L724,リスト!$R$2:$R$48,0)),IF(設定!$I$15="名(所)",$M724&amp;" ("&amp;INDEX(リスト!$S$2:$S$48,MATCH($L724,リスト!$R$2:$R$48,0))&amp;")")))))))))</f>
        <v/>
      </c>
    </row>
    <row r="725" spans="15:22" x14ac:dyDescent="0.4">
      <c r="O725" s="2" t="str">
        <f>IFERROR(IF($B725="","",INDEX(所属情報!$E:$E,MATCH($A725,所属情報!$A:$A,0))),"")</f>
        <v/>
      </c>
      <c r="P725" s="2" t="str">
        <f t="shared" si="33"/>
        <v/>
      </c>
      <c r="Q725" s="2" t="str">
        <f t="shared" si="34"/>
        <v/>
      </c>
      <c r="R725" s="2" t="str">
        <f t="shared" si="35"/>
        <v/>
      </c>
      <c r="S725" s="2" t="str">
        <f>IFERROR(IF($F725="","",INDEX(リスト!$C:$C,MATCH($F725,リスト!$B:$B,0))),"")</f>
        <v/>
      </c>
      <c r="T725" s="2" t="str">
        <f>IFERROR(IF($K725="","",INDEX(リスト!$F:$F,MATCH($K725,リスト!$E:$E,0))),"")</f>
        <v/>
      </c>
      <c r="U725" s="2" t="str">
        <f>IF($B725="","",RIGHT($G725*1000+200+COUNTIF($G$2:$G725,$G725),9))</f>
        <v/>
      </c>
      <c r="V725" s="2" t="str">
        <f>IF(OR($B725="",設定!$I$15="",設定!$I$15="独立"),"",IF($M725="","　－　",IF($L725="",IF(設定!$I$15="所・名","　－　・"&amp;$M725,IF(設定!$I$15="所/名","　－　 / "&amp;$M725,IF(設定!$I$15="(所)名","(　－　) "&amp;$M725,IF(設定!$I$15="名・所",$M725&amp;"・　－　",IF(設定!$I$15="名/所",$M725&amp;" / 　－　",IF(設定!$I$15="名(所)",$M725&amp;"(　－　)")))))),IF(設定!$I$15="所・名",INDEX(リスト!$S$2:$S$48,MATCH($L725,リスト!$R$2:$R$48,0))&amp;"・"&amp;$M725,IF(設定!$I$15="所/名",INDEX(リスト!$S$2:$S$48,MATCH($L725,リスト!$R$2:$R$48,0))&amp;" / "&amp;$M725,IF(設定!$I$15="(所)名","("&amp;INDEX(リスト!$S$2:$S$48,MATCH($L725,リスト!$R$2:$R$48,0))&amp;") "&amp;$M725,IF(設定!$I$15="名・所",$M725&amp;"・"&amp;INDEX(リスト!$S$2:$S$48,MATCH($L725,リスト!$R$2:$R$48,0)),IF(設定!$I$15="名/所",$M725&amp;" / "&amp;INDEX(リスト!$S$2:$S$48,MATCH($L725,リスト!$R$2:$R$48,0)),IF(設定!$I$15="名(所)",$M725&amp;" ("&amp;INDEX(リスト!$S$2:$S$48,MATCH($L725,リスト!$R$2:$R$48,0))&amp;")")))))))))</f>
        <v/>
      </c>
    </row>
    <row r="726" spans="15:22" x14ac:dyDescent="0.4">
      <c r="O726" s="2" t="str">
        <f>IFERROR(IF($B726="","",INDEX(所属情報!$E:$E,MATCH($A726,所属情報!$A:$A,0))),"")</f>
        <v/>
      </c>
      <c r="P726" s="2" t="str">
        <f t="shared" si="33"/>
        <v/>
      </c>
      <c r="Q726" s="2" t="str">
        <f t="shared" si="34"/>
        <v/>
      </c>
      <c r="R726" s="2" t="str">
        <f t="shared" si="35"/>
        <v/>
      </c>
      <c r="S726" s="2" t="str">
        <f>IFERROR(IF($F726="","",INDEX(リスト!$C:$C,MATCH($F726,リスト!$B:$B,0))),"")</f>
        <v/>
      </c>
      <c r="T726" s="2" t="str">
        <f>IFERROR(IF($K726="","",INDEX(リスト!$F:$F,MATCH($K726,リスト!$E:$E,0))),"")</f>
        <v/>
      </c>
      <c r="U726" s="2" t="str">
        <f>IF($B726="","",RIGHT($G726*1000+200+COUNTIF($G$2:$G726,$G726),9))</f>
        <v/>
      </c>
      <c r="V726" s="2" t="str">
        <f>IF(OR($B726="",設定!$I$15="",設定!$I$15="独立"),"",IF($M726="","　－　",IF($L726="",IF(設定!$I$15="所・名","　－　・"&amp;$M726,IF(設定!$I$15="所/名","　－　 / "&amp;$M726,IF(設定!$I$15="(所)名","(　－　) "&amp;$M726,IF(設定!$I$15="名・所",$M726&amp;"・　－　",IF(設定!$I$15="名/所",$M726&amp;" / 　－　",IF(設定!$I$15="名(所)",$M726&amp;"(　－　)")))))),IF(設定!$I$15="所・名",INDEX(リスト!$S$2:$S$48,MATCH($L726,リスト!$R$2:$R$48,0))&amp;"・"&amp;$M726,IF(設定!$I$15="所/名",INDEX(リスト!$S$2:$S$48,MATCH($L726,リスト!$R$2:$R$48,0))&amp;" / "&amp;$M726,IF(設定!$I$15="(所)名","("&amp;INDEX(リスト!$S$2:$S$48,MATCH($L726,リスト!$R$2:$R$48,0))&amp;") "&amp;$M726,IF(設定!$I$15="名・所",$M726&amp;"・"&amp;INDEX(リスト!$S$2:$S$48,MATCH($L726,リスト!$R$2:$R$48,0)),IF(設定!$I$15="名/所",$M726&amp;" / "&amp;INDEX(リスト!$S$2:$S$48,MATCH($L726,リスト!$R$2:$R$48,0)),IF(設定!$I$15="名(所)",$M726&amp;" ("&amp;INDEX(リスト!$S$2:$S$48,MATCH($L726,リスト!$R$2:$R$48,0))&amp;")")))))))))</f>
        <v/>
      </c>
    </row>
    <row r="727" spans="15:22" x14ac:dyDescent="0.4">
      <c r="O727" s="2" t="str">
        <f>IFERROR(IF($B727="","",INDEX(所属情報!$E:$E,MATCH($A727,所属情報!$A:$A,0))),"")</f>
        <v/>
      </c>
      <c r="P727" s="2" t="str">
        <f t="shared" si="33"/>
        <v/>
      </c>
      <c r="Q727" s="2" t="str">
        <f t="shared" si="34"/>
        <v/>
      </c>
      <c r="R727" s="2" t="str">
        <f t="shared" si="35"/>
        <v/>
      </c>
      <c r="S727" s="2" t="str">
        <f>IFERROR(IF($F727="","",INDEX(リスト!$C:$C,MATCH($F727,リスト!$B:$B,0))),"")</f>
        <v/>
      </c>
      <c r="T727" s="2" t="str">
        <f>IFERROR(IF($K727="","",INDEX(リスト!$F:$F,MATCH($K727,リスト!$E:$E,0))),"")</f>
        <v/>
      </c>
      <c r="U727" s="2" t="str">
        <f>IF($B727="","",RIGHT($G727*1000+200+COUNTIF($G$2:$G727,$G727),9))</f>
        <v/>
      </c>
      <c r="V727" s="2" t="str">
        <f>IF(OR($B727="",設定!$I$15="",設定!$I$15="独立"),"",IF($M727="","　－　",IF($L727="",IF(設定!$I$15="所・名","　－　・"&amp;$M727,IF(設定!$I$15="所/名","　－　 / "&amp;$M727,IF(設定!$I$15="(所)名","(　－　) "&amp;$M727,IF(設定!$I$15="名・所",$M727&amp;"・　－　",IF(設定!$I$15="名/所",$M727&amp;" / 　－　",IF(設定!$I$15="名(所)",$M727&amp;"(　－　)")))))),IF(設定!$I$15="所・名",INDEX(リスト!$S$2:$S$48,MATCH($L727,リスト!$R$2:$R$48,0))&amp;"・"&amp;$M727,IF(設定!$I$15="所/名",INDEX(リスト!$S$2:$S$48,MATCH($L727,リスト!$R$2:$R$48,0))&amp;" / "&amp;$M727,IF(設定!$I$15="(所)名","("&amp;INDEX(リスト!$S$2:$S$48,MATCH($L727,リスト!$R$2:$R$48,0))&amp;") "&amp;$M727,IF(設定!$I$15="名・所",$M727&amp;"・"&amp;INDEX(リスト!$S$2:$S$48,MATCH($L727,リスト!$R$2:$R$48,0)),IF(設定!$I$15="名/所",$M727&amp;" / "&amp;INDEX(リスト!$S$2:$S$48,MATCH($L727,リスト!$R$2:$R$48,0)),IF(設定!$I$15="名(所)",$M727&amp;" ("&amp;INDEX(リスト!$S$2:$S$48,MATCH($L727,リスト!$R$2:$R$48,0))&amp;")")))))))))</f>
        <v/>
      </c>
    </row>
    <row r="728" spans="15:22" x14ac:dyDescent="0.4">
      <c r="O728" s="2" t="str">
        <f>IFERROR(IF($B728="","",INDEX(所属情報!$E:$E,MATCH($A728,所属情報!$A:$A,0))),"")</f>
        <v/>
      </c>
      <c r="P728" s="2" t="str">
        <f t="shared" si="33"/>
        <v/>
      </c>
      <c r="Q728" s="2" t="str">
        <f t="shared" si="34"/>
        <v/>
      </c>
      <c r="R728" s="2" t="str">
        <f t="shared" si="35"/>
        <v/>
      </c>
      <c r="S728" s="2" t="str">
        <f>IFERROR(IF($F728="","",INDEX(リスト!$C:$C,MATCH($F728,リスト!$B:$B,0))),"")</f>
        <v/>
      </c>
      <c r="T728" s="2" t="str">
        <f>IFERROR(IF($K728="","",INDEX(リスト!$F:$F,MATCH($K728,リスト!$E:$E,0))),"")</f>
        <v/>
      </c>
      <c r="U728" s="2" t="str">
        <f>IF($B728="","",RIGHT($G728*1000+200+COUNTIF($G$2:$G728,$G728),9))</f>
        <v/>
      </c>
      <c r="V728" s="2" t="str">
        <f>IF(OR($B728="",設定!$I$15="",設定!$I$15="独立"),"",IF($M728="","　－　",IF($L728="",IF(設定!$I$15="所・名","　－　・"&amp;$M728,IF(設定!$I$15="所/名","　－　 / "&amp;$M728,IF(設定!$I$15="(所)名","(　－　) "&amp;$M728,IF(設定!$I$15="名・所",$M728&amp;"・　－　",IF(設定!$I$15="名/所",$M728&amp;" / 　－　",IF(設定!$I$15="名(所)",$M728&amp;"(　－　)")))))),IF(設定!$I$15="所・名",INDEX(リスト!$S$2:$S$48,MATCH($L728,リスト!$R$2:$R$48,0))&amp;"・"&amp;$M728,IF(設定!$I$15="所/名",INDEX(リスト!$S$2:$S$48,MATCH($L728,リスト!$R$2:$R$48,0))&amp;" / "&amp;$M728,IF(設定!$I$15="(所)名","("&amp;INDEX(リスト!$S$2:$S$48,MATCH($L728,リスト!$R$2:$R$48,0))&amp;") "&amp;$M728,IF(設定!$I$15="名・所",$M728&amp;"・"&amp;INDEX(リスト!$S$2:$S$48,MATCH($L728,リスト!$R$2:$R$48,0)),IF(設定!$I$15="名/所",$M728&amp;" / "&amp;INDEX(リスト!$S$2:$S$48,MATCH($L728,リスト!$R$2:$R$48,0)),IF(設定!$I$15="名(所)",$M728&amp;" ("&amp;INDEX(リスト!$S$2:$S$48,MATCH($L728,リスト!$R$2:$R$48,0))&amp;")")))))))))</f>
        <v/>
      </c>
    </row>
    <row r="729" spans="15:22" x14ac:dyDescent="0.4">
      <c r="O729" s="2" t="str">
        <f>IFERROR(IF($B729="","",INDEX(所属情報!$E:$E,MATCH($A729,所属情報!$A:$A,0))),"")</f>
        <v/>
      </c>
      <c r="P729" s="2" t="str">
        <f t="shared" si="33"/>
        <v/>
      </c>
      <c r="Q729" s="2" t="str">
        <f t="shared" si="34"/>
        <v/>
      </c>
      <c r="R729" s="2" t="str">
        <f t="shared" si="35"/>
        <v/>
      </c>
      <c r="S729" s="2" t="str">
        <f>IFERROR(IF($F729="","",INDEX(リスト!$C:$C,MATCH($F729,リスト!$B:$B,0))),"")</f>
        <v/>
      </c>
      <c r="T729" s="2" t="str">
        <f>IFERROR(IF($K729="","",INDEX(リスト!$F:$F,MATCH($K729,リスト!$E:$E,0))),"")</f>
        <v/>
      </c>
      <c r="U729" s="2" t="str">
        <f>IF($B729="","",RIGHT($G729*1000+200+COUNTIF($G$2:$G729,$G729),9))</f>
        <v/>
      </c>
      <c r="V729" s="2" t="str">
        <f>IF(OR($B729="",設定!$I$15="",設定!$I$15="独立"),"",IF($M729="","　－　",IF($L729="",IF(設定!$I$15="所・名","　－　・"&amp;$M729,IF(設定!$I$15="所/名","　－　 / "&amp;$M729,IF(設定!$I$15="(所)名","(　－　) "&amp;$M729,IF(設定!$I$15="名・所",$M729&amp;"・　－　",IF(設定!$I$15="名/所",$M729&amp;" / 　－　",IF(設定!$I$15="名(所)",$M729&amp;"(　－　)")))))),IF(設定!$I$15="所・名",INDEX(リスト!$S$2:$S$48,MATCH($L729,リスト!$R$2:$R$48,0))&amp;"・"&amp;$M729,IF(設定!$I$15="所/名",INDEX(リスト!$S$2:$S$48,MATCH($L729,リスト!$R$2:$R$48,0))&amp;" / "&amp;$M729,IF(設定!$I$15="(所)名","("&amp;INDEX(リスト!$S$2:$S$48,MATCH($L729,リスト!$R$2:$R$48,0))&amp;") "&amp;$M729,IF(設定!$I$15="名・所",$M729&amp;"・"&amp;INDEX(リスト!$S$2:$S$48,MATCH($L729,リスト!$R$2:$R$48,0)),IF(設定!$I$15="名/所",$M729&amp;" / "&amp;INDEX(リスト!$S$2:$S$48,MATCH($L729,リスト!$R$2:$R$48,0)),IF(設定!$I$15="名(所)",$M729&amp;" ("&amp;INDEX(リスト!$S$2:$S$48,MATCH($L729,リスト!$R$2:$R$48,0))&amp;")")))))))))</f>
        <v/>
      </c>
    </row>
    <row r="730" spans="15:22" x14ac:dyDescent="0.4">
      <c r="O730" s="2" t="str">
        <f>IFERROR(IF($B730="","",INDEX(所属情報!$E:$E,MATCH($A730,所属情報!$A:$A,0))),"")</f>
        <v/>
      </c>
      <c r="P730" s="2" t="str">
        <f t="shared" si="33"/>
        <v/>
      </c>
      <c r="Q730" s="2" t="str">
        <f t="shared" si="34"/>
        <v/>
      </c>
      <c r="R730" s="2" t="str">
        <f t="shared" si="35"/>
        <v/>
      </c>
      <c r="S730" s="2" t="str">
        <f>IFERROR(IF($F730="","",INDEX(リスト!$C:$C,MATCH($F730,リスト!$B:$B,0))),"")</f>
        <v/>
      </c>
      <c r="T730" s="2" t="str">
        <f>IFERROR(IF($K730="","",INDEX(リスト!$F:$F,MATCH($K730,リスト!$E:$E,0))),"")</f>
        <v/>
      </c>
      <c r="U730" s="2" t="str">
        <f>IF($B730="","",RIGHT($G730*1000+200+COUNTIF($G$2:$G730,$G730),9))</f>
        <v/>
      </c>
      <c r="V730" s="2" t="str">
        <f>IF(OR($B730="",設定!$I$15="",設定!$I$15="独立"),"",IF($M730="","　－　",IF($L730="",IF(設定!$I$15="所・名","　－　・"&amp;$M730,IF(設定!$I$15="所/名","　－　 / "&amp;$M730,IF(設定!$I$15="(所)名","(　－　) "&amp;$M730,IF(設定!$I$15="名・所",$M730&amp;"・　－　",IF(設定!$I$15="名/所",$M730&amp;" / 　－　",IF(設定!$I$15="名(所)",$M730&amp;"(　－　)")))))),IF(設定!$I$15="所・名",INDEX(リスト!$S$2:$S$48,MATCH($L730,リスト!$R$2:$R$48,0))&amp;"・"&amp;$M730,IF(設定!$I$15="所/名",INDEX(リスト!$S$2:$S$48,MATCH($L730,リスト!$R$2:$R$48,0))&amp;" / "&amp;$M730,IF(設定!$I$15="(所)名","("&amp;INDEX(リスト!$S$2:$S$48,MATCH($L730,リスト!$R$2:$R$48,0))&amp;") "&amp;$M730,IF(設定!$I$15="名・所",$M730&amp;"・"&amp;INDEX(リスト!$S$2:$S$48,MATCH($L730,リスト!$R$2:$R$48,0)),IF(設定!$I$15="名/所",$M730&amp;" / "&amp;INDEX(リスト!$S$2:$S$48,MATCH($L730,リスト!$R$2:$R$48,0)),IF(設定!$I$15="名(所)",$M730&amp;" ("&amp;INDEX(リスト!$S$2:$S$48,MATCH($L730,リスト!$R$2:$R$48,0))&amp;")")))))))))</f>
        <v/>
      </c>
    </row>
    <row r="731" spans="15:22" x14ac:dyDescent="0.4">
      <c r="O731" s="2" t="str">
        <f>IFERROR(IF($B731="","",INDEX(所属情報!$E:$E,MATCH($A731,所属情報!$A:$A,0))),"")</f>
        <v/>
      </c>
      <c r="P731" s="2" t="str">
        <f t="shared" si="33"/>
        <v/>
      </c>
      <c r="Q731" s="2" t="str">
        <f t="shared" si="34"/>
        <v/>
      </c>
      <c r="R731" s="2" t="str">
        <f t="shared" si="35"/>
        <v/>
      </c>
      <c r="S731" s="2" t="str">
        <f>IFERROR(IF($F731="","",INDEX(リスト!$C:$C,MATCH($F731,リスト!$B:$B,0))),"")</f>
        <v/>
      </c>
      <c r="T731" s="2" t="str">
        <f>IFERROR(IF($K731="","",INDEX(リスト!$F:$F,MATCH($K731,リスト!$E:$E,0))),"")</f>
        <v/>
      </c>
      <c r="U731" s="2" t="str">
        <f>IF($B731="","",RIGHT($G731*1000+200+COUNTIF($G$2:$G731,$G731),9))</f>
        <v/>
      </c>
      <c r="V731" s="2" t="str">
        <f>IF(OR($B731="",設定!$I$15="",設定!$I$15="独立"),"",IF($M731="","　－　",IF($L731="",IF(設定!$I$15="所・名","　－　・"&amp;$M731,IF(設定!$I$15="所/名","　－　 / "&amp;$M731,IF(設定!$I$15="(所)名","(　－　) "&amp;$M731,IF(設定!$I$15="名・所",$M731&amp;"・　－　",IF(設定!$I$15="名/所",$M731&amp;" / 　－　",IF(設定!$I$15="名(所)",$M731&amp;"(　－　)")))))),IF(設定!$I$15="所・名",INDEX(リスト!$S$2:$S$48,MATCH($L731,リスト!$R$2:$R$48,0))&amp;"・"&amp;$M731,IF(設定!$I$15="所/名",INDEX(リスト!$S$2:$S$48,MATCH($L731,リスト!$R$2:$R$48,0))&amp;" / "&amp;$M731,IF(設定!$I$15="(所)名","("&amp;INDEX(リスト!$S$2:$S$48,MATCH($L731,リスト!$R$2:$R$48,0))&amp;") "&amp;$M731,IF(設定!$I$15="名・所",$M731&amp;"・"&amp;INDEX(リスト!$S$2:$S$48,MATCH($L731,リスト!$R$2:$R$48,0)),IF(設定!$I$15="名/所",$M731&amp;" / "&amp;INDEX(リスト!$S$2:$S$48,MATCH($L731,リスト!$R$2:$R$48,0)),IF(設定!$I$15="名(所)",$M731&amp;" ("&amp;INDEX(リスト!$S$2:$S$48,MATCH($L731,リスト!$R$2:$R$48,0))&amp;")")))))))))</f>
        <v/>
      </c>
    </row>
    <row r="732" spans="15:22" x14ac:dyDescent="0.4">
      <c r="O732" s="2" t="str">
        <f>IFERROR(IF($B732="","",INDEX(所属情報!$E:$E,MATCH($A732,所属情報!$A:$A,0))),"")</f>
        <v/>
      </c>
      <c r="P732" s="2" t="str">
        <f t="shared" si="33"/>
        <v/>
      </c>
      <c r="Q732" s="2" t="str">
        <f t="shared" si="34"/>
        <v/>
      </c>
      <c r="R732" s="2" t="str">
        <f t="shared" si="35"/>
        <v/>
      </c>
      <c r="S732" s="2" t="str">
        <f>IFERROR(IF($F732="","",INDEX(リスト!$C:$C,MATCH($F732,リスト!$B:$B,0))),"")</f>
        <v/>
      </c>
      <c r="T732" s="2" t="str">
        <f>IFERROR(IF($K732="","",INDEX(リスト!$F:$F,MATCH($K732,リスト!$E:$E,0))),"")</f>
        <v/>
      </c>
      <c r="U732" s="2" t="str">
        <f>IF($B732="","",RIGHT($G732*1000+200+COUNTIF($G$2:$G732,$G732),9))</f>
        <v/>
      </c>
      <c r="V732" s="2" t="str">
        <f>IF(OR($B732="",設定!$I$15="",設定!$I$15="独立"),"",IF($M732="","　－　",IF($L732="",IF(設定!$I$15="所・名","　－　・"&amp;$M732,IF(設定!$I$15="所/名","　－　 / "&amp;$M732,IF(設定!$I$15="(所)名","(　－　) "&amp;$M732,IF(設定!$I$15="名・所",$M732&amp;"・　－　",IF(設定!$I$15="名/所",$M732&amp;" / 　－　",IF(設定!$I$15="名(所)",$M732&amp;"(　－　)")))))),IF(設定!$I$15="所・名",INDEX(リスト!$S$2:$S$48,MATCH($L732,リスト!$R$2:$R$48,0))&amp;"・"&amp;$M732,IF(設定!$I$15="所/名",INDEX(リスト!$S$2:$S$48,MATCH($L732,リスト!$R$2:$R$48,0))&amp;" / "&amp;$M732,IF(設定!$I$15="(所)名","("&amp;INDEX(リスト!$S$2:$S$48,MATCH($L732,リスト!$R$2:$R$48,0))&amp;") "&amp;$M732,IF(設定!$I$15="名・所",$M732&amp;"・"&amp;INDEX(リスト!$S$2:$S$48,MATCH($L732,リスト!$R$2:$R$48,0)),IF(設定!$I$15="名/所",$M732&amp;" / "&amp;INDEX(リスト!$S$2:$S$48,MATCH($L732,リスト!$R$2:$R$48,0)),IF(設定!$I$15="名(所)",$M732&amp;" ("&amp;INDEX(リスト!$S$2:$S$48,MATCH($L732,リスト!$R$2:$R$48,0))&amp;")")))))))))</f>
        <v/>
      </c>
    </row>
    <row r="733" spans="15:22" x14ac:dyDescent="0.4">
      <c r="O733" s="2" t="str">
        <f>IFERROR(IF($B733="","",INDEX(所属情報!$E:$E,MATCH($A733,所属情報!$A:$A,0))),"")</f>
        <v/>
      </c>
      <c r="P733" s="2" t="str">
        <f t="shared" si="33"/>
        <v/>
      </c>
      <c r="Q733" s="2" t="str">
        <f t="shared" si="34"/>
        <v/>
      </c>
      <c r="R733" s="2" t="str">
        <f t="shared" si="35"/>
        <v/>
      </c>
      <c r="S733" s="2" t="str">
        <f>IFERROR(IF($F733="","",INDEX(リスト!$C:$C,MATCH($F733,リスト!$B:$B,0))),"")</f>
        <v/>
      </c>
      <c r="T733" s="2" t="str">
        <f>IFERROR(IF($K733="","",INDEX(リスト!$F:$F,MATCH($K733,リスト!$E:$E,0))),"")</f>
        <v/>
      </c>
      <c r="U733" s="2" t="str">
        <f>IF($B733="","",RIGHT($G733*1000+200+COUNTIF($G$2:$G733,$G733),9))</f>
        <v/>
      </c>
      <c r="V733" s="2" t="str">
        <f>IF(OR($B733="",設定!$I$15="",設定!$I$15="独立"),"",IF($M733="","　－　",IF($L733="",IF(設定!$I$15="所・名","　－　・"&amp;$M733,IF(設定!$I$15="所/名","　－　 / "&amp;$M733,IF(設定!$I$15="(所)名","(　－　) "&amp;$M733,IF(設定!$I$15="名・所",$M733&amp;"・　－　",IF(設定!$I$15="名/所",$M733&amp;" / 　－　",IF(設定!$I$15="名(所)",$M733&amp;"(　－　)")))))),IF(設定!$I$15="所・名",INDEX(リスト!$S$2:$S$48,MATCH($L733,リスト!$R$2:$R$48,0))&amp;"・"&amp;$M733,IF(設定!$I$15="所/名",INDEX(リスト!$S$2:$S$48,MATCH($L733,リスト!$R$2:$R$48,0))&amp;" / "&amp;$M733,IF(設定!$I$15="(所)名","("&amp;INDEX(リスト!$S$2:$S$48,MATCH($L733,リスト!$R$2:$R$48,0))&amp;") "&amp;$M733,IF(設定!$I$15="名・所",$M733&amp;"・"&amp;INDEX(リスト!$S$2:$S$48,MATCH($L733,リスト!$R$2:$R$48,0)),IF(設定!$I$15="名/所",$M733&amp;" / "&amp;INDEX(リスト!$S$2:$S$48,MATCH($L733,リスト!$R$2:$R$48,0)),IF(設定!$I$15="名(所)",$M733&amp;" ("&amp;INDEX(リスト!$S$2:$S$48,MATCH($L733,リスト!$R$2:$R$48,0))&amp;")")))))))))</f>
        <v/>
      </c>
    </row>
    <row r="734" spans="15:22" x14ac:dyDescent="0.4">
      <c r="O734" s="2" t="str">
        <f>IFERROR(IF($B734="","",INDEX(所属情報!$E:$E,MATCH($A734,所属情報!$A:$A,0))),"")</f>
        <v/>
      </c>
      <c r="P734" s="2" t="str">
        <f t="shared" si="33"/>
        <v/>
      </c>
      <c r="Q734" s="2" t="str">
        <f t="shared" si="34"/>
        <v/>
      </c>
      <c r="R734" s="2" t="str">
        <f t="shared" si="35"/>
        <v/>
      </c>
      <c r="S734" s="2" t="str">
        <f>IFERROR(IF($F734="","",INDEX(リスト!$C:$C,MATCH($F734,リスト!$B:$B,0))),"")</f>
        <v/>
      </c>
      <c r="T734" s="2" t="str">
        <f>IFERROR(IF($K734="","",INDEX(リスト!$F:$F,MATCH($K734,リスト!$E:$E,0))),"")</f>
        <v/>
      </c>
      <c r="U734" s="2" t="str">
        <f>IF($B734="","",RIGHT($G734*1000+200+COUNTIF($G$2:$G734,$G734),9))</f>
        <v/>
      </c>
      <c r="V734" s="2" t="str">
        <f>IF(OR($B734="",設定!$I$15="",設定!$I$15="独立"),"",IF($M734="","　－　",IF($L734="",IF(設定!$I$15="所・名","　－　・"&amp;$M734,IF(設定!$I$15="所/名","　－　 / "&amp;$M734,IF(設定!$I$15="(所)名","(　－　) "&amp;$M734,IF(設定!$I$15="名・所",$M734&amp;"・　－　",IF(設定!$I$15="名/所",$M734&amp;" / 　－　",IF(設定!$I$15="名(所)",$M734&amp;"(　－　)")))))),IF(設定!$I$15="所・名",INDEX(リスト!$S$2:$S$48,MATCH($L734,リスト!$R$2:$R$48,0))&amp;"・"&amp;$M734,IF(設定!$I$15="所/名",INDEX(リスト!$S$2:$S$48,MATCH($L734,リスト!$R$2:$R$48,0))&amp;" / "&amp;$M734,IF(設定!$I$15="(所)名","("&amp;INDEX(リスト!$S$2:$S$48,MATCH($L734,リスト!$R$2:$R$48,0))&amp;") "&amp;$M734,IF(設定!$I$15="名・所",$M734&amp;"・"&amp;INDEX(リスト!$S$2:$S$48,MATCH($L734,リスト!$R$2:$R$48,0)),IF(設定!$I$15="名/所",$M734&amp;" / "&amp;INDEX(リスト!$S$2:$S$48,MATCH($L734,リスト!$R$2:$R$48,0)),IF(設定!$I$15="名(所)",$M734&amp;" ("&amp;INDEX(リスト!$S$2:$S$48,MATCH($L734,リスト!$R$2:$R$48,0))&amp;")")))))))))</f>
        <v/>
      </c>
    </row>
    <row r="735" spans="15:22" x14ac:dyDescent="0.4">
      <c r="O735" s="2" t="str">
        <f>IFERROR(IF($B735="","",INDEX(所属情報!$E:$E,MATCH($A735,所属情報!$A:$A,0))),"")</f>
        <v/>
      </c>
      <c r="P735" s="2" t="str">
        <f t="shared" si="33"/>
        <v/>
      </c>
      <c r="Q735" s="2" t="str">
        <f t="shared" si="34"/>
        <v/>
      </c>
      <c r="R735" s="2" t="str">
        <f t="shared" si="35"/>
        <v/>
      </c>
      <c r="S735" s="2" t="str">
        <f>IFERROR(IF($F735="","",INDEX(リスト!$C:$C,MATCH($F735,リスト!$B:$B,0))),"")</f>
        <v/>
      </c>
      <c r="T735" s="2" t="str">
        <f>IFERROR(IF($K735="","",INDEX(リスト!$F:$F,MATCH($K735,リスト!$E:$E,0))),"")</f>
        <v/>
      </c>
      <c r="U735" s="2" t="str">
        <f>IF($B735="","",RIGHT($G735*1000+200+COUNTIF($G$2:$G735,$G735),9))</f>
        <v/>
      </c>
      <c r="V735" s="2" t="str">
        <f>IF(OR($B735="",設定!$I$15="",設定!$I$15="独立"),"",IF($M735="","　－　",IF($L735="",IF(設定!$I$15="所・名","　－　・"&amp;$M735,IF(設定!$I$15="所/名","　－　 / "&amp;$M735,IF(設定!$I$15="(所)名","(　－　) "&amp;$M735,IF(設定!$I$15="名・所",$M735&amp;"・　－　",IF(設定!$I$15="名/所",$M735&amp;" / 　－　",IF(設定!$I$15="名(所)",$M735&amp;"(　－　)")))))),IF(設定!$I$15="所・名",INDEX(リスト!$S$2:$S$48,MATCH($L735,リスト!$R$2:$R$48,0))&amp;"・"&amp;$M735,IF(設定!$I$15="所/名",INDEX(リスト!$S$2:$S$48,MATCH($L735,リスト!$R$2:$R$48,0))&amp;" / "&amp;$M735,IF(設定!$I$15="(所)名","("&amp;INDEX(リスト!$S$2:$S$48,MATCH($L735,リスト!$R$2:$R$48,0))&amp;") "&amp;$M735,IF(設定!$I$15="名・所",$M735&amp;"・"&amp;INDEX(リスト!$S$2:$S$48,MATCH($L735,リスト!$R$2:$R$48,0)),IF(設定!$I$15="名/所",$M735&amp;" / "&amp;INDEX(リスト!$S$2:$S$48,MATCH($L735,リスト!$R$2:$R$48,0)),IF(設定!$I$15="名(所)",$M735&amp;" ("&amp;INDEX(リスト!$S$2:$S$48,MATCH($L735,リスト!$R$2:$R$48,0))&amp;")")))))))))</f>
        <v/>
      </c>
    </row>
    <row r="736" spans="15:22" x14ac:dyDescent="0.4">
      <c r="O736" s="2" t="str">
        <f>IFERROR(IF($B736="","",INDEX(所属情報!$E:$E,MATCH($A736,所属情報!$A:$A,0))),"")</f>
        <v/>
      </c>
      <c r="P736" s="2" t="str">
        <f t="shared" si="33"/>
        <v/>
      </c>
      <c r="Q736" s="2" t="str">
        <f t="shared" si="34"/>
        <v/>
      </c>
      <c r="R736" s="2" t="str">
        <f t="shared" si="35"/>
        <v/>
      </c>
      <c r="S736" s="2" t="str">
        <f>IFERROR(IF($F736="","",INDEX(リスト!$C:$C,MATCH($F736,リスト!$B:$B,0))),"")</f>
        <v/>
      </c>
      <c r="T736" s="2" t="str">
        <f>IFERROR(IF($K736="","",INDEX(リスト!$F:$F,MATCH($K736,リスト!$E:$E,0))),"")</f>
        <v/>
      </c>
      <c r="U736" s="2" t="str">
        <f>IF($B736="","",RIGHT($G736*1000+200+COUNTIF($G$2:$G736,$G736),9))</f>
        <v/>
      </c>
      <c r="V736" s="2" t="str">
        <f>IF(OR($B736="",設定!$I$15="",設定!$I$15="独立"),"",IF($M736="","　－　",IF($L736="",IF(設定!$I$15="所・名","　－　・"&amp;$M736,IF(設定!$I$15="所/名","　－　 / "&amp;$M736,IF(設定!$I$15="(所)名","(　－　) "&amp;$M736,IF(設定!$I$15="名・所",$M736&amp;"・　－　",IF(設定!$I$15="名/所",$M736&amp;" / 　－　",IF(設定!$I$15="名(所)",$M736&amp;"(　－　)")))))),IF(設定!$I$15="所・名",INDEX(リスト!$S$2:$S$48,MATCH($L736,リスト!$R$2:$R$48,0))&amp;"・"&amp;$M736,IF(設定!$I$15="所/名",INDEX(リスト!$S$2:$S$48,MATCH($L736,リスト!$R$2:$R$48,0))&amp;" / "&amp;$M736,IF(設定!$I$15="(所)名","("&amp;INDEX(リスト!$S$2:$S$48,MATCH($L736,リスト!$R$2:$R$48,0))&amp;") "&amp;$M736,IF(設定!$I$15="名・所",$M736&amp;"・"&amp;INDEX(リスト!$S$2:$S$48,MATCH($L736,リスト!$R$2:$R$48,0)),IF(設定!$I$15="名/所",$M736&amp;" / "&amp;INDEX(リスト!$S$2:$S$48,MATCH($L736,リスト!$R$2:$R$48,0)),IF(設定!$I$15="名(所)",$M736&amp;" ("&amp;INDEX(リスト!$S$2:$S$48,MATCH($L736,リスト!$R$2:$R$48,0))&amp;")")))))))))</f>
        <v/>
      </c>
    </row>
    <row r="737" spans="15:22" x14ac:dyDescent="0.4">
      <c r="O737" s="2" t="str">
        <f>IFERROR(IF($B737="","",INDEX(所属情報!$E:$E,MATCH($A737,所属情報!$A:$A,0))),"")</f>
        <v/>
      </c>
      <c r="P737" s="2" t="str">
        <f t="shared" si="33"/>
        <v/>
      </c>
      <c r="Q737" s="2" t="str">
        <f t="shared" si="34"/>
        <v/>
      </c>
      <c r="R737" s="2" t="str">
        <f t="shared" si="35"/>
        <v/>
      </c>
      <c r="S737" s="2" t="str">
        <f>IFERROR(IF($F737="","",INDEX(リスト!$C:$C,MATCH($F737,リスト!$B:$B,0))),"")</f>
        <v/>
      </c>
      <c r="T737" s="2" t="str">
        <f>IFERROR(IF($K737="","",INDEX(リスト!$F:$F,MATCH($K737,リスト!$E:$E,0))),"")</f>
        <v/>
      </c>
      <c r="U737" s="2" t="str">
        <f>IF($B737="","",RIGHT($G737*1000+200+COUNTIF($G$2:$G737,$G737),9))</f>
        <v/>
      </c>
      <c r="V737" s="2" t="str">
        <f>IF(OR($B737="",設定!$I$15="",設定!$I$15="独立"),"",IF($M737="","　－　",IF($L737="",IF(設定!$I$15="所・名","　－　・"&amp;$M737,IF(設定!$I$15="所/名","　－　 / "&amp;$M737,IF(設定!$I$15="(所)名","(　－　) "&amp;$M737,IF(設定!$I$15="名・所",$M737&amp;"・　－　",IF(設定!$I$15="名/所",$M737&amp;" / 　－　",IF(設定!$I$15="名(所)",$M737&amp;"(　－　)")))))),IF(設定!$I$15="所・名",INDEX(リスト!$S$2:$S$48,MATCH($L737,リスト!$R$2:$R$48,0))&amp;"・"&amp;$M737,IF(設定!$I$15="所/名",INDEX(リスト!$S$2:$S$48,MATCH($L737,リスト!$R$2:$R$48,0))&amp;" / "&amp;$M737,IF(設定!$I$15="(所)名","("&amp;INDEX(リスト!$S$2:$S$48,MATCH($L737,リスト!$R$2:$R$48,0))&amp;") "&amp;$M737,IF(設定!$I$15="名・所",$M737&amp;"・"&amp;INDEX(リスト!$S$2:$S$48,MATCH($L737,リスト!$R$2:$R$48,0)),IF(設定!$I$15="名/所",$M737&amp;" / "&amp;INDEX(リスト!$S$2:$S$48,MATCH($L737,リスト!$R$2:$R$48,0)),IF(設定!$I$15="名(所)",$M737&amp;" ("&amp;INDEX(リスト!$S$2:$S$48,MATCH($L737,リスト!$R$2:$R$48,0))&amp;")")))))))))</f>
        <v/>
      </c>
    </row>
    <row r="738" spans="15:22" x14ac:dyDescent="0.4">
      <c r="O738" s="2" t="str">
        <f>IFERROR(IF($B738="","",INDEX(所属情報!$E:$E,MATCH($A738,所属情報!$A:$A,0))),"")</f>
        <v/>
      </c>
      <c r="P738" s="2" t="str">
        <f t="shared" si="33"/>
        <v/>
      </c>
      <c r="Q738" s="2" t="str">
        <f t="shared" si="34"/>
        <v/>
      </c>
      <c r="R738" s="2" t="str">
        <f t="shared" si="35"/>
        <v/>
      </c>
      <c r="S738" s="2" t="str">
        <f>IFERROR(IF($F738="","",INDEX(リスト!$C:$C,MATCH($F738,リスト!$B:$B,0))),"")</f>
        <v/>
      </c>
      <c r="T738" s="2" t="str">
        <f>IFERROR(IF($K738="","",INDEX(リスト!$F:$F,MATCH($K738,リスト!$E:$E,0))),"")</f>
        <v/>
      </c>
      <c r="U738" s="2" t="str">
        <f>IF($B738="","",RIGHT($G738*1000+200+COUNTIF($G$2:$G738,$G738),9))</f>
        <v/>
      </c>
      <c r="V738" s="2" t="str">
        <f>IF(OR($B738="",設定!$I$15="",設定!$I$15="独立"),"",IF($M738="","　－　",IF($L738="",IF(設定!$I$15="所・名","　－　・"&amp;$M738,IF(設定!$I$15="所/名","　－　 / "&amp;$M738,IF(設定!$I$15="(所)名","(　－　) "&amp;$M738,IF(設定!$I$15="名・所",$M738&amp;"・　－　",IF(設定!$I$15="名/所",$M738&amp;" / 　－　",IF(設定!$I$15="名(所)",$M738&amp;"(　－　)")))))),IF(設定!$I$15="所・名",INDEX(リスト!$S$2:$S$48,MATCH($L738,リスト!$R$2:$R$48,0))&amp;"・"&amp;$M738,IF(設定!$I$15="所/名",INDEX(リスト!$S$2:$S$48,MATCH($L738,リスト!$R$2:$R$48,0))&amp;" / "&amp;$M738,IF(設定!$I$15="(所)名","("&amp;INDEX(リスト!$S$2:$S$48,MATCH($L738,リスト!$R$2:$R$48,0))&amp;") "&amp;$M738,IF(設定!$I$15="名・所",$M738&amp;"・"&amp;INDEX(リスト!$S$2:$S$48,MATCH($L738,リスト!$R$2:$R$48,0)),IF(設定!$I$15="名/所",$M738&amp;" / "&amp;INDEX(リスト!$S$2:$S$48,MATCH($L738,リスト!$R$2:$R$48,0)),IF(設定!$I$15="名(所)",$M738&amp;" ("&amp;INDEX(リスト!$S$2:$S$48,MATCH($L738,リスト!$R$2:$R$48,0))&amp;")")))))))))</f>
        <v/>
      </c>
    </row>
    <row r="739" spans="15:22" x14ac:dyDescent="0.4">
      <c r="O739" s="2" t="str">
        <f>IFERROR(IF($B739="","",INDEX(所属情報!$E:$E,MATCH($A739,所属情報!$A:$A,0))),"")</f>
        <v/>
      </c>
      <c r="P739" s="2" t="str">
        <f t="shared" si="33"/>
        <v/>
      </c>
      <c r="Q739" s="2" t="str">
        <f t="shared" si="34"/>
        <v/>
      </c>
      <c r="R739" s="2" t="str">
        <f t="shared" si="35"/>
        <v/>
      </c>
      <c r="S739" s="2" t="str">
        <f>IFERROR(IF($F739="","",INDEX(リスト!$C:$C,MATCH($F739,リスト!$B:$B,0))),"")</f>
        <v/>
      </c>
      <c r="T739" s="2" t="str">
        <f>IFERROR(IF($K739="","",INDEX(リスト!$F:$F,MATCH($K739,リスト!$E:$E,0))),"")</f>
        <v/>
      </c>
      <c r="U739" s="2" t="str">
        <f>IF($B739="","",RIGHT($G739*1000+200+COUNTIF($G$2:$G739,$G739),9))</f>
        <v/>
      </c>
      <c r="V739" s="2" t="str">
        <f>IF(OR($B739="",設定!$I$15="",設定!$I$15="独立"),"",IF($M739="","　－　",IF($L739="",IF(設定!$I$15="所・名","　－　・"&amp;$M739,IF(設定!$I$15="所/名","　－　 / "&amp;$M739,IF(設定!$I$15="(所)名","(　－　) "&amp;$M739,IF(設定!$I$15="名・所",$M739&amp;"・　－　",IF(設定!$I$15="名/所",$M739&amp;" / 　－　",IF(設定!$I$15="名(所)",$M739&amp;"(　－　)")))))),IF(設定!$I$15="所・名",INDEX(リスト!$S$2:$S$48,MATCH($L739,リスト!$R$2:$R$48,0))&amp;"・"&amp;$M739,IF(設定!$I$15="所/名",INDEX(リスト!$S$2:$S$48,MATCH($L739,リスト!$R$2:$R$48,0))&amp;" / "&amp;$M739,IF(設定!$I$15="(所)名","("&amp;INDEX(リスト!$S$2:$S$48,MATCH($L739,リスト!$R$2:$R$48,0))&amp;") "&amp;$M739,IF(設定!$I$15="名・所",$M739&amp;"・"&amp;INDEX(リスト!$S$2:$S$48,MATCH($L739,リスト!$R$2:$R$48,0)),IF(設定!$I$15="名/所",$M739&amp;" / "&amp;INDEX(リスト!$S$2:$S$48,MATCH($L739,リスト!$R$2:$R$48,0)),IF(設定!$I$15="名(所)",$M739&amp;" ("&amp;INDEX(リスト!$S$2:$S$48,MATCH($L739,リスト!$R$2:$R$48,0))&amp;")")))))))))</f>
        <v/>
      </c>
    </row>
    <row r="740" spans="15:22" x14ac:dyDescent="0.4">
      <c r="O740" s="2" t="str">
        <f>IFERROR(IF($B740="","",INDEX(所属情報!$E:$E,MATCH($A740,所属情報!$A:$A,0))),"")</f>
        <v/>
      </c>
      <c r="P740" s="2" t="str">
        <f t="shared" si="33"/>
        <v/>
      </c>
      <c r="Q740" s="2" t="str">
        <f t="shared" si="34"/>
        <v/>
      </c>
      <c r="R740" s="2" t="str">
        <f t="shared" si="35"/>
        <v/>
      </c>
      <c r="S740" s="2" t="str">
        <f>IFERROR(IF($F740="","",INDEX(リスト!$C:$C,MATCH($F740,リスト!$B:$B,0))),"")</f>
        <v/>
      </c>
      <c r="T740" s="2" t="str">
        <f>IFERROR(IF($K740="","",INDEX(リスト!$F:$F,MATCH($K740,リスト!$E:$E,0))),"")</f>
        <v/>
      </c>
      <c r="U740" s="2" t="str">
        <f>IF($B740="","",RIGHT($G740*1000+200+COUNTIF($G$2:$G740,$G740),9))</f>
        <v/>
      </c>
      <c r="V740" s="2" t="str">
        <f>IF(OR($B740="",設定!$I$15="",設定!$I$15="独立"),"",IF($M740="","　－　",IF($L740="",IF(設定!$I$15="所・名","　－　・"&amp;$M740,IF(設定!$I$15="所/名","　－　 / "&amp;$M740,IF(設定!$I$15="(所)名","(　－　) "&amp;$M740,IF(設定!$I$15="名・所",$M740&amp;"・　－　",IF(設定!$I$15="名/所",$M740&amp;" / 　－　",IF(設定!$I$15="名(所)",$M740&amp;"(　－　)")))))),IF(設定!$I$15="所・名",INDEX(リスト!$S$2:$S$48,MATCH($L740,リスト!$R$2:$R$48,0))&amp;"・"&amp;$M740,IF(設定!$I$15="所/名",INDEX(リスト!$S$2:$S$48,MATCH($L740,リスト!$R$2:$R$48,0))&amp;" / "&amp;$M740,IF(設定!$I$15="(所)名","("&amp;INDEX(リスト!$S$2:$S$48,MATCH($L740,リスト!$R$2:$R$48,0))&amp;") "&amp;$M740,IF(設定!$I$15="名・所",$M740&amp;"・"&amp;INDEX(リスト!$S$2:$S$48,MATCH($L740,リスト!$R$2:$R$48,0)),IF(設定!$I$15="名/所",$M740&amp;" / "&amp;INDEX(リスト!$S$2:$S$48,MATCH($L740,リスト!$R$2:$R$48,0)),IF(設定!$I$15="名(所)",$M740&amp;" ("&amp;INDEX(リスト!$S$2:$S$48,MATCH($L740,リスト!$R$2:$R$48,0))&amp;")")))))))))</f>
        <v/>
      </c>
    </row>
    <row r="741" spans="15:22" x14ac:dyDescent="0.4">
      <c r="O741" s="2" t="str">
        <f>IFERROR(IF($B741="","",INDEX(所属情報!$E:$E,MATCH($A741,所属情報!$A:$A,0))),"")</f>
        <v/>
      </c>
      <c r="P741" s="2" t="str">
        <f t="shared" si="33"/>
        <v/>
      </c>
      <c r="Q741" s="2" t="str">
        <f t="shared" si="34"/>
        <v/>
      </c>
      <c r="R741" s="2" t="str">
        <f t="shared" si="35"/>
        <v/>
      </c>
      <c r="S741" s="2" t="str">
        <f>IFERROR(IF($F741="","",INDEX(リスト!$C:$C,MATCH($F741,リスト!$B:$B,0))),"")</f>
        <v/>
      </c>
      <c r="T741" s="2" t="str">
        <f>IFERROR(IF($K741="","",INDEX(リスト!$F:$F,MATCH($K741,リスト!$E:$E,0))),"")</f>
        <v/>
      </c>
      <c r="U741" s="2" t="str">
        <f>IF($B741="","",RIGHT($G741*1000+200+COUNTIF($G$2:$G741,$G741),9))</f>
        <v/>
      </c>
      <c r="V741" s="2" t="str">
        <f>IF(OR($B741="",設定!$I$15="",設定!$I$15="独立"),"",IF($M741="","　－　",IF($L741="",IF(設定!$I$15="所・名","　－　・"&amp;$M741,IF(設定!$I$15="所/名","　－　 / "&amp;$M741,IF(設定!$I$15="(所)名","(　－　) "&amp;$M741,IF(設定!$I$15="名・所",$M741&amp;"・　－　",IF(設定!$I$15="名/所",$M741&amp;" / 　－　",IF(設定!$I$15="名(所)",$M741&amp;"(　－　)")))))),IF(設定!$I$15="所・名",INDEX(リスト!$S$2:$S$48,MATCH($L741,リスト!$R$2:$R$48,0))&amp;"・"&amp;$M741,IF(設定!$I$15="所/名",INDEX(リスト!$S$2:$S$48,MATCH($L741,リスト!$R$2:$R$48,0))&amp;" / "&amp;$M741,IF(設定!$I$15="(所)名","("&amp;INDEX(リスト!$S$2:$S$48,MATCH($L741,リスト!$R$2:$R$48,0))&amp;") "&amp;$M741,IF(設定!$I$15="名・所",$M741&amp;"・"&amp;INDEX(リスト!$S$2:$S$48,MATCH($L741,リスト!$R$2:$R$48,0)),IF(設定!$I$15="名/所",$M741&amp;" / "&amp;INDEX(リスト!$S$2:$S$48,MATCH($L741,リスト!$R$2:$R$48,0)),IF(設定!$I$15="名(所)",$M741&amp;" ("&amp;INDEX(リスト!$S$2:$S$48,MATCH($L741,リスト!$R$2:$R$48,0))&amp;")")))))))))</f>
        <v/>
      </c>
    </row>
    <row r="742" spans="15:22" x14ac:dyDescent="0.4">
      <c r="O742" s="2" t="str">
        <f>IFERROR(IF($B742="","",INDEX(所属情報!$E:$E,MATCH($A742,所属情報!$A:$A,0))),"")</f>
        <v/>
      </c>
      <c r="P742" s="2" t="str">
        <f t="shared" si="33"/>
        <v/>
      </c>
      <c r="Q742" s="2" t="str">
        <f t="shared" si="34"/>
        <v/>
      </c>
      <c r="R742" s="2" t="str">
        <f t="shared" si="35"/>
        <v/>
      </c>
      <c r="S742" s="2" t="str">
        <f>IFERROR(IF($F742="","",INDEX(リスト!$C:$C,MATCH($F742,リスト!$B:$B,0))),"")</f>
        <v/>
      </c>
      <c r="T742" s="2" t="str">
        <f>IFERROR(IF($K742="","",INDEX(リスト!$F:$F,MATCH($K742,リスト!$E:$E,0))),"")</f>
        <v/>
      </c>
      <c r="U742" s="2" t="str">
        <f>IF($B742="","",RIGHT($G742*1000+200+COUNTIF($G$2:$G742,$G742),9))</f>
        <v/>
      </c>
      <c r="V742" s="2" t="str">
        <f>IF(OR($B742="",設定!$I$15="",設定!$I$15="独立"),"",IF($M742="","　－　",IF($L742="",IF(設定!$I$15="所・名","　－　・"&amp;$M742,IF(設定!$I$15="所/名","　－　 / "&amp;$M742,IF(設定!$I$15="(所)名","(　－　) "&amp;$M742,IF(設定!$I$15="名・所",$M742&amp;"・　－　",IF(設定!$I$15="名/所",$M742&amp;" / 　－　",IF(設定!$I$15="名(所)",$M742&amp;"(　－　)")))))),IF(設定!$I$15="所・名",INDEX(リスト!$S$2:$S$48,MATCH($L742,リスト!$R$2:$R$48,0))&amp;"・"&amp;$M742,IF(設定!$I$15="所/名",INDEX(リスト!$S$2:$S$48,MATCH($L742,リスト!$R$2:$R$48,0))&amp;" / "&amp;$M742,IF(設定!$I$15="(所)名","("&amp;INDEX(リスト!$S$2:$S$48,MATCH($L742,リスト!$R$2:$R$48,0))&amp;") "&amp;$M742,IF(設定!$I$15="名・所",$M742&amp;"・"&amp;INDEX(リスト!$S$2:$S$48,MATCH($L742,リスト!$R$2:$R$48,0)),IF(設定!$I$15="名/所",$M742&amp;" / "&amp;INDEX(リスト!$S$2:$S$48,MATCH($L742,リスト!$R$2:$R$48,0)),IF(設定!$I$15="名(所)",$M742&amp;" ("&amp;INDEX(リスト!$S$2:$S$48,MATCH($L742,リスト!$R$2:$R$48,0))&amp;")")))))))))</f>
        <v/>
      </c>
    </row>
    <row r="743" spans="15:22" x14ac:dyDescent="0.4">
      <c r="O743" s="2" t="str">
        <f>IFERROR(IF($B743="","",INDEX(所属情報!$E:$E,MATCH($A743,所属情報!$A:$A,0))),"")</f>
        <v/>
      </c>
      <c r="P743" s="2" t="str">
        <f t="shared" si="33"/>
        <v/>
      </c>
      <c r="Q743" s="2" t="str">
        <f t="shared" si="34"/>
        <v/>
      </c>
      <c r="R743" s="2" t="str">
        <f t="shared" si="35"/>
        <v/>
      </c>
      <c r="S743" s="2" t="str">
        <f>IFERROR(IF($F743="","",INDEX(リスト!$C:$C,MATCH($F743,リスト!$B:$B,0))),"")</f>
        <v/>
      </c>
      <c r="T743" s="2" t="str">
        <f>IFERROR(IF($K743="","",INDEX(リスト!$F:$F,MATCH($K743,リスト!$E:$E,0))),"")</f>
        <v/>
      </c>
      <c r="U743" s="2" t="str">
        <f>IF($B743="","",RIGHT($G743*1000+200+COUNTIF($G$2:$G743,$G743),9))</f>
        <v/>
      </c>
      <c r="V743" s="2" t="str">
        <f>IF(OR($B743="",設定!$I$15="",設定!$I$15="独立"),"",IF($M743="","　－　",IF($L743="",IF(設定!$I$15="所・名","　－　・"&amp;$M743,IF(設定!$I$15="所/名","　－　 / "&amp;$M743,IF(設定!$I$15="(所)名","(　－　) "&amp;$M743,IF(設定!$I$15="名・所",$M743&amp;"・　－　",IF(設定!$I$15="名/所",$M743&amp;" / 　－　",IF(設定!$I$15="名(所)",$M743&amp;"(　－　)")))))),IF(設定!$I$15="所・名",INDEX(リスト!$S$2:$S$48,MATCH($L743,リスト!$R$2:$R$48,0))&amp;"・"&amp;$M743,IF(設定!$I$15="所/名",INDEX(リスト!$S$2:$S$48,MATCH($L743,リスト!$R$2:$R$48,0))&amp;" / "&amp;$M743,IF(設定!$I$15="(所)名","("&amp;INDEX(リスト!$S$2:$S$48,MATCH($L743,リスト!$R$2:$R$48,0))&amp;") "&amp;$M743,IF(設定!$I$15="名・所",$M743&amp;"・"&amp;INDEX(リスト!$S$2:$S$48,MATCH($L743,リスト!$R$2:$R$48,0)),IF(設定!$I$15="名/所",$M743&amp;" / "&amp;INDEX(リスト!$S$2:$S$48,MATCH($L743,リスト!$R$2:$R$48,0)),IF(設定!$I$15="名(所)",$M743&amp;" ("&amp;INDEX(リスト!$S$2:$S$48,MATCH($L743,リスト!$R$2:$R$48,0))&amp;")")))))))))</f>
        <v/>
      </c>
    </row>
    <row r="744" spans="15:22" x14ac:dyDescent="0.4">
      <c r="O744" s="2" t="str">
        <f>IFERROR(IF($B744="","",INDEX(所属情報!$E:$E,MATCH($A744,所属情報!$A:$A,0))),"")</f>
        <v/>
      </c>
      <c r="P744" s="2" t="str">
        <f t="shared" si="33"/>
        <v/>
      </c>
      <c r="Q744" s="2" t="str">
        <f t="shared" si="34"/>
        <v/>
      </c>
      <c r="R744" s="2" t="str">
        <f t="shared" si="35"/>
        <v/>
      </c>
      <c r="S744" s="2" t="str">
        <f>IFERROR(IF($F744="","",INDEX(リスト!$C:$C,MATCH($F744,リスト!$B:$B,0))),"")</f>
        <v/>
      </c>
      <c r="T744" s="2" t="str">
        <f>IFERROR(IF($K744="","",INDEX(リスト!$F:$F,MATCH($K744,リスト!$E:$E,0))),"")</f>
        <v/>
      </c>
      <c r="U744" s="2" t="str">
        <f>IF($B744="","",RIGHT($G744*1000+200+COUNTIF($G$2:$G744,$G744),9))</f>
        <v/>
      </c>
      <c r="V744" s="2" t="str">
        <f>IF(OR($B744="",設定!$I$15="",設定!$I$15="独立"),"",IF($M744="","　－　",IF($L744="",IF(設定!$I$15="所・名","　－　・"&amp;$M744,IF(設定!$I$15="所/名","　－　 / "&amp;$M744,IF(設定!$I$15="(所)名","(　－　) "&amp;$M744,IF(設定!$I$15="名・所",$M744&amp;"・　－　",IF(設定!$I$15="名/所",$M744&amp;" / 　－　",IF(設定!$I$15="名(所)",$M744&amp;"(　－　)")))))),IF(設定!$I$15="所・名",INDEX(リスト!$S$2:$S$48,MATCH($L744,リスト!$R$2:$R$48,0))&amp;"・"&amp;$M744,IF(設定!$I$15="所/名",INDEX(リスト!$S$2:$S$48,MATCH($L744,リスト!$R$2:$R$48,0))&amp;" / "&amp;$M744,IF(設定!$I$15="(所)名","("&amp;INDEX(リスト!$S$2:$S$48,MATCH($L744,リスト!$R$2:$R$48,0))&amp;") "&amp;$M744,IF(設定!$I$15="名・所",$M744&amp;"・"&amp;INDEX(リスト!$S$2:$S$48,MATCH($L744,リスト!$R$2:$R$48,0)),IF(設定!$I$15="名/所",$M744&amp;" / "&amp;INDEX(リスト!$S$2:$S$48,MATCH($L744,リスト!$R$2:$R$48,0)),IF(設定!$I$15="名(所)",$M744&amp;" ("&amp;INDEX(リスト!$S$2:$S$48,MATCH($L744,リスト!$R$2:$R$48,0))&amp;")")))))))))</f>
        <v/>
      </c>
    </row>
    <row r="745" spans="15:22" x14ac:dyDescent="0.4">
      <c r="O745" s="2" t="str">
        <f>IFERROR(IF($B745="","",INDEX(所属情報!$E:$E,MATCH($A745,所属情報!$A:$A,0))),"")</f>
        <v/>
      </c>
      <c r="P745" s="2" t="str">
        <f t="shared" si="33"/>
        <v/>
      </c>
      <c r="Q745" s="2" t="str">
        <f t="shared" si="34"/>
        <v/>
      </c>
      <c r="R745" s="2" t="str">
        <f t="shared" si="35"/>
        <v/>
      </c>
      <c r="S745" s="2" t="str">
        <f>IFERROR(IF($F745="","",INDEX(リスト!$C:$C,MATCH($F745,リスト!$B:$B,0))),"")</f>
        <v/>
      </c>
      <c r="T745" s="2" t="str">
        <f>IFERROR(IF($K745="","",INDEX(リスト!$F:$F,MATCH($K745,リスト!$E:$E,0))),"")</f>
        <v/>
      </c>
      <c r="U745" s="2" t="str">
        <f>IF($B745="","",RIGHT($G745*1000+200+COUNTIF($G$2:$G745,$G745),9))</f>
        <v/>
      </c>
      <c r="V745" s="2" t="str">
        <f>IF(OR($B745="",設定!$I$15="",設定!$I$15="独立"),"",IF($M745="","　－　",IF($L745="",IF(設定!$I$15="所・名","　－　・"&amp;$M745,IF(設定!$I$15="所/名","　－　 / "&amp;$M745,IF(設定!$I$15="(所)名","(　－　) "&amp;$M745,IF(設定!$I$15="名・所",$M745&amp;"・　－　",IF(設定!$I$15="名/所",$M745&amp;" / 　－　",IF(設定!$I$15="名(所)",$M745&amp;"(　－　)")))))),IF(設定!$I$15="所・名",INDEX(リスト!$S$2:$S$48,MATCH($L745,リスト!$R$2:$R$48,0))&amp;"・"&amp;$M745,IF(設定!$I$15="所/名",INDEX(リスト!$S$2:$S$48,MATCH($L745,リスト!$R$2:$R$48,0))&amp;" / "&amp;$M745,IF(設定!$I$15="(所)名","("&amp;INDEX(リスト!$S$2:$S$48,MATCH($L745,リスト!$R$2:$R$48,0))&amp;") "&amp;$M745,IF(設定!$I$15="名・所",$M745&amp;"・"&amp;INDEX(リスト!$S$2:$S$48,MATCH($L745,リスト!$R$2:$R$48,0)),IF(設定!$I$15="名/所",$M745&amp;" / "&amp;INDEX(リスト!$S$2:$S$48,MATCH($L745,リスト!$R$2:$R$48,0)),IF(設定!$I$15="名(所)",$M745&amp;" ("&amp;INDEX(リスト!$S$2:$S$48,MATCH($L745,リスト!$R$2:$R$48,0))&amp;")")))))))))</f>
        <v/>
      </c>
    </row>
    <row r="746" spans="15:22" x14ac:dyDescent="0.4">
      <c r="O746" s="2" t="str">
        <f>IFERROR(IF($B746="","",INDEX(所属情報!$E:$E,MATCH($A746,所属情報!$A:$A,0))),"")</f>
        <v/>
      </c>
      <c r="P746" s="2" t="str">
        <f t="shared" si="33"/>
        <v/>
      </c>
      <c r="Q746" s="2" t="str">
        <f t="shared" si="34"/>
        <v/>
      </c>
      <c r="R746" s="2" t="str">
        <f t="shared" si="35"/>
        <v/>
      </c>
      <c r="S746" s="2" t="str">
        <f>IFERROR(IF($F746="","",INDEX(リスト!$C:$C,MATCH($F746,リスト!$B:$B,0))),"")</f>
        <v/>
      </c>
      <c r="T746" s="2" t="str">
        <f>IFERROR(IF($K746="","",INDEX(リスト!$F:$F,MATCH($K746,リスト!$E:$E,0))),"")</f>
        <v/>
      </c>
      <c r="U746" s="2" t="str">
        <f>IF($B746="","",RIGHT($G746*1000+200+COUNTIF($G$2:$G746,$G746),9))</f>
        <v/>
      </c>
      <c r="V746" s="2" t="str">
        <f>IF(OR($B746="",設定!$I$15="",設定!$I$15="独立"),"",IF($M746="","　－　",IF($L746="",IF(設定!$I$15="所・名","　－　・"&amp;$M746,IF(設定!$I$15="所/名","　－　 / "&amp;$M746,IF(設定!$I$15="(所)名","(　－　) "&amp;$M746,IF(設定!$I$15="名・所",$M746&amp;"・　－　",IF(設定!$I$15="名/所",$M746&amp;" / 　－　",IF(設定!$I$15="名(所)",$M746&amp;"(　－　)")))))),IF(設定!$I$15="所・名",INDEX(リスト!$S$2:$S$48,MATCH($L746,リスト!$R$2:$R$48,0))&amp;"・"&amp;$M746,IF(設定!$I$15="所/名",INDEX(リスト!$S$2:$S$48,MATCH($L746,リスト!$R$2:$R$48,0))&amp;" / "&amp;$M746,IF(設定!$I$15="(所)名","("&amp;INDEX(リスト!$S$2:$S$48,MATCH($L746,リスト!$R$2:$R$48,0))&amp;") "&amp;$M746,IF(設定!$I$15="名・所",$M746&amp;"・"&amp;INDEX(リスト!$S$2:$S$48,MATCH($L746,リスト!$R$2:$R$48,0)),IF(設定!$I$15="名/所",$M746&amp;" / "&amp;INDEX(リスト!$S$2:$S$48,MATCH($L746,リスト!$R$2:$R$48,0)),IF(設定!$I$15="名(所)",$M746&amp;" ("&amp;INDEX(リスト!$S$2:$S$48,MATCH($L746,リスト!$R$2:$R$48,0))&amp;")")))))))))</f>
        <v/>
      </c>
    </row>
    <row r="747" spans="15:22" x14ac:dyDescent="0.4">
      <c r="O747" s="2" t="str">
        <f>IFERROR(IF($B747="","",INDEX(所属情報!$E:$E,MATCH($A747,所属情報!$A:$A,0))),"")</f>
        <v/>
      </c>
      <c r="P747" s="2" t="str">
        <f t="shared" si="33"/>
        <v/>
      </c>
      <c r="Q747" s="2" t="str">
        <f t="shared" si="34"/>
        <v/>
      </c>
      <c r="R747" s="2" t="str">
        <f t="shared" si="35"/>
        <v/>
      </c>
      <c r="S747" s="2" t="str">
        <f>IFERROR(IF($F747="","",INDEX(リスト!$C:$C,MATCH($F747,リスト!$B:$B,0))),"")</f>
        <v/>
      </c>
      <c r="T747" s="2" t="str">
        <f>IFERROR(IF($K747="","",INDEX(リスト!$F:$F,MATCH($K747,リスト!$E:$E,0))),"")</f>
        <v/>
      </c>
      <c r="U747" s="2" t="str">
        <f>IF($B747="","",RIGHT($G747*1000+200+COUNTIF($G$2:$G747,$G747),9))</f>
        <v/>
      </c>
      <c r="V747" s="2" t="str">
        <f>IF(OR($B747="",設定!$I$15="",設定!$I$15="独立"),"",IF($M747="","　－　",IF($L747="",IF(設定!$I$15="所・名","　－　・"&amp;$M747,IF(設定!$I$15="所/名","　－　 / "&amp;$M747,IF(設定!$I$15="(所)名","(　－　) "&amp;$M747,IF(設定!$I$15="名・所",$M747&amp;"・　－　",IF(設定!$I$15="名/所",$M747&amp;" / 　－　",IF(設定!$I$15="名(所)",$M747&amp;"(　－　)")))))),IF(設定!$I$15="所・名",INDEX(リスト!$S$2:$S$48,MATCH($L747,リスト!$R$2:$R$48,0))&amp;"・"&amp;$M747,IF(設定!$I$15="所/名",INDEX(リスト!$S$2:$S$48,MATCH($L747,リスト!$R$2:$R$48,0))&amp;" / "&amp;$M747,IF(設定!$I$15="(所)名","("&amp;INDEX(リスト!$S$2:$S$48,MATCH($L747,リスト!$R$2:$R$48,0))&amp;") "&amp;$M747,IF(設定!$I$15="名・所",$M747&amp;"・"&amp;INDEX(リスト!$S$2:$S$48,MATCH($L747,リスト!$R$2:$R$48,0)),IF(設定!$I$15="名/所",$M747&amp;" / "&amp;INDEX(リスト!$S$2:$S$48,MATCH($L747,リスト!$R$2:$R$48,0)),IF(設定!$I$15="名(所)",$M747&amp;" ("&amp;INDEX(リスト!$S$2:$S$48,MATCH($L747,リスト!$R$2:$R$48,0))&amp;")")))))))))</f>
        <v/>
      </c>
    </row>
    <row r="748" spans="15:22" x14ac:dyDescent="0.4">
      <c r="O748" s="2" t="str">
        <f>IFERROR(IF($B748="","",INDEX(所属情報!$E:$E,MATCH($A748,所属情報!$A:$A,0))),"")</f>
        <v/>
      </c>
      <c r="P748" s="2" t="str">
        <f t="shared" si="33"/>
        <v/>
      </c>
      <c r="Q748" s="2" t="str">
        <f t="shared" si="34"/>
        <v/>
      </c>
      <c r="R748" s="2" t="str">
        <f t="shared" si="35"/>
        <v/>
      </c>
      <c r="S748" s="2" t="str">
        <f>IFERROR(IF($F748="","",INDEX(リスト!$C:$C,MATCH($F748,リスト!$B:$B,0))),"")</f>
        <v/>
      </c>
      <c r="T748" s="2" t="str">
        <f>IFERROR(IF($K748="","",INDEX(リスト!$F:$F,MATCH($K748,リスト!$E:$E,0))),"")</f>
        <v/>
      </c>
      <c r="U748" s="2" t="str">
        <f>IF($B748="","",RIGHT($G748*1000+200+COUNTIF($G$2:$G748,$G748),9))</f>
        <v/>
      </c>
      <c r="V748" s="2" t="str">
        <f>IF(OR($B748="",設定!$I$15="",設定!$I$15="独立"),"",IF($M748="","　－　",IF($L748="",IF(設定!$I$15="所・名","　－　・"&amp;$M748,IF(設定!$I$15="所/名","　－　 / "&amp;$M748,IF(設定!$I$15="(所)名","(　－　) "&amp;$M748,IF(設定!$I$15="名・所",$M748&amp;"・　－　",IF(設定!$I$15="名/所",$M748&amp;" / 　－　",IF(設定!$I$15="名(所)",$M748&amp;"(　－　)")))))),IF(設定!$I$15="所・名",INDEX(リスト!$S$2:$S$48,MATCH($L748,リスト!$R$2:$R$48,0))&amp;"・"&amp;$M748,IF(設定!$I$15="所/名",INDEX(リスト!$S$2:$S$48,MATCH($L748,リスト!$R$2:$R$48,0))&amp;" / "&amp;$M748,IF(設定!$I$15="(所)名","("&amp;INDEX(リスト!$S$2:$S$48,MATCH($L748,リスト!$R$2:$R$48,0))&amp;") "&amp;$M748,IF(設定!$I$15="名・所",$M748&amp;"・"&amp;INDEX(リスト!$S$2:$S$48,MATCH($L748,リスト!$R$2:$R$48,0)),IF(設定!$I$15="名/所",$M748&amp;" / "&amp;INDEX(リスト!$S$2:$S$48,MATCH($L748,リスト!$R$2:$R$48,0)),IF(設定!$I$15="名(所)",$M748&amp;" ("&amp;INDEX(リスト!$S$2:$S$48,MATCH($L748,リスト!$R$2:$R$48,0))&amp;")")))))))))</f>
        <v/>
      </c>
    </row>
    <row r="749" spans="15:22" x14ac:dyDescent="0.4">
      <c r="O749" s="2" t="str">
        <f>IFERROR(IF($B749="","",INDEX(所属情報!$E:$E,MATCH($A749,所属情報!$A:$A,0))),"")</f>
        <v/>
      </c>
      <c r="P749" s="2" t="str">
        <f t="shared" si="33"/>
        <v/>
      </c>
      <c r="Q749" s="2" t="str">
        <f t="shared" si="34"/>
        <v/>
      </c>
      <c r="R749" s="2" t="str">
        <f t="shared" si="35"/>
        <v/>
      </c>
      <c r="S749" s="2" t="str">
        <f>IFERROR(IF($F749="","",INDEX(リスト!$C:$C,MATCH($F749,リスト!$B:$B,0))),"")</f>
        <v/>
      </c>
      <c r="T749" s="2" t="str">
        <f>IFERROR(IF($K749="","",INDEX(リスト!$F:$F,MATCH($K749,リスト!$E:$E,0))),"")</f>
        <v/>
      </c>
      <c r="U749" s="2" t="str">
        <f>IF($B749="","",RIGHT($G749*1000+200+COUNTIF($G$2:$G749,$G749),9))</f>
        <v/>
      </c>
      <c r="V749" s="2" t="str">
        <f>IF(OR($B749="",設定!$I$15="",設定!$I$15="独立"),"",IF($M749="","　－　",IF($L749="",IF(設定!$I$15="所・名","　－　・"&amp;$M749,IF(設定!$I$15="所/名","　－　 / "&amp;$M749,IF(設定!$I$15="(所)名","(　－　) "&amp;$M749,IF(設定!$I$15="名・所",$M749&amp;"・　－　",IF(設定!$I$15="名/所",$M749&amp;" / 　－　",IF(設定!$I$15="名(所)",$M749&amp;"(　－　)")))))),IF(設定!$I$15="所・名",INDEX(リスト!$S$2:$S$48,MATCH($L749,リスト!$R$2:$R$48,0))&amp;"・"&amp;$M749,IF(設定!$I$15="所/名",INDEX(リスト!$S$2:$S$48,MATCH($L749,リスト!$R$2:$R$48,0))&amp;" / "&amp;$M749,IF(設定!$I$15="(所)名","("&amp;INDEX(リスト!$S$2:$S$48,MATCH($L749,リスト!$R$2:$R$48,0))&amp;") "&amp;$M749,IF(設定!$I$15="名・所",$M749&amp;"・"&amp;INDEX(リスト!$S$2:$S$48,MATCH($L749,リスト!$R$2:$R$48,0)),IF(設定!$I$15="名/所",$M749&amp;" / "&amp;INDEX(リスト!$S$2:$S$48,MATCH($L749,リスト!$R$2:$R$48,0)),IF(設定!$I$15="名(所)",$M749&amp;" ("&amp;INDEX(リスト!$S$2:$S$48,MATCH($L749,リスト!$R$2:$R$48,0))&amp;")")))))))))</f>
        <v/>
      </c>
    </row>
    <row r="750" spans="15:22" x14ac:dyDescent="0.4">
      <c r="O750" s="2" t="str">
        <f>IFERROR(IF($B750="","",INDEX(所属情報!$E:$E,MATCH($A750,所属情報!$A:$A,0))),"")</f>
        <v/>
      </c>
      <c r="P750" s="2" t="str">
        <f t="shared" si="33"/>
        <v/>
      </c>
      <c r="Q750" s="2" t="str">
        <f t="shared" si="34"/>
        <v/>
      </c>
      <c r="R750" s="2" t="str">
        <f t="shared" si="35"/>
        <v/>
      </c>
      <c r="S750" s="2" t="str">
        <f>IFERROR(IF($F750="","",INDEX(リスト!$C:$C,MATCH($F750,リスト!$B:$B,0))),"")</f>
        <v/>
      </c>
      <c r="T750" s="2" t="str">
        <f>IFERROR(IF($K750="","",INDEX(リスト!$F:$F,MATCH($K750,リスト!$E:$E,0))),"")</f>
        <v/>
      </c>
      <c r="U750" s="2" t="str">
        <f>IF($B750="","",RIGHT($G750*1000+200+COUNTIF($G$2:$G750,$G750),9))</f>
        <v/>
      </c>
      <c r="V750" s="2" t="str">
        <f>IF(OR($B750="",設定!$I$15="",設定!$I$15="独立"),"",IF($M750="","　－　",IF($L750="",IF(設定!$I$15="所・名","　－　・"&amp;$M750,IF(設定!$I$15="所/名","　－　 / "&amp;$M750,IF(設定!$I$15="(所)名","(　－　) "&amp;$M750,IF(設定!$I$15="名・所",$M750&amp;"・　－　",IF(設定!$I$15="名/所",$M750&amp;" / 　－　",IF(設定!$I$15="名(所)",$M750&amp;"(　－　)")))))),IF(設定!$I$15="所・名",INDEX(リスト!$S$2:$S$48,MATCH($L750,リスト!$R$2:$R$48,0))&amp;"・"&amp;$M750,IF(設定!$I$15="所/名",INDEX(リスト!$S$2:$S$48,MATCH($L750,リスト!$R$2:$R$48,0))&amp;" / "&amp;$M750,IF(設定!$I$15="(所)名","("&amp;INDEX(リスト!$S$2:$S$48,MATCH($L750,リスト!$R$2:$R$48,0))&amp;") "&amp;$M750,IF(設定!$I$15="名・所",$M750&amp;"・"&amp;INDEX(リスト!$S$2:$S$48,MATCH($L750,リスト!$R$2:$R$48,0)),IF(設定!$I$15="名/所",$M750&amp;" / "&amp;INDEX(リスト!$S$2:$S$48,MATCH($L750,リスト!$R$2:$R$48,0)),IF(設定!$I$15="名(所)",$M750&amp;" ("&amp;INDEX(リスト!$S$2:$S$48,MATCH($L750,リスト!$R$2:$R$48,0))&amp;")")))))))))</f>
        <v/>
      </c>
    </row>
    <row r="751" spans="15:22" x14ac:dyDescent="0.4">
      <c r="O751" s="2" t="str">
        <f>IFERROR(IF($B751="","",INDEX(所属情報!$E:$E,MATCH($A751,所属情報!$A:$A,0))),"")</f>
        <v/>
      </c>
      <c r="P751" s="2" t="str">
        <f t="shared" si="33"/>
        <v/>
      </c>
      <c r="Q751" s="2" t="str">
        <f t="shared" si="34"/>
        <v/>
      </c>
      <c r="R751" s="2" t="str">
        <f t="shared" si="35"/>
        <v/>
      </c>
      <c r="S751" s="2" t="str">
        <f>IFERROR(IF($F751="","",INDEX(リスト!$C:$C,MATCH($F751,リスト!$B:$B,0))),"")</f>
        <v/>
      </c>
      <c r="T751" s="2" t="str">
        <f>IFERROR(IF($K751="","",INDEX(リスト!$F:$F,MATCH($K751,リスト!$E:$E,0))),"")</f>
        <v/>
      </c>
      <c r="U751" s="2" t="str">
        <f>IF($B751="","",RIGHT($G751*1000+200+COUNTIF($G$2:$G751,$G751),9))</f>
        <v/>
      </c>
      <c r="V751" s="2" t="str">
        <f>IF(OR($B751="",設定!$I$15="",設定!$I$15="独立"),"",IF($M751="","　－　",IF($L751="",IF(設定!$I$15="所・名","　－　・"&amp;$M751,IF(設定!$I$15="所/名","　－　 / "&amp;$M751,IF(設定!$I$15="(所)名","(　－　) "&amp;$M751,IF(設定!$I$15="名・所",$M751&amp;"・　－　",IF(設定!$I$15="名/所",$M751&amp;" / 　－　",IF(設定!$I$15="名(所)",$M751&amp;"(　－　)")))))),IF(設定!$I$15="所・名",INDEX(リスト!$S$2:$S$48,MATCH($L751,リスト!$R$2:$R$48,0))&amp;"・"&amp;$M751,IF(設定!$I$15="所/名",INDEX(リスト!$S$2:$S$48,MATCH($L751,リスト!$R$2:$R$48,0))&amp;" / "&amp;$M751,IF(設定!$I$15="(所)名","("&amp;INDEX(リスト!$S$2:$S$48,MATCH($L751,リスト!$R$2:$R$48,0))&amp;") "&amp;$M751,IF(設定!$I$15="名・所",$M751&amp;"・"&amp;INDEX(リスト!$S$2:$S$48,MATCH($L751,リスト!$R$2:$R$48,0)),IF(設定!$I$15="名/所",$M751&amp;" / "&amp;INDEX(リスト!$S$2:$S$48,MATCH($L751,リスト!$R$2:$R$48,0)),IF(設定!$I$15="名(所)",$M751&amp;" ("&amp;INDEX(リスト!$S$2:$S$48,MATCH($L751,リスト!$R$2:$R$48,0))&amp;")")))))))))</f>
        <v/>
      </c>
    </row>
    <row r="752" spans="15:22" x14ac:dyDescent="0.4">
      <c r="O752" s="2" t="str">
        <f>IFERROR(IF($B752="","",INDEX(所属情報!$E:$E,MATCH($A752,所属情報!$A:$A,0))),"")</f>
        <v/>
      </c>
      <c r="P752" s="2" t="str">
        <f t="shared" si="33"/>
        <v/>
      </c>
      <c r="Q752" s="2" t="str">
        <f t="shared" si="34"/>
        <v/>
      </c>
      <c r="R752" s="2" t="str">
        <f t="shared" si="35"/>
        <v/>
      </c>
      <c r="S752" s="2" t="str">
        <f>IFERROR(IF($F752="","",INDEX(リスト!$C:$C,MATCH($F752,リスト!$B:$B,0))),"")</f>
        <v/>
      </c>
      <c r="T752" s="2" t="str">
        <f>IFERROR(IF($K752="","",INDEX(リスト!$F:$F,MATCH($K752,リスト!$E:$E,0))),"")</f>
        <v/>
      </c>
      <c r="U752" s="2" t="str">
        <f>IF($B752="","",RIGHT($G752*1000+200+COUNTIF($G$2:$G752,$G752),9))</f>
        <v/>
      </c>
      <c r="V752" s="2" t="str">
        <f>IF(OR($B752="",設定!$I$15="",設定!$I$15="独立"),"",IF($M752="","　－　",IF($L752="",IF(設定!$I$15="所・名","　－　・"&amp;$M752,IF(設定!$I$15="所/名","　－　 / "&amp;$M752,IF(設定!$I$15="(所)名","(　－　) "&amp;$M752,IF(設定!$I$15="名・所",$M752&amp;"・　－　",IF(設定!$I$15="名/所",$M752&amp;" / 　－　",IF(設定!$I$15="名(所)",$M752&amp;"(　－　)")))))),IF(設定!$I$15="所・名",INDEX(リスト!$S$2:$S$48,MATCH($L752,リスト!$R$2:$R$48,0))&amp;"・"&amp;$M752,IF(設定!$I$15="所/名",INDEX(リスト!$S$2:$S$48,MATCH($L752,リスト!$R$2:$R$48,0))&amp;" / "&amp;$M752,IF(設定!$I$15="(所)名","("&amp;INDEX(リスト!$S$2:$S$48,MATCH($L752,リスト!$R$2:$R$48,0))&amp;") "&amp;$M752,IF(設定!$I$15="名・所",$M752&amp;"・"&amp;INDEX(リスト!$S$2:$S$48,MATCH($L752,リスト!$R$2:$R$48,0)),IF(設定!$I$15="名/所",$M752&amp;" / "&amp;INDEX(リスト!$S$2:$S$48,MATCH($L752,リスト!$R$2:$R$48,0)),IF(設定!$I$15="名(所)",$M752&amp;" ("&amp;INDEX(リスト!$S$2:$S$48,MATCH($L752,リスト!$R$2:$R$48,0))&amp;")")))))))))</f>
        <v/>
      </c>
    </row>
    <row r="753" spans="15:22" x14ac:dyDescent="0.4">
      <c r="O753" s="2" t="str">
        <f>IFERROR(IF($B753="","",INDEX(所属情報!$E:$E,MATCH($A753,所属情報!$A:$A,0))),"")</f>
        <v/>
      </c>
      <c r="P753" s="2" t="str">
        <f t="shared" si="33"/>
        <v/>
      </c>
      <c r="Q753" s="2" t="str">
        <f t="shared" si="34"/>
        <v/>
      </c>
      <c r="R753" s="2" t="str">
        <f t="shared" si="35"/>
        <v/>
      </c>
      <c r="S753" s="2" t="str">
        <f>IFERROR(IF($F753="","",INDEX(リスト!$C:$C,MATCH($F753,リスト!$B:$B,0))),"")</f>
        <v/>
      </c>
      <c r="T753" s="2" t="str">
        <f>IFERROR(IF($K753="","",INDEX(リスト!$F:$F,MATCH($K753,リスト!$E:$E,0))),"")</f>
        <v/>
      </c>
      <c r="U753" s="2" t="str">
        <f>IF($B753="","",RIGHT($G753*1000+200+COUNTIF($G$2:$G753,$G753),9))</f>
        <v/>
      </c>
      <c r="V753" s="2" t="str">
        <f>IF(OR($B753="",設定!$I$15="",設定!$I$15="独立"),"",IF($M753="","　－　",IF($L753="",IF(設定!$I$15="所・名","　－　・"&amp;$M753,IF(設定!$I$15="所/名","　－　 / "&amp;$M753,IF(設定!$I$15="(所)名","(　－　) "&amp;$M753,IF(設定!$I$15="名・所",$M753&amp;"・　－　",IF(設定!$I$15="名/所",$M753&amp;" / 　－　",IF(設定!$I$15="名(所)",$M753&amp;"(　－　)")))))),IF(設定!$I$15="所・名",INDEX(リスト!$S$2:$S$48,MATCH($L753,リスト!$R$2:$R$48,0))&amp;"・"&amp;$M753,IF(設定!$I$15="所/名",INDEX(リスト!$S$2:$S$48,MATCH($L753,リスト!$R$2:$R$48,0))&amp;" / "&amp;$M753,IF(設定!$I$15="(所)名","("&amp;INDEX(リスト!$S$2:$S$48,MATCH($L753,リスト!$R$2:$R$48,0))&amp;") "&amp;$M753,IF(設定!$I$15="名・所",$M753&amp;"・"&amp;INDEX(リスト!$S$2:$S$48,MATCH($L753,リスト!$R$2:$R$48,0)),IF(設定!$I$15="名/所",$M753&amp;" / "&amp;INDEX(リスト!$S$2:$S$48,MATCH($L753,リスト!$R$2:$R$48,0)),IF(設定!$I$15="名(所)",$M753&amp;" ("&amp;INDEX(リスト!$S$2:$S$48,MATCH($L753,リスト!$R$2:$R$48,0))&amp;")")))))))))</f>
        <v/>
      </c>
    </row>
    <row r="754" spans="15:22" x14ac:dyDescent="0.4">
      <c r="O754" s="2" t="str">
        <f>IFERROR(IF($B754="","",INDEX(所属情報!$E:$E,MATCH($A754,所属情報!$A:$A,0))),"")</f>
        <v/>
      </c>
      <c r="P754" s="2" t="str">
        <f t="shared" si="33"/>
        <v/>
      </c>
      <c r="Q754" s="2" t="str">
        <f t="shared" si="34"/>
        <v/>
      </c>
      <c r="R754" s="2" t="str">
        <f t="shared" si="35"/>
        <v/>
      </c>
      <c r="S754" s="2" t="str">
        <f>IFERROR(IF($F754="","",INDEX(リスト!$C:$C,MATCH($F754,リスト!$B:$B,0))),"")</f>
        <v/>
      </c>
      <c r="T754" s="2" t="str">
        <f>IFERROR(IF($K754="","",INDEX(リスト!$F:$F,MATCH($K754,リスト!$E:$E,0))),"")</f>
        <v/>
      </c>
      <c r="U754" s="2" t="str">
        <f>IF($B754="","",RIGHT($G754*1000+200+COUNTIF($G$2:$G754,$G754),9))</f>
        <v/>
      </c>
      <c r="V754" s="2" t="str">
        <f>IF(OR($B754="",設定!$I$15="",設定!$I$15="独立"),"",IF($M754="","　－　",IF($L754="",IF(設定!$I$15="所・名","　－　・"&amp;$M754,IF(設定!$I$15="所/名","　－　 / "&amp;$M754,IF(設定!$I$15="(所)名","(　－　) "&amp;$M754,IF(設定!$I$15="名・所",$M754&amp;"・　－　",IF(設定!$I$15="名/所",$M754&amp;" / 　－　",IF(設定!$I$15="名(所)",$M754&amp;"(　－　)")))))),IF(設定!$I$15="所・名",INDEX(リスト!$S$2:$S$48,MATCH($L754,リスト!$R$2:$R$48,0))&amp;"・"&amp;$M754,IF(設定!$I$15="所/名",INDEX(リスト!$S$2:$S$48,MATCH($L754,リスト!$R$2:$R$48,0))&amp;" / "&amp;$M754,IF(設定!$I$15="(所)名","("&amp;INDEX(リスト!$S$2:$S$48,MATCH($L754,リスト!$R$2:$R$48,0))&amp;") "&amp;$M754,IF(設定!$I$15="名・所",$M754&amp;"・"&amp;INDEX(リスト!$S$2:$S$48,MATCH($L754,リスト!$R$2:$R$48,0)),IF(設定!$I$15="名/所",$M754&amp;" / "&amp;INDEX(リスト!$S$2:$S$48,MATCH($L754,リスト!$R$2:$R$48,0)),IF(設定!$I$15="名(所)",$M754&amp;" ("&amp;INDEX(リスト!$S$2:$S$48,MATCH($L754,リスト!$R$2:$R$48,0))&amp;")")))))))))</f>
        <v/>
      </c>
    </row>
    <row r="755" spans="15:22" x14ac:dyDescent="0.4">
      <c r="O755" s="2" t="str">
        <f>IFERROR(IF($B755="","",INDEX(所属情報!$E:$E,MATCH($A755,所属情報!$A:$A,0))),"")</f>
        <v/>
      </c>
      <c r="P755" s="2" t="str">
        <f t="shared" si="33"/>
        <v/>
      </c>
      <c r="Q755" s="2" t="str">
        <f t="shared" si="34"/>
        <v/>
      </c>
      <c r="R755" s="2" t="str">
        <f t="shared" si="35"/>
        <v/>
      </c>
      <c r="S755" s="2" t="str">
        <f>IFERROR(IF($F755="","",INDEX(リスト!$C:$C,MATCH($F755,リスト!$B:$B,0))),"")</f>
        <v/>
      </c>
      <c r="T755" s="2" t="str">
        <f>IFERROR(IF($K755="","",INDEX(リスト!$F:$F,MATCH($K755,リスト!$E:$E,0))),"")</f>
        <v/>
      </c>
      <c r="U755" s="2" t="str">
        <f>IF($B755="","",RIGHT($G755*1000+200+COUNTIF($G$2:$G755,$G755),9))</f>
        <v/>
      </c>
      <c r="V755" s="2" t="str">
        <f>IF(OR($B755="",設定!$I$15="",設定!$I$15="独立"),"",IF($M755="","　－　",IF($L755="",IF(設定!$I$15="所・名","　－　・"&amp;$M755,IF(設定!$I$15="所/名","　－　 / "&amp;$M755,IF(設定!$I$15="(所)名","(　－　) "&amp;$M755,IF(設定!$I$15="名・所",$M755&amp;"・　－　",IF(設定!$I$15="名/所",$M755&amp;" / 　－　",IF(設定!$I$15="名(所)",$M755&amp;"(　－　)")))))),IF(設定!$I$15="所・名",INDEX(リスト!$S$2:$S$48,MATCH($L755,リスト!$R$2:$R$48,0))&amp;"・"&amp;$M755,IF(設定!$I$15="所/名",INDEX(リスト!$S$2:$S$48,MATCH($L755,リスト!$R$2:$R$48,0))&amp;" / "&amp;$M755,IF(設定!$I$15="(所)名","("&amp;INDEX(リスト!$S$2:$S$48,MATCH($L755,リスト!$R$2:$R$48,0))&amp;") "&amp;$M755,IF(設定!$I$15="名・所",$M755&amp;"・"&amp;INDEX(リスト!$S$2:$S$48,MATCH($L755,リスト!$R$2:$R$48,0)),IF(設定!$I$15="名/所",$M755&amp;" / "&amp;INDEX(リスト!$S$2:$S$48,MATCH($L755,リスト!$R$2:$R$48,0)),IF(設定!$I$15="名(所)",$M755&amp;" ("&amp;INDEX(リスト!$S$2:$S$48,MATCH($L755,リスト!$R$2:$R$48,0))&amp;")")))))))))</f>
        <v/>
      </c>
    </row>
    <row r="756" spans="15:22" x14ac:dyDescent="0.4">
      <c r="O756" s="2" t="str">
        <f>IFERROR(IF($B756="","",INDEX(所属情報!$E:$E,MATCH($A756,所属情報!$A:$A,0))),"")</f>
        <v/>
      </c>
      <c r="P756" s="2" t="str">
        <f t="shared" si="33"/>
        <v/>
      </c>
      <c r="Q756" s="2" t="str">
        <f t="shared" si="34"/>
        <v/>
      </c>
      <c r="R756" s="2" t="str">
        <f t="shared" si="35"/>
        <v/>
      </c>
      <c r="S756" s="2" t="str">
        <f>IFERROR(IF($F756="","",INDEX(リスト!$C:$C,MATCH($F756,リスト!$B:$B,0))),"")</f>
        <v/>
      </c>
      <c r="T756" s="2" t="str">
        <f>IFERROR(IF($K756="","",INDEX(リスト!$F:$F,MATCH($K756,リスト!$E:$E,0))),"")</f>
        <v/>
      </c>
      <c r="U756" s="2" t="str">
        <f>IF($B756="","",RIGHT($G756*1000+200+COUNTIF($G$2:$G756,$G756),9))</f>
        <v/>
      </c>
      <c r="V756" s="2" t="str">
        <f>IF(OR($B756="",設定!$I$15="",設定!$I$15="独立"),"",IF($M756="","　－　",IF($L756="",IF(設定!$I$15="所・名","　－　・"&amp;$M756,IF(設定!$I$15="所/名","　－　 / "&amp;$M756,IF(設定!$I$15="(所)名","(　－　) "&amp;$M756,IF(設定!$I$15="名・所",$M756&amp;"・　－　",IF(設定!$I$15="名/所",$M756&amp;" / 　－　",IF(設定!$I$15="名(所)",$M756&amp;"(　－　)")))))),IF(設定!$I$15="所・名",INDEX(リスト!$S$2:$S$48,MATCH($L756,リスト!$R$2:$R$48,0))&amp;"・"&amp;$M756,IF(設定!$I$15="所/名",INDEX(リスト!$S$2:$S$48,MATCH($L756,リスト!$R$2:$R$48,0))&amp;" / "&amp;$M756,IF(設定!$I$15="(所)名","("&amp;INDEX(リスト!$S$2:$S$48,MATCH($L756,リスト!$R$2:$R$48,0))&amp;") "&amp;$M756,IF(設定!$I$15="名・所",$M756&amp;"・"&amp;INDEX(リスト!$S$2:$S$48,MATCH($L756,リスト!$R$2:$R$48,0)),IF(設定!$I$15="名/所",$M756&amp;" / "&amp;INDEX(リスト!$S$2:$S$48,MATCH($L756,リスト!$R$2:$R$48,0)),IF(設定!$I$15="名(所)",$M756&amp;" ("&amp;INDEX(リスト!$S$2:$S$48,MATCH($L756,リスト!$R$2:$R$48,0))&amp;")")))))))))</f>
        <v/>
      </c>
    </row>
    <row r="757" spans="15:22" x14ac:dyDescent="0.4">
      <c r="O757" s="2" t="str">
        <f>IFERROR(IF($B757="","",INDEX(所属情報!$E:$E,MATCH($A757,所属情報!$A:$A,0))),"")</f>
        <v/>
      </c>
      <c r="P757" s="2" t="str">
        <f t="shared" si="33"/>
        <v/>
      </c>
      <c r="Q757" s="2" t="str">
        <f t="shared" si="34"/>
        <v/>
      </c>
      <c r="R757" s="2" t="str">
        <f t="shared" si="35"/>
        <v/>
      </c>
      <c r="S757" s="2" t="str">
        <f>IFERROR(IF($F757="","",INDEX(リスト!$C:$C,MATCH($F757,リスト!$B:$B,0))),"")</f>
        <v/>
      </c>
      <c r="T757" s="2" t="str">
        <f>IFERROR(IF($K757="","",INDEX(リスト!$F:$F,MATCH($K757,リスト!$E:$E,0))),"")</f>
        <v/>
      </c>
      <c r="U757" s="2" t="str">
        <f>IF($B757="","",RIGHT($G757*1000+200+COUNTIF($G$2:$G757,$G757),9))</f>
        <v/>
      </c>
      <c r="V757" s="2" t="str">
        <f>IF(OR($B757="",設定!$I$15="",設定!$I$15="独立"),"",IF($M757="","　－　",IF($L757="",IF(設定!$I$15="所・名","　－　・"&amp;$M757,IF(設定!$I$15="所/名","　－　 / "&amp;$M757,IF(設定!$I$15="(所)名","(　－　) "&amp;$M757,IF(設定!$I$15="名・所",$M757&amp;"・　－　",IF(設定!$I$15="名/所",$M757&amp;" / 　－　",IF(設定!$I$15="名(所)",$M757&amp;"(　－　)")))))),IF(設定!$I$15="所・名",INDEX(リスト!$S$2:$S$48,MATCH($L757,リスト!$R$2:$R$48,0))&amp;"・"&amp;$M757,IF(設定!$I$15="所/名",INDEX(リスト!$S$2:$S$48,MATCH($L757,リスト!$R$2:$R$48,0))&amp;" / "&amp;$M757,IF(設定!$I$15="(所)名","("&amp;INDEX(リスト!$S$2:$S$48,MATCH($L757,リスト!$R$2:$R$48,0))&amp;") "&amp;$M757,IF(設定!$I$15="名・所",$M757&amp;"・"&amp;INDEX(リスト!$S$2:$S$48,MATCH($L757,リスト!$R$2:$R$48,0)),IF(設定!$I$15="名/所",$M757&amp;" / "&amp;INDEX(リスト!$S$2:$S$48,MATCH($L757,リスト!$R$2:$R$48,0)),IF(設定!$I$15="名(所)",$M757&amp;" ("&amp;INDEX(リスト!$S$2:$S$48,MATCH($L757,リスト!$R$2:$R$48,0))&amp;")")))))))))</f>
        <v/>
      </c>
    </row>
    <row r="758" spans="15:22" x14ac:dyDescent="0.4">
      <c r="O758" s="2" t="str">
        <f>IFERROR(IF($B758="","",INDEX(所属情報!$E:$E,MATCH($A758,所属情報!$A:$A,0))),"")</f>
        <v/>
      </c>
      <c r="P758" s="2" t="str">
        <f t="shared" si="33"/>
        <v/>
      </c>
      <c r="Q758" s="2" t="str">
        <f t="shared" si="34"/>
        <v/>
      </c>
      <c r="R758" s="2" t="str">
        <f t="shared" si="35"/>
        <v/>
      </c>
      <c r="S758" s="2" t="str">
        <f>IFERROR(IF($F758="","",INDEX(リスト!$C:$C,MATCH($F758,リスト!$B:$B,0))),"")</f>
        <v/>
      </c>
      <c r="T758" s="2" t="str">
        <f>IFERROR(IF($K758="","",INDEX(リスト!$F:$F,MATCH($K758,リスト!$E:$E,0))),"")</f>
        <v/>
      </c>
      <c r="U758" s="2" t="str">
        <f>IF($B758="","",RIGHT($G758*1000+200+COUNTIF($G$2:$G758,$G758),9))</f>
        <v/>
      </c>
      <c r="V758" s="2" t="str">
        <f>IF(OR($B758="",設定!$I$15="",設定!$I$15="独立"),"",IF($M758="","　－　",IF($L758="",IF(設定!$I$15="所・名","　－　・"&amp;$M758,IF(設定!$I$15="所/名","　－　 / "&amp;$M758,IF(設定!$I$15="(所)名","(　－　) "&amp;$M758,IF(設定!$I$15="名・所",$M758&amp;"・　－　",IF(設定!$I$15="名/所",$M758&amp;" / 　－　",IF(設定!$I$15="名(所)",$M758&amp;"(　－　)")))))),IF(設定!$I$15="所・名",INDEX(リスト!$S$2:$S$48,MATCH($L758,リスト!$R$2:$R$48,0))&amp;"・"&amp;$M758,IF(設定!$I$15="所/名",INDEX(リスト!$S$2:$S$48,MATCH($L758,リスト!$R$2:$R$48,0))&amp;" / "&amp;$M758,IF(設定!$I$15="(所)名","("&amp;INDEX(リスト!$S$2:$S$48,MATCH($L758,リスト!$R$2:$R$48,0))&amp;") "&amp;$M758,IF(設定!$I$15="名・所",$M758&amp;"・"&amp;INDEX(リスト!$S$2:$S$48,MATCH($L758,リスト!$R$2:$R$48,0)),IF(設定!$I$15="名/所",$M758&amp;" / "&amp;INDEX(リスト!$S$2:$S$48,MATCH($L758,リスト!$R$2:$R$48,0)),IF(設定!$I$15="名(所)",$M758&amp;" ("&amp;INDEX(リスト!$S$2:$S$48,MATCH($L758,リスト!$R$2:$R$48,0))&amp;")")))))))))</f>
        <v/>
      </c>
    </row>
    <row r="759" spans="15:22" x14ac:dyDescent="0.4">
      <c r="O759" s="2" t="str">
        <f>IFERROR(IF($B759="","",INDEX(所属情報!$E:$E,MATCH($A759,所属情報!$A:$A,0))),"")</f>
        <v/>
      </c>
      <c r="P759" s="2" t="str">
        <f t="shared" si="33"/>
        <v/>
      </c>
      <c r="Q759" s="2" t="str">
        <f t="shared" si="34"/>
        <v/>
      </c>
      <c r="R759" s="2" t="str">
        <f t="shared" si="35"/>
        <v/>
      </c>
      <c r="S759" s="2" t="str">
        <f>IFERROR(IF($F759="","",INDEX(リスト!$C:$C,MATCH($F759,リスト!$B:$B,0))),"")</f>
        <v/>
      </c>
      <c r="T759" s="2" t="str">
        <f>IFERROR(IF($K759="","",INDEX(リスト!$F:$F,MATCH($K759,リスト!$E:$E,0))),"")</f>
        <v/>
      </c>
      <c r="U759" s="2" t="str">
        <f>IF($B759="","",RIGHT($G759*1000+200+COUNTIF($G$2:$G759,$G759),9))</f>
        <v/>
      </c>
      <c r="V759" s="2" t="str">
        <f>IF(OR($B759="",設定!$I$15="",設定!$I$15="独立"),"",IF($M759="","　－　",IF($L759="",IF(設定!$I$15="所・名","　－　・"&amp;$M759,IF(設定!$I$15="所/名","　－　 / "&amp;$M759,IF(設定!$I$15="(所)名","(　－　) "&amp;$M759,IF(設定!$I$15="名・所",$M759&amp;"・　－　",IF(設定!$I$15="名/所",$M759&amp;" / 　－　",IF(設定!$I$15="名(所)",$M759&amp;"(　－　)")))))),IF(設定!$I$15="所・名",INDEX(リスト!$S$2:$S$48,MATCH($L759,リスト!$R$2:$R$48,0))&amp;"・"&amp;$M759,IF(設定!$I$15="所/名",INDEX(リスト!$S$2:$S$48,MATCH($L759,リスト!$R$2:$R$48,0))&amp;" / "&amp;$M759,IF(設定!$I$15="(所)名","("&amp;INDEX(リスト!$S$2:$S$48,MATCH($L759,リスト!$R$2:$R$48,0))&amp;") "&amp;$M759,IF(設定!$I$15="名・所",$M759&amp;"・"&amp;INDEX(リスト!$S$2:$S$48,MATCH($L759,リスト!$R$2:$R$48,0)),IF(設定!$I$15="名/所",$M759&amp;" / "&amp;INDEX(リスト!$S$2:$S$48,MATCH($L759,リスト!$R$2:$R$48,0)),IF(設定!$I$15="名(所)",$M759&amp;" ("&amp;INDEX(リスト!$S$2:$S$48,MATCH($L759,リスト!$R$2:$R$48,0))&amp;")")))))))))</f>
        <v/>
      </c>
    </row>
    <row r="760" spans="15:22" x14ac:dyDescent="0.4">
      <c r="O760" s="2" t="str">
        <f>IFERROR(IF($B760="","",INDEX(所属情報!$E:$E,MATCH($A760,所属情報!$A:$A,0))),"")</f>
        <v/>
      </c>
      <c r="P760" s="2" t="str">
        <f t="shared" si="33"/>
        <v/>
      </c>
      <c r="Q760" s="2" t="str">
        <f t="shared" si="34"/>
        <v/>
      </c>
      <c r="R760" s="2" t="str">
        <f t="shared" si="35"/>
        <v/>
      </c>
      <c r="S760" s="2" t="str">
        <f>IFERROR(IF($F760="","",INDEX(リスト!$C:$C,MATCH($F760,リスト!$B:$B,0))),"")</f>
        <v/>
      </c>
      <c r="T760" s="2" t="str">
        <f>IFERROR(IF($K760="","",INDEX(リスト!$F:$F,MATCH($K760,リスト!$E:$E,0))),"")</f>
        <v/>
      </c>
      <c r="U760" s="2" t="str">
        <f>IF($B760="","",RIGHT($G760*1000+200+COUNTIF($G$2:$G760,$G760),9))</f>
        <v/>
      </c>
      <c r="V760" s="2" t="str">
        <f>IF(OR($B760="",設定!$I$15="",設定!$I$15="独立"),"",IF($M760="","　－　",IF($L760="",IF(設定!$I$15="所・名","　－　・"&amp;$M760,IF(設定!$I$15="所/名","　－　 / "&amp;$M760,IF(設定!$I$15="(所)名","(　－　) "&amp;$M760,IF(設定!$I$15="名・所",$M760&amp;"・　－　",IF(設定!$I$15="名/所",$M760&amp;" / 　－　",IF(設定!$I$15="名(所)",$M760&amp;"(　－　)")))))),IF(設定!$I$15="所・名",INDEX(リスト!$S$2:$S$48,MATCH($L760,リスト!$R$2:$R$48,0))&amp;"・"&amp;$M760,IF(設定!$I$15="所/名",INDEX(リスト!$S$2:$S$48,MATCH($L760,リスト!$R$2:$R$48,0))&amp;" / "&amp;$M760,IF(設定!$I$15="(所)名","("&amp;INDEX(リスト!$S$2:$S$48,MATCH($L760,リスト!$R$2:$R$48,0))&amp;") "&amp;$M760,IF(設定!$I$15="名・所",$M760&amp;"・"&amp;INDEX(リスト!$S$2:$S$48,MATCH($L760,リスト!$R$2:$R$48,0)),IF(設定!$I$15="名/所",$M760&amp;" / "&amp;INDEX(リスト!$S$2:$S$48,MATCH($L760,リスト!$R$2:$R$48,0)),IF(設定!$I$15="名(所)",$M760&amp;" ("&amp;INDEX(リスト!$S$2:$S$48,MATCH($L760,リスト!$R$2:$R$48,0))&amp;")")))))))))</f>
        <v/>
      </c>
    </row>
    <row r="761" spans="15:22" x14ac:dyDescent="0.4">
      <c r="O761" s="2" t="str">
        <f>IFERROR(IF($B761="","",INDEX(所属情報!$E:$E,MATCH($A761,所属情報!$A:$A,0))),"")</f>
        <v/>
      </c>
      <c r="P761" s="2" t="str">
        <f t="shared" si="33"/>
        <v/>
      </c>
      <c r="Q761" s="2" t="str">
        <f t="shared" si="34"/>
        <v/>
      </c>
      <c r="R761" s="2" t="str">
        <f t="shared" si="35"/>
        <v/>
      </c>
      <c r="S761" s="2" t="str">
        <f>IFERROR(IF($F761="","",INDEX(リスト!$C:$C,MATCH($F761,リスト!$B:$B,0))),"")</f>
        <v/>
      </c>
      <c r="T761" s="2" t="str">
        <f>IFERROR(IF($K761="","",INDEX(リスト!$F:$F,MATCH($K761,リスト!$E:$E,0))),"")</f>
        <v/>
      </c>
      <c r="U761" s="2" t="str">
        <f>IF($B761="","",RIGHT($G761*1000+200+COUNTIF($G$2:$G761,$G761),9))</f>
        <v/>
      </c>
      <c r="V761" s="2" t="str">
        <f>IF(OR($B761="",設定!$I$15="",設定!$I$15="独立"),"",IF($M761="","　－　",IF($L761="",IF(設定!$I$15="所・名","　－　・"&amp;$M761,IF(設定!$I$15="所/名","　－　 / "&amp;$M761,IF(設定!$I$15="(所)名","(　－　) "&amp;$M761,IF(設定!$I$15="名・所",$M761&amp;"・　－　",IF(設定!$I$15="名/所",$M761&amp;" / 　－　",IF(設定!$I$15="名(所)",$M761&amp;"(　－　)")))))),IF(設定!$I$15="所・名",INDEX(リスト!$S$2:$S$48,MATCH($L761,リスト!$R$2:$R$48,0))&amp;"・"&amp;$M761,IF(設定!$I$15="所/名",INDEX(リスト!$S$2:$S$48,MATCH($L761,リスト!$R$2:$R$48,0))&amp;" / "&amp;$M761,IF(設定!$I$15="(所)名","("&amp;INDEX(リスト!$S$2:$S$48,MATCH($L761,リスト!$R$2:$R$48,0))&amp;") "&amp;$M761,IF(設定!$I$15="名・所",$M761&amp;"・"&amp;INDEX(リスト!$S$2:$S$48,MATCH($L761,リスト!$R$2:$R$48,0)),IF(設定!$I$15="名/所",$M761&amp;" / "&amp;INDEX(リスト!$S$2:$S$48,MATCH($L761,リスト!$R$2:$R$48,0)),IF(設定!$I$15="名(所)",$M761&amp;" ("&amp;INDEX(リスト!$S$2:$S$48,MATCH($L761,リスト!$R$2:$R$48,0))&amp;")")))))))))</f>
        <v/>
      </c>
    </row>
    <row r="762" spans="15:22" x14ac:dyDescent="0.4">
      <c r="O762" s="2" t="str">
        <f>IFERROR(IF($B762="","",INDEX(所属情報!$E:$E,MATCH($A762,所属情報!$A:$A,0))),"")</f>
        <v/>
      </c>
      <c r="P762" s="2" t="str">
        <f t="shared" si="33"/>
        <v/>
      </c>
      <c r="Q762" s="2" t="str">
        <f t="shared" si="34"/>
        <v/>
      </c>
      <c r="R762" s="2" t="str">
        <f t="shared" si="35"/>
        <v/>
      </c>
      <c r="S762" s="2" t="str">
        <f>IFERROR(IF($F762="","",INDEX(リスト!$C:$C,MATCH($F762,リスト!$B:$B,0))),"")</f>
        <v/>
      </c>
      <c r="T762" s="2" t="str">
        <f>IFERROR(IF($K762="","",INDEX(リスト!$F:$F,MATCH($K762,リスト!$E:$E,0))),"")</f>
        <v/>
      </c>
      <c r="U762" s="2" t="str">
        <f>IF($B762="","",RIGHT($G762*1000+200+COUNTIF($G$2:$G762,$G762),9))</f>
        <v/>
      </c>
      <c r="V762" s="2" t="str">
        <f>IF(OR($B762="",設定!$I$15="",設定!$I$15="独立"),"",IF($M762="","　－　",IF($L762="",IF(設定!$I$15="所・名","　－　・"&amp;$M762,IF(設定!$I$15="所/名","　－　 / "&amp;$M762,IF(設定!$I$15="(所)名","(　－　) "&amp;$M762,IF(設定!$I$15="名・所",$M762&amp;"・　－　",IF(設定!$I$15="名/所",$M762&amp;" / 　－　",IF(設定!$I$15="名(所)",$M762&amp;"(　－　)")))))),IF(設定!$I$15="所・名",INDEX(リスト!$S$2:$S$48,MATCH($L762,リスト!$R$2:$R$48,0))&amp;"・"&amp;$M762,IF(設定!$I$15="所/名",INDEX(リスト!$S$2:$S$48,MATCH($L762,リスト!$R$2:$R$48,0))&amp;" / "&amp;$M762,IF(設定!$I$15="(所)名","("&amp;INDEX(リスト!$S$2:$S$48,MATCH($L762,リスト!$R$2:$R$48,0))&amp;") "&amp;$M762,IF(設定!$I$15="名・所",$M762&amp;"・"&amp;INDEX(リスト!$S$2:$S$48,MATCH($L762,リスト!$R$2:$R$48,0)),IF(設定!$I$15="名/所",$M762&amp;" / "&amp;INDEX(リスト!$S$2:$S$48,MATCH($L762,リスト!$R$2:$R$48,0)),IF(設定!$I$15="名(所)",$M762&amp;" ("&amp;INDEX(リスト!$S$2:$S$48,MATCH($L762,リスト!$R$2:$R$48,0))&amp;")")))))))))</f>
        <v/>
      </c>
    </row>
    <row r="763" spans="15:22" x14ac:dyDescent="0.4">
      <c r="O763" s="2" t="str">
        <f>IFERROR(IF($B763="","",INDEX(所属情報!$E:$E,MATCH($A763,所属情報!$A:$A,0))),"")</f>
        <v/>
      </c>
      <c r="P763" s="2" t="str">
        <f t="shared" si="33"/>
        <v/>
      </c>
      <c r="Q763" s="2" t="str">
        <f t="shared" si="34"/>
        <v/>
      </c>
      <c r="R763" s="2" t="str">
        <f t="shared" si="35"/>
        <v/>
      </c>
      <c r="S763" s="2" t="str">
        <f>IFERROR(IF($F763="","",INDEX(リスト!$C:$C,MATCH($F763,リスト!$B:$B,0))),"")</f>
        <v/>
      </c>
      <c r="T763" s="2" t="str">
        <f>IFERROR(IF($K763="","",INDEX(リスト!$F:$F,MATCH($K763,リスト!$E:$E,0))),"")</f>
        <v/>
      </c>
      <c r="U763" s="2" t="str">
        <f>IF($B763="","",RIGHT($G763*1000+200+COUNTIF($G$2:$G763,$G763),9))</f>
        <v/>
      </c>
      <c r="V763" s="2" t="str">
        <f>IF(OR($B763="",設定!$I$15="",設定!$I$15="独立"),"",IF($M763="","　－　",IF($L763="",IF(設定!$I$15="所・名","　－　・"&amp;$M763,IF(設定!$I$15="所/名","　－　 / "&amp;$M763,IF(設定!$I$15="(所)名","(　－　) "&amp;$M763,IF(設定!$I$15="名・所",$M763&amp;"・　－　",IF(設定!$I$15="名/所",$M763&amp;" / 　－　",IF(設定!$I$15="名(所)",$M763&amp;"(　－　)")))))),IF(設定!$I$15="所・名",INDEX(リスト!$S$2:$S$48,MATCH($L763,リスト!$R$2:$R$48,0))&amp;"・"&amp;$M763,IF(設定!$I$15="所/名",INDEX(リスト!$S$2:$S$48,MATCH($L763,リスト!$R$2:$R$48,0))&amp;" / "&amp;$M763,IF(設定!$I$15="(所)名","("&amp;INDEX(リスト!$S$2:$S$48,MATCH($L763,リスト!$R$2:$R$48,0))&amp;") "&amp;$M763,IF(設定!$I$15="名・所",$M763&amp;"・"&amp;INDEX(リスト!$S$2:$S$48,MATCH($L763,リスト!$R$2:$R$48,0)),IF(設定!$I$15="名/所",$M763&amp;" / "&amp;INDEX(リスト!$S$2:$S$48,MATCH($L763,リスト!$R$2:$R$48,0)),IF(設定!$I$15="名(所)",$M763&amp;" ("&amp;INDEX(リスト!$S$2:$S$48,MATCH($L763,リスト!$R$2:$R$48,0))&amp;")")))))))))</f>
        <v/>
      </c>
    </row>
    <row r="764" spans="15:22" x14ac:dyDescent="0.4">
      <c r="O764" s="2" t="str">
        <f>IFERROR(IF($B764="","",INDEX(所属情報!$E:$E,MATCH($A764,所属情報!$A:$A,0))),"")</f>
        <v/>
      </c>
      <c r="P764" s="2" t="str">
        <f t="shared" si="33"/>
        <v/>
      </c>
      <c r="Q764" s="2" t="str">
        <f t="shared" si="34"/>
        <v/>
      </c>
      <c r="R764" s="2" t="str">
        <f t="shared" si="35"/>
        <v/>
      </c>
      <c r="S764" s="2" t="str">
        <f>IFERROR(IF($F764="","",INDEX(リスト!$C:$C,MATCH($F764,リスト!$B:$B,0))),"")</f>
        <v/>
      </c>
      <c r="T764" s="2" t="str">
        <f>IFERROR(IF($K764="","",INDEX(リスト!$F:$F,MATCH($K764,リスト!$E:$E,0))),"")</f>
        <v/>
      </c>
      <c r="U764" s="2" t="str">
        <f>IF($B764="","",RIGHT($G764*1000+200+COUNTIF($G$2:$G764,$G764),9))</f>
        <v/>
      </c>
      <c r="V764" s="2" t="str">
        <f>IF(OR($B764="",設定!$I$15="",設定!$I$15="独立"),"",IF($M764="","　－　",IF($L764="",IF(設定!$I$15="所・名","　－　・"&amp;$M764,IF(設定!$I$15="所/名","　－　 / "&amp;$M764,IF(設定!$I$15="(所)名","(　－　) "&amp;$M764,IF(設定!$I$15="名・所",$M764&amp;"・　－　",IF(設定!$I$15="名/所",$M764&amp;" / 　－　",IF(設定!$I$15="名(所)",$M764&amp;"(　－　)")))))),IF(設定!$I$15="所・名",INDEX(リスト!$S$2:$S$48,MATCH($L764,リスト!$R$2:$R$48,0))&amp;"・"&amp;$M764,IF(設定!$I$15="所/名",INDEX(リスト!$S$2:$S$48,MATCH($L764,リスト!$R$2:$R$48,0))&amp;" / "&amp;$M764,IF(設定!$I$15="(所)名","("&amp;INDEX(リスト!$S$2:$S$48,MATCH($L764,リスト!$R$2:$R$48,0))&amp;") "&amp;$M764,IF(設定!$I$15="名・所",$M764&amp;"・"&amp;INDEX(リスト!$S$2:$S$48,MATCH($L764,リスト!$R$2:$R$48,0)),IF(設定!$I$15="名/所",$M764&amp;" / "&amp;INDEX(リスト!$S$2:$S$48,MATCH($L764,リスト!$R$2:$R$48,0)),IF(設定!$I$15="名(所)",$M764&amp;" ("&amp;INDEX(リスト!$S$2:$S$48,MATCH($L764,リスト!$R$2:$R$48,0))&amp;")")))))))))</f>
        <v/>
      </c>
    </row>
    <row r="765" spans="15:22" x14ac:dyDescent="0.4">
      <c r="O765" s="2" t="str">
        <f>IFERROR(IF($B765="","",INDEX(所属情報!$E:$E,MATCH($A765,所属情報!$A:$A,0))),"")</f>
        <v/>
      </c>
      <c r="P765" s="2" t="str">
        <f t="shared" si="33"/>
        <v/>
      </c>
      <c r="Q765" s="2" t="str">
        <f t="shared" si="34"/>
        <v/>
      </c>
      <c r="R765" s="2" t="str">
        <f t="shared" si="35"/>
        <v/>
      </c>
      <c r="S765" s="2" t="str">
        <f>IFERROR(IF($F765="","",INDEX(リスト!$C:$C,MATCH($F765,リスト!$B:$B,0))),"")</f>
        <v/>
      </c>
      <c r="T765" s="2" t="str">
        <f>IFERROR(IF($K765="","",INDEX(リスト!$F:$F,MATCH($K765,リスト!$E:$E,0))),"")</f>
        <v/>
      </c>
      <c r="U765" s="2" t="str">
        <f>IF($B765="","",RIGHT($G765*1000+200+COUNTIF($G$2:$G765,$G765),9))</f>
        <v/>
      </c>
      <c r="V765" s="2" t="str">
        <f>IF(OR($B765="",設定!$I$15="",設定!$I$15="独立"),"",IF($M765="","　－　",IF($L765="",IF(設定!$I$15="所・名","　－　・"&amp;$M765,IF(設定!$I$15="所/名","　－　 / "&amp;$M765,IF(設定!$I$15="(所)名","(　－　) "&amp;$M765,IF(設定!$I$15="名・所",$M765&amp;"・　－　",IF(設定!$I$15="名/所",$M765&amp;" / 　－　",IF(設定!$I$15="名(所)",$M765&amp;"(　－　)")))))),IF(設定!$I$15="所・名",INDEX(リスト!$S$2:$S$48,MATCH($L765,リスト!$R$2:$R$48,0))&amp;"・"&amp;$M765,IF(設定!$I$15="所/名",INDEX(リスト!$S$2:$S$48,MATCH($L765,リスト!$R$2:$R$48,0))&amp;" / "&amp;$M765,IF(設定!$I$15="(所)名","("&amp;INDEX(リスト!$S$2:$S$48,MATCH($L765,リスト!$R$2:$R$48,0))&amp;") "&amp;$M765,IF(設定!$I$15="名・所",$M765&amp;"・"&amp;INDEX(リスト!$S$2:$S$48,MATCH($L765,リスト!$R$2:$R$48,0)),IF(設定!$I$15="名/所",$M765&amp;" / "&amp;INDEX(リスト!$S$2:$S$48,MATCH($L765,リスト!$R$2:$R$48,0)),IF(設定!$I$15="名(所)",$M765&amp;" ("&amp;INDEX(リスト!$S$2:$S$48,MATCH($L765,リスト!$R$2:$R$48,0))&amp;")")))))))))</f>
        <v/>
      </c>
    </row>
    <row r="766" spans="15:22" x14ac:dyDescent="0.4">
      <c r="O766" s="2" t="str">
        <f>IFERROR(IF($B766="","",INDEX(所属情報!$E:$E,MATCH($A766,所属情報!$A:$A,0))),"")</f>
        <v/>
      </c>
      <c r="P766" s="2" t="str">
        <f t="shared" si="33"/>
        <v/>
      </c>
      <c r="Q766" s="2" t="str">
        <f t="shared" si="34"/>
        <v/>
      </c>
      <c r="R766" s="2" t="str">
        <f t="shared" si="35"/>
        <v/>
      </c>
      <c r="S766" s="2" t="str">
        <f>IFERROR(IF($F766="","",INDEX(リスト!$C:$C,MATCH($F766,リスト!$B:$B,0))),"")</f>
        <v/>
      </c>
      <c r="T766" s="2" t="str">
        <f>IFERROR(IF($K766="","",INDEX(リスト!$F:$F,MATCH($K766,リスト!$E:$E,0))),"")</f>
        <v/>
      </c>
      <c r="U766" s="2" t="str">
        <f>IF($B766="","",RIGHT($G766*1000+200+COUNTIF($G$2:$G766,$G766),9))</f>
        <v/>
      </c>
      <c r="V766" s="2" t="str">
        <f>IF(OR($B766="",設定!$I$15="",設定!$I$15="独立"),"",IF($M766="","　－　",IF($L766="",IF(設定!$I$15="所・名","　－　・"&amp;$M766,IF(設定!$I$15="所/名","　－　 / "&amp;$M766,IF(設定!$I$15="(所)名","(　－　) "&amp;$M766,IF(設定!$I$15="名・所",$M766&amp;"・　－　",IF(設定!$I$15="名/所",$M766&amp;" / 　－　",IF(設定!$I$15="名(所)",$M766&amp;"(　－　)")))))),IF(設定!$I$15="所・名",INDEX(リスト!$S$2:$S$48,MATCH($L766,リスト!$R$2:$R$48,0))&amp;"・"&amp;$M766,IF(設定!$I$15="所/名",INDEX(リスト!$S$2:$S$48,MATCH($L766,リスト!$R$2:$R$48,0))&amp;" / "&amp;$M766,IF(設定!$I$15="(所)名","("&amp;INDEX(リスト!$S$2:$S$48,MATCH($L766,リスト!$R$2:$R$48,0))&amp;") "&amp;$M766,IF(設定!$I$15="名・所",$M766&amp;"・"&amp;INDEX(リスト!$S$2:$S$48,MATCH($L766,リスト!$R$2:$R$48,0)),IF(設定!$I$15="名/所",$M766&amp;" / "&amp;INDEX(リスト!$S$2:$S$48,MATCH($L766,リスト!$R$2:$R$48,0)),IF(設定!$I$15="名(所)",$M766&amp;" ("&amp;INDEX(リスト!$S$2:$S$48,MATCH($L766,リスト!$R$2:$R$48,0))&amp;")")))))))))</f>
        <v/>
      </c>
    </row>
    <row r="767" spans="15:22" x14ac:dyDescent="0.4">
      <c r="O767" s="2" t="str">
        <f>IFERROR(IF($B767="","",INDEX(所属情報!$E:$E,MATCH($A767,所属情報!$A:$A,0))),"")</f>
        <v/>
      </c>
      <c r="P767" s="2" t="str">
        <f t="shared" si="33"/>
        <v/>
      </c>
      <c r="Q767" s="2" t="str">
        <f t="shared" si="34"/>
        <v/>
      </c>
      <c r="R767" s="2" t="str">
        <f t="shared" si="35"/>
        <v/>
      </c>
      <c r="S767" s="2" t="str">
        <f>IFERROR(IF($F767="","",INDEX(リスト!$C:$C,MATCH($F767,リスト!$B:$B,0))),"")</f>
        <v/>
      </c>
      <c r="T767" s="2" t="str">
        <f>IFERROR(IF($K767="","",INDEX(リスト!$F:$F,MATCH($K767,リスト!$E:$E,0))),"")</f>
        <v/>
      </c>
      <c r="U767" s="2" t="str">
        <f>IF($B767="","",RIGHT($G767*1000+200+COUNTIF($G$2:$G767,$G767),9))</f>
        <v/>
      </c>
      <c r="V767" s="2" t="str">
        <f>IF(OR($B767="",設定!$I$15="",設定!$I$15="独立"),"",IF($M767="","　－　",IF($L767="",IF(設定!$I$15="所・名","　－　・"&amp;$M767,IF(設定!$I$15="所/名","　－　 / "&amp;$M767,IF(設定!$I$15="(所)名","(　－　) "&amp;$M767,IF(設定!$I$15="名・所",$M767&amp;"・　－　",IF(設定!$I$15="名/所",$M767&amp;" / 　－　",IF(設定!$I$15="名(所)",$M767&amp;"(　－　)")))))),IF(設定!$I$15="所・名",INDEX(リスト!$S$2:$S$48,MATCH($L767,リスト!$R$2:$R$48,0))&amp;"・"&amp;$M767,IF(設定!$I$15="所/名",INDEX(リスト!$S$2:$S$48,MATCH($L767,リスト!$R$2:$R$48,0))&amp;" / "&amp;$M767,IF(設定!$I$15="(所)名","("&amp;INDEX(リスト!$S$2:$S$48,MATCH($L767,リスト!$R$2:$R$48,0))&amp;") "&amp;$M767,IF(設定!$I$15="名・所",$M767&amp;"・"&amp;INDEX(リスト!$S$2:$S$48,MATCH($L767,リスト!$R$2:$R$48,0)),IF(設定!$I$15="名/所",$M767&amp;" / "&amp;INDEX(リスト!$S$2:$S$48,MATCH($L767,リスト!$R$2:$R$48,0)),IF(設定!$I$15="名(所)",$M767&amp;" ("&amp;INDEX(リスト!$S$2:$S$48,MATCH($L767,リスト!$R$2:$R$48,0))&amp;")")))))))))</f>
        <v/>
      </c>
    </row>
    <row r="768" spans="15:22" x14ac:dyDescent="0.4">
      <c r="O768" s="2" t="str">
        <f>IFERROR(IF($B768="","",INDEX(所属情報!$E:$E,MATCH($A768,所属情報!$A:$A,0))),"")</f>
        <v/>
      </c>
      <c r="P768" s="2" t="str">
        <f t="shared" si="33"/>
        <v/>
      </c>
      <c r="Q768" s="2" t="str">
        <f t="shared" si="34"/>
        <v/>
      </c>
      <c r="R768" s="2" t="str">
        <f t="shared" si="35"/>
        <v/>
      </c>
      <c r="S768" s="2" t="str">
        <f>IFERROR(IF($F768="","",INDEX(リスト!$C:$C,MATCH($F768,リスト!$B:$B,0))),"")</f>
        <v/>
      </c>
      <c r="T768" s="2" t="str">
        <f>IFERROR(IF($K768="","",INDEX(リスト!$F:$F,MATCH($K768,リスト!$E:$E,0))),"")</f>
        <v/>
      </c>
      <c r="U768" s="2" t="str">
        <f>IF($B768="","",RIGHT($G768*1000+200+COUNTIF($G$2:$G768,$G768),9))</f>
        <v/>
      </c>
      <c r="V768" s="2" t="str">
        <f>IF(OR($B768="",設定!$I$15="",設定!$I$15="独立"),"",IF($M768="","　－　",IF($L768="",IF(設定!$I$15="所・名","　－　・"&amp;$M768,IF(設定!$I$15="所/名","　－　 / "&amp;$M768,IF(設定!$I$15="(所)名","(　－　) "&amp;$M768,IF(設定!$I$15="名・所",$M768&amp;"・　－　",IF(設定!$I$15="名/所",$M768&amp;" / 　－　",IF(設定!$I$15="名(所)",$M768&amp;"(　－　)")))))),IF(設定!$I$15="所・名",INDEX(リスト!$S$2:$S$48,MATCH($L768,リスト!$R$2:$R$48,0))&amp;"・"&amp;$M768,IF(設定!$I$15="所/名",INDEX(リスト!$S$2:$S$48,MATCH($L768,リスト!$R$2:$R$48,0))&amp;" / "&amp;$M768,IF(設定!$I$15="(所)名","("&amp;INDEX(リスト!$S$2:$S$48,MATCH($L768,リスト!$R$2:$R$48,0))&amp;") "&amp;$M768,IF(設定!$I$15="名・所",$M768&amp;"・"&amp;INDEX(リスト!$S$2:$S$48,MATCH($L768,リスト!$R$2:$R$48,0)),IF(設定!$I$15="名/所",$M768&amp;" / "&amp;INDEX(リスト!$S$2:$S$48,MATCH($L768,リスト!$R$2:$R$48,0)),IF(設定!$I$15="名(所)",$M768&amp;" ("&amp;INDEX(リスト!$S$2:$S$48,MATCH($L768,リスト!$R$2:$R$48,0))&amp;")")))))))))</f>
        <v/>
      </c>
    </row>
    <row r="769" spans="15:22" x14ac:dyDescent="0.4">
      <c r="O769" s="2" t="str">
        <f>IFERROR(IF($B769="","",INDEX(所属情報!$E:$E,MATCH($A769,所属情報!$A:$A,0))),"")</f>
        <v/>
      </c>
      <c r="P769" s="2" t="str">
        <f t="shared" si="33"/>
        <v/>
      </c>
      <c r="Q769" s="2" t="str">
        <f t="shared" si="34"/>
        <v/>
      </c>
      <c r="R769" s="2" t="str">
        <f t="shared" si="35"/>
        <v/>
      </c>
      <c r="S769" s="2" t="str">
        <f>IFERROR(IF($F769="","",INDEX(リスト!$C:$C,MATCH($F769,リスト!$B:$B,0))),"")</f>
        <v/>
      </c>
      <c r="T769" s="2" t="str">
        <f>IFERROR(IF($K769="","",INDEX(リスト!$F:$F,MATCH($K769,リスト!$E:$E,0))),"")</f>
        <v/>
      </c>
      <c r="U769" s="2" t="str">
        <f>IF($B769="","",RIGHT($G769*1000+200+COUNTIF($G$2:$G769,$G769),9))</f>
        <v/>
      </c>
      <c r="V769" s="2" t="str">
        <f>IF(OR($B769="",設定!$I$15="",設定!$I$15="独立"),"",IF($M769="","　－　",IF($L769="",IF(設定!$I$15="所・名","　－　・"&amp;$M769,IF(設定!$I$15="所/名","　－　 / "&amp;$M769,IF(設定!$I$15="(所)名","(　－　) "&amp;$M769,IF(設定!$I$15="名・所",$M769&amp;"・　－　",IF(設定!$I$15="名/所",$M769&amp;" / 　－　",IF(設定!$I$15="名(所)",$M769&amp;"(　－　)")))))),IF(設定!$I$15="所・名",INDEX(リスト!$S$2:$S$48,MATCH($L769,リスト!$R$2:$R$48,0))&amp;"・"&amp;$M769,IF(設定!$I$15="所/名",INDEX(リスト!$S$2:$S$48,MATCH($L769,リスト!$R$2:$R$48,0))&amp;" / "&amp;$M769,IF(設定!$I$15="(所)名","("&amp;INDEX(リスト!$S$2:$S$48,MATCH($L769,リスト!$R$2:$R$48,0))&amp;") "&amp;$M769,IF(設定!$I$15="名・所",$M769&amp;"・"&amp;INDEX(リスト!$S$2:$S$48,MATCH($L769,リスト!$R$2:$R$48,0)),IF(設定!$I$15="名/所",$M769&amp;" / "&amp;INDEX(リスト!$S$2:$S$48,MATCH($L769,リスト!$R$2:$R$48,0)),IF(設定!$I$15="名(所)",$M769&amp;" ("&amp;INDEX(リスト!$S$2:$S$48,MATCH($L769,リスト!$R$2:$R$48,0))&amp;")")))))))))</f>
        <v/>
      </c>
    </row>
    <row r="770" spans="15:22" x14ac:dyDescent="0.4">
      <c r="O770" s="2" t="str">
        <f>IFERROR(IF($B770="","",INDEX(所属情報!$E:$E,MATCH($A770,所属情報!$A:$A,0))),"")</f>
        <v/>
      </c>
      <c r="P770" s="2" t="str">
        <f t="shared" si="33"/>
        <v/>
      </c>
      <c r="Q770" s="2" t="str">
        <f t="shared" si="34"/>
        <v/>
      </c>
      <c r="R770" s="2" t="str">
        <f t="shared" si="35"/>
        <v/>
      </c>
      <c r="S770" s="2" t="str">
        <f>IFERROR(IF($F770="","",INDEX(リスト!$C:$C,MATCH($F770,リスト!$B:$B,0))),"")</f>
        <v/>
      </c>
      <c r="T770" s="2" t="str">
        <f>IFERROR(IF($K770="","",INDEX(リスト!$F:$F,MATCH($K770,リスト!$E:$E,0))),"")</f>
        <v/>
      </c>
      <c r="U770" s="2" t="str">
        <f>IF($B770="","",RIGHT($G770*1000+200+COUNTIF($G$2:$G770,$G770),9))</f>
        <v/>
      </c>
      <c r="V770" s="2" t="str">
        <f>IF(OR($B770="",設定!$I$15="",設定!$I$15="独立"),"",IF($M770="","　－　",IF($L770="",IF(設定!$I$15="所・名","　－　・"&amp;$M770,IF(設定!$I$15="所/名","　－　 / "&amp;$M770,IF(設定!$I$15="(所)名","(　－　) "&amp;$M770,IF(設定!$I$15="名・所",$M770&amp;"・　－　",IF(設定!$I$15="名/所",$M770&amp;" / 　－　",IF(設定!$I$15="名(所)",$M770&amp;"(　－　)")))))),IF(設定!$I$15="所・名",INDEX(リスト!$S$2:$S$48,MATCH($L770,リスト!$R$2:$R$48,0))&amp;"・"&amp;$M770,IF(設定!$I$15="所/名",INDEX(リスト!$S$2:$S$48,MATCH($L770,リスト!$R$2:$R$48,0))&amp;" / "&amp;$M770,IF(設定!$I$15="(所)名","("&amp;INDEX(リスト!$S$2:$S$48,MATCH($L770,リスト!$R$2:$R$48,0))&amp;") "&amp;$M770,IF(設定!$I$15="名・所",$M770&amp;"・"&amp;INDEX(リスト!$S$2:$S$48,MATCH($L770,リスト!$R$2:$R$48,0)),IF(設定!$I$15="名/所",$M770&amp;" / "&amp;INDEX(リスト!$S$2:$S$48,MATCH($L770,リスト!$R$2:$R$48,0)),IF(設定!$I$15="名(所)",$M770&amp;" ("&amp;INDEX(リスト!$S$2:$S$48,MATCH($L770,リスト!$R$2:$R$48,0))&amp;")")))))))))</f>
        <v/>
      </c>
    </row>
    <row r="771" spans="15:22" x14ac:dyDescent="0.4">
      <c r="O771" s="2" t="str">
        <f>IFERROR(IF($B771="","",INDEX(所属情報!$E:$E,MATCH($A771,所属情報!$A:$A,0))),"")</f>
        <v/>
      </c>
      <c r="P771" s="2" t="str">
        <f t="shared" ref="P771:P834" si="36">IF($C771="","",IF($E771="",$C771,$C771&amp;" ("&amp;$E771&amp;")"))</f>
        <v/>
      </c>
      <c r="Q771" s="2" t="str">
        <f t="shared" ref="Q771:Q834" si="37">IF($D771="","",ASC($D771))</f>
        <v/>
      </c>
      <c r="R771" s="2" t="str">
        <f t="shared" ref="R771:R834" si="38">IF($I771="","",UPPER($I771)&amp;" "&amp;UPPER(LEFT($J771,1))&amp;LOWER(RIGHT($J771,LEN($J771)-1))&amp;" ("&amp;MID($G771,3,2)&amp;")")</f>
        <v/>
      </c>
      <c r="S771" s="2" t="str">
        <f>IFERROR(IF($F771="","",INDEX(リスト!$C:$C,MATCH($F771,リスト!$B:$B,0))),"")</f>
        <v/>
      </c>
      <c r="T771" s="2" t="str">
        <f>IFERROR(IF($K771="","",INDEX(リスト!$F:$F,MATCH($K771,リスト!$E:$E,0))),"")</f>
        <v/>
      </c>
      <c r="U771" s="2" t="str">
        <f>IF($B771="","",RIGHT($G771*1000+200+COUNTIF($G$2:$G771,$G771),9))</f>
        <v/>
      </c>
      <c r="V771" s="2" t="str">
        <f>IF(OR($B771="",設定!$I$15="",設定!$I$15="独立"),"",IF($M771="","　－　",IF($L771="",IF(設定!$I$15="所・名","　－　・"&amp;$M771,IF(設定!$I$15="所/名","　－　 / "&amp;$M771,IF(設定!$I$15="(所)名","(　－　) "&amp;$M771,IF(設定!$I$15="名・所",$M771&amp;"・　－　",IF(設定!$I$15="名/所",$M771&amp;" / 　－　",IF(設定!$I$15="名(所)",$M771&amp;"(　－　)")))))),IF(設定!$I$15="所・名",INDEX(リスト!$S$2:$S$48,MATCH($L771,リスト!$R$2:$R$48,0))&amp;"・"&amp;$M771,IF(設定!$I$15="所/名",INDEX(リスト!$S$2:$S$48,MATCH($L771,リスト!$R$2:$R$48,0))&amp;" / "&amp;$M771,IF(設定!$I$15="(所)名","("&amp;INDEX(リスト!$S$2:$S$48,MATCH($L771,リスト!$R$2:$R$48,0))&amp;") "&amp;$M771,IF(設定!$I$15="名・所",$M771&amp;"・"&amp;INDEX(リスト!$S$2:$S$48,MATCH($L771,リスト!$R$2:$R$48,0)),IF(設定!$I$15="名/所",$M771&amp;" / "&amp;INDEX(リスト!$S$2:$S$48,MATCH($L771,リスト!$R$2:$R$48,0)),IF(設定!$I$15="名(所)",$M771&amp;" ("&amp;INDEX(リスト!$S$2:$S$48,MATCH($L771,リスト!$R$2:$R$48,0))&amp;")")))))))))</f>
        <v/>
      </c>
    </row>
    <row r="772" spans="15:22" x14ac:dyDescent="0.4">
      <c r="O772" s="2" t="str">
        <f>IFERROR(IF($B772="","",INDEX(所属情報!$E:$E,MATCH($A772,所属情報!$A:$A,0))),"")</f>
        <v/>
      </c>
      <c r="P772" s="2" t="str">
        <f t="shared" si="36"/>
        <v/>
      </c>
      <c r="Q772" s="2" t="str">
        <f t="shared" si="37"/>
        <v/>
      </c>
      <c r="R772" s="2" t="str">
        <f t="shared" si="38"/>
        <v/>
      </c>
      <c r="S772" s="2" t="str">
        <f>IFERROR(IF($F772="","",INDEX(リスト!$C:$C,MATCH($F772,リスト!$B:$B,0))),"")</f>
        <v/>
      </c>
      <c r="T772" s="2" t="str">
        <f>IFERROR(IF($K772="","",INDEX(リスト!$F:$F,MATCH($K772,リスト!$E:$E,0))),"")</f>
        <v/>
      </c>
      <c r="U772" s="2" t="str">
        <f>IF($B772="","",RIGHT($G772*1000+200+COUNTIF($G$2:$G772,$G772),9))</f>
        <v/>
      </c>
      <c r="V772" s="2" t="str">
        <f>IF(OR($B772="",設定!$I$15="",設定!$I$15="独立"),"",IF($M772="","　－　",IF($L772="",IF(設定!$I$15="所・名","　－　・"&amp;$M772,IF(設定!$I$15="所/名","　－　 / "&amp;$M772,IF(設定!$I$15="(所)名","(　－　) "&amp;$M772,IF(設定!$I$15="名・所",$M772&amp;"・　－　",IF(設定!$I$15="名/所",$M772&amp;" / 　－　",IF(設定!$I$15="名(所)",$M772&amp;"(　－　)")))))),IF(設定!$I$15="所・名",INDEX(リスト!$S$2:$S$48,MATCH($L772,リスト!$R$2:$R$48,0))&amp;"・"&amp;$M772,IF(設定!$I$15="所/名",INDEX(リスト!$S$2:$S$48,MATCH($L772,リスト!$R$2:$R$48,0))&amp;" / "&amp;$M772,IF(設定!$I$15="(所)名","("&amp;INDEX(リスト!$S$2:$S$48,MATCH($L772,リスト!$R$2:$R$48,0))&amp;") "&amp;$M772,IF(設定!$I$15="名・所",$M772&amp;"・"&amp;INDEX(リスト!$S$2:$S$48,MATCH($L772,リスト!$R$2:$R$48,0)),IF(設定!$I$15="名/所",$M772&amp;" / "&amp;INDEX(リスト!$S$2:$S$48,MATCH($L772,リスト!$R$2:$R$48,0)),IF(設定!$I$15="名(所)",$M772&amp;" ("&amp;INDEX(リスト!$S$2:$S$48,MATCH($L772,リスト!$R$2:$R$48,0))&amp;")")))))))))</f>
        <v/>
      </c>
    </row>
    <row r="773" spans="15:22" x14ac:dyDescent="0.4">
      <c r="O773" s="2" t="str">
        <f>IFERROR(IF($B773="","",INDEX(所属情報!$E:$E,MATCH($A773,所属情報!$A:$A,0))),"")</f>
        <v/>
      </c>
      <c r="P773" s="2" t="str">
        <f t="shared" si="36"/>
        <v/>
      </c>
      <c r="Q773" s="2" t="str">
        <f t="shared" si="37"/>
        <v/>
      </c>
      <c r="R773" s="2" t="str">
        <f t="shared" si="38"/>
        <v/>
      </c>
      <c r="S773" s="2" t="str">
        <f>IFERROR(IF($F773="","",INDEX(リスト!$C:$C,MATCH($F773,リスト!$B:$B,0))),"")</f>
        <v/>
      </c>
      <c r="T773" s="2" t="str">
        <f>IFERROR(IF($K773="","",INDEX(リスト!$F:$F,MATCH($K773,リスト!$E:$E,0))),"")</f>
        <v/>
      </c>
      <c r="U773" s="2" t="str">
        <f>IF($B773="","",RIGHT($G773*1000+200+COUNTIF($G$2:$G773,$G773),9))</f>
        <v/>
      </c>
      <c r="V773" s="2" t="str">
        <f>IF(OR($B773="",設定!$I$15="",設定!$I$15="独立"),"",IF($M773="","　－　",IF($L773="",IF(設定!$I$15="所・名","　－　・"&amp;$M773,IF(設定!$I$15="所/名","　－　 / "&amp;$M773,IF(設定!$I$15="(所)名","(　－　) "&amp;$M773,IF(設定!$I$15="名・所",$M773&amp;"・　－　",IF(設定!$I$15="名/所",$M773&amp;" / 　－　",IF(設定!$I$15="名(所)",$M773&amp;"(　－　)")))))),IF(設定!$I$15="所・名",INDEX(リスト!$S$2:$S$48,MATCH($L773,リスト!$R$2:$R$48,0))&amp;"・"&amp;$M773,IF(設定!$I$15="所/名",INDEX(リスト!$S$2:$S$48,MATCH($L773,リスト!$R$2:$R$48,0))&amp;" / "&amp;$M773,IF(設定!$I$15="(所)名","("&amp;INDEX(リスト!$S$2:$S$48,MATCH($L773,リスト!$R$2:$R$48,0))&amp;") "&amp;$M773,IF(設定!$I$15="名・所",$M773&amp;"・"&amp;INDEX(リスト!$S$2:$S$48,MATCH($L773,リスト!$R$2:$R$48,0)),IF(設定!$I$15="名/所",$M773&amp;" / "&amp;INDEX(リスト!$S$2:$S$48,MATCH($L773,リスト!$R$2:$R$48,0)),IF(設定!$I$15="名(所)",$M773&amp;" ("&amp;INDEX(リスト!$S$2:$S$48,MATCH($L773,リスト!$R$2:$R$48,0))&amp;")")))))))))</f>
        <v/>
      </c>
    </row>
    <row r="774" spans="15:22" x14ac:dyDescent="0.4">
      <c r="O774" s="2" t="str">
        <f>IFERROR(IF($B774="","",INDEX(所属情報!$E:$E,MATCH($A774,所属情報!$A:$A,0))),"")</f>
        <v/>
      </c>
      <c r="P774" s="2" t="str">
        <f t="shared" si="36"/>
        <v/>
      </c>
      <c r="Q774" s="2" t="str">
        <f t="shared" si="37"/>
        <v/>
      </c>
      <c r="R774" s="2" t="str">
        <f t="shared" si="38"/>
        <v/>
      </c>
      <c r="S774" s="2" t="str">
        <f>IFERROR(IF($F774="","",INDEX(リスト!$C:$C,MATCH($F774,リスト!$B:$B,0))),"")</f>
        <v/>
      </c>
      <c r="T774" s="2" t="str">
        <f>IFERROR(IF($K774="","",INDEX(リスト!$F:$F,MATCH($K774,リスト!$E:$E,0))),"")</f>
        <v/>
      </c>
      <c r="U774" s="2" t="str">
        <f>IF($B774="","",RIGHT($G774*1000+200+COUNTIF($G$2:$G774,$G774),9))</f>
        <v/>
      </c>
      <c r="V774" s="2" t="str">
        <f>IF(OR($B774="",設定!$I$15="",設定!$I$15="独立"),"",IF($M774="","　－　",IF($L774="",IF(設定!$I$15="所・名","　－　・"&amp;$M774,IF(設定!$I$15="所/名","　－　 / "&amp;$M774,IF(設定!$I$15="(所)名","(　－　) "&amp;$M774,IF(設定!$I$15="名・所",$M774&amp;"・　－　",IF(設定!$I$15="名/所",$M774&amp;" / 　－　",IF(設定!$I$15="名(所)",$M774&amp;"(　－　)")))))),IF(設定!$I$15="所・名",INDEX(リスト!$S$2:$S$48,MATCH($L774,リスト!$R$2:$R$48,0))&amp;"・"&amp;$M774,IF(設定!$I$15="所/名",INDEX(リスト!$S$2:$S$48,MATCH($L774,リスト!$R$2:$R$48,0))&amp;" / "&amp;$M774,IF(設定!$I$15="(所)名","("&amp;INDEX(リスト!$S$2:$S$48,MATCH($L774,リスト!$R$2:$R$48,0))&amp;") "&amp;$M774,IF(設定!$I$15="名・所",$M774&amp;"・"&amp;INDEX(リスト!$S$2:$S$48,MATCH($L774,リスト!$R$2:$R$48,0)),IF(設定!$I$15="名/所",$M774&amp;" / "&amp;INDEX(リスト!$S$2:$S$48,MATCH($L774,リスト!$R$2:$R$48,0)),IF(設定!$I$15="名(所)",$M774&amp;" ("&amp;INDEX(リスト!$S$2:$S$48,MATCH($L774,リスト!$R$2:$R$48,0))&amp;")")))))))))</f>
        <v/>
      </c>
    </row>
    <row r="775" spans="15:22" x14ac:dyDescent="0.4">
      <c r="O775" s="2" t="str">
        <f>IFERROR(IF($B775="","",INDEX(所属情報!$E:$E,MATCH($A775,所属情報!$A:$A,0))),"")</f>
        <v/>
      </c>
      <c r="P775" s="2" t="str">
        <f t="shared" si="36"/>
        <v/>
      </c>
      <c r="Q775" s="2" t="str">
        <f t="shared" si="37"/>
        <v/>
      </c>
      <c r="R775" s="2" t="str">
        <f t="shared" si="38"/>
        <v/>
      </c>
      <c r="S775" s="2" t="str">
        <f>IFERROR(IF($F775="","",INDEX(リスト!$C:$C,MATCH($F775,リスト!$B:$B,0))),"")</f>
        <v/>
      </c>
      <c r="T775" s="2" t="str">
        <f>IFERROR(IF($K775="","",INDEX(リスト!$F:$F,MATCH($K775,リスト!$E:$E,0))),"")</f>
        <v/>
      </c>
      <c r="U775" s="2" t="str">
        <f>IF($B775="","",RIGHT($G775*1000+200+COUNTIF($G$2:$G775,$G775),9))</f>
        <v/>
      </c>
      <c r="V775" s="2" t="str">
        <f>IF(OR($B775="",設定!$I$15="",設定!$I$15="独立"),"",IF($M775="","　－　",IF($L775="",IF(設定!$I$15="所・名","　－　・"&amp;$M775,IF(設定!$I$15="所/名","　－　 / "&amp;$M775,IF(設定!$I$15="(所)名","(　－　) "&amp;$M775,IF(設定!$I$15="名・所",$M775&amp;"・　－　",IF(設定!$I$15="名/所",$M775&amp;" / 　－　",IF(設定!$I$15="名(所)",$M775&amp;"(　－　)")))))),IF(設定!$I$15="所・名",INDEX(リスト!$S$2:$S$48,MATCH($L775,リスト!$R$2:$R$48,0))&amp;"・"&amp;$M775,IF(設定!$I$15="所/名",INDEX(リスト!$S$2:$S$48,MATCH($L775,リスト!$R$2:$R$48,0))&amp;" / "&amp;$M775,IF(設定!$I$15="(所)名","("&amp;INDEX(リスト!$S$2:$S$48,MATCH($L775,リスト!$R$2:$R$48,0))&amp;") "&amp;$M775,IF(設定!$I$15="名・所",$M775&amp;"・"&amp;INDEX(リスト!$S$2:$S$48,MATCH($L775,リスト!$R$2:$R$48,0)),IF(設定!$I$15="名/所",$M775&amp;" / "&amp;INDEX(リスト!$S$2:$S$48,MATCH($L775,リスト!$R$2:$R$48,0)),IF(設定!$I$15="名(所)",$M775&amp;" ("&amp;INDEX(リスト!$S$2:$S$48,MATCH($L775,リスト!$R$2:$R$48,0))&amp;")")))))))))</f>
        <v/>
      </c>
    </row>
    <row r="776" spans="15:22" x14ac:dyDescent="0.4">
      <c r="O776" s="2" t="str">
        <f>IFERROR(IF($B776="","",INDEX(所属情報!$E:$E,MATCH($A776,所属情報!$A:$A,0))),"")</f>
        <v/>
      </c>
      <c r="P776" s="2" t="str">
        <f t="shared" si="36"/>
        <v/>
      </c>
      <c r="Q776" s="2" t="str">
        <f t="shared" si="37"/>
        <v/>
      </c>
      <c r="R776" s="2" t="str">
        <f t="shared" si="38"/>
        <v/>
      </c>
      <c r="S776" s="2" t="str">
        <f>IFERROR(IF($F776="","",INDEX(リスト!$C:$C,MATCH($F776,リスト!$B:$B,0))),"")</f>
        <v/>
      </c>
      <c r="T776" s="2" t="str">
        <f>IFERROR(IF($K776="","",INDEX(リスト!$F:$F,MATCH($K776,リスト!$E:$E,0))),"")</f>
        <v/>
      </c>
      <c r="U776" s="2" t="str">
        <f>IF($B776="","",RIGHT($G776*1000+200+COUNTIF($G$2:$G776,$G776),9))</f>
        <v/>
      </c>
      <c r="V776" s="2" t="str">
        <f>IF(OR($B776="",設定!$I$15="",設定!$I$15="独立"),"",IF($M776="","　－　",IF($L776="",IF(設定!$I$15="所・名","　－　・"&amp;$M776,IF(設定!$I$15="所/名","　－　 / "&amp;$M776,IF(設定!$I$15="(所)名","(　－　) "&amp;$M776,IF(設定!$I$15="名・所",$M776&amp;"・　－　",IF(設定!$I$15="名/所",$M776&amp;" / 　－　",IF(設定!$I$15="名(所)",$M776&amp;"(　－　)")))))),IF(設定!$I$15="所・名",INDEX(リスト!$S$2:$S$48,MATCH($L776,リスト!$R$2:$R$48,0))&amp;"・"&amp;$M776,IF(設定!$I$15="所/名",INDEX(リスト!$S$2:$S$48,MATCH($L776,リスト!$R$2:$R$48,0))&amp;" / "&amp;$M776,IF(設定!$I$15="(所)名","("&amp;INDEX(リスト!$S$2:$S$48,MATCH($L776,リスト!$R$2:$R$48,0))&amp;") "&amp;$M776,IF(設定!$I$15="名・所",$M776&amp;"・"&amp;INDEX(リスト!$S$2:$S$48,MATCH($L776,リスト!$R$2:$R$48,0)),IF(設定!$I$15="名/所",$M776&amp;" / "&amp;INDEX(リスト!$S$2:$S$48,MATCH($L776,リスト!$R$2:$R$48,0)),IF(設定!$I$15="名(所)",$M776&amp;" ("&amp;INDEX(リスト!$S$2:$S$48,MATCH($L776,リスト!$R$2:$R$48,0))&amp;")")))))))))</f>
        <v/>
      </c>
    </row>
    <row r="777" spans="15:22" x14ac:dyDescent="0.4">
      <c r="O777" s="2" t="str">
        <f>IFERROR(IF($B777="","",INDEX(所属情報!$E:$E,MATCH($A777,所属情報!$A:$A,0))),"")</f>
        <v/>
      </c>
      <c r="P777" s="2" t="str">
        <f t="shared" si="36"/>
        <v/>
      </c>
      <c r="Q777" s="2" t="str">
        <f t="shared" si="37"/>
        <v/>
      </c>
      <c r="R777" s="2" t="str">
        <f t="shared" si="38"/>
        <v/>
      </c>
      <c r="S777" s="2" t="str">
        <f>IFERROR(IF($F777="","",INDEX(リスト!$C:$C,MATCH($F777,リスト!$B:$B,0))),"")</f>
        <v/>
      </c>
      <c r="T777" s="2" t="str">
        <f>IFERROR(IF($K777="","",INDEX(リスト!$F:$F,MATCH($K777,リスト!$E:$E,0))),"")</f>
        <v/>
      </c>
      <c r="U777" s="2" t="str">
        <f>IF($B777="","",RIGHT($G777*1000+200+COUNTIF($G$2:$G777,$G777),9))</f>
        <v/>
      </c>
      <c r="V777" s="2" t="str">
        <f>IF(OR($B777="",設定!$I$15="",設定!$I$15="独立"),"",IF($M777="","　－　",IF($L777="",IF(設定!$I$15="所・名","　－　・"&amp;$M777,IF(設定!$I$15="所/名","　－　 / "&amp;$M777,IF(設定!$I$15="(所)名","(　－　) "&amp;$M777,IF(設定!$I$15="名・所",$M777&amp;"・　－　",IF(設定!$I$15="名/所",$M777&amp;" / 　－　",IF(設定!$I$15="名(所)",$M777&amp;"(　－　)")))))),IF(設定!$I$15="所・名",INDEX(リスト!$S$2:$S$48,MATCH($L777,リスト!$R$2:$R$48,0))&amp;"・"&amp;$M777,IF(設定!$I$15="所/名",INDEX(リスト!$S$2:$S$48,MATCH($L777,リスト!$R$2:$R$48,0))&amp;" / "&amp;$M777,IF(設定!$I$15="(所)名","("&amp;INDEX(リスト!$S$2:$S$48,MATCH($L777,リスト!$R$2:$R$48,0))&amp;") "&amp;$M777,IF(設定!$I$15="名・所",$M777&amp;"・"&amp;INDEX(リスト!$S$2:$S$48,MATCH($L777,リスト!$R$2:$R$48,0)),IF(設定!$I$15="名/所",$M777&amp;" / "&amp;INDEX(リスト!$S$2:$S$48,MATCH($L777,リスト!$R$2:$R$48,0)),IF(設定!$I$15="名(所)",$M777&amp;" ("&amp;INDEX(リスト!$S$2:$S$48,MATCH($L777,リスト!$R$2:$R$48,0))&amp;")")))))))))</f>
        <v/>
      </c>
    </row>
    <row r="778" spans="15:22" x14ac:dyDescent="0.4">
      <c r="O778" s="2" t="str">
        <f>IFERROR(IF($B778="","",INDEX(所属情報!$E:$E,MATCH($A778,所属情報!$A:$A,0))),"")</f>
        <v/>
      </c>
      <c r="P778" s="2" t="str">
        <f t="shared" si="36"/>
        <v/>
      </c>
      <c r="Q778" s="2" t="str">
        <f t="shared" si="37"/>
        <v/>
      </c>
      <c r="R778" s="2" t="str">
        <f t="shared" si="38"/>
        <v/>
      </c>
      <c r="S778" s="2" t="str">
        <f>IFERROR(IF($F778="","",INDEX(リスト!$C:$C,MATCH($F778,リスト!$B:$B,0))),"")</f>
        <v/>
      </c>
      <c r="T778" s="2" t="str">
        <f>IFERROR(IF($K778="","",INDEX(リスト!$F:$F,MATCH($K778,リスト!$E:$E,0))),"")</f>
        <v/>
      </c>
      <c r="U778" s="2" t="str">
        <f>IF($B778="","",RIGHT($G778*1000+200+COUNTIF($G$2:$G778,$G778),9))</f>
        <v/>
      </c>
      <c r="V778" s="2" t="str">
        <f>IF(OR($B778="",設定!$I$15="",設定!$I$15="独立"),"",IF($M778="","　－　",IF($L778="",IF(設定!$I$15="所・名","　－　・"&amp;$M778,IF(設定!$I$15="所/名","　－　 / "&amp;$M778,IF(設定!$I$15="(所)名","(　－　) "&amp;$M778,IF(設定!$I$15="名・所",$M778&amp;"・　－　",IF(設定!$I$15="名/所",$M778&amp;" / 　－　",IF(設定!$I$15="名(所)",$M778&amp;"(　－　)")))))),IF(設定!$I$15="所・名",INDEX(リスト!$S$2:$S$48,MATCH($L778,リスト!$R$2:$R$48,0))&amp;"・"&amp;$M778,IF(設定!$I$15="所/名",INDEX(リスト!$S$2:$S$48,MATCH($L778,リスト!$R$2:$R$48,0))&amp;" / "&amp;$M778,IF(設定!$I$15="(所)名","("&amp;INDEX(リスト!$S$2:$S$48,MATCH($L778,リスト!$R$2:$R$48,0))&amp;") "&amp;$M778,IF(設定!$I$15="名・所",$M778&amp;"・"&amp;INDEX(リスト!$S$2:$S$48,MATCH($L778,リスト!$R$2:$R$48,0)),IF(設定!$I$15="名/所",$M778&amp;" / "&amp;INDEX(リスト!$S$2:$S$48,MATCH($L778,リスト!$R$2:$R$48,0)),IF(設定!$I$15="名(所)",$M778&amp;" ("&amp;INDEX(リスト!$S$2:$S$48,MATCH($L778,リスト!$R$2:$R$48,0))&amp;")")))))))))</f>
        <v/>
      </c>
    </row>
    <row r="779" spans="15:22" x14ac:dyDescent="0.4">
      <c r="O779" s="2" t="str">
        <f>IFERROR(IF($B779="","",INDEX(所属情報!$E:$E,MATCH($A779,所属情報!$A:$A,0))),"")</f>
        <v/>
      </c>
      <c r="P779" s="2" t="str">
        <f t="shared" si="36"/>
        <v/>
      </c>
      <c r="Q779" s="2" t="str">
        <f t="shared" si="37"/>
        <v/>
      </c>
      <c r="R779" s="2" t="str">
        <f t="shared" si="38"/>
        <v/>
      </c>
      <c r="S779" s="2" t="str">
        <f>IFERROR(IF($F779="","",INDEX(リスト!$C:$C,MATCH($F779,リスト!$B:$B,0))),"")</f>
        <v/>
      </c>
      <c r="T779" s="2" t="str">
        <f>IFERROR(IF($K779="","",INDEX(リスト!$F:$F,MATCH($K779,リスト!$E:$E,0))),"")</f>
        <v/>
      </c>
      <c r="U779" s="2" t="str">
        <f>IF($B779="","",RIGHT($G779*1000+200+COUNTIF($G$2:$G779,$G779),9))</f>
        <v/>
      </c>
      <c r="V779" s="2" t="str">
        <f>IF(OR($B779="",設定!$I$15="",設定!$I$15="独立"),"",IF($M779="","　－　",IF($L779="",IF(設定!$I$15="所・名","　－　・"&amp;$M779,IF(設定!$I$15="所/名","　－　 / "&amp;$M779,IF(設定!$I$15="(所)名","(　－　) "&amp;$M779,IF(設定!$I$15="名・所",$M779&amp;"・　－　",IF(設定!$I$15="名/所",$M779&amp;" / 　－　",IF(設定!$I$15="名(所)",$M779&amp;"(　－　)")))))),IF(設定!$I$15="所・名",INDEX(リスト!$S$2:$S$48,MATCH($L779,リスト!$R$2:$R$48,0))&amp;"・"&amp;$M779,IF(設定!$I$15="所/名",INDEX(リスト!$S$2:$S$48,MATCH($L779,リスト!$R$2:$R$48,0))&amp;" / "&amp;$M779,IF(設定!$I$15="(所)名","("&amp;INDEX(リスト!$S$2:$S$48,MATCH($L779,リスト!$R$2:$R$48,0))&amp;") "&amp;$M779,IF(設定!$I$15="名・所",$M779&amp;"・"&amp;INDEX(リスト!$S$2:$S$48,MATCH($L779,リスト!$R$2:$R$48,0)),IF(設定!$I$15="名/所",$M779&amp;" / "&amp;INDEX(リスト!$S$2:$S$48,MATCH($L779,リスト!$R$2:$R$48,0)),IF(設定!$I$15="名(所)",$M779&amp;" ("&amp;INDEX(リスト!$S$2:$S$48,MATCH($L779,リスト!$R$2:$R$48,0))&amp;")")))))))))</f>
        <v/>
      </c>
    </row>
    <row r="780" spans="15:22" x14ac:dyDescent="0.4">
      <c r="O780" s="2" t="str">
        <f>IFERROR(IF($B780="","",INDEX(所属情報!$E:$E,MATCH($A780,所属情報!$A:$A,0))),"")</f>
        <v/>
      </c>
      <c r="P780" s="2" t="str">
        <f t="shared" si="36"/>
        <v/>
      </c>
      <c r="Q780" s="2" t="str">
        <f t="shared" si="37"/>
        <v/>
      </c>
      <c r="R780" s="2" t="str">
        <f t="shared" si="38"/>
        <v/>
      </c>
      <c r="S780" s="2" t="str">
        <f>IFERROR(IF($F780="","",INDEX(リスト!$C:$C,MATCH($F780,リスト!$B:$B,0))),"")</f>
        <v/>
      </c>
      <c r="T780" s="2" t="str">
        <f>IFERROR(IF($K780="","",INDEX(リスト!$F:$F,MATCH($K780,リスト!$E:$E,0))),"")</f>
        <v/>
      </c>
      <c r="U780" s="2" t="str">
        <f>IF($B780="","",RIGHT($G780*1000+200+COUNTIF($G$2:$G780,$G780),9))</f>
        <v/>
      </c>
      <c r="V780" s="2" t="str">
        <f>IF(OR($B780="",設定!$I$15="",設定!$I$15="独立"),"",IF($M780="","　－　",IF($L780="",IF(設定!$I$15="所・名","　－　・"&amp;$M780,IF(設定!$I$15="所/名","　－　 / "&amp;$M780,IF(設定!$I$15="(所)名","(　－　) "&amp;$M780,IF(設定!$I$15="名・所",$M780&amp;"・　－　",IF(設定!$I$15="名/所",$M780&amp;" / 　－　",IF(設定!$I$15="名(所)",$M780&amp;"(　－　)")))))),IF(設定!$I$15="所・名",INDEX(リスト!$S$2:$S$48,MATCH($L780,リスト!$R$2:$R$48,0))&amp;"・"&amp;$M780,IF(設定!$I$15="所/名",INDEX(リスト!$S$2:$S$48,MATCH($L780,リスト!$R$2:$R$48,0))&amp;" / "&amp;$M780,IF(設定!$I$15="(所)名","("&amp;INDEX(リスト!$S$2:$S$48,MATCH($L780,リスト!$R$2:$R$48,0))&amp;") "&amp;$M780,IF(設定!$I$15="名・所",$M780&amp;"・"&amp;INDEX(リスト!$S$2:$S$48,MATCH($L780,リスト!$R$2:$R$48,0)),IF(設定!$I$15="名/所",$M780&amp;" / "&amp;INDEX(リスト!$S$2:$S$48,MATCH($L780,リスト!$R$2:$R$48,0)),IF(設定!$I$15="名(所)",$M780&amp;" ("&amp;INDEX(リスト!$S$2:$S$48,MATCH($L780,リスト!$R$2:$R$48,0))&amp;")")))))))))</f>
        <v/>
      </c>
    </row>
    <row r="781" spans="15:22" x14ac:dyDescent="0.4">
      <c r="O781" s="2" t="str">
        <f>IFERROR(IF($B781="","",INDEX(所属情報!$E:$E,MATCH($A781,所属情報!$A:$A,0))),"")</f>
        <v/>
      </c>
      <c r="P781" s="2" t="str">
        <f t="shared" si="36"/>
        <v/>
      </c>
      <c r="Q781" s="2" t="str">
        <f t="shared" si="37"/>
        <v/>
      </c>
      <c r="R781" s="2" t="str">
        <f t="shared" si="38"/>
        <v/>
      </c>
      <c r="S781" s="2" t="str">
        <f>IFERROR(IF($F781="","",INDEX(リスト!$C:$C,MATCH($F781,リスト!$B:$B,0))),"")</f>
        <v/>
      </c>
      <c r="T781" s="2" t="str">
        <f>IFERROR(IF($K781="","",INDEX(リスト!$F:$F,MATCH($K781,リスト!$E:$E,0))),"")</f>
        <v/>
      </c>
      <c r="U781" s="2" t="str">
        <f>IF($B781="","",RIGHT($G781*1000+200+COUNTIF($G$2:$G781,$G781),9))</f>
        <v/>
      </c>
      <c r="V781" s="2" t="str">
        <f>IF(OR($B781="",設定!$I$15="",設定!$I$15="独立"),"",IF($M781="","　－　",IF($L781="",IF(設定!$I$15="所・名","　－　・"&amp;$M781,IF(設定!$I$15="所/名","　－　 / "&amp;$M781,IF(設定!$I$15="(所)名","(　－　) "&amp;$M781,IF(設定!$I$15="名・所",$M781&amp;"・　－　",IF(設定!$I$15="名/所",$M781&amp;" / 　－　",IF(設定!$I$15="名(所)",$M781&amp;"(　－　)")))))),IF(設定!$I$15="所・名",INDEX(リスト!$S$2:$S$48,MATCH($L781,リスト!$R$2:$R$48,0))&amp;"・"&amp;$M781,IF(設定!$I$15="所/名",INDEX(リスト!$S$2:$S$48,MATCH($L781,リスト!$R$2:$R$48,0))&amp;" / "&amp;$M781,IF(設定!$I$15="(所)名","("&amp;INDEX(リスト!$S$2:$S$48,MATCH($L781,リスト!$R$2:$R$48,0))&amp;") "&amp;$M781,IF(設定!$I$15="名・所",$M781&amp;"・"&amp;INDEX(リスト!$S$2:$S$48,MATCH($L781,リスト!$R$2:$R$48,0)),IF(設定!$I$15="名/所",$M781&amp;" / "&amp;INDEX(リスト!$S$2:$S$48,MATCH($L781,リスト!$R$2:$R$48,0)),IF(設定!$I$15="名(所)",$M781&amp;" ("&amp;INDEX(リスト!$S$2:$S$48,MATCH($L781,リスト!$R$2:$R$48,0))&amp;")")))))))))</f>
        <v/>
      </c>
    </row>
    <row r="782" spans="15:22" x14ac:dyDescent="0.4">
      <c r="O782" s="2" t="str">
        <f>IFERROR(IF($B782="","",INDEX(所属情報!$E:$E,MATCH($A782,所属情報!$A:$A,0))),"")</f>
        <v/>
      </c>
      <c r="P782" s="2" t="str">
        <f t="shared" si="36"/>
        <v/>
      </c>
      <c r="Q782" s="2" t="str">
        <f t="shared" si="37"/>
        <v/>
      </c>
      <c r="R782" s="2" t="str">
        <f t="shared" si="38"/>
        <v/>
      </c>
      <c r="S782" s="2" t="str">
        <f>IFERROR(IF($F782="","",INDEX(リスト!$C:$C,MATCH($F782,リスト!$B:$B,0))),"")</f>
        <v/>
      </c>
      <c r="T782" s="2" t="str">
        <f>IFERROR(IF($K782="","",INDEX(リスト!$F:$F,MATCH($K782,リスト!$E:$E,0))),"")</f>
        <v/>
      </c>
      <c r="U782" s="2" t="str">
        <f>IF($B782="","",RIGHT($G782*1000+200+COUNTIF($G$2:$G782,$G782),9))</f>
        <v/>
      </c>
      <c r="V782" s="2" t="str">
        <f>IF(OR($B782="",設定!$I$15="",設定!$I$15="独立"),"",IF($M782="","　－　",IF($L782="",IF(設定!$I$15="所・名","　－　・"&amp;$M782,IF(設定!$I$15="所/名","　－　 / "&amp;$M782,IF(設定!$I$15="(所)名","(　－　) "&amp;$M782,IF(設定!$I$15="名・所",$M782&amp;"・　－　",IF(設定!$I$15="名/所",$M782&amp;" / 　－　",IF(設定!$I$15="名(所)",$M782&amp;"(　－　)")))))),IF(設定!$I$15="所・名",INDEX(リスト!$S$2:$S$48,MATCH($L782,リスト!$R$2:$R$48,0))&amp;"・"&amp;$M782,IF(設定!$I$15="所/名",INDEX(リスト!$S$2:$S$48,MATCH($L782,リスト!$R$2:$R$48,0))&amp;" / "&amp;$M782,IF(設定!$I$15="(所)名","("&amp;INDEX(リスト!$S$2:$S$48,MATCH($L782,リスト!$R$2:$R$48,0))&amp;") "&amp;$M782,IF(設定!$I$15="名・所",$M782&amp;"・"&amp;INDEX(リスト!$S$2:$S$48,MATCH($L782,リスト!$R$2:$R$48,0)),IF(設定!$I$15="名/所",$M782&amp;" / "&amp;INDEX(リスト!$S$2:$S$48,MATCH($L782,リスト!$R$2:$R$48,0)),IF(設定!$I$15="名(所)",$M782&amp;" ("&amp;INDEX(リスト!$S$2:$S$48,MATCH($L782,リスト!$R$2:$R$48,0))&amp;")")))))))))</f>
        <v/>
      </c>
    </row>
    <row r="783" spans="15:22" x14ac:dyDescent="0.4">
      <c r="O783" s="2" t="str">
        <f>IFERROR(IF($B783="","",INDEX(所属情報!$E:$E,MATCH($A783,所属情報!$A:$A,0))),"")</f>
        <v/>
      </c>
      <c r="P783" s="2" t="str">
        <f t="shared" si="36"/>
        <v/>
      </c>
      <c r="Q783" s="2" t="str">
        <f t="shared" si="37"/>
        <v/>
      </c>
      <c r="R783" s="2" t="str">
        <f t="shared" si="38"/>
        <v/>
      </c>
      <c r="S783" s="2" t="str">
        <f>IFERROR(IF($F783="","",INDEX(リスト!$C:$C,MATCH($F783,リスト!$B:$B,0))),"")</f>
        <v/>
      </c>
      <c r="T783" s="2" t="str">
        <f>IFERROR(IF($K783="","",INDEX(リスト!$F:$F,MATCH($K783,リスト!$E:$E,0))),"")</f>
        <v/>
      </c>
      <c r="U783" s="2" t="str">
        <f>IF($B783="","",RIGHT($G783*1000+200+COUNTIF($G$2:$G783,$G783),9))</f>
        <v/>
      </c>
      <c r="V783" s="2" t="str">
        <f>IF(OR($B783="",設定!$I$15="",設定!$I$15="独立"),"",IF($M783="","　－　",IF($L783="",IF(設定!$I$15="所・名","　－　・"&amp;$M783,IF(設定!$I$15="所/名","　－　 / "&amp;$M783,IF(設定!$I$15="(所)名","(　－　) "&amp;$M783,IF(設定!$I$15="名・所",$M783&amp;"・　－　",IF(設定!$I$15="名/所",$M783&amp;" / 　－　",IF(設定!$I$15="名(所)",$M783&amp;"(　－　)")))))),IF(設定!$I$15="所・名",INDEX(リスト!$S$2:$S$48,MATCH($L783,リスト!$R$2:$R$48,0))&amp;"・"&amp;$M783,IF(設定!$I$15="所/名",INDEX(リスト!$S$2:$S$48,MATCH($L783,リスト!$R$2:$R$48,0))&amp;" / "&amp;$M783,IF(設定!$I$15="(所)名","("&amp;INDEX(リスト!$S$2:$S$48,MATCH($L783,リスト!$R$2:$R$48,0))&amp;") "&amp;$M783,IF(設定!$I$15="名・所",$M783&amp;"・"&amp;INDEX(リスト!$S$2:$S$48,MATCH($L783,リスト!$R$2:$R$48,0)),IF(設定!$I$15="名/所",$M783&amp;" / "&amp;INDEX(リスト!$S$2:$S$48,MATCH($L783,リスト!$R$2:$R$48,0)),IF(設定!$I$15="名(所)",$M783&amp;" ("&amp;INDEX(リスト!$S$2:$S$48,MATCH($L783,リスト!$R$2:$R$48,0))&amp;")")))))))))</f>
        <v/>
      </c>
    </row>
    <row r="784" spans="15:22" x14ac:dyDescent="0.4">
      <c r="O784" s="2" t="str">
        <f>IFERROR(IF($B784="","",INDEX(所属情報!$E:$E,MATCH($A784,所属情報!$A:$A,0))),"")</f>
        <v/>
      </c>
      <c r="P784" s="2" t="str">
        <f t="shared" si="36"/>
        <v/>
      </c>
      <c r="Q784" s="2" t="str">
        <f t="shared" si="37"/>
        <v/>
      </c>
      <c r="R784" s="2" t="str">
        <f t="shared" si="38"/>
        <v/>
      </c>
      <c r="S784" s="2" t="str">
        <f>IFERROR(IF($F784="","",INDEX(リスト!$C:$C,MATCH($F784,リスト!$B:$B,0))),"")</f>
        <v/>
      </c>
      <c r="T784" s="2" t="str">
        <f>IFERROR(IF($K784="","",INDEX(リスト!$F:$F,MATCH($K784,リスト!$E:$E,0))),"")</f>
        <v/>
      </c>
      <c r="U784" s="2" t="str">
        <f>IF($B784="","",RIGHT($G784*1000+200+COUNTIF($G$2:$G784,$G784),9))</f>
        <v/>
      </c>
      <c r="V784" s="2" t="str">
        <f>IF(OR($B784="",設定!$I$15="",設定!$I$15="独立"),"",IF($M784="","　－　",IF($L784="",IF(設定!$I$15="所・名","　－　・"&amp;$M784,IF(設定!$I$15="所/名","　－　 / "&amp;$M784,IF(設定!$I$15="(所)名","(　－　) "&amp;$M784,IF(設定!$I$15="名・所",$M784&amp;"・　－　",IF(設定!$I$15="名/所",$M784&amp;" / 　－　",IF(設定!$I$15="名(所)",$M784&amp;"(　－　)")))))),IF(設定!$I$15="所・名",INDEX(リスト!$S$2:$S$48,MATCH($L784,リスト!$R$2:$R$48,0))&amp;"・"&amp;$M784,IF(設定!$I$15="所/名",INDEX(リスト!$S$2:$S$48,MATCH($L784,リスト!$R$2:$R$48,0))&amp;" / "&amp;$M784,IF(設定!$I$15="(所)名","("&amp;INDEX(リスト!$S$2:$S$48,MATCH($L784,リスト!$R$2:$R$48,0))&amp;") "&amp;$M784,IF(設定!$I$15="名・所",$M784&amp;"・"&amp;INDEX(リスト!$S$2:$S$48,MATCH($L784,リスト!$R$2:$R$48,0)),IF(設定!$I$15="名/所",$M784&amp;" / "&amp;INDEX(リスト!$S$2:$S$48,MATCH($L784,リスト!$R$2:$R$48,0)),IF(設定!$I$15="名(所)",$M784&amp;" ("&amp;INDEX(リスト!$S$2:$S$48,MATCH($L784,リスト!$R$2:$R$48,0))&amp;")")))))))))</f>
        <v/>
      </c>
    </row>
    <row r="785" spans="15:22" x14ac:dyDescent="0.4">
      <c r="O785" s="2" t="str">
        <f>IFERROR(IF($B785="","",INDEX(所属情報!$E:$E,MATCH($A785,所属情報!$A:$A,0))),"")</f>
        <v/>
      </c>
      <c r="P785" s="2" t="str">
        <f t="shared" si="36"/>
        <v/>
      </c>
      <c r="Q785" s="2" t="str">
        <f t="shared" si="37"/>
        <v/>
      </c>
      <c r="R785" s="2" t="str">
        <f t="shared" si="38"/>
        <v/>
      </c>
      <c r="S785" s="2" t="str">
        <f>IFERROR(IF($F785="","",INDEX(リスト!$C:$C,MATCH($F785,リスト!$B:$B,0))),"")</f>
        <v/>
      </c>
      <c r="T785" s="2" t="str">
        <f>IFERROR(IF($K785="","",INDEX(リスト!$F:$F,MATCH($K785,リスト!$E:$E,0))),"")</f>
        <v/>
      </c>
      <c r="U785" s="2" t="str">
        <f>IF($B785="","",RIGHT($G785*1000+200+COUNTIF($G$2:$G785,$G785),9))</f>
        <v/>
      </c>
      <c r="V785" s="2" t="str">
        <f>IF(OR($B785="",設定!$I$15="",設定!$I$15="独立"),"",IF($M785="","　－　",IF($L785="",IF(設定!$I$15="所・名","　－　・"&amp;$M785,IF(設定!$I$15="所/名","　－　 / "&amp;$M785,IF(設定!$I$15="(所)名","(　－　) "&amp;$M785,IF(設定!$I$15="名・所",$M785&amp;"・　－　",IF(設定!$I$15="名/所",$M785&amp;" / 　－　",IF(設定!$I$15="名(所)",$M785&amp;"(　－　)")))))),IF(設定!$I$15="所・名",INDEX(リスト!$S$2:$S$48,MATCH($L785,リスト!$R$2:$R$48,0))&amp;"・"&amp;$M785,IF(設定!$I$15="所/名",INDEX(リスト!$S$2:$S$48,MATCH($L785,リスト!$R$2:$R$48,0))&amp;" / "&amp;$M785,IF(設定!$I$15="(所)名","("&amp;INDEX(リスト!$S$2:$S$48,MATCH($L785,リスト!$R$2:$R$48,0))&amp;") "&amp;$M785,IF(設定!$I$15="名・所",$M785&amp;"・"&amp;INDEX(リスト!$S$2:$S$48,MATCH($L785,リスト!$R$2:$R$48,0)),IF(設定!$I$15="名/所",$M785&amp;" / "&amp;INDEX(リスト!$S$2:$S$48,MATCH($L785,リスト!$R$2:$R$48,0)),IF(設定!$I$15="名(所)",$M785&amp;" ("&amp;INDEX(リスト!$S$2:$S$48,MATCH($L785,リスト!$R$2:$R$48,0))&amp;")")))))))))</f>
        <v/>
      </c>
    </row>
    <row r="786" spans="15:22" x14ac:dyDescent="0.4">
      <c r="O786" s="2" t="str">
        <f>IFERROR(IF($B786="","",INDEX(所属情報!$E:$E,MATCH($A786,所属情報!$A:$A,0))),"")</f>
        <v/>
      </c>
      <c r="P786" s="2" t="str">
        <f t="shared" si="36"/>
        <v/>
      </c>
      <c r="Q786" s="2" t="str">
        <f t="shared" si="37"/>
        <v/>
      </c>
      <c r="R786" s="2" t="str">
        <f t="shared" si="38"/>
        <v/>
      </c>
      <c r="S786" s="2" t="str">
        <f>IFERROR(IF($F786="","",INDEX(リスト!$C:$C,MATCH($F786,リスト!$B:$B,0))),"")</f>
        <v/>
      </c>
      <c r="T786" s="2" t="str">
        <f>IFERROR(IF($K786="","",INDEX(リスト!$F:$F,MATCH($K786,リスト!$E:$E,0))),"")</f>
        <v/>
      </c>
      <c r="U786" s="2" t="str">
        <f>IF($B786="","",RIGHT($G786*1000+200+COUNTIF($G$2:$G786,$G786),9))</f>
        <v/>
      </c>
      <c r="V786" s="2" t="str">
        <f>IF(OR($B786="",設定!$I$15="",設定!$I$15="独立"),"",IF($M786="","　－　",IF($L786="",IF(設定!$I$15="所・名","　－　・"&amp;$M786,IF(設定!$I$15="所/名","　－　 / "&amp;$M786,IF(設定!$I$15="(所)名","(　－　) "&amp;$M786,IF(設定!$I$15="名・所",$M786&amp;"・　－　",IF(設定!$I$15="名/所",$M786&amp;" / 　－　",IF(設定!$I$15="名(所)",$M786&amp;"(　－　)")))))),IF(設定!$I$15="所・名",INDEX(リスト!$S$2:$S$48,MATCH($L786,リスト!$R$2:$R$48,0))&amp;"・"&amp;$M786,IF(設定!$I$15="所/名",INDEX(リスト!$S$2:$S$48,MATCH($L786,リスト!$R$2:$R$48,0))&amp;" / "&amp;$M786,IF(設定!$I$15="(所)名","("&amp;INDEX(リスト!$S$2:$S$48,MATCH($L786,リスト!$R$2:$R$48,0))&amp;") "&amp;$M786,IF(設定!$I$15="名・所",$M786&amp;"・"&amp;INDEX(リスト!$S$2:$S$48,MATCH($L786,リスト!$R$2:$R$48,0)),IF(設定!$I$15="名/所",$M786&amp;" / "&amp;INDEX(リスト!$S$2:$S$48,MATCH($L786,リスト!$R$2:$R$48,0)),IF(設定!$I$15="名(所)",$M786&amp;" ("&amp;INDEX(リスト!$S$2:$S$48,MATCH($L786,リスト!$R$2:$R$48,0))&amp;")")))))))))</f>
        <v/>
      </c>
    </row>
    <row r="787" spans="15:22" x14ac:dyDescent="0.4">
      <c r="O787" s="2" t="str">
        <f>IFERROR(IF($B787="","",INDEX(所属情報!$E:$E,MATCH($A787,所属情報!$A:$A,0))),"")</f>
        <v/>
      </c>
      <c r="P787" s="2" t="str">
        <f t="shared" si="36"/>
        <v/>
      </c>
      <c r="Q787" s="2" t="str">
        <f t="shared" si="37"/>
        <v/>
      </c>
      <c r="R787" s="2" t="str">
        <f t="shared" si="38"/>
        <v/>
      </c>
      <c r="S787" s="2" t="str">
        <f>IFERROR(IF($F787="","",INDEX(リスト!$C:$C,MATCH($F787,リスト!$B:$B,0))),"")</f>
        <v/>
      </c>
      <c r="T787" s="2" t="str">
        <f>IFERROR(IF($K787="","",INDEX(リスト!$F:$F,MATCH($K787,リスト!$E:$E,0))),"")</f>
        <v/>
      </c>
      <c r="U787" s="2" t="str">
        <f>IF($B787="","",RIGHT($G787*1000+200+COUNTIF($G$2:$G787,$G787),9))</f>
        <v/>
      </c>
      <c r="V787" s="2" t="str">
        <f>IF(OR($B787="",設定!$I$15="",設定!$I$15="独立"),"",IF($M787="","　－　",IF($L787="",IF(設定!$I$15="所・名","　－　・"&amp;$M787,IF(設定!$I$15="所/名","　－　 / "&amp;$M787,IF(設定!$I$15="(所)名","(　－　) "&amp;$M787,IF(設定!$I$15="名・所",$M787&amp;"・　－　",IF(設定!$I$15="名/所",$M787&amp;" / 　－　",IF(設定!$I$15="名(所)",$M787&amp;"(　－　)")))))),IF(設定!$I$15="所・名",INDEX(リスト!$S$2:$S$48,MATCH($L787,リスト!$R$2:$R$48,0))&amp;"・"&amp;$M787,IF(設定!$I$15="所/名",INDEX(リスト!$S$2:$S$48,MATCH($L787,リスト!$R$2:$R$48,0))&amp;" / "&amp;$M787,IF(設定!$I$15="(所)名","("&amp;INDEX(リスト!$S$2:$S$48,MATCH($L787,リスト!$R$2:$R$48,0))&amp;") "&amp;$M787,IF(設定!$I$15="名・所",$M787&amp;"・"&amp;INDEX(リスト!$S$2:$S$48,MATCH($L787,リスト!$R$2:$R$48,0)),IF(設定!$I$15="名/所",$M787&amp;" / "&amp;INDEX(リスト!$S$2:$S$48,MATCH($L787,リスト!$R$2:$R$48,0)),IF(設定!$I$15="名(所)",$M787&amp;" ("&amp;INDEX(リスト!$S$2:$S$48,MATCH($L787,リスト!$R$2:$R$48,0))&amp;")")))))))))</f>
        <v/>
      </c>
    </row>
    <row r="788" spans="15:22" x14ac:dyDescent="0.4">
      <c r="O788" s="2" t="str">
        <f>IFERROR(IF($B788="","",INDEX(所属情報!$E:$E,MATCH($A788,所属情報!$A:$A,0))),"")</f>
        <v/>
      </c>
      <c r="P788" s="2" t="str">
        <f t="shared" si="36"/>
        <v/>
      </c>
      <c r="Q788" s="2" t="str">
        <f t="shared" si="37"/>
        <v/>
      </c>
      <c r="R788" s="2" t="str">
        <f t="shared" si="38"/>
        <v/>
      </c>
      <c r="S788" s="2" t="str">
        <f>IFERROR(IF($F788="","",INDEX(リスト!$C:$C,MATCH($F788,リスト!$B:$B,0))),"")</f>
        <v/>
      </c>
      <c r="T788" s="2" t="str">
        <f>IFERROR(IF($K788="","",INDEX(リスト!$F:$F,MATCH($K788,リスト!$E:$E,0))),"")</f>
        <v/>
      </c>
      <c r="U788" s="2" t="str">
        <f>IF($B788="","",RIGHT($G788*1000+200+COUNTIF($G$2:$G788,$G788),9))</f>
        <v/>
      </c>
      <c r="V788" s="2" t="str">
        <f>IF(OR($B788="",設定!$I$15="",設定!$I$15="独立"),"",IF($M788="","　－　",IF($L788="",IF(設定!$I$15="所・名","　－　・"&amp;$M788,IF(設定!$I$15="所/名","　－　 / "&amp;$M788,IF(設定!$I$15="(所)名","(　－　) "&amp;$M788,IF(設定!$I$15="名・所",$M788&amp;"・　－　",IF(設定!$I$15="名/所",$M788&amp;" / 　－　",IF(設定!$I$15="名(所)",$M788&amp;"(　－　)")))))),IF(設定!$I$15="所・名",INDEX(リスト!$S$2:$S$48,MATCH($L788,リスト!$R$2:$R$48,0))&amp;"・"&amp;$M788,IF(設定!$I$15="所/名",INDEX(リスト!$S$2:$S$48,MATCH($L788,リスト!$R$2:$R$48,0))&amp;" / "&amp;$M788,IF(設定!$I$15="(所)名","("&amp;INDEX(リスト!$S$2:$S$48,MATCH($L788,リスト!$R$2:$R$48,0))&amp;") "&amp;$M788,IF(設定!$I$15="名・所",$M788&amp;"・"&amp;INDEX(リスト!$S$2:$S$48,MATCH($L788,リスト!$R$2:$R$48,0)),IF(設定!$I$15="名/所",$M788&amp;" / "&amp;INDEX(リスト!$S$2:$S$48,MATCH($L788,リスト!$R$2:$R$48,0)),IF(設定!$I$15="名(所)",$M788&amp;" ("&amp;INDEX(リスト!$S$2:$S$48,MATCH($L788,リスト!$R$2:$R$48,0))&amp;")")))))))))</f>
        <v/>
      </c>
    </row>
    <row r="789" spans="15:22" x14ac:dyDescent="0.4">
      <c r="O789" s="2" t="str">
        <f>IFERROR(IF($B789="","",INDEX(所属情報!$E:$E,MATCH($A789,所属情報!$A:$A,0))),"")</f>
        <v/>
      </c>
      <c r="P789" s="2" t="str">
        <f t="shared" si="36"/>
        <v/>
      </c>
      <c r="Q789" s="2" t="str">
        <f t="shared" si="37"/>
        <v/>
      </c>
      <c r="R789" s="2" t="str">
        <f t="shared" si="38"/>
        <v/>
      </c>
      <c r="S789" s="2" t="str">
        <f>IFERROR(IF($F789="","",INDEX(リスト!$C:$C,MATCH($F789,リスト!$B:$B,0))),"")</f>
        <v/>
      </c>
      <c r="T789" s="2" t="str">
        <f>IFERROR(IF($K789="","",INDEX(リスト!$F:$F,MATCH($K789,リスト!$E:$E,0))),"")</f>
        <v/>
      </c>
      <c r="U789" s="2" t="str">
        <f>IF($B789="","",RIGHT($G789*1000+200+COUNTIF($G$2:$G789,$G789),9))</f>
        <v/>
      </c>
      <c r="V789" s="2" t="str">
        <f>IF(OR($B789="",設定!$I$15="",設定!$I$15="独立"),"",IF($M789="","　－　",IF($L789="",IF(設定!$I$15="所・名","　－　・"&amp;$M789,IF(設定!$I$15="所/名","　－　 / "&amp;$M789,IF(設定!$I$15="(所)名","(　－　) "&amp;$M789,IF(設定!$I$15="名・所",$M789&amp;"・　－　",IF(設定!$I$15="名/所",$M789&amp;" / 　－　",IF(設定!$I$15="名(所)",$M789&amp;"(　－　)")))))),IF(設定!$I$15="所・名",INDEX(リスト!$S$2:$S$48,MATCH($L789,リスト!$R$2:$R$48,0))&amp;"・"&amp;$M789,IF(設定!$I$15="所/名",INDEX(リスト!$S$2:$S$48,MATCH($L789,リスト!$R$2:$R$48,0))&amp;" / "&amp;$M789,IF(設定!$I$15="(所)名","("&amp;INDEX(リスト!$S$2:$S$48,MATCH($L789,リスト!$R$2:$R$48,0))&amp;") "&amp;$M789,IF(設定!$I$15="名・所",$M789&amp;"・"&amp;INDEX(リスト!$S$2:$S$48,MATCH($L789,リスト!$R$2:$R$48,0)),IF(設定!$I$15="名/所",$M789&amp;" / "&amp;INDEX(リスト!$S$2:$S$48,MATCH($L789,リスト!$R$2:$R$48,0)),IF(設定!$I$15="名(所)",$M789&amp;" ("&amp;INDEX(リスト!$S$2:$S$48,MATCH($L789,リスト!$R$2:$R$48,0))&amp;")")))))))))</f>
        <v/>
      </c>
    </row>
    <row r="790" spans="15:22" x14ac:dyDescent="0.4">
      <c r="O790" s="2" t="str">
        <f>IFERROR(IF($B790="","",INDEX(所属情報!$E:$E,MATCH($A790,所属情報!$A:$A,0))),"")</f>
        <v/>
      </c>
      <c r="P790" s="2" t="str">
        <f t="shared" si="36"/>
        <v/>
      </c>
      <c r="Q790" s="2" t="str">
        <f t="shared" si="37"/>
        <v/>
      </c>
      <c r="R790" s="2" t="str">
        <f t="shared" si="38"/>
        <v/>
      </c>
      <c r="S790" s="2" t="str">
        <f>IFERROR(IF($F790="","",INDEX(リスト!$C:$C,MATCH($F790,リスト!$B:$B,0))),"")</f>
        <v/>
      </c>
      <c r="T790" s="2" t="str">
        <f>IFERROR(IF($K790="","",INDEX(リスト!$F:$F,MATCH($K790,リスト!$E:$E,0))),"")</f>
        <v/>
      </c>
      <c r="U790" s="2" t="str">
        <f>IF($B790="","",RIGHT($G790*1000+200+COUNTIF($G$2:$G790,$G790),9))</f>
        <v/>
      </c>
      <c r="V790" s="2" t="str">
        <f>IF(OR($B790="",設定!$I$15="",設定!$I$15="独立"),"",IF($M790="","　－　",IF($L790="",IF(設定!$I$15="所・名","　－　・"&amp;$M790,IF(設定!$I$15="所/名","　－　 / "&amp;$M790,IF(設定!$I$15="(所)名","(　－　) "&amp;$M790,IF(設定!$I$15="名・所",$M790&amp;"・　－　",IF(設定!$I$15="名/所",$M790&amp;" / 　－　",IF(設定!$I$15="名(所)",$M790&amp;"(　－　)")))))),IF(設定!$I$15="所・名",INDEX(リスト!$S$2:$S$48,MATCH($L790,リスト!$R$2:$R$48,0))&amp;"・"&amp;$M790,IF(設定!$I$15="所/名",INDEX(リスト!$S$2:$S$48,MATCH($L790,リスト!$R$2:$R$48,0))&amp;" / "&amp;$M790,IF(設定!$I$15="(所)名","("&amp;INDEX(リスト!$S$2:$S$48,MATCH($L790,リスト!$R$2:$R$48,0))&amp;") "&amp;$M790,IF(設定!$I$15="名・所",$M790&amp;"・"&amp;INDEX(リスト!$S$2:$S$48,MATCH($L790,リスト!$R$2:$R$48,0)),IF(設定!$I$15="名/所",$M790&amp;" / "&amp;INDEX(リスト!$S$2:$S$48,MATCH($L790,リスト!$R$2:$R$48,0)),IF(設定!$I$15="名(所)",$M790&amp;" ("&amp;INDEX(リスト!$S$2:$S$48,MATCH($L790,リスト!$R$2:$R$48,0))&amp;")")))))))))</f>
        <v/>
      </c>
    </row>
    <row r="791" spans="15:22" x14ac:dyDescent="0.4">
      <c r="O791" s="2" t="str">
        <f>IFERROR(IF($B791="","",INDEX(所属情報!$E:$E,MATCH($A791,所属情報!$A:$A,0))),"")</f>
        <v/>
      </c>
      <c r="P791" s="2" t="str">
        <f t="shared" si="36"/>
        <v/>
      </c>
      <c r="Q791" s="2" t="str">
        <f t="shared" si="37"/>
        <v/>
      </c>
      <c r="R791" s="2" t="str">
        <f t="shared" si="38"/>
        <v/>
      </c>
      <c r="S791" s="2" t="str">
        <f>IFERROR(IF($F791="","",INDEX(リスト!$C:$C,MATCH($F791,リスト!$B:$B,0))),"")</f>
        <v/>
      </c>
      <c r="T791" s="2" t="str">
        <f>IFERROR(IF($K791="","",INDEX(リスト!$F:$F,MATCH($K791,リスト!$E:$E,0))),"")</f>
        <v/>
      </c>
      <c r="U791" s="2" t="str">
        <f>IF($B791="","",RIGHT($G791*1000+200+COUNTIF($G$2:$G791,$G791),9))</f>
        <v/>
      </c>
      <c r="V791" s="2" t="str">
        <f>IF(OR($B791="",設定!$I$15="",設定!$I$15="独立"),"",IF($M791="","　－　",IF($L791="",IF(設定!$I$15="所・名","　－　・"&amp;$M791,IF(設定!$I$15="所/名","　－　 / "&amp;$M791,IF(設定!$I$15="(所)名","(　－　) "&amp;$M791,IF(設定!$I$15="名・所",$M791&amp;"・　－　",IF(設定!$I$15="名/所",$M791&amp;" / 　－　",IF(設定!$I$15="名(所)",$M791&amp;"(　－　)")))))),IF(設定!$I$15="所・名",INDEX(リスト!$S$2:$S$48,MATCH($L791,リスト!$R$2:$R$48,0))&amp;"・"&amp;$M791,IF(設定!$I$15="所/名",INDEX(リスト!$S$2:$S$48,MATCH($L791,リスト!$R$2:$R$48,0))&amp;" / "&amp;$M791,IF(設定!$I$15="(所)名","("&amp;INDEX(リスト!$S$2:$S$48,MATCH($L791,リスト!$R$2:$R$48,0))&amp;") "&amp;$M791,IF(設定!$I$15="名・所",$M791&amp;"・"&amp;INDEX(リスト!$S$2:$S$48,MATCH($L791,リスト!$R$2:$R$48,0)),IF(設定!$I$15="名/所",$M791&amp;" / "&amp;INDEX(リスト!$S$2:$S$48,MATCH($L791,リスト!$R$2:$R$48,0)),IF(設定!$I$15="名(所)",$M791&amp;" ("&amp;INDEX(リスト!$S$2:$S$48,MATCH($L791,リスト!$R$2:$R$48,0))&amp;")")))))))))</f>
        <v/>
      </c>
    </row>
    <row r="792" spans="15:22" x14ac:dyDescent="0.4">
      <c r="O792" s="2" t="str">
        <f>IFERROR(IF($B792="","",INDEX(所属情報!$E:$E,MATCH($A792,所属情報!$A:$A,0))),"")</f>
        <v/>
      </c>
      <c r="P792" s="2" t="str">
        <f t="shared" si="36"/>
        <v/>
      </c>
      <c r="Q792" s="2" t="str">
        <f t="shared" si="37"/>
        <v/>
      </c>
      <c r="R792" s="2" t="str">
        <f t="shared" si="38"/>
        <v/>
      </c>
      <c r="S792" s="2" t="str">
        <f>IFERROR(IF($F792="","",INDEX(リスト!$C:$C,MATCH($F792,リスト!$B:$B,0))),"")</f>
        <v/>
      </c>
      <c r="T792" s="2" t="str">
        <f>IFERROR(IF($K792="","",INDEX(リスト!$F:$F,MATCH($K792,リスト!$E:$E,0))),"")</f>
        <v/>
      </c>
      <c r="U792" s="2" t="str">
        <f>IF($B792="","",RIGHT($G792*1000+200+COUNTIF($G$2:$G792,$G792),9))</f>
        <v/>
      </c>
      <c r="V792" s="2" t="str">
        <f>IF(OR($B792="",設定!$I$15="",設定!$I$15="独立"),"",IF($M792="","　－　",IF($L792="",IF(設定!$I$15="所・名","　－　・"&amp;$M792,IF(設定!$I$15="所/名","　－　 / "&amp;$M792,IF(設定!$I$15="(所)名","(　－　) "&amp;$M792,IF(設定!$I$15="名・所",$M792&amp;"・　－　",IF(設定!$I$15="名/所",$M792&amp;" / 　－　",IF(設定!$I$15="名(所)",$M792&amp;"(　－　)")))))),IF(設定!$I$15="所・名",INDEX(リスト!$S$2:$S$48,MATCH($L792,リスト!$R$2:$R$48,0))&amp;"・"&amp;$M792,IF(設定!$I$15="所/名",INDEX(リスト!$S$2:$S$48,MATCH($L792,リスト!$R$2:$R$48,0))&amp;" / "&amp;$M792,IF(設定!$I$15="(所)名","("&amp;INDEX(リスト!$S$2:$S$48,MATCH($L792,リスト!$R$2:$R$48,0))&amp;") "&amp;$M792,IF(設定!$I$15="名・所",$M792&amp;"・"&amp;INDEX(リスト!$S$2:$S$48,MATCH($L792,リスト!$R$2:$R$48,0)),IF(設定!$I$15="名/所",$M792&amp;" / "&amp;INDEX(リスト!$S$2:$S$48,MATCH($L792,リスト!$R$2:$R$48,0)),IF(設定!$I$15="名(所)",$M792&amp;" ("&amp;INDEX(リスト!$S$2:$S$48,MATCH($L792,リスト!$R$2:$R$48,0))&amp;")")))))))))</f>
        <v/>
      </c>
    </row>
    <row r="793" spans="15:22" x14ac:dyDescent="0.4">
      <c r="O793" s="2" t="str">
        <f>IFERROR(IF($B793="","",INDEX(所属情報!$E:$E,MATCH($A793,所属情報!$A:$A,0))),"")</f>
        <v/>
      </c>
      <c r="P793" s="2" t="str">
        <f t="shared" si="36"/>
        <v/>
      </c>
      <c r="Q793" s="2" t="str">
        <f t="shared" si="37"/>
        <v/>
      </c>
      <c r="R793" s="2" t="str">
        <f t="shared" si="38"/>
        <v/>
      </c>
      <c r="S793" s="2" t="str">
        <f>IFERROR(IF($F793="","",INDEX(リスト!$C:$C,MATCH($F793,リスト!$B:$B,0))),"")</f>
        <v/>
      </c>
      <c r="T793" s="2" t="str">
        <f>IFERROR(IF($K793="","",INDEX(リスト!$F:$F,MATCH($K793,リスト!$E:$E,0))),"")</f>
        <v/>
      </c>
      <c r="U793" s="2" t="str">
        <f>IF($B793="","",RIGHT($G793*1000+200+COUNTIF($G$2:$G793,$G793),9))</f>
        <v/>
      </c>
      <c r="V793" s="2" t="str">
        <f>IF(OR($B793="",設定!$I$15="",設定!$I$15="独立"),"",IF($M793="","　－　",IF($L793="",IF(設定!$I$15="所・名","　－　・"&amp;$M793,IF(設定!$I$15="所/名","　－　 / "&amp;$M793,IF(設定!$I$15="(所)名","(　－　) "&amp;$M793,IF(設定!$I$15="名・所",$M793&amp;"・　－　",IF(設定!$I$15="名/所",$M793&amp;" / 　－　",IF(設定!$I$15="名(所)",$M793&amp;"(　－　)")))))),IF(設定!$I$15="所・名",INDEX(リスト!$S$2:$S$48,MATCH($L793,リスト!$R$2:$R$48,0))&amp;"・"&amp;$M793,IF(設定!$I$15="所/名",INDEX(リスト!$S$2:$S$48,MATCH($L793,リスト!$R$2:$R$48,0))&amp;" / "&amp;$M793,IF(設定!$I$15="(所)名","("&amp;INDEX(リスト!$S$2:$S$48,MATCH($L793,リスト!$R$2:$R$48,0))&amp;") "&amp;$M793,IF(設定!$I$15="名・所",$M793&amp;"・"&amp;INDEX(リスト!$S$2:$S$48,MATCH($L793,リスト!$R$2:$R$48,0)),IF(設定!$I$15="名/所",$M793&amp;" / "&amp;INDEX(リスト!$S$2:$S$48,MATCH($L793,リスト!$R$2:$R$48,0)),IF(設定!$I$15="名(所)",$M793&amp;" ("&amp;INDEX(リスト!$S$2:$S$48,MATCH($L793,リスト!$R$2:$R$48,0))&amp;")")))))))))</f>
        <v/>
      </c>
    </row>
    <row r="794" spans="15:22" x14ac:dyDescent="0.4">
      <c r="O794" s="2" t="str">
        <f>IFERROR(IF($B794="","",INDEX(所属情報!$E:$E,MATCH($A794,所属情報!$A:$A,0))),"")</f>
        <v/>
      </c>
      <c r="P794" s="2" t="str">
        <f t="shared" si="36"/>
        <v/>
      </c>
      <c r="Q794" s="2" t="str">
        <f t="shared" si="37"/>
        <v/>
      </c>
      <c r="R794" s="2" t="str">
        <f t="shared" si="38"/>
        <v/>
      </c>
      <c r="S794" s="2" t="str">
        <f>IFERROR(IF($F794="","",INDEX(リスト!$C:$C,MATCH($F794,リスト!$B:$B,0))),"")</f>
        <v/>
      </c>
      <c r="T794" s="2" t="str">
        <f>IFERROR(IF($K794="","",INDEX(リスト!$F:$F,MATCH($K794,リスト!$E:$E,0))),"")</f>
        <v/>
      </c>
      <c r="U794" s="2" t="str">
        <f>IF($B794="","",RIGHT($G794*1000+200+COUNTIF($G$2:$G794,$G794),9))</f>
        <v/>
      </c>
      <c r="V794" s="2" t="str">
        <f>IF(OR($B794="",設定!$I$15="",設定!$I$15="独立"),"",IF($M794="","　－　",IF($L794="",IF(設定!$I$15="所・名","　－　・"&amp;$M794,IF(設定!$I$15="所/名","　－　 / "&amp;$M794,IF(設定!$I$15="(所)名","(　－　) "&amp;$M794,IF(設定!$I$15="名・所",$M794&amp;"・　－　",IF(設定!$I$15="名/所",$M794&amp;" / 　－　",IF(設定!$I$15="名(所)",$M794&amp;"(　－　)")))))),IF(設定!$I$15="所・名",INDEX(リスト!$S$2:$S$48,MATCH($L794,リスト!$R$2:$R$48,0))&amp;"・"&amp;$M794,IF(設定!$I$15="所/名",INDEX(リスト!$S$2:$S$48,MATCH($L794,リスト!$R$2:$R$48,0))&amp;" / "&amp;$M794,IF(設定!$I$15="(所)名","("&amp;INDEX(リスト!$S$2:$S$48,MATCH($L794,リスト!$R$2:$R$48,0))&amp;") "&amp;$M794,IF(設定!$I$15="名・所",$M794&amp;"・"&amp;INDEX(リスト!$S$2:$S$48,MATCH($L794,リスト!$R$2:$R$48,0)),IF(設定!$I$15="名/所",$M794&amp;" / "&amp;INDEX(リスト!$S$2:$S$48,MATCH($L794,リスト!$R$2:$R$48,0)),IF(設定!$I$15="名(所)",$M794&amp;" ("&amp;INDEX(リスト!$S$2:$S$48,MATCH($L794,リスト!$R$2:$R$48,0))&amp;")")))))))))</f>
        <v/>
      </c>
    </row>
    <row r="795" spans="15:22" x14ac:dyDescent="0.4">
      <c r="O795" s="2" t="str">
        <f>IFERROR(IF($B795="","",INDEX(所属情報!$E:$E,MATCH($A795,所属情報!$A:$A,0))),"")</f>
        <v/>
      </c>
      <c r="P795" s="2" t="str">
        <f t="shared" si="36"/>
        <v/>
      </c>
      <c r="Q795" s="2" t="str">
        <f t="shared" si="37"/>
        <v/>
      </c>
      <c r="R795" s="2" t="str">
        <f t="shared" si="38"/>
        <v/>
      </c>
      <c r="S795" s="2" t="str">
        <f>IFERROR(IF($F795="","",INDEX(リスト!$C:$C,MATCH($F795,リスト!$B:$B,0))),"")</f>
        <v/>
      </c>
      <c r="T795" s="2" t="str">
        <f>IFERROR(IF($K795="","",INDEX(リスト!$F:$F,MATCH($K795,リスト!$E:$E,0))),"")</f>
        <v/>
      </c>
      <c r="U795" s="2" t="str">
        <f>IF($B795="","",RIGHT($G795*1000+200+COUNTIF($G$2:$G795,$G795),9))</f>
        <v/>
      </c>
      <c r="V795" s="2" t="str">
        <f>IF(OR($B795="",設定!$I$15="",設定!$I$15="独立"),"",IF($M795="","　－　",IF($L795="",IF(設定!$I$15="所・名","　－　・"&amp;$M795,IF(設定!$I$15="所/名","　－　 / "&amp;$M795,IF(設定!$I$15="(所)名","(　－　) "&amp;$M795,IF(設定!$I$15="名・所",$M795&amp;"・　－　",IF(設定!$I$15="名/所",$M795&amp;" / 　－　",IF(設定!$I$15="名(所)",$M795&amp;"(　－　)")))))),IF(設定!$I$15="所・名",INDEX(リスト!$S$2:$S$48,MATCH($L795,リスト!$R$2:$R$48,0))&amp;"・"&amp;$M795,IF(設定!$I$15="所/名",INDEX(リスト!$S$2:$S$48,MATCH($L795,リスト!$R$2:$R$48,0))&amp;" / "&amp;$M795,IF(設定!$I$15="(所)名","("&amp;INDEX(リスト!$S$2:$S$48,MATCH($L795,リスト!$R$2:$R$48,0))&amp;") "&amp;$M795,IF(設定!$I$15="名・所",$M795&amp;"・"&amp;INDEX(リスト!$S$2:$S$48,MATCH($L795,リスト!$R$2:$R$48,0)),IF(設定!$I$15="名/所",$M795&amp;" / "&amp;INDEX(リスト!$S$2:$S$48,MATCH($L795,リスト!$R$2:$R$48,0)),IF(設定!$I$15="名(所)",$M795&amp;" ("&amp;INDEX(リスト!$S$2:$S$48,MATCH($L795,リスト!$R$2:$R$48,0))&amp;")")))))))))</f>
        <v/>
      </c>
    </row>
    <row r="796" spans="15:22" x14ac:dyDescent="0.4">
      <c r="O796" s="2" t="str">
        <f>IFERROR(IF($B796="","",INDEX(所属情報!$E:$E,MATCH($A796,所属情報!$A:$A,0))),"")</f>
        <v/>
      </c>
      <c r="P796" s="2" t="str">
        <f t="shared" si="36"/>
        <v/>
      </c>
      <c r="Q796" s="2" t="str">
        <f t="shared" si="37"/>
        <v/>
      </c>
      <c r="R796" s="2" t="str">
        <f t="shared" si="38"/>
        <v/>
      </c>
      <c r="S796" s="2" t="str">
        <f>IFERROR(IF($F796="","",INDEX(リスト!$C:$C,MATCH($F796,リスト!$B:$B,0))),"")</f>
        <v/>
      </c>
      <c r="T796" s="2" t="str">
        <f>IFERROR(IF($K796="","",INDEX(リスト!$F:$F,MATCH($K796,リスト!$E:$E,0))),"")</f>
        <v/>
      </c>
      <c r="U796" s="2" t="str">
        <f>IF($B796="","",RIGHT($G796*1000+200+COUNTIF($G$2:$G796,$G796),9))</f>
        <v/>
      </c>
      <c r="V796" s="2" t="str">
        <f>IF(OR($B796="",設定!$I$15="",設定!$I$15="独立"),"",IF($M796="","　－　",IF($L796="",IF(設定!$I$15="所・名","　－　・"&amp;$M796,IF(設定!$I$15="所/名","　－　 / "&amp;$M796,IF(設定!$I$15="(所)名","(　－　) "&amp;$M796,IF(設定!$I$15="名・所",$M796&amp;"・　－　",IF(設定!$I$15="名/所",$M796&amp;" / 　－　",IF(設定!$I$15="名(所)",$M796&amp;"(　－　)")))))),IF(設定!$I$15="所・名",INDEX(リスト!$S$2:$S$48,MATCH($L796,リスト!$R$2:$R$48,0))&amp;"・"&amp;$M796,IF(設定!$I$15="所/名",INDEX(リスト!$S$2:$S$48,MATCH($L796,リスト!$R$2:$R$48,0))&amp;" / "&amp;$M796,IF(設定!$I$15="(所)名","("&amp;INDEX(リスト!$S$2:$S$48,MATCH($L796,リスト!$R$2:$R$48,0))&amp;") "&amp;$M796,IF(設定!$I$15="名・所",$M796&amp;"・"&amp;INDEX(リスト!$S$2:$S$48,MATCH($L796,リスト!$R$2:$R$48,0)),IF(設定!$I$15="名/所",$M796&amp;" / "&amp;INDEX(リスト!$S$2:$S$48,MATCH($L796,リスト!$R$2:$R$48,0)),IF(設定!$I$15="名(所)",$M796&amp;" ("&amp;INDEX(リスト!$S$2:$S$48,MATCH($L796,リスト!$R$2:$R$48,0))&amp;")")))))))))</f>
        <v/>
      </c>
    </row>
    <row r="797" spans="15:22" x14ac:dyDescent="0.4">
      <c r="O797" s="2" t="str">
        <f>IFERROR(IF($B797="","",INDEX(所属情報!$E:$E,MATCH($A797,所属情報!$A:$A,0))),"")</f>
        <v/>
      </c>
      <c r="P797" s="2" t="str">
        <f t="shared" si="36"/>
        <v/>
      </c>
      <c r="Q797" s="2" t="str">
        <f t="shared" si="37"/>
        <v/>
      </c>
      <c r="R797" s="2" t="str">
        <f t="shared" si="38"/>
        <v/>
      </c>
      <c r="S797" s="2" t="str">
        <f>IFERROR(IF($F797="","",INDEX(リスト!$C:$C,MATCH($F797,リスト!$B:$B,0))),"")</f>
        <v/>
      </c>
      <c r="T797" s="2" t="str">
        <f>IFERROR(IF($K797="","",INDEX(リスト!$F:$F,MATCH($K797,リスト!$E:$E,0))),"")</f>
        <v/>
      </c>
      <c r="U797" s="2" t="str">
        <f>IF($B797="","",RIGHT($G797*1000+200+COUNTIF($G$2:$G797,$G797),9))</f>
        <v/>
      </c>
      <c r="V797" s="2" t="str">
        <f>IF(OR($B797="",設定!$I$15="",設定!$I$15="独立"),"",IF($M797="","　－　",IF($L797="",IF(設定!$I$15="所・名","　－　・"&amp;$M797,IF(設定!$I$15="所/名","　－　 / "&amp;$M797,IF(設定!$I$15="(所)名","(　－　) "&amp;$M797,IF(設定!$I$15="名・所",$M797&amp;"・　－　",IF(設定!$I$15="名/所",$M797&amp;" / 　－　",IF(設定!$I$15="名(所)",$M797&amp;"(　－　)")))))),IF(設定!$I$15="所・名",INDEX(リスト!$S$2:$S$48,MATCH($L797,リスト!$R$2:$R$48,0))&amp;"・"&amp;$M797,IF(設定!$I$15="所/名",INDEX(リスト!$S$2:$S$48,MATCH($L797,リスト!$R$2:$R$48,0))&amp;" / "&amp;$M797,IF(設定!$I$15="(所)名","("&amp;INDEX(リスト!$S$2:$S$48,MATCH($L797,リスト!$R$2:$R$48,0))&amp;") "&amp;$M797,IF(設定!$I$15="名・所",$M797&amp;"・"&amp;INDEX(リスト!$S$2:$S$48,MATCH($L797,リスト!$R$2:$R$48,0)),IF(設定!$I$15="名/所",$M797&amp;" / "&amp;INDEX(リスト!$S$2:$S$48,MATCH($L797,リスト!$R$2:$R$48,0)),IF(設定!$I$15="名(所)",$M797&amp;" ("&amp;INDEX(リスト!$S$2:$S$48,MATCH($L797,リスト!$R$2:$R$48,0))&amp;")")))))))))</f>
        <v/>
      </c>
    </row>
    <row r="798" spans="15:22" x14ac:dyDescent="0.4">
      <c r="O798" s="2" t="str">
        <f>IFERROR(IF($B798="","",INDEX(所属情報!$E:$E,MATCH($A798,所属情報!$A:$A,0))),"")</f>
        <v/>
      </c>
      <c r="P798" s="2" t="str">
        <f t="shared" si="36"/>
        <v/>
      </c>
      <c r="Q798" s="2" t="str">
        <f t="shared" si="37"/>
        <v/>
      </c>
      <c r="R798" s="2" t="str">
        <f t="shared" si="38"/>
        <v/>
      </c>
      <c r="S798" s="2" t="str">
        <f>IFERROR(IF($F798="","",INDEX(リスト!$C:$C,MATCH($F798,リスト!$B:$B,0))),"")</f>
        <v/>
      </c>
      <c r="T798" s="2" t="str">
        <f>IFERROR(IF($K798="","",INDEX(リスト!$F:$F,MATCH($K798,リスト!$E:$E,0))),"")</f>
        <v/>
      </c>
      <c r="U798" s="2" t="str">
        <f>IF($B798="","",RIGHT($G798*1000+200+COUNTIF($G$2:$G798,$G798),9))</f>
        <v/>
      </c>
      <c r="V798" s="2" t="str">
        <f>IF(OR($B798="",設定!$I$15="",設定!$I$15="独立"),"",IF($M798="","　－　",IF($L798="",IF(設定!$I$15="所・名","　－　・"&amp;$M798,IF(設定!$I$15="所/名","　－　 / "&amp;$M798,IF(設定!$I$15="(所)名","(　－　) "&amp;$M798,IF(設定!$I$15="名・所",$M798&amp;"・　－　",IF(設定!$I$15="名/所",$M798&amp;" / 　－　",IF(設定!$I$15="名(所)",$M798&amp;"(　－　)")))))),IF(設定!$I$15="所・名",INDEX(リスト!$S$2:$S$48,MATCH($L798,リスト!$R$2:$R$48,0))&amp;"・"&amp;$M798,IF(設定!$I$15="所/名",INDEX(リスト!$S$2:$S$48,MATCH($L798,リスト!$R$2:$R$48,0))&amp;" / "&amp;$M798,IF(設定!$I$15="(所)名","("&amp;INDEX(リスト!$S$2:$S$48,MATCH($L798,リスト!$R$2:$R$48,0))&amp;") "&amp;$M798,IF(設定!$I$15="名・所",$M798&amp;"・"&amp;INDEX(リスト!$S$2:$S$48,MATCH($L798,リスト!$R$2:$R$48,0)),IF(設定!$I$15="名/所",$M798&amp;" / "&amp;INDEX(リスト!$S$2:$S$48,MATCH($L798,リスト!$R$2:$R$48,0)),IF(設定!$I$15="名(所)",$M798&amp;" ("&amp;INDEX(リスト!$S$2:$S$48,MATCH($L798,リスト!$R$2:$R$48,0))&amp;")")))))))))</f>
        <v/>
      </c>
    </row>
    <row r="799" spans="15:22" x14ac:dyDescent="0.4">
      <c r="O799" s="2" t="str">
        <f>IFERROR(IF($B799="","",INDEX(所属情報!$E:$E,MATCH($A799,所属情報!$A:$A,0))),"")</f>
        <v/>
      </c>
      <c r="P799" s="2" t="str">
        <f t="shared" si="36"/>
        <v/>
      </c>
      <c r="Q799" s="2" t="str">
        <f t="shared" si="37"/>
        <v/>
      </c>
      <c r="R799" s="2" t="str">
        <f t="shared" si="38"/>
        <v/>
      </c>
      <c r="S799" s="2" t="str">
        <f>IFERROR(IF($F799="","",INDEX(リスト!$C:$C,MATCH($F799,リスト!$B:$B,0))),"")</f>
        <v/>
      </c>
      <c r="T799" s="2" t="str">
        <f>IFERROR(IF($K799="","",INDEX(リスト!$F:$F,MATCH($K799,リスト!$E:$E,0))),"")</f>
        <v/>
      </c>
      <c r="U799" s="2" t="str">
        <f>IF($B799="","",RIGHT($G799*1000+200+COUNTIF($G$2:$G799,$G799),9))</f>
        <v/>
      </c>
      <c r="V799" s="2" t="str">
        <f>IF(OR($B799="",設定!$I$15="",設定!$I$15="独立"),"",IF($M799="","　－　",IF($L799="",IF(設定!$I$15="所・名","　－　・"&amp;$M799,IF(設定!$I$15="所/名","　－　 / "&amp;$M799,IF(設定!$I$15="(所)名","(　－　) "&amp;$M799,IF(設定!$I$15="名・所",$M799&amp;"・　－　",IF(設定!$I$15="名/所",$M799&amp;" / 　－　",IF(設定!$I$15="名(所)",$M799&amp;"(　－　)")))))),IF(設定!$I$15="所・名",INDEX(リスト!$S$2:$S$48,MATCH($L799,リスト!$R$2:$R$48,0))&amp;"・"&amp;$M799,IF(設定!$I$15="所/名",INDEX(リスト!$S$2:$S$48,MATCH($L799,リスト!$R$2:$R$48,0))&amp;" / "&amp;$M799,IF(設定!$I$15="(所)名","("&amp;INDEX(リスト!$S$2:$S$48,MATCH($L799,リスト!$R$2:$R$48,0))&amp;") "&amp;$M799,IF(設定!$I$15="名・所",$M799&amp;"・"&amp;INDEX(リスト!$S$2:$S$48,MATCH($L799,リスト!$R$2:$R$48,0)),IF(設定!$I$15="名/所",$M799&amp;" / "&amp;INDEX(リスト!$S$2:$S$48,MATCH($L799,リスト!$R$2:$R$48,0)),IF(設定!$I$15="名(所)",$M799&amp;" ("&amp;INDEX(リスト!$S$2:$S$48,MATCH($L799,リスト!$R$2:$R$48,0))&amp;")")))))))))</f>
        <v/>
      </c>
    </row>
    <row r="800" spans="15:22" x14ac:dyDescent="0.4">
      <c r="O800" s="2" t="str">
        <f>IFERROR(IF($B800="","",INDEX(所属情報!$E:$E,MATCH($A800,所属情報!$A:$A,0))),"")</f>
        <v/>
      </c>
      <c r="P800" s="2" t="str">
        <f t="shared" si="36"/>
        <v/>
      </c>
      <c r="Q800" s="2" t="str">
        <f t="shared" si="37"/>
        <v/>
      </c>
      <c r="R800" s="2" t="str">
        <f t="shared" si="38"/>
        <v/>
      </c>
      <c r="S800" s="2" t="str">
        <f>IFERROR(IF($F800="","",INDEX(リスト!$C:$C,MATCH($F800,リスト!$B:$B,0))),"")</f>
        <v/>
      </c>
      <c r="T800" s="2" t="str">
        <f>IFERROR(IF($K800="","",INDEX(リスト!$F:$F,MATCH($K800,リスト!$E:$E,0))),"")</f>
        <v/>
      </c>
      <c r="U800" s="2" t="str">
        <f>IF($B800="","",RIGHT($G800*1000+200+COUNTIF($G$2:$G800,$G800),9))</f>
        <v/>
      </c>
      <c r="V800" s="2" t="str">
        <f>IF(OR($B800="",設定!$I$15="",設定!$I$15="独立"),"",IF($M800="","　－　",IF($L800="",IF(設定!$I$15="所・名","　－　・"&amp;$M800,IF(設定!$I$15="所/名","　－　 / "&amp;$M800,IF(設定!$I$15="(所)名","(　－　) "&amp;$M800,IF(設定!$I$15="名・所",$M800&amp;"・　－　",IF(設定!$I$15="名/所",$M800&amp;" / 　－　",IF(設定!$I$15="名(所)",$M800&amp;"(　－　)")))))),IF(設定!$I$15="所・名",INDEX(リスト!$S$2:$S$48,MATCH($L800,リスト!$R$2:$R$48,0))&amp;"・"&amp;$M800,IF(設定!$I$15="所/名",INDEX(リスト!$S$2:$S$48,MATCH($L800,リスト!$R$2:$R$48,0))&amp;" / "&amp;$M800,IF(設定!$I$15="(所)名","("&amp;INDEX(リスト!$S$2:$S$48,MATCH($L800,リスト!$R$2:$R$48,0))&amp;") "&amp;$M800,IF(設定!$I$15="名・所",$M800&amp;"・"&amp;INDEX(リスト!$S$2:$S$48,MATCH($L800,リスト!$R$2:$R$48,0)),IF(設定!$I$15="名/所",$M800&amp;" / "&amp;INDEX(リスト!$S$2:$S$48,MATCH($L800,リスト!$R$2:$R$48,0)),IF(設定!$I$15="名(所)",$M800&amp;" ("&amp;INDEX(リスト!$S$2:$S$48,MATCH($L800,リスト!$R$2:$R$48,0))&amp;")")))))))))</f>
        <v/>
      </c>
    </row>
    <row r="801" spans="15:22" x14ac:dyDescent="0.4">
      <c r="O801" s="2" t="str">
        <f>IFERROR(IF($B801="","",INDEX(所属情報!$E:$E,MATCH($A801,所属情報!$A:$A,0))),"")</f>
        <v/>
      </c>
      <c r="P801" s="2" t="str">
        <f t="shared" si="36"/>
        <v/>
      </c>
      <c r="Q801" s="2" t="str">
        <f t="shared" si="37"/>
        <v/>
      </c>
      <c r="R801" s="2" t="str">
        <f t="shared" si="38"/>
        <v/>
      </c>
      <c r="S801" s="2" t="str">
        <f>IFERROR(IF($F801="","",INDEX(リスト!$C:$C,MATCH($F801,リスト!$B:$B,0))),"")</f>
        <v/>
      </c>
      <c r="T801" s="2" t="str">
        <f>IFERROR(IF($K801="","",INDEX(リスト!$F:$F,MATCH($K801,リスト!$E:$E,0))),"")</f>
        <v/>
      </c>
      <c r="U801" s="2" t="str">
        <f>IF($B801="","",RIGHT($G801*1000+200+COUNTIF($G$2:$G801,$G801),9))</f>
        <v/>
      </c>
      <c r="V801" s="2" t="str">
        <f>IF(OR($B801="",設定!$I$15="",設定!$I$15="独立"),"",IF($M801="","　－　",IF($L801="",IF(設定!$I$15="所・名","　－　・"&amp;$M801,IF(設定!$I$15="所/名","　－　 / "&amp;$M801,IF(設定!$I$15="(所)名","(　－　) "&amp;$M801,IF(設定!$I$15="名・所",$M801&amp;"・　－　",IF(設定!$I$15="名/所",$M801&amp;" / 　－　",IF(設定!$I$15="名(所)",$M801&amp;"(　－　)")))))),IF(設定!$I$15="所・名",INDEX(リスト!$S$2:$S$48,MATCH($L801,リスト!$R$2:$R$48,0))&amp;"・"&amp;$M801,IF(設定!$I$15="所/名",INDEX(リスト!$S$2:$S$48,MATCH($L801,リスト!$R$2:$R$48,0))&amp;" / "&amp;$M801,IF(設定!$I$15="(所)名","("&amp;INDEX(リスト!$S$2:$S$48,MATCH($L801,リスト!$R$2:$R$48,0))&amp;") "&amp;$M801,IF(設定!$I$15="名・所",$M801&amp;"・"&amp;INDEX(リスト!$S$2:$S$48,MATCH($L801,リスト!$R$2:$R$48,0)),IF(設定!$I$15="名/所",$M801&amp;" / "&amp;INDEX(リスト!$S$2:$S$48,MATCH($L801,リスト!$R$2:$R$48,0)),IF(設定!$I$15="名(所)",$M801&amp;" ("&amp;INDEX(リスト!$S$2:$S$48,MATCH($L801,リスト!$R$2:$R$48,0))&amp;")")))))))))</f>
        <v/>
      </c>
    </row>
    <row r="802" spans="15:22" x14ac:dyDescent="0.4">
      <c r="O802" s="2" t="str">
        <f>IFERROR(IF($B802="","",INDEX(所属情報!$E:$E,MATCH($A802,所属情報!$A:$A,0))),"")</f>
        <v/>
      </c>
      <c r="P802" s="2" t="str">
        <f t="shared" si="36"/>
        <v/>
      </c>
      <c r="Q802" s="2" t="str">
        <f t="shared" si="37"/>
        <v/>
      </c>
      <c r="R802" s="2" t="str">
        <f t="shared" si="38"/>
        <v/>
      </c>
      <c r="S802" s="2" t="str">
        <f>IFERROR(IF($F802="","",INDEX(リスト!$C:$C,MATCH($F802,リスト!$B:$B,0))),"")</f>
        <v/>
      </c>
      <c r="T802" s="2" t="str">
        <f>IFERROR(IF($K802="","",INDEX(リスト!$F:$F,MATCH($K802,リスト!$E:$E,0))),"")</f>
        <v/>
      </c>
      <c r="U802" s="2" t="str">
        <f>IF($B802="","",RIGHT($G802*1000+200+COUNTIF($G$2:$G802,$G802),9))</f>
        <v/>
      </c>
      <c r="V802" s="2" t="str">
        <f>IF(OR($B802="",設定!$I$15="",設定!$I$15="独立"),"",IF($M802="","　－　",IF($L802="",IF(設定!$I$15="所・名","　－　・"&amp;$M802,IF(設定!$I$15="所/名","　－　 / "&amp;$M802,IF(設定!$I$15="(所)名","(　－　) "&amp;$M802,IF(設定!$I$15="名・所",$M802&amp;"・　－　",IF(設定!$I$15="名/所",$M802&amp;" / 　－　",IF(設定!$I$15="名(所)",$M802&amp;"(　－　)")))))),IF(設定!$I$15="所・名",INDEX(リスト!$S$2:$S$48,MATCH($L802,リスト!$R$2:$R$48,0))&amp;"・"&amp;$M802,IF(設定!$I$15="所/名",INDEX(リスト!$S$2:$S$48,MATCH($L802,リスト!$R$2:$R$48,0))&amp;" / "&amp;$M802,IF(設定!$I$15="(所)名","("&amp;INDEX(リスト!$S$2:$S$48,MATCH($L802,リスト!$R$2:$R$48,0))&amp;") "&amp;$M802,IF(設定!$I$15="名・所",$M802&amp;"・"&amp;INDEX(リスト!$S$2:$S$48,MATCH($L802,リスト!$R$2:$R$48,0)),IF(設定!$I$15="名/所",$M802&amp;" / "&amp;INDEX(リスト!$S$2:$S$48,MATCH($L802,リスト!$R$2:$R$48,0)),IF(設定!$I$15="名(所)",$M802&amp;" ("&amp;INDEX(リスト!$S$2:$S$48,MATCH($L802,リスト!$R$2:$R$48,0))&amp;")")))))))))</f>
        <v/>
      </c>
    </row>
    <row r="803" spans="15:22" x14ac:dyDescent="0.4">
      <c r="O803" s="2" t="str">
        <f>IFERROR(IF($B803="","",INDEX(所属情報!$E:$E,MATCH($A803,所属情報!$A:$A,0))),"")</f>
        <v/>
      </c>
      <c r="P803" s="2" t="str">
        <f t="shared" si="36"/>
        <v/>
      </c>
      <c r="Q803" s="2" t="str">
        <f t="shared" si="37"/>
        <v/>
      </c>
      <c r="R803" s="2" t="str">
        <f t="shared" si="38"/>
        <v/>
      </c>
      <c r="S803" s="2" t="str">
        <f>IFERROR(IF($F803="","",INDEX(リスト!$C:$C,MATCH($F803,リスト!$B:$B,0))),"")</f>
        <v/>
      </c>
      <c r="T803" s="2" t="str">
        <f>IFERROR(IF($K803="","",INDEX(リスト!$F:$F,MATCH($K803,リスト!$E:$E,0))),"")</f>
        <v/>
      </c>
      <c r="U803" s="2" t="str">
        <f>IF($B803="","",RIGHT($G803*1000+200+COUNTIF($G$2:$G803,$G803),9))</f>
        <v/>
      </c>
      <c r="V803" s="2" t="str">
        <f>IF(OR($B803="",設定!$I$15="",設定!$I$15="独立"),"",IF($M803="","　－　",IF($L803="",IF(設定!$I$15="所・名","　－　・"&amp;$M803,IF(設定!$I$15="所/名","　－　 / "&amp;$M803,IF(設定!$I$15="(所)名","(　－　) "&amp;$M803,IF(設定!$I$15="名・所",$M803&amp;"・　－　",IF(設定!$I$15="名/所",$M803&amp;" / 　－　",IF(設定!$I$15="名(所)",$M803&amp;"(　－　)")))))),IF(設定!$I$15="所・名",INDEX(リスト!$S$2:$S$48,MATCH($L803,リスト!$R$2:$R$48,0))&amp;"・"&amp;$M803,IF(設定!$I$15="所/名",INDEX(リスト!$S$2:$S$48,MATCH($L803,リスト!$R$2:$R$48,0))&amp;" / "&amp;$M803,IF(設定!$I$15="(所)名","("&amp;INDEX(リスト!$S$2:$S$48,MATCH($L803,リスト!$R$2:$R$48,0))&amp;") "&amp;$M803,IF(設定!$I$15="名・所",$M803&amp;"・"&amp;INDEX(リスト!$S$2:$S$48,MATCH($L803,リスト!$R$2:$R$48,0)),IF(設定!$I$15="名/所",$M803&amp;" / "&amp;INDEX(リスト!$S$2:$S$48,MATCH($L803,リスト!$R$2:$R$48,0)),IF(設定!$I$15="名(所)",$M803&amp;" ("&amp;INDEX(リスト!$S$2:$S$48,MATCH($L803,リスト!$R$2:$R$48,0))&amp;")")))))))))</f>
        <v/>
      </c>
    </row>
    <row r="804" spans="15:22" x14ac:dyDescent="0.4">
      <c r="O804" s="2" t="str">
        <f>IFERROR(IF($B804="","",INDEX(所属情報!$E:$E,MATCH($A804,所属情報!$A:$A,0))),"")</f>
        <v/>
      </c>
      <c r="P804" s="2" t="str">
        <f t="shared" si="36"/>
        <v/>
      </c>
      <c r="Q804" s="2" t="str">
        <f t="shared" si="37"/>
        <v/>
      </c>
      <c r="R804" s="2" t="str">
        <f t="shared" si="38"/>
        <v/>
      </c>
      <c r="S804" s="2" t="str">
        <f>IFERROR(IF($F804="","",INDEX(リスト!$C:$C,MATCH($F804,リスト!$B:$B,0))),"")</f>
        <v/>
      </c>
      <c r="T804" s="2" t="str">
        <f>IFERROR(IF($K804="","",INDEX(リスト!$F:$F,MATCH($K804,リスト!$E:$E,0))),"")</f>
        <v/>
      </c>
      <c r="U804" s="2" t="str">
        <f>IF($B804="","",RIGHT($G804*1000+200+COUNTIF($G$2:$G804,$G804),9))</f>
        <v/>
      </c>
      <c r="V804" s="2" t="str">
        <f>IF(OR($B804="",設定!$I$15="",設定!$I$15="独立"),"",IF($M804="","　－　",IF($L804="",IF(設定!$I$15="所・名","　－　・"&amp;$M804,IF(設定!$I$15="所/名","　－　 / "&amp;$M804,IF(設定!$I$15="(所)名","(　－　) "&amp;$M804,IF(設定!$I$15="名・所",$M804&amp;"・　－　",IF(設定!$I$15="名/所",$M804&amp;" / 　－　",IF(設定!$I$15="名(所)",$M804&amp;"(　－　)")))))),IF(設定!$I$15="所・名",INDEX(リスト!$S$2:$S$48,MATCH($L804,リスト!$R$2:$R$48,0))&amp;"・"&amp;$M804,IF(設定!$I$15="所/名",INDEX(リスト!$S$2:$S$48,MATCH($L804,リスト!$R$2:$R$48,0))&amp;" / "&amp;$M804,IF(設定!$I$15="(所)名","("&amp;INDEX(リスト!$S$2:$S$48,MATCH($L804,リスト!$R$2:$R$48,0))&amp;") "&amp;$M804,IF(設定!$I$15="名・所",$M804&amp;"・"&amp;INDEX(リスト!$S$2:$S$48,MATCH($L804,リスト!$R$2:$R$48,0)),IF(設定!$I$15="名/所",$M804&amp;" / "&amp;INDEX(リスト!$S$2:$S$48,MATCH($L804,リスト!$R$2:$R$48,0)),IF(設定!$I$15="名(所)",$M804&amp;" ("&amp;INDEX(リスト!$S$2:$S$48,MATCH($L804,リスト!$R$2:$R$48,0))&amp;")")))))))))</f>
        <v/>
      </c>
    </row>
    <row r="805" spans="15:22" x14ac:dyDescent="0.4">
      <c r="O805" s="2" t="str">
        <f>IFERROR(IF($B805="","",INDEX(所属情報!$E:$E,MATCH($A805,所属情報!$A:$A,0))),"")</f>
        <v/>
      </c>
      <c r="P805" s="2" t="str">
        <f t="shared" si="36"/>
        <v/>
      </c>
      <c r="Q805" s="2" t="str">
        <f t="shared" si="37"/>
        <v/>
      </c>
      <c r="R805" s="2" t="str">
        <f t="shared" si="38"/>
        <v/>
      </c>
      <c r="S805" s="2" t="str">
        <f>IFERROR(IF($F805="","",INDEX(リスト!$C:$C,MATCH($F805,リスト!$B:$B,0))),"")</f>
        <v/>
      </c>
      <c r="T805" s="2" t="str">
        <f>IFERROR(IF($K805="","",INDEX(リスト!$F:$F,MATCH($K805,リスト!$E:$E,0))),"")</f>
        <v/>
      </c>
      <c r="U805" s="2" t="str">
        <f>IF($B805="","",RIGHT($G805*1000+200+COUNTIF($G$2:$G805,$G805),9))</f>
        <v/>
      </c>
      <c r="V805" s="2" t="str">
        <f>IF(OR($B805="",設定!$I$15="",設定!$I$15="独立"),"",IF($M805="","　－　",IF($L805="",IF(設定!$I$15="所・名","　－　・"&amp;$M805,IF(設定!$I$15="所/名","　－　 / "&amp;$M805,IF(設定!$I$15="(所)名","(　－　) "&amp;$M805,IF(設定!$I$15="名・所",$M805&amp;"・　－　",IF(設定!$I$15="名/所",$M805&amp;" / 　－　",IF(設定!$I$15="名(所)",$M805&amp;"(　－　)")))))),IF(設定!$I$15="所・名",INDEX(リスト!$S$2:$S$48,MATCH($L805,リスト!$R$2:$R$48,0))&amp;"・"&amp;$M805,IF(設定!$I$15="所/名",INDEX(リスト!$S$2:$S$48,MATCH($L805,リスト!$R$2:$R$48,0))&amp;" / "&amp;$M805,IF(設定!$I$15="(所)名","("&amp;INDEX(リスト!$S$2:$S$48,MATCH($L805,リスト!$R$2:$R$48,0))&amp;") "&amp;$M805,IF(設定!$I$15="名・所",$M805&amp;"・"&amp;INDEX(リスト!$S$2:$S$48,MATCH($L805,リスト!$R$2:$R$48,0)),IF(設定!$I$15="名/所",$M805&amp;" / "&amp;INDEX(リスト!$S$2:$S$48,MATCH($L805,リスト!$R$2:$R$48,0)),IF(設定!$I$15="名(所)",$M805&amp;" ("&amp;INDEX(リスト!$S$2:$S$48,MATCH($L805,リスト!$R$2:$R$48,0))&amp;")")))))))))</f>
        <v/>
      </c>
    </row>
    <row r="806" spans="15:22" x14ac:dyDescent="0.4">
      <c r="O806" s="2" t="str">
        <f>IFERROR(IF($B806="","",INDEX(所属情報!$E:$E,MATCH($A806,所属情報!$A:$A,0))),"")</f>
        <v/>
      </c>
      <c r="P806" s="2" t="str">
        <f t="shared" si="36"/>
        <v/>
      </c>
      <c r="Q806" s="2" t="str">
        <f t="shared" si="37"/>
        <v/>
      </c>
      <c r="R806" s="2" t="str">
        <f t="shared" si="38"/>
        <v/>
      </c>
      <c r="S806" s="2" t="str">
        <f>IFERROR(IF($F806="","",INDEX(リスト!$C:$C,MATCH($F806,リスト!$B:$B,0))),"")</f>
        <v/>
      </c>
      <c r="T806" s="2" t="str">
        <f>IFERROR(IF($K806="","",INDEX(リスト!$F:$F,MATCH($K806,リスト!$E:$E,0))),"")</f>
        <v/>
      </c>
      <c r="U806" s="2" t="str">
        <f>IF($B806="","",RIGHT($G806*1000+200+COUNTIF($G$2:$G806,$G806),9))</f>
        <v/>
      </c>
      <c r="V806" s="2" t="str">
        <f>IF(OR($B806="",設定!$I$15="",設定!$I$15="独立"),"",IF($M806="","　－　",IF($L806="",IF(設定!$I$15="所・名","　－　・"&amp;$M806,IF(設定!$I$15="所/名","　－　 / "&amp;$M806,IF(設定!$I$15="(所)名","(　－　) "&amp;$M806,IF(設定!$I$15="名・所",$M806&amp;"・　－　",IF(設定!$I$15="名/所",$M806&amp;" / 　－　",IF(設定!$I$15="名(所)",$M806&amp;"(　－　)")))))),IF(設定!$I$15="所・名",INDEX(リスト!$S$2:$S$48,MATCH($L806,リスト!$R$2:$R$48,0))&amp;"・"&amp;$M806,IF(設定!$I$15="所/名",INDEX(リスト!$S$2:$S$48,MATCH($L806,リスト!$R$2:$R$48,0))&amp;" / "&amp;$M806,IF(設定!$I$15="(所)名","("&amp;INDEX(リスト!$S$2:$S$48,MATCH($L806,リスト!$R$2:$R$48,0))&amp;") "&amp;$M806,IF(設定!$I$15="名・所",$M806&amp;"・"&amp;INDEX(リスト!$S$2:$S$48,MATCH($L806,リスト!$R$2:$R$48,0)),IF(設定!$I$15="名/所",$M806&amp;" / "&amp;INDEX(リスト!$S$2:$S$48,MATCH($L806,リスト!$R$2:$R$48,0)),IF(設定!$I$15="名(所)",$M806&amp;" ("&amp;INDEX(リスト!$S$2:$S$48,MATCH($L806,リスト!$R$2:$R$48,0))&amp;")")))))))))</f>
        <v/>
      </c>
    </row>
    <row r="807" spans="15:22" x14ac:dyDescent="0.4">
      <c r="O807" s="2" t="str">
        <f>IFERROR(IF($B807="","",INDEX(所属情報!$E:$E,MATCH($A807,所属情報!$A:$A,0))),"")</f>
        <v/>
      </c>
      <c r="P807" s="2" t="str">
        <f t="shared" si="36"/>
        <v/>
      </c>
      <c r="Q807" s="2" t="str">
        <f t="shared" si="37"/>
        <v/>
      </c>
      <c r="R807" s="2" t="str">
        <f t="shared" si="38"/>
        <v/>
      </c>
      <c r="S807" s="2" t="str">
        <f>IFERROR(IF($F807="","",INDEX(リスト!$C:$C,MATCH($F807,リスト!$B:$B,0))),"")</f>
        <v/>
      </c>
      <c r="T807" s="2" t="str">
        <f>IFERROR(IF($K807="","",INDEX(リスト!$F:$F,MATCH($K807,リスト!$E:$E,0))),"")</f>
        <v/>
      </c>
      <c r="U807" s="2" t="str">
        <f>IF($B807="","",RIGHT($G807*1000+200+COUNTIF($G$2:$G807,$G807),9))</f>
        <v/>
      </c>
      <c r="V807" s="2" t="str">
        <f>IF(OR($B807="",設定!$I$15="",設定!$I$15="独立"),"",IF($M807="","　－　",IF($L807="",IF(設定!$I$15="所・名","　－　・"&amp;$M807,IF(設定!$I$15="所/名","　－　 / "&amp;$M807,IF(設定!$I$15="(所)名","(　－　) "&amp;$M807,IF(設定!$I$15="名・所",$M807&amp;"・　－　",IF(設定!$I$15="名/所",$M807&amp;" / 　－　",IF(設定!$I$15="名(所)",$M807&amp;"(　－　)")))))),IF(設定!$I$15="所・名",INDEX(リスト!$S$2:$S$48,MATCH($L807,リスト!$R$2:$R$48,0))&amp;"・"&amp;$M807,IF(設定!$I$15="所/名",INDEX(リスト!$S$2:$S$48,MATCH($L807,リスト!$R$2:$R$48,0))&amp;" / "&amp;$M807,IF(設定!$I$15="(所)名","("&amp;INDEX(リスト!$S$2:$S$48,MATCH($L807,リスト!$R$2:$R$48,0))&amp;") "&amp;$M807,IF(設定!$I$15="名・所",$M807&amp;"・"&amp;INDEX(リスト!$S$2:$S$48,MATCH($L807,リスト!$R$2:$R$48,0)),IF(設定!$I$15="名/所",$M807&amp;" / "&amp;INDEX(リスト!$S$2:$S$48,MATCH($L807,リスト!$R$2:$R$48,0)),IF(設定!$I$15="名(所)",$M807&amp;" ("&amp;INDEX(リスト!$S$2:$S$48,MATCH($L807,リスト!$R$2:$R$48,0))&amp;")")))))))))</f>
        <v/>
      </c>
    </row>
    <row r="808" spans="15:22" x14ac:dyDescent="0.4">
      <c r="O808" s="2" t="str">
        <f>IFERROR(IF($B808="","",INDEX(所属情報!$E:$E,MATCH($A808,所属情報!$A:$A,0))),"")</f>
        <v/>
      </c>
      <c r="P808" s="2" t="str">
        <f t="shared" si="36"/>
        <v/>
      </c>
      <c r="Q808" s="2" t="str">
        <f t="shared" si="37"/>
        <v/>
      </c>
      <c r="R808" s="2" t="str">
        <f t="shared" si="38"/>
        <v/>
      </c>
      <c r="S808" s="2" t="str">
        <f>IFERROR(IF($F808="","",INDEX(リスト!$C:$C,MATCH($F808,リスト!$B:$B,0))),"")</f>
        <v/>
      </c>
      <c r="T808" s="2" t="str">
        <f>IFERROR(IF($K808="","",INDEX(リスト!$F:$F,MATCH($K808,リスト!$E:$E,0))),"")</f>
        <v/>
      </c>
      <c r="U808" s="2" t="str">
        <f>IF($B808="","",RIGHT($G808*1000+200+COUNTIF($G$2:$G808,$G808),9))</f>
        <v/>
      </c>
      <c r="V808" s="2" t="str">
        <f>IF(OR($B808="",設定!$I$15="",設定!$I$15="独立"),"",IF($M808="","　－　",IF($L808="",IF(設定!$I$15="所・名","　－　・"&amp;$M808,IF(設定!$I$15="所/名","　－　 / "&amp;$M808,IF(設定!$I$15="(所)名","(　－　) "&amp;$M808,IF(設定!$I$15="名・所",$M808&amp;"・　－　",IF(設定!$I$15="名/所",$M808&amp;" / 　－　",IF(設定!$I$15="名(所)",$M808&amp;"(　－　)")))))),IF(設定!$I$15="所・名",INDEX(リスト!$S$2:$S$48,MATCH($L808,リスト!$R$2:$R$48,0))&amp;"・"&amp;$M808,IF(設定!$I$15="所/名",INDEX(リスト!$S$2:$S$48,MATCH($L808,リスト!$R$2:$R$48,0))&amp;" / "&amp;$M808,IF(設定!$I$15="(所)名","("&amp;INDEX(リスト!$S$2:$S$48,MATCH($L808,リスト!$R$2:$R$48,0))&amp;") "&amp;$M808,IF(設定!$I$15="名・所",$M808&amp;"・"&amp;INDEX(リスト!$S$2:$S$48,MATCH($L808,リスト!$R$2:$R$48,0)),IF(設定!$I$15="名/所",$M808&amp;" / "&amp;INDEX(リスト!$S$2:$S$48,MATCH($L808,リスト!$R$2:$R$48,0)),IF(設定!$I$15="名(所)",$M808&amp;" ("&amp;INDEX(リスト!$S$2:$S$48,MATCH($L808,リスト!$R$2:$R$48,0))&amp;")")))))))))</f>
        <v/>
      </c>
    </row>
    <row r="809" spans="15:22" x14ac:dyDescent="0.4">
      <c r="O809" s="2" t="str">
        <f>IFERROR(IF($B809="","",INDEX(所属情報!$E:$E,MATCH($A809,所属情報!$A:$A,0))),"")</f>
        <v/>
      </c>
      <c r="P809" s="2" t="str">
        <f t="shared" si="36"/>
        <v/>
      </c>
      <c r="Q809" s="2" t="str">
        <f t="shared" si="37"/>
        <v/>
      </c>
      <c r="R809" s="2" t="str">
        <f t="shared" si="38"/>
        <v/>
      </c>
      <c r="S809" s="2" t="str">
        <f>IFERROR(IF($F809="","",INDEX(リスト!$C:$C,MATCH($F809,リスト!$B:$B,0))),"")</f>
        <v/>
      </c>
      <c r="T809" s="2" t="str">
        <f>IFERROR(IF($K809="","",INDEX(リスト!$F:$F,MATCH($K809,リスト!$E:$E,0))),"")</f>
        <v/>
      </c>
      <c r="U809" s="2" t="str">
        <f>IF($B809="","",RIGHT($G809*1000+200+COUNTIF($G$2:$G809,$G809),9))</f>
        <v/>
      </c>
      <c r="V809" s="2" t="str">
        <f>IF(OR($B809="",設定!$I$15="",設定!$I$15="独立"),"",IF($M809="","　－　",IF($L809="",IF(設定!$I$15="所・名","　－　・"&amp;$M809,IF(設定!$I$15="所/名","　－　 / "&amp;$M809,IF(設定!$I$15="(所)名","(　－　) "&amp;$M809,IF(設定!$I$15="名・所",$M809&amp;"・　－　",IF(設定!$I$15="名/所",$M809&amp;" / 　－　",IF(設定!$I$15="名(所)",$M809&amp;"(　－　)")))))),IF(設定!$I$15="所・名",INDEX(リスト!$S$2:$S$48,MATCH($L809,リスト!$R$2:$R$48,0))&amp;"・"&amp;$M809,IF(設定!$I$15="所/名",INDEX(リスト!$S$2:$S$48,MATCH($L809,リスト!$R$2:$R$48,0))&amp;" / "&amp;$M809,IF(設定!$I$15="(所)名","("&amp;INDEX(リスト!$S$2:$S$48,MATCH($L809,リスト!$R$2:$R$48,0))&amp;") "&amp;$M809,IF(設定!$I$15="名・所",$M809&amp;"・"&amp;INDEX(リスト!$S$2:$S$48,MATCH($L809,リスト!$R$2:$R$48,0)),IF(設定!$I$15="名/所",$M809&amp;" / "&amp;INDEX(リスト!$S$2:$S$48,MATCH($L809,リスト!$R$2:$R$48,0)),IF(設定!$I$15="名(所)",$M809&amp;" ("&amp;INDEX(リスト!$S$2:$S$48,MATCH($L809,リスト!$R$2:$R$48,0))&amp;")")))))))))</f>
        <v/>
      </c>
    </row>
    <row r="810" spans="15:22" x14ac:dyDescent="0.4">
      <c r="O810" s="2" t="str">
        <f>IFERROR(IF($B810="","",INDEX(所属情報!$E:$E,MATCH($A810,所属情報!$A:$A,0))),"")</f>
        <v/>
      </c>
      <c r="P810" s="2" t="str">
        <f t="shared" si="36"/>
        <v/>
      </c>
      <c r="Q810" s="2" t="str">
        <f t="shared" si="37"/>
        <v/>
      </c>
      <c r="R810" s="2" t="str">
        <f t="shared" si="38"/>
        <v/>
      </c>
      <c r="S810" s="2" t="str">
        <f>IFERROR(IF($F810="","",INDEX(リスト!$C:$C,MATCH($F810,リスト!$B:$B,0))),"")</f>
        <v/>
      </c>
      <c r="T810" s="2" t="str">
        <f>IFERROR(IF($K810="","",INDEX(リスト!$F:$F,MATCH($K810,リスト!$E:$E,0))),"")</f>
        <v/>
      </c>
      <c r="U810" s="2" t="str">
        <f>IF($B810="","",RIGHT($G810*1000+200+COUNTIF($G$2:$G810,$G810),9))</f>
        <v/>
      </c>
      <c r="V810" s="2" t="str">
        <f>IF(OR($B810="",設定!$I$15="",設定!$I$15="独立"),"",IF($M810="","　－　",IF($L810="",IF(設定!$I$15="所・名","　－　・"&amp;$M810,IF(設定!$I$15="所/名","　－　 / "&amp;$M810,IF(設定!$I$15="(所)名","(　－　) "&amp;$M810,IF(設定!$I$15="名・所",$M810&amp;"・　－　",IF(設定!$I$15="名/所",$M810&amp;" / 　－　",IF(設定!$I$15="名(所)",$M810&amp;"(　－　)")))))),IF(設定!$I$15="所・名",INDEX(リスト!$S$2:$S$48,MATCH($L810,リスト!$R$2:$R$48,0))&amp;"・"&amp;$M810,IF(設定!$I$15="所/名",INDEX(リスト!$S$2:$S$48,MATCH($L810,リスト!$R$2:$R$48,0))&amp;" / "&amp;$M810,IF(設定!$I$15="(所)名","("&amp;INDEX(リスト!$S$2:$S$48,MATCH($L810,リスト!$R$2:$R$48,0))&amp;") "&amp;$M810,IF(設定!$I$15="名・所",$M810&amp;"・"&amp;INDEX(リスト!$S$2:$S$48,MATCH($L810,リスト!$R$2:$R$48,0)),IF(設定!$I$15="名/所",$M810&amp;" / "&amp;INDEX(リスト!$S$2:$S$48,MATCH($L810,リスト!$R$2:$R$48,0)),IF(設定!$I$15="名(所)",$M810&amp;" ("&amp;INDEX(リスト!$S$2:$S$48,MATCH($L810,リスト!$R$2:$R$48,0))&amp;")")))))))))</f>
        <v/>
      </c>
    </row>
    <row r="811" spans="15:22" x14ac:dyDescent="0.4">
      <c r="O811" s="2" t="str">
        <f>IFERROR(IF($B811="","",INDEX(所属情報!$E:$E,MATCH($A811,所属情報!$A:$A,0))),"")</f>
        <v/>
      </c>
      <c r="P811" s="2" t="str">
        <f t="shared" si="36"/>
        <v/>
      </c>
      <c r="Q811" s="2" t="str">
        <f t="shared" si="37"/>
        <v/>
      </c>
      <c r="R811" s="2" t="str">
        <f t="shared" si="38"/>
        <v/>
      </c>
      <c r="S811" s="2" t="str">
        <f>IFERROR(IF($F811="","",INDEX(リスト!$C:$C,MATCH($F811,リスト!$B:$B,0))),"")</f>
        <v/>
      </c>
      <c r="T811" s="2" t="str">
        <f>IFERROR(IF($K811="","",INDEX(リスト!$F:$F,MATCH($K811,リスト!$E:$E,0))),"")</f>
        <v/>
      </c>
      <c r="U811" s="2" t="str">
        <f>IF($B811="","",RIGHT($G811*1000+200+COUNTIF($G$2:$G811,$G811),9))</f>
        <v/>
      </c>
      <c r="V811" s="2" t="str">
        <f>IF(OR($B811="",設定!$I$15="",設定!$I$15="独立"),"",IF($M811="","　－　",IF($L811="",IF(設定!$I$15="所・名","　－　・"&amp;$M811,IF(設定!$I$15="所/名","　－　 / "&amp;$M811,IF(設定!$I$15="(所)名","(　－　) "&amp;$M811,IF(設定!$I$15="名・所",$M811&amp;"・　－　",IF(設定!$I$15="名/所",$M811&amp;" / 　－　",IF(設定!$I$15="名(所)",$M811&amp;"(　－　)")))))),IF(設定!$I$15="所・名",INDEX(リスト!$S$2:$S$48,MATCH($L811,リスト!$R$2:$R$48,0))&amp;"・"&amp;$M811,IF(設定!$I$15="所/名",INDEX(リスト!$S$2:$S$48,MATCH($L811,リスト!$R$2:$R$48,0))&amp;" / "&amp;$M811,IF(設定!$I$15="(所)名","("&amp;INDEX(リスト!$S$2:$S$48,MATCH($L811,リスト!$R$2:$R$48,0))&amp;") "&amp;$M811,IF(設定!$I$15="名・所",$M811&amp;"・"&amp;INDEX(リスト!$S$2:$S$48,MATCH($L811,リスト!$R$2:$R$48,0)),IF(設定!$I$15="名/所",$M811&amp;" / "&amp;INDEX(リスト!$S$2:$S$48,MATCH($L811,リスト!$R$2:$R$48,0)),IF(設定!$I$15="名(所)",$M811&amp;" ("&amp;INDEX(リスト!$S$2:$S$48,MATCH($L811,リスト!$R$2:$R$48,0))&amp;")")))))))))</f>
        <v/>
      </c>
    </row>
    <row r="812" spans="15:22" x14ac:dyDescent="0.4">
      <c r="O812" s="2" t="str">
        <f>IFERROR(IF($B812="","",INDEX(所属情報!$E:$E,MATCH($A812,所属情報!$A:$A,0))),"")</f>
        <v/>
      </c>
      <c r="P812" s="2" t="str">
        <f t="shared" si="36"/>
        <v/>
      </c>
      <c r="Q812" s="2" t="str">
        <f t="shared" si="37"/>
        <v/>
      </c>
      <c r="R812" s="2" t="str">
        <f t="shared" si="38"/>
        <v/>
      </c>
      <c r="S812" s="2" t="str">
        <f>IFERROR(IF($F812="","",INDEX(リスト!$C:$C,MATCH($F812,リスト!$B:$B,0))),"")</f>
        <v/>
      </c>
      <c r="T812" s="2" t="str">
        <f>IFERROR(IF($K812="","",INDEX(リスト!$F:$F,MATCH($K812,リスト!$E:$E,0))),"")</f>
        <v/>
      </c>
      <c r="U812" s="2" t="str">
        <f>IF($B812="","",RIGHT($G812*1000+200+COUNTIF($G$2:$G812,$G812),9))</f>
        <v/>
      </c>
      <c r="V812" s="2" t="str">
        <f>IF(OR($B812="",設定!$I$15="",設定!$I$15="独立"),"",IF($M812="","　－　",IF($L812="",IF(設定!$I$15="所・名","　－　・"&amp;$M812,IF(設定!$I$15="所/名","　－　 / "&amp;$M812,IF(設定!$I$15="(所)名","(　－　) "&amp;$M812,IF(設定!$I$15="名・所",$M812&amp;"・　－　",IF(設定!$I$15="名/所",$M812&amp;" / 　－　",IF(設定!$I$15="名(所)",$M812&amp;"(　－　)")))))),IF(設定!$I$15="所・名",INDEX(リスト!$S$2:$S$48,MATCH($L812,リスト!$R$2:$R$48,0))&amp;"・"&amp;$M812,IF(設定!$I$15="所/名",INDEX(リスト!$S$2:$S$48,MATCH($L812,リスト!$R$2:$R$48,0))&amp;" / "&amp;$M812,IF(設定!$I$15="(所)名","("&amp;INDEX(リスト!$S$2:$S$48,MATCH($L812,リスト!$R$2:$R$48,0))&amp;") "&amp;$M812,IF(設定!$I$15="名・所",$M812&amp;"・"&amp;INDEX(リスト!$S$2:$S$48,MATCH($L812,リスト!$R$2:$R$48,0)),IF(設定!$I$15="名/所",$M812&amp;" / "&amp;INDEX(リスト!$S$2:$S$48,MATCH($L812,リスト!$R$2:$R$48,0)),IF(設定!$I$15="名(所)",$M812&amp;" ("&amp;INDEX(リスト!$S$2:$S$48,MATCH($L812,リスト!$R$2:$R$48,0))&amp;")")))))))))</f>
        <v/>
      </c>
    </row>
    <row r="813" spans="15:22" x14ac:dyDescent="0.4">
      <c r="O813" s="2" t="str">
        <f>IFERROR(IF($B813="","",INDEX(所属情報!$E:$E,MATCH($A813,所属情報!$A:$A,0))),"")</f>
        <v/>
      </c>
      <c r="P813" s="2" t="str">
        <f t="shared" si="36"/>
        <v/>
      </c>
      <c r="Q813" s="2" t="str">
        <f t="shared" si="37"/>
        <v/>
      </c>
      <c r="R813" s="2" t="str">
        <f t="shared" si="38"/>
        <v/>
      </c>
      <c r="S813" s="2" t="str">
        <f>IFERROR(IF($F813="","",INDEX(リスト!$C:$C,MATCH($F813,リスト!$B:$B,0))),"")</f>
        <v/>
      </c>
      <c r="T813" s="2" t="str">
        <f>IFERROR(IF($K813="","",INDEX(リスト!$F:$F,MATCH($K813,リスト!$E:$E,0))),"")</f>
        <v/>
      </c>
      <c r="U813" s="2" t="str">
        <f>IF($B813="","",RIGHT($G813*1000+200+COUNTIF($G$2:$G813,$G813),9))</f>
        <v/>
      </c>
      <c r="V813" s="2" t="str">
        <f>IF(OR($B813="",設定!$I$15="",設定!$I$15="独立"),"",IF($M813="","　－　",IF($L813="",IF(設定!$I$15="所・名","　－　・"&amp;$M813,IF(設定!$I$15="所/名","　－　 / "&amp;$M813,IF(設定!$I$15="(所)名","(　－　) "&amp;$M813,IF(設定!$I$15="名・所",$M813&amp;"・　－　",IF(設定!$I$15="名/所",$M813&amp;" / 　－　",IF(設定!$I$15="名(所)",$M813&amp;"(　－　)")))))),IF(設定!$I$15="所・名",INDEX(リスト!$S$2:$S$48,MATCH($L813,リスト!$R$2:$R$48,0))&amp;"・"&amp;$M813,IF(設定!$I$15="所/名",INDEX(リスト!$S$2:$S$48,MATCH($L813,リスト!$R$2:$R$48,0))&amp;" / "&amp;$M813,IF(設定!$I$15="(所)名","("&amp;INDEX(リスト!$S$2:$S$48,MATCH($L813,リスト!$R$2:$R$48,0))&amp;") "&amp;$M813,IF(設定!$I$15="名・所",$M813&amp;"・"&amp;INDEX(リスト!$S$2:$S$48,MATCH($L813,リスト!$R$2:$R$48,0)),IF(設定!$I$15="名/所",$M813&amp;" / "&amp;INDEX(リスト!$S$2:$S$48,MATCH($L813,リスト!$R$2:$R$48,0)),IF(設定!$I$15="名(所)",$M813&amp;" ("&amp;INDEX(リスト!$S$2:$S$48,MATCH($L813,リスト!$R$2:$R$48,0))&amp;")")))))))))</f>
        <v/>
      </c>
    </row>
    <row r="814" spans="15:22" x14ac:dyDescent="0.4">
      <c r="O814" s="2" t="str">
        <f>IFERROR(IF($B814="","",INDEX(所属情報!$E:$E,MATCH($A814,所属情報!$A:$A,0))),"")</f>
        <v/>
      </c>
      <c r="P814" s="2" t="str">
        <f t="shared" si="36"/>
        <v/>
      </c>
      <c r="Q814" s="2" t="str">
        <f t="shared" si="37"/>
        <v/>
      </c>
      <c r="R814" s="2" t="str">
        <f t="shared" si="38"/>
        <v/>
      </c>
      <c r="S814" s="2" t="str">
        <f>IFERROR(IF($F814="","",INDEX(リスト!$C:$C,MATCH($F814,リスト!$B:$B,0))),"")</f>
        <v/>
      </c>
      <c r="T814" s="2" t="str">
        <f>IFERROR(IF($K814="","",INDEX(リスト!$F:$F,MATCH($K814,リスト!$E:$E,0))),"")</f>
        <v/>
      </c>
      <c r="U814" s="2" t="str">
        <f>IF($B814="","",RIGHT($G814*1000+200+COUNTIF($G$2:$G814,$G814),9))</f>
        <v/>
      </c>
      <c r="V814" s="2" t="str">
        <f>IF(OR($B814="",設定!$I$15="",設定!$I$15="独立"),"",IF($M814="","　－　",IF($L814="",IF(設定!$I$15="所・名","　－　・"&amp;$M814,IF(設定!$I$15="所/名","　－　 / "&amp;$M814,IF(設定!$I$15="(所)名","(　－　) "&amp;$M814,IF(設定!$I$15="名・所",$M814&amp;"・　－　",IF(設定!$I$15="名/所",$M814&amp;" / 　－　",IF(設定!$I$15="名(所)",$M814&amp;"(　－　)")))))),IF(設定!$I$15="所・名",INDEX(リスト!$S$2:$S$48,MATCH($L814,リスト!$R$2:$R$48,0))&amp;"・"&amp;$M814,IF(設定!$I$15="所/名",INDEX(リスト!$S$2:$S$48,MATCH($L814,リスト!$R$2:$R$48,0))&amp;" / "&amp;$M814,IF(設定!$I$15="(所)名","("&amp;INDEX(リスト!$S$2:$S$48,MATCH($L814,リスト!$R$2:$R$48,0))&amp;") "&amp;$M814,IF(設定!$I$15="名・所",$M814&amp;"・"&amp;INDEX(リスト!$S$2:$S$48,MATCH($L814,リスト!$R$2:$R$48,0)),IF(設定!$I$15="名/所",$M814&amp;" / "&amp;INDEX(リスト!$S$2:$S$48,MATCH($L814,リスト!$R$2:$R$48,0)),IF(設定!$I$15="名(所)",$M814&amp;" ("&amp;INDEX(リスト!$S$2:$S$48,MATCH($L814,リスト!$R$2:$R$48,0))&amp;")")))))))))</f>
        <v/>
      </c>
    </row>
    <row r="815" spans="15:22" x14ac:dyDescent="0.4">
      <c r="O815" s="2" t="str">
        <f>IFERROR(IF($B815="","",INDEX(所属情報!$E:$E,MATCH($A815,所属情報!$A:$A,0))),"")</f>
        <v/>
      </c>
      <c r="P815" s="2" t="str">
        <f t="shared" si="36"/>
        <v/>
      </c>
      <c r="Q815" s="2" t="str">
        <f t="shared" si="37"/>
        <v/>
      </c>
      <c r="R815" s="2" t="str">
        <f t="shared" si="38"/>
        <v/>
      </c>
      <c r="S815" s="2" t="str">
        <f>IFERROR(IF($F815="","",INDEX(リスト!$C:$C,MATCH($F815,リスト!$B:$B,0))),"")</f>
        <v/>
      </c>
      <c r="T815" s="2" t="str">
        <f>IFERROR(IF($K815="","",INDEX(リスト!$F:$F,MATCH($K815,リスト!$E:$E,0))),"")</f>
        <v/>
      </c>
      <c r="U815" s="2" t="str">
        <f>IF($B815="","",RIGHT($G815*1000+200+COUNTIF($G$2:$G815,$G815),9))</f>
        <v/>
      </c>
      <c r="V815" s="2" t="str">
        <f>IF(OR($B815="",設定!$I$15="",設定!$I$15="独立"),"",IF($M815="","　－　",IF($L815="",IF(設定!$I$15="所・名","　－　・"&amp;$M815,IF(設定!$I$15="所/名","　－　 / "&amp;$M815,IF(設定!$I$15="(所)名","(　－　) "&amp;$M815,IF(設定!$I$15="名・所",$M815&amp;"・　－　",IF(設定!$I$15="名/所",$M815&amp;" / 　－　",IF(設定!$I$15="名(所)",$M815&amp;"(　－　)")))))),IF(設定!$I$15="所・名",INDEX(リスト!$S$2:$S$48,MATCH($L815,リスト!$R$2:$R$48,0))&amp;"・"&amp;$M815,IF(設定!$I$15="所/名",INDEX(リスト!$S$2:$S$48,MATCH($L815,リスト!$R$2:$R$48,0))&amp;" / "&amp;$M815,IF(設定!$I$15="(所)名","("&amp;INDEX(リスト!$S$2:$S$48,MATCH($L815,リスト!$R$2:$R$48,0))&amp;") "&amp;$M815,IF(設定!$I$15="名・所",$M815&amp;"・"&amp;INDEX(リスト!$S$2:$S$48,MATCH($L815,リスト!$R$2:$R$48,0)),IF(設定!$I$15="名/所",$M815&amp;" / "&amp;INDEX(リスト!$S$2:$S$48,MATCH($L815,リスト!$R$2:$R$48,0)),IF(設定!$I$15="名(所)",$M815&amp;" ("&amp;INDEX(リスト!$S$2:$S$48,MATCH($L815,リスト!$R$2:$R$48,0))&amp;")")))))))))</f>
        <v/>
      </c>
    </row>
    <row r="816" spans="15:22" x14ac:dyDescent="0.4">
      <c r="O816" s="2" t="str">
        <f>IFERROR(IF($B816="","",INDEX(所属情報!$E:$E,MATCH($A816,所属情報!$A:$A,0))),"")</f>
        <v/>
      </c>
      <c r="P816" s="2" t="str">
        <f t="shared" si="36"/>
        <v/>
      </c>
      <c r="Q816" s="2" t="str">
        <f t="shared" si="37"/>
        <v/>
      </c>
      <c r="R816" s="2" t="str">
        <f t="shared" si="38"/>
        <v/>
      </c>
      <c r="S816" s="2" t="str">
        <f>IFERROR(IF($F816="","",INDEX(リスト!$C:$C,MATCH($F816,リスト!$B:$B,0))),"")</f>
        <v/>
      </c>
      <c r="T816" s="2" t="str">
        <f>IFERROR(IF($K816="","",INDEX(リスト!$F:$F,MATCH($K816,リスト!$E:$E,0))),"")</f>
        <v/>
      </c>
      <c r="U816" s="2" t="str">
        <f>IF($B816="","",RIGHT($G816*1000+200+COUNTIF($G$2:$G816,$G816),9))</f>
        <v/>
      </c>
      <c r="V816" s="2" t="str">
        <f>IF(OR($B816="",設定!$I$15="",設定!$I$15="独立"),"",IF($M816="","　－　",IF($L816="",IF(設定!$I$15="所・名","　－　・"&amp;$M816,IF(設定!$I$15="所/名","　－　 / "&amp;$M816,IF(設定!$I$15="(所)名","(　－　) "&amp;$M816,IF(設定!$I$15="名・所",$M816&amp;"・　－　",IF(設定!$I$15="名/所",$M816&amp;" / 　－　",IF(設定!$I$15="名(所)",$M816&amp;"(　－　)")))))),IF(設定!$I$15="所・名",INDEX(リスト!$S$2:$S$48,MATCH($L816,リスト!$R$2:$R$48,0))&amp;"・"&amp;$M816,IF(設定!$I$15="所/名",INDEX(リスト!$S$2:$S$48,MATCH($L816,リスト!$R$2:$R$48,0))&amp;" / "&amp;$M816,IF(設定!$I$15="(所)名","("&amp;INDEX(リスト!$S$2:$S$48,MATCH($L816,リスト!$R$2:$R$48,0))&amp;") "&amp;$M816,IF(設定!$I$15="名・所",$M816&amp;"・"&amp;INDEX(リスト!$S$2:$S$48,MATCH($L816,リスト!$R$2:$R$48,0)),IF(設定!$I$15="名/所",$M816&amp;" / "&amp;INDEX(リスト!$S$2:$S$48,MATCH($L816,リスト!$R$2:$R$48,0)),IF(設定!$I$15="名(所)",$M816&amp;" ("&amp;INDEX(リスト!$S$2:$S$48,MATCH($L816,リスト!$R$2:$R$48,0))&amp;")")))))))))</f>
        <v/>
      </c>
    </row>
    <row r="817" spans="15:22" x14ac:dyDescent="0.4">
      <c r="O817" s="2" t="str">
        <f>IFERROR(IF($B817="","",INDEX(所属情報!$E:$E,MATCH($A817,所属情報!$A:$A,0))),"")</f>
        <v/>
      </c>
      <c r="P817" s="2" t="str">
        <f t="shared" si="36"/>
        <v/>
      </c>
      <c r="Q817" s="2" t="str">
        <f t="shared" si="37"/>
        <v/>
      </c>
      <c r="R817" s="2" t="str">
        <f t="shared" si="38"/>
        <v/>
      </c>
      <c r="S817" s="2" t="str">
        <f>IFERROR(IF($F817="","",INDEX(リスト!$C:$C,MATCH($F817,リスト!$B:$B,0))),"")</f>
        <v/>
      </c>
      <c r="T817" s="2" t="str">
        <f>IFERROR(IF($K817="","",INDEX(リスト!$F:$F,MATCH($K817,リスト!$E:$E,0))),"")</f>
        <v/>
      </c>
      <c r="U817" s="2" t="str">
        <f>IF($B817="","",RIGHT($G817*1000+200+COUNTIF($G$2:$G817,$G817),9))</f>
        <v/>
      </c>
      <c r="V817" s="2" t="str">
        <f>IF(OR($B817="",設定!$I$15="",設定!$I$15="独立"),"",IF($M817="","　－　",IF($L817="",IF(設定!$I$15="所・名","　－　・"&amp;$M817,IF(設定!$I$15="所/名","　－　 / "&amp;$M817,IF(設定!$I$15="(所)名","(　－　) "&amp;$M817,IF(設定!$I$15="名・所",$M817&amp;"・　－　",IF(設定!$I$15="名/所",$M817&amp;" / 　－　",IF(設定!$I$15="名(所)",$M817&amp;"(　－　)")))))),IF(設定!$I$15="所・名",INDEX(リスト!$S$2:$S$48,MATCH($L817,リスト!$R$2:$R$48,0))&amp;"・"&amp;$M817,IF(設定!$I$15="所/名",INDEX(リスト!$S$2:$S$48,MATCH($L817,リスト!$R$2:$R$48,0))&amp;" / "&amp;$M817,IF(設定!$I$15="(所)名","("&amp;INDEX(リスト!$S$2:$S$48,MATCH($L817,リスト!$R$2:$R$48,0))&amp;") "&amp;$M817,IF(設定!$I$15="名・所",$M817&amp;"・"&amp;INDEX(リスト!$S$2:$S$48,MATCH($L817,リスト!$R$2:$R$48,0)),IF(設定!$I$15="名/所",$M817&amp;" / "&amp;INDEX(リスト!$S$2:$S$48,MATCH($L817,リスト!$R$2:$R$48,0)),IF(設定!$I$15="名(所)",$M817&amp;" ("&amp;INDEX(リスト!$S$2:$S$48,MATCH($L817,リスト!$R$2:$R$48,0))&amp;")")))))))))</f>
        <v/>
      </c>
    </row>
    <row r="818" spans="15:22" x14ac:dyDescent="0.4">
      <c r="O818" s="2" t="str">
        <f>IFERROR(IF($B818="","",INDEX(所属情報!$E:$E,MATCH($A818,所属情報!$A:$A,0))),"")</f>
        <v/>
      </c>
      <c r="P818" s="2" t="str">
        <f t="shared" si="36"/>
        <v/>
      </c>
      <c r="Q818" s="2" t="str">
        <f t="shared" si="37"/>
        <v/>
      </c>
      <c r="R818" s="2" t="str">
        <f t="shared" si="38"/>
        <v/>
      </c>
      <c r="S818" s="2" t="str">
        <f>IFERROR(IF($F818="","",INDEX(リスト!$C:$C,MATCH($F818,リスト!$B:$B,0))),"")</f>
        <v/>
      </c>
      <c r="T818" s="2" t="str">
        <f>IFERROR(IF($K818="","",INDEX(リスト!$F:$F,MATCH($K818,リスト!$E:$E,0))),"")</f>
        <v/>
      </c>
      <c r="U818" s="2" t="str">
        <f>IF($B818="","",RIGHT($G818*1000+200+COUNTIF($G$2:$G818,$G818),9))</f>
        <v/>
      </c>
      <c r="V818" s="2" t="str">
        <f>IF(OR($B818="",設定!$I$15="",設定!$I$15="独立"),"",IF($M818="","　－　",IF($L818="",IF(設定!$I$15="所・名","　－　・"&amp;$M818,IF(設定!$I$15="所/名","　－　 / "&amp;$M818,IF(設定!$I$15="(所)名","(　－　) "&amp;$M818,IF(設定!$I$15="名・所",$M818&amp;"・　－　",IF(設定!$I$15="名/所",$M818&amp;" / 　－　",IF(設定!$I$15="名(所)",$M818&amp;"(　－　)")))))),IF(設定!$I$15="所・名",INDEX(リスト!$S$2:$S$48,MATCH($L818,リスト!$R$2:$R$48,0))&amp;"・"&amp;$M818,IF(設定!$I$15="所/名",INDEX(リスト!$S$2:$S$48,MATCH($L818,リスト!$R$2:$R$48,0))&amp;" / "&amp;$M818,IF(設定!$I$15="(所)名","("&amp;INDEX(リスト!$S$2:$S$48,MATCH($L818,リスト!$R$2:$R$48,0))&amp;") "&amp;$M818,IF(設定!$I$15="名・所",$M818&amp;"・"&amp;INDEX(リスト!$S$2:$S$48,MATCH($L818,リスト!$R$2:$R$48,0)),IF(設定!$I$15="名/所",$M818&amp;" / "&amp;INDEX(リスト!$S$2:$S$48,MATCH($L818,リスト!$R$2:$R$48,0)),IF(設定!$I$15="名(所)",$M818&amp;" ("&amp;INDEX(リスト!$S$2:$S$48,MATCH($L818,リスト!$R$2:$R$48,0))&amp;")")))))))))</f>
        <v/>
      </c>
    </row>
    <row r="819" spans="15:22" x14ac:dyDescent="0.4">
      <c r="O819" s="2" t="str">
        <f>IFERROR(IF($B819="","",INDEX(所属情報!$E:$E,MATCH($A819,所属情報!$A:$A,0))),"")</f>
        <v/>
      </c>
      <c r="P819" s="2" t="str">
        <f t="shared" si="36"/>
        <v/>
      </c>
      <c r="Q819" s="2" t="str">
        <f t="shared" si="37"/>
        <v/>
      </c>
      <c r="R819" s="2" t="str">
        <f t="shared" si="38"/>
        <v/>
      </c>
      <c r="S819" s="2" t="str">
        <f>IFERROR(IF($F819="","",INDEX(リスト!$C:$C,MATCH($F819,リスト!$B:$B,0))),"")</f>
        <v/>
      </c>
      <c r="T819" s="2" t="str">
        <f>IFERROR(IF($K819="","",INDEX(リスト!$F:$F,MATCH($K819,リスト!$E:$E,0))),"")</f>
        <v/>
      </c>
      <c r="U819" s="2" t="str">
        <f>IF($B819="","",RIGHT($G819*1000+200+COUNTIF($G$2:$G819,$G819),9))</f>
        <v/>
      </c>
      <c r="V819" s="2" t="str">
        <f>IF(OR($B819="",設定!$I$15="",設定!$I$15="独立"),"",IF($M819="","　－　",IF($L819="",IF(設定!$I$15="所・名","　－　・"&amp;$M819,IF(設定!$I$15="所/名","　－　 / "&amp;$M819,IF(設定!$I$15="(所)名","(　－　) "&amp;$M819,IF(設定!$I$15="名・所",$M819&amp;"・　－　",IF(設定!$I$15="名/所",$M819&amp;" / 　－　",IF(設定!$I$15="名(所)",$M819&amp;"(　－　)")))))),IF(設定!$I$15="所・名",INDEX(リスト!$S$2:$S$48,MATCH($L819,リスト!$R$2:$R$48,0))&amp;"・"&amp;$M819,IF(設定!$I$15="所/名",INDEX(リスト!$S$2:$S$48,MATCH($L819,リスト!$R$2:$R$48,0))&amp;" / "&amp;$M819,IF(設定!$I$15="(所)名","("&amp;INDEX(リスト!$S$2:$S$48,MATCH($L819,リスト!$R$2:$R$48,0))&amp;") "&amp;$M819,IF(設定!$I$15="名・所",$M819&amp;"・"&amp;INDEX(リスト!$S$2:$S$48,MATCH($L819,リスト!$R$2:$R$48,0)),IF(設定!$I$15="名/所",$M819&amp;" / "&amp;INDEX(リスト!$S$2:$S$48,MATCH($L819,リスト!$R$2:$R$48,0)),IF(設定!$I$15="名(所)",$M819&amp;" ("&amp;INDEX(リスト!$S$2:$S$48,MATCH($L819,リスト!$R$2:$R$48,0))&amp;")")))))))))</f>
        <v/>
      </c>
    </row>
    <row r="820" spans="15:22" x14ac:dyDescent="0.4">
      <c r="O820" s="2" t="str">
        <f>IFERROR(IF($B820="","",INDEX(所属情報!$E:$E,MATCH($A820,所属情報!$A:$A,0))),"")</f>
        <v/>
      </c>
      <c r="P820" s="2" t="str">
        <f t="shared" si="36"/>
        <v/>
      </c>
      <c r="Q820" s="2" t="str">
        <f t="shared" si="37"/>
        <v/>
      </c>
      <c r="R820" s="2" t="str">
        <f t="shared" si="38"/>
        <v/>
      </c>
      <c r="S820" s="2" t="str">
        <f>IFERROR(IF($F820="","",INDEX(リスト!$C:$C,MATCH($F820,リスト!$B:$B,0))),"")</f>
        <v/>
      </c>
      <c r="T820" s="2" t="str">
        <f>IFERROR(IF($K820="","",INDEX(リスト!$F:$F,MATCH($K820,リスト!$E:$E,0))),"")</f>
        <v/>
      </c>
      <c r="U820" s="2" t="str">
        <f>IF($B820="","",RIGHT($G820*1000+200+COUNTIF($G$2:$G820,$G820),9))</f>
        <v/>
      </c>
      <c r="V820" s="2" t="str">
        <f>IF(OR($B820="",設定!$I$15="",設定!$I$15="独立"),"",IF($M820="","　－　",IF($L820="",IF(設定!$I$15="所・名","　－　・"&amp;$M820,IF(設定!$I$15="所/名","　－　 / "&amp;$M820,IF(設定!$I$15="(所)名","(　－　) "&amp;$M820,IF(設定!$I$15="名・所",$M820&amp;"・　－　",IF(設定!$I$15="名/所",$M820&amp;" / 　－　",IF(設定!$I$15="名(所)",$M820&amp;"(　－　)")))))),IF(設定!$I$15="所・名",INDEX(リスト!$S$2:$S$48,MATCH($L820,リスト!$R$2:$R$48,0))&amp;"・"&amp;$M820,IF(設定!$I$15="所/名",INDEX(リスト!$S$2:$S$48,MATCH($L820,リスト!$R$2:$R$48,0))&amp;" / "&amp;$M820,IF(設定!$I$15="(所)名","("&amp;INDEX(リスト!$S$2:$S$48,MATCH($L820,リスト!$R$2:$R$48,0))&amp;") "&amp;$M820,IF(設定!$I$15="名・所",$M820&amp;"・"&amp;INDEX(リスト!$S$2:$S$48,MATCH($L820,リスト!$R$2:$R$48,0)),IF(設定!$I$15="名/所",$M820&amp;" / "&amp;INDEX(リスト!$S$2:$S$48,MATCH($L820,リスト!$R$2:$R$48,0)),IF(設定!$I$15="名(所)",$M820&amp;" ("&amp;INDEX(リスト!$S$2:$S$48,MATCH($L820,リスト!$R$2:$R$48,0))&amp;")")))))))))</f>
        <v/>
      </c>
    </row>
    <row r="821" spans="15:22" x14ac:dyDescent="0.4">
      <c r="O821" s="2" t="str">
        <f>IFERROR(IF($B821="","",INDEX(所属情報!$E:$E,MATCH($A821,所属情報!$A:$A,0))),"")</f>
        <v/>
      </c>
      <c r="P821" s="2" t="str">
        <f t="shared" si="36"/>
        <v/>
      </c>
      <c r="Q821" s="2" t="str">
        <f t="shared" si="37"/>
        <v/>
      </c>
      <c r="R821" s="2" t="str">
        <f t="shared" si="38"/>
        <v/>
      </c>
      <c r="S821" s="2" t="str">
        <f>IFERROR(IF($F821="","",INDEX(リスト!$C:$C,MATCH($F821,リスト!$B:$B,0))),"")</f>
        <v/>
      </c>
      <c r="T821" s="2" t="str">
        <f>IFERROR(IF($K821="","",INDEX(リスト!$F:$F,MATCH($K821,リスト!$E:$E,0))),"")</f>
        <v/>
      </c>
      <c r="U821" s="2" t="str">
        <f>IF($B821="","",RIGHT($G821*1000+200+COUNTIF($G$2:$G821,$G821),9))</f>
        <v/>
      </c>
      <c r="V821" s="2" t="str">
        <f>IF(OR($B821="",設定!$I$15="",設定!$I$15="独立"),"",IF($M821="","　－　",IF($L821="",IF(設定!$I$15="所・名","　－　・"&amp;$M821,IF(設定!$I$15="所/名","　－　 / "&amp;$M821,IF(設定!$I$15="(所)名","(　－　) "&amp;$M821,IF(設定!$I$15="名・所",$M821&amp;"・　－　",IF(設定!$I$15="名/所",$M821&amp;" / 　－　",IF(設定!$I$15="名(所)",$M821&amp;"(　－　)")))))),IF(設定!$I$15="所・名",INDEX(リスト!$S$2:$S$48,MATCH($L821,リスト!$R$2:$R$48,0))&amp;"・"&amp;$M821,IF(設定!$I$15="所/名",INDEX(リスト!$S$2:$S$48,MATCH($L821,リスト!$R$2:$R$48,0))&amp;" / "&amp;$M821,IF(設定!$I$15="(所)名","("&amp;INDEX(リスト!$S$2:$S$48,MATCH($L821,リスト!$R$2:$R$48,0))&amp;") "&amp;$M821,IF(設定!$I$15="名・所",$M821&amp;"・"&amp;INDEX(リスト!$S$2:$S$48,MATCH($L821,リスト!$R$2:$R$48,0)),IF(設定!$I$15="名/所",$M821&amp;" / "&amp;INDEX(リスト!$S$2:$S$48,MATCH($L821,リスト!$R$2:$R$48,0)),IF(設定!$I$15="名(所)",$M821&amp;" ("&amp;INDEX(リスト!$S$2:$S$48,MATCH($L821,リスト!$R$2:$R$48,0))&amp;")")))))))))</f>
        <v/>
      </c>
    </row>
    <row r="822" spans="15:22" x14ac:dyDescent="0.4">
      <c r="O822" s="2" t="str">
        <f>IFERROR(IF($B822="","",INDEX(所属情報!$E:$E,MATCH($A822,所属情報!$A:$A,0))),"")</f>
        <v/>
      </c>
      <c r="P822" s="2" t="str">
        <f t="shared" si="36"/>
        <v/>
      </c>
      <c r="Q822" s="2" t="str">
        <f t="shared" si="37"/>
        <v/>
      </c>
      <c r="R822" s="2" t="str">
        <f t="shared" si="38"/>
        <v/>
      </c>
      <c r="S822" s="2" t="str">
        <f>IFERROR(IF($F822="","",INDEX(リスト!$C:$C,MATCH($F822,リスト!$B:$B,0))),"")</f>
        <v/>
      </c>
      <c r="T822" s="2" t="str">
        <f>IFERROR(IF($K822="","",INDEX(リスト!$F:$F,MATCH($K822,リスト!$E:$E,0))),"")</f>
        <v/>
      </c>
      <c r="U822" s="2" t="str">
        <f>IF($B822="","",RIGHT($G822*1000+200+COUNTIF($G$2:$G822,$G822),9))</f>
        <v/>
      </c>
      <c r="V822" s="2" t="str">
        <f>IF(OR($B822="",設定!$I$15="",設定!$I$15="独立"),"",IF($M822="","　－　",IF($L822="",IF(設定!$I$15="所・名","　－　・"&amp;$M822,IF(設定!$I$15="所/名","　－　 / "&amp;$M822,IF(設定!$I$15="(所)名","(　－　) "&amp;$M822,IF(設定!$I$15="名・所",$M822&amp;"・　－　",IF(設定!$I$15="名/所",$M822&amp;" / 　－　",IF(設定!$I$15="名(所)",$M822&amp;"(　－　)")))))),IF(設定!$I$15="所・名",INDEX(リスト!$S$2:$S$48,MATCH($L822,リスト!$R$2:$R$48,0))&amp;"・"&amp;$M822,IF(設定!$I$15="所/名",INDEX(リスト!$S$2:$S$48,MATCH($L822,リスト!$R$2:$R$48,0))&amp;" / "&amp;$M822,IF(設定!$I$15="(所)名","("&amp;INDEX(リスト!$S$2:$S$48,MATCH($L822,リスト!$R$2:$R$48,0))&amp;") "&amp;$M822,IF(設定!$I$15="名・所",$M822&amp;"・"&amp;INDEX(リスト!$S$2:$S$48,MATCH($L822,リスト!$R$2:$R$48,0)),IF(設定!$I$15="名/所",$M822&amp;" / "&amp;INDEX(リスト!$S$2:$S$48,MATCH($L822,リスト!$R$2:$R$48,0)),IF(設定!$I$15="名(所)",$M822&amp;" ("&amp;INDEX(リスト!$S$2:$S$48,MATCH($L822,リスト!$R$2:$R$48,0))&amp;")")))))))))</f>
        <v/>
      </c>
    </row>
    <row r="823" spans="15:22" x14ac:dyDescent="0.4">
      <c r="O823" s="2" t="str">
        <f>IFERROR(IF($B823="","",INDEX(所属情報!$E:$E,MATCH($A823,所属情報!$A:$A,0))),"")</f>
        <v/>
      </c>
      <c r="P823" s="2" t="str">
        <f t="shared" si="36"/>
        <v/>
      </c>
      <c r="Q823" s="2" t="str">
        <f t="shared" si="37"/>
        <v/>
      </c>
      <c r="R823" s="2" t="str">
        <f t="shared" si="38"/>
        <v/>
      </c>
      <c r="S823" s="2" t="str">
        <f>IFERROR(IF($F823="","",INDEX(リスト!$C:$C,MATCH($F823,リスト!$B:$B,0))),"")</f>
        <v/>
      </c>
      <c r="T823" s="2" t="str">
        <f>IFERROR(IF($K823="","",INDEX(リスト!$F:$F,MATCH($K823,リスト!$E:$E,0))),"")</f>
        <v/>
      </c>
      <c r="U823" s="2" t="str">
        <f>IF($B823="","",RIGHT($G823*1000+200+COUNTIF($G$2:$G823,$G823),9))</f>
        <v/>
      </c>
      <c r="V823" s="2" t="str">
        <f>IF(OR($B823="",設定!$I$15="",設定!$I$15="独立"),"",IF($M823="","　－　",IF($L823="",IF(設定!$I$15="所・名","　－　・"&amp;$M823,IF(設定!$I$15="所/名","　－　 / "&amp;$M823,IF(設定!$I$15="(所)名","(　－　) "&amp;$M823,IF(設定!$I$15="名・所",$M823&amp;"・　－　",IF(設定!$I$15="名/所",$M823&amp;" / 　－　",IF(設定!$I$15="名(所)",$M823&amp;"(　－　)")))))),IF(設定!$I$15="所・名",INDEX(リスト!$S$2:$S$48,MATCH($L823,リスト!$R$2:$R$48,0))&amp;"・"&amp;$M823,IF(設定!$I$15="所/名",INDEX(リスト!$S$2:$S$48,MATCH($L823,リスト!$R$2:$R$48,0))&amp;" / "&amp;$M823,IF(設定!$I$15="(所)名","("&amp;INDEX(リスト!$S$2:$S$48,MATCH($L823,リスト!$R$2:$R$48,0))&amp;") "&amp;$M823,IF(設定!$I$15="名・所",$M823&amp;"・"&amp;INDEX(リスト!$S$2:$S$48,MATCH($L823,リスト!$R$2:$R$48,0)),IF(設定!$I$15="名/所",$M823&amp;" / "&amp;INDEX(リスト!$S$2:$S$48,MATCH($L823,リスト!$R$2:$R$48,0)),IF(設定!$I$15="名(所)",$M823&amp;" ("&amp;INDEX(リスト!$S$2:$S$48,MATCH($L823,リスト!$R$2:$R$48,0))&amp;")")))))))))</f>
        <v/>
      </c>
    </row>
    <row r="824" spans="15:22" x14ac:dyDescent="0.4">
      <c r="O824" s="2" t="str">
        <f>IFERROR(IF($B824="","",INDEX(所属情報!$E:$E,MATCH($A824,所属情報!$A:$A,0))),"")</f>
        <v/>
      </c>
      <c r="P824" s="2" t="str">
        <f t="shared" si="36"/>
        <v/>
      </c>
      <c r="Q824" s="2" t="str">
        <f t="shared" si="37"/>
        <v/>
      </c>
      <c r="R824" s="2" t="str">
        <f t="shared" si="38"/>
        <v/>
      </c>
      <c r="S824" s="2" t="str">
        <f>IFERROR(IF($F824="","",INDEX(リスト!$C:$C,MATCH($F824,リスト!$B:$B,0))),"")</f>
        <v/>
      </c>
      <c r="T824" s="2" t="str">
        <f>IFERROR(IF($K824="","",INDEX(リスト!$F:$F,MATCH($K824,リスト!$E:$E,0))),"")</f>
        <v/>
      </c>
      <c r="U824" s="2" t="str">
        <f>IF($B824="","",RIGHT($G824*1000+200+COUNTIF($G$2:$G824,$G824),9))</f>
        <v/>
      </c>
      <c r="V824" s="2" t="str">
        <f>IF(OR($B824="",設定!$I$15="",設定!$I$15="独立"),"",IF($M824="","　－　",IF($L824="",IF(設定!$I$15="所・名","　－　・"&amp;$M824,IF(設定!$I$15="所/名","　－　 / "&amp;$M824,IF(設定!$I$15="(所)名","(　－　) "&amp;$M824,IF(設定!$I$15="名・所",$M824&amp;"・　－　",IF(設定!$I$15="名/所",$M824&amp;" / 　－　",IF(設定!$I$15="名(所)",$M824&amp;"(　－　)")))))),IF(設定!$I$15="所・名",INDEX(リスト!$S$2:$S$48,MATCH($L824,リスト!$R$2:$R$48,0))&amp;"・"&amp;$M824,IF(設定!$I$15="所/名",INDEX(リスト!$S$2:$S$48,MATCH($L824,リスト!$R$2:$R$48,0))&amp;" / "&amp;$M824,IF(設定!$I$15="(所)名","("&amp;INDEX(リスト!$S$2:$S$48,MATCH($L824,リスト!$R$2:$R$48,0))&amp;") "&amp;$M824,IF(設定!$I$15="名・所",$M824&amp;"・"&amp;INDEX(リスト!$S$2:$S$48,MATCH($L824,リスト!$R$2:$R$48,0)),IF(設定!$I$15="名/所",$M824&amp;" / "&amp;INDEX(リスト!$S$2:$S$48,MATCH($L824,リスト!$R$2:$R$48,0)),IF(設定!$I$15="名(所)",$M824&amp;" ("&amp;INDEX(リスト!$S$2:$S$48,MATCH($L824,リスト!$R$2:$R$48,0))&amp;")")))))))))</f>
        <v/>
      </c>
    </row>
    <row r="825" spans="15:22" x14ac:dyDescent="0.4">
      <c r="O825" s="2" t="str">
        <f>IFERROR(IF($B825="","",INDEX(所属情報!$E:$E,MATCH($A825,所属情報!$A:$A,0))),"")</f>
        <v/>
      </c>
      <c r="P825" s="2" t="str">
        <f t="shared" si="36"/>
        <v/>
      </c>
      <c r="Q825" s="2" t="str">
        <f t="shared" si="37"/>
        <v/>
      </c>
      <c r="R825" s="2" t="str">
        <f t="shared" si="38"/>
        <v/>
      </c>
      <c r="S825" s="2" t="str">
        <f>IFERROR(IF($F825="","",INDEX(リスト!$C:$C,MATCH($F825,リスト!$B:$B,0))),"")</f>
        <v/>
      </c>
      <c r="T825" s="2" t="str">
        <f>IFERROR(IF($K825="","",INDEX(リスト!$F:$F,MATCH($K825,リスト!$E:$E,0))),"")</f>
        <v/>
      </c>
      <c r="U825" s="2" t="str">
        <f>IF($B825="","",RIGHT($G825*1000+200+COUNTIF($G$2:$G825,$G825),9))</f>
        <v/>
      </c>
      <c r="V825" s="2" t="str">
        <f>IF(OR($B825="",設定!$I$15="",設定!$I$15="独立"),"",IF($M825="","　－　",IF($L825="",IF(設定!$I$15="所・名","　－　・"&amp;$M825,IF(設定!$I$15="所/名","　－　 / "&amp;$M825,IF(設定!$I$15="(所)名","(　－　) "&amp;$M825,IF(設定!$I$15="名・所",$M825&amp;"・　－　",IF(設定!$I$15="名/所",$M825&amp;" / 　－　",IF(設定!$I$15="名(所)",$M825&amp;"(　－　)")))))),IF(設定!$I$15="所・名",INDEX(リスト!$S$2:$S$48,MATCH($L825,リスト!$R$2:$R$48,0))&amp;"・"&amp;$M825,IF(設定!$I$15="所/名",INDEX(リスト!$S$2:$S$48,MATCH($L825,リスト!$R$2:$R$48,0))&amp;" / "&amp;$M825,IF(設定!$I$15="(所)名","("&amp;INDEX(リスト!$S$2:$S$48,MATCH($L825,リスト!$R$2:$R$48,0))&amp;") "&amp;$M825,IF(設定!$I$15="名・所",$M825&amp;"・"&amp;INDEX(リスト!$S$2:$S$48,MATCH($L825,リスト!$R$2:$R$48,0)),IF(設定!$I$15="名/所",$M825&amp;" / "&amp;INDEX(リスト!$S$2:$S$48,MATCH($L825,リスト!$R$2:$R$48,0)),IF(設定!$I$15="名(所)",$M825&amp;" ("&amp;INDEX(リスト!$S$2:$S$48,MATCH($L825,リスト!$R$2:$R$48,0))&amp;")")))))))))</f>
        <v/>
      </c>
    </row>
    <row r="826" spans="15:22" x14ac:dyDescent="0.4">
      <c r="O826" s="2" t="str">
        <f>IFERROR(IF($B826="","",INDEX(所属情報!$E:$E,MATCH($A826,所属情報!$A:$A,0))),"")</f>
        <v/>
      </c>
      <c r="P826" s="2" t="str">
        <f t="shared" si="36"/>
        <v/>
      </c>
      <c r="Q826" s="2" t="str">
        <f t="shared" si="37"/>
        <v/>
      </c>
      <c r="R826" s="2" t="str">
        <f t="shared" si="38"/>
        <v/>
      </c>
      <c r="S826" s="2" t="str">
        <f>IFERROR(IF($F826="","",INDEX(リスト!$C:$C,MATCH($F826,リスト!$B:$B,0))),"")</f>
        <v/>
      </c>
      <c r="T826" s="2" t="str">
        <f>IFERROR(IF($K826="","",INDEX(リスト!$F:$F,MATCH($K826,リスト!$E:$E,0))),"")</f>
        <v/>
      </c>
      <c r="U826" s="2" t="str">
        <f>IF($B826="","",RIGHT($G826*1000+200+COUNTIF($G$2:$G826,$G826),9))</f>
        <v/>
      </c>
      <c r="V826" s="2" t="str">
        <f>IF(OR($B826="",設定!$I$15="",設定!$I$15="独立"),"",IF($M826="","　－　",IF($L826="",IF(設定!$I$15="所・名","　－　・"&amp;$M826,IF(設定!$I$15="所/名","　－　 / "&amp;$M826,IF(設定!$I$15="(所)名","(　－　) "&amp;$M826,IF(設定!$I$15="名・所",$M826&amp;"・　－　",IF(設定!$I$15="名/所",$M826&amp;" / 　－　",IF(設定!$I$15="名(所)",$M826&amp;"(　－　)")))))),IF(設定!$I$15="所・名",INDEX(リスト!$S$2:$S$48,MATCH($L826,リスト!$R$2:$R$48,0))&amp;"・"&amp;$M826,IF(設定!$I$15="所/名",INDEX(リスト!$S$2:$S$48,MATCH($L826,リスト!$R$2:$R$48,0))&amp;" / "&amp;$M826,IF(設定!$I$15="(所)名","("&amp;INDEX(リスト!$S$2:$S$48,MATCH($L826,リスト!$R$2:$R$48,0))&amp;") "&amp;$M826,IF(設定!$I$15="名・所",$M826&amp;"・"&amp;INDEX(リスト!$S$2:$S$48,MATCH($L826,リスト!$R$2:$R$48,0)),IF(設定!$I$15="名/所",$M826&amp;" / "&amp;INDEX(リスト!$S$2:$S$48,MATCH($L826,リスト!$R$2:$R$48,0)),IF(設定!$I$15="名(所)",$M826&amp;" ("&amp;INDEX(リスト!$S$2:$S$48,MATCH($L826,リスト!$R$2:$R$48,0))&amp;")")))))))))</f>
        <v/>
      </c>
    </row>
    <row r="827" spans="15:22" x14ac:dyDescent="0.4">
      <c r="O827" s="2" t="str">
        <f>IFERROR(IF($B827="","",INDEX(所属情報!$E:$E,MATCH($A827,所属情報!$A:$A,0))),"")</f>
        <v/>
      </c>
      <c r="P827" s="2" t="str">
        <f t="shared" si="36"/>
        <v/>
      </c>
      <c r="Q827" s="2" t="str">
        <f t="shared" si="37"/>
        <v/>
      </c>
      <c r="R827" s="2" t="str">
        <f t="shared" si="38"/>
        <v/>
      </c>
      <c r="S827" s="2" t="str">
        <f>IFERROR(IF($F827="","",INDEX(リスト!$C:$C,MATCH($F827,リスト!$B:$B,0))),"")</f>
        <v/>
      </c>
      <c r="T827" s="2" t="str">
        <f>IFERROR(IF($K827="","",INDEX(リスト!$F:$F,MATCH($K827,リスト!$E:$E,0))),"")</f>
        <v/>
      </c>
      <c r="U827" s="2" t="str">
        <f>IF($B827="","",RIGHT($G827*1000+200+COUNTIF($G$2:$G827,$G827),9))</f>
        <v/>
      </c>
      <c r="V827" s="2" t="str">
        <f>IF(OR($B827="",設定!$I$15="",設定!$I$15="独立"),"",IF($M827="","　－　",IF($L827="",IF(設定!$I$15="所・名","　－　・"&amp;$M827,IF(設定!$I$15="所/名","　－　 / "&amp;$M827,IF(設定!$I$15="(所)名","(　－　) "&amp;$M827,IF(設定!$I$15="名・所",$M827&amp;"・　－　",IF(設定!$I$15="名/所",$M827&amp;" / 　－　",IF(設定!$I$15="名(所)",$M827&amp;"(　－　)")))))),IF(設定!$I$15="所・名",INDEX(リスト!$S$2:$S$48,MATCH($L827,リスト!$R$2:$R$48,0))&amp;"・"&amp;$M827,IF(設定!$I$15="所/名",INDEX(リスト!$S$2:$S$48,MATCH($L827,リスト!$R$2:$R$48,0))&amp;" / "&amp;$M827,IF(設定!$I$15="(所)名","("&amp;INDEX(リスト!$S$2:$S$48,MATCH($L827,リスト!$R$2:$R$48,0))&amp;") "&amp;$M827,IF(設定!$I$15="名・所",$M827&amp;"・"&amp;INDEX(リスト!$S$2:$S$48,MATCH($L827,リスト!$R$2:$R$48,0)),IF(設定!$I$15="名/所",$M827&amp;" / "&amp;INDEX(リスト!$S$2:$S$48,MATCH($L827,リスト!$R$2:$R$48,0)),IF(設定!$I$15="名(所)",$M827&amp;" ("&amp;INDEX(リスト!$S$2:$S$48,MATCH($L827,リスト!$R$2:$R$48,0))&amp;")")))))))))</f>
        <v/>
      </c>
    </row>
    <row r="828" spans="15:22" x14ac:dyDescent="0.4">
      <c r="O828" s="2" t="str">
        <f>IFERROR(IF($B828="","",INDEX(所属情報!$E:$E,MATCH($A828,所属情報!$A:$A,0))),"")</f>
        <v/>
      </c>
      <c r="P828" s="2" t="str">
        <f t="shared" si="36"/>
        <v/>
      </c>
      <c r="Q828" s="2" t="str">
        <f t="shared" si="37"/>
        <v/>
      </c>
      <c r="R828" s="2" t="str">
        <f t="shared" si="38"/>
        <v/>
      </c>
      <c r="S828" s="2" t="str">
        <f>IFERROR(IF($F828="","",INDEX(リスト!$C:$C,MATCH($F828,リスト!$B:$B,0))),"")</f>
        <v/>
      </c>
      <c r="T828" s="2" t="str">
        <f>IFERROR(IF($K828="","",INDEX(リスト!$F:$F,MATCH($K828,リスト!$E:$E,0))),"")</f>
        <v/>
      </c>
      <c r="U828" s="2" t="str">
        <f>IF($B828="","",RIGHT($G828*1000+200+COUNTIF($G$2:$G828,$G828),9))</f>
        <v/>
      </c>
      <c r="V828" s="2" t="str">
        <f>IF(OR($B828="",設定!$I$15="",設定!$I$15="独立"),"",IF($M828="","　－　",IF($L828="",IF(設定!$I$15="所・名","　－　・"&amp;$M828,IF(設定!$I$15="所/名","　－　 / "&amp;$M828,IF(設定!$I$15="(所)名","(　－　) "&amp;$M828,IF(設定!$I$15="名・所",$M828&amp;"・　－　",IF(設定!$I$15="名/所",$M828&amp;" / 　－　",IF(設定!$I$15="名(所)",$M828&amp;"(　－　)")))))),IF(設定!$I$15="所・名",INDEX(リスト!$S$2:$S$48,MATCH($L828,リスト!$R$2:$R$48,0))&amp;"・"&amp;$M828,IF(設定!$I$15="所/名",INDEX(リスト!$S$2:$S$48,MATCH($L828,リスト!$R$2:$R$48,0))&amp;" / "&amp;$M828,IF(設定!$I$15="(所)名","("&amp;INDEX(リスト!$S$2:$S$48,MATCH($L828,リスト!$R$2:$R$48,0))&amp;") "&amp;$M828,IF(設定!$I$15="名・所",$M828&amp;"・"&amp;INDEX(リスト!$S$2:$S$48,MATCH($L828,リスト!$R$2:$R$48,0)),IF(設定!$I$15="名/所",$M828&amp;" / "&amp;INDEX(リスト!$S$2:$S$48,MATCH($L828,リスト!$R$2:$R$48,0)),IF(設定!$I$15="名(所)",$M828&amp;" ("&amp;INDEX(リスト!$S$2:$S$48,MATCH($L828,リスト!$R$2:$R$48,0))&amp;")")))))))))</f>
        <v/>
      </c>
    </row>
    <row r="829" spans="15:22" x14ac:dyDescent="0.4">
      <c r="O829" s="2" t="str">
        <f>IFERROR(IF($B829="","",INDEX(所属情報!$E:$E,MATCH($A829,所属情報!$A:$A,0))),"")</f>
        <v/>
      </c>
      <c r="P829" s="2" t="str">
        <f t="shared" si="36"/>
        <v/>
      </c>
      <c r="Q829" s="2" t="str">
        <f t="shared" si="37"/>
        <v/>
      </c>
      <c r="R829" s="2" t="str">
        <f t="shared" si="38"/>
        <v/>
      </c>
      <c r="S829" s="2" t="str">
        <f>IFERROR(IF($F829="","",INDEX(リスト!$C:$C,MATCH($F829,リスト!$B:$B,0))),"")</f>
        <v/>
      </c>
      <c r="T829" s="2" t="str">
        <f>IFERROR(IF($K829="","",INDEX(リスト!$F:$F,MATCH($K829,リスト!$E:$E,0))),"")</f>
        <v/>
      </c>
      <c r="U829" s="2" t="str">
        <f>IF($B829="","",RIGHT($G829*1000+200+COUNTIF($G$2:$G829,$G829),9))</f>
        <v/>
      </c>
      <c r="V829" s="2" t="str">
        <f>IF(OR($B829="",設定!$I$15="",設定!$I$15="独立"),"",IF($M829="","　－　",IF($L829="",IF(設定!$I$15="所・名","　－　・"&amp;$M829,IF(設定!$I$15="所/名","　－　 / "&amp;$M829,IF(設定!$I$15="(所)名","(　－　) "&amp;$M829,IF(設定!$I$15="名・所",$M829&amp;"・　－　",IF(設定!$I$15="名/所",$M829&amp;" / 　－　",IF(設定!$I$15="名(所)",$M829&amp;"(　－　)")))))),IF(設定!$I$15="所・名",INDEX(リスト!$S$2:$S$48,MATCH($L829,リスト!$R$2:$R$48,0))&amp;"・"&amp;$M829,IF(設定!$I$15="所/名",INDEX(リスト!$S$2:$S$48,MATCH($L829,リスト!$R$2:$R$48,0))&amp;" / "&amp;$M829,IF(設定!$I$15="(所)名","("&amp;INDEX(リスト!$S$2:$S$48,MATCH($L829,リスト!$R$2:$R$48,0))&amp;") "&amp;$M829,IF(設定!$I$15="名・所",$M829&amp;"・"&amp;INDEX(リスト!$S$2:$S$48,MATCH($L829,リスト!$R$2:$R$48,0)),IF(設定!$I$15="名/所",$M829&amp;" / "&amp;INDEX(リスト!$S$2:$S$48,MATCH($L829,リスト!$R$2:$R$48,0)),IF(設定!$I$15="名(所)",$M829&amp;" ("&amp;INDEX(リスト!$S$2:$S$48,MATCH($L829,リスト!$R$2:$R$48,0))&amp;")")))))))))</f>
        <v/>
      </c>
    </row>
    <row r="830" spans="15:22" x14ac:dyDescent="0.4">
      <c r="O830" s="2" t="str">
        <f>IFERROR(IF($B830="","",INDEX(所属情報!$E:$E,MATCH($A830,所属情報!$A:$A,0))),"")</f>
        <v/>
      </c>
      <c r="P830" s="2" t="str">
        <f t="shared" si="36"/>
        <v/>
      </c>
      <c r="Q830" s="2" t="str">
        <f t="shared" si="37"/>
        <v/>
      </c>
      <c r="R830" s="2" t="str">
        <f t="shared" si="38"/>
        <v/>
      </c>
      <c r="S830" s="2" t="str">
        <f>IFERROR(IF($F830="","",INDEX(リスト!$C:$C,MATCH($F830,リスト!$B:$B,0))),"")</f>
        <v/>
      </c>
      <c r="T830" s="2" t="str">
        <f>IFERROR(IF($K830="","",INDEX(リスト!$F:$F,MATCH($K830,リスト!$E:$E,0))),"")</f>
        <v/>
      </c>
      <c r="U830" s="2" t="str">
        <f>IF($B830="","",RIGHT($G830*1000+200+COUNTIF($G$2:$G830,$G830),9))</f>
        <v/>
      </c>
      <c r="V830" s="2" t="str">
        <f>IF(OR($B830="",設定!$I$15="",設定!$I$15="独立"),"",IF($M830="","　－　",IF($L830="",IF(設定!$I$15="所・名","　－　・"&amp;$M830,IF(設定!$I$15="所/名","　－　 / "&amp;$M830,IF(設定!$I$15="(所)名","(　－　) "&amp;$M830,IF(設定!$I$15="名・所",$M830&amp;"・　－　",IF(設定!$I$15="名/所",$M830&amp;" / 　－　",IF(設定!$I$15="名(所)",$M830&amp;"(　－　)")))))),IF(設定!$I$15="所・名",INDEX(リスト!$S$2:$S$48,MATCH($L830,リスト!$R$2:$R$48,0))&amp;"・"&amp;$M830,IF(設定!$I$15="所/名",INDEX(リスト!$S$2:$S$48,MATCH($L830,リスト!$R$2:$R$48,0))&amp;" / "&amp;$M830,IF(設定!$I$15="(所)名","("&amp;INDEX(リスト!$S$2:$S$48,MATCH($L830,リスト!$R$2:$R$48,0))&amp;") "&amp;$M830,IF(設定!$I$15="名・所",$M830&amp;"・"&amp;INDEX(リスト!$S$2:$S$48,MATCH($L830,リスト!$R$2:$R$48,0)),IF(設定!$I$15="名/所",$M830&amp;" / "&amp;INDEX(リスト!$S$2:$S$48,MATCH($L830,リスト!$R$2:$R$48,0)),IF(設定!$I$15="名(所)",$M830&amp;" ("&amp;INDEX(リスト!$S$2:$S$48,MATCH($L830,リスト!$R$2:$R$48,0))&amp;")")))))))))</f>
        <v/>
      </c>
    </row>
    <row r="831" spans="15:22" x14ac:dyDescent="0.4">
      <c r="O831" s="2" t="str">
        <f>IFERROR(IF($B831="","",INDEX(所属情報!$E:$E,MATCH($A831,所属情報!$A:$A,0))),"")</f>
        <v/>
      </c>
      <c r="P831" s="2" t="str">
        <f t="shared" si="36"/>
        <v/>
      </c>
      <c r="Q831" s="2" t="str">
        <f t="shared" si="37"/>
        <v/>
      </c>
      <c r="R831" s="2" t="str">
        <f t="shared" si="38"/>
        <v/>
      </c>
      <c r="S831" s="2" t="str">
        <f>IFERROR(IF($F831="","",INDEX(リスト!$C:$C,MATCH($F831,リスト!$B:$B,0))),"")</f>
        <v/>
      </c>
      <c r="T831" s="2" t="str">
        <f>IFERROR(IF($K831="","",INDEX(リスト!$F:$F,MATCH($K831,リスト!$E:$E,0))),"")</f>
        <v/>
      </c>
      <c r="U831" s="2" t="str">
        <f>IF($B831="","",RIGHT($G831*1000+200+COUNTIF($G$2:$G831,$G831),9))</f>
        <v/>
      </c>
      <c r="V831" s="2" t="str">
        <f>IF(OR($B831="",設定!$I$15="",設定!$I$15="独立"),"",IF($M831="","　－　",IF($L831="",IF(設定!$I$15="所・名","　－　・"&amp;$M831,IF(設定!$I$15="所/名","　－　 / "&amp;$M831,IF(設定!$I$15="(所)名","(　－　) "&amp;$M831,IF(設定!$I$15="名・所",$M831&amp;"・　－　",IF(設定!$I$15="名/所",$M831&amp;" / 　－　",IF(設定!$I$15="名(所)",$M831&amp;"(　－　)")))))),IF(設定!$I$15="所・名",INDEX(リスト!$S$2:$S$48,MATCH($L831,リスト!$R$2:$R$48,0))&amp;"・"&amp;$M831,IF(設定!$I$15="所/名",INDEX(リスト!$S$2:$S$48,MATCH($L831,リスト!$R$2:$R$48,0))&amp;" / "&amp;$M831,IF(設定!$I$15="(所)名","("&amp;INDEX(リスト!$S$2:$S$48,MATCH($L831,リスト!$R$2:$R$48,0))&amp;") "&amp;$M831,IF(設定!$I$15="名・所",$M831&amp;"・"&amp;INDEX(リスト!$S$2:$S$48,MATCH($L831,リスト!$R$2:$R$48,0)),IF(設定!$I$15="名/所",$M831&amp;" / "&amp;INDEX(リスト!$S$2:$S$48,MATCH($L831,リスト!$R$2:$R$48,0)),IF(設定!$I$15="名(所)",$M831&amp;" ("&amp;INDEX(リスト!$S$2:$S$48,MATCH($L831,リスト!$R$2:$R$48,0))&amp;")")))))))))</f>
        <v/>
      </c>
    </row>
    <row r="832" spans="15:22" x14ac:dyDescent="0.4">
      <c r="O832" s="2" t="str">
        <f>IFERROR(IF($B832="","",INDEX(所属情報!$E:$E,MATCH($A832,所属情報!$A:$A,0))),"")</f>
        <v/>
      </c>
      <c r="P832" s="2" t="str">
        <f t="shared" si="36"/>
        <v/>
      </c>
      <c r="Q832" s="2" t="str">
        <f t="shared" si="37"/>
        <v/>
      </c>
      <c r="R832" s="2" t="str">
        <f t="shared" si="38"/>
        <v/>
      </c>
      <c r="S832" s="2" t="str">
        <f>IFERROR(IF($F832="","",INDEX(リスト!$C:$C,MATCH($F832,リスト!$B:$B,0))),"")</f>
        <v/>
      </c>
      <c r="T832" s="2" t="str">
        <f>IFERROR(IF($K832="","",INDEX(リスト!$F:$F,MATCH($K832,リスト!$E:$E,0))),"")</f>
        <v/>
      </c>
      <c r="U832" s="2" t="str">
        <f>IF($B832="","",RIGHT($G832*1000+200+COUNTIF($G$2:$G832,$G832),9))</f>
        <v/>
      </c>
      <c r="V832" s="2" t="str">
        <f>IF(OR($B832="",設定!$I$15="",設定!$I$15="独立"),"",IF($M832="","　－　",IF($L832="",IF(設定!$I$15="所・名","　－　・"&amp;$M832,IF(設定!$I$15="所/名","　－　 / "&amp;$M832,IF(設定!$I$15="(所)名","(　－　) "&amp;$M832,IF(設定!$I$15="名・所",$M832&amp;"・　－　",IF(設定!$I$15="名/所",$M832&amp;" / 　－　",IF(設定!$I$15="名(所)",$M832&amp;"(　－　)")))))),IF(設定!$I$15="所・名",INDEX(リスト!$S$2:$S$48,MATCH($L832,リスト!$R$2:$R$48,0))&amp;"・"&amp;$M832,IF(設定!$I$15="所/名",INDEX(リスト!$S$2:$S$48,MATCH($L832,リスト!$R$2:$R$48,0))&amp;" / "&amp;$M832,IF(設定!$I$15="(所)名","("&amp;INDEX(リスト!$S$2:$S$48,MATCH($L832,リスト!$R$2:$R$48,0))&amp;") "&amp;$M832,IF(設定!$I$15="名・所",$M832&amp;"・"&amp;INDEX(リスト!$S$2:$S$48,MATCH($L832,リスト!$R$2:$R$48,0)),IF(設定!$I$15="名/所",$M832&amp;" / "&amp;INDEX(リスト!$S$2:$S$48,MATCH($L832,リスト!$R$2:$R$48,0)),IF(設定!$I$15="名(所)",$M832&amp;" ("&amp;INDEX(リスト!$S$2:$S$48,MATCH($L832,リスト!$R$2:$R$48,0))&amp;")")))))))))</f>
        <v/>
      </c>
    </row>
    <row r="833" spans="15:22" x14ac:dyDescent="0.4">
      <c r="O833" s="2" t="str">
        <f>IFERROR(IF($B833="","",INDEX(所属情報!$E:$E,MATCH($A833,所属情報!$A:$A,0))),"")</f>
        <v/>
      </c>
      <c r="P833" s="2" t="str">
        <f t="shared" si="36"/>
        <v/>
      </c>
      <c r="Q833" s="2" t="str">
        <f t="shared" si="37"/>
        <v/>
      </c>
      <c r="R833" s="2" t="str">
        <f t="shared" si="38"/>
        <v/>
      </c>
      <c r="S833" s="2" t="str">
        <f>IFERROR(IF($F833="","",INDEX(リスト!$C:$C,MATCH($F833,リスト!$B:$B,0))),"")</f>
        <v/>
      </c>
      <c r="T833" s="2" t="str">
        <f>IFERROR(IF($K833="","",INDEX(リスト!$F:$F,MATCH($K833,リスト!$E:$E,0))),"")</f>
        <v/>
      </c>
      <c r="U833" s="2" t="str">
        <f>IF($B833="","",RIGHT($G833*1000+200+COUNTIF($G$2:$G833,$G833),9))</f>
        <v/>
      </c>
      <c r="V833" s="2" t="str">
        <f>IF(OR($B833="",設定!$I$15="",設定!$I$15="独立"),"",IF($M833="","　－　",IF($L833="",IF(設定!$I$15="所・名","　－　・"&amp;$M833,IF(設定!$I$15="所/名","　－　 / "&amp;$M833,IF(設定!$I$15="(所)名","(　－　) "&amp;$M833,IF(設定!$I$15="名・所",$M833&amp;"・　－　",IF(設定!$I$15="名/所",$M833&amp;" / 　－　",IF(設定!$I$15="名(所)",$M833&amp;"(　－　)")))))),IF(設定!$I$15="所・名",INDEX(リスト!$S$2:$S$48,MATCH($L833,リスト!$R$2:$R$48,0))&amp;"・"&amp;$M833,IF(設定!$I$15="所/名",INDEX(リスト!$S$2:$S$48,MATCH($L833,リスト!$R$2:$R$48,0))&amp;" / "&amp;$M833,IF(設定!$I$15="(所)名","("&amp;INDEX(リスト!$S$2:$S$48,MATCH($L833,リスト!$R$2:$R$48,0))&amp;") "&amp;$M833,IF(設定!$I$15="名・所",$M833&amp;"・"&amp;INDEX(リスト!$S$2:$S$48,MATCH($L833,リスト!$R$2:$R$48,0)),IF(設定!$I$15="名/所",$M833&amp;" / "&amp;INDEX(リスト!$S$2:$S$48,MATCH($L833,リスト!$R$2:$R$48,0)),IF(設定!$I$15="名(所)",$M833&amp;" ("&amp;INDEX(リスト!$S$2:$S$48,MATCH($L833,リスト!$R$2:$R$48,0))&amp;")")))))))))</f>
        <v/>
      </c>
    </row>
    <row r="834" spans="15:22" x14ac:dyDescent="0.4">
      <c r="O834" s="2" t="str">
        <f>IFERROR(IF($B834="","",INDEX(所属情報!$E:$E,MATCH($A834,所属情報!$A:$A,0))),"")</f>
        <v/>
      </c>
      <c r="P834" s="2" t="str">
        <f t="shared" si="36"/>
        <v/>
      </c>
      <c r="Q834" s="2" t="str">
        <f t="shared" si="37"/>
        <v/>
      </c>
      <c r="R834" s="2" t="str">
        <f t="shared" si="38"/>
        <v/>
      </c>
      <c r="S834" s="2" t="str">
        <f>IFERROR(IF($F834="","",INDEX(リスト!$C:$C,MATCH($F834,リスト!$B:$B,0))),"")</f>
        <v/>
      </c>
      <c r="T834" s="2" t="str">
        <f>IFERROR(IF($K834="","",INDEX(リスト!$F:$F,MATCH($K834,リスト!$E:$E,0))),"")</f>
        <v/>
      </c>
      <c r="U834" s="2" t="str">
        <f>IF($B834="","",RIGHT($G834*1000+200+COUNTIF($G$2:$G834,$G834),9))</f>
        <v/>
      </c>
      <c r="V834" s="2" t="str">
        <f>IF(OR($B834="",設定!$I$15="",設定!$I$15="独立"),"",IF($M834="","　－　",IF($L834="",IF(設定!$I$15="所・名","　－　・"&amp;$M834,IF(設定!$I$15="所/名","　－　 / "&amp;$M834,IF(設定!$I$15="(所)名","(　－　) "&amp;$M834,IF(設定!$I$15="名・所",$M834&amp;"・　－　",IF(設定!$I$15="名/所",$M834&amp;" / 　－　",IF(設定!$I$15="名(所)",$M834&amp;"(　－　)")))))),IF(設定!$I$15="所・名",INDEX(リスト!$S$2:$S$48,MATCH($L834,リスト!$R$2:$R$48,0))&amp;"・"&amp;$M834,IF(設定!$I$15="所/名",INDEX(リスト!$S$2:$S$48,MATCH($L834,リスト!$R$2:$R$48,0))&amp;" / "&amp;$M834,IF(設定!$I$15="(所)名","("&amp;INDEX(リスト!$S$2:$S$48,MATCH($L834,リスト!$R$2:$R$48,0))&amp;") "&amp;$M834,IF(設定!$I$15="名・所",$M834&amp;"・"&amp;INDEX(リスト!$S$2:$S$48,MATCH($L834,リスト!$R$2:$R$48,0)),IF(設定!$I$15="名/所",$M834&amp;" / "&amp;INDEX(リスト!$S$2:$S$48,MATCH($L834,リスト!$R$2:$R$48,0)),IF(設定!$I$15="名(所)",$M834&amp;" ("&amp;INDEX(リスト!$S$2:$S$48,MATCH($L834,リスト!$R$2:$R$48,0))&amp;")")))))))))</f>
        <v/>
      </c>
    </row>
    <row r="835" spans="15:22" x14ac:dyDescent="0.4">
      <c r="O835" s="2" t="str">
        <f>IFERROR(IF($B835="","",INDEX(所属情報!$E:$E,MATCH($A835,所属情報!$A:$A,0))),"")</f>
        <v/>
      </c>
      <c r="P835" s="2" t="str">
        <f t="shared" ref="P835:P898" si="39">IF($C835="","",IF($E835="",$C835,$C835&amp;" ("&amp;$E835&amp;")"))</f>
        <v/>
      </c>
      <c r="Q835" s="2" t="str">
        <f t="shared" ref="Q835:Q898" si="40">IF($D835="","",ASC($D835))</f>
        <v/>
      </c>
      <c r="R835" s="2" t="str">
        <f t="shared" ref="R835:R898" si="41">IF($I835="","",UPPER($I835)&amp;" "&amp;UPPER(LEFT($J835,1))&amp;LOWER(RIGHT($J835,LEN($J835)-1))&amp;" ("&amp;MID($G835,3,2)&amp;")")</f>
        <v/>
      </c>
      <c r="S835" s="2" t="str">
        <f>IFERROR(IF($F835="","",INDEX(リスト!$C:$C,MATCH($F835,リスト!$B:$B,0))),"")</f>
        <v/>
      </c>
      <c r="T835" s="2" t="str">
        <f>IFERROR(IF($K835="","",INDEX(リスト!$F:$F,MATCH($K835,リスト!$E:$E,0))),"")</f>
        <v/>
      </c>
      <c r="U835" s="2" t="str">
        <f>IF($B835="","",RIGHT($G835*1000+200+COUNTIF($G$2:$G835,$G835),9))</f>
        <v/>
      </c>
      <c r="V835" s="2" t="str">
        <f>IF(OR($B835="",設定!$I$15="",設定!$I$15="独立"),"",IF($M835="","　－　",IF($L835="",IF(設定!$I$15="所・名","　－　・"&amp;$M835,IF(設定!$I$15="所/名","　－　 / "&amp;$M835,IF(設定!$I$15="(所)名","(　－　) "&amp;$M835,IF(設定!$I$15="名・所",$M835&amp;"・　－　",IF(設定!$I$15="名/所",$M835&amp;" / 　－　",IF(設定!$I$15="名(所)",$M835&amp;"(　－　)")))))),IF(設定!$I$15="所・名",INDEX(リスト!$S$2:$S$48,MATCH($L835,リスト!$R$2:$R$48,0))&amp;"・"&amp;$M835,IF(設定!$I$15="所/名",INDEX(リスト!$S$2:$S$48,MATCH($L835,リスト!$R$2:$R$48,0))&amp;" / "&amp;$M835,IF(設定!$I$15="(所)名","("&amp;INDEX(リスト!$S$2:$S$48,MATCH($L835,リスト!$R$2:$R$48,0))&amp;") "&amp;$M835,IF(設定!$I$15="名・所",$M835&amp;"・"&amp;INDEX(リスト!$S$2:$S$48,MATCH($L835,リスト!$R$2:$R$48,0)),IF(設定!$I$15="名/所",$M835&amp;" / "&amp;INDEX(リスト!$S$2:$S$48,MATCH($L835,リスト!$R$2:$R$48,0)),IF(設定!$I$15="名(所)",$M835&amp;" ("&amp;INDEX(リスト!$S$2:$S$48,MATCH($L835,リスト!$R$2:$R$48,0))&amp;")")))))))))</f>
        <v/>
      </c>
    </row>
    <row r="836" spans="15:22" x14ac:dyDescent="0.4">
      <c r="O836" s="2" t="str">
        <f>IFERROR(IF($B836="","",INDEX(所属情報!$E:$E,MATCH($A836,所属情報!$A:$A,0))),"")</f>
        <v/>
      </c>
      <c r="P836" s="2" t="str">
        <f t="shared" si="39"/>
        <v/>
      </c>
      <c r="Q836" s="2" t="str">
        <f t="shared" si="40"/>
        <v/>
      </c>
      <c r="R836" s="2" t="str">
        <f t="shared" si="41"/>
        <v/>
      </c>
      <c r="S836" s="2" t="str">
        <f>IFERROR(IF($F836="","",INDEX(リスト!$C:$C,MATCH($F836,リスト!$B:$B,0))),"")</f>
        <v/>
      </c>
      <c r="T836" s="2" t="str">
        <f>IFERROR(IF($K836="","",INDEX(リスト!$F:$F,MATCH($K836,リスト!$E:$E,0))),"")</f>
        <v/>
      </c>
      <c r="U836" s="2" t="str">
        <f>IF($B836="","",RIGHT($G836*1000+200+COUNTIF($G$2:$G836,$G836),9))</f>
        <v/>
      </c>
      <c r="V836" s="2" t="str">
        <f>IF(OR($B836="",設定!$I$15="",設定!$I$15="独立"),"",IF($M836="","　－　",IF($L836="",IF(設定!$I$15="所・名","　－　・"&amp;$M836,IF(設定!$I$15="所/名","　－　 / "&amp;$M836,IF(設定!$I$15="(所)名","(　－　) "&amp;$M836,IF(設定!$I$15="名・所",$M836&amp;"・　－　",IF(設定!$I$15="名/所",$M836&amp;" / 　－　",IF(設定!$I$15="名(所)",$M836&amp;"(　－　)")))))),IF(設定!$I$15="所・名",INDEX(リスト!$S$2:$S$48,MATCH($L836,リスト!$R$2:$R$48,0))&amp;"・"&amp;$M836,IF(設定!$I$15="所/名",INDEX(リスト!$S$2:$S$48,MATCH($L836,リスト!$R$2:$R$48,0))&amp;" / "&amp;$M836,IF(設定!$I$15="(所)名","("&amp;INDEX(リスト!$S$2:$S$48,MATCH($L836,リスト!$R$2:$R$48,0))&amp;") "&amp;$M836,IF(設定!$I$15="名・所",$M836&amp;"・"&amp;INDEX(リスト!$S$2:$S$48,MATCH($L836,リスト!$R$2:$R$48,0)),IF(設定!$I$15="名/所",$M836&amp;" / "&amp;INDEX(リスト!$S$2:$S$48,MATCH($L836,リスト!$R$2:$R$48,0)),IF(設定!$I$15="名(所)",$M836&amp;" ("&amp;INDEX(リスト!$S$2:$S$48,MATCH($L836,リスト!$R$2:$R$48,0))&amp;")")))))))))</f>
        <v/>
      </c>
    </row>
    <row r="837" spans="15:22" x14ac:dyDescent="0.4">
      <c r="O837" s="2" t="str">
        <f>IFERROR(IF($B837="","",INDEX(所属情報!$E:$E,MATCH($A837,所属情報!$A:$A,0))),"")</f>
        <v/>
      </c>
      <c r="P837" s="2" t="str">
        <f t="shared" si="39"/>
        <v/>
      </c>
      <c r="Q837" s="2" t="str">
        <f t="shared" si="40"/>
        <v/>
      </c>
      <c r="R837" s="2" t="str">
        <f t="shared" si="41"/>
        <v/>
      </c>
      <c r="S837" s="2" t="str">
        <f>IFERROR(IF($F837="","",INDEX(リスト!$C:$C,MATCH($F837,リスト!$B:$B,0))),"")</f>
        <v/>
      </c>
      <c r="T837" s="2" t="str">
        <f>IFERROR(IF($K837="","",INDEX(リスト!$F:$F,MATCH($K837,リスト!$E:$E,0))),"")</f>
        <v/>
      </c>
      <c r="U837" s="2" t="str">
        <f>IF($B837="","",RIGHT($G837*1000+200+COUNTIF($G$2:$G837,$G837),9))</f>
        <v/>
      </c>
      <c r="V837" s="2" t="str">
        <f>IF(OR($B837="",設定!$I$15="",設定!$I$15="独立"),"",IF($M837="","　－　",IF($L837="",IF(設定!$I$15="所・名","　－　・"&amp;$M837,IF(設定!$I$15="所/名","　－　 / "&amp;$M837,IF(設定!$I$15="(所)名","(　－　) "&amp;$M837,IF(設定!$I$15="名・所",$M837&amp;"・　－　",IF(設定!$I$15="名/所",$M837&amp;" / 　－　",IF(設定!$I$15="名(所)",$M837&amp;"(　－　)")))))),IF(設定!$I$15="所・名",INDEX(リスト!$S$2:$S$48,MATCH($L837,リスト!$R$2:$R$48,0))&amp;"・"&amp;$M837,IF(設定!$I$15="所/名",INDEX(リスト!$S$2:$S$48,MATCH($L837,リスト!$R$2:$R$48,0))&amp;" / "&amp;$M837,IF(設定!$I$15="(所)名","("&amp;INDEX(リスト!$S$2:$S$48,MATCH($L837,リスト!$R$2:$R$48,0))&amp;") "&amp;$M837,IF(設定!$I$15="名・所",$M837&amp;"・"&amp;INDEX(リスト!$S$2:$S$48,MATCH($L837,リスト!$R$2:$R$48,0)),IF(設定!$I$15="名/所",$M837&amp;" / "&amp;INDEX(リスト!$S$2:$S$48,MATCH($L837,リスト!$R$2:$R$48,0)),IF(設定!$I$15="名(所)",$M837&amp;" ("&amp;INDEX(リスト!$S$2:$S$48,MATCH($L837,リスト!$R$2:$R$48,0))&amp;")")))))))))</f>
        <v/>
      </c>
    </row>
    <row r="838" spans="15:22" x14ac:dyDescent="0.4">
      <c r="O838" s="2" t="str">
        <f>IFERROR(IF($B838="","",INDEX(所属情報!$E:$E,MATCH($A838,所属情報!$A:$A,0))),"")</f>
        <v/>
      </c>
      <c r="P838" s="2" t="str">
        <f t="shared" si="39"/>
        <v/>
      </c>
      <c r="Q838" s="2" t="str">
        <f t="shared" si="40"/>
        <v/>
      </c>
      <c r="R838" s="2" t="str">
        <f t="shared" si="41"/>
        <v/>
      </c>
      <c r="S838" s="2" t="str">
        <f>IFERROR(IF($F838="","",INDEX(リスト!$C:$C,MATCH($F838,リスト!$B:$B,0))),"")</f>
        <v/>
      </c>
      <c r="T838" s="2" t="str">
        <f>IFERROR(IF($K838="","",INDEX(リスト!$F:$F,MATCH($K838,リスト!$E:$E,0))),"")</f>
        <v/>
      </c>
      <c r="U838" s="2" t="str">
        <f>IF($B838="","",RIGHT($G838*1000+200+COUNTIF($G$2:$G838,$G838),9))</f>
        <v/>
      </c>
      <c r="V838" s="2" t="str">
        <f>IF(OR($B838="",設定!$I$15="",設定!$I$15="独立"),"",IF($M838="","　－　",IF($L838="",IF(設定!$I$15="所・名","　－　・"&amp;$M838,IF(設定!$I$15="所/名","　－　 / "&amp;$M838,IF(設定!$I$15="(所)名","(　－　) "&amp;$M838,IF(設定!$I$15="名・所",$M838&amp;"・　－　",IF(設定!$I$15="名/所",$M838&amp;" / 　－　",IF(設定!$I$15="名(所)",$M838&amp;"(　－　)")))))),IF(設定!$I$15="所・名",INDEX(リスト!$S$2:$S$48,MATCH($L838,リスト!$R$2:$R$48,0))&amp;"・"&amp;$M838,IF(設定!$I$15="所/名",INDEX(リスト!$S$2:$S$48,MATCH($L838,リスト!$R$2:$R$48,0))&amp;" / "&amp;$M838,IF(設定!$I$15="(所)名","("&amp;INDEX(リスト!$S$2:$S$48,MATCH($L838,リスト!$R$2:$R$48,0))&amp;") "&amp;$M838,IF(設定!$I$15="名・所",$M838&amp;"・"&amp;INDEX(リスト!$S$2:$S$48,MATCH($L838,リスト!$R$2:$R$48,0)),IF(設定!$I$15="名/所",$M838&amp;" / "&amp;INDEX(リスト!$S$2:$S$48,MATCH($L838,リスト!$R$2:$R$48,0)),IF(設定!$I$15="名(所)",$M838&amp;" ("&amp;INDEX(リスト!$S$2:$S$48,MATCH($L838,リスト!$R$2:$R$48,0))&amp;")")))))))))</f>
        <v/>
      </c>
    </row>
    <row r="839" spans="15:22" x14ac:dyDescent="0.4">
      <c r="O839" s="2" t="str">
        <f>IFERROR(IF($B839="","",INDEX(所属情報!$E:$E,MATCH($A839,所属情報!$A:$A,0))),"")</f>
        <v/>
      </c>
      <c r="P839" s="2" t="str">
        <f t="shared" si="39"/>
        <v/>
      </c>
      <c r="Q839" s="2" t="str">
        <f t="shared" si="40"/>
        <v/>
      </c>
      <c r="R839" s="2" t="str">
        <f t="shared" si="41"/>
        <v/>
      </c>
      <c r="S839" s="2" t="str">
        <f>IFERROR(IF($F839="","",INDEX(リスト!$C:$C,MATCH($F839,リスト!$B:$B,0))),"")</f>
        <v/>
      </c>
      <c r="T839" s="2" t="str">
        <f>IFERROR(IF($K839="","",INDEX(リスト!$F:$F,MATCH($K839,リスト!$E:$E,0))),"")</f>
        <v/>
      </c>
      <c r="U839" s="2" t="str">
        <f>IF($B839="","",RIGHT($G839*1000+200+COUNTIF($G$2:$G839,$G839),9))</f>
        <v/>
      </c>
      <c r="V839" s="2" t="str">
        <f>IF(OR($B839="",設定!$I$15="",設定!$I$15="独立"),"",IF($M839="","　－　",IF($L839="",IF(設定!$I$15="所・名","　－　・"&amp;$M839,IF(設定!$I$15="所/名","　－　 / "&amp;$M839,IF(設定!$I$15="(所)名","(　－　) "&amp;$M839,IF(設定!$I$15="名・所",$M839&amp;"・　－　",IF(設定!$I$15="名/所",$M839&amp;" / 　－　",IF(設定!$I$15="名(所)",$M839&amp;"(　－　)")))))),IF(設定!$I$15="所・名",INDEX(リスト!$S$2:$S$48,MATCH($L839,リスト!$R$2:$R$48,0))&amp;"・"&amp;$M839,IF(設定!$I$15="所/名",INDEX(リスト!$S$2:$S$48,MATCH($L839,リスト!$R$2:$R$48,0))&amp;" / "&amp;$M839,IF(設定!$I$15="(所)名","("&amp;INDEX(リスト!$S$2:$S$48,MATCH($L839,リスト!$R$2:$R$48,0))&amp;") "&amp;$M839,IF(設定!$I$15="名・所",$M839&amp;"・"&amp;INDEX(リスト!$S$2:$S$48,MATCH($L839,リスト!$R$2:$R$48,0)),IF(設定!$I$15="名/所",$M839&amp;" / "&amp;INDEX(リスト!$S$2:$S$48,MATCH($L839,リスト!$R$2:$R$48,0)),IF(設定!$I$15="名(所)",$M839&amp;" ("&amp;INDEX(リスト!$S$2:$S$48,MATCH($L839,リスト!$R$2:$R$48,0))&amp;")")))))))))</f>
        <v/>
      </c>
    </row>
    <row r="840" spans="15:22" x14ac:dyDescent="0.4">
      <c r="O840" s="2" t="str">
        <f>IFERROR(IF($B840="","",INDEX(所属情報!$E:$E,MATCH($A840,所属情報!$A:$A,0))),"")</f>
        <v/>
      </c>
      <c r="P840" s="2" t="str">
        <f t="shared" si="39"/>
        <v/>
      </c>
      <c r="Q840" s="2" t="str">
        <f t="shared" si="40"/>
        <v/>
      </c>
      <c r="R840" s="2" t="str">
        <f t="shared" si="41"/>
        <v/>
      </c>
      <c r="S840" s="2" t="str">
        <f>IFERROR(IF($F840="","",INDEX(リスト!$C:$C,MATCH($F840,リスト!$B:$B,0))),"")</f>
        <v/>
      </c>
      <c r="T840" s="2" t="str">
        <f>IFERROR(IF($K840="","",INDEX(リスト!$F:$F,MATCH($K840,リスト!$E:$E,0))),"")</f>
        <v/>
      </c>
      <c r="U840" s="2" t="str">
        <f>IF($B840="","",RIGHT($G840*1000+200+COUNTIF($G$2:$G840,$G840),9))</f>
        <v/>
      </c>
      <c r="V840" s="2" t="str">
        <f>IF(OR($B840="",設定!$I$15="",設定!$I$15="独立"),"",IF($M840="","　－　",IF($L840="",IF(設定!$I$15="所・名","　－　・"&amp;$M840,IF(設定!$I$15="所/名","　－　 / "&amp;$M840,IF(設定!$I$15="(所)名","(　－　) "&amp;$M840,IF(設定!$I$15="名・所",$M840&amp;"・　－　",IF(設定!$I$15="名/所",$M840&amp;" / 　－　",IF(設定!$I$15="名(所)",$M840&amp;"(　－　)")))))),IF(設定!$I$15="所・名",INDEX(リスト!$S$2:$S$48,MATCH($L840,リスト!$R$2:$R$48,0))&amp;"・"&amp;$M840,IF(設定!$I$15="所/名",INDEX(リスト!$S$2:$S$48,MATCH($L840,リスト!$R$2:$R$48,0))&amp;" / "&amp;$M840,IF(設定!$I$15="(所)名","("&amp;INDEX(リスト!$S$2:$S$48,MATCH($L840,リスト!$R$2:$R$48,0))&amp;") "&amp;$M840,IF(設定!$I$15="名・所",$M840&amp;"・"&amp;INDEX(リスト!$S$2:$S$48,MATCH($L840,リスト!$R$2:$R$48,0)),IF(設定!$I$15="名/所",$M840&amp;" / "&amp;INDEX(リスト!$S$2:$S$48,MATCH($L840,リスト!$R$2:$R$48,0)),IF(設定!$I$15="名(所)",$M840&amp;" ("&amp;INDEX(リスト!$S$2:$S$48,MATCH($L840,リスト!$R$2:$R$48,0))&amp;")")))))))))</f>
        <v/>
      </c>
    </row>
    <row r="841" spans="15:22" x14ac:dyDescent="0.4">
      <c r="O841" s="2" t="str">
        <f>IFERROR(IF($B841="","",INDEX(所属情報!$E:$E,MATCH($A841,所属情報!$A:$A,0))),"")</f>
        <v/>
      </c>
      <c r="P841" s="2" t="str">
        <f t="shared" si="39"/>
        <v/>
      </c>
      <c r="Q841" s="2" t="str">
        <f t="shared" si="40"/>
        <v/>
      </c>
      <c r="R841" s="2" t="str">
        <f t="shared" si="41"/>
        <v/>
      </c>
      <c r="S841" s="2" t="str">
        <f>IFERROR(IF($F841="","",INDEX(リスト!$C:$C,MATCH($F841,リスト!$B:$B,0))),"")</f>
        <v/>
      </c>
      <c r="T841" s="2" t="str">
        <f>IFERROR(IF($K841="","",INDEX(リスト!$F:$F,MATCH($K841,リスト!$E:$E,0))),"")</f>
        <v/>
      </c>
      <c r="U841" s="2" t="str">
        <f>IF($B841="","",RIGHT($G841*1000+200+COUNTIF($G$2:$G841,$G841),9))</f>
        <v/>
      </c>
      <c r="V841" s="2" t="str">
        <f>IF(OR($B841="",設定!$I$15="",設定!$I$15="独立"),"",IF($M841="","　－　",IF($L841="",IF(設定!$I$15="所・名","　－　・"&amp;$M841,IF(設定!$I$15="所/名","　－　 / "&amp;$M841,IF(設定!$I$15="(所)名","(　－　) "&amp;$M841,IF(設定!$I$15="名・所",$M841&amp;"・　－　",IF(設定!$I$15="名/所",$M841&amp;" / 　－　",IF(設定!$I$15="名(所)",$M841&amp;"(　－　)")))))),IF(設定!$I$15="所・名",INDEX(リスト!$S$2:$S$48,MATCH($L841,リスト!$R$2:$R$48,0))&amp;"・"&amp;$M841,IF(設定!$I$15="所/名",INDEX(リスト!$S$2:$S$48,MATCH($L841,リスト!$R$2:$R$48,0))&amp;" / "&amp;$M841,IF(設定!$I$15="(所)名","("&amp;INDEX(リスト!$S$2:$S$48,MATCH($L841,リスト!$R$2:$R$48,0))&amp;") "&amp;$M841,IF(設定!$I$15="名・所",$M841&amp;"・"&amp;INDEX(リスト!$S$2:$S$48,MATCH($L841,リスト!$R$2:$R$48,0)),IF(設定!$I$15="名/所",$M841&amp;" / "&amp;INDEX(リスト!$S$2:$S$48,MATCH($L841,リスト!$R$2:$R$48,0)),IF(設定!$I$15="名(所)",$M841&amp;" ("&amp;INDEX(リスト!$S$2:$S$48,MATCH($L841,リスト!$R$2:$R$48,0))&amp;")")))))))))</f>
        <v/>
      </c>
    </row>
    <row r="842" spans="15:22" x14ac:dyDescent="0.4">
      <c r="O842" s="2" t="str">
        <f>IFERROR(IF($B842="","",INDEX(所属情報!$E:$E,MATCH($A842,所属情報!$A:$A,0))),"")</f>
        <v/>
      </c>
      <c r="P842" s="2" t="str">
        <f t="shared" si="39"/>
        <v/>
      </c>
      <c r="Q842" s="2" t="str">
        <f t="shared" si="40"/>
        <v/>
      </c>
      <c r="R842" s="2" t="str">
        <f t="shared" si="41"/>
        <v/>
      </c>
      <c r="S842" s="2" t="str">
        <f>IFERROR(IF($F842="","",INDEX(リスト!$C:$C,MATCH($F842,リスト!$B:$B,0))),"")</f>
        <v/>
      </c>
      <c r="T842" s="2" t="str">
        <f>IFERROR(IF($K842="","",INDEX(リスト!$F:$F,MATCH($K842,リスト!$E:$E,0))),"")</f>
        <v/>
      </c>
      <c r="U842" s="2" t="str">
        <f>IF($B842="","",RIGHT($G842*1000+200+COUNTIF($G$2:$G842,$G842),9))</f>
        <v/>
      </c>
      <c r="V842" s="2" t="str">
        <f>IF(OR($B842="",設定!$I$15="",設定!$I$15="独立"),"",IF($M842="","　－　",IF($L842="",IF(設定!$I$15="所・名","　－　・"&amp;$M842,IF(設定!$I$15="所/名","　－　 / "&amp;$M842,IF(設定!$I$15="(所)名","(　－　) "&amp;$M842,IF(設定!$I$15="名・所",$M842&amp;"・　－　",IF(設定!$I$15="名/所",$M842&amp;" / 　－　",IF(設定!$I$15="名(所)",$M842&amp;"(　－　)")))))),IF(設定!$I$15="所・名",INDEX(リスト!$S$2:$S$48,MATCH($L842,リスト!$R$2:$R$48,0))&amp;"・"&amp;$M842,IF(設定!$I$15="所/名",INDEX(リスト!$S$2:$S$48,MATCH($L842,リスト!$R$2:$R$48,0))&amp;" / "&amp;$M842,IF(設定!$I$15="(所)名","("&amp;INDEX(リスト!$S$2:$S$48,MATCH($L842,リスト!$R$2:$R$48,0))&amp;") "&amp;$M842,IF(設定!$I$15="名・所",$M842&amp;"・"&amp;INDEX(リスト!$S$2:$S$48,MATCH($L842,リスト!$R$2:$R$48,0)),IF(設定!$I$15="名/所",$M842&amp;" / "&amp;INDEX(リスト!$S$2:$S$48,MATCH($L842,リスト!$R$2:$R$48,0)),IF(設定!$I$15="名(所)",$M842&amp;" ("&amp;INDEX(リスト!$S$2:$S$48,MATCH($L842,リスト!$R$2:$R$48,0))&amp;")")))))))))</f>
        <v/>
      </c>
    </row>
    <row r="843" spans="15:22" x14ac:dyDescent="0.4">
      <c r="O843" s="2" t="str">
        <f>IFERROR(IF($B843="","",INDEX(所属情報!$E:$E,MATCH($A843,所属情報!$A:$A,0))),"")</f>
        <v/>
      </c>
      <c r="P843" s="2" t="str">
        <f t="shared" si="39"/>
        <v/>
      </c>
      <c r="Q843" s="2" t="str">
        <f t="shared" si="40"/>
        <v/>
      </c>
      <c r="R843" s="2" t="str">
        <f t="shared" si="41"/>
        <v/>
      </c>
      <c r="S843" s="2" t="str">
        <f>IFERROR(IF($F843="","",INDEX(リスト!$C:$C,MATCH($F843,リスト!$B:$B,0))),"")</f>
        <v/>
      </c>
      <c r="T843" s="2" t="str">
        <f>IFERROR(IF($K843="","",INDEX(リスト!$F:$F,MATCH($K843,リスト!$E:$E,0))),"")</f>
        <v/>
      </c>
      <c r="U843" s="2" t="str">
        <f>IF($B843="","",RIGHT($G843*1000+200+COUNTIF($G$2:$G843,$G843),9))</f>
        <v/>
      </c>
      <c r="V843" s="2" t="str">
        <f>IF(OR($B843="",設定!$I$15="",設定!$I$15="独立"),"",IF($M843="","　－　",IF($L843="",IF(設定!$I$15="所・名","　－　・"&amp;$M843,IF(設定!$I$15="所/名","　－　 / "&amp;$M843,IF(設定!$I$15="(所)名","(　－　) "&amp;$M843,IF(設定!$I$15="名・所",$M843&amp;"・　－　",IF(設定!$I$15="名/所",$M843&amp;" / 　－　",IF(設定!$I$15="名(所)",$M843&amp;"(　－　)")))))),IF(設定!$I$15="所・名",INDEX(リスト!$S$2:$S$48,MATCH($L843,リスト!$R$2:$R$48,0))&amp;"・"&amp;$M843,IF(設定!$I$15="所/名",INDEX(リスト!$S$2:$S$48,MATCH($L843,リスト!$R$2:$R$48,0))&amp;" / "&amp;$M843,IF(設定!$I$15="(所)名","("&amp;INDEX(リスト!$S$2:$S$48,MATCH($L843,リスト!$R$2:$R$48,0))&amp;") "&amp;$M843,IF(設定!$I$15="名・所",$M843&amp;"・"&amp;INDEX(リスト!$S$2:$S$48,MATCH($L843,リスト!$R$2:$R$48,0)),IF(設定!$I$15="名/所",$M843&amp;" / "&amp;INDEX(リスト!$S$2:$S$48,MATCH($L843,リスト!$R$2:$R$48,0)),IF(設定!$I$15="名(所)",$M843&amp;" ("&amp;INDEX(リスト!$S$2:$S$48,MATCH($L843,リスト!$R$2:$R$48,0))&amp;")")))))))))</f>
        <v/>
      </c>
    </row>
    <row r="844" spans="15:22" x14ac:dyDescent="0.4">
      <c r="O844" s="2" t="str">
        <f>IFERROR(IF($B844="","",INDEX(所属情報!$E:$E,MATCH($A844,所属情報!$A:$A,0))),"")</f>
        <v/>
      </c>
      <c r="P844" s="2" t="str">
        <f t="shared" si="39"/>
        <v/>
      </c>
      <c r="Q844" s="2" t="str">
        <f t="shared" si="40"/>
        <v/>
      </c>
      <c r="R844" s="2" t="str">
        <f t="shared" si="41"/>
        <v/>
      </c>
      <c r="S844" s="2" t="str">
        <f>IFERROR(IF($F844="","",INDEX(リスト!$C:$C,MATCH($F844,リスト!$B:$B,0))),"")</f>
        <v/>
      </c>
      <c r="T844" s="2" t="str">
        <f>IFERROR(IF($K844="","",INDEX(リスト!$F:$F,MATCH($K844,リスト!$E:$E,0))),"")</f>
        <v/>
      </c>
      <c r="U844" s="2" t="str">
        <f>IF($B844="","",RIGHT($G844*1000+200+COUNTIF($G$2:$G844,$G844),9))</f>
        <v/>
      </c>
      <c r="V844" s="2" t="str">
        <f>IF(OR($B844="",設定!$I$15="",設定!$I$15="独立"),"",IF($M844="","　－　",IF($L844="",IF(設定!$I$15="所・名","　－　・"&amp;$M844,IF(設定!$I$15="所/名","　－　 / "&amp;$M844,IF(設定!$I$15="(所)名","(　－　) "&amp;$M844,IF(設定!$I$15="名・所",$M844&amp;"・　－　",IF(設定!$I$15="名/所",$M844&amp;" / 　－　",IF(設定!$I$15="名(所)",$M844&amp;"(　－　)")))))),IF(設定!$I$15="所・名",INDEX(リスト!$S$2:$S$48,MATCH($L844,リスト!$R$2:$R$48,0))&amp;"・"&amp;$M844,IF(設定!$I$15="所/名",INDEX(リスト!$S$2:$S$48,MATCH($L844,リスト!$R$2:$R$48,0))&amp;" / "&amp;$M844,IF(設定!$I$15="(所)名","("&amp;INDEX(リスト!$S$2:$S$48,MATCH($L844,リスト!$R$2:$R$48,0))&amp;") "&amp;$M844,IF(設定!$I$15="名・所",$M844&amp;"・"&amp;INDEX(リスト!$S$2:$S$48,MATCH($L844,リスト!$R$2:$R$48,0)),IF(設定!$I$15="名/所",$M844&amp;" / "&amp;INDEX(リスト!$S$2:$S$48,MATCH($L844,リスト!$R$2:$R$48,0)),IF(設定!$I$15="名(所)",$M844&amp;" ("&amp;INDEX(リスト!$S$2:$S$48,MATCH($L844,リスト!$R$2:$R$48,0))&amp;")")))))))))</f>
        <v/>
      </c>
    </row>
    <row r="845" spans="15:22" x14ac:dyDescent="0.4">
      <c r="O845" s="2" t="str">
        <f>IFERROR(IF($B845="","",INDEX(所属情報!$E:$E,MATCH($A845,所属情報!$A:$A,0))),"")</f>
        <v/>
      </c>
      <c r="P845" s="2" t="str">
        <f t="shared" si="39"/>
        <v/>
      </c>
      <c r="Q845" s="2" t="str">
        <f t="shared" si="40"/>
        <v/>
      </c>
      <c r="R845" s="2" t="str">
        <f t="shared" si="41"/>
        <v/>
      </c>
      <c r="S845" s="2" t="str">
        <f>IFERROR(IF($F845="","",INDEX(リスト!$C:$C,MATCH($F845,リスト!$B:$B,0))),"")</f>
        <v/>
      </c>
      <c r="T845" s="2" t="str">
        <f>IFERROR(IF($K845="","",INDEX(リスト!$F:$F,MATCH($K845,リスト!$E:$E,0))),"")</f>
        <v/>
      </c>
      <c r="U845" s="2" t="str">
        <f>IF($B845="","",RIGHT($G845*1000+200+COUNTIF($G$2:$G845,$G845),9))</f>
        <v/>
      </c>
      <c r="V845" s="2" t="str">
        <f>IF(OR($B845="",設定!$I$15="",設定!$I$15="独立"),"",IF($M845="","　－　",IF($L845="",IF(設定!$I$15="所・名","　－　・"&amp;$M845,IF(設定!$I$15="所/名","　－　 / "&amp;$M845,IF(設定!$I$15="(所)名","(　－　) "&amp;$M845,IF(設定!$I$15="名・所",$M845&amp;"・　－　",IF(設定!$I$15="名/所",$M845&amp;" / 　－　",IF(設定!$I$15="名(所)",$M845&amp;"(　－　)")))))),IF(設定!$I$15="所・名",INDEX(リスト!$S$2:$S$48,MATCH($L845,リスト!$R$2:$R$48,0))&amp;"・"&amp;$M845,IF(設定!$I$15="所/名",INDEX(リスト!$S$2:$S$48,MATCH($L845,リスト!$R$2:$R$48,0))&amp;" / "&amp;$M845,IF(設定!$I$15="(所)名","("&amp;INDEX(リスト!$S$2:$S$48,MATCH($L845,リスト!$R$2:$R$48,0))&amp;") "&amp;$M845,IF(設定!$I$15="名・所",$M845&amp;"・"&amp;INDEX(リスト!$S$2:$S$48,MATCH($L845,リスト!$R$2:$R$48,0)),IF(設定!$I$15="名/所",$M845&amp;" / "&amp;INDEX(リスト!$S$2:$S$48,MATCH($L845,リスト!$R$2:$R$48,0)),IF(設定!$I$15="名(所)",$M845&amp;" ("&amp;INDEX(リスト!$S$2:$S$48,MATCH($L845,リスト!$R$2:$R$48,0))&amp;")")))))))))</f>
        <v/>
      </c>
    </row>
    <row r="846" spans="15:22" x14ac:dyDescent="0.4">
      <c r="O846" s="2" t="str">
        <f>IFERROR(IF($B846="","",INDEX(所属情報!$E:$E,MATCH($A846,所属情報!$A:$A,0))),"")</f>
        <v/>
      </c>
      <c r="P846" s="2" t="str">
        <f t="shared" si="39"/>
        <v/>
      </c>
      <c r="Q846" s="2" t="str">
        <f t="shared" si="40"/>
        <v/>
      </c>
      <c r="R846" s="2" t="str">
        <f t="shared" si="41"/>
        <v/>
      </c>
      <c r="S846" s="2" t="str">
        <f>IFERROR(IF($F846="","",INDEX(リスト!$C:$C,MATCH($F846,リスト!$B:$B,0))),"")</f>
        <v/>
      </c>
      <c r="T846" s="2" t="str">
        <f>IFERROR(IF($K846="","",INDEX(リスト!$F:$F,MATCH($K846,リスト!$E:$E,0))),"")</f>
        <v/>
      </c>
      <c r="U846" s="2" t="str">
        <f>IF($B846="","",RIGHT($G846*1000+200+COUNTIF($G$2:$G846,$G846),9))</f>
        <v/>
      </c>
      <c r="V846" s="2" t="str">
        <f>IF(OR($B846="",設定!$I$15="",設定!$I$15="独立"),"",IF($M846="","　－　",IF($L846="",IF(設定!$I$15="所・名","　－　・"&amp;$M846,IF(設定!$I$15="所/名","　－　 / "&amp;$M846,IF(設定!$I$15="(所)名","(　－　) "&amp;$M846,IF(設定!$I$15="名・所",$M846&amp;"・　－　",IF(設定!$I$15="名/所",$M846&amp;" / 　－　",IF(設定!$I$15="名(所)",$M846&amp;"(　－　)")))))),IF(設定!$I$15="所・名",INDEX(リスト!$S$2:$S$48,MATCH($L846,リスト!$R$2:$R$48,0))&amp;"・"&amp;$M846,IF(設定!$I$15="所/名",INDEX(リスト!$S$2:$S$48,MATCH($L846,リスト!$R$2:$R$48,0))&amp;" / "&amp;$M846,IF(設定!$I$15="(所)名","("&amp;INDEX(リスト!$S$2:$S$48,MATCH($L846,リスト!$R$2:$R$48,0))&amp;") "&amp;$M846,IF(設定!$I$15="名・所",$M846&amp;"・"&amp;INDEX(リスト!$S$2:$S$48,MATCH($L846,リスト!$R$2:$R$48,0)),IF(設定!$I$15="名/所",$M846&amp;" / "&amp;INDEX(リスト!$S$2:$S$48,MATCH($L846,リスト!$R$2:$R$48,0)),IF(設定!$I$15="名(所)",$M846&amp;" ("&amp;INDEX(リスト!$S$2:$S$48,MATCH($L846,リスト!$R$2:$R$48,0))&amp;")")))))))))</f>
        <v/>
      </c>
    </row>
    <row r="847" spans="15:22" x14ac:dyDescent="0.4">
      <c r="O847" s="2" t="str">
        <f>IFERROR(IF($B847="","",INDEX(所属情報!$E:$E,MATCH($A847,所属情報!$A:$A,0))),"")</f>
        <v/>
      </c>
      <c r="P847" s="2" t="str">
        <f t="shared" si="39"/>
        <v/>
      </c>
      <c r="Q847" s="2" t="str">
        <f t="shared" si="40"/>
        <v/>
      </c>
      <c r="R847" s="2" t="str">
        <f t="shared" si="41"/>
        <v/>
      </c>
      <c r="S847" s="2" t="str">
        <f>IFERROR(IF($F847="","",INDEX(リスト!$C:$C,MATCH($F847,リスト!$B:$B,0))),"")</f>
        <v/>
      </c>
      <c r="T847" s="2" t="str">
        <f>IFERROR(IF($K847="","",INDEX(リスト!$F:$F,MATCH($K847,リスト!$E:$E,0))),"")</f>
        <v/>
      </c>
      <c r="U847" s="2" t="str">
        <f>IF($B847="","",RIGHT($G847*1000+200+COUNTIF($G$2:$G847,$G847),9))</f>
        <v/>
      </c>
      <c r="V847" s="2" t="str">
        <f>IF(OR($B847="",設定!$I$15="",設定!$I$15="独立"),"",IF($M847="","　－　",IF($L847="",IF(設定!$I$15="所・名","　－　・"&amp;$M847,IF(設定!$I$15="所/名","　－　 / "&amp;$M847,IF(設定!$I$15="(所)名","(　－　) "&amp;$M847,IF(設定!$I$15="名・所",$M847&amp;"・　－　",IF(設定!$I$15="名/所",$M847&amp;" / 　－　",IF(設定!$I$15="名(所)",$M847&amp;"(　－　)")))))),IF(設定!$I$15="所・名",INDEX(リスト!$S$2:$S$48,MATCH($L847,リスト!$R$2:$R$48,0))&amp;"・"&amp;$M847,IF(設定!$I$15="所/名",INDEX(リスト!$S$2:$S$48,MATCH($L847,リスト!$R$2:$R$48,0))&amp;" / "&amp;$M847,IF(設定!$I$15="(所)名","("&amp;INDEX(リスト!$S$2:$S$48,MATCH($L847,リスト!$R$2:$R$48,0))&amp;") "&amp;$M847,IF(設定!$I$15="名・所",$M847&amp;"・"&amp;INDEX(リスト!$S$2:$S$48,MATCH($L847,リスト!$R$2:$R$48,0)),IF(設定!$I$15="名/所",$M847&amp;" / "&amp;INDEX(リスト!$S$2:$S$48,MATCH($L847,リスト!$R$2:$R$48,0)),IF(設定!$I$15="名(所)",$M847&amp;" ("&amp;INDEX(リスト!$S$2:$S$48,MATCH($L847,リスト!$R$2:$R$48,0))&amp;")")))))))))</f>
        <v/>
      </c>
    </row>
    <row r="848" spans="15:22" x14ac:dyDescent="0.4">
      <c r="O848" s="2" t="str">
        <f>IFERROR(IF($B848="","",INDEX(所属情報!$E:$E,MATCH($A848,所属情報!$A:$A,0))),"")</f>
        <v/>
      </c>
      <c r="P848" s="2" t="str">
        <f t="shared" si="39"/>
        <v/>
      </c>
      <c r="Q848" s="2" t="str">
        <f t="shared" si="40"/>
        <v/>
      </c>
      <c r="R848" s="2" t="str">
        <f t="shared" si="41"/>
        <v/>
      </c>
      <c r="S848" s="2" t="str">
        <f>IFERROR(IF($F848="","",INDEX(リスト!$C:$C,MATCH($F848,リスト!$B:$B,0))),"")</f>
        <v/>
      </c>
      <c r="T848" s="2" t="str">
        <f>IFERROR(IF($K848="","",INDEX(リスト!$F:$F,MATCH($K848,リスト!$E:$E,0))),"")</f>
        <v/>
      </c>
      <c r="U848" s="2" t="str">
        <f>IF($B848="","",RIGHT($G848*1000+200+COUNTIF($G$2:$G848,$G848),9))</f>
        <v/>
      </c>
      <c r="V848" s="2" t="str">
        <f>IF(OR($B848="",設定!$I$15="",設定!$I$15="独立"),"",IF($M848="","　－　",IF($L848="",IF(設定!$I$15="所・名","　－　・"&amp;$M848,IF(設定!$I$15="所/名","　－　 / "&amp;$M848,IF(設定!$I$15="(所)名","(　－　) "&amp;$M848,IF(設定!$I$15="名・所",$M848&amp;"・　－　",IF(設定!$I$15="名/所",$M848&amp;" / 　－　",IF(設定!$I$15="名(所)",$M848&amp;"(　－　)")))))),IF(設定!$I$15="所・名",INDEX(リスト!$S$2:$S$48,MATCH($L848,リスト!$R$2:$R$48,0))&amp;"・"&amp;$M848,IF(設定!$I$15="所/名",INDEX(リスト!$S$2:$S$48,MATCH($L848,リスト!$R$2:$R$48,0))&amp;" / "&amp;$M848,IF(設定!$I$15="(所)名","("&amp;INDEX(リスト!$S$2:$S$48,MATCH($L848,リスト!$R$2:$R$48,0))&amp;") "&amp;$M848,IF(設定!$I$15="名・所",$M848&amp;"・"&amp;INDEX(リスト!$S$2:$S$48,MATCH($L848,リスト!$R$2:$R$48,0)),IF(設定!$I$15="名/所",$M848&amp;" / "&amp;INDEX(リスト!$S$2:$S$48,MATCH($L848,リスト!$R$2:$R$48,0)),IF(設定!$I$15="名(所)",$M848&amp;" ("&amp;INDEX(リスト!$S$2:$S$48,MATCH($L848,リスト!$R$2:$R$48,0))&amp;")")))))))))</f>
        <v/>
      </c>
    </row>
    <row r="849" spans="15:22" x14ac:dyDescent="0.4">
      <c r="O849" s="2" t="str">
        <f>IFERROR(IF($B849="","",INDEX(所属情報!$E:$E,MATCH($A849,所属情報!$A:$A,0))),"")</f>
        <v/>
      </c>
      <c r="P849" s="2" t="str">
        <f t="shared" si="39"/>
        <v/>
      </c>
      <c r="Q849" s="2" t="str">
        <f t="shared" si="40"/>
        <v/>
      </c>
      <c r="R849" s="2" t="str">
        <f t="shared" si="41"/>
        <v/>
      </c>
      <c r="S849" s="2" t="str">
        <f>IFERROR(IF($F849="","",INDEX(リスト!$C:$C,MATCH($F849,リスト!$B:$B,0))),"")</f>
        <v/>
      </c>
      <c r="T849" s="2" t="str">
        <f>IFERROR(IF($K849="","",INDEX(リスト!$F:$F,MATCH($K849,リスト!$E:$E,0))),"")</f>
        <v/>
      </c>
      <c r="U849" s="2" t="str">
        <f>IF($B849="","",RIGHT($G849*1000+200+COUNTIF($G$2:$G849,$G849),9))</f>
        <v/>
      </c>
      <c r="V849" s="2" t="str">
        <f>IF(OR($B849="",設定!$I$15="",設定!$I$15="独立"),"",IF($M849="","　－　",IF($L849="",IF(設定!$I$15="所・名","　－　・"&amp;$M849,IF(設定!$I$15="所/名","　－　 / "&amp;$M849,IF(設定!$I$15="(所)名","(　－　) "&amp;$M849,IF(設定!$I$15="名・所",$M849&amp;"・　－　",IF(設定!$I$15="名/所",$M849&amp;" / 　－　",IF(設定!$I$15="名(所)",$M849&amp;"(　－　)")))))),IF(設定!$I$15="所・名",INDEX(リスト!$S$2:$S$48,MATCH($L849,リスト!$R$2:$R$48,0))&amp;"・"&amp;$M849,IF(設定!$I$15="所/名",INDEX(リスト!$S$2:$S$48,MATCH($L849,リスト!$R$2:$R$48,0))&amp;" / "&amp;$M849,IF(設定!$I$15="(所)名","("&amp;INDEX(リスト!$S$2:$S$48,MATCH($L849,リスト!$R$2:$R$48,0))&amp;") "&amp;$M849,IF(設定!$I$15="名・所",$M849&amp;"・"&amp;INDEX(リスト!$S$2:$S$48,MATCH($L849,リスト!$R$2:$R$48,0)),IF(設定!$I$15="名/所",$M849&amp;" / "&amp;INDEX(リスト!$S$2:$S$48,MATCH($L849,リスト!$R$2:$R$48,0)),IF(設定!$I$15="名(所)",$M849&amp;" ("&amp;INDEX(リスト!$S$2:$S$48,MATCH($L849,リスト!$R$2:$R$48,0))&amp;")")))))))))</f>
        <v/>
      </c>
    </row>
    <row r="850" spans="15:22" x14ac:dyDescent="0.4">
      <c r="O850" s="2" t="str">
        <f>IFERROR(IF($B850="","",INDEX(所属情報!$E:$E,MATCH($A850,所属情報!$A:$A,0))),"")</f>
        <v/>
      </c>
      <c r="P850" s="2" t="str">
        <f t="shared" si="39"/>
        <v/>
      </c>
      <c r="Q850" s="2" t="str">
        <f t="shared" si="40"/>
        <v/>
      </c>
      <c r="R850" s="2" t="str">
        <f t="shared" si="41"/>
        <v/>
      </c>
      <c r="S850" s="2" t="str">
        <f>IFERROR(IF($F850="","",INDEX(リスト!$C:$C,MATCH($F850,リスト!$B:$B,0))),"")</f>
        <v/>
      </c>
      <c r="T850" s="2" t="str">
        <f>IFERROR(IF($K850="","",INDEX(リスト!$F:$F,MATCH($K850,リスト!$E:$E,0))),"")</f>
        <v/>
      </c>
      <c r="U850" s="2" t="str">
        <f>IF($B850="","",RIGHT($G850*1000+200+COUNTIF($G$2:$G850,$G850),9))</f>
        <v/>
      </c>
      <c r="V850" s="2" t="str">
        <f>IF(OR($B850="",設定!$I$15="",設定!$I$15="独立"),"",IF($M850="","　－　",IF($L850="",IF(設定!$I$15="所・名","　－　・"&amp;$M850,IF(設定!$I$15="所/名","　－　 / "&amp;$M850,IF(設定!$I$15="(所)名","(　－　) "&amp;$M850,IF(設定!$I$15="名・所",$M850&amp;"・　－　",IF(設定!$I$15="名/所",$M850&amp;" / 　－　",IF(設定!$I$15="名(所)",$M850&amp;"(　－　)")))))),IF(設定!$I$15="所・名",INDEX(リスト!$S$2:$S$48,MATCH($L850,リスト!$R$2:$R$48,0))&amp;"・"&amp;$M850,IF(設定!$I$15="所/名",INDEX(リスト!$S$2:$S$48,MATCH($L850,リスト!$R$2:$R$48,0))&amp;" / "&amp;$M850,IF(設定!$I$15="(所)名","("&amp;INDEX(リスト!$S$2:$S$48,MATCH($L850,リスト!$R$2:$R$48,0))&amp;") "&amp;$M850,IF(設定!$I$15="名・所",$M850&amp;"・"&amp;INDEX(リスト!$S$2:$S$48,MATCH($L850,リスト!$R$2:$R$48,0)),IF(設定!$I$15="名/所",$M850&amp;" / "&amp;INDEX(リスト!$S$2:$S$48,MATCH($L850,リスト!$R$2:$R$48,0)),IF(設定!$I$15="名(所)",$M850&amp;" ("&amp;INDEX(リスト!$S$2:$S$48,MATCH($L850,リスト!$R$2:$R$48,0))&amp;")")))))))))</f>
        <v/>
      </c>
    </row>
    <row r="851" spans="15:22" x14ac:dyDescent="0.4">
      <c r="O851" s="2" t="str">
        <f>IFERROR(IF($B851="","",INDEX(所属情報!$E:$E,MATCH($A851,所属情報!$A:$A,0))),"")</f>
        <v/>
      </c>
      <c r="P851" s="2" t="str">
        <f t="shared" si="39"/>
        <v/>
      </c>
      <c r="Q851" s="2" t="str">
        <f t="shared" si="40"/>
        <v/>
      </c>
      <c r="R851" s="2" t="str">
        <f t="shared" si="41"/>
        <v/>
      </c>
      <c r="S851" s="2" t="str">
        <f>IFERROR(IF($F851="","",INDEX(リスト!$C:$C,MATCH($F851,リスト!$B:$B,0))),"")</f>
        <v/>
      </c>
      <c r="T851" s="2" t="str">
        <f>IFERROR(IF($K851="","",INDEX(リスト!$F:$F,MATCH($K851,リスト!$E:$E,0))),"")</f>
        <v/>
      </c>
      <c r="U851" s="2" t="str">
        <f>IF($B851="","",RIGHT($G851*1000+200+COUNTIF($G$2:$G851,$G851),9))</f>
        <v/>
      </c>
      <c r="V851" s="2" t="str">
        <f>IF(OR($B851="",設定!$I$15="",設定!$I$15="独立"),"",IF($M851="","　－　",IF($L851="",IF(設定!$I$15="所・名","　－　・"&amp;$M851,IF(設定!$I$15="所/名","　－　 / "&amp;$M851,IF(設定!$I$15="(所)名","(　－　) "&amp;$M851,IF(設定!$I$15="名・所",$M851&amp;"・　－　",IF(設定!$I$15="名/所",$M851&amp;" / 　－　",IF(設定!$I$15="名(所)",$M851&amp;"(　－　)")))))),IF(設定!$I$15="所・名",INDEX(リスト!$S$2:$S$48,MATCH($L851,リスト!$R$2:$R$48,0))&amp;"・"&amp;$M851,IF(設定!$I$15="所/名",INDEX(リスト!$S$2:$S$48,MATCH($L851,リスト!$R$2:$R$48,0))&amp;" / "&amp;$M851,IF(設定!$I$15="(所)名","("&amp;INDEX(リスト!$S$2:$S$48,MATCH($L851,リスト!$R$2:$R$48,0))&amp;") "&amp;$M851,IF(設定!$I$15="名・所",$M851&amp;"・"&amp;INDEX(リスト!$S$2:$S$48,MATCH($L851,リスト!$R$2:$R$48,0)),IF(設定!$I$15="名/所",$M851&amp;" / "&amp;INDEX(リスト!$S$2:$S$48,MATCH($L851,リスト!$R$2:$R$48,0)),IF(設定!$I$15="名(所)",$M851&amp;" ("&amp;INDEX(リスト!$S$2:$S$48,MATCH($L851,リスト!$R$2:$R$48,0))&amp;")")))))))))</f>
        <v/>
      </c>
    </row>
    <row r="852" spans="15:22" x14ac:dyDescent="0.4">
      <c r="O852" s="2" t="str">
        <f>IFERROR(IF($B852="","",INDEX(所属情報!$E:$E,MATCH($A852,所属情報!$A:$A,0))),"")</f>
        <v/>
      </c>
      <c r="P852" s="2" t="str">
        <f t="shared" si="39"/>
        <v/>
      </c>
      <c r="Q852" s="2" t="str">
        <f t="shared" si="40"/>
        <v/>
      </c>
      <c r="R852" s="2" t="str">
        <f t="shared" si="41"/>
        <v/>
      </c>
      <c r="S852" s="2" t="str">
        <f>IFERROR(IF($F852="","",INDEX(リスト!$C:$C,MATCH($F852,リスト!$B:$B,0))),"")</f>
        <v/>
      </c>
      <c r="T852" s="2" t="str">
        <f>IFERROR(IF($K852="","",INDEX(リスト!$F:$F,MATCH($K852,リスト!$E:$E,0))),"")</f>
        <v/>
      </c>
      <c r="U852" s="2" t="str">
        <f>IF($B852="","",RIGHT($G852*1000+200+COUNTIF($G$2:$G852,$G852),9))</f>
        <v/>
      </c>
      <c r="V852" s="2" t="str">
        <f>IF(OR($B852="",設定!$I$15="",設定!$I$15="独立"),"",IF($M852="","　－　",IF($L852="",IF(設定!$I$15="所・名","　－　・"&amp;$M852,IF(設定!$I$15="所/名","　－　 / "&amp;$M852,IF(設定!$I$15="(所)名","(　－　) "&amp;$M852,IF(設定!$I$15="名・所",$M852&amp;"・　－　",IF(設定!$I$15="名/所",$M852&amp;" / 　－　",IF(設定!$I$15="名(所)",$M852&amp;"(　－　)")))))),IF(設定!$I$15="所・名",INDEX(リスト!$S$2:$S$48,MATCH($L852,リスト!$R$2:$R$48,0))&amp;"・"&amp;$M852,IF(設定!$I$15="所/名",INDEX(リスト!$S$2:$S$48,MATCH($L852,リスト!$R$2:$R$48,0))&amp;" / "&amp;$M852,IF(設定!$I$15="(所)名","("&amp;INDEX(リスト!$S$2:$S$48,MATCH($L852,リスト!$R$2:$R$48,0))&amp;") "&amp;$M852,IF(設定!$I$15="名・所",$M852&amp;"・"&amp;INDEX(リスト!$S$2:$S$48,MATCH($L852,リスト!$R$2:$R$48,0)),IF(設定!$I$15="名/所",$M852&amp;" / "&amp;INDEX(リスト!$S$2:$S$48,MATCH($L852,リスト!$R$2:$R$48,0)),IF(設定!$I$15="名(所)",$M852&amp;" ("&amp;INDEX(リスト!$S$2:$S$48,MATCH($L852,リスト!$R$2:$R$48,0))&amp;")")))))))))</f>
        <v/>
      </c>
    </row>
    <row r="853" spans="15:22" x14ac:dyDescent="0.4">
      <c r="O853" s="2" t="str">
        <f>IFERROR(IF($B853="","",INDEX(所属情報!$E:$E,MATCH($A853,所属情報!$A:$A,0))),"")</f>
        <v/>
      </c>
      <c r="P853" s="2" t="str">
        <f t="shared" si="39"/>
        <v/>
      </c>
      <c r="Q853" s="2" t="str">
        <f t="shared" si="40"/>
        <v/>
      </c>
      <c r="R853" s="2" t="str">
        <f t="shared" si="41"/>
        <v/>
      </c>
      <c r="S853" s="2" t="str">
        <f>IFERROR(IF($F853="","",INDEX(リスト!$C:$C,MATCH($F853,リスト!$B:$B,0))),"")</f>
        <v/>
      </c>
      <c r="T853" s="2" t="str">
        <f>IFERROR(IF($K853="","",INDEX(リスト!$F:$F,MATCH($K853,リスト!$E:$E,0))),"")</f>
        <v/>
      </c>
      <c r="U853" s="2" t="str">
        <f>IF($B853="","",RIGHT($G853*1000+200+COUNTIF($G$2:$G853,$G853),9))</f>
        <v/>
      </c>
      <c r="V853" s="2" t="str">
        <f>IF(OR($B853="",設定!$I$15="",設定!$I$15="独立"),"",IF($M853="","　－　",IF($L853="",IF(設定!$I$15="所・名","　－　・"&amp;$M853,IF(設定!$I$15="所/名","　－　 / "&amp;$M853,IF(設定!$I$15="(所)名","(　－　) "&amp;$M853,IF(設定!$I$15="名・所",$M853&amp;"・　－　",IF(設定!$I$15="名/所",$M853&amp;" / 　－　",IF(設定!$I$15="名(所)",$M853&amp;"(　－　)")))))),IF(設定!$I$15="所・名",INDEX(リスト!$S$2:$S$48,MATCH($L853,リスト!$R$2:$R$48,0))&amp;"・"&amp;$M853,IF(設定!$I$15="所/名",INDEX(リスト!$S$2:$S$48,MATCH($L853,リスト!$R$2:$R$48,0))&amp;" / "&amp;$M853,IF(設定!$I$15="(所)名","("&amp;INDEX(リスト!$S$2:$S$48,MATCH($L853,リスト!$R$2:$R$48,0))&amp;") "&amp;$M853,IF(設定!$I$15="名・所",$M853&amp;"・"&amp;INDEX(リスト!$S$2:$S$48,MATCH($L853,リスト!$R$2:$R$48,0)),IF(設定!$I$15="名/所",$M853&amp;" / "&amp;INDEX(リスト!$S$2:$S$48,MATCH($L853,リスト!$R$2:$R$48,0)),IF(設定!$I$15="名(所)",$M853&amp;" ("&amp;INDEX(リスト!$S$2:$S$48,MATCH($L853,リスト!$R$2:$R$48,0))&amp;")")))))))))</f>
        <v/>
      </c>
    </row>
    <row r="854" spans="15:22" x14ac:dyDescent="0.4">
      <c r="O854" s="2" t="str">
        <f>IFERROR(IF($B854="","",INDEX(所属情報!$E:$E,MATCH($A854,所属情報!$A:$A,0))),"")</f>
        <v/>
      </c>
      <c r="P854" s="2" t="str">
        <f t="shared" si="39"/>
        <v/>
      </c>
      <c r="Q854" s="2" t="str">
        <f t="shared" si="40"/>
        <v/>
      </c>
      <c r="R854" s="2" t="str">
        <f t="shared" si="41"/>
        <v/>
      </c>
      <c r="S854" s="2" t="str">
        <f>IFERROR(IF($F854="","",INDEX(リスト!$C:$C,MATCH($F854,リスト!$B:$B,0))),"")</f>
        <v/>
      </c>
      <c r="T854" s="2" t="str">
        <f>IFERROR(IF($K854="","",INDEX(リスト!$F:$F,MATCH($K854,リスト!$E:$E,0))),"")</f>
        <v/>
      </c>
      <c r="U854" s="2" t="str">
        <f>IF($B854="","",RIGHT($G854*1000+200+COUNTIF($G$2:$G854,$G854),9))</f>
        <v/>
      </c>
      <c r="V854" s="2" t="str">
        <f>IF(OR($B854="",設定!$I$15="",設定!$I$15="独立"),"",IF($M854="","　－　",IF($L854="",IF(設定!$I$15="所・名","　－　・"&amp;$M854,IF(設定!$I$15="所/名","　－　 / "&amp;$M854,IF(設定!$I$15="(所)名","(　－　) "&amp;$M854,IF(設定!$I$15="名・所",$M854&amp;"・　－　",IF(設定!$I$15="名/所",$M854&amp;" / 　－　",IF(設定!$I$15="名(所)",$M854&amp;"(　－　)")))))),IF(設定!$I$15="所・名",INDEX(リスト!$S$2:$S$48,MATCH($L854,リスト!$R$2:$R$48,0))&amp;"・"&amp;$M854,IF(設定!$I$15="所/名",INDEX(リスト!$S$2:$S$48,MATCH($L854,リスト!$R$2:$R$48,0))&amp;" / "&amp;$M854,IF(設定!$I$15="(所)名","("&amp;INDEX(リスト!$S$2:$S$48,MATCH($L854,リスト!$R$2:$R$48,0))&amp;") "&amp;$M854,IF(設定!$I$15="名・所",$M854&amp;"・"&amp;INDEX(リスト!$S$2:$S$48,MATCH($L854,リスト!$R$2:$R$48,0)),IF(設定!$I$15="名/所",$M854&amp;" / "&amp;INDEX(リスト!$S$2:$S$48,MATCH($L854,リスト!$R$2:$R$48,0)),IF(設定!$I$15="名(所)",$M854&amp;" ("&amp;INDEX(リスト!$S$2:$S$48,MATCH($L854,リスト!$R$2:$R$48,0))&amp;")")))))))))</f>
        <v/>
      </c>
    </row>
    <row r="855" spans="15:22" x14ac:dyDescent="0.4">
      <c r="O855" s="2" t="str">
        <f>IFERROR(IF($B855="","",INDEX(所属情報!$E:$E,MATCH($A855,所属情報!$A:$A,0))),"")</f>
        <v/>
      </c>
      <c r="P855" s="2" t="str">
        <f t="shared" si="39"/>
        <v/>
      </c>
      <c r="Q855" s="2" t="str">
        <f t="shared" si="40"/>
        <v/>
      </c>
      <c r="R855" s="2" t="str">
        <f t="shared" si="41"/>
        <v/>
      </c>
      <c r="S855" s="2" t="str">
        <f>IFERROR(IF($F855="","",INDEX(リスト!$C:$C,MATCH($F855,リスト!$B:$B,0))),"")</f>
        <v/>
      </c>
      <c r="T855" s="2" t="str">
        <f>IFERROR(IF($K855="","",INDEX(リスト!$F:$F,MATCH($K855,リスト!$E:$E,0))),"")</f>
        <v/>
      </c>
      <c r="U855" s="2" t="str">
        <f>IF($B855="","",RIGHT($G855*1000+200+COUNTIF($G$2:$G855,$G855),9))</f>
        <v/>
      </c>
      <c r="V855" s="2" t="str">
        <f>IF(OR($B855="",設定!$I$15="",設定!$I$15="独立"),"",IF($M855="","　－　",IF($L855="",IF(設定!$I$15="所・名","　－　・"&amp;$M855,IF(設定!$I$15="所/名","　－　 / "&amp;$M855,IF(設定!$I$15="(所)名","(　－　) "&amp;$M855,IF(設定!$I$15="名・所",$M855&amp;"・　－　",IF(設定!$I$15="名/所",$M855&amp;" / 　－　",IF(設定!$I$15="名(所)",$M855&amp;"(　－　)")))))),IF(設定!$I$15="所・名",INDEX(リスト!$S$2:$S$48,MATCH($L855,リスト!$R$2:$R$48,0))&amp;"・"&amp;$M855,IF(設定!$I$15="所/名",INDEX(リスト!$S$2:$S$48,MATCH($L855,リスト!$R$2:$R$48,0))&amp;" / "&amp;$M855,IF(設定!$I$15="(所)名","("&amp;INDEX(リスト!$S$2:$S$48,MATCH($L855,リスト!$R$2:$R$48,0))&amp;") "&amp;$M855,IF(設定!$I$15="名・所",$M855&amp;"・"&amp;INDEX(リスト!$S$2:$S$48,MATCH($L855,リスト!$R$2:$R$48,0)),IF(設定!$I$15="名/所",$M855&amp;" / "&amp;INDEX(リスト!$S$2:$S$48,MATCH($L855,リスト!$R$2:$R$48,0)),IF(設定!$I$15="名(所)",$M855&amp;" ("&amp;INDEX(リスト!$S$2:$S$48,MATCH($L855,リスト!$R$2:$R$48,0))&amp;")")))))))))</f>
        <v/>
      </c>
    </row>
    <row r="856" spans="15:22" x14ac:dyDescent="0.4">
      <c r="O856" s="2" t="str">
        <f>IFERROR(IF($B856="","",INDEX(所属情報!$E:$E,MATCH($A856,所属情報!$A:$A,0))),"")</f>
        <v/>
      </c>
      <c r="P856" s="2" t="str">
        <f t="shared" si="39"/>
        <v/>
      </c>
      <c r="Q856" s="2" t="str">
        <f t="shared" si="40"/>
        <v/>
      </c>
      <c r="R856" s="2" t="str">
        <f t="shared" si="41"/>
        <v/>
      </c>
      <c r="S856" s="2" t="str">
        <f>IFERROR(IF($F856="","",INDEX(リスト!$C:$C,MATCH($F856,リスト!$B:$B,0))),"")</f>
        <v/>
      </c>
      <c r="T856" s="2" t="str">
        <f>IFERROR(IF($K856="","",INDEX(リスト!$F:$F,MATCH($K856,リスト!$E:$E,0))),"")</f>
        <v/>
      </c>
      <c r="U856" s="2" t="str">
        <f>IF($B856="","",RIGHT($G856*1000+200+COUNTIF($G$2:$G856,$G856),9))</f>
        <v/>
      </c>
      <c r="V856" s="2" t="str">
        <f>IF(OR($B856="",設定!$I$15="",設定!$I$15="独立"),"",IF($M856="","　－　",IF($L856="",IF(設定!$I$15="所・名","　－　・"&amp;$M856,IF(設定!$I$15="所/名","　－　 / "&amp;$M856,IF(設定!$I$15="(所)名","(　－　) "&amp;$M856,IF(設定!$I$15="名・所",$M856&amp;"・　－　",IF(設定!$I$15="名/所",$M856&amp;" / 　－　",IF(設定!$I$15="名(所)",$M856&amp;"(　－　)")))))),IF(設定!$I$15="所・名",INDEX(リスト!$S$2:$S$48,MATCH($L856,リスト!$R$2:$R$48,0))&amp;"・"&amp;$M856,IF(設定!$I$15="所/名",INDEX(リスト!$S$2:$S$48,MATCH($L856,リスト!$R$2:$R$48,0))&amp;" / "&amp;$M856,IF(設定!$I$15="(所)名","("&amp;INDEX(リスト!$S$2:$S$48,MATCH($L856,リスト!$R$2:$R$48,0))&amp;") "&amp;$M856,IF(設定!$I$15="名・所",$M856&amp;"・"&amp;INDEX(リスト!$S$2:$S$48,MATCH($L856,リスト!$R$2:$R$48,0)),IF(設定!$I$15="名/所",$M856&amp;" / "&amp;INDEX(リスト!$S$2:$S$48,MATCH($L856,リスト!$R$2:$R$48,0)),IF(設定!$I$15="名(所)",$M856&amp;" ("&amp;INDEX(リスト!$S$2:$S$48,MATCH($L856,リスト!$R$2:$R$48,0))&amp;")")))))))))</f>
        <v/>
      </c>
    </row>
    <row r="857" spans="15:22" x14ac:dyDescent="0.4">
      <c r="O857" s="2" t="str">
        <f>IFERROR(IF($B857="","",INDEX(所属情報!$E:$E,MATCH($A857,所属情報!$A:$A,0))),"")</f>
        <v/>
      </c>
      <c r="P857" s="2" t="str">
        <f t="shared" si="39"/>
        <v/>
      </c>
      <c r="Q857" s="2" t="str">
        <f t="shared" si="40"/>
        <v/>
      </c>
      <c r="R857" s="2" t="str">
        <f t="shared" si="41"/>
        <v/>
      </c>
      <c r="S857" s="2" t="str">
        <f>IFERROR(IF($F857="","",INDEX(リスト!$C:$C,MATCH($F857,リスト!$B:$B,0))),"")</f>
        <v/>
      </c>
      <c r="T857" s="2" t="str">
        <f>IFERROR(IF($K857="","",INDEX(リスト!$F:$F,MATCH($K857,リスト!$E:$E,0))),"")</f>
        <v/>
      </c>
      <c r="U857" s="2" t="str">
        <f>IF($B857="","",RIGHT($G857*1000+200+COUNTIF($G$2:$G857,$G857),9))</f>
        <v/>
      </c>
      <c r="V857" s="2" t="str">
        <f>IF(OR($B857="",設定!$I$15="",設定!$I$15="独立"),"",IF($M857="","　－　",IF($L857="",IF(設定!$I$15="所・名","　－　・"&amp;$M857,IF(設定!$I$15="所/名","　－　 / "&amp;$M857,IF(設定!$I$15="(所)名","(　－　) "&amp;$M857,IF(設定!$I$15="名・所",$M857&amp;"・　－　",IF(設定!$I$15="名/所",$M857&amp;" / 　－　",IF(設定!$I$15="名(所)",$M857&amp;"(　－　)")))))),IF(設定!$I$15="所・名",INDEX(リスト!$S$2:$S$48,MATCH($L857,リスト!$R$2:$R$48,0))&amp;"・"&amp;$M857,IF(設定!$I$15="所/名",INDEX(リスト!$S$2:$S$48,MATCH($L857,リスト!$R$2:$R$48,0))&amp;" / "&amp;$M857,IF(設定!$I$15="(所)名","("&amp;INDEX(リスト!$S$2:$S$48,MATCH($L857,リスト!$R$2:$R$48,0))&amp;") "&amp;$M857,IF(設定!$I$15="名・所",$M857&amp;"・"&amp;INDEX(リスト!$S$2:$S$48,MATCH($L857,リスト!$R$2:$R$48,0)),IF(設定!$I$15="名/所",$M857&amp;" / "&amp;INDEX(リスト!$S$2:$S$48,MATCH($L857,リスト!$R$2:$R$48,0)),IF(設定!$I$15="名(所)",$M857&amp;" ("&amp;INDEX(リスト!$S$2:$S$48,MATCH($L857,リスト!$R$2:$R$48,0))&amp;")")))))))))</f>
        <v/>
      </c>
    </row>
    <row r="858" spans="15:22" x14ac:dyDescent="0.4">
      <c r="O858" s="2" t="str">
        <f>IFERROR(IF($B858="","",INDEX(所属情報!$E:$E,MATCH($A858,所属情報!$A:$A,0))),"")</f>
        <v/>
      </c>
      <c r="P858" s="2" t="str">
        <f t="shared" si="39"/>
        <v/>
      </c>
      <c r="Q858" s="2" t="str">
        <f t="shared" si="40"/>
        <v/>
      </c>
      <c r="R858" s="2" t="str">
        <f t="shared" si="41"/>
        <v/>
      </c>
      <c r="S858" s="2" t="str">
        <f>IFERROR(IF($F858="","",INDEX(リスト!$C:$C,MATCH($F858,リスト!$B:$B,0))),"")</f>
        <v/>
      </c>
      <c r="T858" s="2" t="str">
        <f>IFERROR(IF($K858="","",INDEX(リスト!$F:$F,MATCH($K858,リスト!$E:$E,0))),"")</f>
        <v/>
      </c>
      <c r="U858" s="2" t="str">
        <f>IF($B858="","",RIGHT($G858*1000+200+COUNTIF($G$2:$G858,$G858),9))</f>
        <v/>
      </c>
      <c r="V858" s="2" t="str">
        <f>IF(OR($B858="",設定!$I$15="",設定!$I$15="独立"),"",IF($M858="","　－　",IF($L858="",IF(設定!$I$15="所・名","　－　・"&amp;$M858,IF(設定!$I$15="所/名","　－　 / "&amp;$M858,IF(設定!$I$15="(所)名","(　－　) "&amp;$M858,IF(設定!$I$15="名・所",$M858&amp;"・　－　",IF(設定!$I$15="名/所",$M858&amp;" / 　－　",IF(設定!$I$15="名(所)",$M858&amp;"(　－　)")))))),IF(設定!$I$15="所・名",INDEX(リスト!$S$2:$S$48,MATCH($L858,リスト!$R$2:$R$48,0))&amp;"・"&amp;$M858,IF(設定!$I$15="所/名",INDEX(リスト!$S$2:$S$48,MATCH($L858,リスト!$R$2:$R$48,0))&amp;" / "&amp;$M858,IF(設定!$I$15="(所)名","("&amp;INDEX(リスト!$S$2:$S$48,MATCH($L858,リスト!$R$2:$R$48,0))&amp;") "&amp;$M858,IF(設定!$I$15="名・所",$M858&amp;"・"&amp;INDEX(リスト!$S$2:$S$48,MATCH($L858,リスト!$R$2:$R$48,0)),IF(設定!$I$15="名/所",$M858&amp;" / "&amp;INDEX(リスト!$S$2:$S$48,MATCH($L858,リスト!$R$2:$R$48,0)),IF(設定!$I$15="名(所)",$M858&amp;" ("&amp;INDEX(リスト!$S$2:$S$48,MATCH($L858,リスト!$R$2:$R$48,0))&amp;")")))))))))</f>
        <v/>
      </c>
    </row>
    <row r="859" spans="15:22" x14ac:dyDescent="0.4">
      <c r="O859" s="2" t="str">
        <f>IFERROR(IF($B859="","",INDEX(所属情報!$E:$E,MATCH($A859,所属情報!$A:$A,0))),"")</f>
        <v/>
      </c>
      <c r="P859" s="2" t="str">
        <f t="shared" si="39"/>
        <v/>
      </c>
      <c r="Q859" s="2" t="str">
        <f t="shared" si="40"/>
        <v/>
      </c>
      <c r="R859" s="2" t="str">
        <f t="shared" si="41"/>
        <v/>
      </c>
      <c r="S859" s="2" t="str">
        <f>IFERROR(IF($F859="","",INDEX(リスト!$C:$C,MATCH($F859,リスト!$B:$B,0))),"")</f>
        <v/>
      </c>
      <c r="T859" s="2" t="str">
        <f>IFERROR(IF($K859="","",INDEX(リスト!$F:$F,MATCH($K859,リスト!$E:$E,0))),"")</f>
        <v/>
      </c>
      <c r="U859" s="2" t="str">
        <f>IF($B859="","",RIGHT($G859*1000+200+COUNTIF($G$2:$G859,$G859),9))</f>
        <v/>
      </c>
      <c r="V859" s="2" t="str">
        <f>IF(OR($B859="",設定!$I$15="",設定!$I$15="独立"),"",IF($M859="","　－　",IF($L859="",IF(設定!$I$15="所・名","　－　・"&amp;$M859,IF(設定!$I$15="所/名","　－　 / "&amp;$M859,IF(設定!$I$15="(所)名","(　－　) "&amp;$M859,IF(設定!$I$15="名・所",$M859&amp;"・　－　",IF(設定!$I$15="名/所",$M859&amp;" / 　－　",IF(設定!$I$15="名(所)",$M859&amp;"(　－　)")))))),IF(設定!$I$15="所・名",INDEX(リスト!$S$2:$S$48,MATCH($L859,リスト!$R$2:$R$48,0))&amp;"・"&amp;$M859,IF(設定!$I$15="所/名",INDEX(リスト!$S$2:$S$48,MATCH($L859,リスト!$R$2:$R$48,0))&amp;" / "&amp;$M859,IF(設定!$I$15="(所)名","("&amp;INDEX(リスト!$S$2:$S$48,MATCH($L859,リスト!$R$2:$R$48,0))&amp;") "&amp;$M859,IF(設定!$I$15="名・所",$M859&amp;"・"&amp;INDEX(リスト!$S$2:$S$48,MATCH($L859,リスト!$R$2:$R$48,0)),IF(設定!$I$15="名/所",$M859&amp;" / "&amp;INDEX(リスト!$S$2:$S$48,MATCH($L859,リスト!$R$2:$R$48,0)),IF(設定!$I$15="名(所)",$M859&amp;" ("&amp;INDEX(リスト!$S$2:$S$48,MATCH($L859,リスト!$R$2:$R$48,0))&amp;")")))))))))</f>
        <v/>
      </c>
    </row>
    <row r="860" spans="15:22" x14ac:dyDescent="0.4">
      <c r="O860" s="2" t="str">
        <f>IFERROR(IF($B860="","",INDEX(所属情報!$E:$E,MATCH($A860,所属情報!$A:$A,0))),"")</f>
        <v/>
      </c>
      <c r="P860" s="2" t="str">
        <f t="shared" si="39"/>
        <v/>
      </c>
      <c r="Q860" s="2" t="str">
        <f t="shared" si="40"/>
        <v/>
      </c>
      <c r="R860" s="2" t="str">
        <f t="shared" si="41"/>
        <v/>
      </c>
      <c r="S860" s="2" t="str">
        <f>IFERROR(IF($F860="","",INDEX(リスト!$C:$C,MATCH($F860,リスト!$B:$B,0))),"")</f>
        <v/>
      </c>
      <c r="T860" s="2" t="str">
        <f>IFERROR(IF($K860="","",INDEX(リスト!$F:$F,MATCH($K860,リスト!$E:$E,0))),"")</f>
        <v/>
      </c>
      <c r="U860" s="2" t="str">
        <f>IF($B860="","",RIGHT($G860*1000+200+COUNTIF($G$2:$G860,$G860),9))</f>
        <v/>
      </c>
      <c r="V860" s="2" t="str">
        <f>IF(OR($B860="",設定!$I$15="",設定!$I$15="独立"),"",IF($M860="","　－　",IF($L860="",IF(設定!$I$15="所・名","　－　・"&amp;$M860,IF(設定!$I$15="所/名","　－　 / "&amp;$M860,IF(設定!$I$15="(所)名","(　－　) "&amp;$M860,IF(設定!$I$15="名・所",$M860&amp;"・　－　",IF(設定!$I$15="名/所",$M860&amp;" / 　－　",IF(設定!$I$15="名(所)",$M860&amp;"(　－　)")))))),IF(設定!$I$15="所・名",INDEX(リスト!$S$2:$S$48,MATCH($L860,リスト!$R$2:$R$48,0))&amp;"・"&amp;$M860,IF(設定!$I$15="所/名",INDEX(リスト!$S$2:$S$48,MATCH($L860,リスト!$R$2:$R$48,0))&amp;" / "&amp;$M860,IF(設定!$I$15="(所)名","("&amp;INDEX(リスト!$S$2:$S$48,MATCH($L860,リスト!$R$2:$R$48,0))&amp;") "&amp;$M860,IF(設定!$I$15="名・所",$M860&amp;"・"&amp;INDEX(リスト!$S$2:$S$48,MATCH($L860,リスト!$R$2:$R$48,0)),IF(設定!$I$15="名/所",$M860&amp;" / "&amp;INDEX(リスト!$S$2:$S$48,MATCH($L860,リスト!$R$2:$R$48,0)),IF(設定!$I$15="名(所)",$M860&amp;" ("&amp;INDEX(リスト!$S$2:$S$48,MATCH($L860,リスト!$R$2:$R$48,0))&amp;")")))))))))</f>
        <v/>
      </c>
    </row>
    <row r="861" spans="15:22" x14ac:dyDescent="0.4">
      <c r="O861" s="2" t="str">
        <f>IFERROR(IF($B861="","",INDEX(所属情報!$E:$E,MATCH($A861,所属情報!$A:$A,0))),"")</f>
        <v/>
      </c>
      <c r="P861" s="2" t="str">
        <f t="shared" si="39"/>
        <v/>
      </c>
      <c r="Q861" s="2" t="str">
        <f t="shared" si="40"/>
        <v/>
      </c>
      <c r="R861" s="2" t="str">
        <f t="shared" si="41"/>
        <v/>
      </c>
      <c r="S861" s="2" t="str">
        <f>IFERROR(IF($F861="","",INDEX(リスト!$C:$C,MATCH($F861,リスト!$B:$B,0))),"")</f>
        <v/>
      </c>
      <c r="T861" s="2" t="str">
        <f>IFERROR(IF($K861="","",INDEX(リスト!$F:$F,MATCH($K861,リスト!$E:$E,0))),"")</f>
        <v/>
      </c>
      <c r="U861" s="2" t="str">
        <f>IF($B861="","",RIGHT($G861*1000+200+COUNTIF($G$2:$G861,$G861),9))</f>
        <v/>
      </c>
      <c r="V861" s="2" t="str">
        <f>IF(OR($B861="",設定!$I$15="",設定!$I$15="独立"),"",IF($M861="","　－　",IF($L861="",IF(設定!$I$15="所・名","　－　・"&amp;$M861,IF(設定!$I$15="所/名","　－　 / "&amp;$M861,IF(設定!$I$15="(所)名","(　－　) "&amp;$M861,IF(設定!$I$15="名・所",$M861&amp;"・　－　",IF(設定!$I$15="名/所",$M861&amp;" / 　－　",IF(設定!$I$15="名(所)",$M861&amp;"(　－　)")))))),IF(設定!$I$15="所・名",INDEX(リスト!$S$2:$S$48,MATCH($L861,リスト!$R$2:$R$48,0))&amp;"・"&amp;$M861,IF(設定!$I$15="所/名",INDEX(リスト!$S$2:$S$48,MATCH($L861,リスト!$R$2:$R$48,0))&amp;" / "&amp;$M861,IF(設定!$I$15="(所)名","("&amp;INDEX(リスト!$S$2:$S$48,MATCH($L861,リスト!$R$2:$R$48,0))&amp;") "&amp;$M861,IF(設定!$I$15="名・所",$M861&amp;"・"&amp;INDEX(リスト!$S$2:$S$48,MATCH($L861,リスト!$R$2:$R$48,0)),IF(設定!$I$15="名/所",$M861&amp;" / "&amp;INDEX(リスト!$S$2:$S$48,MATCH($L861,リスト!$R$2:$R$48,0)),IF(設定!$I$15="名(所)",$M861&amp;" ("&amp;INDEX(リスト!$S$2:$S$48,MATCH($L861,リスト!$R$2:$R$48,0))&amp;")")))))))))</f>
        <v/>
      </c>
    </row>
    <row r="862" spans="15:22" x14ac:dyDescent="0.4">
      <c r="O862" s="2" t="str">
        <f>IFERROR(IF($B862="","",INDEX(所属情報!$E:$E,MATCH($A862,所属情報!$A:$A,0))),"")</f>
        <v/>
      </c>
      <c r="P862" s="2" t="str">
        <f t="shared" si="39"/>
        <v/>
      </c>
      <c r="Q862" s="2" t="str">
        <f t="shared" si="40"/>
        <v/>
      </c>
      <c r="R862" s="2" t="str">
        <f t="shared" si="41"/>
        <v/>
      </c>
      <c r="S862" s="2" t="str">
        <f>IFERROR(IF($F862="","",INDEX(リスト!$C:$C,MATCH($F862,リスト!$B:$B,0))),"")</f>
        <v/>
      </c>
      <c r="T862" s="2" t="str">
        <f>IFERROR(IF($K862="","",INDEX(リスト!$F:$F,MATCH($K862,リスト!$E:$E,0))),"")</f>
        <v/>
      </c>
      <c r="U862" s="2" t="str">
        <f>IF($B862="","",RIGHT($G862*1000+200+COUNTIF($G$2:$G862,$G862),9))</f>
        <v/>
      </c>
      <c r="V862" s="2" t="str">
        <f>IF(OR($B862="",設定!$I$15="",設定!$I$15="独立"),"",IF($M862="","　－　",IF($L862="",IF(設定!$I$15="所・名","　－　・"&amp;$M862,IF(設定!$I$15="所/名","　－　 / "&amp;$M862,IF(設定!$I$15="(所)名","(　－　) "&amp;$M862,IF(設定!$I$15="名・所",$M862&amp;"・　－　",IF(設定!$I$15="名/所",$M862&amp;" / 　－　",IF(設定!$I$15="名(所)",$M862&amp;"(　－　)")))))),IF(設定!$I$15="所・名",INDEX(リスト!$S$2:$S$48,MATCH($L862,リスト!$R$2:$R$48,0))&amp;"・"&amp;$M862,IF(設定!$I$15="所/名",INDEX(リスト!$S$2:$S$48,MATCH($L862,リスト!$R$2:$R$48,0))&amp;" / "&amp;$M862,IF(設定!$I$15="(所)名","("&amp;INDEX(リスト!$S$2:$S$48,MATCH($L862,リスト!$R$2:$R$48,0))&amp;") "&amp;$M862,IF(設定!$I$15="名・所",$M862&amp;"・"&amp;INDEX(リスト!$S$2:$S$48,MATCH($L862,リスト!$R$2:$R$48,0)),IF(設定!$I$15="名/所",$M862&amp;" / "&amp;INDEX(リスト!$S$2:$S$48,MATCH($L862,リスト!$R$2:$R$48,0)),IF(設定!$I$15="名(所)",$M862&amp;" ("&amp;INDEX(リスト!$S$2:$S$48,MATCH($L862,リスト!$R$2:$R$48,0))&amp;")")))))))))</f>
        <v/>
      </c>
    </row>
    <row r="863" spans="15:22" x14ac:dyDescent="0.4">
      <c r="O863" s="2" t="str">
        <f>IFERROR(IF($B863="","",INDEX(所属情報!$E:$E,MATCH($A863,所属情報!$A:$A,0))),"")</f>
        <v/>
      </c>
      <c r="P863" s="2" t="str">
        <f t="shared" si="39"/>
        <v/>
      </c>
      <c r="Q863" s="2" t="str">
        <f t="shared" si="40"/>
        <v/>
      </c>
      <c r="R863" s="2" t="str">
        <f t="shared" si="41"/>
        <v/>
      </c>
      <c r="S863" s="2" t="str">
        <f>IFERROR(IF($F863="","",INDEX(リスト!$C:$C,MATCH($F863,リスト!$B:$B,0))),"")</f>
        <v/>
      </c>
      <c r="T863" s="2" t="str">
        <f>IFERROR(IF($K863="","",INDEX(リスト!$F:$F,MATCH($K863,リスト!$E:$E,0))),"")</f>
        <v/>
      </c>
      <c r="U863" s="2" t="str">
        <f>IF($B863="","",RIGHT($G863*1000+200+COUNTIF($G$2:$G863,$G863),9))</f>
        <v/>
      </c>
      <c r="V863" s="2" t="str">
        <f>IF(OR($B863="",設定!$I$15="",設定!$I$15="独立"),"",IF($M863="","　－　",IF($L863="",IF(設定!$I$15="所・名","　－　・"&amp;$M863,IF(設定!$I$15="所/名","　－　 / "&amp;$M863,IF(設定!$I$15="(所)名","(　－　) "&amp;$M863,IF(設定!$I$15="名・所",$M863&amp;"・　－　",IF(設定!$I$15="名/所",$M863&amp;" / 　－　",IF(設定!$I$15="名(所)",$M863&amp;"(　－　)")))))),IF(設定!$I$15="所・名",INDEX(リスト!$S$2:$S$48,MATCH($L863,リスト!$R$2:$R$48,0))&amp;"・"&amp;$M863,IF(設定!$I$15="所/名",INDEX(リスト!$S$2:$S$48,MATCH($L863,リスト!$R$2:$R$48,0))&amp;" / "&amp;$M863,IF(設定!$I$15="(所)名","("&amp;INDEX(リスト!$S$2:$S$48,MATCH($L863,リスト!$R$2:$R$48,0))&amp;") "&amp;$M863,IF(設定!$I$15="名・所",$M863&amp;"・"&amp;INDEX(リスト!$S$2:$S$48,MATCH($L863,リスト!$R$2:$R$48,0)),IF(設定!$I$15="名/所",$M863&amp;" / "&amp;INDEX(リスト!$S$2:$S$48,MATCH($L863,リスト!$R$2:$R$48,0)),IF(設定!$I$15="名(所)",$M863&amp;" ("&amp;INDEX(リスト!$S$2:$S$48,MATCH($L863,リスト!$R$2:$R$48,0))&amp;")")))))))))</f>
        <v/>
      </c>
    </row>
    <row r="864" spans="15:22" x14ac:dyDescent="0.4">
      <c r="O864" s="2" t="str">
        <f>IFERROR(IF($B864="","",INDEX(所属情報!$E:$E,MATCH($A864,所属情報!$A:$A,0))),"")</f>
        <v/>
      </c>
      <c r="P864" s="2" t="str">
        <f t="shared" si="39"/>
        <v/>
      </c>
      <c r="Q864" s="2" t="str">
        <f t="shared" si="40"/>
        <v/>
      </c>
      <c r="R864" s="2" t="str">
        <f t="shared" si="41"/>
        <v/>
      </c>
      <c r="S864" s="2" t="str">
        <f>IFERROR(IF($F864="","",INDEX(リスト!$C:$C,MATCH($F864,リスト!$B:$B,0))),"")</f>
        <v/>
      </c>
      <c r="T864" s="2" t="str">
        <f>IFERROR(IF($K864="","",INDEX(リスト!$F:$F,MATCH($K864,リスト!$E:$E,0))),"")</f>
        <v/>
      </c>
      <c r="U864" s="2" t="str">
        <f>IF($B864="","",RIGHT($G864*1000+200+COUNTIF($G$2:$G864,$G864),9))</f>
        <v/>
      </c>
      <c r="V864" s="2" t="str">
        <f>IF(OR($B864="",設定!$I$15="",設定!$I$15="独立"),"",IF($M864="","　－　",IF($L864="",IF(設定!$I$15="所・名","　－　・"&amp;$M864,IF(設定!$I$15="所/名","　－　 / "&amp;$M864,IF(設定!$I$15="(所)名","(　－　) "&amp;$M864,IF(設定!$I$15="名・所",$M864&amp;"・　－　",IF(設定!$I$15="名/所",$M864&amp;" / 　－　",IF(設定!$I$15="名(所)",$M864&amp;"(　－　)")))))),IF(設定!$I$15="所・名",INDEX(リスト!$S$2:$S$48,MATCH($L864,リスト!$R$2:$R$48,0))&amp;"・"&amp;$M864,IF(設定!$I$15="所/名",INDEX(リスト!$S$2:$S$48,MATCH($L864,リスト!$R$2:$R$48,0))&amp;" / "&amp;$M864,IF(設定!$I$15="(所)名","("&amp;INDEX(リスト!$S$2:$S$48,MATCH($L864,リスト!$R$2:$R$48,0))&amp;") "&amp;$M864,IF(設定!$I$15="名・所",$M864&amp;"・"&amp;INDEX(リスト!$S$2:$S$48,MATCH($L864,リスト!$R$2:$R$48,0)),IF(設定!$I$15="名/所",$M864&amp;" / "&amp;INDEX(リスト!$S$2:$S$48,MATCH($L864,リスト!$R$2:$R$48,0)),IF(設定!$I$15="名(所)",$M864&amp;" ("&amp;INDEX(リスト!$S$2:$S$48,MATCH($L864,リスト!$R$2:$R$48,0))&amp;")")))))))))</f>
        <v/>
      </c>
    </row>
    <row r="865" spans="15:22" x14ac:dyDescent="0.4">
      <c r="O865" s="2" t="str">
        <f>IFERROR(IF($B865="","",INDEX(所属情報!$E:$E,MATCH($A865,所属情報!$A:$A,0))),"")</f>
        <v/>
      </c>
      <c r="P865" s="2" t="str">
        <f t="shared" si="39"/>
        <v/>
      </c>
      <c r="Q865" s="2" t="str">
        <f t="shared" si="40"/>
        <v/>
      </c>
      <c r="R865" s="2" t="str">
        <f t="shared" si="41"/>
        <v/>
      </c>
      <c r="S865" s="2" t="str">
        <f>IFERROR(IF($F865="","",INDEX(リスト!$C:$C,MATCH($F865,リスト!$B:$B,0))),"")</f>
        <v/>
      </c>
      <c r="T865" s="2" t="str">
        <f>IFERROR(IF($K865="","",INDEX(リスト!$F:$F,MATCH($K865,リスト!$E:$E,0))),"")</f>
        <v/>
      </c>
      <c r="U865" s="2" t="str">
        <f>IF($B865="","",RIGHT($G865*1000+200+COUNTIF($G$2:$G865,$G865),9))</f>
        <v/>
      </c>
      <c r="V865" s="2" t="str">
        <f>IF(OR($B865="",設定!$I$15="",設定!$I$15="独立"),"",IF($M865="","　－　",IF($L865="",IF(設定!$I$15="所・名","　－　・"&amp;$M865,IF(設定!$I$15="所/名","　－　 / "&amp;$M865,IF(設定!$I$15="(所)名","(　－　) "&amp;$M865,IF(設定!$I$15="名・所",$M865&amp;"・　－　",IF(設定!$I$15="名/所",$M865&amp;" / 　－　",IF(設定!$I$15="名(所)",$M865&amp;"(　－　)")))))),IF(設定!$I$15="所・名",INDEX(リスト!$S$2:$S$48,MATCH($L865,リスト!$R$2:$R$48,0))&amp;"・"&amp;$M865,IF(設定!$I$15="所/名",INDEX(リスト!$S$2:$S$48,MATCH($L865,リスト!$R$2:$R$48,0))&amp;" / "&amp;$M865,IF(設定!$I$15="(所)名","("&amp;INDEX(リスト!$S$2:$S$48,MATCH($L865,リスト!$R$2:$R$48,0))&amp;") "&amp;$M865,IF(設定!$I$15="名・所",$M865&amp;"・"&amp;INDEX(リスト!$S$2:$S$48,MATCH($L865,リスト!$R$2:$R$48,0)),IF(設定!$I$15="名/所",$M865&amp;" / "&amp;INDEX(リスト!$S$2:$S$48,MATCH($L865,リスト!$R$2:$R$48,0)),IF(設定!$I$15="名(所)",$M865&amp;" ("&amp;INDEX(リスト!$S$2:$S$48,MATCH($L865,リスト!$R$2:$R$48,0))&amp;")")))))))))</f>
        <v/>
      </c>
    </row>
    <row r="866" spans="15:22" x14ac:dyDescent="0.4">
      <c r="O866" s="2" t="str">
        <f>IFERROR(IF($B866="","",INDEX(所属情報!$E:$E,MATCH($A866,所属情報!$A:$A,0))),"")</f>
        <v/>
      </c>
      <c r="P866" s="2" t="str">
        <f t="shared" si="39"/>
        <v/>
      </c>
      <c r="Q866" s="2" t="str">
        <f t="shared" si="40"/>
        <v/>
      </c>
      <c r="R866" s="2" t="str">
        <f t="shared" si="41"/>
        <v/>
      </c>
      <c r="S866" s="2" t="str">
        <f>IFERROR(IF($F866="","",INDEX(リスト!$C:$C,MATCH($F866,リスト!$B:$B,0))),"")</f>
        <v/>
      </c>
      <c r="T866" s="2" t="str">
        <f>IFERROR(IF($K866="","",INDEX(リスト!$F:$F,MATCH($K866,リスト!$E:$E,0))),"")</f>
        <v/>
      </c>
      <c r="U866" s="2" t="str">
        <f>IF($B866="","",RIGHT($G866*1000+200+COUNTIF($G$2:$G866,$G866),9))</f>
        <v/>
      </c>
      <c r="V866" s="2" t="str">
        <f>IF(OR($B866="",設定!$I$15="",設定!$I$15="独立"),"",IF($M866="","　－　",IF($L866="",IF(設定!$I$15="所・名","　－　・"&amp;$M866,IF(設定!$I$15="所/名","　－　 / "&amp;$M866,IF(設定!$I$15="(所)名","(　－　) "&amp;$M866,IF(設定!$I$15="名・所",$M866&amp;"・　－　",IF(設定!$I$15="名/所",$M866&amp;" / 　－　",IF(設定!$I$15="名(所)",$M866&amp;"(　－　)")))))),IF(設定!$I$15="所・名",INDEX(リスト!$S$2:$S$48,MATCH($L866,リスト!$R$2:$R$48,0))&amp;"・"&amp;$M866,IF(設定!$I$15="所/名",INDEX(リスト!$S$2:$S$48,MATCH($L866,リスト!$R$2:$R$48,0))&amp;" / "&amp;$M866,IF(設定!$I$15="(所)名","("&amp;INDEX(リスト!$S$2:$S$48,MATCH($L866,リスト!$R$2:$R$48,0))&amp;") "&amp;$M866,IF(設定!$I$15="名・所",$M866&amp;"・"&amp;INDEX(リスト!$S$2:$S$48,MATCH($L866,リスト!$R$2:$R$48,0)),IF(設定!$I$15="名/所",$M866&amp;" / "&amp;INDEX(リスト!$S$2:$S$48,MATCH($L866,リスト!$R$2:$R$48,0)),IF(設定!$I$15="名(所)",$M866&amp;" ("&amp;INDEX(リスト!$S$2:$S$48,MATCH($L866,リスト!$R$2:$R$48,0))&amp;")")))))))))</f>
        <v/>
      </c>
    </row>
    <row r="867" spans="15:22" x14ac:dyDescent="0.4">
      <c r="O867" s="2" t="str">
        <f>IFERROR(IF($B867="","",INDEX(所属情報!$E:$E,MATCH($A867,所属情報!$A:$A,0))),"")</f>
        <v/>
      </c>
      <c r="P867" s="2" t="str">
        <f t="shared" si="39"/>
        <v/>
      </c>
      <c r="Q867" s="2" t="str">
        <f t="shared" si="40"/>
        <v/>
      </c>
      <c r="R867" s="2" t="str">
        <f t="shared" si="41"/>
        <v/>
      </c>
      <c r="S867" s="2" t="str">
        <f>IFERROR(IF($F867="","",INDEX(リスト!$C:$C,MATCH($F867,リスト!$B:$B,0))),"")</f>
        <v/>
      </c>
      <c r="T867" s="2" t="str">
        <f>IFERROR(IF($K867="","",INDEX(リスト!$F:$F,MATCH($K867,リスト!$E:$E,0))),"")</f>
        <v/>
      </c>
      <c r="U867" s="2" t="str">
        <f>IF($B867="","",RIGHT($G867*1000+200+COUNTIF($G$2:$G867,$G867),9))</f>
        <v/>
      </c>
      <c r="V867" s="2" t="str">
        <f>IF(OR($B867="",設定!$I$15="",設定!$I$15="独立"),"",IF($M867="","　－　",IF($L867="",IF(設定!$I$15="所・名","　－　・"&amp;$M867,IF(設定!$I$15="所/名","　－　 / "&amp;$M867,IF(設定!$I$15="(所)名","(　－　) "&amp;$M867,IF(設定!$I$15="名・所",$M867&amp;"・　－　",IF(設定!$I$15="名/所",$M867&amp;" / 　－　",IF(設定!$I$15="名(所)",$M867&amp;"(　－　)")))))),IF(設定!$I$15="所・名",INDEX(リスト!$S$2:$S$48,MATCH($L867,リスト!$R$2:$R$48,0))&amp;"・"&amp;$M867,IF(設定!$I$15="所/名",INDEX(リスト!$S$2:$S$48,MATCH($L867,リスト!$R$2:$R$48,0))&amp;" / "&amp;$M867,IF(設定!$I$15="(所)名","("&amp;INDEX(リスト!$S$2:$S$48,MATCH($L867,リスト!$R$2:$R$48,0))&amp;") "&amp;$M867,IF(設定!$I$15="名・所",$M867&amp;"・"&amp;INDEX(リスト!$S$2:$S$48,MATCH($L867,リスト!$R$2:$R$48,0)),IF(設定!$I$15="名/所",$M867&amp;" / "&amp;INDEX(リスト!$S$2:$S$48,MATCH($L867,リスト!$R$2:$R$48,0)),IF(設定!$I$15="名(所)",$M867&amp;" ("&amp;INDEX(リスト!$S$2:$S$48,MATCH($L867,リスト!$R$2:$R$48,0))&amp;")")))))))))</f>
        <v/>
      </c>
    </row>
    <row r="868" spans="15:22" x14ac:dyDescent="0.4">
      <c r="O868" s="2" t="str">
        <f>IFERROR(IF($B868="","",INDEX(所属情報!$E:$E,MATCH($A868,所属情報!$A:$A,0))),"")</f>
        <v/>
      </c>
      <c r="P868" s="2" t="str">
        <f t="shared" si="39"/>
        <v/>
      </c>
      <c r="Q868" s="2" t="str">
        <f t="shared" si="40"/>
        <v/>
      </c>
      <c r="R868" s="2" t="str">
        <f t="shared" si="41"/>
        <v/>
      </c>
      <c r="S868" s="2" t="str">
        <f>IFERROR(IF($F868="","",INDEX(リスト!$C:$C,MATCH($F868,リスト!$B:$B,0))),"")</f>
        <v/>
      </c>
      <c r="T868" s="2" t="str">
        <f>IFERROR(IF($K868="","",INDEX(リスト!$F:$F,MATCH($K868,リスト!$E:$E,0))),"")</f>
        <v/>
      </c>
      <c r="U868" s="2" t="str">
        <f>IF($B868="","",RIGHT($G868*1000+200+COUNTIF($G$2:$G868,$G868),9))</f>
        <v/>
      </c>
      <c r="V868" s="2" t="str">
        <f>IF(OR($B868="",設定!$I$15="",設定!$I$15="独立"),"",IF($M868="","　－　",IF($L868="",IF(設定!$I$15="所・名","　－　・"&amp;$M868,IF(設定!$I$15="所/名","　－　 / "&amp;$M868,IF(設定!$I$15="(所)名","(　－　) "&amp;$M868,IF(設定!$I$15="名・所",$M868&amp;"・　－　",IF(設定!$I$15="名/所",$M868&amp;" / 　－　",IF(設定!$I$15="名(所)",$M868&amp;"(　－　)")))))),IF(設定!$I$15="所・名",INDEX(リスト!$S$2:$S$48,MATCH($L868,リスト!$R$2:$R$48,0))&amp;"・"&amp;$M868,IF(設定!$I$15="所/名",INDEX(リスト!$S$2:$S$48,MATCH($L868,リスト!$R$2:$R$48,0))&amp;" / "&amp;$M868,IF(設定!$I$15="(所)名","("&amp;INDEX(リスト!$S$2:$S$48,MATCH($L868,リスト!$R$2:$R$48,0))&amp;") "&amp;$M868,IF(設定!$I$15="名・所",$M868&amp;"・"&amp;INDEX(リスト!$S$2:$S$48,MATCH($L868,リスト!$R$2:$R$48,0)),IF(設定!$I$15="名/所",$M868&amp;" / "&amp;INDEX(リスト!$S$2:$S$48,MATCH($L868,リスト!$R$2:$R$48,0)),IF(設定!$I$15="名(所)",$M868&amp;" ("&amp;INDEX(リスト!$S$2:$S$48,MATCH($L868,リスト!$R$2:$R$48,0))&amp;")")))))))))</f>
        <v/>
      </c>
    </row>
    <row r="869" spans="15:22" x14ac:dyDescent="0.4">
      <c r="O869" s="2" t="str">
        <f>IFERROR(IF($B869="","",INDEX(所属情報!$E:$E,MATCH($A869,所属情報!$A:$A,0))),"")</f>
        <v/>
      </c>
      <c r="P869" s="2" t="str">
        <f t="shared" si="39"/>
        <v/>
      </c>
      <c r="Q869" s="2" t="str">
        <f t="shared" si="40"/>
        <v/>
      </c>
      <c r="R869" s="2" t="str">
        <f t="shared" si="41"/>
        <v/>
      </c>
      <c r="S869" s="2" t="str">
        <f>IFERROR(IF($F869="","",INDEX(リスト!$C:$C,MATCH($F869,リスト!$B:$B,0))),"")</f>
        <v/>
      </c>
      <c r="T869" s="2" t="str">
        <f>IFERROR(IF($K869="","",INDEX(リスト!$F:$F,MATCH($K869,リスト!$E:$E,0))),"")</f>
        <v/>
      </c>
      <c r="U869" s="2" t="str">
        <f>IF($B869="","",RIGHT($G869*1000+200+COUNTIF($G$2:$G869,$G869),9))</f>
        <v/>
      </c>
      <c r="V869" s="2" t="str">
        <f>IF(OR($B869="",設定!$I$15="",設定!$I$15="独立"),"",IF($M869="","　－　",IF($L869="",IF(設定!$I$15="所・名","　－　・"&amp;$M869,IF(設定!$I$15="所/名","　－　 / "&amp;$M869,IF(設定!$I$15="(所)名","(　－　) "&amp;$M869,IF(設定!$I$15="名・所",$M869&amp;"・　－　",IF(設定!$I$15="名/所",$M869&amp;" / 　－　",IF(設定!$I$15="名(所)",$M869&amp;"(　－　)")))))),IF(設定!$I$15="所・名",INDEX(リスト!$S$2:$S$48,MATCH($L869,リスト!$R$2:$R$48,0))&amp;"・"&amp;$M869,IF(設定!$I$15="所/名",INDEX(リスト!$S$2:$S$48,MATCH($L869,リスト!$R$2:$R$48,0))&amp;" / "&amp;$M869,IF(設定!$I$15="(所)名","("&amp;INDEX(リスト!$S$2:$S$48,MATCH($L869,リスト!$R$2:$R$48,0))&amp;") "&amp;$M869,IF(設定!$I$15="名・所",$M869&amp;"・"&amp;INDEX(リスト!$S$2:$S$48,MATCH($L869,リスト!$R$2:$R$48,0)),IF(設定!$I$15="名/所",$M869&amp;" / "&amp;INDEX(リスト!$S$2:$S$48,MATCH($L869,リスト!$R$2:$R$48,0)),IF(設定!$I$15="名(所)",$M869&amp;" ("&amp;INDEX(リスト!$S$2:$S$48,MATCH($L869,リスト!$R$2:$R$48,0))&amp;")")))))))))</f>
        <v/>
      </c>
    </row>
    <row r="870" spans="15:22" x14ac:dyDescent="0.4">
      <c r="O870" s="2" t="str">
        <f>IFERROR(IF($B870="","",INDEX(所属情報!$E:$E,MATCH($A870,所属情報!$A:$A,0))),"")</f>
        <v/>
      </c>
      <c r="P870" s="2" t="str">
        <f t="shared" si="39"/>
        <v/>
      </c>
      <c r="Q870" s="2" t="str">
        <f t="shared" si="40"/>
        <v/>
      </c>
      <c r="R870" s="2" t="str">
        <f t="shared" si="41"/>
        <v/>
      </c>
      <c r="S870" s="2" t="str">
        <f>IFERROR(IF($F870="","",INDEX(リスト!$C:$C,MATCH($F870,リスト!$B:$B,0))),"")</f>
        <v/>
      </c>
      <c r="T870" s="2" t="str">
        <f>IFERROR(IF($K870="","",INDEX(リスト!$F:$F,MATCH($K870,リスト!$E:$E,0))),"")</f>
        <v/>
      </c>
      <c r="U870" s="2" t="str">
        <f>IF($B870="","",RIGHT($G870*1000+200+COUNTIF($G$2:$G870,$G870),9))</f>
        <v/>
      </c>
      <c r="V870" s="2" t="str">
        <f>IF(OR($B870="",設定!$I$15="",設定!$I$15="独立"),"",IF($M870="","　－　",IF($L870="",IF(設定!$I$15="所・名","　－　・"&amp;$M870,IF(設定!$I$15="所/名","　－　 / "&amp;$M870,IF(設定!$I$15="(所)名","(　－　) "&amp;$M870,IF(設定!$I$15="名・所",$M870&amp;"・　－　",IF(設定!$I$15="名/所",$M870&amp;" / 　－　",IF(設定!$I$15="名(所)",$M870&amp;"(　－　)")))))),IF(設定!$I$15="所・名",INDEX(リスト!$S$2:$S$48,MATCH($L870,リスト!$R$2:$R$48,0))&amp;"・"&amp;$M870,IF(設定!$I$15="所/名",INDEX(リスト!$S$2:$S$48,MATCH($L870,リスト!$R$2:$R$48,0))&amp;" / "&amp;$M870,IF(設定!$I$15="(所)名","("&amp;INDEX(リスト!$S$2:$S$48,MATCH($L870,リスト!$R$2:$R$48,0))&amp;") "&amp;$M870,IF(設定!$I$15="名・所",$M870&amp;"・"&amp;INDEX(リスト!$S$2:$S$48,MATCH($L870,リスト!$R$2:$R$48,0)),IF(設定!$I$15="名/所",$M870&amp;" / "&amp;INDEX(リスト!$S$2:$S$48,MATCH($L870,リスト!$R$2:$R$48,0)),IF(設定!$I$15="名(所)",$M870&amp;" ("&amp;INDEX(リスト!$S$2:$S$48,MATCH($L870,リスト!$R$2:$R$48,0))&amp;")")))))))))</f>
        <v/>
      </c>
    </row>
    <row r="871" spans="15:22" x14ac:dyDescent="0.4">
      <c r="O871" s="2" t="str">
        <f>IFERROR(IF($B871="","",INDEX(所属情報!$E:$E,MATCH($A871,所属情報!$A:$A,0))),"")</f>
        <v/>
      </c>
      <c r="P871" s="2" t="str">
        <f t="shared" si="39"/>
        <v/>
      </c>
      <c r="Q871" s="2" t="str">
        <f t="shared" si="40"/>
        <v/>
      </c>
      <c r="R871" s="2" t="str">
        <f t="shared" si="41"/>
        <v/>
      </c>
      <c r="S871" s="2" t="str">
        <f>IFERROR(IF($F871="","",INDEX(リスト!$C:$C,MATCH($F871,リスト!$B:$B,0))),"")</f>
        <v/>
      </c>
      <c r="T871" s="2" t="str">
        <f>IFERROR(IF($K871="","",INDEX(リスト!$F:$F,MATCH($K871,リスト!$E:$E,0))),"")</f>
        <v/>
      </c>
      <c r="U871" s="2" t="str">
        <f>IF($B871="","",RIGHT($G871*1000+200+COUNTIF($G$2:$G871,$G871),9))</f>
        <v/>
      </c>
      <c r="V871" s="2" t="str">
        <f>IF(OR($B871="",設定!$I$15="",設定!$I$15="独立"),"",IF($M871="","　－　",IF($L871="",IF(設定!$I$15="所・名","　－　・"&amp;$M871,IF(設定!$I$15="所/名","　－　 / "&amp;$M871,IF(設定!$I$15="(所)名","(　－　) "&amp;$M871,IF(設定!$I$15="名・所",$M871&amp;"・　－　",IF(設定!$I$15="名/所",$M871&amp;" / 　－　",IF(設定!$I$15="名(所)",$M871&amp;"(　－　)")))))),IF(設定!$I$15="所・名",INDEX(リスト!$S$2:$S$48,MATCH($L871,リスト!$R$2:$R$48,0))&amp;"・"&amp;$M871,IF(設定!$I$15="所/名",INDEX(リスト!$S$2:$S$48,MATCH($L871,リスト!$R$2:$R$48,0))&amp;" / "&amp;$M871,IF(設定!$I$15="(所)名","("&amp;INDEX(リスト!$S$2:$S$48,MATCH($L871,リスト!$R$2:$R$48,0))&amp;") "&amp;$M871,IF(設定!$I$15="名・所",$M871&amp;"・"&amp;INDEX(リスト!$S$2:$S$48,MATCH($L871,リスト!$R$2:$R$48,0)),IF(設定!$I$15="名/所",$M871&amp;" / "&amp;INDEX(リスト!$S$2:$S$48,MATCH($L871,リスト!$R$2:$R$48,0)),IF(設定!$I$15="名(所)",$M871&amp;" ("&amp;INDEX(リスト!$S$2:$S$48,MATCH($L871,リスト!$R$2:$R$48,0))&amp;")")))))))))</f>
        <v/>
      </c>
    </row>
    <row r="872" spans="15:22" x14ac:dyDescent="0.4">
      <c r="O872" s="2" t="str">
        <f>IFERROR(IF($B872="","",INDEX(所属情報!$E:$E,MATCH($A872,所属情報!$A:$A,0))),"")</f>
        <v/>
      </c>
      <c r="P872" s="2" t="str">
        <f t="shared" si="39"/>
        <v/>
      </c>
      <c r="Q872" s="2" t="str">
        <f t="shared" si="40"/>
        <v/>
      </c>
      <c r="R872" s="2" t="str">
        <f t="shared" si="41"/>
        <v/>
      </c>
      <c r="S872" s="2" t="str">
        <f>IFERROR(IF($F872="","",INDEX(リスト!$C:$C,MATCH($F872,リスト!$B:$B,0))),"")</f>
        <v/>
      </c>
      <c r="T872" s="2" t="str">
        <f>IFERROR(IF($K872="","",INDEX(リスト!$F:$F,MATCH($K872,リスト!$E:$E,0))),"")</f>
        <v/>
      </c>
      <c r="U872" s="2" t="str">
        <f>IF($B872="","",RIGHT($G872*1000+200+COUNTIF($G$2:$G872,$G872),9))</f>
        <v/>
      </c>
      <c r="V872" s="2" t="str">
        <f>IF(OR($B872="",設定!$I$15="",設定!$I$15="独立"),"",IF($M872="","　－　",IF($L872="",IF(設定!$I$15="所・名","　－　・"&amp;$M872,IF(設定!$I$15="所/名","　－　 / "&amp;$M872,IF(設定!$I$15="(所)名","(　－　) "&amp;$M872,IF(設定!$I$15="名・所",$M872&amp;"・　－　",IF(設定!$I$15="名/所",$M872&amp;" / 　－　",IF(設定!$I$15="名(所)",$M872&amp;"(　－　)")))))),IF(設定!$I$15="所・名",INDEX(リスト!$S$2:$S$48,MATCH($L872,リスト!$R$2:$R$48,0))&amp;"・"&amp;$M872,IF(設定!$I$15="所/名",INDEX(リスト!$S$2:$S$48,MATCH($L872,リスト!$R$2:$R$48,0))&amp;" / "&amp;$M872,IF(設定!$I$15="(所)名","("&amp;INDEX(リスト!$S$2:$S$48,MATCH($L872,リスト!$R$2:$R$48,0))&amp;") "&amp;$M872,IF(設定!$I$15="名・所",$M872&amp;"・"&amp;INDEX(リスト!$S$2:$S$48,MATCH($L872,リスト!$R$2:$R$48,0)),IF(設定!$I$15="名/所",$M872&amp;" / "&amp;INDEX(リスト!$S$2:$S$48,MATCH($L872,リスト!$R$2:$R$48,0)),IF(設定!$I$15="名(所)",$M872&amp;" ("&amp;INDEX(リスト!$S$2:$S$48,MATCH($L872,リスト!$R$2:$R$48,0))&amp;")")))))))))</f>
        <v/>
      </c>
    </row>
    <row r="873" spans="15:22" x14ac:dyDescent="0.4">
      <c r="O873" s="2" t="str">
        <f>IFERROR(IF($B873="","",INDEX(所属情報!$E:$E,MATCH($A873,所属情報!$A:$A,0))),"")</f>
        <v/>
      </c>
      <c r="P873" s="2" t="str">
        <f t="shared" si="39"/>
        <v/>
      </c>
      <c r="Q873" s="2" t="str">
        <f t="shared" si="40"/>
        <v/>
      </c>
      <c r="R873" s="2" t="str">
        <f t="shared" si="41"/>
        <v/>
      </c>
      <c r="S873" s="2" t="str">
        <f>IFERROR(IF($F873="","",INDEX(リスト!$C:$C,MATCH($F873,リスト!$B:$B,0))),"")</f>
        <v/>
      </c>
      <c r="T873" s="2" t="str">
        <f>IFERROR(IF($K873="","",INDEX(リスト!$F:$F,MATCH($K873,リスト!$E:$E,0))),"")</f>
        <v/>
      </c>
      <c r="U873" s="2" t="str">
        <f>IF($B873="","",RIGHT($G873*1000+200+COUNTIF($G$2:$G873,$G873),9))</f>
        <v/>
      </c>
      <c r="V873" s="2" t="str">
        <f>IF(OR($B873="",設定!$I$15="",設定!$I$15="独立"),"",IF($M873="","　－　",IF($L873="",IF(設定!$I$15="所・名","　－　・"&amp;$M873,IF(設定!$I$15="所/名","　－　 / "&amp;$M873,IF(設定!$I$15="(所)名","(　－　) "&amp;$M873,IF(設定!$I$15="名・所",$M873&amp;"・　－　",IF(設定!$I$15="名/所",$M873&amp;" / 　－　",IF(設定!$I$15="名(所)",$M873&amp;"(　－　)")))))),IF(設定!$I$15="所・名",INDEX(リスト!$S$2:$S$48,MATCH($L873,リスト!$R$2:$R$48,0))&amp;"・"&amp;$M873,IF(設定!$I$15="所/名",INDEX(リスト!$S$2:$S$48,MATCH($L873,リスト!$R$2:$R$48,0))&amp;" / "&amp;$M873,IF(設定!$I$15="(所)名","("&amp;INDEX(リスト!$S$2:$S$48,MATCH($L873,リスト!$R$2:$R$48,0))&amp;") "&amp;$M873,IF(設定!$I$15="名・所",$M873&amp;"・"&amp;INDEX(リスト!$S$2:$S$48,MATCH($L873,リスト!$R$2:$R$48,0)),IF(設定!$I$15="名/所",$M873&amp;" / "&amp;INDEX(リスト!$S$2:$S$48,MATCH($L873,リスト!$R$2:$R$48,0)),IF(設定!$I$15="名(所)",$M873&amp;" ("&amp;INDEX(リスト!$S$2:$S$48,MATCH($L873,リスト!$R$2:$R$48,0))&amp;")")))))))))</f>
        <v/>
      </c>
    </row>
    <row r="874" spans="15:22" x14ac:dyDescent="0.4">
      <c r="O874" s="2" t="str">
        <f>IFERROR(IF($B874="","",INDEX(所属情報!$E:$E,MATCH($A874,所属情報!$A:$A,0))),"")</f>
        <v/>
      </c>
      <c r="P874" s="2" t="str">
        <f t="shared" si="39"/>
        <v/>
      </c>
      <c r="Q874" s="2" t="str">
        <f t="shared" si="40"/>
        <v/>
      </c>
      <c r="R874" s="2" t="str">
        <f t="shared" si="41"/>
        <v/>
      </c>
      <c r="S874" s="2" t="str">
        <f>IFERROR(IF($F874="","",INDEX(リスト!$C:$C,MATCH($F874,リスト!$B:$B,0))),"")</f>
        <v/>
      </c>
      <c r="T874" s="2" t="str">
        <f>IFERROR(IF($K874="","",INDEX(リスト!$F:$F,MATCH($K874,リスト!$E:$E,0))),"")</f>
        <v/>
      </c>
      <c r="U874" s="2" t="str">
        <f>IF($B874="","",RIGHT($G874*1000+200+COUNTIF($G$2:$G874,$G874),9))</f>
        <v/>
      </c>
      <c r="V874" s="2" t="str">
        <f>IF(OR($B874="",設定!$I$15="",設定!$I$15="独立"),"",IF($M874="","　－　",IF($L874="",IF(設定!$I$15="所・名","　－　・"&amp;$M874,IF(設定!$I$15="所/名","　－　 / "&amp;$M874,IF(設定!$I$15="(所)名","(　－　) "&amp;$M874,IF(設定!$I$15="名・所",$M874&amp;"・　－　",IF(設定!$I$15="名/所",$M874&amp;" / 　－　",IF(設定!$I$15="名(所)",$M874&amp;"(　－　)")))))),IF(設定!$I$15="所・名",INDEX(リスト!$S$2:$S$48,MATCH($L874,リスト!$R$2:$R$48,0))&amp;"・"&amp;$M874,IF(設定!$I$15="所/名",INDEX(リスト!$S$2:$S$48,MATCH($L874,リスト!$R$2:$R$48,0))&amp;" / "&amp;$M874,IF(設定!$I$15="(所)名","("&amp;INDEX(リスト!$S$2:$S$48,MATCH($L874,リスト!$R$2:$R$48,0))&amp;") "&amp;$M874,IF(設定!$I$15="名・所",$M874&amp;"・"&amp;INDEX(リスト!$S$2:$S$48,MATCH($L874,リスト!$R$2:$R$48,0)),IF(設定!$I$15="名/所",$M874&amp;" / "&amp;INDEX(リスト!$S$2:$S$48,MATCH($L874,リスト!$R$2:$R$48,0)),IF(設定!$I$15="名(所)",$M874&amp;" ("&amp;INDEX(リスト!$S$2:$S$48,MATCH($L874,リスト!$R$2:$R$48,0))&amp;")")))))))))</f>
        <v/>
      </c>
    </row>
    <row r="875" spans="15:22" x14ac:dyDescent="0.4">
      <c r="O875" s="2" t="str">
        <f>IFERROR(IF($B875="","",INDEX(所属情報!$E:$E,MATCH($A875,所属情報!$A:$A,0))),"")</f>
        <v/>
      </c>
      <c r="P875" s="2" t="str">
        <f t="shared" si="39"/>
        <v/>
      </c>
      <c r="Q875" s="2" t="str">
        <f t="shared" si="40"/>
        <v/>
      </c>
      <c r="R875" s="2" t="str">
        <f t="shared" si="41"/>
        <v/>
      </c>
      <c r="S875" s="2" t="str">
        <f>IFERROR(IF($F875="","",INDEX(リスト!$C:$C,MATCH($F875,リスト!$B:$B,0))),"")</f>
        <v/>
      </c>
      <c r="T875" s="2" t="str">
        <f>IFERROR(IF($K875="","",INDEX(リスト!$F:$F,MATCH($K875,リスト!$E:$E,0))),"")</f>
        <v/>
      </c>
      <c r="U875" s="2" t="str">
        <f>IF($B875="","",RIGHT($G875*1000+200+COUNTIF($G$2:$G875,$G875),9))</f>
        <v/>
      </c>
      <c r="V875" s="2" t="str">
        <f>IF(OR($B875="",設定!$I$15="",設定!$I$15="独立"),"",IF($M875="","　－　",IF($L875="",IF(設定!$I$15="所・名","　－　・"&amp;$M875,IF(設定!$I$15="所/名","　－　 / "&amp;$M875,IF(設定!$I$15="(所)名","(　－　) "&amp;$M875,IF(設定!$I$15="名・所",$M875&amp;"・　－　",IF(設定!$I$15="名/所",$M875&amp;" / 　－　",IF(設定!$I$15="名(所)",$M875&amp;"(　－　)")))))),IF(設定!$I$15="所・名",INDEX(リスト!$S$2:$S$48,MATCH($L875,リスト!$R$2:$R$48,0))&amp;"・"&amp;$M875,IF(設定!$I$15="所/名",INDEX(リスト!$S$2:$S$48,MATCH($L875,リスト!$R$2:$R$48,0))&amp;" / "&amp;$M875,IF(設定!$I$15="(所)名","("&amp;INDEX(リスト!$S$2:$S$48,MATCH($L875,リスト!$R$2:$R$48,0))&amp;") "&amp;$M875,IF(設定!$I$15="名・所",$M875&amp;"・"&amp;INDEX(リスト!$S$2:$S$48,MATCH($L875,リスト!$R$2:$R$48,0)),IF(設定!$I$15="名/所",$M875&amp;" / "&amp;INDEX(リスト!$S$2:$S$48,MATCH($L875,リスト!$R$2:$R$48,0)),IF(設定!$I$15="名(所)",$M875&amp;" ("&amp;INDEX(リスト!$S$2:$S$48,MATCH($L875,リスト!$R$2:$R$48,0))&amp;")")))))))))</f>
        <v/>
      </c>
    </row>
    <row r="876" spans="15:22" x14ac:dyDescent="0.4">
      <c r="O876" s="2" t="str">
        <f>IFERROR(IF($B876="","",INDEX(所属情報!$E:$E,MATCH($A876,所属情報!$A:$A,0))),"")</f>
        <v/>
      </c>
      <c r="P876" s="2" t="str">
        <f t="shared" si="39"/>
        <v/>
      </c>
      <c r="Q876" s="2" t="str">
        <f t="shared" si="40"/>
        <v/>
      </c>
      <c r="R876" s="2" t="str">
        <f t="shared" si="41"/>
        <v/>
      </c>
      <c r="S876" s="2" t="str">
        <f>IFERROR(IF($F876="","",INDEX(リスト!$C:$C,MATCH($F876,リスト!$B:$B,0))),"")</f>
        <v/>
      </c>
      <c r="T876" s="2" t="str">
        <f>IFERROR(IF($K876="","",INDEX(リスト!$F:$F,MATCH($K876,リスト!$E:$E,0))),"")</f>
        <v/>
      </c>
      <c r="U876" s="2" t="str">
        <f>IF($B876="","",RIGHT($G876*1000+200+COUNTIF($G$2:$G876,$G876),9))</f>
        <v/>
      </c>
      <c r="V876" s="2" t="str">
        <f>IF(OR($B876="",設定!$I$15="",設定!$I$15="独立"),"",IF($M876="","　－　",IF($L876="",IF(設定!$I$15="所・名","　－　・"&amp;$M876,IF(設定!$I$15="所/名","　－　 / "&amp;$M876,IF(設定!$I$15="(所)名","(　－　) "&amp;$M876,IF(設定!$I$15="名・所",$M876&amp;"・　－　",IF(設定!$I$15="名/所",$M876&amp;" / 　－　",IF(設定!$I$15="名(所)",$M876&amp;"(　－　)")))))),IF(設定!$I$15="所・名",INDEX(リスト!$S$2:$S$48,MATCH($L876,リスト!$R$2:$R$48,0))&amp;"・"&amp;$M876,IF(設定!$I$15="所/名",INDEX(リスト!$S$2:$S$48,MATCH($L876,リスト!$R$2:$R$48,0))&amp;" / "&amp;$M876,IF(設定!$I$15="(所)名","("&amp;INDEX(リスト!$S$2:$S$48,MATCH($L876,リスト!$R$2:$R$48,0))&amp;") "&amp;$M876,IF(設定!$I$15="名・所",$M876&amp;"・"&amp;INDEX(リスト!$S$2:$S$48,MATCH($L876,リスト!$R$2:$R$48,0)),IF(設定!$I$15="名/所",$M876&amp;" / "&amp;INDEX(リスト!$S$2:$S$48,MATCH($L876,リスト!$R$2:$R$48,0)),IF(設定!$I$15="名(所)",$M876&amp;" ("&amp;INDEX(リスト!$S$2:$S$48,MATCH($L876,リスト!$R$2:$R$48,0))&amp;")")))))))))</f>
        <v/>
      </c>
    </row>
    <row r="877" spans="15:22" x14ac:dyDescent="0.4">
      <c r="O877" s="2" t="str">
        <f>IFERROR(IF($B877="","",INDEX(所属情報!$E:$E,MATCH($A877,所属情報!$A:$A,0))),"")</f>
        <v/>
      </c>
      <c r="P877" s="2" t="str">
        <f t="shared" si="39"/>
        <v/>
      </c>
      <c r="Q877" s="2" t="str">
        <f t="shared" si="40"/>
        <v/>
      </c>
      <c r="R877" s="2" t="str">
        <f t="shared" si="41"/>
        <v/>
      </c>
      <c r="S877" s="2" t="str">
        <f>IFERROR(IF($F877="","",INDEX(リスト!$C:$C,MATCH($F877,リスト!$B:$B,0))),"")</f>
        <v/>
      </c>
      <c r="T877" s="2" t="str">
        <f>IFERROR(IF($K877="","",INDEX(リスト!$F:$F,MATCH($K877,リスト!$E:$E,0))),"")</f>
        <v/>
      </c>
      <c r="U877" s="2" t="str">
        <f>IF($B877="","",RIGHT($G877*1000+200+COUNTIF($G$2:$G877,$G877),9))</f>
        <v/>
      </c>
      <c r="V877" s="2" t="str">
        <f>IF(OR($B877="",設定!$I$15="",設定!$I$15="独立"),"",IF($M877="","　－　",IF($L877="",IF(設定!$I$15="所・名","　－　・"&amp;$M877,IF(設定!$I$15="所/名","　－　 / "&amp;$M877,IF(設定!$I$15="(所)名","(　－　) "&amp;$M877,IF(設定!$I$15="名・所",$M877&amp;"・　－　",IF(設定!$I$15="名/所",$M877&amp;" / 　－　",IF(設定!$I$15="名(所)",$M877&amp;"(　－　)")))))),IF(設定!$I$15="所・名",INDEX(リスト!$S$2:$S$48,MATCH($L877,リスト!$R$2:$R$48,0))&amp;"・"&amp;$M877,IF(設定!$I$15="所/名",INDEX(リスト!$S$2:$S$48,MATCH($L877,リスト!$R$2:$R$48,0))&amp;" / "&amp;$M877,IF(設定!$I$15="(所)名","("&amp;INDEX(リスト!$S$2:$S$48,MATCH($L877,リスト!$R$2:$R$48,0))&amp;") "&amp;$M877,IF(設定!$I$15="名・所",$M877&amp;"・"&amp;INDEX(リスト!$S$2:$S$48,MATCH($L877,リスト!$R$2:$R$48,0)),IF(設定!$I$15="名/所",$M877&amp;" / "&amp;INDEX(リスト!$S$2:$S$48,MATCH($L877,リスト!$R$2:$R$48,0)),IF(設定!$I$15="名(所)",$M877&amp;" ("&amp;INDEX(リスト!$S$2:$S$48,MATCH($L877,リスト!$R$2:$R$48,0))&amp;")")))))))))</f>
        <v/>
      </c>
    </row>
    <row r="878" spans="15:22" x14ac:dyDescent="0.4">
      <c r="O878" s="2" t="str">
        <f>IFERROR(IF($B878="","",INDEX(所属情報!$E:$E,MATCH($A878,所属情報!$A:$A,0))),"")</f>
        <v/>
      </c>
      <c r="P878" s="2" t="str">
        <f t="shared" si="39"/>
        <v/>
      </c>
      <c r="Q878" s="2" t="str">
        <f t="shared" si="40"/>
        <v/>
      </c>
      <c r="R878" s="2" t="str">
        <f t="shared" si="41"/>
        <v/>
      </c>
      <c r="S878" s="2" t="str">
        <f>IFERROR(IF($F878="","",INDEX(リスト!$C:$C,MATCH($F878,リスト!$B:$B,0))),"")</f>
        <v/>
      </c>
      <c r="T878" s="2" t="str">
        <f>IFERROR(IF($K878="","",INDEX(リスト!$F:$F,MATCH($K878,リスト!$E:$E,0))),"")</f>
        <v/>
      </c>
      <c r="U878" s="2" t="str">
        <f>IF($B878="","",RIGHT($G878*1000+200+COUNTIF($G$2:$G878,$G878),9))</f>
        <v/>
      </c>
      <c r="V878" s="2" t="str">
        <f>IF(OR($B878="",設定!$I$15="",設定!$I$15="独立"),"",IF($M878="","　－　",IF($L878="",IF(設定!$I$15="所・名","　－　・"&amp;$M878,IF(設定!$I$15="所/名","　－　 / "&amp;$M878,IF(設定!$I$15="(所)名","(　－　) "&amp;$M878,IF(設定!$I$15="名・所",$M878&amp;"・　－　",IF(設定!$I$15="名/所",$M878&amp;" / 　－　",IF(設定!$I$15="名(所)",$M878&amp;"(　－　)")))))),IF(設定!$I$15="所・名",INDEX(リスト!$S$2:$S$48,MATCH($L878,リスト!$R$2:$R$48,0))&amp;"・"&amp;$M878,IF(設定!$I$15="所/名",INDEX(リスト!$S$2:$S$48,MATCH($L878,リスト!$R$2:$R$48,0))&amp;" / "&amp;$M878,IF(設定!$I$15="(所)名","("&amp;INDEX(リスト!$S$2:$S$48,MATCH($L878,リスト!$R$2:$R$48,0))&amp;") "&amp;$M878,IF(設定!$I$15="名・所",$M878&amp;"・"&amp;INDEX(リスト!$S$2:$S$48,MATCH($L878,リスト!$R$2:$R$48,0)),IF(設定!$I$15="名/所",$M878&amp;" / "&amp;INDEX(リスト!$S$2:$S$48,MATCH($L878,リスト!$R$2:$R$48,0)),IF(設定!$I$15="名(所)",$M878&amp;" ("&amp;INDEX(リスト!$S$2:$S$48,MATCH($L878,リスト!$R$2:$R$48,0))&amp;")")))))))))</f>
        <v/>
      </c>
    </row>
    <row r="879" spans="15:22" x14ac:dyDescent="0.4">
      <c r="O879" s="2" t="str">
        <f>IFERROR(IF($B879="","",INDEX(所属情報!$E:$E,MATCH($A879,所属情報!$A:$A,0))),"")</f>
        <v/>
      </c>
      <c r="P879" s="2" t="str">
        <f t="shared" si="39"/>
        <v/>
      </c>
      <c r="Q879" s="2" t="str">
        <f t="shared" si="40"/>
        <v/>
      </c>
      <c r="R879" s="2" t="str">
        <f t="shared" si="41"/>
        <v/>
      </c>
      <c r="S879" s="2" t="str">
        <f>IFERROR(IF($F879="","",INDEX(リスト!$C:$C,MATCH($F879,リスト!$B:$B,0))),"")</f>
        <v/>
      </c>
      <c r="T879" s="2" t="str">
        <f>IFERROR(IF($K879="","",INDEX(リスト!$F:$F,MATCH($K879,リスト!$E:$E,0))),"")</f>
        <v/>
      </c>
      <c r="U879" s="2" t="str">
        <f>IF($B879="","",RIGHT($G879*1000+200+COUNTIF($G$2:$G879,$G879),9))</f>
        <v/>
      </c>
      <c r="V879" s="2" t="str">
        <f>IF(OR($B879="",設定!$I$15="",設定!$I$15="独立"),"",IF($M879="","　－　",IF($L879="",IF(設定!$I$15="所・名","　－　・"&amp;$M879,IF(設定!$I$15="所/名","　－　 / "&amp;$M879,IF(設定!$I$15="(所)名","(　－　) "&amp;$M879,IF(設定!$I$15="名・所",$M879&amp;"・　－　",IF(設定!$I$15="名/所",$M879&amp;" / 　－　",IF(設定!$I$15="名(所)",$M879&amp;"(　－　)")))))),IF(設定!$I$15="所・名",INDEX(リスト!$S$2:$S$48,MATCH($L879,リスト!$R$2:$R$48,0))&amp;"・"&amp;$M879,IF(設定!$I$15="所/名",INDEX(リスト!$S$2:$S$48,MATCH($L879,リスト!$R$2:$R$48,0))&amp;" / "&amp;$M879,IF(設定!$I$15="(所)名","("&amp;INDEX(リスト!$S$2:$S$48,MATCH($L879,リスト!$R$2:$R$48,0))&amp;") "&amp;$M879,IF(設定!$I$15="名・所",$M879&amp;"・"&amp;INDEX(リスト!$S$2:$S$48,MATCH($L879,リスト!$R$2:$R$48,0)),IF(設定!$I$15="名/所",$M879&amp;" / "&amp;INDEX(リスト!$S$2:$S$48,MATCH($L879,リスト!$R$2:$R$48,0)),IF(設定!$I$15="名(所)",$M879&amp;" ("&amp;INDEX(リスト!$S$2:$S$48,MATCH($L879,リスト!$R$2:$R$48,0))&amp;")")))))))))</f>
        <v/>
      </c>
    </row>
    <row r="880" spans="15:22" x14ac:dyDescent="0.4">
      <c r="O880" s="2" t="str">
        <f>IFERROR(IF($B880="","",INDEX(所属情報!$E:$E,MATCH($A880,所属情報!$A:$A,0))),"")</f>
        <v/>
      </c>
      <c r="P880" s="2" t="str">
        <f t="shared" si="39"/>
        <v/>
      </c>
      <c r="Q880" s="2" t="str">
        <f t="shared" si="40"/>
        <v/>
      </c>
      <c r="R880" s="2" t="str">
        <f t="shared" si="41"/>
        <v/>
      </c>
      <c r="S880" s="2" t="str">
        <f>IFERROR(IF($F880="","",INDEX(リスト!$C:$C,MATCH($F880,リスト!$B:$B,0))),"")</f>
        <v/>
      </c>
      <c r="T880" s="2" t="str">
        <f>IFERROR(IF($K880="","",INDEX(リスト!$F:$F,MATCH($K880,リスト!$E:$E,0))),"")</f>
        <v/>
      </c>
      <c r="U880" s="2" t="str">
        <f>IF($B880="","",RIGHT($G880*1000+200+COUNTIF($G$2:$G880,$G880),9))</f>
        <v/>
      </c>
      <c r="V880" s="2" t="str">
        <f>IF(OR($B880="",設定!$I$15="",設定!$I$15="独立"),"",IF($M880="","　－　",IF($L880="",IF(設定!$I$15="所・名","　－　・"&amp;$M880,IF(設定!$I$15="所/名","　－　 / "&amp;$M880,IF(設定!$I$15="(所)名","(　－　) "&amp;$M880,IF(設定!$I$15="名・所",$M880&amp;"・　－　",IF(設定!$I$15="名/所",$M880&amp;" / 　－　",IF(設定!$I$15="名(所)",$M880&amp;"(　－　)")))))),IF(設定!$I$15="所・名",INDEX(リスト!$S$2:$S$48,MATCH($L880,リスト!$R$2:$R$48,0))&amp;"・"&amp;$M880,IF(設定!$I$15="所/名",INDEX(リスト!$S$2:$S$48,MATCH($L880,リスト!$R$2:$R$48,0))&amp;" / "&amp;$M880,IF(設定!$I$15="(所)名","("&amp;INDEX(リスト!$S$2:$S$48,MATCH($L880,リスト!$R$2:$R$48,0))&amp;") "&amp;$M880,IF(設定!$I$15="名・所",$M880&amp;"・"&amp;INDEX(リスト!$S$2:$S$48,MATCH($L880,リスト!$R$2:$R$48,0)),IF(設定!$I$15="名/所",$M880&amp;" / "&amp;INDEX(リスト!$S$2:$S$48,MATCH($L880,リスト!$R$2:$R$48,0)),IF(設定!$I$15="名(所)",$M880&amp;" ("&amp;INDEX(リスト!$S$2:$S$48,MATCH($L880,リスト!$R$2:$R$48,0))&amp;")")))))))))</f>
        <v/>
      </c>
    </row>
    <row r="881" spans="15:22" x14ac:dyDescent="0.4">
      <c r="O881" s="2" t="str">
        <f>IFERROR(IF($B881="","",INDEX(所属情報!$E:$E,MATCH($A881,所属情報!$A:$A,0))),"")</f>
        <v/>
      </c>
      <c r="P881" s="2" t="str">
        <f t="shared" si="39"/>
        <v/>
      </c>
      <c r="Q881" s="2" t="str">
        <f t="shared" si="40"/>
        <v/>
      </c>
      <c r="R881" s="2" t="str">
        <f t="shared" si="41"/>
        <v/>
      </c>
      <c r="S881" s="2" t="str">
        <f>IFERROR(IF($F881="","",INDEX(リスト!$C:$C,MATCH($F881,リスト!$B:$B,0))),"")</f>
        <v/>
      </c>
      <c r="T881" s="2" t="str">
        <f>IFERROR(IF($K881="","",INDEX(リスト!$F:$F,MATCH($K881,リスト!$E:$E,0))),"")</f>
        <v/>
      </c>
      <c r="U881" s="2" t="str">
        <f>IF($B881="","",RIGHT($G881*1000+200+COUNTIF($G$2:$G881,$G881),9))</f>
        <v/>
      </c>
      <c r="V881" s="2" t="str">
        <f>IF(OR($B881="",設定!$I$15="",設定!$I$15="独立"),"",IF($M881="","　－　",IF($L881="",IF(設定!$I$15="所・名","　－　・"&amp;$M881,IF(設定!$I$15="所/名","　－　 / "&amp;$M881,IF(設定!$I$15="(所)名","(　－　) "&amp;$M881,IF(設定!$I$15="名・所",$M881&amp;"・　－　",IF(設定!$I$15="名/所",$M881&amp;" / 　－　",IF(設定!$I$15="名(所)",$M881&amp;"(　－　)")))))),IF(設定!$I$15="所・名",INDEX(リスト!$S$2:$S$48,MATCH($L881,リスト!$R$2:$R$48,0))&amp;"・"&amp;$M881,IF(設定!$I$15="所/名",INDEX(リスト!$S$2:$S$48,MATCH($L881,リスト!$R$2:$R$48,0))&amp;" / "&amp;$M881,IF(設定!$I$15="(所)名","("&amp;INDEX(リスト!$S$2:$S$48,MATCH($L881,リスト!$R$2:$R$48,0))&amp;") "&amp;$M881,IF(設定!$I$15="名・所",$M881&amp;"・"&amp;INDEX(リスト!$S$2:$S$48,MATCH($L881,リスト!$R$2:$R$48,0)),IF(設定!$I$15="名/所",$M881&amp;" / "&amp;INDEX(リスト!$S$2:$S$48,MATCH($L881,リスト!$R$2:$R$48,0)),IF(設定!$I$15="名(所)",$M881&amp;" ("&amp;INDEX(リスト!$S$2:$S$48,MATCH($L881,リスト!$R$2:$R$48,0))&amp;")")))))))))</f>
        <v/>
      </c>
    </row>
    <row r="882" spans="15:22" x14ac:dyDescent="0.4">
      <c r="O882" s="2" t="str">
        <f>IFERROR(IF($B882="","",INDEX(所属情報!$E:$E,MATCH($A882,所属情報!$A:$A,0))),"")</f>
        <v/>
      </c>
      <c r="P882" s="2" t="str">
        <f t="shared" si="39"/>
        <v/>
      </c>
      <c r="Q882" s="2" t="str">
        <f t="shared" si="40"/>
        <v/>
      </c>
      <c r="R882" s="2" t="str">
        <f t="shared" si="41"/>
        <v/>
      </c>
      <c r="S882" s="2" t="str">
        <f>IFERROR(IF($F882="","",INDEX(リスト!$C:$C,MATCH($F882,リスト!$B:$B,0))),"")</f>
        <v/>
      </c>
      <c r="T882" s="2" t="str">
        <f>IFERROR(IF($K882="","",INDEX(リスト!$F:$F,MATCH($K882,リスト!$E:$E,0))),"")</f>
        <v/>
      </c>
      <c r="U882" s="2" t="str">
        <f>IF($B882="","",RIGHT($G882*1000+200+COUNTIF($G$2:$G882,$G882),9))</f>
        <v/>
      </c>
      <c r="V882" s="2" t="str">
        <f>IF(OR($B882="",設定!$I$15="",設定!$I$15="独立"),"",IF($M882="","　－　",IF($L882="",IF(設定!$I$15="所・名","　－　・"&amp;$M882,IF(設定!$I$15="所/名","　－　 / "&amp;$M882,IF(設定!$I$15="(所)名","(　－　) "&amp;$M882,IF(設定!$I$15="名・所",$M882&amp;"・　－　",IF(設定!$I$15="名/所",$M882&amp;" / 　－　",IF(設定!$I$15="名(所)",$M882&amp;"(　－　)")))))),IF(設定!$I$15="所・名",INDEX(リスト!$S$2:$S$48,MATCH($L882,リスト!$R$2:$R$48,0))&amp;"・"&amp;$M882,IF(設定!$I$15="所/名",INDEX(リスト!$S$2:$S$48,MATCH($L882,リスト!$R$2:$R$48,0))&amp;" / "&amp;$M882,IF(設定!$I$15="(所)名","("&amp;INDEX(リスト!$S$2:$S$48,MATCH($L882,リスト!$R$2:$R$48,0))&amp;") "&amp;$M882,IF(設定!$I$15="名・所",$M882&amp;"・"&amp;INDEX(リスト!$S$2:$S$48,MATCH($L882,リスト!$R$2:$R$48,0)),IF(設定!$I$15="名/所",$M882&amp;" / "&amp;INDEX(リスト!$S$2:$S$48,MATCH($L882,リスト!$R$2:$R$48,0)),IF(設定!$I$15="名(所)",$M882&amp;" ("&amp;INDEX(リスト!$S$2:$S$48,MATCH($L882,リスト!$R$2:$R$48,0))&amp;")")))))))))</f>
        <v/>
      </c>
    </row>
    <row r="883" spans="15:22" x14ac:dyDescent="0.4">
      <c r="O883" s="2" t="str">
        <f>IFERROR(IF($B883="","",INDEX(所属情報!$E:$E,MATCH($A883,所属情報!$A:$A,0))),"")</f>
        <v/>
      </c>
      <c r="P883" s="2" t="str">
        <f t="shared" si="39"/>
        <v/>
      </c>
      <c r="Q883" s="2" t="str">
        <f t="shared" si="40"/>
        <v/>
      </c>
      <c r="R883" s="2" t="str">
        <f t="shared" si="41"/>
        <v/>
      </c>
      <c r="S883" s="2" t="str">
        <f>IFERROR(IF($F883="","",INDEX(リスト!$C:$C,MATCH($F883,リスト!$B:$B,0))),"")</f>
        <v/>
      </c>
      <c r="T883" s="2" t="str">
        <f>IFERROR(IF($K883="","",INDEX(リスト!$F:$F,MATCH($K883,リスト!$E:$E,0))),"")</f>
        <v/>
      </c>
      <c r="U883" s="2" t="str">
        <f>IF($B883="","",RIGHT($G883*1000+200+COUNTIF($G$2:$G883,$G883),9))</f>
        <v/>
      </c>
      <c r="V883" s="2" t="str">
        <f>IF(OR($B883="",設定!$I$15="",設定!$I$15="独立"),"",IF($M883="","　－　",IF($L883="",IF(設定!$I$15="所・名","　－　・"&amp;$M883,IF(設定!$I$15="所/名","　－　 / "&amp;$M883,IF(設定!$I$15="(所)名","(　－　) "&amp;$M883,IF(設定!$I$15="名・所",$M883&amp;"・　－　",IF(設定!$I$15="名/所",$M883&amp;" / 　－　",IF(設定!$I$15="名(所)",$M883&amp;"(　－　)")))))),IF(設定!$I$15="所・名",INDEX(リスト!$S$2:$S$48,MATCH($L883,リスト!$R$2:$R$48,0))&amp;"・"&amp;$M883,IF(設定!$I$15="所/名",INDEX(リスト!$S$2:$S$48,MATCH($L883,リスト!$R$2:$R$48,0))&amp;" / "&amp;$M883,IF(設定!$I$15="(所)名","("&amp;INDEX(リスト!$S$2:$S$48,MATCH($L883,リスト!$R$2:$R$48,0))&amp;") "&amp;$M883,IF(設定!$I$15="名・所",$M883&amp;"・"&amp;INDEX(リスト!$S$2:$S$48,MATCH($L883,リスト!$R$2:$R$48,0)),IF(設定!$I$15="名/所",$M883&amp;" / "&amp;INDEX(リスト!$S$2:$S$48,MATCH($L883,リスト!$R$2:$R$48,0)),IF(設定!$I$15="名(所)",$M883&amp;" ("&amp;INDEX(リスト!$S$2:$S$48,MATCH($L883,リスト!$R$2:$R$48,0))&amp;")")))))))))</f>
        <v/>
      </c>
    </row>
    <row r="884" spans="15:22" x14ac:dyDescent="0.4">
      <c r="O884" s="2" t="str">
        <f>IFERROR(IF($B884="","",INDEX(所属情報!$E:$E,MATCH($A884,所属情報!$A:$A,0))),"")</f>
        <v/>
      </c>
      <c r="P884" s="2" t="str">
        <f t="shared" si="39"/>
        <v/>
      </c>
      <c r="Q884" s="2" t="str">
        <f t="shared" si="40"/>
        <v/>
      </c>
      <c r="R884" s="2" t="str">
        <f t="shared" si="41"/>
        <v/>
      </c>
      <c r="S884" s="2" t="str">
        <f>IFERROR(IF($F884="","",INDEX(リスト!$C:$C,MATCH($F884,リスト!$B:$B,0))),"")</f>
        <v/>
      </c>
      <c r="T884" s="2" t="str">
        <f>IFERROR(IF($K884="","",INDEX(リスト!$F:$F,MATCH($K884,リスト!$E:$E,0))),"")</f>
        <v/>
      </c>
      <c r="U884" s="2" t="str">
        <f>IF($B884="","",RIGHT($G884*1000+200+COUNTIF($G$2:$G884,$G884),9))</f>
        <v/>
      </c>
      <c r="V884" s="2" t="str">
        <f>IF(OR($B884="",設定!$I$15="",設定!$I$15="独立"),"",IF($M884="","　－　",IF($L884="",IF(設定!$I$15="所・名","　－　・"&amp;$M884,IF(設定!$I$15="所/名","　－　 / "&amp;$M884,IF(設定!$I$15="(所)名","(　－　) "&amp;$M884,IF(設定!$I$15="名・所",$M884&amp;"・　－　",IF(設定!$I$15="名/所",$M884&amp;" / 　－　",IF(設定!$I$15="名(所)",$M884&amp;"(　－　)")))))),IF(設定!$I$15="所・名",INDEX(リスト!$S$2:$S$48,MATCH($L884,リスト!$R$2:$R$48,0))&amp;"・"&amp;$M884,IF(設定!$I$15="所/名",INDEX(リスト!$S$2:$S$48,MATCH($L884,リスト!$R$2:$R$48,0))&amp;" / "&amp;$M884,IF(設定!$I$15="(所)名","("&amp;INDEX(リスト!$S$2:$S$48,MATCH($L884,リスト!$R$2:$R$48,0))&amp;") "&amp;$M884,IF(設定!$I$15="名・所",$M884&amp;"・"&amp;INDEX(リスト!$S$2:$S$48,MATCH($L884,リスト!$R$2:$R$48,0)),IF(設定!$I$15="名/所",$M884&amp;" / "&amp;INDEX(リスト!$S$2:$S$48,MATCH($L884,リスト!$R$2:$R$48,0)),IF(設定!$I$15="名(所)",$M884&amp;" ("&amp;INDEX(リスト!$S$2:$S$48,MATCH($L884,リスト!$R$2:$R$48,0))&amp;")")))))))))</f>
        <v/>
      </c>
    </row>
    <row r="885" spans="15:22" x14ac:dyDescent="0.4">
      <c r="O885" s="2" t="str">
        <f>IFERROR(IF($B885="","",INDEX(所属情報!$E:$E,MATCH($A885,所属情報!$A:$A,0))),"")</f>
        <v/>
      </c>
      <c r="P885" s="2" t="str">
        <f t="shared" si="39"/>
        <v/>
      </c>
      <c r="Q885" s="2" t="str">
        <f t="shared" si="40"/>
        <v/>
      </c>
      <c r="R885" s="2" t="str">
        <f t="shared" si="41"/>
        <v/>
      </c>
      <c r="S885" s="2" t="str">
        <f>IFERROR(IF($F885="","",INDEX(リスト!$C:$C,MATCH($F885,リスト!$B:$B,0))),"")</f>
        <v/>
      </c>
      <c r="T885" s="2" t="str">
        <f>IFERROR(IF($K885="","",INDEX(リスト!$F:$F,MATCH($K885,リスト!$E:$E,0))),"")</f>
        <v/>
      </c>
      <c r="U885" s="2" t="str">
        <f>IF($B885="","",RIGHT($G885*1000+200+COUNTIF($G$2:$G885,$G885),9))</f>
        <v/>
      </c>
      <c r="V885" s="2" t="str">
        <f>IF(OR($B885="",設定!$I$15="",設定!$I$15="独立"),"",IF($M885="","　－　",IF($L885="",IF(設定!$I$15="所・名","　－　・"&amp;$M885,IF(設定!$I$15="所/名","　－　 / "&amp;$M885,IF(設定!$I$15="(所)名","(　－　) "&amp;$M885,IF(設定!$I$15="名・所",$M885&amp;"・　－　",IF(設定!$I$15="名/所",$M885&amp;" / 　－　",IF(設定!$I$15="名(所)",$M885&amp;"(　－　)")))))),IF(設定!$I$15="所・名",INDEX(リスト!$S$2:$S$48,MATCH($L885,リスト!$R$2:$R$48,0))&amp;"・"&amp;$M885,IF(設定!$I$15="所/名",INDEX(リスト!$S$2:$S$48,MATCH($L885,リスト!$R$2:$R$48,0))&amp;" / "&amp;$M885,IF(設定!$I$15="(所)名","("&amp;INDEX(リスト!$S$2:$S$48,MATCH($L885,リスト!$R$2:$R$48,0))&amp;") "&amp;$M885,IF(設定!$I$15="名・所",$M885&amp;"・"&amp;INDEX(リスト!$S$2:$S$48,MATCH($L885,リスト!$R$2:$R$48,0)),IF(設定!$I$15="名/所",$M885&amp;" / "&amp;INDEX(リスト!$S$2:$S$48,MATCH($L885,リスト!$R$2:$R$48,0)),IF(設定!$I$15="名(所)",$M885&amp;" ("&amp;INDEX(リスト!$S$2:$S$48,MATCH($L885,リスト!$R$2:$R$48,0))&amp;")")))))))))</f>
        <v/>
      </c>
    </row>
    <row r="886" spans="15:22" x14ac:dyDescent="0.4">
      <c r="O886" s="2" t="str">
        <f>IFERROR(IF($B886="","",INDEX(所属情報!$E:$E,MATCH($A886,所属情報!$A:$A,0))),"")</f>
        <v/>
      </c>
      <c r="P886" s="2" t="str">
        <f t="shared" si="39"/>
        <v/>
      </c>
      <c r="Q886" s="2" t="str">
        <f t="shared" si="40"/>
        <v/>
      </c>
      <c r="R886" s="2" t="str">
        <f t="shared" si="41"/>
        <v/>
      </c>
      <c r="S886" s="2" t="str">
        <f>IFERROR(IF($F886="","",INDEX(リスト!$C:$C,MATCH($F886,リスト!$B:$B,0))),"")</f>
        <v/>
      </c>
      <c r="T886" s="2" t="str">
        <f>IFERROR(IF($K886="","",INDEX(リスト!$F:$F,MATCH($K886,リスト!$E:$E,0))),"")</f>
        <v/>
      </c>
      <c r="U886" s="2" t="str">
        <f>IF($B886="","",RIGHT($G886*1000+200+COUNTIF($G$2:$G886,$G886),9))</f>
        <v/>
      </c>
      <c r="V886" s="2" t="str">
        <f>IF(OR($B886="",設定!$I$15="",設定!$I$15="独立"),"",IF($M886="","　－　",IF($L886="",IF(設定!$I$15="所・名","　－　・"&amp;$M886,IF(設定!$I$15="所/名","　－　 / "&amp;$M886,IF(設定!$I$15="(所)名","(　－　) "&amp;$M886,IF(設定!$I$15="名・所",$M886&amp;"・　－　",IF(設定!$I$15="名/所",$M886&amp;" / 　－　",IF(設定!$I$15="名(所)",$M886&amp;"(　－　)")))))),IF(設定!$I$15="所・名",INDEX(リスト!$S$2:$S$48,MATCH($L886,リスト!$R$2:$R$48,0))&amp;"・"&amp;$M886,IF(設定!$I$15="所/名",INDEX(リスト!$S$2:$S$48,MATCH($L886,リスト!$R$2:$R$48,0))&amp;" / "&amp;$M886,IF(設定!$I$15="(所)名","("&amp;INDEX(リスト!$S$2:$S$48,MATCH($L886,リスト!$R$2:$R$48,0))&amp;") "&amp;$M886,IF(設定!$I$15="名・所",$M886&amp;"・"&amp;INDEX(リスト!$S$2:$S$48,MATCH($L886,リスト!$R$2:$R$48,0)),IF(設定!$I$15="名/所",$M886&amp;" / "&amp;INDEX(リスト!$S$2:$S$48,MATCH($L886,リスト!$R$2:$R$48,0)),IF(設定!$I$15="名(所)",$M886&amp;" ("&amp;INDEX(リスト!$S$2:$S$48,MATCH($L886,リスト!$R$2:$R$48,0))&amp;")")))))))))</f>
        <v/>
      </c>
    </row>
    <row r="887" spans="15:22" x14ac:dyDescent="0.4">
      <c r="O887" s="2" t="str">
        <f>IFERROR(IF($B887="","",INDEX(所属情報!$E:$E,MATCH($A887,所属情報!$A:$A,0))),"")</f>
        <v/>
      </c>
      <c r="P887" s="2" t="str">
        <f t="shared" si="39"/>
        <v/>
      </c>
      <c r="Q887" s="2" t="str">
        <f t="shared" si="40"/>
        <v/>
      </c>
      <c r="R887" s="2" t="str">
        <f t="shared" si="41"/>
        <v/>
      </c>
      <c r="S887" s="2" t="str">
        <f>IFERROR(IF($F887="","",INDEX(リスト!$C:$C,MATCH($F887,リスト!$B:$B,0))),"")</f>
        <v/>
      </c>
      <c r="T887" s="2" t="str">
        <f>IFERROR(IF($K887="","",INDEX(リスト!$F:$F,MATCH($K887,リスト!$E:$E,0))),"")</f>
        <v/>
      </c>
      <c r="U887" s="2" t="str">
        <f>IF($B887="","",RIGHT($G887*1000+200+COUNTIF($G$2:$G887,$G887),9))</f>
        <v/>
      </c>
      <c r="V887" s="2" t="str">
        <f>IF(OR($B887="",設定!$I$15="",設定!$I$15="独立"),"",IF($M887="","　－　",IF($L887="",IF(設定!$I$15="所・名","　－　・"&amp;$M887,IF(設定!$I$15="所/名","　－　 / "&amp;$M887,IF(設定!$I$15="(所)名","(　－　) "&amp;$M887,IF(設定!$I$15="名・所",$M887&amp;"・　－　",IF(設定!$I$15="名/所",$M887&amp;" / 　－　",IF(設定!$I$15="名(所)",$M887&amp;"(　－　)")))))),IF(設定!$I$15="所・名",INDEX(リスト!$S$2:$S$48,MATCH($L887,リスト!$R$2:$R$48,0))&amp;"・"&amp;$M887,IF(設定!$I$15="所/名",INDEX(リスト!$S$2:$S$48,MATCH($L887,リスト!$R$2:$R$48,0))&amp;" / "&amp;$M887,IF(設定!$I$15="(所)名","("&amp;INDEX(リスト!$S$2:$S$48,MATCH($L887,リスト!$R$2:$R$48,0))&amp;") "&amp;$M887,IF(設定!$I$15="名・所",$M887&amp;"・"&amp;INDEX(リスト!$S$2:$S$48,MATCH($L887,リスト!$R$2:$R$48,0)),IF(設定!$I$15="名/所",$M887&amp;" / "&amp;INDEX(リスト!$S$2:$S$48,MATCH($L887,リスト!$R$2:$R$48,0)),IF(設定!$I$15="名(所)",$M887&amp;" ("&amp;INDEX(リスト!$S$2:$S$48,MATCH($L887,リスト!$R$2:$R$48,0))&amp;")")))))))))</f>
        <v/>
      </c>
    </row>
    <row r="888" spans="15:22" x14ac:dyDescent="0.4">
      <c r="O888" s="2" t="str">
        <f>IFERROR(IF($B888="","",INDEX(所属情報!$E:$E,MATCH($A888,所属情報!$A:$A,0))),"")</f>
        <v/>
      </c>
      <c r="P888" s="2" t="str">
        <f t="shared" si="39"/>
        <v/>
      </c>
      <c r="Q888" s="2" t="str">
        <f t="shared" si="40"/>
        <v/>
      </c>
      <c r="R888" s="2" t="str">
        <f t="shared" si="41"/>
        <v/>
      </c>
      <c r="S888" s="2" t="str">
        <f>IFERROR(IF($F888="","",INDEX(リスト!$C:$C,MATCH($F888,リスト!$B:$B,0))),"")</f>
        <v/>
      </c>
      <c r="T888" s="2" t="str">
        <f>IFERROR(IF($K888="","",INDEX(リスト!$F:$F,MATCH($K888,リスト!$E:$E,0))),"")</f>
        <v/>
      </c>
      <c r="U888" s="2" t="str">
        <f>IF($B888="","",RIGHT($G888*1000+200+COUNTIF($G$2:$G888,$G888),9))</f>
        <v/>
      </c>
      <c r="V888" s="2" t="str">
        <f>IF(OR($B888="",設定!$I$15="",設定!$I$15="独立"),"",IF($M888="","　－　",IF($L888="",IF(設定!$I$15="所・名","　－　・"&amp;$M888,IF(設定!$I$15="所/名","　－　 / "&amp;$M888,IF(設定!$I$15="(所)名","(　－　) "&amp;$M888,IF(設定!$I$15="名・所",$M888&amp;"・　－　",IF(設定!$I$15="名/所",$M888&amp;" / 　－　",IF(設定!$I$15="名(所)",$M888&amp;"(　－　)")))))),IF(設定!$I$15="所・名",INDEX(リスト!$S$2:$S$48,MATCH($L888,リスト!$R$2:$R$48,0))&amp;"・"&amp;$M888,IF(設定!$I$15="所/名",INDEX(リスト!$S$2:$S$48,MATCH($L888,リスト!$R$2:$R$48,0))&amp;" / "&amp;$M888,IF(設定!$I$15="(所)名","("&amp;INDEX(リスト!$S$2:$S$48,MATCH($L888,リスト!$R$2:$R$48,0))&amp;") "&amp;$M888,IF(設定!$I$15="名・所",$M888&amp;"・"&amp;INDEX(リスト!$S$2:$S$48,MATCH($L888,リスト!$R$2:$R$48,0)),IF(設定!$I$15="名/所",$M888&amp;" / "&amp;INDEX(リスト!$S$2:$S$48,MATCH($L888,リスト!$R$2:$R$48,0)),IF(設定!$I$15="名(所)",$M888&amp;" ("&amp;INDEX(リスト!$S$2:$S$48,MATCH($L888,リスト!$R$2:$R$48,0))&amp;")")))))))))</f>
        <v/>
      </c>
    </row>
    <row r="889" spans="15:22" x14ac:dyDescent="0.4">
      <c r="O889" s="2" t="str">
        <f>IFERROR(IF($B889="","",INDEX(所属情報!$E:$E,MATCH($A889,所属情報!$A:$A,0))),"")</f>
        <v/>
      </c>
      <c r="P889" s="2" t="str">
        <f t="shared" si="39"/>
        <v/>
      </c>
      <c r="Q889" s="2" t="str">
        <f t="shared" si="40"/>
        <v/>
      </c>
      <c r="R889" s="2" t="str">
        <f t="shared" si="41"/>
        <v/>
      </c>
      <c r="S889" s="2" t="str">
        <f>IFERROR(IF($F889="","",INDEX(リスト!$C:$C,MATCH($F889,リスト!$B:$B,0))),"")</f>
        <v/>
      </c>
      <c r="T889" s="2" t="str">
        <f>IFERROR(IF($K889="","",INDEX(リスト!$F:$F,MATCH($K889,リスト!$E:$E,0))),"")</f>
        <v/>
      </c>
      <c r="U889" s="2" t="str">
        <f>IF($B889="","",RIGHT($G889*1000+200+COUNTIF($G$2:$G889,$G889),9))</f>
        <v/>
      </c>
      <c r="V889" s="2" t="str">
        <f>IF(OR($B889="",設定!$I$15="",設定!$I$15="独立"),"",IF($M889="","　－　",IF($L889="",IF(設定!$I$15="所・名","　－　・"&amp;$M889,IF(設定!$I$15="所/名","　－　 / "&amp;$M889,IF(設定!$I$15="(所)名","(　－　) "&amp;$M889,IF(設定!$I$15="名・所",$M889&amp;"・　－　",IF(設定!$I$15="名/所",$M889&amp;" / 　－　",IF(設定!$I$15="名(所)",$M889&amp;"(　－　)")))))),IF(設定!$I$15="所・名",INDEX(リスト!$S$2:$S$48,MATCH($L889,リスト!$R$2:$R$48,0))&amp;"・"&amp;$M889,IF(設定!$I$15="所/名",INDEX(リスト!$S$2:$S$48,MATCH($L889,リスト!$R$2:$R$48,0))&amp;" / "&amp;$M889,IF(設定!$I$15="(所)名","("&amp;INDEX(リスト!$S$2:$S$48,MATCH($L889,リスト!$R$2:$R$48,0))&amp;") "&amp;$M889,IF(設定!$I$15="名・所",$M889&amp;"・"&amp;INDEX(リスト!$S$2:$S$48,MATCH($L889,リスト!$R$2:$R$48,0)),IF(設定!$I$15="名/所",$M889&amp;" / "&amp;INDEX(リスト!$S$2:$S$48,MATCH($L889,リスト!$R$2:$R$48,0)),IF(設定!$I$15="名(所)",$M889&amp;" ("&amp;INDEX(リスト!$S$2:$S$48,MATCH($L889,リスト!$R$2:$R$48,0))&amp;")")))))))))</f>
        <v/>
      </c>
    </row>
    <row r="890" spans="15:22" x14ac:dyDescent="0.4">
      <c r="O890" s="2" t="str">
        <f>IFERROR(IF($B890="","",INDEX(所属情報!$E:$E,MATCH($A890,所属情報!$A:$A,0))),"")</f>
        <v/>
      </c>
      <c r="P890" s="2" t="str">
        <f t="shared" si="39"/>
        <v/>
      </c>
      <c r="Q890" s="2" t="str">
        <f t="shared" si="40"/>
        <v/>
      </c>
      <c r="R890" s="2" t="str">
        <f t="shared" si="41"/>
        <v/>
      </c>
      <c r="S890" s="2" t="str">
        <f>IFERROR(IF($F890="","",INDEX(リスト!$C:$C,MATCH($F890,リスト!$B:$B,0))),"")</f>
        <v/>
      </c>
      <c r="T890" s="2" t="str">
        <f>IFERROR(IF($K890="","",INDEX(リスト!$F:$F,MATCH($K890,リスト!$E:$E,0))),"")</f>
        <v/>
      </c>
      <c r="U890" s="2" t="str">
        <f>IF($B890="","",RIGHT($G890*1000+200+COUNTIF($G$2:$G890,$G890),9))</f>
        <v/>
      </c>
      <c r="V890" s="2" t="str">
        <f>IF(OR($B890="",設定!$I$15="",設定!$I$15="独立"),"",IF($M890="","　－　",IF($L890="",IF(設定!$I$15="所・名","　－　・"&amp;$M890,IF(設定!$I$15="所/名","　－　 / "&amp;$M890,IF(設定!$I$15="(所)名","(　－　) "&amp;$M890,IF(設定!$I$15="名・所",$M890&amp;"・　－　",IF(設定!$I$15="名/所",$M890&amp;" / 　－　",IF(設定!$I$15="名(所)",$M890&amp;"(　－　)")))))),IF(設定!$I$15="所・名",INDEX(リスト!$S$2:$S$48,MATCH($L890,リスト!$R$2:$R$48,0))&amp;"・"&amp;$M890,IF(設定!$I$15="所/名",INDEX(リスト!$S$2:$S$48,MATCH($L890,リスト!$R$2:$R$48,0))&amp;" / "&amp;$M890,IF(設定!$I$15="(所)名","("&amp;INDEX(リスト!$S$2:$S$48,MATCH($L890,リスト!$R$2:$R$48,0))&amp;") "&amp;$M890,IF(設定!$I$15="名・所",$M890&amp;"・"&amp;INDEX(リスト!$S$2:$S$48,MATCH($L890,リスト!$R$2:$R$48,0)),IF(設定!$I$15="名/所",$M890&amp;" / "&amp;INDEX(リスト!$S$2:$S$48,MATCH($L890,リスト!$R$2:$R$48,0)),IF(設定!$I$15="名(所)",$M890&amp;" ("&amp;INDEX(リスト!$S$2:$S$48,MATCH($L890,リスト!$R$2:$R$48,0))&amp;")")))))))))</f>
        <v/>
      </c>
    </row>
    <row r="891" spans="15:22" x14ac:dyDescent="0.4">
      <c r="O891" s="2" t="str">
        <f>IFERROR(IF($B891="","",INDEX(所属情報!$E:$E,MATCH($A891,所属情報!$A:$A,0))),"")</f>
        <v/>
      </c>
      <c r="P891" s="2" t="str">
        <f t="shared" si="39"/>
        <v/>
      </c>
      <c r="Q891" s="2" t="str">
        <f t="shared" si="40"/>
        <v/>
      </c>
      <c r="R891" s="2" t="str">
        <f t="shared" si="41"/>
        <v/>
      </c>
      <c r="S891" s="2" t="str">
        <f>IFERROR(IF($F891="","",INDEX(リスト!$C:$C,MATCH($F891,リスト!$B:$B,0))),"")</f>
        <v/>
      </c>
      <c r="T891" s="2" t="str">
        <f>IFERROR(IF($K891="","",INDEX(リスト!$F:$F,MATCH($K891,リスト!$E:$E,0))),"")</f>
        <v/>
      </c>
      <c r="U891" s="2" t="str">
        <f>IF($B891="","",RIGHT($G891*1000+200+COUNTIF($G$2:$G891,$G891),9))</f>
        <v/>
      </c>
      <c r="V891" s="2" t="str">
        <f>IF(OR($B891="",設定!$I$15="",設定!$I$15="独立"),"",IF($M891="","　－　",IF($L891="",IF(設定!$I$15="所・名","　－　・"&amp;$M891,IF(設定!$I$15="所/名","　－　 / "&amp;$M891,IF(設定!$I$15="(所)名","(　－　) "&amp;$M891,IF(設定!$I$15="名・所",$M891&amp;"・　－　",IF(設定!$I$15="名/所",$M891&amp;" / 　－　",IF(設定!$I$15="名(所)",$M891&amp;"(　－　)")))))),IF(設定!$I$15="所・名",INDEX(リスト!$S$2:$S$48,MATCH($L891,リスト!$R$2:$R$48,0))&amp;"・"&amp;$M891,IF(設定!$I$15="所/名",INDEX(リスト!$S$2:$S$48,MATCH($L891,リスト!$R$2:$R$48,0))&amp;" / "&amp;$M891,IF(設定!$I$15="(所)名","("&amp;INDEX(リスト!$S$2:$S$48,MATCH($L891,リスト!$R$2:$R$48,0))&amp;") "&amp;$M891,IF(設定!$I$15="名・所",$M891&amp;"・"&amp;INDEX(リスト!$S$2:$S$48,MATCH($L891,リスト!$R$2:$R$48,0)),IF(設定!$I$15="名/所",$M891&amp;" / "&amp;INDEX(リスト!$S$2:$S$48,MATCH($L891,リスト!$R$2:$R$48,0)),IF(設定!$I$15="名(所)",$M891&amp;" ("&amp;INDEX(リスト!$S$2:$S$48,MATCH($L891,リスト!$R$2:$R$48,0))&amp;")")))))))))</f>
        <v/>
      </c>
    </row>
    <row r="892" spans="15:22" x14ac:dyDescent="0.4">
      <c r="O892" s="2" t="str">
        <f>IFERROR(IF($B892="","",INDEX(所属情報!$E:$E,MATCH($A892,所属情報!$A:$A,0))),"")</f>
        <v/>
      </c>
      <c r="P892" s="2" t="str">
        <f t="shared" si="39"/>
        <v/>
      </c>
      <c r="Q892" s="2" t="str">
        <f t="shared" si="40"/>
        <v/>
      </c>
      <c r="R892" s="2" t="str">
        <f t="shared" si="41"/>
        <v/>
      </c>
      <c r="S892" s="2" t="str">
        <f>IFERROR(IF($F892="","",INDEX(リスト!$C:$C,MATCH($F892,リスト!$B:$B,0))),"")</f>
        <v/>
      </c>
      <c r="T892" s="2" t="str">
        <f>IFERROR(IF($K892="","",INDEX(リスト!$F:$F,MATCH($K892,リスト!$E:$E,0))),"")</f>
        <v/>
      </c>
      <c r="U892" s="2" t="str">
        <f>IF($B892="","",RIGHT($G892*1000+200+COUNTIF($G$2:$G892,$G892),9))</f>
        <v/>
      </c>
      <c r="V892" s="2" t="str">
        <f>IF(OR($B892="",設定!$I$15="",設定!$I$15="独立"),"",IF($M892="","　－　",IF($L892="",IF(設定!$I$15="所・名","　－　・"&amp;$M892,IF(設定!$I$15="所/名","　－　 / "&amp;$M892,IF(設定!$I$15="(所)名","(　－　) "&amp;$M892,IF(設定!$I$15="名・所",$M892&amp;"・　－　",IF(設定!$I$15="名/所",$M892&amp;" / 　－　",IF(設定!$I$15="名(所)",$M892&amp;"(　－　)")))))),IF(設定!$I$15="所・名",INDEX(リスト!$S$2:$S$48,MATCH($L892,リスト!$R$2:$R$48,0))&amp;"・"&amp;$M892,IF(設定!$I$15="所/名",INDEX(リスト!$S$2:$S$48,MATCH($L892,リスト!$R$2:$R$48,0))&amp;" / "&amp;$M892,IF(設定!$I$15="(所)名","("&amp;INDEX(リスト!$S$2:$S$48,MATCH($L892,リスト!$R$2:$R$48,0))&amp;") "&amp;$M892,IF(設定!$I$15="名・所",$M892&amp;"・"&amp;INDEX(リスト!$S$2:$S$48,MATCH($L892,リスト!$R$2:$R$48,0)),IF(設定!$I$15="名/所",$M892&amp;" / "&amp;INDEX(リスト!$S$2:$S$48,MATCH($L892,リスト!$R$2:$R$48,0)),IF(設定!$I$15="名(所)",$M892&amp;" ("&amp;INDEX(リスト!$S$2:$S$48,MATCH($L892,リスト!$R$2:$R$48,0))&amp;")")))))))))</f>
        <v/>
      </c>
    </row>
    <row r="893" spans="15:22" x14ac:dyDescent="0.4">
      <c r="O893" s="2" t="str">
        <f>IFERROR(IF($B893="","",INDEX(所属情報!$E:$E,MATCH($A893,所属情報!$A:$A,0))),"")</f>
        <v/>
      </c>
      <c r="P893" s="2" t="str">
        <f t="shared" si="39"/>
        <v/>
      </c>
      <c r="Q893" s="2" t="str">
        <f t="shared" si="40"/>
        <v/>
      </c>
      <c r="R893" s="2" t="str">
        <f t="shared" si="41"/>
        <v/>
      </c>
      <c r="S893" s="2" t="str">
        <f>IFERROR(IF($F893="","",INDEX(リスト!$C:$C,MATCH($F893,リスト!$B:$B,0))),"")</f>
        <v/>
      </c>
      <c r="T893" s="2" t="str">
        <f>IFERROR(IF($K893="","",INDEX(リスト!$F:$F,MATCH($K893,リスト!$E:$E,0))),"")</f>
        <v/>
      </c>
      <c r="U893" s="2" t="str">
        <f>IF($B893="","",RIGHT($G893*1000+200+COUNTIF($G$2:$G893,$G893),9))</f>
        <v/>
      </c>
      <c r="V893" s="2" t="str">
        <f>IF(OR($B893="",設定!$I$15="",設定!$I$15="独立"),"",IF($M893="","　－　",IF($L893="",IF(設定!$I$15="所・名","　－　・"&amp;$M893,IF(設定!$I$15="所/名","　－　 / "&amp;$M893,IF(設定!$I$15="(所)名","(　－　) "&amp;$M893,IF(設定!$I$15="名・所",$M893&amp;"・　－　",IF(設定!$I$15="名/所",$M893&amp;" / 　－　",IF(設定!$I$15="名(所)",$M893&amp;"(　－　)")))))),IF(設定!$I$15="所・名",INDEX(リスト!$S$2:$S$48,MATCH($L893,リスト!$R$2:$R$48,0))&amp;"・"&amp;$M893,IF(設定!$I$15="所/名",INDEX(リスト!$S$2:$S$48,MATCH($L893,リスト!$R$2:$R$48,0))&amp;" / "&amp;$M893,IF(設定!$I$15="(所)名","("&amp;INDEX(リスト!$S$2:$S$48,MATCH($L893,リスト!$R$2:$R$48,0))&amp;") "&amp;$M893,IF(設定!$I$15="名・所",$M893&amp;"・"&amp;INDEX(リスト!$S$2:$S$48,MATCH($L893,リスト!$R$2:$R$48,0)),IF(設定!$I$15="名/所",$M893&amp;" / "&amp;INDEX(リスト!$S$2:$S$48,MATCH($L893,リスト!$R$2:$R$48,0)),IF(設定!$I$15="名(所)",$M893&amp;" ("&amp;INDEX(リスト!$S$2:$S$48,MATCH($L893,リスト!$R$2:$R$48,0))&amp;")")))))))))</f>
        <v/>
      </c>
    </row>
    <row r="894" spans="15:22" x14ac:dyDescent="0.4">
      <c r="O894" s="2" t="str">
        <f>IFERROR(IF($B894="","",INDEX(所属情報!$E:$E,MATCH($A894,所属情報!$A:$A,0))),"")</f>
        <v/>
      </c>
      <c r="P894" s="2" t="str">
        <f t="shared" si="39"/>
        <v/>
      </c>
      <c r="Q894" s="2" t="str">
        <f t="shared" si="40"/>
        <v/>
      </c>
      <c r="R894" s="2" t="str">
        <f t="shared" si="41"/>
        <v/>
      </c>
      <c r="S894" s="2" t="str">
        <f>IFERROR(IF($F894="","",INDEX(リスト!$C:$C,MATCH($F894,リスト!$B:$B,0))),"")</f>
        <v/>
      </c>
      <c r="T894" s="2" t="str">
        <f>IFERROR(IF($K894="","",INDEX(リスト!$F:$F,MATCH($K894,リスト!$E:$E,0))),"")</f>
        <v/>
      </c>
      <c r="U894" s="2" t="str">
        <f>IF($B894="","",RIGHT($G894*1000+200+COUNTIF($G$2:$G894,$G894),9))</f>
        <v/>
      </c>
      <c r="V894" s="2" t="str">
        <f>IF(OR($B894="",設定!$I$15="",設定!$I$15="独立"),"",IF($M894="","　－　",IF($L894="",IF(設定!$I$15="所・名","　－　・"&amp;$M894,IF(設定!$I$15="所/名","　－　 / "&amp;$M894,IF(設定!$I$15="(所)名","(　－　) "&amp;$M894,IF(設定!$I$15="名・所",$M894&amp;"・　－　",IF(設定!$I$15="名/所",$M894&amp;" / 　－　",IF(設定!$I$15="名(所)",$M894&amp;"(　－　)")))))),IF(設定!$I$15="所・名",INDEX(リスト!$S$2:$S$48,MATCH($L894,リスト!$R$2:$R$48,0))&amp;"・"&amp;$M894,IF(設定!$I$15="所/名",INDEX(リスト!$S$2:$S$48,MATCH($L894,リスト!$R$2:$R$48,0))&amp;" / "&amp;$M894,IF(設定!$I$15="(所)名","("&amp;INDEX(リスト!$S$2:$S$48,MATCH($L894,リスト!$R$2:$R$48,0))&amp;") "&amp;$M894,IF(設定!$I$15="名・所",$M894&amp;"・"&amp;INDEX(リスト!$S$2:$S$48,MATCH($L894,リスト!$R$2:$R$48,0)),IF(設定!$I$15="名/所",$M894&amp;" / "&amp;INDEX(リスト!$S$2:$S$48,MATCH($L894,リスト!$R$2:$R$48,0)),IF(設定!$I$15="名(所)",$M894&amp;" ("&amp;INDEX(リスト!$S$2:$S$48,MATCH($L894,リスト!$R$2:$R$48,0))&amp;")")))))))))</f>
        <v/>
      </c>
    </row>
    <row r="895" spans="15:22" x14ac:dyDescent="0.4">
      <c r="O895" s="2" t="str">
        <f>IFERROR(IF($B895="","",INDEX(所属情報!$E:$E,MATCH($A895,所属情報!$A:$A,0))),"")</f>
        <v/>
      </c>
      <c r="P895" s="2" t="str">
        <f t="shared" si="39"/>
        <v/>
      </c>
      <c r="Q895" s="2" t="str">
        <f t="shared" si="40"/>
        <v/>
      </c>
      <c r="R895" s="2" t="str">
        <f t="shared" si="41"/>
        <v/>
      </c>
      <c r="S895" s="2" t="str">
        <f>IFERROR(IF($F895="","",INDEX(リスト!$C:$C,MATCH($F895,リスト!$B:$B,0))),"")</f>
        <v/>
      </c>
      <c r="T895" s="2" t="str">
        <f>IFERROR(IF($K895="","",INDEX(リスト!$F:$F,MATCH($K895,リスト!$E:$E,0))),"")</f>
        <v/>
      </c>
      <c r="U895" s="2" t="str">
        <f>IF($B895="","",RIGHT($G895*1000+200+COUNTIF($G$2:$G895,$G895),9))</f>
        <v/>
      </c>
      <c r="V895" s="2" t="str">
        <f>IF(OR($B895="",設定!$I$15="",設定!$I$15="独立"),"",IF($M895="","　－　",IF($L895="",IF(設定!$I$15="所・名","　－　・"&amp;$M895,IF(設定!$I$15="所/名","　－　 / "&amp;$M895,IF(設定!$I$15="(所)名","(　－　) "&amp;$M895,IF(設定!$I$15="名・所",$M895&amp;"・　－　",IF(設定!$I$15="名/所",$M895&amp;" / 　－　",IF(設定!$I$15="名(所)",$M895&amp;"(　－　)")))))),IF(設定!$I$15="所・名",INDEX(リスト!$S$2:$S$48,MATCH($L895,リスト!$R$2:$R$48,0))&amp;"・"&amp;$M895,IF(設定!$I$15="所/名",INDEX(リスト!$S$2:$S$48,MATCH($L895,リスト!$R$2:$R$48,0))&amp;" / "&amp;$M895,IF(設定!$I$15="(所)名","("&amp;INDEX(リスト!$S$2:$S$48,MATCH($L895,リスト!$R$2:$R$48,0))&amp;") "&amp;$M895,IF(設定!$I$15="名・所",$M895&amp;"・"&amp;INDEX(リスト!$S$2:$S$48,MATCH($L895,リスト!$R$2:$R$48,0)),IF(設定!$I$15="名/所",$M895&amp;" / "&amp;INDEX(リスト!$S$2:$S$48,MATCH($L895,リスト!$R$2:$R$48,0)),IF(設定!$I$15="名(所)",$M895&amp;" ("&amp;INDEX(リスト!$S$2:$S$48,MATCH($L895,リスト!$R$2:$R$48,0))&amp;")")))))))))</f>
        <v/>
      </c>
    </row>
    <row r="896" spans="15:22" x14ac:dyDescent="0.4">
      <c r="O896" s="2" t="str">
        <f>IFERROR(IF($B896="","",INDEX(所属情報!$E:$E,MATCH($A896,所属情報!$A:$A,0))),"")</f>
        <v/>
      </c>
      <c r="P896" s="2" t="str">
        <f t="shared" si="39"/>
        <v/>
      </c>
      <c r="Q896" s="2" t="str">
        <f t="shared" si="40"/>
        <v/>
      </c>
      <c r="R896" s="2" t="str">
        <f t="shared" si="41"/>
        <v/>
      </c>
      <c r="S896" s="2" t="str">
        <f>IFERROR(IF($F896="","",INDEX(リスト!$C:$C,MATCH($F896,リスト!$B:$B,0))),"")</f>
        <v/>
      </c>
      <c r="T896" s="2" t="str">
        <f>IFERROR(IF($K896="","",INDEX(リスト!$F:$F,MATCH($K896,リスト!$E:$E,0))),"")</f>
        <v/>
      </c>
      <c r="U896" s="2" t="str">
        <f>IF($B896="","",RIGHT($G896*1000+200+COUNTIF($G$2:$G896,$G896),9))</f>
        <v/>
      </c>
      <c r="V896" s="2" t="str">
        <f>IF(OR($B896="",設定!$I$15="",設定!$I$15="独立"),"",IF($M896="","　－　",IF($L896="",IF(設定!$I$15="所・名","　－　・"&amp;$M896,IF(設定!$I$15="所/名","　－　 / "&amp;$M896,IF(設定!$I$15="(所)名","(　－　) "&amp;$M896,IF(設定!$I$15="名・所",$M896&amp;"・　－　",IF(設定!$I$15="名/所",$M896&amp;" / 　－　",IF(設定!$I$15="名(所)",$M896&amp;"(　－　)")))))),IF(設定!$I$15="所・名",INDEX(リスト!$S$2:$S$48,MATCH($L896,リスト!$R$2:$R$48,0))&amp;"・"&amp;$M896,IF(設定!$I$15="所/名",INDEX(リスト!$S$2:$S$48,MATCH($L896,リスト!$R$2:$R$48,0))&amp;" / "&amp;$M896,IF(設定!$I$15="(所)名","("&amp;INDEX(リスト!$S$2:$S$48,MATCH($L896,リスト!$R$2:$R$48,0))&amp;") "&amp;$M896,IF(設定!$I$15="名・所",$M896&amp;"・"&amp;INDEX(リスト!$S$2:$S$48,MATCH($L896,リスト!$R$2:$R$48,0)),IF(設定!$I$15="名/所",$M896&amp;" / "&amp;INDEX(リスト!$S$2:$S$48,MATCH($L896,リスト!$R$2:$R$48,0)),IF(設定!$I$15="名(所)",$M896&amp;" ("&amp;INDEX(リスト!$S$2:$S$48,MATCH($L896,リスト!$R$2:$R$48,0))&amp;")")))))))))</f>
        <v/>
      </c>
    </row>
    <row r="897" spans="15:22" x14ac:dyDescent="0.4">
      <c r="O897" s="2" t="str">
        <f>IFERROR(IF($B897="","",INDEX(所属情報!$E:$E,MATCH($A897,所属情報!$A:$A,0))),"")</f>
        <v/>
      </c>
      <c r="P897" s="2" t="str">
        <f t="shared" si="39"/>
        <v/>
      </c>
      <c r="Q897" s="2" t="str">
        <f t="shared" si="40"/>
        <v/>
      </c>
      <c r="R897" s="2" t="str">
        <f t="shared" si="41"/>
        <v/>
      </c>
      <c r="S897" s="2" t="str">
        <f>IFERROR(IF($F897="","",INDEX(リスト!$C:$C,MATCH($F897,リスト!$B:$B,0))),"")</f>
        <v/>
      </c>
      <c r="T897" s="2" t="str">
        <f>IFERROR(IF($K897="","",INDEX(リスト!$F:$F,MATCH($K897,リスト!$E:$E,0))),"")</f>
        <v/>
      </c>
      <c r="U897" s="2" t="str">
        <f>IF($B897="","",RIGHT($G897*1000+200+COUNTIF($G$2:$G897,$G897),9))</f>
        <v/>
      </c>
      <c r="V897" s="2" t="str">
        <f>IF(OR($B897="",設定!$I$15="",設定!$I$15="独立"),"",IF($M897="","　－　",IF($L897="",IF(設定!$I$15="所・名","　－　・"&amp;$M897,IF(設定!$I$15="所/名","　－　 / "&amp;$M897,IF(設定!$I$15="(所)名","(　－　) "&amp;$M897,IF(設定!$I$15="名・所",$M897&amp;"・　－　",IF(設定!$I$15="名/所",$M897&amp;" / 　－　",IF(設定!$I$15="名(所)",$M897&amp;"(　－　)")))))),IF(設定!$I$15="所・名",INDEX(リスト!$S$2:$S$48,MATCH($L897,リスト!$R$2:$R$48,0))&amp;"・"&amp;$M897,IF(設定!$I$15="所/名",INDEX(リスト!$S$2:$S$48,MATCH($L897,リスト!$R$2:$R$48,0))&amp;" / "&amp;$M897,IF(設定!$I$15="(所)名","("&amp;INDEX(リスト!$S$2:$S$48,MATCH($L897,リスト!$R$2:$R$48,0))&amp;") "&amp;$M897,IF(設定!$I$15="名・所",$M897&amp;"・"&amp;INDEX(リスト!$S$2:$S$48,MATCH($L897,リスト!$R$2:$R$48,0)),IF(設定!$I$15="名/所",$M897&amp;" / "&amp;INDEX(リスト!$S$2:$S$48,MATCH($L897,リスト!$R$2:$R$48,0)),IF(設定!$I$15="名(所)",$M897&amp;" ("&amp;INDEX(リスト!$S$2:$S$48,MATCH($L897,リスト!$R$2:$R$48,0))&amp;")")))))))))</f>
        <v/>
      </c>
    </row>
    <row r="898" spans="15:22" x14ac:dyDescent="0.4">
      <c r="O898" s="2" t="str">
        <f>IFERROR(IF($B898="","",INDEX(所属情報!$E:$E,MATCH($A898,所属情報!$A:$A,0))),"")</f>
        <v/>
      </c>
      <c r="P898" s="2" t="str">
        <f t="shared" si="39"/>
        <v/>
      </c>
      <c r="Q898" s="2" t="str">
        <f t="shared" si="40"/>
        <v/>
      </c>
      <c r="R898" s="2" t="str">
        <f t="shared" si="41"/>
        <v/>
      </c>
      <c r="S898" s="2" t="str">
        <f>IFERROR(IF($F898="","",INDEX(リスト!$C:$C,MATCH($F898,リスト!$B:$B,0))),"")</f>
        <v/>
      </c>
      <c r="T898" s="2" t="str">
        <f>IFERROR(IF($K898="","",INDEX(リスト!$F:$F,MATCH($K898,リスト!$E:$E,0))),"")</f>
        <v/>
      </c>
      <c r="U898" s="2" t="str">
        <f>IF($B898="","",RIGHT($G898*1000+200+COUNTIF($G$2:$G898,$G898),9))</f>
        <v/>
      </c>
      <c r="V898" s="2" t="str">
        <f>IF(OR($B898="",設定!$I$15="",設定!$I$15="独立"),"",IF($M898="","　－　",IF($L898="",IF(設定!$I$15="所・名","　－　・"&amp;$M898,IF(設定!$I$15="所/名","　－　 / "&amp;$M898,IF(設定!$I$15="(所)名","(　－　) "&amp;$M898,IF(設定!$I$15="名・所",$M898&amp;"・　－　",IF(設定!$I$15="名/所",$M898&amp;" / 　－　",IF(設定!$I$15="名(所)",$M898&amp;"(　－　)")))))),IF(設定!$I$15="所・名",INDEX(リスト!$S$2:$S$48,MATCH($L898,リスト!$R$2:$R$48,0))&amp;"・"&amp;$M898,IF(設定!$I$15="所/名",INDEX(リスト!$S$2:$S$48,MATCH($L898,リスト!$R$2:$R$48,0))&amp;" / "&amp;$M898,IF(設定!$I$15="(所)名","("&amp;INDEX(リスト!$S$2:$S$48,MATCH($L898,リスト!$R$2:$R$48,0))&amp;") "&amp;$M898,IF(設定!$I$15="名・所",$M898&amp;"・"&amp;INDEX(リスト!$S$2:$S$48,MATCH($L898,リスト!$R$2:$R$48,0)),IF(設定!$I$15="名/所",$M898&amp;" / "&amp;INDEX(リスト!$S$2:$S$48,MATCH($L898,リスト!$R$2:$R$48,0)),IF(設定!$I$15="名(所)",$M898&amp;" ("&amp;INDEX(リスト!$S$2:$S$48,MATCH($L898,リスト!$R$2:$R$48,0))&amp;")")))))))))</f>
        <v/>
      </c>
    </row>
    <row r="899" spans="15:22" x14ac:dyDescent="0.4">
      <c r="O899" s="2" t="str">
        <f>IFERROR(IF($B899="","",INDEX(所属情報!$E:$E,MATCH($A899,所属情報!$A:$A,0))),"")</f>
        <v/>
      </c>
      <c r="P899" s="2" t="str">
        <f t="shared" ref="P899:P962" si="42">IF($C899="","",IF($E899="",$C899,$C899&amp;" ("&amp;$E899&amp;")"))</f>
        <v/>
      </c>
      <c r="Q899" s="2" t="str">
        <f t="shared" ref="Q899:Q962" si="43">IF($D899="","",ASC($D899))</f>
        <v/>
      </c>
      <c r="R899" s="2" t="str">
        <f t="shared" ref="R899:R962" si="44">IF($I899="","",UPPER($I899)&amp;" "&amp;UPPER(LEFT($J899,1))&amp;LOWER(RIGHT($J899,LEN($J899)-1))&amp;" ("&amp;MID($G899,3,2)&amp;")")</f>
        <v/>
      </c>
      <c r="S899" s="2" t="str">
        <f>IFERROR(IF($F899="","",INDEX(リスト!$C:$C,MATCH($F899,リスト!$B:$B,0))),"")</f>
        <v/>
      </c>
      <c r="T899" s="2" t="str">
        <f>IFERROR(IF($K899="","",INDEX(リスト!$F:$F,MATCH($K899,リスト!$E:$E,0))),"")</f>
        <v/>
      </c>
      <c r="U899" s="2" t="str">
        <f>IF($B899="","",RIGHT($G899*1000+200+COUNTIF($G$2:$G899,$G899),9))</f>
        <v/>
      </c>
      <c r="V899" s="2" t="str">
        <f>IF(OR($B899="",設定!$I$15="",設定!$I$15="独立"),"",IF($M899="","　－　",IF($L899="",IF(設定!$I$15="所・名","　－　・"&amp;$M899,IF(設定!$I$15="所/名","　－　 / "&amp;$M899,IF(設定!$I$15="(所)名","(　－　) "&amp;$M899,IF(設定!$I$15="名・所",$M899&amp;"・　－　",IF(設定!$I$15="名/所",$M899&amp;" / 　－　",IF(設定!$I$15="名(所)",$M899&amp;"(　－　)")))))),IF(設定!$I$15="所・名",INDEX(リスト!$S$2:$S$48,MATCH($L899,リスト!$R$2:$R$48,0))&amp;"・"&amp;$M899,IF(設定!$I$15="所/名",INDEX(リスト!$S$2:$S$48,MATCH($L899,リスト!$R$2:$R$48,0))&amp;" / "&amp;$M899,IF(設定!$I$15="(所)名","("&amp;INDEX(リスト!$S$2:$S$48,MATCH($L899,リスト!$R$2:$R$48,0))&amp;") "&amp;$M899,IF(設定!$I$15="名・所",$M899&amp;"・"&amp;INDEX(リスト!$S$2:$S$48,MATCH($L899,リスト!$R$2:$R$48,0)),IF(設定!$I$15="名/所",$M899&amp;" / "&amp;INDEX(リスト!$S$2:$S$48,MATCH($L899,リスト!$R$2:$R$48,0)),IF(設定!$I$15="名(所)",$M899&amp;" ("&amp;INDEX(リスト!$S$2:$S$48,MATCH($L899,リスト!$R$2:$R$48,0))&amp;")")))))))))</f>
        <v/>
      </c>
    </row>
    <row r="900" spans="15:22" x14ac:dyDescent="0.4">
      <c r="O900" s="2" t="str">
        <f>IFERROR(IF($B900="","",INDEX(所属情報!$E:$E,MATCH($A900,所属情報!$A:$A,0))),"")</f>
        <v/>
      </c>
      <c r="P900" s="2" t="str">
        <f t="shared" si="42"/>
        <v/>
      </c>
      <c r="Q900" s="2" t="str">
        <f t="shared" si="43"/>
        <v/>
      </c>
      <c r="R900" s="2" t="str">
        <f t="shared" si="44"/>
        <v/>
      </c>
      <c r="S900" s="2" t="str">
        <f>IFERROR(IF($F900="","",INDEX(リスト!$C:$C,MATCH($F900,リスト!$B:$B,0))),"")</f>
        <v/>
      </c>
      <c r="T900" s="2" t="str">
        <f>IFERROR(IF($K900="","",INDEX(リスト!$F:$F,MATCH($K900,リスト!$E:$E,0))),"")</f>
        <v/>
      </c>
      <c r="U900" s="2" t="str">
        <f>IF($B900="","",RIGHT($G900*1000+200+COUNTIF($G$2:$G900,$G900),9))</f>
        <v/>
      </c>
      <c r="V900" s="2" t="str">
        <f>IF(OR($B900="",設定!$I$15="",設定!$I$15="独立"),"",IF($M900="","　－　",IF($L900="",IF(設定!$I$15="所・名","　－　・"&amp;$M900,IF(設定!$I$15="所/名","　－　 / "&amp;$M900,IF(設定!$I$15="(所)名","(　－　) "&amp;$M900,IF(設定!$I$15="名・所",$M900&amp;"・　－　",IF(設定!$I$15="名/所",$M900&amp;" / 　－　",IF(設定!$I$15="名(所)",$M900&amp;"(　－　)")))))),IF(設定!$I$15="所・名",INDEX(リスト!$S$2:$S$48,MATCH($L900,リスト!$R$2:$R$48,0))&amp;"・"&amp;$M900,IF(設定!$I$15="所/名",INDEX(リスト!$S$2:$S$48,MATCH($L900,リスト!$R$2:$R$48,0))&amp;" / "&amp;$M900,IF(設定!$I$15="(所)名","("&amp;INDEX(リスト!$S$2:$S$48,MATCH($L900,リスト!$R$2:$R$48,0))&amp;") "&amp;$M900,IF(設定!$I$15="名・所",$M900&amp;"・"&amp;INDEX(リスト!$S$2:$S$48,MATCH($L900,リスト!$R$2:$R$48,0)),IF(設定!$I$15="名/所",$M900&amp;" / "&amp;INDEX(リスト!$S$2:$S$48,MATCH($L900,リスト!$R$2:$R$48,0)),IF(設定!$I$15="名(所)",$M900&amp;" ("&amp;INDEX(リスト!$S$2:$S$48,MATCH($L900,リスト!$R$2:$R$48,0))&amp;")")))))))))</f>
        <v/>
      </c>
    </row>
    <row r="901" spans="15:22" x14ac:dyDescent="0.4">
      <c r="O901" s="2" t="str">
        <f>IFERROR(IF($B901="","",INDEX(所属情報!$E:$E,MATCH($A901,所属情報!$A:$A,0))),"")</f>
        <v/>
      </c>
      <c r="P901" s="2" t="str">
        <f t="shared" si="42"/>
        <v/>
      </c>
      <c r="Q901" s="2" t="str">
        <f t="shared" si="43"/>
        <v/>
      </c>
      <c r="R901" s="2" t="str">
        <f t="shared" si="44"/>
        <v/>
      </c>
      <c r="S901" s="2" t="str">
        <f>IFERROR(IF($F901="","",INDEX(リスト!$C:$C,MATCH($F901,リスト!$B:$B,0))),"")</f>
        <v/>
      </c>
      <c r="T901" s="2" t="str">
        <f>IFERROR(IF($K901="","",INDEX(リスト!$F:$F,MATCH($K901,リスト!$E:$E,0))),"")</f>
        <v/>
      </c>
      <c r="U901" s="2" t="str">
        <f>IF($B901="","",RIGHT($G901*1000+200+COUNTIF($G$2:$G901,$G901),9))</f>
        <v/>
      </c>
      <c r="V901" s="2" t="str">
        <f>IF(OR($B901="",設定!$I$15="",設定!$I$15="独立"),"",IF($M901="","　－　",IF($L901="",IF(設定!$I$15="所・名","　－　・"&amp;$M901,IF(設定!$I$15="所/名","　－　 / "&amp;$M901,IF(設定!$I$15="(所)名","(　－　) "&amp;$M901,IF(設定!$I$15="名・所",$M901&amp;"・　－　",IF(設定!$I$15="名/所",$M901&amp;" / 　－　",IF(設定!$I$15="名(所)",$M901&amp;"(　－　)")))))),IF(設定!$I$15="所・名",INDEX(リスト!$S$2:$S$48,MATCH($L901,リスト!$R$2:$R$48,0))&amp;"・"&amp;$M901,IF(設定!$I$15="所/名",INDEX(リスト!$S$2:$S$48,MATCH($L901,リスト!$R$2:$R$48,0))&amp;" / "&amp;$M901,IF(設定!$I$15="(所)名","("&amp;INDEX(リスト!$S$2:$S$48,MATCH($L901,リスト!$R$2:$R$48,0))&amp;") "&amp;$M901,IF(設定!$I$15="名・所",$M901&amp;"・"&amp;INDEX(リスト!$S$2:$S$48,MATCH($L901,リスト!$R$2:$R$48,0)),IF(設定!$I$15="名/所",$M901&amp;" / "&amp;INDEX(リスト!$S$2:$S$48,MATCH($L901,リスト!$R$2:$R$48,0)),IF(設定!$I$15="名(所)",$M901&amp;" ("&amp;INDEX(リスト!$S$2:$S$48,MATCH($L901,リスト!$R$2:$R$48,0))&amp;")")))))))))</f>
        <v/>
      </c>
    </row>
    <row r="902" spans="15:22" x14ac:dyDescent="0.4">
      <c r="O902" s="2" t="str">
        <f>IFERROR(IF($B902="","",INDEX(所属情報!$E:$E,MATCH($A902,所属情報!$A:$A,0))),"")</f>
        <v/>
      </c>
      <c r="P902" s="2" t="str">
        <f t="shared" si="42"/>
        <v/>
      </c>
      <c r="Q902" s="2" t="str">
        <f t="shared" si="43"/>
        <v/>
      </c>
      <c r="R902" s="2" t="str">
        <f t="shared" si="44"/>
        <v/>
      </c>
      <c r="S902" s="2" t="str">
        <f>IFERROR(IF($F902="","",INDEX(リスト!$C:$C,MATCH($F902,リスト!$B:$B,0))),"")</f>
        <v/>
      </c>
      <c r="T902" s="2" t="str">
        <f>IFERROR(IF($K902="","",INDEX(リスト!$F:$F,MATCH($K902,リスト!$E:$E,0))),"")</f>
        <v/>
      </c>
      <c r="U902" s="2" t="str">
        <f>IF($B902="","",RIGHT($G902*1000+200+COUNTIF($G$2:$G902,$G902),9))</f>
        <v/>
      </c>
      <c r="V902" s="2" t="str">
        <f>IF(OR($B902="",設定!$I$15="",設定!$I$15="独立"),"",IF($M902="","　－　",IF($L902="",IF(設定!$I$15="所・名","　－　・"&amp;$M902,IF(設定!$I$15="所/名","　－　 / "&amp;$M902,IF(設定!$I$15="(所)名","(　－　) "&amp;$M902,IF(設定!$I$15="名・所",$M902&amp;"・　－　",IF(設定!$I$15="名/所",$M902&amp;" / 　－　",IF(設定!$I$15="名(所)",$M902&amp;"(　－　)")))))),IF(設定!$I$15="所・名",INDEX(リスト!$S$2:$S$48,MATCH($L902,リスト!$R$2:$R$48,0))&amp;"・"&amp;$M902,IF(設定!$I$15="所/名",INDEX(リスト!$S$2:$S$48,MATCH($L902,リスト!$R$2:$R$48,0))&amp;" / "&amp;$M902,IF(設定!$I$15="(所)名","("&amp;INDEX(リスト!$S$2:$S$48,MATCH($L902,リスト!$R$2:$R$48,0))&amp;") "&amp;$M902,IF(設定!$I$15="名・所",$M902&amp;"・"&amp;INDEX(リスト!$S$2:$S$48,MATCH($L902,リスト!$R$2:$R$48,0)),IF(設定!$I$15="名/所",$M902&amp;" / "&amp;INDEX(リスト!$S$2:$S$48,MATCH($L902,リスト!$R$2:$R$48,0)),IF(設定!$I$15="名(所)",$M902&amp;" ("&amp;INDEX(リスト!$S$2:$S$48,MATCH($L902,リスト!$R$2:$R$48,0))&amp;")")))))))))</f>
        <v/>
      </c>
    </row>
    <row r="903" spans="15:22" x14ac:dyDescent="0.4">
      <c r="O903" s="2" t="str">
        <f>IFERROR(IF($B903="","",INDEX(所属情報!$E:$E,MATCH($A903,所属情報!$A:$A,0))),"")</f>
        <v/>
      </c>
      <c r="P903" s="2" t="str">
        <f t="shared" si="42"/>
        <v/>
      </c>
      <c r="Q903" s="2" t="str">
        <f t="shared" si="43"/>
        <v/>
      </c>
      <c r="R903" s="2" t="str">
        <f t="shared" si="44"/>
        <v/>
      </c>
      <c r="S903" s="2" t="str">
        <f>IFERROR(IF($F903="","",INDEX(リスト!$C:$C,MATCH($F903,リスト!$B:$B,0))),"")</f>
        <v/>
      </c>
      <c r="T903" s="2" t="str">
        <f>IFERROR(IF($K903="","",INDEX(リスト!$F:$F,MATCH($K903,リスト!$E:$E,0))),"")</f>
        <v/>
      </c>
      <c r="U903" s="2" t="str">
        <f>IF($B903="","",RIGHT($G903*1000+200+COUNTIF($G$2:$G903,$G903),9))</f>
        <v/>
      </c>
      <c r="V903" s="2" t="str">
        <f>IF(OR($B903="",設定!$I$15="",設定!$I$15="独立"),"",IF($M903="","　－　",IF($L903="",IF(設定!$I$15="所・名","　－　・"&amp;$M903,IF(設定!$I$15="所/名","　－　 / "&amp;$M903,IF(設定!$I$15="(所)名","(　－　) "&amp;$M903,IF(設定!$I$15="名・所",$M903&amp;"・　－　",IF(設定!$I$15="名/所",$M903&amp;" / 　－　",IF(設定!$I$15="名(所)",$M903&amp;"(　－　)")))))),IF(設定!$I$15="所・名",INDEX(リスト!$S$2:$S$48,MATCH($L903,リスト!$R$2:$R$48,0))&amp;"・"&amp;$M903,IF(設定!$I$15="所/名",INDEX(リスト!$S$2:$S$48,MATCH($L903,リスト!$R$2:$R$48,0))&amp;" / "&amp;$M903,IF(設定!$I$15="(所)名","("&amp;INDEX(リスト!$S$2:$S$48,MATCH($L903,リスト!$R$2:$R$48,0))&amp;") "&amp;$M903,IF(設定!$I$15="名・所",$M903&amp;"・"&amp;INDEX(リスト!$S$2:$S$48,MATCH($L903,リスト!$R$2:$R$48,0)),IF(設定!$I$15="名/所",$M903&amp;" / "&amp;INDEX(リスト!$S$2:$S$48,MATCH($L903,リスト!$R$2:$R$48,0)),IF(設定!$I$15="名(所)",$M903&amp;" ("&amp;INDEX(リスト!$S$2:$S$48,MATCH($L903,リスト!$R$2:$R$48,0))&amp;")")))))))))</f>
        <v/>
      </c>
    </row>
    <row r="904" spans="15:22" x14ac:dyDescent="0.4">
      <c r="O904" s="2" t="str">
        <f>IFERROR(IF($B904="","",INDEX(所属情報!$E:$E,MATCH($A904,所属情報!$A:$A,0))),"")</f>
        <v/>
      </c>
      <c r="P904" s="2" t="str">
        <f t="shared" si="42"/>
        <v/>
      </c>
      <c r="Q904" s="2" t="str">
        <f t="shared" si="43"/>
        <v/>
      </c>
      <c r="R904" s="2" t="str">
        <f t="shared" si="44"/>
        <v/>
      </c>
      <c r="S904" s="2" t="str">
        <f>IFERROR(IF($F904="","",INDEX(リスト!$C:$C,MATCH($F904,リスト!$B:$B,0))),"")</f>
        <v/>
      </c>
      <c r="T904" s="2" t="str">
        <f>IFERROR(IF($K904="","",INDEX(リスト!$F:$F,MATCH($K904,リスト!$E:$E,0))),"")</f>
        <v/>
      </c>
      <c r="U904" s="2" t="str">
        <f>IF($B904="","",RIGHT($G904*1000+200+COUNTIF($G$2:$G904,$G904),9))</f>
        <v/>
      </c>
      <c r="V904" s="2" t="str">
        <f>IF(OR($B904="",設定!$I$15="",設定!$I$15="独立"),"",IF($M904="","　－　",IF($L904="",IF(設定!$I$15="所・名","　－　・"&amp;$M904,IF(設定!$I$15="所/名","　－　 / "&amp;$M904,IF(設定!$I$15="(所)名","(　－　) "&amp;$M904,IF(設定!$I$15="名・所",$M904&amp;"・　－　",IF(設定!$I$15="名/所",$M904&amp;" / 　－　",IF(設定!$I$15="名(所)",$M904&amp;"(　－　)")))))),IF(設定!$I$15="所・名",INDEX(リスト!$S$2:$S$48,MATCH($L904,リスト!$R$2:$R$48,0))&amp;"・"&amp;$M904,IF(設定!$I$15="所/名",INDEX(リスト!$S$2:$S$48,MATCH($L904,リスト!$R$2:$R$48,0))&amp;" / "&amp;$M904,IF(設定!$I$15="(所)名","("&amp;INDEX(リスト!$S$2:$S$48,MATCH($L904,リスト!$R$2:$R$48,0))&amp;") "&amp;$M904,IF(設定!$I$15="名・所",$M904&amp;"・"&amp;INDEX(リスト!$S$2:$S$48,MATCH($L904,リスト!$R$2:$R$48,0)),IF(設定!$I$15="名/所",$M904&amp;" / "&amp;INDEX(リスト!$S$2:$S$48,MATCH($L904,リスト!$R$2:$R$48,0)),IF(設定!$I$15="名(所)",$M904&amp;" ("&amp;INDEX(リスト!$S$2:$S$48,MATCH($L904,リスト!$R$2:$R$48,0))&amp;")")))))))))</f>
        <v/>
      </c>
    </row>
    <row r="905" spans="15:22" x14ac:dyDescent="0.4">
      <c r="O905" s="2" t="str">
        <f>IFERROR(IF($B905="","",INDEX(所属情報!$E:$E,MATCH($A905,所属情報!$A:$A,0))),"")</f>
        <v/>
      </c>
      <c r="P905" s="2" t="str">
        <f t="shared" si="42"/>
        <v/>
      </c>
      <c r="Q905" s="2" t="str">
        <f t="shared" si="43"/>
        <v/>
      </c>
      <c r="R905" s="2" t="str">
        <f t="shared" si="44"/>
        <v/>
      </c>
      <c r="S905" s="2" t="str">
        <f>IFERROR(IF($F905="","",INDEX(リスト!$C:$C,MATCH($F905,リスト!$B:$B,0))),"")</f>
        <v/>
      </c>
      <c r="T905" s="2" t="str">
        <f>IFERROR(IF($K905="","",INDEX(リスト!$F:$F,MATCH($K905,リスト!$E:$E,0))),"")</f>
        <v/>
      </c>
      <c r="U905" s="2" t="str">
        <f>IF($B905="","",RIGHT($G905*1000+200+COUNTIF($G$2:$G905,$G905),9))</f>
        <v/>
      </c>
      <c r="V905" s="2" t="str">
        <f>IF(OR($B905="",設定!$I$15="",設定!$I$15="独立"),"",IF($M905="","　－　",IF($L905="",IF(設定!$I$15="所・名","　－　・"&amp;$M905,IF(設定!$I$15="所/名","　－　 / "&amp;$M905,IF(設定!$I$15="(所)名","(　－　) "&amp;$M905,IF(設定!$I$15="名・所",$M905&amp;"・　－　",IF(設定!$I$15="名/所",$M905&amp;" / 　－　",IF(設定!$I$15="名(所)",$M905&amp;"(　－　)")))))),IF(設定!$I$15="所・名",INDEX(リスト!$S$2:$S$48,MATCH($L905,リスト!$R$2:$R$48,0))&amp;"・"&amp;$M905,IF(設定!$I$15="所/名",INDEX(リスト!$S$2:$S$48,MATCH($L905,リスト!$R$2:$R$48,0))&amp;" / "&amp;$M905,IF(設定!$I$15="(所)名","("&amp;INDEX(リスト!$S$2:$S$48,MATCH($L905,リスト!$R$2:$R$48,0))&amp;") "&amp;$M905,IF(設定!$I$15="名・所",$M905&amp;"・"&amp;INDEX(リスト!$S$2:$S$48,MATCH($L905,リスト!$R$2:$R$48,0)),IF(設定!$I$15="名/所",$M905&amp;" / "&amp;INDEX(リスト!$S$2:$S$48,MATCH($L905,リスト!$R$2:$R$48,0)),IF(設定!$I$15="名(所)",$M905&amp;" ("&amp;INDEX(リスト!$S$2:$S$48,MATCH($L905,リスト!$R$2:$R$48,0))&amp;")")))))))))</f>
        <v/>
      </c>
    </row>
    <row r="906" spans="15:22" x14ac:dyDescent="0.4">
      <c r="O906" s="2" t="str">
        <f>IFERROR(IF($B906="","",INDEX(所属情報!$E:$E,MATCH($A906,所属情報!$A:$A,0))),"")</f>
        <v/>
      </c>
      <c r="P906" s="2" t="str">
        <f t="shared" si="42"/>
        <v/>
      </c>
      <c r="Q906" s="2" t="str">
        <f t="shared" si="43"/>
        <v/>
      </c>
      <c r="R906" s="2" t="str">
        <f t="shared" si="44"/>
        <v/>
      </c>
      <c r="S906" s="2" t="str">
        <f>IFERROR(IF($F906="","",INDEX(リスト!$C:$C,MATCH($F906,リスト!$B:$B,0))),"")</f>
        <v/>
      </c>
      <c r="T906" s="2" t="str">
        <f>IFERROR(IF($K906="","",INDEX(リスト!$F:$F,MATCH($K906,リスト!$E:$E,0))),"")</f>
        <v/>
      </c>
      <c r="U906" s="2" t="str">
        <f>IF($B906="","",RIGHT($G906*1000+200+COUNTIF($G$2:$G906,$G906),9))</f>
        <v/>
      </c>
      <c r="V906" s="2" t="str">
        <f>IF(OR($B906="",設定!$I$15="",設定!$I$15="独立"),"",IF($M906="","　－　",IF($L906="",IF(設定!$I$15="所・名","　－　・"&amp;$M906,IF(設定!$I$15="所/名","　－　 / "&amp;$M906,IF(設定!$I$15="(所)名","(　－　) "&amp;$M906,IF(設定!$I$15="名・所",$M906&amp;"・　－　",IF(設定!$I$15="名/所",$M906&amp;" / 　－　",IF(設定!$I$15="名(所)",$M906&amp;"(　－　)")))))),IF(設定!$I$15="所・名",INDEX(リスト!$S$2:$S$48,MATCH($L906,リスト!$R$2:$R$48,0))&amp;"・"&amp;$M906,IF(設定!$I$15="所/名",INDEX(リスト!$S$2:$S$48,MATCH($L906,リスト!$R$2:$R$48,0))&amp;" / "&amp;$M906,IF(設定!$I$15="(所)名","("&amp;INDEX(リスト!$S$2:$S$48,MATCH($L906,リスト!$R$2:$R$48,0))&amp;") "&amp;$M906,IF(設定!$I$15="名・所",$M906&amp;"・"&amp;INDEX(リスト!$S$2:$S$48,MATCH($L906,リスト!$R$2:$R$48,0)),IF(設定!$I$15="名/所",$M906&amp;" / "&amp;INDEX(リスト!$S$2:$S$48,MATCH($L906,リスト!$R$2:$R$48,0)),IF(設定!$I$15="名(所)",$M906&amp;" ("&amp;INDEX(リスト!$S$2:$S$48,MATCH($L906,リスト!$R$2:$R$48,0))&amp;")")))))))))</f>
        <v/>
      </c>
    </row>
    <row r="907" spans="15:22" x14ac:dyDescent="0.4">
      <c r="O907" s="2" t="str">
        <f>IFERROR(IF($B907="","",INDEX(所属情報!$E:$E,MATCH($A907,所属情報!$A:$A,0))),"")</f>
        <v/>
      </c>
      <c r="P907" s="2" t="str">
        <f t="shared" si="42"/>
        <v/>
      </c>
      <c r="Q907" s="2" t="str">
        <f t="shared" si="43"/>
        <v/>
      </c>
      <c r="R907" s="2" t="str">
        <f t="shared" si="44"/>
        <v/>
      </c>
      <c r="S907" s="2" t="str">
        <f>IFERROR(IF($F907="","",INDEX(リスト!$C:$C,MATCH($F907,リスト!$B:$B,0))),"")</f>
        <v/>
      </c>
      <c r="T907" s="2" t="str">
        <f>IFERROR(IF($K907="","",INDEX(リスト!$F:$F,MATCH($K907,リスト!$E:$E,0))),"")</f>
        <v/>
      </c>
      <c r="U907" s="2" t="str">
        <f>IF($B907="","",RIGHT($G907*1000+200+COUNTIF($G$2:$G907,$G907),9))</f>
        <v/>
      </c>
      <c r="V907" s="2" t="str">
        <f>IF(OR($B907="",設定!$I$15="",設定!$I$15="独立"),"",IF($M907="","　－　",IF($L907="",IF(設定!$I$15="所・名","　－　・"&amp;$M907,IF(設定!$I$15="所/名","　－　 / "&amp;$M907,IF(設定!$I$15="(所)名","(　－　) "&amp;$M907,IF(設定!$I$15="名・所",$M907&amp;"・　－　",IF(設定!$I$15="名/所",$M907&amp;" / 　－　",IF(設定!$I$15="名(所)",$M907&amp;"(　－　)")))))),IF(設定!$I$15="所・名",INDEX(リスト!$S$2:$S$48,MATCH($L907,リスト!$R$2:$R$48,0))&amp;"・"&amp;$M907,IF(設定!$I$15="所/名",INDEX(リスト!$S$2:$S$48,MATCH($L907,リスト!$R$2:$R$48,0))&amp;" / "&amp;$M907,IF(設定!$I$15="(所)名","("&amp;INDEX(リスト!$S$2:$S$48,MATCH($L907,リスト!$R$2:$R$48,0))&amp;") "&amp;$M907,IF(設定!$I$15="名・所",$M907&amp;"・"&amp;INDEX(リスト!$S$2:$S$48,MATCH($L907,リスト!$R$2:$R$48,0)),IF(設定!$I$15="名/所",$M907&amp;" / "&amp;INDEX(リスト!$S$2:$S$48,MATCH($L907,リスト!$R$2:$R$48,0)),IF(設定!$I$15="名(所)",$M907&amp;" ("&amp;INDEX(リスト!$S$2:$S$48,MATCH($L907,リスト!$R$2:$R$48,0))&amp;")")))))))))</f>
        <v/>
      </c>
    </row>
    <row r="908" spans="15:22" x14ac:dyDescent="0.4">
      <c r="O908" s="2" t="str">
        <f>IFERROR(IF($B908="","",INDEX(所属情報!$E:$E,MATCH($A908,所属情報!$A:$A,0))),"")</f>
        <v/>
      </c>
      <c r="P908" s="2" t="str">
        <f t="shared" si="42"/>
        <v/>
      </c>
      <c r="Q908" s="2" t="str">
        <f t="shared" si="43"/>
        <v/>
      </c>
      <c r="R908" s="2" t="str">
        <f t="shared" si="44"/>
        <v/>
      </c>
      <c r="S908" s="2" t="str">
        <f>IFERROR(IF($F908="","",INDEX(リスト!$C:$C,MATCH($F908,リスト!$B:$B,0))),"")</f>
        <v/>
      </c>
      <c r="T908" s="2" t="str">
        <f>IFERROR(IF($K908="","",INDEX(リスト!$F:$F,MATCH($K908,リスト!$E:$E,0))),"")</f>
        <v/>
      </c>
      <c r="U908" s="2" t="str">
        <f>IF($B908="","",RIGHT($G908*1000+200+COUNTIF($G$2:$G908,$G908),9))</f>
        <v/>
      </c>
      <c r="V908" s="2" t="str">
        <f>IF(OR($B908="",設定!$I$15="",設定!$I$15="独立"),"",IF($M908="","　－　",IF($L908="",IF(設定!$I$15="所・名","　－　・"&amp;$M908,IF(設定!$I$15="所/名","　－　 / "&amp;$M908,IF(設定!$I$15="(所)名","(　－　) "&amp;$M908,IF(設定!$I$15="名・所",$M908&amp;"・　－　",IF(設定!$I$15="名/所",$M908&amp;" / 　－　",IF(設定!$I$15="名(所)",$M908&amp;"(　－　)")))))),IF(設定!$I$15="所・名",INDEX(リスト!$S$2:$S$48,MATCH($L908,リスト!$R$2:$R$48,0))&amp;"・"&amp;$M908,IF(設定!$I$15="所/名",INDEX(リスト!$S$2:$S$48,MATCH($L908,リスト!$R$2:$R$48,0))&amp;" / "&amp;$M908,IF(設定!$I$15="(所)名","("&amp;INDEX(リスト!$S$2:$S$48,MATCH($L908,リスト!$R$2:$R$48,0))&amp;") "&amp;$M908,IF(設定!$I$15="名・所",$M908&amp;"・"&amp;INDEX(リスト!$S$2:$S$48,MATCH($L908,リスト!$R$2:$R$48,0)),IF(設定!$I$15="名/所",$M908&amp;" / "&amp;INDEX(リスト!$S$2:$S$48,MATCH($L908,リスト!$R$2:$R$48,0)),IF(設定!$I$15="名(所)",$M908&amp;" ("&amp;INDEX(リスト!$S$2:$S$48,MATCH($L908,リスト!$R$2:$R$48,0))&amp;")")))))))))</f>
        <v/>
      </c>
    </row>
    <row r="909" spans="15:22" x14ac:dyDescent="0.4">
      <c r="O909" s="2" t="str">
        <f>IFERROR(IF($B909="","",INDEX(所属情報!$E:$E,MATCH($A909,所属情報!$A:$A,0))),"")</f>
        <v/>
      </c>
      <c r="P909" s="2" t="str">
        <f t="shared" si="42"/>
        <v/>
      </c>
      <c r="Q909" s="2" t="str">
        <f t="shared" si="43"/>
        <v/>
      </c>
      <c r="R909" s="2" t="str">
        <f t="shared" si="44"/>
        <v/>
      </c>
      <c r="S909" s="2" t="str">
        <f>IFERROR(IF($F909="","",INDEX(リスト!$C:$C,MATCH($F909,リスト!$B:$B,0))),"")</f>
        <v/>
      </c>
      <c r="T909" s="2" t="str">
        <f>IFERROR(IF($K909="","",INDEX(リスト!$F:$F,MATCH($K909,リスト!$E:$E,0))),"")</f>
        <v/>
      </c>
      <c r="U909" s="2" t="str">
        <f>IF($B909="","",RIGHT($G909*1000+200+COUNTIF($G$2:$G909,$G909),9))</f>
        <v/>
      </c>
      <c r="V909" s="2" t="str">
        <f>IF(OR($B909="",設定!$I$15="",設定!$I$15="独立"),"",IF($M909="","　－　",IF($L909="",IF(設定!$I$15="所・名","　－　・"&amp;$M909,IF(設定!$I$15="所/名","　－　 / "&amp;$M909,IF(設定!$I$15="(所)名","(　－　) "&amp;$M909,IF(設定!$I$15="名・所",$M909&amp;"・　－　",IF(設定!$I$15="名/所",$M909&amp;" / 　－　",IF(設定!$I$15="名(所)",$M909&amp;"(　－　)")))))),IF(設定!$I$15="所・名",INDEX(リスト!$S$2:$S$48,MATCH($L909,リスト!$R$2:$R$48,0))&amp;"・"&amp;$M909,IF(設定!$I$15="所/名",INDEX(リスト!$S$2:$S$48,MATCH($L909,リスト!$R$2:$R$48,0))&amp;" / "&amp;$M909,IF(設定!$I$15="(所)名","("&amp;INDEX(リスト!$S$2:$S$48,MATCH($L909,リスト!$R$2:$R$48,0))&amp;") "&amp;$M909,IF(設定!$I$15="名・所",$M909&amp;"・"&amp;INDEX(リスト!$S$2:$S$48,MATCH($L909,リスト!$R$2:$R$48,0)),IF(設定!$I$15="名/所",$M909&amp;" / "&amp;INDEX(リスト!$S$2:$S$48,MATCH($L909,リスト!$R$2:$R$48,0)),IF(設定!$I$15="名(所)",$M909&amp;" ("&amp;INDEX(リスト!$S$2:$S$48,MATCH($L909,リスト!$R$2:$R$48,0))&amp;")")))))))))</f>
        <v/>
      </c>
    </row>
    <row r="910" spans="15:22" x14ac:dyDescent="0.4">
      <c r="O910" s="2" t="str">
        <f>IFERROR(IF($B910="","",INDEX(所属情報!$E:$E,MATCH($A910,所属情報!$A:$A,0))),"")</f>
        <v/>
      </c>
      <c r="P910" s="2" t="str">
        <f t="shared" si="42"/>
        <v/>
      </c>
      <c r="Q910" s="2" t="str">
        <f t="shared" si="43"/>
        <v/>
      </c>
      <c r="R910" s="2" t="str">
        <f t="shared" si="44"/>
        <v/>
      </c>
      <c r="S910" s="2" t="str">
        <f>IFERROR(IF($F910="","",INDEX(リスト!$C:$C,MATCH($F910,リスト!$B:$B,0))),"")</f>
        <v/>
      </c>
      <c r="T910" s="2" t="str">
        <f>IFERROR(IF($K910="","",INDEX(リスト!$F:$F,MATCH($K910,リスト!$E:$E,0))),"")</f>
        <v/>
      </c>
      <c r="U910" s="2" t="str">
        <f>IF($B910="","",RIGHT($G910*1000+200+COUNTIF($G$2:$G910,$G910),9))</f>
        <v/>
      </c>
      <c r="V910" s="2" t="str">
        <f>IF(OR($B910="",設定!$I$15="",設定!$I$15="独立"),"",IF($M910="","　－　",IF($L910="",IF(設定!$I$15="所・名","　－　・"&amp;$M910,IF(設定!$I$15="所/名","　－　 / "&amp;$M910,IF(設定!$I$15="(所)名","(　－　) "&amp;$M910,IF(設定!$I$15="名・所",$M910&amp;"・　－　",IF(設定!$I$15="名/所",$M910&amp;" / 　－　",IF(設定!$I$15="名(所)",$M910&amp;"(　－　)")))))),IF(設定!$I$15="所・名",INDEX(リスト!$S$2:$S$48,MATCH($L910,リスト!$R$2:$R$48,0))&amp;"・"&amp;$M910,IF(設定!$I$15="所/名",INDEX(リスト!$S$2:$S$48,MATCH($L910,リスト!$R$2:$R$48,0))&amp;" / "&amp;$M910,IF(設定!$I$15="(所)名","("&amp;INDEX(リスト!$S$2:$S$48,MATCH($L910,リスト!$R$2:$R$48,0))&amp;") "&amp;$M910,IF(設定!$I$15="名・所",$M910&amp;"・"&amp;INDEX(リスト!$S$2:$S$48,MATCH($L910,リスト!$R$2:$R$48,0)),IF(設定!$I$15="名/所",$M910&amp;" / "&amp;INDEX(リスト!$S$2:$S$48,MATCH($L910,リスト!$R$2:$R$48,0)),IF(設定!$I$15="名(所)",$M910&amp;" ("&amp;INDEX(リスト!$S$2:$S$48,MATCH($L910,リスト!$R$2:$R$48,0))&amp;")")))))))))</f>
        <v/>
      </c>
    </row>
    <row r="911" spans="15:22" x14ac:dyDescent="0.4">
      <c r="O911" s="2" t="str">
        <f>IFERROR(IF($B911="","",INDEX(所属情報!$E:$E,MATCH($A911,所属情報!$A:$A,0))),"")</f>
        <v/>
      </c>
      <c r="P911" s="2" t="str">
        <f t="shared" si="42"/>
        <v/>
      </c>
      <c r="Q911" s="2" t="str">
        <f t="shared" si="43"/>
        <v/>
      </c>
      <c r="R911" s="2" t="str">
        <f t="shared" si="44"/>
        <v/>
      </c>
      <c r="S911" s="2" t="str">
        <f>IFERROR(IF($F911="","",INDEX(リスト!$C:$C,MATCH($F911,リスト!$B:$B,0))),"")</f>
        <v/>
      </c>
      <c r="T911" s="2" t="str">
        <f>IFERROR(IF($K911="","",INDEX(リスト!$F:$F,MATCH($K911,リスト!$E:$E,0))),"")</f>
        <v/>
      </c>
      <c r="U911" s="2" t="str">
        <f>IF($B911="","",RIGHT($G911*1000+200+COUNTIF($G$2:$G911,$G911),9))</f>
        <v/>
      </c>
      <c r="V911" s="2" t="str">
        <f>IF(OR($B911="",設定!$I$15="",設定!$I$15="独立"),"",IF($M911="","　－　",IF($L911="",IF(設定!$I$15="所・名","　－　・"&amp;$M911,IF(設定!$I$15="所/名","　－　 / "&amp;$M911,IF(設定!$I$15="(所)名","(　－　) "&amp;$M911,IF(設定!$I$15="名・所",$M911&amp;"・　－　",IF(設定!$I$15="名/所",$M911&amp;" / 　－　",IF(設定!$I$15="名(所)",$M911&amp;"(　－　)")))))),IF(設定!$I$15="所・名",INDEX(リスト!$S$2:$S$48,MATCH($L911,リスト!$R$2:$R$48,0))&amp;"・"&amp;$M911,IF(設定!$I$15="所/名",INDEX(リスト!$S$2:$S$48,MATCH($L911,リスト!$R$2:$R$48,0))&amp;" / "&amp;$M911,IF(設定!$I$15="(所)名","("&amp;INDEX(リスト!$S$2:$S$48,MATCH($L911,リスト!$R$2:$R$48,0))&amp;") "&amp;$M911,IF(設定!$I$15="名・所",$M911&amp;"・"&amp;INDEX(リスト!$S$2:$S$48,MATCH($L911,リスト!$R$2:$R$48,0)),IF(設定!$I$15="名/所",$M911&amp;" / "&amp;INDEX(リスト!$S$2:$S$48,MATCH($L911,リスト!$R$2:$R$48,0)),IF(設定!$I$15="名(所)",$M911&amp;" ("&amp;INDEX(リスト!$S$2:$S$48,MATCH($L911,リスト!$R$2:$R$48,0))&amp;")")))))))))</f>
        <v/>
      </c>
    </row>
    <row r="912" spans="15:22" x14ac:dyDescent="0.4">
      <c r="O912" s="2" t="str">
        <f>IFERROR(IF($B912="","",INDEX(所属情報!$E:$E,MATCH($A912,所属情報!$A:$A,0))),"")</f>
        <v/>
      </c>
      <c r="P912" s="2" t="str">
        <f t="shared" si="42"/>
        <v/>
      </c>
      <c r="Q912" s="2" t="str">
        <f t="shared" si="43"/>
        <v/>
      </c>
      <c r="R912" s="2" t="str">
        <f t="shared" si="44"/>
        <v/>
      </c>
      <c r="S912" s="2" t="str">
        <f>IFERROR(IF($F912="","",INDEX(リスト!$C:$C,MATCH($F912,リスト!$B:$B,0))),"")</f>
        <v/>
      </c>
      <c r="T912" s="2" t="str">
        <f>IFERROR(IF($K912="","",INDEX(リスト!$F:$F,MATCH($K912,リスト!$E:$E,0))),"")</f>
        <v/>
      </c>
      <c r="U912" s="2" t="str">
        <f>IF($B912="","",RIGHT($G912*1000+200+COUNTIF($G$2:$G912,$G912),9))</f>
        <v/>
      </c>
      <c r="V912" s="2" t="str">
        <f>IF(OR($B912="",設定!$I$15="",設定!$I$15="独立"),"",IF($M912="","　－　",IF($L912="",IF(設定!$I$15="所・名","　－　・"&amp;$M912,IF(設定!$I$15="所/名","　－　 / "&amp;$M912,IF(設定!$I$15="(所)名","(　－　) "&amp;$M912,IF(設定!$I$15="名・所",$M912&amp;"・　－　",IF(設定!$I$15="名/所",$M912&amp;" / 　－　",IF(設定!$I$15="名(所)",$M912&amp;"(　－　)")))))),IF(設定!$I$15="所・名",INDEX(リスト!$S$2:$S$48,MATCH($L912,リスト!$R$2:$R$48,0))&amp;"・"&amp;$M912,IF(設定!$I$15="所/名",INDEX(リスト!$S$2:$S$48,MATCH($L912,リスト!$R$2:$R$48,0))&amp;" / "&amp;$M912,IF(設定!$I$15="(所)名","("&amp;INDEX(リスト!$S$2:$S$48,MATCH($L912,リスト!$R$2:$R$48,0))&amp;") "&amp;$M912,IF(設定!$I$15="名・所",$M912&amp;"・"&amp;INDEX(リスト!$S$2:$S$48,MATCH($L912,リスト!$R$2:$R$48,0)),IF(設定!$I$15="名/所",$M912&amp;" / "&amp;INDEX(リスト!$S$2:$S$48,MATCH($L912,リスト!$R$2:$R$48,0)),IF(設定!$I$15="名(所)",$M912&amp;" ("&amp;INDEX(リスト!$S$2:$S$48,MATCH($L912,リスト!$R$2:$R$48,0))&amp;")")))))))))</f>
        <v/>
      </c>
    </row>
    <row r="913" spans="15:22" x14ac:dyDescent="0.4">
      <c r="O913" s="2" t="str">
        <f>IFERROR(IF($B913="","",INDEX(所属情報!$E:$E,MATCH($A913,所属情報!$A:$A,0))),"")</f>
        <v/>
      </c>
      <c r="P913" s="2" t="str">
        <f t="shared" si="42"/>
        <v/>
      </c>
      <c r="Q913" s="2" t="str">
        <f t="shared" si="43"/>
        <v/>
      </c>
      <c r="R913" s="2" t="str">
        <f t="shared" si="44"/>
        <v/>
      </c>
      <c r="S913" s="2" t="str">
        <f>IFERROR(IF($F913="","",INDEX(リスト!$C:$C,MATCH($F913,リスト!$B:$B,0))),"")</f>
        <v/>
      </c>
      <c r="T913" s="2" t="str">
        <f>IFERROR(IF($K913="","",INDEX(リスト!$F:$F,MATCH($K913,リスト!$E:$E,0))),"")</f>
        <v/>
      </c>
      <c r="U913" s="2" t="str">
        <f>IF($B913="","",RIGHT($G913*1000+200+COUNTIF($G$2:$G913,$G913),9))</f>
        <v/>
      </c>
      <c r="V913" s="2" t="str">
        <f>IF(OR($B913="",設定!$I$15="",設定!$I$15="独立"),"",IF($M913="","　－　",IF($L913="",IF(設定!$I$15="所・名","　－　・"&amp;$M913,IF(設定!$I$15="所/名","　－　 / "&amp;$M913,IF(設定!$I$15="(所)名","(　－　) "&amp;$M913,IF(設定!$I$15="名・所",$M913&amp;"・　－　",IF(設定!$I$15="名/所",$M913&amp;" / 　－　",IF(設定!$I$15="名(所)",$M913&amp;"(　－　)")))))),IF(設定!$I$15="所・名",INDEX(リスト!$S$2:$S$48,MATCH($L913,リスト!$R$2:$R$48,0))&amp;"・"&amp;$M913,IF(設定!$I$15="所/名",INDEX(リスト!$S$2:$S$48,MATCH($L913,リスト!$R$2:$R$48,0))&amp;" / "&amp;$M913,IF(設定!$I$15="(所)名","("&amp;INDEX(リスト!$S$2:$S$48,MATCH($L913,リスト!$R$2:$R$48,0))&amp;") "&amp;$M913,IF(設定!$I$15="名・所",$M913&amp;"・"&amp;INDEX(リスト!$S$2:$S$48,MATCH($L913,リスト!$R$2:$R$48,0)),IF(設定!$I$15="名/所",$M913&amp;" / "&amp;INDEX(リスト!$S$2:$S$48,MATCH($L913,リスト!$R$2:$R$48,0)),IF(設定!$I$15="名(所)",$M913&amp;" ("&amp;INDEX(リスト!$S$2:$S$48,MATCH($L913,リスト!$R$2:$R$48,0))&amp;")")))))))))</f>
        <v/>
      </c>
    </row>
    <row r="914" spans="15:22" x14ac:dyDescent="0.4">
      <c r="O914" s="2" t="str">
        <f>IFERROR(IF($B914="","",INDEX(所属情報!$E:$E,MATCH($A914,所属情報!$A:$A,0))),"")</f>
        <v/>
      </c>
      <c r="P914" s="2" t="str">
        <f t="shared" si="42"/>
        <v/>
      </c>
      <c r="Q914" s="2" t="str">
        <f t="shared" si="43"/>
        <v/>
      </c>
      <c r="R914" s="2" t="str">
        <f t="shared" si="44"/>
        <v/>
      </c>
      <c r="S914" s="2" t="str">
        <f>IFERROR(IF($F914="","",INDEX(リスト!$C:$C,MATCH($F914,リスト!$B:$B,0))),"")</f>
        <v/>
      </c>
      <c r="T914" s="2" t="str">
        <f>IFERROR(IF($K914="","",INDEX(リスト!$F:$F,MATCH($K914,リスト!$E:$E,0))),"")</f>
        <v/>
      </c>
      <c r="U914" s="2" t="str">
        <f>IF($B914="","",RIGHT($G914*1000+200+COUNTIF($G$2:$G914,$G914),9))</f>
        <v/>
      </c>
      <c r="V914" s="2" t="str">
        <f>IF(OR($B914="",設定!$I$15="",設定!$I$15="独立"),"",IF($M914="","　－　",IF($L914="",IF(設定!$I$15="所・名","　－　・"&amp;$M914,IF(設定!$I$15="所/名","　－　 / "&amp;$M914,IF(設定!$I$15="(所)名","(　－　) "&amp;$M914,IF(設定!$I$15="名・所",$M914&amp;"・　－　",IF(設定!$I$15="名/所",$M914&amp;" / 　－　",IF(設定!$I$15="名(所)",$M914&amp;"(　－　)")))))),IF(設定!$I$15="所・名",INDEX(リスト!$S$2:$S$48,MATCH($L914,リスト!$R$2:$R$48,0))&amp;"・"&amp;$M914,IF(設定!$I$15="所/名",INDEX(リスト!$S$2:$S$48,MATCH($L914,リスト!$R$2:$R$48,0))&amp;" / "&amp;$M914,IF(設定!$I$15="(所)名","("&amp;INDEX(リスト!$S$2:$S$48,MATCH($L914,リスト!$R$2:$R$48,0))&amp;") "&amp;$M914,IF(設定!$I$15="名・所",$M914&amp;"・"&amp;INDEX(リスト!$S$2:$S$48,MATCH($L914,リスト!$R$2:$R$48,0)),IF(設定!$I$15="名/所",$M914&amp;" / "&amp;INDEX(リスト!$S$2:$S$48,MATCH($L914,リスト!$R$2:$R$48,0)),IF(設定!$I$15="名(所)",$M914&amp;" ("&amp;INDEX(リスト!$S$2:$S$48,MATCH($L914,リスト!$R$2:$R$48,0))&amp;")")))))))))</f>
        <v/>
      </c>
    </row>
    <row r="915" spans="15:22" x14ac:dyDescent="0.4">
      <c r="O915" s="2" t="str">
        <f>IFERROR(IF($B915="","",INDEX(所属情報!$E:$E,MATCH($A915,所属情報!$A:$A,0))),"")</f>
        <v/>
      </c>
      <c r="P915" s="2" t="str">
        <f t="shared" si="42"/>
        <v/>
      </c>
      <c r="Q915" s="2" t="str">
        <f t="shared" si="43"/>
        <v/>
      </c>
      <c r="R915" s="2" t="str">
        <f t="shared" si="44"/>
        <v/>
      </c>
      <c r="S915" s="2" t="str">
        <f>IFERROR(IF($F915="","",INDEX(リスト!$C:$C,MATCH($F915,リスト!$B:$B,0))),"")</f>
        <v/>
      </c>
      <c r="T915" s="2" t="str">
        <f>IFERROR(IF($K915="","",INDEX(リスト!$F:$F,MATCH($K915,リスト!$E:$E,0))),"")</f>
        <v/>
      </c>
      <c r="U915" s="2" t="str">
        <f>IF($B915="","",RIGHT($G915*1000+200+COUNTIF($G$2:$G915,$G915),9))</f>
        <v/>
      </c>
      <c r="V915" s="2" t="str">
        <f>IF(OR($B915="",設定!$I$15="",設定!$I$15="独立"),"",IF($M915="","　－　",IF($L915="",IF(設定!$I$15="所・名","　－　・"&amp;$M915,IF(設定!$I$15="所/名","　－　 / "&amp;$M915,IF(設定!$I$15="(所)名","(　－　) "&amp;$M915,IF(設定!$I$15="名・所",$M915&amp;"・　－　",IF(設定!$I$15="名/所",$M915&amp;" / 　－　",IF(設定!$I$15="名(所)",$M915&amp;"(　－　)")))))),IF(設定!$I$15="所・名",INDEX(リスト!$S$2:$S$48,MATCH($L915,リスト!$R$2:$R$48,0))&amp;"・"&amp;$M915,IF(設定!$I$15="所/名",INDEX(リスト!$S$2:$S$48,MATCH($L915,リスト!$R$2:$R$48,0))&amp;" / "&amp;$M915,IF(設定!$I$15="(所)名","("&amp;INDEX(リスト!$S$2:$S$48,MATCH($L915,リスト!$R$2:$R$48,0))&amp;") "&amp;$M915,IF(設定!$I$15="名・所",$M915&amp;"・"&amp;INDEX(リスト!$S$2:$S$48,MATCH($L915,リスト!$R$2:$R$48,0)),IF(設定!$I$15="名/所",$M915&amp;" / "&amp;INDEX(リスト!$S$2:$S$48,MATCH($L915,リスト!$R$2:$R$48,0)),IF(設定!$I$15="名(所)",$M915&amp;" ("&amp;INDEX(リスト!$S$2:$S$48,MATCH($L915,リスト!$R$2:$R$48,0))&amp;")")))))))))</f>
        <v/>
      </c>
    </row>
    <row r="916" spans="15:22" x14ac:dyDescent="0.4">
      <c r="O916" s="2" t="str">
        <f>IFERROR(IF($B916="","",INDEX(所属情報!$E:$E,MATCH($A916,所属情報!$A:$A,0))),"")</f>
        <v/>
      </c>
      <c r="P916" s="2" t="str">
        <f t="shared" si="42"/>
        <v/>
      </c>
      <c r="Q916" s="2" t="str">
        <f t="shared" si="43"/>
        <v/>
      </c>
      <c r="R916" s="2" t="str">
        <f t="shared" si="44"/>
        <v/>
      </c>
      <c r="S916" s="2" t="str">
        <f>IFERROR(IF($F916="","",INDEX(リスト!$C:$C,MATCH($F916,リスト!$B:$B,0))),"")</f>
        <v/>
      </c>
      <c r="T916" s="2" t="str">
        <f>IFERROR(IF($K916="","",INDEX(リスト!$F:$F,MATCH($K916,リスト!$E:$E,0))),"")</f>
        <v/>
      </c>
      <c r="U916" s="2" t="str">
        <f>IF($B916="","",RIGHT($G916*1000+200+COUNTIF($G$2:$G916,$G916),9))</f>
        <v/>
      </c>
      <c r="V916" s="2" t="str">
        <f>IF(OR($B916="",設定!$I$15="",設定!$I$15="独立"),"",IF($M916="","　－　",IF($L916="",IF(設定!$I$15="所・名","　－　・"&amp;$M916,IF(設定!$I$15="所/名","　－　 / "&amp;$M916,IF(設定!$I$15="(所)名","(　－　) "&amp;$M916,IF(設定!$I$15="名・所",$M916&amp;"・　－　",IF(設定!$I$15="名/所",$M916&amp;" / 　－　",IF(設定!$I$15="名(所)",$M916&amp;"(　－　)")))))),IF(設定!$I$15="所・名",INDEX(リスト!$S$2:$S$48,MATCH($L916,リスト!$R$2:$R$48,0))&amp;"・"&amp;$M916,IF(設定!$I$15="所/名",INDEX(リスト!$S$2:$S$48,MATCH($L916,リスト!$R$2:$R$48,0))&amp;" / "&amp;$M916,IF(設定!$I$15="(所)名","("&amp;INDEX(リスト!$S$2:$S$48,MATCH($L916,リスト!$R$2:$R$48,0))&amp;") "&amp;$M916,IF(設定!$I$15="名・所",$M916&amp;"・"&amp;INDEX(リスト!$S$2:$S$48,MATCH($L916,リスト!$R$2:$R$48,0)),IF(設定!$I$15="名/所",$M916&amp;" / "&amp;INDEX(リスト!$S$2:$S$48,MATCH($L916,リスト!$R$2:$R$48,0)),IF(設定!$I$15="名(所)",$M916&amp;" ("&amp;INDEX(リスト!$S$2:$S$48,MATCH($L916,リスト!$R$2:$R$48,0))&amp;")")))))))))</f>
        <v/>
      </c>
    </row>
    <row r="917" spans="15:22" x14ac:dyDescent="0.4">
      <c r="O917" s="2" t="str">
        <f>IFERROR(IF($B917="","",INDEX(所属情報!$E:$E,MATCH($A917,所属情報!$A:$A,0))),"")</f>
        <v/>
      </c>
      <c r="P917" s="2" t="str">
        <f t="shared" si="42"/>
        <v/>
      </c>
      <c r="Q917" s="2" t="str">
        <f t="shared" si="43"/>
        <v/>
      </c>
      <c r="R917" s="2" t="str">
        <f t="shared" si="44"/>
        <v/>
      </c>
      <c r="S917" s="2" t="str">
        <f>IFERROR(IF($F917="","",INDEX(リスト!$C:$C,MATCH($F917,リスト!$B:$B,0))),"")</f>
        <v/>
      </c>
      <c r="T917" s="2" t="str">
        <f>IFERROR(IF($K917="","",INDEX(リスト!$F:$F,MATCH($K917,リスト!$E:$E,0))),"")</f>
        <v/>
      </c>
      <c r="U917" s="2" t="str">
        <f>IF($B917="","",RIGHT($G917*1000+200+COUNTIF($G$2:$G917,$G917),9))</f>
        <v/>
      </c>
      <c r="V917" s="2" t="str">
        <f>IF(OR($B917="",設定!$I$15="",設定!$I$15="独立"),"",IF($M917="","　－　",IF($L917="",IF(設定!$I$15="所・名","　－　・"&amp;$M917,IF(設定!$I$15="所/名","　－　 / "&amp;$M917,IF(設定!$I$15="(所)名","(　－　) "&amp;$M917,IF(設定!$I$15="名・所",$M917&amp;"・　－　",IF(設定!$I$15="名/所",$M917&amp;" / 　－　",IF(設定!$I$15="名(所)",$M917&amp;"(　－　)")))))),IF(設定!$I$15="所・名",INDEX(リスト!$S$2:$S$48,MATCH($L917,リスト!$R$2:$R$48,0))&amp;"・"&amp;$M917,IF(設定!$I$15="所/名",INDEX(リスト!$S$2:$S$48,MATCH($L917,リスト!$R$2:$R$48,0))&amp;" / "&amp;$M917,IF(設定!$I$15="(所)名","("&amp;INDEX(リスト!$S$2:$S$48,MATCH($L917,リスト!$R$2:$R$48,0))&amp;") "&amp;$M917,IF(設定!$I$15="名・所",$M917&amp;"・"&amp;INDEX(リスト!$S$2:$S$48,MATCH($L917,リスト!$R$2:$R$48,0)),IF(設定!$I$15="名/所",$M917&amp;" / "&amp;INDEX(リスト!$S$2:$S$48,MATCH($L917,リスト!$R$2:$R$48,0)),IF(設定!$I$15="名(所)",$M917&amp;" ("&amp;INDEX(リスト!$S$2:$S$48,MATCH($L917,リスト!$R$2:$R$48,0))&amp;")")))))))))</f>
        <v/>
      </c>
    </row>
    <row r="918" spans="15:22" x14ac:dyDescent="0.4">
      <c r="O918" s="2" t="str">
        <f>IFERROR(IF($B918="","",INDEX(所属情報!$E:$E,MATCH($A918,所属情報!$A:$A,0))),"")</f>
        <v/>
      </c>
      <c r="P918" s="2" t="str">
        <f t="shared" si="42"/>
        <v/>
      </c>
      <c r="Q918" s="2" t="str">
        <f t="shared" si="43"/>
        <v/>
      </c>
      <c r="R918" s="2" t="str">
        <f t="shared" si="44"/>
        <v/>
      </c>
      <c r="S918" s="2" t="str">
        <f>IFERROR(IF($F918="","",INDEX(リスト!$C:$C,MATCH($F918,リスト!$B:$B,0))),"")</f>
        <v/>
      </c>
      <c r="T918" s="2" t="str">
        <f>IFERROR(IF($K918="","",INDEX(リスト!$F:$F,MATCH($K918,リスト!$E:$E,0))),"")</f>
        <v/>
      </c>
      <c r="U918" s="2" t="str">
        <f>IF($B918="","",RIGHT($G918*1000+200+COUNTIF($G$2:$G918,$G918),9))</f>
        <v/>
      </c>
      <c r="V918" s="2" t="str">
        <f>IF(OR($B918="",設定!$I$15="",設定!$I$15="独立"),"",IF($M918="","　－　",IF($L918="",IF(設定!$I$15="所・名","　－　・"&amp;$M918,IF(設定!$I$15="所/名","　－　 / "&amp;$M918,IF(設定!$I$15="(所)名","(　－　) "&amp;$M918,IF(設定!$I$15="名・所",$M918&amp;"・　－　",IF(設定!$I$15="名/所",$M918&amp;" / 　－　",IF(設定!$I$15="名(所)",$M918&amp;"(　－　)")))))),IF(設定!$I$15="所・名",INDEX(リスト!$S$2:$S$48,MATCH($L918,リスト!$R$2:$R$48,0))&amp;"・"&amp;$M918,IF(設定!$I$15="所/名",INDEX(リスト!$S$2:$S$48,MATCH($L918,リスト!$R$2:$R$48,0))&amp;" / "&amp;$M918,IF(設定!$I$15="(所)名","("&amp;INDEX(リスト!$S$2:$S$48,MATCH($L918,リスト!$R$2:$R$48,0))&amp;") "&amp;$M918,IF(設定!$I$15="名・所",$M918&amp;"・"&amp;INDEX(リスト!$S$2:$S$48,MATCH($L918,リスト!$R$2:$R$48,0)),IF(設定!$I$15="名/所",$M918&amp;" / "&amp;INDEX(リスト!$S$2:$S$48,MATCH($L918,リスト!$R$2:$R$48,0)),IF(設定!$I$15="名(所)",$M918&amp;" ("&amp;INDEX(リスト!$S$2:$S$48,MATCH($L918,リスト!$R$2:$R$48,0))&amp;")")))))))))</f>
        <v/>
      </c>
    </row>
    <row r="919" spans="15:22" x14ac:dyDescent="0.4">
      <c r="O919" s="2" t="str">
        <f>IFERROR(IF($B919="","",INDEX(所属情報!$E:$E,MATCH($A919,所属情報!$A:$A,0))),"")</f>
        <v/>
      </c>
      <c r="P919" s="2" t="str">
        <f t="shared" si="42"/>
        <v/>
      </c>
      <c r="Q919" s="2" t="str">
        <f t="shared" si="43"/>
        <v/>
      </c>
      <c r="R919" s="2" t="str">
        <f t="shared" si="44"/>
        <v/>
      </c>
      <c r="S919" s="2" t="str">
        <f>IFERROR(IF($F919="","",INDEX(リスト!$C:$C,MATCH($F919,リスト!$B:$B,0))),"")</f>
        <v/>
      </c>
      <c r="T919" s="2" t="str">
        <f>IFERROR(IF($K919="","",INDEX(リスト!$F:$F,MATCH($K919,リスト!$E:$E,0))),"")</f>
        <v/>
      </c>
      <c r="U919" s="2" t="str">
        <f>IF($B919="","",RIGHT($G919*1000+200+COUNTIF($G$2:$G919,$G919),9))</f>
        <v/>
      </c>
      <c r="V919" s="2" t="str">
        <f>IF(OR($B919="",設定!$I$15="",設定!$I$15="独立"),"",IF($M919="","　－　",IF($L919="",IF(設定!$I$15="所・名","　－　・"&amp;$M919,IF(設定!$I$15="所/名","　－　 / "&amp;$M919,IF(設定!$I$15="(所)名","(　－　) "&amp;$M919,IF(設定!$I$15="名・所",$M919&amp;"・　－　",IF(設定!$I$15="名/所",$M919&amp;" / 　－　",IF(設定!$I$15="名(所)",$M919&amp;"(　－　)")))))),IF(設定!$I$15="所・名",INDEX(リスト!$S$2:$S$48,MATCH($L919,リスト!$R$2:$R$48,0))&amp;"・"&amp;$M919,IF(設定!$I$15="所/名",INDEX(リスト!$S$2:$S$48,MATCH($L919,リスト!$R$2:$R$48,0))&amp;" / "&amp;$M919,IF(設定!$I$15="(所)名","("&amp;INDEX(リスト!$S$2:$S$48,MATCH($L919,リスト!$R$2:$R$48,0))&amp;") "&amp;$M919,IF(設定!$I$15="名・所",$M919&amp;"・"&amp;INDEX(リスト!$S$2:$S$48,MATCH($L919,リスト!$R$2:$R$48,0)),IF(設定!$I$15="名/所",$M919&amp;" / "&amp;INDEX(リスト!$S$2:$S$48,MATCH($L919,リスト!$R$2:$R$48,0)),IF(設定!$I$15="名(所)",$M919&amp;" ("&amp;INDEX(リスト!$S$2:$S$48,MATCH($L919,リスト!$R$2:$R$48,0))&amp;")")))))))))</f>
        <v/>
      </c>
    </row>
    <row r="920" spans="15:22" x14ac:dyDescent="0.4">
      <c r="O920" s="2" t="str">
        <f>IFERROR(IF($B920="","",INDEX(所属情報!$E:$E,MATCH($A920,所属情報!$A:$A,0))),"")</f>
        <v/>
      </c>
      <c r="P920" s="2" t="str">
        <f t="shared" si="42"/>
        <v/>
      </c>
      <c r="Q920" s="2" t="str">
        <f t="shared" si="43"/>
        <v/>
      </c>
      <c r="R920" s="2" t="str">
        <f t="shared" si="44"/>
        <v/>
      </c>
      <c r="S920" s="2" t="str">
        <f>IFERROR(IF($F920="","",INDEX(リスト!$C:$C,MATCH($F920,リスト!$B:$B,0))),"")</f>
        <v/>
      </c>
      <c r="T920" s="2" t="str">
        <f>IFERROR(IF($K920="","",INDEX(リスト!$F:$F,MATCH($K920,リスト!$E:$E,0))),"")</f>
        <v/>
      </c>
      <c r="U920" s="2" t="str">
        <f>IF($B920="","",RIGHT($G920*1000+200+COUNTIF($G$2:$G920,$G920),9))</f>
        <v/>
      </c>
      <c r="V920" s="2" t="str">
        <f>IF(OR($B920="",設定!$I$15="",設定!$I$15="独立"),"",IF($M920="","　－　",IF($L920="",IF(設定!$I$15="所・名","　－　・"&amp;$M920,IF(設定!$I$15="所/名","　－　 / "&amp;$M920,IF(設定!$I$15="(所)名","(　－　) "&amp;$M920,IF(設定!$I$15="名・所",$M920&amp;"・　－　",IF(設定!$I$15="名/所",$M920&amp;" / 　－　",IF(設定!$I$15="名(所)",$M920&amp;"(　－　)")))))),IF(設定!$I$15="所・名",INDEX(リスト!$S$2:$S$48,MATCH($L920,リスト!$R$2:$R$48,0))&amp;"・"&amp;$M920,IF(設定!$I$15="所/名",INDEX(リスト!$S$2:$S$48,MATCH($L920,リスト!$R$2:$R$48,0))&amp;" / "&amp;$M920,IF(設定!$I$15="(所)名","("&amp;INDEX(リスト!$S$2:$S$48,MATCH($L920,リスト!$R$2:$R$48,0))&amp;") "&amp;$M920,IF(設定!$I$15="名・所",$M920&amp;"・"&amp;INDEX(リスト!$S$2:$S$48,MATCH($L920,リスト!$R$2:$R$48,0)),IF(設定!$I$15="名/所",$M920&amp;" / "&amp;INDEX(リスト!$S$2:$S$48,MATCH($L920,リスト!$R$2:$R$48,0)),IF(設定!$I$15="名(所)",$M920&amp;" ("&amp;INDEX(リスト!$S$2:$S$48,MATCH($L920,リスト!$R$2:$R$48,0))&amp;")")))))))))</f>
        <v/>
      </c>
    </row>
    <row r="921" spans="15:22" x14ac:dyDescent="0.4">
      <c r="O921" s="2" t="str">
        <f>IFERROR(IF($B921="","",INDEX(所属情報!$E:$E,MATCH($A921,所属情報!$A:$A,0))),"")</f>
        <v/>
      </c>
      <c r="P921" s="2" t="str">
        <f t="shared" si="42"/>
        <v/>
      </c>
      <c r="Q921" s="2" t="str">
        <f t="shared" si="43"/>
        <v/>
      </c>
      <c r="R921" s="2" t="str">
        <f t="shared" si="44"/>
        <v/>
      </c>
      <c r="S921" s="2" t="str">
        <f>IFERROR(IF($F921="","",INDEX(リスト!$C:$C,MATCH($F921,リスト!$B:$B,0))),"")</f>
        <v/>
      </c>
      <c r="T921" s="2" t="str">
        <f>IFERROR(IF($K921="","",INDEX(リスト!$F:$F,MATCH($K921,リスト!$E:$E,0))),"")</f>
        <v/>
      </c>
      <c r="U921" s="2" t="str">
        <f>IF($B921="","",RIGHT($G921*1000+200+COUNTIF($G$2:$G921,$G921),9))</f>
        <v/>
      </c>
      <c r="V921" s="2" t="str">
        <f>IF(OR($B921="",設定!$I$15="",設定!$I$15="独立"),"",IF($M921="","　－　",IF($L921="",IF(設定!$I$15="所・名","　－　・"&amp;$M921,IF(設定!$I$15="所/名","　－　 / "&amp;$M921,IF(設定!$I$15="(所)名","(　－　) "&amp;$M921,IF(設定!$I$15="名・所",$M921&amp;"・　－　",IF(設定!$I$15="名/所",$M921&amp;" / 　－　",IF(設定!$I$15="名(所)",$M921&amp;"(　－　)")))))),IF(設定!$I$15="所・名",INDEX(リスト!$S$2:$S$48,MATCH($L921,リスト!$R$2:$R$48,0))&amp;"・"&amp;$M921,IF(設定!$I$15="所/名",INDEX(リスト!$S$2:$S$48,MATCH($L921,リスト!$R$2:$R$48,0))&amp;" / "&amp;$M921,IF(設定!$I$15="(所)名","("&amp;INDEX(リスト!$S$2:$S$48,MATCH($L921,リスト!$R$2:$R$48,0))&amp;") "&amp;$M921,IF(設定!$I$15="名・所",$M921&amp;"・"&amp;INDEX(リスト!$S$2:$S$48,MATCH($L921,リスト!$R$2:$R$48,0)),IF(設定!$I$15="名/所",$M921&amp;" / "&amp;INDEX(リスト!$S$2:$S$48,MATCH($L921,リスト!$R$2:$R$48,0)),IF(設定!$I$15="名(所)",$M921&amp;" ("&amp;INDEX(リスト!$S$2:$S$48,MATCH($L921,リスト!$R$2:$R$48,0))&amp;")")))))))))</f>
        <v/>
      </c>
    </row>
    <row r="922" spans="15:22" x14ac:dyDescent="0.4">
      <c r="O922" s="2" t="str">
        <f>IFERROR(IF($B922="","",INDEX(所属情報!$E:$E,MATCH($A922,所属情報!$A:$A,0))),"")</f>
        <v/>
      </c>
      <c r="P922" s="2" t="str">
        <f t="shared" si="42"/>
        <v/>
      </c>
      <c r="Q922" s="2" t="str">
        <f t="shared" si="43"/>
        <v/>
      </c>
      <c r="R922" s="2" t="str">
        <f t="shared" si="44"/>
        <v/>
      </c>
      <c r="S922" s="2" t="str">
        <f>IFERROR(IF($F922="","",INDEX(リスト!$C:$C,MATCH($F922,リスト!$B:$B,0))),"")</f>
        <v/>
      </c>
      <c r="T922" s="2" t="str">
        <f>IFERROR(IF($K922="","",INDEX(リスト!$F:$F,MATCH($K922,リスト!$E:$E,0))),"")</f>
        <v/>
      </c>
      <c r="U922" s="2" t="str">
        <f>IF($B922="","",RIGHT($G922*1000+200+COUNTIF($G$2:$G922,$G922),9))</f>
        <v/>
      </c>
      <c r="V922" s="2" t="str">
        <f>IF(OR($B922="",設定!$I$15="",設定!$I$15="独立"),"",IF($M922="","　－　",IF($L922="",IF(設定!$I$15="所・名","　－　・"&amp;$M922,IF(設定!$I$15="所/名","　－　 / "&amp;$M922,IF(設定!$I$15="(所)名","(　－　) "&amp;$M922,IF(設定!$I$15="名・所",$M922&amp;"・　－　",IF(設定!$I$15="名/所",$M922&amp;" / 　－　",IF(設定!$I$15="名(所)",$M922&amp;"(　－　)")))))),IF(設定!$I$15="所・名",INDEX(リスト!$S$2:$S$48,MATCH($L922,リスト!$R$2:$R$48,0))&amp;"・"&amp;$M922,IF(設定!$I$15="所/名",INDEX(リスト!$S$2:$S$48,MATCH($L922,リスト!$R$2:$R$48,0))&amp;" / "&amp;$M922,IF(設定!$I$15="(所)名","("&amp;INDEX(リスト!$S$2:$S$48,MATCH($L922,リスト!$R$2:$R$48,0))&amp;") "&amp;$M922,IF(設定!$I$15="名・所",$M922&amp;"・"&amp;INDEX(リスト!$S$2:$S$48,MATCH($L922,リスト!$R$2:$R$48,0)),IF(設定!$I$15="名/所",$M922&amp;" / "&amp;INDEX(リスト!$S$2:$S$48,MATCH($L922,リスト!$R$2:$R$48,0)),IF(設定!$I$15="名(所)",$M922&amp;" ("&amp;INDEX(リスト!$S$2:$S$48,MATCH($L922,リスト!$R$2:$R$48,0))&amp;")")))))))))</f>
        <v/>
      </c>
    </row>
    <row r="923" spans="15:22" x14ac:dyDescent="0.4">
      <c r="O923" s="2" t="str">
        <f>IFERROR(IF($B923="","",INDEX(所属情報!$E:$E,MATCH($A923,所属情報!$A:$A,0))),"")</f>
        <v/>
      </c>
      <c r="P923" s="2" t="str">
        <f t="shared" si="42"/>
        <v/>
      </c>
      <c r="Q923" s="2" t="str">
        <f t="shared" si="43"/>
        <v/>
      </c>
      <c r="R923" s="2" t="str">
        <f t="shared" si="44"/>
        <v/>
      </c>
      <c r="S923" s="2" t="str">
        <f>IFERROR(IF($F923="","",INDEX(リスト!$C:$C,MATCH($F923,リスト!$B:$B,0))),"")</f>
        <v/>
      </c>
      <c r="T923" s="2" t="str">
        <f>IFERROR(IF($K923="","",INDEX(リスト!$F:$F,MATCH($K923,リスト!$E:$E,0))),"")</f>
        <v/>
      </c>
      <c r="U923" s="2" t="str">
        <f>IF($B923="","",RIGHT($G923*1000+200+COUNTIF($G$2:$G923,$G923),9))</f>
        <v/>
      </c>
      <c r="V923" s="2" t="str">
        <f>IF(OR($B923="",設定!$I$15="",設定!$I$15="独立"),"",IF($M923="","　－　",IF($L923="",IF(設定!$I$15="所・名","　－　・"&amp;$M923,IF(設定!$I$15="所/名","　－　 / "&amp;$M923,IF(設定!$I$15="(所)名","(　－　) "&amp;$M923,IF(設定!$I$15="名・所",$M923&amp;"・　－　",IF(設定!$I$15="名/所",$M923&amp;" / 　－　",IF(設定!$I$15="名(所)",$M923&amp;"(　－　)")))))),IF(設定!$I$15="所・名",INDEX(リスト!$S$2:$S$48,MATCH($L923,リスト!$R$2:$R$48,0))&amp;"・"&amp;$M923,IF(設定!$I$15="所/名",INDEX(リスト!$S$2:$S$48,MATCH($L923,リスト!$R$2:$R$48,0))&amp;" / "&amp;$M923,IF(設定!$I$15="(所)名","("&amp;INDEX(リスト!$S$2:$S$48,MATCH($L923,リスト!$R$2:$R$48,0))&amp;") "&amp;$M923,IF(設定!$I$15="名・所",$M923&amp;"・"&amp;INDEX(リスト!$S$2:$S$48,MATCH($L923,リスト!$R$2:$R$48,0)),IF(設定!$I$15="名/所",$M923&amp;" / "&amp;INDEX(リスト!$S$2:$S$48,MATCH($L923,リスト!$R$2:$R$48,0)),IF(設定!$I$15="名(所)",$M923&amp;" ("&amp;INDEX(リスト!$S$2:$S$48,MATCH($L923,リスト!$R$2:$R$48,0))&amp;")")))))))))</f>
        <v/>
      </c>
    </row>
    <row r="924" spans="15:22" x14ac:dyDescent="0.4">
      <c r="O924" s="2" t="str">
        <f>IFERROR(IF($B924="","",INDEX(所属情報!$E:$E,MATCH($A924,所属情報!$A:$A,0))),"")</f>
        <v/>
      </c>
      <c r="P924" s="2" t="str">
        <f t="shared" si="42"/>
        <v/>
      </c>
      <c r="Q924" s="2" t="str">
        <f t="shared" si="43"/>
        <v/>
      </c>
      <c r="R924" s="2" t="str">
        <f t="shared" si="44"/>
        <v/>
      </c>
      <c r="S924" s="2" t="str">
        <f>IFERROR(IF($F924="","",INDEX(リスト!$C:$C,MATCH($F924,リスト!$B:$B,0))),"")</f>
        <v/>
      </c>
      <c r="T924" s="2" t="str">
        <f>IFERROR(IF($K924="","",INDEX(リスト!$F:$F,MATCH($K924,リスト!$E:$E,0))),"")</f>
        <v/>
      </c>
      <c r="U924" s="2" t="str">
        <f>IF($B924="","",RIGHT($G924*1000+200+COUNTIF($G$2:$G924,$G924),9))</f>
        <v/>
      </c>
      <c r="V924" s="2" t="str">
        <f>IF(OR($B924="",設定!$I$15="",設定!$I$15="独立"),"",IF($M924="","　－　",IF($L924="",IF(設定!$I$15="所・名","　－　・"&amp;$M924,IF(設定!$I$15="所/名","　－　 / "&amp;$M924,IF(設定!$I$15="(所)名","(　－　) "&amp;$M924,IF(設定!$I$15="名・所",$M924&amp;"・　－　",IF(設定!$I$15="名/所",$M924&amp;" / 　－　",IF(設定!$I$15="名(所)",$M924&amp;"(　－　)")))))),IF(設定!$I$15="所・名",INDEX(リスト!$S$2:$S$48,MATCH($L924,リスト!$R$2:$R$48,0))&amp;"・"&amp;$M924,IF(設定!$I$15="所/名",INDEX(リスト!$S$2:$S$48,MATCH($L924,リスト!$R$2:$R$48,0))&amp;" / "&amp;$M924,IF(設定!$I$15="(所)名","("&amp;INDEX(リスト!$S$2:$S$48,MATCH($L924,リスト!$R$2:$R$48,0))&amp;") "&amp;$M924,IF(設定!$I$15="名・所",$M924&amp;"・"&amp;INDEX(リスト!$S$2:$S$48,MATCH($L924,リスト!$R$2:$R$48,0)),IF(設定!$I$15="名/所",$M924&amp;" / "&amp;INDEX(リスト!$S$2:$S$48,MATCH($L924,リスト!$R$2:$R$48,0)),IF(設定!$I$15="名(所)",$M924&amp;" ("&amp;INDEX(リスト!$S$2:$S$48,MATCH($L924,リスト!$R$2:$R$48,0))&amp;")")))))))))</f>
        <v/>
      </c>
    </row>
    <row r="925" spans="15:22" x14ac:dyDescent="0.4">
      <c r="O925" s="2" t="str">
        <f>IFERROR(IF($B925="","",INDEX(所属情報!$E:$E,MATCH($A925,所属情報!$A:$A,0))),"")</f>
        <v/>
      </c>
      <c r="P925" s="2" t="str">
        <f t="shared" si="42"/>
        <v/>
      </c>
      <c r="Q925" s="2" t="str">
        <f t="shared" si="43"/>
        <v/>
      </c>
      <c r="R925" s="2" t="str">
        <f t="shared" si="44"/>
        <v/>
      </c>
      <c r="S925" s="2" t="str">
        <f>IFERROR(IF($F925="","",INDEX(リスト!$C:$C,MATCH($F925,リスト!$B:$B,0))),"")</f>
        <v/>
      </c>
      <c r="T925" s="2" t="str">
        <f>IFERROR(IF($K925="","",INDEX(リスト!$F:$F,MATCH($K925,リスト!$E:$E,0))),"")</f>
        <v/>
      </c>
      <c r="U925" s="2" t="str">
        <f>IF($B925="","",RIGHT($G925*1000+200+COUNTIF($G$2:$G925,$G925),9))</f>
        <v/>
      </c>
      <c r="V925" s="2" t="str">
        <f>IF(OR($B925="",設定!$I$15="",設定!$I$15="独立"),"",IF($M925="","　－　",IF($L925="",IF(設定!$I$15="所・名","　－　・"&amp;$M925,IF(設定!$I$15="所/名","　－　 / "&amp;$M925,IF(設定!$I$15="(所)名","(　－　) "&amp;$M925,IF(設定!$I$15="名・所",$M925&amp;"・　－　",IF(設定!$I$15="名/所",$M925&amp;" / 　－　",IF(設定!$I$15="名(所)",$M925&amp;"(　－　)")))))),IF(設定!$I$15="所・名",INDEX(リスト!$S$2:$S$48,MATCH($L925,リスト!$R$2:$R$48,0))&amp;"・"&amp;$M925,IF(設定!$I$15="所/名",INDEX(リスト!$S$2:$S$48,MATCH($L925,リスト!$R$2:$R$48,0))&amp;" / "&amp;$M925,IF(設定!$I$15="(所)名","("&amp;INDEX(リスト!$S$2:$S$48,MATCH($L925,リスト!$R$2:$R$48,0))&amp;") "&amp;$M925,IF(設定!$I$15="名・所",$M925&amp;"・"&amp;INDEX(リスト!$S$2:$S$48,MATCH($L925,リスト!$R$2:$R$48,0)),IF(設定!$I$15="名/所",$M925&amp;" / "&amp;INDEX(リスト!$S$2:$S$48,MATCH($L925,リスト!$R$2:$R$48,0)),IF(設定!$I$15="名(所)",$M925&amp;" ("&amp;INDEX(リスト!$S$2:$S$48,MATCH($L925,リスト!$R$2:$R$48,0))&amp;")")))))))))</f>
        <v/>
      </c>
    </row>
    <row r="926" spans="15:22" x14ac:dyDescent="0.4">
      <c r="O926" s="2" t="str">
        <f>IFERROR(IF($B926="","",INDEX(所属情報!$E:$E,MATCH($A926,所属情報!$A:$A,0))),"")</f>
        <v/>
      </c>
      <c r="P926" s="2" t="str">
        <f t="shared" si="42"/>
        <v/>
      </c>
      <c r="Q926" s="2" t="str">
        <f t="shared" si="43"/>
        <v/>
      </c>
      <c r="R926" s="2" t="str">
        <f t="shared" si="44"/>
        <v/>
      </c>
      <c r="S926" s="2" t="str">
        <f>IFERROR(IF($F926="","",INDEX(リスト!$C:$C,MATCH($F926,リスト!$B:$B,0))),"")</f>
        <v/>
      </c>
      <c r="T926" s="2" t="str">
        <f>IFERROR(IF($K926="","",INDEX(リスト!$F:$F,MATCH($K926,リスト!$E:$E,0))),"")</f>
        <v/>
      </c>
      <c r="U926" s="2" t="str">
        <f>IF($B926="","",RIGHT($G926*1000+200+COUNTIF($G$2:$G926,$G926),9))</f>
        <v/>
      </c>
      <c r="V926" s="2" t="str">
        <f>IF(OR($B926="",設定!$I$15="",設定!$I$15="独立"),"",IF($M926="","　－　",IF($L926="",IF(設定!$I$15="所・名","　－　・"&amp;$M926,IF(設定!$I$15="所/名","　－　 / "&amp;$M926,IF(設定!$I$15="(所)名","(　－　) "&amp;$M926,IF(設定!$I$15="名・所",$M926&amp;"・　－　",IF(設定!$I$15="名/所",$M926&amp;" / 　－　",IF(設定!$I$15="名(所)",$M926&amp;"(　－　)")))))),IF(設定!$I$15="所・名",INDEX(リスト!$S$2:$S$48,MATCH($L926,リスト!$R$2:$R$48,0))&amp;"・"&amp;$M926,IF(設定!$I$15="所/名",INDEX(リスト!$S$2:$S$48,MATCH($L926,リスト!$R$2:$R$48,0))&amp;" / "&amp;$M926,IF(設定!$I$15="(所)名","("&amp;INDEX(リスト!$S$2:$S$48,MATCH($L926,リスト!$R$2:$R$48,0))&amp;") "&amp;$M926,IF(設定!$I$15="名・所",$M926&amp;"・"&amp;INDEX(リスト!$S$2:$S$48,MATCH($L926,リスト!$R$2:$R$48,0)),IF(設定!$I$15="名/所",$M926&amp;" / "&amp;INDEX(リスト!$S$2:$S$48,MATCH($L926,リスト!$R$2:$R$48,0)),IF(設定!$I$15="名(所)",$M926&amp;" ("&amp;INDEX(リスト!$S$2:$S$48,MATCH($L926,リスト!$R$2:$R$48,0))&amp;")")))))))))</f>
        <v/>
      </c>
    </row>
    <row r="927" spans="15:22" x14ac:dyDescent="0.4">
      <c r="O927" s="2" t="str">
        <f>IFERROR(IF($B927="","",INDEX(所属情報!$E:$E,MATCH($A927,所属情報!$A:$A,0))),"")</f>
        <v/>
      </c>
      <c r="P927" s="2" t="str">
        <f t="shared" si="42"/>
        <v/>
      </c>
      <c r="Q927" s="2" t="str">
        <f t="shared" si="43"/>
        <v/>
      </c>
      <c r="R927" s="2" t="str">
        <f t="shared" si="44"/>
        <v/>
      </c>
      <c r="S927" s="2" t="str">
        <f>IFERROR(IF($F927="","",INDEX(リスト!$C:$C,MATCH($F927,リスト!$B:$B,0))),"")</f>
        <v/>
      </c>
      <c r="T927" s="2" t="str">
        <f>IFERROR(IF($K927="","",INDEX(リスト!$F:$F,MATCH($K927,リスト!$E:$E,0))),"")</f>
        <v/>
      </c>
      <c r="U927" s="2" t="str">
        <f>IF($B927="","",RIGHT($G927*1000+200+COUNTIF($G$2:$G927,$G927),9))</f>
        <v/>
      </c>
      <c r="V927" s="2" t="str">
        <f>IF(OR($B927="",設定!$I$15="",設定!$I$15="独立"),"",IF($M927="","　－　",IF($L927="",IF(設定!$I$15="所・名","　－　・"&amp;$M927,IF(設定!$I$15="所/名","　－　 / "&amp;$M927,IF(設定!$I$15="(所)名","(　－　) "&amp;$M927,IF(設定!$I$15="名・所",$M927&amp;"・　－　",IF(設定!$I$15="名/所",$M927&amp;" / 　－　",IF(設定!$I$15="名(所)",$M927&amp;"(　－　)")))))),IF(設定!$I$15="所・名",INDEX(リスト!$S$2:$S$48,MATCH($L927,リスト!$R$2:$R$48,0))&amp;"・"&amp;$M927,IF(設定!$I$15="所/名",INDEX(リスト!$S$2:$S$48,MATCH($L927,リスト!$R$2:$R$48,0))&amp;" / "&amp;$M927,IF(設定!$I$15="(所)名","("&amp;INDEX(リスト!$S$2:$S$48,MATCH($L927,リスト!$R$2:$R$48,0))&amp;") "&amp;$M927,IF(設定!$I$15="名・所",$M927&amp;"・"&amp;INDEX(リスト!$S$2:$S$48,MATCH($L927,リスト!$R$2:$R$48,0)),IF(設定!$I$15="名/所",$M927&amp;" / "&amp;INDEX(リスト!$S$2:$S$48,MATCH($L927,リスト!$R$2:$R$48,0)),IF(設定!$I$15="名(所)",$M927&amp;" ("&amp;INDEX(リスト!$S$2:$S$48,MATCH($L927,リスト!$R$2:$R$48,0))&amp;")")))))))))</f>
        <v/>
      </c>
    </row>
    <row r="928" spans="15:22" x14ac:dyDescent="0.4">
      <c r="O928" s="2" t="str">
        <f>IFERROR(IF($B928="","",INDEX(所属情報!$E:$E,MATCH($A928,所属情報!$A:$A,0))),"")</f>
        <v/>
      </c>
      <c r="P928" s="2" t="str">
        <f t="shared" si="42"/>
        <v/>
      </c>
      <c r="Q928" s="2" t="str">
        <f t="shared" si="43"/>
        <v/>
      </c>
      <c r="R928" s="2" t="str">
        <f t="shared" si="44"/>
        <v/>
      </c>
      <c r="S928" s="2" t="str">
        <f>IFERROR(IF($F928="","",INDEX(リスト!$C:$C,MATCH($F928,リスト!$B:$B,0))),"")</f>
        <v/>
      </c>
      <c r="T928" s="2" t="str">
        <f>IFERROR(IF($K928="","",INDEX(リスト!$F:$F,MATCH($K928,リスト!$E:$E,0))),"")</f>
        <v/>
      </c>
      <c r="U928" s="2" t="str">
        <f>IF($B928="","",RIGHT($G928*1000+200+COUNTIF($G$2:$G928,$G928),9))</f>
        <v/>
      </c>
      <c r="V928" s="2" t="str">
        <f>IF(OR($B928="",設定!$I$15="",設定!$I$15="独立"),"",IF($M928="","　－　",IF($L928="",IF(設定!$I$15="所・名","　－　・"&amp;$M928,IF(設定!$I$15="所/名","　－　 / "&amp;$M928,IF(設定!$I$15="(所)名","(　－　) "&amp;$M928,IF(設定!$I$15="名・所",$M928&amp;"・　－　",IF(設定!$I$15="名/所",$M928&amp;" / 　－　",IF(設定!$I$15="名(所)",$M928&amp;"(　－　)")))))),IF(設定!$I$15="所・名",INDEX(リスト!$S$2:$S$48,MATCH($L928,リスト!$R$2:$R$48,0))&amp;"・"&amp;$M928,IF(設定!$I$15="所/名",INDEX(リスト!$S$2:$S$48,MATCH($L928,リスト!$R$2:$R$48,0))&amp;" / "&amp;$M928,IF(設定!$I$15="(所)名","("&amp;INDEX(リスト!$S$2:$S$48,MATCH($L928,リスト!$R$2:$R$48,0))&amp;") "&amp;$M928,IF(設定!$I$15="名・所",$M928&amp;"・"&amp;INDEX(リスト!$S$2:$S$48,MATCH($L928,リスト!$R$2:$R$48,0)),IF(設定!$I$15="名/所",$M928&amp;" / "&amp;INDEX(リスト!$S$2:$S$48,MATCH($L928,リスト!$R$2:$R$48,0)),IF(設定!$I$15="名(所)",$M928&amp;" ("&amp;INDEX(リスト!$S$2:$S$48,MATCH($L928,リスト!$R$2:$R$48,0))&amp;")")))))))))</f>
        <v/>
      </c>
    </row>
    <row r="929" spans="15:22" x14ac:dyDescent="0.4">
      <c r="O929" s="2" t="str">
        <f>IFERROR(IF($B929="","",INDEX(所属情報!$E:$E,MATCH($A929,所属情報!$A:$A,0))),"")</f>
        <v/>
      </c>
      <c r="P929" s="2" t="str">
        <f t="shared" si="42"/>
        <v/>
      </c>
      <c r="Q929" s="2" t="str">
        <f t="shared" si="43"/>
        <v/>
      </c>
      <c r="R929" s="2" t="str">
        <f t="shared" si="44"/>
        <v/>
      </c>
      <c r="S929" s="2" t="str">
        <f>IFERROR(IF($F929="","",INDEX(リスト!$C:$C,MATCH($F929,リスト!$B:$B,0))),"")</f>
        <v/>
      </c>
      <c r="T929" s="2" t="str">
        <f>IFERROR(IF($K929="","",INDEX(リスト!$F:$F,MATCH($K929,リスト!$E:$E,0))),"")</f>
        <v/>
      </c>
      <c r="U929" s="2" t="str">
        <f>IF($B929="","",RIGHT($G929*1000+200+COUNTIF($G$2:$G929,$G929),9))</f>
        <v/>
      </c>
      <c r="V929" s="2" t="str">
        <f>IF(OR($B929="",設定!$I$15="",設定!$I$15="独立"),"",IF($M929="","　－　",IF($L929="",IF(設定!$I$15="所・名","　－　・"&amp;$M929,IF(設定!$I$15="所/名","　－　 / "&amp;$M929,IF(設定!$I$15="(所)名","(　－　) "&amp;$M929,IF(設定!$I$15="名・所",$M929&amp;"・　－　",IF(設定!$I$15="名/所",$M929&amp;" / 　－　",IF(設定!$I$15="名(所)",$M929&amp;"(　－　)")))))),IF(設定!$I$15="所・名",INDEX(リスト!$S$2:$S$48,MATCH($L929,リスト!$R$2:$R$48,0))&amp;"・"&amp;$M929,IF(設定!$I$15="所/名",INDEX(リスト!$S$2:$S$48,MATCH($L929,リスト!$R$2:$R$48,0))&amp;" / "&amp;$M929,IF(設定!$I$15="(所)名","("&amp;INDEX(リスト!$S$2:$S$48,MATCH($L929,リスト!$R$2:$R$48,0))&amp;") "&amp;$M929,IF(設定!$I$15="名・所",$M929&amp;"・"&amp;INDEX(リスト!$S$2:$S$48,MATCH($L929,リスト!$R$2:$R$48,0)),IF(設定!$I$15="名/所",$M929&amp;" / "&amp;INDEX(リスト!$S$2:$S$48,MATCH($L929,リスト!$R$2:$R$48,0)),IF(設定!$I$15="名(所)",$M929&amp;" ("&amp;INDEX(リスト!$S$2:$S$48,MATCH($L929,リスト!$R$2:$R$48,0))&amp;")")))))))))</f>
        <v/>
      </c>
    </row>
    <row r="930" spans="15:22" x14ac:dyDescent="0.4">
      <c r="O930" s="2" t="str">
        <f>IFERROR(IF($B930="","",INDEX(所属情報!$E:$E,MATCH($A930,所属情報!$A:$A,0))),"")</f>
        <v/>
      </c>
      <c r="P930" s="2" t="str">
        <f t="shared" si="42"/>
        <v/>
      </c>
      <c r="Q930" s="2" t="str">
        <f t="shared" si="43"/>
        <v/>
      </c>
      <c r="R930" s="2" t="str">
        <f t="shared" si="44"/>
        <v/>
      </c>
      <c r="S930" s="2" t="str">
        <f>IFERROR(IF($F930="","",INDEX(リスト!$C:$C,MATCH($F930,リスト!$B:$B,0))),"")</f>
        <v/>
      </c>
      <c r="T930" s="2" t="str">
        <f>IFERROR(IF($K930="","",INDEX(リスト!$F:$F,MATCH($K930,リスト!$E:$E,0))),"")</f>
        <v/>
      </c>
      <c r="U930" s="2" t="str">
        <f>IF($B930="","",RIGHT($G930*1000+200+COUNTIF($G$2:$G930,$G930),9))</f>
        <v/>
      </c>
      <c r="V930" s="2" t="str">
        <f>IF(OR($B930="",設定!$I$15="",設定!$I$15="独立"),"",IF($M930="","　－　",IF($L930="",IF(設定!$I$15="所・名","　－　・"&amp;$M930,IF(設定!$I$15="所/名","　－　 / "&amp;$M930,IF(設定!$I$15="(所)名","(　－　) "&amp;$M930,IF(設定!$I$15="名・所",$M930&amp;"・　－　",IF(設定!$I$15="名/所",$M930&amp;" / 　－　",IF(設定!$I$15="名(所)",$M930&amp;"(　－　)")))))),IF(設定!$I$15="所・名",INDEX(リスト!$S$2:$S$48,MATCH($L930,リスト!$R$2:$R$48,0))&amp;"・"&amp;$M930,IF(設定!$I$15="所/名",INDEX(リスト!$S$2:$S$48,MATCH($L930,リスト!$R$2:$R$48,0))&amp;" / "&amp;$M930,IF(設定!$I$15="(所)名","("&amp;INDEX(リスト!$S$2:$S$48,MATCH($L930,リスト!$R$2:$R$48,0))&amp;") "&amp;$M930,IF(設定!$I$15="名・所",$M930&amp;"・"&amp;INDEX(リスト!$S$2:$S$48,MATCH($L930,リスト!$R$2:$R$48,0)),IF(設定!$I$15="名/所",$M930&amp;" / "&amp;INDEX(リスト!$S$2:$S$48,MATCH($L930,リスト!$R$2:$R$48,0)),IF(設定!$I$15="名(所)",$M930&amp;" ("&amp;INDEX(リスト!$S$2:$S$48,MATCH($L930,リスト!$R$2:$R$48,0))&amp;")")))))))))</f>
        <v/>
      </c>
    </row>
    <row r="931" spans="15:22" x14ac:dyDescent="0.4">
      <c r="O931" s="2" t="str">
        <f>IFERROR(IF($B931="","",INDEX(所属情報!$E:$E,MATCH($A931,所属情報!$A:$A,0))),"")</f>
        <v/>
      </c>
      <c r="P931" s="2" t="str">
        <f t="shared" si="42"/>
        <v/>
      </c>
      <c r="Q931" s="2" t="str">
        <f t="shared" si="43"/>
        <v/>
      </c>
      <c r="R931" s="2" t="str">
        <f t="shared" si="44"/>
        <v/>
      </c>
      <c r="S931" s="2" t="str">
        <f>IFERROR(IF($F931="","",INDEX(リスト!$C:$C,MATCH($F931,リスト!$B:$B,0))),"")</f>
        <v/>
      </c>
      <c r="T931" s="2" t="str">
        <f>IFERROR(IF($K931="","",INDEX(リスト!$F:$F,MATCH($K931,リスト!$E:$E,0))),"")</f>
        <v/>
      </c>
      <c r="U931" s="2" t="str">
        <f>IF($B931="","",RIGHT($G931*1000+200+COUNTIF($G$2:$G931,$G931),9))</f>
        <v/>
      </c>
      <c r="V931" s="2" t="str">
        <f>IF(OR($B931="",設定!$I$15="",設定!$I$15="独立"),"",IF($M931="","　－　",IF($L931="",IF(設定!$I$15="所・名","　－　・"&amp;$M931,IF(設定!$I$15="所/名","　－　 / "&amp;$M931,IF(設定!$I$15="(所)名","(　－　) "&amp;$M931,IF(設定!$I$15="名・所",$M931&amp;"・　－　",IF(設定!$I$15="名/所",$M931&amp;" / 　－　",IF(設定!$I$15="名(所)",$M931&amp;"(　－　)")))))),IF(設定!$I$15="所・名",INDEX(リスト!$S$2:$S$48,MATCH($L931,リスト!$R$2:$R$48,0))&amp;"・"&amp;$M931,IF(設定!$I$15="所/名",INDEX(リスト!$S$2:$S$48,MATCH($L931,リスト!$R$2:$R$48,0))&amp;" / "&amp;$M931,IF(設定!$I$15="(所)名","("&amp;INDEX(リスト!$S$2:$S$48,MATCH($L931,リスト!$R$2:$R$48,0))&amp;") "&amp;$M931,IF(設定!$I$15="名・所",$M931&amp;"・"&amp;INDEX(リスト!$S$2:$S$48,MATCH($L931,リスト!$R$2:$R$48,0)),IF(設定!$I$15="名/所",$M931&amp;" / "&amp;INDEX(リスト!$S$2:$S$48,MATCH($L931,リスト!$R$2:$R$48,0)),IF(設定!$I$15="名(所)",$M931&amp;" ("&amp;INDEX(リスト!$S$2:$S$48,MATCH($L931,リスト!$R$2:$R$48,0))&amp;")")))))))))</f>
        <v/>
      </c>
    </row>
    <row r="932" spans="15:22" x14ac:dyDescent="0.4">
      <c r="O932" s="2" t="str">
        <f>IFERROR(IF($B932="","",INDEX(所属情報!$E:$E,MATCH($A932,所属情報!$A:$A,0))),"")</f>
        <v/>
      </c>
      <c r="P932" s="2" t="str">
        <f t="shared" si="42"/>
        <v/>
      </c>
      <c r="Q932" s="2" t="str">
        <f t="shared" si="43"/>
        <v/>
      </c>
      <c r="R932" s="2" t="str">
        <f t="shared" si="44"/>
        <v/>
      </c>
      <c r="S932" s="2" t="str">
        <f>IFERROR(IF($F932="","",INDEX(リスト!$C:$C,MATCH($F932,リスト!$B:$B,0))),"")</f>
        <v/>
      </c>
      <c r="T932" s="2" t="str">
        <f>IFERROR(IF($K932="","",INDEX(リスト!$F:$F,MATCH($K932,リスト!$E:$E,0))),"")</f>
        <v/>
      </c>
      <c r="U932" s="2" t="str">
        <f>IF($B932="","",RIGHT($G932*1000+200+COUNTIF($G$2:$G932,$G932),9))</f>
        <v/>
      </c>
      <c r="V932" s="2" t="str">
        <f>IF(OR($B932="",設定!$I$15="",設定!$I$15="独立"),"",IF($M932="","　－　",IF($L932="",IF(設定!$I$15="所・名","　－　・"&amp;$M932,IF(設定!$I$15="所/名","　－　 / "&amp;$M932,IF(設定!$I$15="(所)名","(　－　) "&amp;$M932,IF(設定!$I$15="名・所",$M932&amp;"・　－　",IF(設定!$I$15="名/所",$M932&amp;" / 　－　",IF(設定!$I$15="名(所)",$M932&amp;"(　－　)")))))),IF(設定!$I$15="所・名",INDEX(リスト!$S$2:$S$48,MATCH($L932,リスト!$R$2:$R$48,0))&amp;"・"&amp;$M932,IF(設定!$I$15="所/名",INDEX(リスト!$S$2:$S$48,MATCH($L932,リスト!$R$2:$R$48,0))&amp;" / "&amp;$M932,IF(設定!$I$15="(所)名","("&amp;INDEX(リスト!$S$2:$S$48,MATCH($L932,リスト!$R$2:$R$48,0))&amp;") "&amp;$M932,IF(設定!$I$15="名・所",$M932&amp;"・"&amp;INDEX(リスト!$S$2:$S$48,MATCH($L932,リスト!$R$2:$R$48,0)),IF(設定!$I$15="名/所",$M932&amp;" / "&amp;INDEX(リスト!$S$2:$S$48,MATCH($L932,リスト!$R$2:$R$48,0)),IF(設定!$I$15="名(所)",$M932&amp;" ("&amp;INDEX(リスト!$S$2:$S$48,MATCH($L932,リスト!$R$2:$R$48,0))&amp;")")))))))))</f>
        <v/>
      </c>
    </row>
    <row r="933" spans="15:22" x14ac:dyDescent="0.4">
      <c r="O933" s="2" t="str">
        <f>IFERROR(IF($B933="","",INDEX(所属情報!$E:$E,MATCH($A933,所属情報!$A:$A,0))),"")</f>
        <v/>
      </c>
      <c r="P933" s="2" t="str">
        <f t="shared" si="42"/>
        <v/>
      </c>
      <c r="Q933" s="2" t="str">
        <f t="shared" si="43"/>
        <v/>
      </c>
      <c r="R933" s="2" t="str">
        <f t="shared" si="44"/>
        <v/>
      </c>
      <c r="S933" s="2" t="str">
        <f>IFERROR(IF($F933="","",INDEX(リスト!$C:$C,MATCH($F933,リスト!$B:$B,0))),"")</f>
        <v/>
      </c>
      <c r="T933" s="2" t="str">
        <f>IFERROR(IF($K933="","",INDEX(リスト!$F:$F,MATCH($K933,リスト!$E:$E,0))),"")</f>
        <v/>
      </c>
      <c r="U933" s="2" t="str">
        <f>IF($B933="","",RIGHT($G933*1000+200+COUNTIF($G$2:$G933,$G933),9))</f>
        <v/>
      </c>
      <c r="V933" s="2" t="str">
        <f>IF(OR($B933="",設定!$I$15="",設定!$I$15="独立"),"",IF($M933="","　－　",IF($L933="",IF(設定!$I$15="所・名","　－　・"&amp;$M933,IF(設定!$I$15="所/名","　－　 / "&amp;$M933,IF(設定!$I$15="(所)名","(　－　) "&amp;$M933,IF(設定!$I$15="名・所",$M933&amp;"・　－　",IF(設定!$I$15="名/所",$M933&amp;" / 　－　",IF(設定!$I$15="名(所)",$M933&amp;"(　－　)")))))),IF(設定!$I$15="所・名",INDEX(リスト!$S$2:$S$48,MATCH($L933,リスト!$R$2:$R$48,0))&amp;"・"&amp;$M933,IF(設定!$I$15="所/名",INDEX(リスト!$S$2:$S$48,MATCH($L933,リスト!$R$2:$R$48,0))&amp;" / "&amp;$M933,IF(設定!$I$15="(所)名","("&amp;INDEX(リスト!$S$2:$S$48,MATCH($L933,リスト!$R$2:$R$48,0))&amp;") "&amp;$M933,IF(設定!$I$15="名・所",$M933&amp;"・"&amp;INDEX(リスト!$S$2:$S$48,MATCH($L933,リスト!$R$2:$R$48,0)),IF(設定!$I$15="名/所",$M933&amp;" / "&amp;INDEX(リスト!$S$2:$S$48,MATCH($L933,リスト!$R$2:$R$48,0)),IF(設定!$I$15="名(所)",$M933&amp;" ("&amp;INDEX(リスト!$S$2:$S$48,MATCH($L933,リスト!$R$2:$R$48,0))&amp;")")))))))))</f>
        <v/>
      </c>
    </row>
    <row r="934" spans="15:22" x14ac:dyDescent="0.4">
      <c r="O934" s="2" t="str">
        <f>IFERROR(IF($B934="","",INDEX(所属情報!$E:$E,MATCH($A934,所属情報!$A:$A,0))),"")</f>
        <v/>
      </c>
      <c r="P934" s="2" t="str">
        <f t="shared" si="42"/>
        <v/>
      </c>
      <c r="Q934" s="2" t="str">
        <f t="shared" si="43"/>
        <v/>
      </c>
      <c r="R934" s="2" t="str">
        <f t="shared" si="44"/>
        <v/>
      </c>
      <c r="S934" s="2" t="str">
        <f>IFERROR(IF($F934="","",INDEX(リスト!$C:$C,MATCH($F934,リスト!$B:$B,0))),"")</f>
        <v/>
      </c>
      <c r="T934" s="2" t="str">
        <f>IFERROR(IF($K934="","",INDEX(リスト!$F:$F,MATCH($K934,リスト!$E:$E,0))),"")</f>
        <v/>
      </c>
      <c r="U934" s="2" t="str">
        <f>IF($B934="","",RIGHT($G934*1000+200+COUNTIF($G$2:$G934,$G934),9))</f>
        <v/>
      </c>
      <c r="V934" s="2" t="str">
        <f>IF(OR($B934="",設定!$I$15="",設定!$I$15="独立"),"",IF($M934="","　－　",IF($L934="",IF(設定!$I$15="所・名","　－　・"&amp;$M934,IF(設定!$I$15="所/名","　－　 / "&amp;$M934,IF(設定!$I$15="(所)名","(　－　) "&amp;$M934,IF(設定!$I$15="名・所",$M934&amp;"・　－　",IF(設定!$I$15="名/所",$M934&amp;" / 　－　",IF(設定!$I$15="名(所)",$M934&amp;"(　－　)")))))),IF(設定!$I$15="所・名",INDEX(リスト!$S$2:$S$48,MATCH($L934,リスト!$R$2:$R$48,0))&amp;"・"&amp;$M934,IF(設定!$I$15="所/名",INDEX(リスト!$S$2:$S$48,MATCH($L934,リスト!$R$2:$R$48,0))&amp;" / "&amp;$M934,IF(設定!$I$15="(所)名","("&amp;INDEX(リスト!$S$2:$S$48,MATCH($L934,リスト!$R$2:$R$48,0))&amp;") "&amp;$M934,IF(設定!$I$15="名・所",$M934&amp;"・"&amp;INDEX(リスト!$S$2:$S$48,MATCH($L934,リスト!$R$2:$R$48,0)),IF(設定!$I$15="名/所",$M934&amp;" / "&amp;INDEX(リスト!$S$2:$S$48,MATCH($L934,リスト!$R$2:$R$48,0)),IF(設定!$I$15="名(所)",$M934&amp;" ("&amp;INDEX(リスト!$S$2:$S$48,MATCH($L934,リスト!$R$2:$R$48,0))&amp;")")))))))))</f>
        <v/>
      </c>
    </row>
    <row r="935" spans="15:22" x14ac:dyDescent="0.4">
      <c r="O935" s="2" t="str">
        <f>IFERROR(IF($B935="","",INDEX(所属情報!$E:$E,MATCH($A935,所属情報!$A:$A,0))),"")</f>
        <v/>
      </c>
      <c r="P935" s="2" t="str">
        <f t="shared" si="42"/>
        <v/>
      </c>
      <c r="Q935" s="2" t="str">
        <f t="shared" si="43"/>
        <v/>
      </c>
      <c r="R935" s="2" t="str">
        <f t="shared" si="44"/>
        <v/>
      </c>
      <c r="S935" s="2" t="str">
        <f>IFERROR(IF($F935="","",INDEX(リスト!$C:$C,MATCH($F935,リスト!$B:$B,0))),"")</f>
        <v/>
      </c>
      <c r="T935" s="2" t="str">
        <f>IFERROR(IF($K935="","",INDEX(リスト!$F:$F,MATCH($K935,リスト!$E:$E,0))),"")</f>
        <v/>
      </c>
      <c r="U935" s="2" t="str">
        <f>IF($B935="","",RIGHT($G935*1000+200+COUNTIF($G$2:$G935,$G935),9))</f>
        <v/>
      </c>
      <c r="V935" s="2" t="str">
        <f>IF(OR($B935="",設定!$I$15="",設定!$I$15="独立"),"",IF($M935="","　－　",IF($L935="",IF(設定!$I$15="所・名","　－　・"&amp;$M935,IF(設定!$I$15="所/名","　－　 / "&amp;$M935,IF(設定!$I$15="(所)名","(　－　) "&amp;$M935,IF(設定!$I$15="名・所",$M935&amp;"・　－　",IF(設定!$I$15="名/所",$M935&amp;" / 　－　",IF(設定!$I$15="名(所)",$M935&amp;"(　－　)")))))),IF(設定!$I$15="所・名",INDEX(リスト!$S$2:$S$48,MATCH($L935,リスト!$R$2:$R$48,0))&amp;"・"&amp;$M935,IF(設定!$I$15="所/名",INDEX(リスト!$S$2:$S$48,MATCH($L935,リスト!$R$2:$R$48,0))&amp;" / "&amp;$M935,IF(設定!$I$15="(所)名","("&amp;INDEX(リスト!$S$2:$S$48,MATCH($L935,リスト!$R$2:$R$48,0))&amp;") "&amp;$M935,IF(設定!$I$15="名・所",$M935&amp;"・"&amp;INDEX(リスト!$S$2:$S$48,MATCH($L935,リスト!$R$2:$R$48,0)),IF(設定!$I$15="名/所",$M935&amp;" / "&amp;INDEX(リスト!$S$2:$S$48,MATCH($L935,リスト!$R$2:$R$48,0)),IF(設定!$I$15="名(所)",$M935&amp;" ("&amp;INDEX(リスト!$S$2:$S$48,MATCH($L935,リスト!$R$2:$R$48,0))&amp;")")))))))))</f>
        <v/>
      </c>
    </row>
    <row r="936" spans="15:22" x14ac:dyDescent="0.4">
      <c r="O936" s="2" t="str">
        <f>IFERROR(IF($B936="","",INDEX(所属情報!$E:$E,MATCH($A936,所属情報!$A:$A,0))),"")</f>
        <v/>
      </c>
      <c r="P936" s="2" t="str">
        <f t="shared" si="42"/>
        <v/>
      </c>
      <c r="Q936" s="2" t="str">
        <f t="shared" si="43"/>
        <v/>
      </c>
      <c r="R936" s="2" t="str">
        <f t="shared" si="44"/>
        <v/>
      </c>
      <c r="S936" s="2" t="str">
        <f>IFERROR(IF($F936="","",INDEX(リスト!$C:$C,MATCH($F936,リスト!$B:$B,0))),"")</f>
        <v/>
      </c>
      <c r="T936" s="2" t="str">
        <f>IFERROR(IF($K936="","",INDEX(リスト!$F:$F,MATCH($K936,リスト!$E:$E,0))),"")</f>
        <v/>
      </c>
      <c r="U936" s="2" t="str">
        <f>IF($B936="","",RIGHT($G936*1000+200+COUNTIF($G$2:$G936,$G936),9))</f>
        <v/>
      </c>
      <c r="V936" s="2" t="str">
        <f>IF(OR($B936="",設定!$I$15="",設定!$I$15="独立"),"",IF($M936="","　－　",IF($L936="",IF(設定!$I$15="所・名","　－　・"&amp;$M936,IF(設定!$I$15="所/名","　－　 / "&amp;$M936,IF(設定!$I$15="(所)名","(　－　) "&amp;$M936,IF(設定!$I$15="名・所",$M936&amp;"・　－　",IF(設定!$I$15="名/所",$M936&amp;" / 　－　",IF(設定!$I$15="名(所)",$M936&amp;"(　－　)")))))),IF(設定!$I$15="所・名",INDEX(リスト!$S$2:$S$48,MATCH($L936,リスト!$R$2:$R$48,0))&amp;"・"&amp;$M936,IF(設定!$I$15="所/名",INDEX(リスト!$S$2:$S$48,MATCH($L936,リスト!$R$2:$R$48,0))&amp;" / "&amp;$M936,IF(設定!$I$15="(所)名","("&amp;INDEX(リスト!$S$2:$S$48,MATCH($L936,リスト!$R$2:$R$48,0))&amp;") "&amp;$M936,IF(設定!$I$15="名・所",$M936&amp;"・"&amp;INDEX(リスト!$S$2:$S$48,MATCH($L936,リスト!$R$2:$R$48,0)),IF(設定!$I$15="名/所",$M936&amp;" / "&amp;INDEX(リスト!$S$2:$S$48,MATCH($L936,リスト!$R$2:$R$48,0)),IF(設定!$I$15="名(所)",$M936&amp;" ("&amp;INDEX(リスト!$S$2:$S$48,MATCH($L936,リスト!$R$2:$R$48,0))&amp;")")))))))))</f>
        <v/>
      </c>
    </row>
    <row r="937" spans="15:22" x14ac:dyDescent="0.4">
      <c r="O937" s="2" t="str">
        <f>IFERROR(IF($B937="","",INDEX(所属情報!$E:$E,MATCH($A937,所属情報!$A:$A,0))),"")</f>
        <v/>
      </c>
      <c r="P937" s="2" t="str">
        <f t="shared" si="42"/>
        <v/>
      </c>
      <c r="Q937" s="2" t="str">
        <f t="shared" si="43"/>
        <v/>
      </c>
      <c r="R937" s="2" t="str">
        <f t="shared" si="44"/>
        <v/>
      </c>
      <c r="S937" s="2" t="str">
        <f>IFERROR(IF($F937="","",INDEX(リスト!$C:$C,MATCH($F937,リスト!$B:$B,0))),"")</f>
        <v/>
      </c>
      <c r="T937" s="2" t="str">
        <f>IFERROR(IF($K937="","",INDEX(リスト!$F:$F,MATCH($K937,リスト!$E:$E,0))),"")</f>
        <v/>
      </c>
      <c r="U937" s="2" t="str">
        <f>IF($B937="","",RIGHT($G937*1000+200+COUNTIF($G$2:$G937,$G937),9))</f>
        <v/>
      </c>
      <c r="V937" s="2" t="str">
        <f>IF(OR($B937="",設定!$I$15="",設定!$I$15="独立"),"",IF($M937="","　－　",IF($L937="",IF(設定!$I$15="所・名","　－　・"&amp;$M937,IF(設定!$I$15="所/名","　－　 / "&amp;$M937,IF(設定!$I$15="(所)名","(　－　) "&amp;$M937,IF(設定!$I$15="名・所",$M937&amp;"・　－　",IF(設定!$I$15="名/所",$M937&amp;" / 　－　",IF(設定!$I$15="名(所)",$M937&amp;"(　－　)")))))),IF(設定!$I$15="所・名",INDEX(リスト!$S$2:$S$48,MATCH($L937,リスト!$R$2:$R$48,0))&amp;"・"&amp;$M937,IF(設定!$I$15="所/名",INDEX(リスト!$S$2:$S$48,MATCH($L937,リスト!$R$2:$R$48,0))&amp;" / "&amp;$M937,IF(設定!$I$15="(所)名","("&amp;INDEX(リスト!$S$2:$S$48,MATCH($L937,リスト!$R$2:$R$48,0))&amp;") "&amp;$M937,IF(設定!$I$15="名・所",$M937&amp;"・"&amp;INDEX(リスト!$S$2:$S$48,MATCH($L937,リスト!$R$2:$R$48,0)),IF(設定!$I$15="名/所",$M937&amp;" / "&amp;INDEX(リスト!$S$2:$S$48,MATCH($L937,リスト!$R$2:$R$48,0)),IF(設定!$I$15="名(所)",$M937&amp;" ("&amp;INDEX(リスト!$S$2:$S$48,MATCH($L937,リスト!$R$2:$R$48,0))&amp;")")))))))))</f>
        <v/>
      </c>
    </row>
    <row r="938" spans="15:22" x14ac:dyDescent="0.4">
      <c r="O938" s="2" t="str">
        <f>IFERROR(IF($B938="","",INDEX(所属情報!$E:$E,MATCH($A938,所属情報!$A:$A,0))),"")</f>
        <v/>
      </c>
      <c r="P938" s="2" t="str">
        <f t="shared" si="42"/>
        <v/>
      </c>
      <c r="Q938" s="2" t="str">
        <f t="shared" si="43"/>
        <v/>
      </c>
      <c r="R938" s="2" t="str">
        <f t="shared" si="44"/>
        <v/>
      </c>
      <c r="S938" s="2" t="str">
        <f>IFERROR(IF($F938="","",INDEX(リスト!$C:$C,MATCH($F938,リスト!$B:$B,0))),"")</f>
        <v/>
      </c>
      <c r="T938" s="2" t="str">
        <f>IFERROR(IF($K938="","",INDEX(リスト!$F:$F,MATCH($K938,リスト!$E:$E,0))),"")</f>
        <v/>
      </c>
      <c r="U938" s="2" t="str">
        <f>IF($B938="","",RIGHT($G938*1000+200+COUNTIF($G$2:$G938,$G938),9))</f>
        <v/>
      </c>
      <c r="V938" s="2" t="str">
        <f>IF(OR($B938="",設定!$I$15="",設定!$I$15="独立"),"",IF($M938="","　－　",IF($L938="",IF(設定!$I$15="所・名","　－　・"&amp;$M938,IF(設定!$I$15="所/名","　－　 / "&amp;$M938,IF(設定!$I$15="(所)名","(　－　) "&amp;$M938,IF(設定!$I$15="名・所",$M938&amp;"・　－　",IF(設定!$I$15="名/所",$M938&amp;" / 　－　",IF(設定!$I$15="名(所)",$M938&amp;"(　－　)")))))),IF(設定!$I$15="所・名",INDEX(リスト!$S$2:$S$48,MATCH($L938,リスト!$R$2:$R$48,0))&amp;"・"&amp;$M938,IF(設定!$I$15="所/名",INDEX(リスト!$S$2:$S$48,MATCH($L938,リスト!$R$2:$R$48,0))&amp;" / "&amp;$M938,IF(設定!$I$15="(所)名","("&amp;INDEX(リスト!$S$2:$S$48,MATCH($L938,リスト!$R$2:$R$48,0))&amp;") "&amp;$M938,IF(設定!$I$15="名・所",$M938&amp;"・"&amp;INDEX(リスト!$S$2:$S$48,MATCH($L938,リスト!$R$2:$R$48,0)),IF(設定!$I$15="名/所",$M938&amp;" / "&amp;INDEX(リスト!$S$2:$S$48,MATCH($L938,リスト!$R$2:$R$48,0)),IF(設定!$I$15="名(所)",$M938&amp;" ("&amp;INDEX(リスト!$S$2:$S$48,MATCH($L938,リスト!$R$2:$R$48,0))&amp;")")))))))))</f>
        <v/>
      </c>
    </row>
    <row r="939" spans="15:22" x14ac:dyDescent="0.4">
      <c r="O939" s="2" t="str">
        <f>IFERROR(IF($B939="","",INDEX(所属情報!$E:$E,MATCH($A939,所属情報!$A:$A,0))),"")</f>
        <v/>
      </c>
      <c r="P939" s="2" t="str">
        <f t="shared" si="42"/>
        <v/>
      </c>
      <c r="Q939" s="2" t="str">
        <f t="shared" si="43"/>
        <v/>
      </c>
      <c r="R939" s="2" t="str">
        <f t="shared" si="44"/>
        <v/>
      </c>
      <c r="S939" s="2" t="str">
        <f>IFERROR(IF($F939="","",INDEX(リスト!$C:$C,MATCH($F939,リスト!$B:$B,0))),"")</f>
        <v/>
      </c>
      <c r="T939" s="2" t="str">
        <f>IFERROR(IF($K939="","",INDEX(リスト!$F:$F,MATCH($K939,リスト!$E:$E,0))),"")</f>
        <v/>
      </c>
      <c r="U939" s="2" t="str">
        <f>IF($B939="","",RIGHT($G939*1000+200+COUNTIF($G$2:$G939,$G939),9))</f>
        <v/>
      </c>
      <c r="V939" s="2" t="str">
        <f>IF(OR($B939="",設定!$I$15="",設定!$I$15="独立"),"",IF($M939="","　－　",IF($L939="",IF(設定!$I$15="所・名","　－　・"&amp;$M939,IF(設定!$I$15="所/名","　－　 / "&amp;$M939,IF(設定!$I$15="(所)名","(　－　) "&amp;$M939,IF(設定!$I$15="名・所",$M939&amp;"・　－　",IF(設定!$I$15="名/所",$M939&amp;" / 　－　",IF(設定!$I$15="名(所)",$M939&amp;"(　－　)")))))),IF(設定!$I$15="所・名",INDEX(リスト!$S$2:$S$48,MATCH($L939,リスト!$R$2:$R$48,0))&amp;"・"&amp;$M939,IF(設定!$I$15="所/名",INDEX(リスト!$S$2:$S$48,MATCH($L939,リスト!$R$2:$R$48,0))&amp;" / "&amp;$M939,IF(設定!$I$15="(所)名","("&amp;INDEX(リスト!$S$2:$S$48,MATCH($L939,リスト!$R$2:$R$48,0))&amp;") "&amp;$M939,IF(設定!$I$15="名・所",$M939&amp;"・"&amp;INDEX(リスト!$S$2:$S$48,MATCH($L939,リスト!$R$2:$R$48,0)),IF(設定!$I$15="名/所",$M939&amp;" / "&amp;INDEX(リスト!$S$2:$S$48,MATCH($L939,リスト!$R$2:$R$48,0)),IF(設定!$I$15="名(所)",$M939&amp;" ("&amp;INDEX(リスト!$S$2:$S$48,MATCH($L939,リスト!$R$2:$R$48,0))&amp;")")))))))))</f>
        <v/>
      </c>
    </row>
    <row r="940" spans="15:22" x14ac:dyDescent="0.4">
      <c r="O940" s="2" t="str">
        <f>IFERROR(IF($B940="","",INDEX(所属情報!$E:$E,MATCH($A940,所属情報!$A:$A,0))),"")</f>
        <v/>
      </c>
      <c r="P940" s="2" t="str">
        <f t="shared" si="42"/>
        <v/>
      </c>
      <c r="Q940" s="2" t="str">
        <f t="shared" si="43"/>
        <v/>
      </c>
      <c r="R940" s="2" t="str">
        <f t="shared" si="44"/>
        <v/>
      </c>
      <c r="S940" s="2" t="str">
        <f>IFERROR(IF($F940="","",INDEX(リスト!$C:$C,MATCH($F940,リスト!$B:$B,0))),"")</f>
        <v/>
      </c>
      <c r="T940" s="2" t="str">
        <f>IFERROR(IF($K940="","",INDEX(リスト!$F:$F,MATCH($K940,リスト!$E:$E,0))),"")</f>
        <v/>
      </c>
      <c r="U940" s="2" t="str">
        <f>IF($B940="","",RIGHT($G940*1000+200+COUNTIF($G$2:$G940,$G940),9))</f>
        <v/>
      </c>
      <c r="V940" s="2" t="str">
        <f>IF(OR($B940="",設定!$I$15="",設定!$I$15="独立"),"",IF($M940="","　－　",IF($L940="",IF(設定!$I$15="所・名","　－　・"&amp;$M940,IF(設定!$I$15="所/名","　－　 / "&amp;$M940,IF(設定!$I$15="(所)名","(　－　) "&amp;$M940,IF(設定!$I$15="名・所",$M940&amp;"・　－　",IF(設定!$I$15="名/所",$M940&amp;" / 　－　",IF(設定!$I$15="名(所)",$M940&amp;"(　－　)")))))),IF(設定!$I$15="所・名",INDEX(リスト!$S$2:$S$48,MATCH($L940,リスト!$R$2:$R$48,0))&amp;"・"&amp;$M940,IF(設定!$I$15="所/名",INDEX(リスト!$S$2:$S$48,MATCH($L940,リスト!$R$2:$R$48,0))&amp;" / "&amp;$M940,IF(設定!$I$15="(所)名","("&amp;INDEX(リスト!$S$2:$S$48,MATCH($L940,リスト!$R$2:$R$48,0))&amp;") "&amp;$M940,IF(設定!$I$15="名・所",$M940&amp;"・"&amp;INDEX(リスト!$S$2:$S$48,MATCH($L940,リスト!$R$2:$R$48,0)),IF(設定!$I$15="名/所",$M940&amp;" / "&amp;INDEX(リスト!$S$2:$S$48,MATCH($L940,リスト!$R$2:$R$48,0)),IF(設定!$I$15="名(所)",$M940&amp;" ("&amp;INDEX(リスト!$S$2:$S$48,MATCH($L940,リスト!$R$2:$R$48,0))&amp;")")))))))))</f>
        <v/>
      </c>
    </row>
    <row r="941" spans="15:22" x14ac:dyDescent="0.4">
      <c r="O941" s="2" t="str">
        <f>IFERROR(IF($B941="","",INDEX(所属情報!$E:$E,MATCH($A941,所属情報!$A:$A,0))),"")</f>
        <v/>
      </c>
      <c r="P941" s="2" t="str">
        <f t="shared" si="42"/>
        <v/>
      </c>
      <c r="Q941" s="2" t="str">
        <f t="shared" si="43"/>
        <v/>
      </c>
      <c r="R941" s="2" t="str">
        <f t="shared" si="44"/>
        <v/>
      </c>
      <c r="S941" s="2" t="str">
        <f>IFERROR(IF($F941="","",INDEX(リスト!$C:$C,MATCH($F941,リスト!$B:$B,0))),"")</f>
        <v/>
      </c>
      <c r="T941" s="2" t="str">
        <f>IFERROR(IF($K941="","",INDEX(リスト!$F:$F,MATCH($K941,リスト!$E:$E,0))),"")</f>
        <v/>
      </c>
      <c r="U941" s="2" t="str">
        <f>IF($B941="","",RIGHT($G941*1000+200+COUNTIF($G$2:$G941,$G941),9))</f>
        <v/>
      </c>
      <c r="V941" s="2" t="str">
        <f>IF(OR($B941="",設定!$I$15="",設定!$I$15="独立"),"",IF($M941="","　－　",IF($L941="",IF(設定!$I$15="所・名","　－　・"&amp;$M941,IF(設定!$I$15="所/名","　－　 / "&amp;$M941,IF(設定!$I$15="(所)名","(　－　) "&amp;$M941,IF(設定!$I$15="名・所",$M941&amp;"・　－　",IF(設定!$I$15="名/所",$M941&amp;" / 　－　",IF(設定!$I$15="名(所)",$M941&amp;"(　－　)")))))),IF(設定!$I$15="所・名",INDEX(リスト!$S$2:$S$48,MATCH($L941,リスト!$R$2:$R$48,0))&amp;"・"&amp;$M941,IF(設定!$I$15="所/名",INDEX(リスト!$S$2:$S$48,MATCH($L941,リスト!$R$2:$R$48,0))&amp;" / "&amp;$M941,IF(設定!$I$15="(所)名","("&amp;INDEX(リスト!$S$2:$S$48,MATCH($L941,リスト!$R$2:$R$48,0))&amp;") "&amp;$M941,IF(設定!$I$15="名・所",$M941&amp;"・"&amp;INDEX(リスト!$S$2:$S$48,MATCH($L941,リスト!$R$2:$R$48,0)),IF(設定!$I$15="名/所",$M941&amp;" / "&amp;INDEX(リスト!$S$2:$S$48,MATCH($L941,リスト!$R$2:$R$48,0)),IF(設定!$I$15="名(所)",$M941&amp;" ("&amp;INDEX(リスト!$S$2:$S$48,MATCH($L941,リスト!$R$2:$R$48,0))&amp;")")))))))))</f>
        <v/>
      </c>
    </row>
    <row r="942" spans="15:22" x14ac:dyDescent="0.4">
      <c r="O942" s="2" t="str">
        <f>IFERROR(IF($B942="","",INDEX(所属情報!$E:$E,MATCH($A942,所属情報!$A:$A,0))),"")</f>
        <v/>
      </c>
      <c r="P942" s="2" t="str">
        <f t="shared" si="42"/>
        <v/>
      </c>
      <c r="Q942" s="2" t="str">
        <f t="shared" si="43"/>
        <v/>
      </c>
      <c r="R942" s="2" t="str">
        <f t="shared" si="44"/>
        <v/>
      </c>
      <c r="S942" s="2" t="str">
        <f>IFERROR(IF($F942="","",INDEX(リスト!$C:$C,MATCH($F942,リスト!$B:$B,0))),"")</f>
        <v/>
      </c>
      <c r="T942" s="2" t="str">
        <f>IFERROR(IF($K942="","",INDEX(リスト!$F:$F,MATCH($K942,リスト!$E:$E,0))),"")</f>
        <v/>
      </c>
      <c r="U942" s="2" t="str">
        <f>IF($B942="","",RIGHT($G942*1000+200+COUNTIF($G$2:$G942,$G942),9))</f>
        <v/>
      </c>
      <c r="V942" s="2" t="str">
        <f>IF(OR($B942="",設定!$I$15="",設定!$I$15="独立"),"",IF($M942="","　－　",IF($L942="",IF(設定!$I$15="所・名","　－　・"&amp;$M942,IF(設定!$I$15="所/名","　－　 / "&amp;$M942,IF(設定!$I$15="(所)名","(　－　) "&amp;$M942,IF(設定!$I$15="名・所",$M942&amp;"・　－　",IF(設定!$I$15="名/所",$M942&amp;" / 　－　",IF(設定!$I$15="名(所)",$M942&amp;"(　－　)")))))),IF(設定!$I$15="所・名",INDEX(リスト!$S$2:$S$48,MATCH($L942,リスト!$R$2:$R$48,0))&amp;"・"&amp;$M942,IF(設定!$I$15="所/名",INDEX(リスト!$S$2:$S$48,MATCH($L942,リスト!$R$2:$R$48,0))&amp;" / "&amp;$M942,IF(設定!$I$15="(所)名","("&amp;INDEX(リスト!$S$2:$S$48,MATCH($L942,リスト!$R$2:$R$48,0))&amp;") "&amp;$M942,IF(設定!$I$15="名・所",$M942&amp;"・"&amp;INDEX(リスト!$S$2:$S$48,MATCH($L942,リスト!$R$2:$R$48,0)),IF(設定!$I$15="名/所",$M942&amp;" / "&amp;INDEX(リスト!$S$2:$S$48,MATCH($L942,リスト!$R$2:$R$48,0)),IF(設定!$I$15="名(所)",$M942&amp;" ("&amp;INDEX(リスト!$S$2:$S$48,MATCH($L942,リスト!$R$2:$R$48,0))&amp;")")))))))))</f>
        <v/>
      </c>
    </row>
    <row r="943" spans="15:22" x14ac:dyDescent="0.4">
      <c r="O943" s="2" t="str">
        <f>IFERROR(IF($B943="","",INDEX(所属情報!$E:$E,MATCH($A943,所属情報!$A:$A,0))),"")</f>
        <v/>
      </c>
      <c r="P943" s="2" t="str">
        <f t="shared" si="42"/>
        <v/>
      </c>
      <c r="Q943" s="2" t="str">
        <f t="shared" si="43"/>
        <v/>
      </c>
      <c r="R943" s="2" t="str">
        <f t="shared" si="44"/>
        <v/>
      </c>
      <c r="S943" s="2" t="str">
        <f>IFERROR(IF($F943="","",INDEX(リスト!$C:$C,MATCH($F943,リスト!$B:$B,0))),"")</f>
        <v/>
      </c>
      <c r="T943" s="2" t="str">
        <f>IFERROR(IF($K943="","",INDEX(リスト!$F:$F,MATCH($K943,リスト!$E:$E,0))),"")</f>
        <v/>
      </c>
      <c r="U943" s="2" t="str">
        <f>IF($B943="","",RIGHT($G943*1000+200+COUNTIF($G$2:$G943,$G943),9))</f>
        <v/>
      </c>
      <c r="V943" s="2" t="str">
        <f>IF(OR($B943="",設定!$I$15="",設定!$I$15="独立"),"",IF($M943="","　－　",IF($L943="",IF(設定!$I$15="所・名","　－　・"&amp;$M943,IF(設定!$I$15="所/名","　－　 / "&amp;$M943,IF(設定!$I$15="(所)名","(　－　) "&amp;$M943,IF(設定!$I$15="名・所",$M943&amp;"・　－　",IF(設定!$I$15="名/所",$M943&amp;" / 　－　",IF(設定!$I$15="名(所)",$M943&amp;"(　－　)")))))),IF(設定!$I$15="所・名",INDEX(リスト!$S$2:$S$48,MATCH($L943,リスト!$R$2:$R$48,0))&amp;"・"&amp;$M943,IF(設定!$I$15="所/名",INDEX(リスト!$S$2:$S$48,MATCH($L943,リスト!$R$2:$R$48,0))&amp;" / "&amp;$M943,IF(設定!$I$15="(所)名","("&amp;INDEX(リスト!$S$2:$S$48,MATCH($L943,リスト!$R$2:$R$48,0))&amp;") "&amp;$M943,IF(設定!$I$15="名・所",$M943&amp;"・"&amp;INDEX(リスト!$S$2:$S$48,MATCH($L943,リスト!$R$2:$R$48,0)),IF(設定!$I$15="名/所",$M943&amp;" / "&amp;INDEX(リスト!$S$2:$S$48,MATCH($L943,リスト!$R$2:$R$48,0)),IF(設定!$I$15="名(所)",$M943&amp;" ("&amp;INDEX(リスト!$S$2:$S$48,MATCH($L943,リスト!$R$2:$R$48,0))&amp;")")))))))))</f>
        <v/>
      </c>
    </row>
    <row r="944" spans="15:22" x14ac:dyDescent="0.4">
      <c r="O944" s="2" t="str">
        <f>IFERROR(IF($B944="","",INDEX(所属情報!$E:$E,MATCH($A944,所属情報!$A:$A,0))),"")</f>
        <v/>
      </c>
      <c r="P944" s="2" t="str">
        <f t="shared" si="42"/>
        <v/>
      </c>
      <c r="Q944" s="2" t="str">
        <f t="shared" si="43"/>
        <v/>
      </c>
      <c r="R944" s="2" t="str">
        <f t="shared" si="44"/>
        <v/>
      </c>
      <c r="S944" s="2" t="str">
        <f>IFERROR(IF($F944="","",INDEX(リスト!$C:$C,MATCH($F944,リスト!$B:$B,0))),"")</f>
        <v/>
      </c>
      <c r="T944" s="2" t="str">
        <f>IFERROR(IF($K944="","",INDEX(リスト!$F:$F,MATCH($K944,リスト!$E:$E,0))),"")</f>
        <v/>
      </c>
      <c r="U944" s="2" t="str">
        <f>IF($B944="","",RIGHT($G944*1000+200+COUNTIF($G$2:$G944,$G944),9))</f>
        <v/>
      </c>
      <c r="V944" s="2" t="str">
        <f>IF(OR($B944="",設定!$I$15="",設定!$I$15="独立"),"",IF($M944="","　－　",IF($L944="",IF(設定!$I$15="所・名","　－　・"&amp;$M944,IF(設定!$I$15="所/名","　－　 / "&amp;$M944,IF(設定!$I$15="(所)名","(　－　) "&amp;$M944,IF(設定!$I$15="名・所",$M944&amp;"・　－　",IF(設定!$I$15="名/所",$M944&amp;" / 　－　",IF(設定!$I$15="名(所)",$M944&amp;"(　－　)")))))),IF(設定!$I$15="所・名",INDEX(リスト!$S$2:$S$48,MATCH($L944,リスト!$R$2:$R$48,0))&amp;"・"&amp;$M944,IF(設定!$I$15="所/名",INDEX(リスト!$S$2:$S$48,MATCH($L944,リスト!$R$2:$R$48,0))&amp;" / "&amp;$M944,IF(設定!$I$15="(所)名","("&amp;INDEX(リスト!$S$2:$S$48,MATCH($L944,リスト!$R$2:$R$48,0))&amp;") "&amp;$M944,IF(設定!$I$15="名・所",$M944&amp;"・"&amp;INDEX(リスト!$S$2:$S$48,MATCH($L944,リスト!$R$2:$R$48,0)),IF(設定!$I$15="名/所",$M944&amp;" / "&amp;INDEX(リスト!$S$2:$S$48,MATCH($L944,リスト!$R$2:$R$48,0)),IF(設定!$I$15="名(所)",$M944&amp;" ("&amp;INDEX(リスト!$S$2:$S$48,MATCH($L944,リスト!$R$2:$R$48,0))&amp;")")))))))))</f>
        <v/>
      </c>
    </row>
    <row r="945" spans="15:22" x14ac:dyDescent="0.4">
      <c r="O945" s="2" t="str">
        <f>IFERROR(IF($B945="","",INDEX(所属情報!$E:$E,MATCH($A945,所属情報!$A:$A,0))),"")</f>
        <v/>
      </c>
      <c r="P945" s="2" t="str">
        <f t="shared" si="42"/>
        <v/>
      </c>
      <c r="Q945" s="2" t="str">
        <f t="shared" si="43"/>
        <v/>
      </c>
      <c r="R945" s="2" t="str">
        <f t="shared" si="44"/>
        <v/>
      </c>
      <c r="S945" s="2" t="str">
        <f>IFERROR(IF($F945="","",INDEX(リスト!$C:$C,MATCH($F945,リスト!$B:$B,0))),"")</f>
        <v/>
      </c>
      <c r="T945" s="2" t="str">
        <f>IFERROR(IF($K945="","",INDEX(リスト!$F:$F,MATCH($K945,リスト!$E:$E,0))),"")</f>
        <v/>
      </c>
      <c r="U945" s="2" t="str">
        <f>IF($B945="","",RIGHT($G945*1000+200+COUNTIF($G$2:$G945,$G945),9))</f>
        <v/>
      </c>
      <c r="V945" s="2" t="str">
        <f>IF(OR($B945="",設定!$I$15="",設定!$I$15="独立"),"",IF($M945="","　－　",IF($L945="",IF(設定!$I$15="所・名","　－　・"&amp;$M945,IF(設定!$I$15="所/名","　－　 / "&amp;$M945,IF(設定!$I$15="(所)名","(　－　) "&amp;$M945,IF(設定!$I$15="名・所",$M945&amp;"・　－　",IF(設定!$I$15="名/所",$M945&amp;" / 　－　",IF(設定!$I$15="名(所)",$M945&amp;"(　－　)")))))),IF(設定!$I$15="所・名",INDEX(リスト!$S$2:$S$48,MATCH($L945,リスト!$R$2:$R$48,0))&amp;"・"&amp;$M945,IF(設定!$I$15="所/名",INDEX(リスト!$S$2:$S$48,MATCH($L945,リスト!$R$2:$R$48,0))&amp;" / "&amp;$M945,IF(設定!$I$15="(所)名","("&amp;INDEX(リスト!$S$2:$S$48,MATCH($L945,リスト!$R$2:$R$48,0))&amp;") "&amp;$M945,IF(設定!$I$15="名・所",$M945&amp;"・"&amp;INDEX(リスト!$S$2:$S$48,MATCH($L945,リスト!$R$2:$R$48,0)),IF(設定!$I$15="名/所",$M945&amp;" / "&amp;INDEX(リスト!$S$2:$S$48,MATCH($L945,リスト!$R$2:$R$48,0)),IF(設定!$I$15="名(所)",$M945&amp;" ("&amp;INDEX(リスト!$S$2:$S$48,MATCH($L945,リスト!$R$2:$R$48,0))&amp;")")))))))))</f>
        <v/>
      </c>
    </row>
    <row r="946" spans="15:22" x14ac:dyDescent="0.4">
      <c r="O946" s="2" t="str">
        <f>IFERROR(IF($B946="","",INDEX(所属情報!$E:$E,MATCH($A946,所属情報!$A:$A,0))),"")</f>
        <v/>
      </c>
      <c r="P946" s="2" t="str">
        <f t="shared" si="42"/>
        <v/>
      </c>
      <c r="Q946" s="2" t="str">
        <f t="shared" si="43"/>
        <v/>
      </c>
      <c r="R946" s="2" t="str">
        <f t="shared" si="44"/>
        <v/>
      </c>
      <c r="S946" s="2" t="str">
        <f>IFERROR(IF($F946="","",INDEX(リスト!$C:$C,MATCH($F946,リスト!$B:$B,0))),"")</f>
        <v/>
      </c>
      <c r="T946" s="2" t="str">
        <f>IFERROR(IF($K946="","",INDEX(リスト!$F:$F,MATCH($K946,リスト!$E:$E,0))),"")</f>
        <v/>
      </c>
      <c r="U946" s="2" t="str">
        <f>IF($B946="","",RIGHT($G946*1000+200+COUNTIF($G$2:$G946,$G946),9))</f>
        <v/>
      </c>
      <c r="V946" s="2" t="str">
        <f>IF(OR($B946="",設定!$I$15="",設定!$I$15="独立"),"",IF($M946="","　－　",IF($L946="",IF(設定!$I$15="所・名","　－　・"&amp;$M946,IF(設定!$I$15="所/名","　－　 / "&amp;$M946,IF(設定!$I$15="(所)名","(　－　) "&amp;$M946,IF(設定!$I$15="名・所",$M946&amp;"・　－　",IF(設定!$I$15="名/所",$M946&amp;" / 　－　",IF(設定!$I$15="名(所)",$M946&amp;"(　－　)")))))),IF(設定!$I$15="所・名",INDEX(リスト!$S$2:$S$48,MATCH($L946,リスト!$R$2:$R$48,0))&amp;"・"&amp;$M946,IF(設定!$I$15="所/名",INDEX(リスト!$S$2:$S$48,MATCH($L946,リスト!$R$2:$R$48,0))&amp;" / "&amp;$M946,IF(設定!$I$15="(所)名","("&amp;INDEX(リスト!$S$2:$S$48,MATCH($L946,リスト!$R$2:$R$48,0))&amp;") "&amp;$M946,IF(設定!$I$15="名・所",$M946&amp;"・"&amp;INDEX(リスト!$S$2:$S$48,MATCH($L946,リスト!$R$2:$R$48,0)),IF(設定!$I$15="名/所",$M946&amp;" / "&amp;INDEX(リスト!$S$2:$S$48,MATCH($L946,リスト!$R$2:$R$48,0)),IF(設定!$I$15="名(所)",$M946&amp;" ("&amp;INDEX(リスト!$S$2:$S$48,MATCH($L946,リスト!$R$2:$R$48,0))&amp;")")))))))))</f>
        <v/>
      </c>
    </row>
    <row r="947" spans="15:22" x14ac:dyDescent="0.4">
      <c r="O947" s="2" t="str">
        <f>IFERROR(IF($B947="","",INDEX(所属情報!$E:$E,MATCH($A947,所属情報!$A:$A,0))),"")</f>
        <v/>
      </c>
      <c r="P947" s="2" t="str">
        <f t="shared" si="42"/>
        <v/>
      </c>
      <c r="Q947" s="2" t="str">
        <f t="shared" si="43"/>
        <v/>
      </c>
      <c r="R947" s="2" t="str">
        <f t="shared" si="44"/>
        <v/>
      </c>
      <c r="S947" s="2" t="str">
        <f>IFERROR(IF($F947="","",INDEX(リスト!$C:$C,MATCH($F947,リスト!$B:$B,0))),"")</f>
        <v/>
      </c>
      <c r="T947" s="2" t="str">
        <f>IFERROR(IF($K947="","",INDEX(リスト!$F:$F,MATCH($K947,リスト!$E:$E,0))),"")</f>
        <v/>
      </c>
      <c r="U947" s="2" t="str">
        <f>IF($B947="","",RIGHT($G947*1000+200+COUNTIF($G$2:$G947,$G947),9))</f>
        <v/>
      </c>
      <c r="V947" s="2" t="str">
        <f>IF(OR($B947="",設定!$I$15="",設定!$I$15="独立"),"",IF($M947="","　－　",IF($L947="",IF(設定!$I$15="所・名","　－　・"&amp;$M947,IF(設定!$I$15="所/名","　－　 / "&amp;$M947,IF(設定!$I$15="(所)名","(　－　) "&amp;$M947,IF(設定!$I$15="名・所",$M947&amp;"・　－　",IF(設定!$I$15="名/所",$M947&amp;" / 　－　",IF(設定!$I$15="名(所)",$M947&amp;"(　－　)")))))),IF(設定!$I$15="所・名",INDEX(リスト!$S$2:$S$48,MATCH($L947,リスト!$R$2:$R$48,0))&amp;"・"&amp;$M947,IF(設定!$I$15="所/名",INDEX(リスト!$S$2:$S$48,MATCH($L947,リスト!$R$2:$R$48,0))&amp;" / "&amp;$M947,IF(設定!$I$15="(所)名","("&amp;INDEX(リスト!$S$2:$S$48,MATCH($L947,リスト!$R$2:$R$48,0))&amp;") "&amp;$M947,IF(設定!$I$15="名・所",$M947&amp;"・"&amp;INDEX(リスト!$S$2:$S$48,MATCH($L947,リスト!$R$2:$R$48,0)),IF(設定!$I$15="名/所",$M947&amp;" / "&amp;INDEX(リスト!$S$2:$S$48,MATCH($L947,リスト!$R$2:$R$48,0)),IF(設定!$I$15="名(所)",$M947&amp;" ("&amp;INDEX(リスト!$S$2:$S$48,MATCH($L947,リスト!$R$2:$R$48,0))&amp;")")))))))))</f>
        <v/>
      </c>
    </row>
    <row r="948" spans="15:22" x14ac:dyDescent="0.4">
      <c r="O948" s="2" t="str">
        <f>IFERROR(IF($B948="","",INDEX(所属情報!$E:$E,MATCH($A948,所属情報!$A:$A,0))),"")</f>
        <v/>
      </c>
      <c r="P948" s="2" t="str">
        <f t="shared" si="42"/>
        <v/>
      </c>
      <c r="Q948" s="2" t="str">
        <f t="shared" si="43"/>
        <v/>
      </c>
      <c r="R948" s="2" t="str">
        <f t="shared" si="44"/>
        <v/>
      </c>
      <c r="S948" s="2" t="str">
        <f>IFERROR(IF($F948="","",INDEX(リスト!$C:$C,MATCH($F948,リスト!$B:$B,0))),"")</f>
        <v/>
      </c>
      <c r="T948" s="2" t="str">
        <f>IFERROR(IF($K948="","",INDEX(リスト!$F:$F,MATCH($K948,リスト!$E:$E,0))),"")</f>
        <v/>
      </c>
      <c r="U948" s="2" t="str">
        <f>IF($B948="","",RIGHT($G948*1000+200+COUNTIF($G$2:$G948,$G948),9))</f>
        <v/>
      </c>
      <c r="V948" s="2" t="str">
        <f>IF(OR($B948="",設定!$I$15="",設定!$I$15="独立"),"",IF($M948="","　－　",IF($L948="",IF(設定!$I$15="所・名","　－　・"&amp;$M948,IF(設定!$I$15="所/名","　－　 / "&amp;$M948,IF(設定!$I$15="(所)名","(　－　) "&amp;$M948,IF(設定!$I$15="名・所",$M948&amp;"・　－　",IF(設定!$I$15="名/所",$M948&amp;" / 　－　",IF(設定!$I$15="名(所)",$M948&amp;"(　－　)")))))),IF(設定!$I$15="所・名",INDEX(リスト!$S$2:$S$48,MATCH($L948,リスト!$R$2:$R$48,0))&amp;"・"&amp;$M948,IF(設定!$I$15="所/名",INDEX(リスト!$S$2:$S$48,MATCH($L948,リスト!$R$2:$R$48,0))&amp;" / "&amp;$M948,IF(設定!$I$15="(所)名","("&amp;INDEX(リスト!$S$2:$S$48,MATCH($L948,リスト!$R$2:$R$48,0))&amp;") "&amp;$M948,IF(設定!$I$15="名・所",$M948&amp;"・"&amp;INDEX(リスト!$S$2:$S$48,MATCH($L948,リスト!$R$2:$R$48,0)),IF(設定!$I$15="名/所",$M948&amp;" / "&amp;INDEX(リスト!$S$2:$S$48,MATCH($L948,リスト!$R$2:$R$48,0)),IF(設定!$I$15="名(所)",$M948&amp;" ("&amp;INDEX(リスト!$S$2:$S$48,MATCH($L948,リスト!$R$2:$R$48,0))&amp;")")))))))))</f>
        <v/>
      </c>
    </row>
    <row r="949" spans="15:22" x14ac:dyDescent="0.4">
      <c r="O949" s="2" t="str">
        <f>IFERROR(IF($B949="","",INDEX(所属情報!$E:$E,MATCH($A949,所属情報!$A:$A,0))),"")</f>
        <v/>
      </c>
      <c r="P949" s="2" t="str">
        <f t="shared" si="42"/>
        <v/>
      </c>
      <c r="Q949" s="2" t="str">
        <f t="shared" si="43"/>
        <v/>
      </c>
      <c r="R949" s="2" t="str">
        <f t="shared" si="44"/>
        <v/>
      </c>
      <c r="S949" s="2" t="str">
        <f>IFERROR(IF($F949="","",INDEX(リスト!$C:$C,MATCH($F949,リスト!$B:$B,0))),"")</f>
        <v/>
      </c>
      <c r="T949" s="2" t="str">
        <f>IFERROR(IF($K949="","",INDEX(リスト!$F:$F,MATCH($K949,リスト!$E:$E,0))),"")</f>
        <v/>
      </c>
      <c r="U949" s="2" t="str">
        <f>IF($B949="","",RIGHT($G949*1000+200+COUNTIF($G$2:$G949,$G949),9))</f>
        <v/>
      </c>
      <c r="V949" s="2" t="str">
        <f>IF(OR($B949="",設定!$I$15="",設定!$I$15="独立"),"",IF($M949="","　－　",IF($L949="",IF(設定!$I$15="所・名","　－　・"&amp;$M949,IF(設定!$I$15="所/名","　－　 / "&amp;$M949,IF(設定!$I$15="(所)名","(　－　) "&amp;$M949,IF(設定!$I$15="名・所",$M949&amp;"・　－　",IF(設定!$I$15="名/所",$M949&amp;" / 　－　",IF(設定!$I$15="名(所)",$M949&amp;"(　－　)")))))),IF(設定!$I$15="所・名",INDEX(リスト!$S$2:$S$48,MATCH($L949,リスト!$R$2:$R$48,0))&amp;"・"&amp;$M949,IF(設定!$I$15="所/名",INDEX(リスト!$S$2:$S$48,MATCH($L949,リスト!$R$2:$R$48,0))&amp;" / "&amp;$M949,IF(設定!$I$15="(所)名","("&amp;INDEX(リスト!$S$2:$S$48,MATCH($L949,リスト!$R$2:$R$48,0))&amp;") "&amp;$M949,IF(設定!$I$15="名・所",$M949&amp;"・"&amp;INDEX(リスト!$S$2:$S$48,MATCH($L949,リスト!$R$2:$R$48,0)),IF(設定!$I$15="名/所",$M949&amp;" / "&amp;INDEX(リスト!$S$2:$S$48,MATCH($L949,リスト!$R$2:$R$48,0)),IF(設定!$I$15="名(所)",$M949&amp;" ("&amp;INDEX(リスト!$S$2:$S$48,MATCH($L949,リスト!$R$2:$R$48,0))&amp;")")))))))))</f>
        <v/>
      </c>
    </row>
    <row r="950" spans="15:22" x14ac:dyDescent="0.4">
      <c r="O950" s="2" t="str">
        <f>IFERROR(IF($B950="","",INDEX(所属情報!$E:$E,MATCH($A950,所属情報!$A:$A,0))),"")</f>
        <v/>
      </c>
      <c r="P950" s="2" t="str">
        <f t="shared" si="42"/>
        <v/>
      </c>
      <c r="Q950" s="2" t="str">
        <f t="shared" si="43"/>
        <v/>
      </c>
      <c r="R950" s="2" t="str">
        <f t="shared" si="44"/>
        <v/>
      </c>
      <c r="S950" s="2" t="str">
        <f>IFERROR(IF($F950="","",INDEX(リスト!$C:$C,MATCH($F950,リスト!$B:$B,0))),"")</f>
        <v/>
      </c>
      <c r="T950" s="2" t="str">
        <f>IFERROR(IF($K950="","",INDEX(リスト!$F:$F,MATCH($K950,リスト!$E:$E,0))),"")</f>
        <v/>
      </c>
      <c r="U950" s="2" t="str">
        <f>IF($B950="","",RIGHT($G950*1000+200+COUNTIF($G$2:$G950,$G950),9))</f>
        <v/>
      </c>
      <c r="V950" s="2" t="str">
        <f>IF(OR($B950="",設定!$I$15="",設定!$I$15="独立"),"",IF($M950="","　－　",IF($L950="",IF(設定!$I$15="所・名","　－　・"&amp;$M950,IF(設定!$I$15="所/名","　－　 / "&amp;$M950,IF(設定!$I$15="(所)名","(　－　) "&amp;$M950,IF(設定!$I$15="名・所",$M950&amp;"・　－　",IF(設定!$I$15="名/所",$M950&amp;" / 　－　",IF(設定!$I$15="名(所)",$M950&amp;"(　－　)")))))),IF(設定!$I$15="所・名",INDEX(リスト!$S$2:$S$48,MATCH($L950,リスト!$R$2:$R$48,0))&amp;"・"&amp;$M950,IF(設定!$I$15="所/名",INDEX(リスト!$S$2:$S$48,MATCH($L950,リスト!$R$2:$R$48,0))&amp;" / "&amp;$M950,IF(設定!$I$15="(所)名","("&amp;INDEX(リスト!$S$2:$S$48,MATCH($L950,リスト!$R$2:$R$48,0))&amp;") "&amp;$M950,IF(設定!$I$15="名・所",$M950&amp;"・"&amp;INDEX(リスト!$S$2:$S$48,MATCH($L950,リスト!$R$2:$R$48,0)),IF(設定!$I$15="名/所",$M950&amp;" / "&amp;INDEX(リスト!$S$2:$S$48,MATCH($L950,リスト!$R$2:$R$48,0)),IF(設定!$I$15="名(所)",$M950&amp;" ("&amp;INDEX(リスト!$S$2:$S$48,MATCH($L950,リスト!$R$2:$R$48,0))&amp;")")))))))))</f>
        <v/>
      </c>
    </row>
    <row r="951" spans="15:22" x14ac:dyDescent="0.4">
      <c r="O951" s="2" t="str">
        <f>IFERROR(IF($B951="","",INDEX(所属情報!$E:$E,MATCH($A951,所属情報!$A:$A,0))),"")</f>
        <v/>
      </c>
      <c r="P951" s="2" t="str">
        <f t="shared" si="42"/>
        <v/>
      </c>
      <c r="Q951" s="2" t="str">
        <f t="shared" si="43"/>
        <v/>
      </c>
      <c r="R951" s="2" t="str">
        <f t="shared" si="44"/>
        <v/>
      </c>
      <c r="S951" s="2" t="str">
        <f>IFERROR(IF($F951="","",INDEX(リスト!$C:$C,MATCH($F951,リスト!$B:$B,0))),"")</f>
        <v/>
      </c>
      <c r="T951" s="2" t="str">
        <f>IFERROR(IF($K951="","",INDEX(リスト!$F:$F,MATCH($K951,リスト!$E:$E,0))),"")</f>
        <v/>
      </c>
      <c r="U951" s="2" t="str">
        <f>IF($B951="","",RIGHT($G951*1000+200+COUNTIF($G$2:$G951,$G951),9))</f>
        <v/>
      </c>
      <c r="V951" s="2" t="str">
        <f>IF(OR($B951="",設定!$I$15="",設定!$I$15="独立"),"",IF($M951="","　－　",IF($L951="",IF(設定!$I$15="所・名","　－　・"&amp;$M951,IF(設定!$I$15="所/名","　－　 / "&amp;$M951,IF(設定!$I$15="(所)名","(　－　) "&amp;$M951,IF(設定!$I$15="名・所",$M951&amp;"・　－　",IF(設定!$I$15="名/所",$M951&amp;" / 　－　",IF(設定!$I$15="名(所)",$M951&amp;"(　－　)")))))),IF(設定!$I$15="所・名",INDEX(リスト!$S$2:$S$48,MATCH($L951,リスト!$R$2:$R$48,0))&amp;"・"&amp;$M951,IF(設定!$I$15="所/名",INDEX(リスト!$S$2:$S$48,MATCH($L951,リスト!$R$2:$R$48,0))&amp;" / "&amp;$M951,IF(設定!$I$15="(所)名","("&amp;INDEX(リスト!$S$2:$S$48,MATCH($L951,リスト!$R$2:$R$48,0))&amp;") "&amp;$M951,IF(設定!$I$15="名・所",$M951&amp;"・"&amp;INDEX(リスト!$S$2:$S$48,MATCH($L951,リスト!$R$2:$R$48,0)),IF(設定!$I$15="名/所",$M951&amp;" / "&amp;INDEX(リスト!$S$2:$S$48,MATCH($L951,リスト!$R$2:$R$48,0)),IF(設定!$I$15="名(所)",$M951&amp;" ("&amp;INDEX(リスト!$S$2:$S$48,MATCH($L951,リスト!$R$2:$R$48,0))&amp;")")))))))))</f>
        <v/>
      </c>
    </row>
    <row r="952" spans="15:22" x14ac:dyDescent="0.4">
      <c r="O952" s="2" t="str">
        <f>IFERROR(IF($B952="","",INDEX(所属情報!$E:$E,MATCH($A952,所属情報!$A:$A,0))),"")</f>
        <v/>
      </c>
      <c r="P952" s="2" t="str">
        <f t="shared" si="42"/>
        <v/>
      </c>
      <c r="Q952" s="2" t="str">
        <f t="shared" si="43"/>
        <v/>
      </c>
      <c r="R952" s="2" t="str">
        <f t="shared" si="44"/>
        <v/>
      </c>
      <c r="S952" s="2" t="str">
        <f>IFERROR(IF($F952="","",INDEX(リスト!$C:$C,MATCH($F952,リスト!$B:$B,0))),"")</f>
        <v/>
      </c>
      <c r="T952" s="2" t="str">
        <f>IFERROR(IF($K952="","",INDEX(リスト!$F:$F,MATCH($K952,リスト!$E:$E,0))),"")</f>
        <v/>
      </c>
      <c r="U952" s="2" t="str">
        <f>IF($B952="","",RIGHT($G952*1000+200+COUNTIF($G$2:$G952,$G952),9))</f>
        <v/>
      </c>
      <c r="V952" s="2" t="str">
        <f>IF(OR($B952="",設定!$I$15="",設定!$I$15="独立"),"",IF($M952="","　－　",IF($L952="",IF(設定!$I$15="所・名","　－　・"&amp;$M952,IF(設定!$I$15="所/名","　－　 / "&amp;$M952,IF(設定!$I$15="(所)名","(　－　) "&amp;$M952,IF(設定!$I$15="名・所",$M952&amp;"・　－　",IF(設定!$I$15="名/所",$M952&amp;" / 　－　",IF(設定!$I$15="名(所)",$M952&amp;"(　－　)")))))),IF(設定!$I$15="所・名",INDEX(リスト!$S$2:$S$48,MATCH($L952,リスト!$R$2:$R$48,0))&amp;"・"&amp;$M952,IF(設定!$I$15="所/名",INDEX(リスト!$S$2:$S$48,MATCH($L952,リスト!$R$2:$R$48,0))&amp;" / "&amp;$M952,IF(設定!$I$15="(所)名","("&amp;INDEX(リスト!$S$2:$S$48,MATCH($L952,リスト!$R$2:$R$48,0))&amp;") "&amp;$M952,IF(設定!$I$15="名・所",$M952&amp;"・"&amp;INDEX(リスト!$S$2:$S$48,MATCH($L952,リスト!$R$2:$R$48,0)),IF(設定!$I$15="名/所",$M952&amp;" / "&amp;INDEX(リスト!$S$2:$S$48,MATCH($L952,リスト!$R$2:$R$48,0)),IF(設定!$I$15="名(所)",$M952&amp;" ("&amp;INDEX(リスト!$S$2:$S$48,MATCH($L952,リスト!$R$2:$R$48,0))&amp;")")))))))))</f>
        <v/>
      </c>
    </row>
    <row r="953" spans="15:22" x14ac:dyDescent="0.4">
      <c r="O953" s="2" t="str">
        <f>IFERROR(IF($B953="","",INDEX(所属情報!$E:$E,MATCH($A953,所属情報!$A:$A,0))),"")</f>
        <v/>
      </c>
      <c r="P953" s="2" t="str">
        <f t="shared" si="42"/>
        <v/>
      </c>
      <c r="Q953" s="2" t="str">
        <f t="shared" si="43"/>
        <v/>
      </c>
      <c r="R953" s="2" t="str">
        <f t="shared" si="44"/>
        <v/>
      </c>
      <c r="S953" s="2" t="str">
        <f>IFERROR(IF($F953="","",INDEX(リスト!$C:$C,MATCH($F953,リスト!$B:$B,0))),"")</f>
        <v/>
      </c>
      <c r="T953" s="2" t="str">
        <f>IFERROR(IF($K953="","",INDEX(リスト!$F:$F,MATCH($K953,リスト!$E:$E,0))),"")</f>
        <v/>
      </c>
      <c r="U953" s="2" t="str">
        <f>IF($B953="","",RIGHT($G953*1000+200+COUNTIF($G$2:$G953,$G953),9))</f>
        <v/>
      </c>
      <c r="V953" s="2" t="str">
        <f>IF(OR($B953="",設定!$I$15="",設定!$I$15="独立"),"",IF($M953="","　－　",IF($L953="",IF(設定!$I$15="所・名","　－　・"&amp;$M953,IF(設定!$I$15="所/名","　－　 / "&amp;$M953,IF(設定!$I$15="(所)名","(　－　) "&amp;$M953,IF(設定!$I$15="名・所",$M953&amp;"・　－　",IF(設定!$I$15="名/所",$M953&amp;" / 　－　",IF(設定!$I$15="名(所)",$M953&amp;"(　－　)")))))),IF(設定!$I$15="所・名",INDEX(リスト!$S$2:$S$48,MATCH($L953,リスト!$R$2:$R$48,0))&amp;"・"&amp;$M953,IF(設定!$I$15="所/名",INDEX(リスト!$S$2:$S$48,MATCH($L953,リスト!$R$2:$R$48,0))&amp;" / "&amp;$M953,IF(設定!$I$15="(所)名","("&amp;INDEX(リスト!$S$2:$S$48,MATCH($L953,リスト!$R$2:$R$48,0))&amp;") "&amp;$M953,IF(設定!$I$15="名・所",$M953&amp;"・"&amp;INDEX(リスト!$S$2:$S$48,MATCH($L953,リスト!$R$2:$R$48,0)),IF(設定!$I$15="名/所",$M953&amp;" / "&amp;INDEX(リスト!$S$2:$S$48,MATCH($L953,リスト!$R$2:$R$48,0)),IF(設定!$I$15="名(所)",$M953&amp;" ("&amp;INDEX(リスト!$S$2:$S$48,MATCH($L953,リスト!$R$2:$R$48,0))&amp;")")))))))))</f>
        <v/>
      </c>
    </row>
    <row r="954" spans="15:22" x14ac:dyDescent="0.4">
      <c r="O954" s="2" t="str">
        <f>IFERROR(IF($B954="","",INDEX(所属情報!$E:$E,MATCH($A954,所属情報!$A:$A,0))),"")</f>
        <v/>
      </c>
      <c r="P954" s="2" t="str">
        <f t="shared" si="42"/>
        <v/>
      </c>
      <c r="Q954" s="2" t="str">
        <f t="shared" si="43"/>
        <v/>
      </c>
      <c r="R954" s="2" t="str">
        <f t="shared" si="44"/>
        <v/>
      </c>
      <c r="S954" s="2" t="str">
        <f>IFERROR(IF($F954="","",INDEX(リスト!$C:$C,MATCH($F954,リスト!$B:$B,0))),"")</f>
        <v/>
      </c>
      <c r="T954" s="2" t="str">
        <f>IFERROR(IF($K954="","",INDEX(リスト!$F:$F,MATCH($K954,リスト!$E:$E,0))),"")</f>
        <v/>
      </c>
      <c r="U954" s="2" t="str">
        <f>IF($B954="","",RIGHT($G954*1000+200+COUNTIF($G$2:$G954,$G954),9))</f>
        <v/>
      </c>
      <c r="V954" s="2" t="str">
        <f>IF(OR($B954="",設定!$I$15="",設定!$I$15="独立"),"",IF($M954="","　－　",IF($L954="",IF(設定!$I$15="所・名","　－　・"&amp;$M954,IF(設定!$I$15="所/名","　－　 / "&amp;$M954,IF(設定!$I$15="(所)名","(　－　) "&amp;$M954,IF(設定!$I$15="名・所",$M954&amp;"・　－　",IF(設定!$I$15="名/所",$M954&amp;" / 　－　",IF(設定!$I$15="名(所)",$M954&amp;"(　－　)")))))),IF(設定!$I$15="所・名",INDEX(リスト!$S$2:$S$48,MATCH($L954,リスト!$R$2:$R$48,0))&amp;"・"&amp;$M954,IF(設定!$I$15="所/名",INDEX(リスト!$S$2:$S$48,MATCH($L954,リスト!$R$2:$R$48,0))&amp;" / "&amp;$M954,IF(設定!$I$15="(所)名","("&amp;INDEX(リスト!$S$2:$S$48,MATCH($L954,リスト!$R$2:$R$48,0))&amp;") "&amp;$M954,IF(設定!$I$15="名・所",$M954&amp;"・"&amp;INDEX(リスト!$S$2:$S$48,MATCH($L954,リスト!$R$2:$R$48,0)),IF(設定!$I$15="名/所",$M954&amp;" / "&amp;INDEX(リスト!$S$2:$S$48,MATCH($L954,リスト!$R$2:$R$48,0)),IF(設定!$I$15="名(所)",$M954&amp;" ("&amp;INDEX(リスト!$S$2:$S$48,MATCH($L954,リスト!$R$2:$R$48,0))&amp;")")))))))))</f>
        <v/>
      </c>
    </row>
    <row r="955" spans="15:22" x14ac:dyDescent="0.4">
      <c r="O955" s="2" t="str">
        <f>IFERROR(IF($B955="","",INDEX(所属情報!$E:$E,MATCH($A955,所属情報!$A:$A,0))),"")</f>
        <v/>
      </c>
      <c r="P955" s="2" t="str">
        <f t="shared" si="42"/>
        <v/>
      </c>
      <c r="Q955" s="2" t="str">
        <f t="shared" si="43"/>
        <v/>
      </c>
      <c r="R955" s="2" t="str">
        <f t="shared" si="44"/>
        <v/>
      </c>
      <c r="S955" s="2" t="str">
        <f>IFERROR(IF($F955="","",INDEX(リスト!$C:$C,MATCH($F955,リスト!$B:$B,0))),"")</f>
        <v/>
      </c>
      <c r="T955" s="2" t="str">
        <f>IFERROR(IF($K955="","",INDEX(リスト!$F:$F,MATCH($K955,リスト!$E:$E,0))),"")</f>
        <v/>
      </c>
      <c r="U955" s="2" t="str">
        <f>IF($B955="","",RIGHT($G955*1000+200+COUNTIF($G$2:$G955,$G955),9))</f>
        <v/>
      </c>
      <c r="V955" s="2" t="str">
        <f>IF(OR($B955="",設定!$I$15="",設定!$I$15="独立"),"",IF($M955="","　－　",IF($L955="",IF(設定!$I$15="所・名","　－　・"&amp;$M955,IF(設定!$I$15="所/名","　－　 / "&amp;$M955,IF(設定!$I$15="(所)名","(　－　) "&amp;$M955,IF(設定!$I$15="名・所",$M955&amp;"・　－　",IF(設定!$I$15="名/所",$M955&amp;" / 　－　",IF(設定!$I$15="名(所)",$M955&amp;"(　－　)")))))),IF(設定!$I$15="所・名",INDEX(リスト!$S$2:$S$48,MATCH($L955,リスト!$R$2:$R$48,0))&amp;"・"&amp;$M955,IF(設定!$I$15="所/名",INDEX(リスト!$S$2:$S$48,MATCH($L955,リスト!$R$2:$R$48,0))&amp;" / "&amp;$M955,IF(設定!$I$15="(所)名","("&amp;INDEX(リスト!$S$2:$S$48,MATCH($L955,リスト!$R$2:$R$48,0))&amp;") "&amp;$M955,IF(設定!$I$15="名・所",$M955&amp;"・"&amp;INDEX(リスト!$S$2:$S$48,MATCH($L955,リスト!$R$2:$R$48,0)),IF(設定!$I$15="名/所",$M955&amp;" / "&amp;INDEX(リスト!$S$2:$S$48,MATCH($L955,リスト!$R$2:$R$48,0)),IF(設定!$I$15="名(所)",$M955&amp;" ("&amp;INDEX(リスト!$S$2:$S$48,MATCH($L955,リスト!$R$2:$R$48,0))&amp;")")))))))))</f>
        <v/>
      </c>
    </row>
    <row r="956" spans="15:22" x14ac:dyDescent="0.4">
      <c r="O956" s="2" t="str">
        <f>IFERROR(IF($B956="","",INDEX(所属情報!$E:$E,MATCH($A956,所属情報!$A:$A,0))),"")</f>
        <v/>
      </c>
      <c r="P956" s="2" t="str">
        <f t="shared" si="42"/>
        <v/>
      </c>
      <c r="Q956" s="2" t="str">
        <f t="shared" si="43"/>
        <v/>
      </c>
      <c r="R956" s="2" t="str">
        <f t="shared" si="44"/>
        <v/>
      </c>
      <c r="S956" s="2" t="str">
        <f>IFERROR(IF($F956="","",INDEX(リスト!$C:$C,MATCH($F956,リスト!$B:$B,0))),"")</f>
        <v/>
      </c>
      <c r="T956" s="2" t="str">
        <f>IFERROR(IF($K956="","",INDEX(リスト!$F:$F,MATCH($K956,リスト!$E:$E,0))),"")</f>
        <v/>
      </c>
      <c r="U956" s="2" t="str">
        <f>IF($B956="","",RIGHT($G956*1000+200+COUNTIF($G$2:$G956,$G956),9))</f>
        <v/>
      </c>
      <c r="V956" s="2" t="str">
        <f>IF(OR($B956="",設定!$I$15="",設定!$I$15="独立"),"",IF($M956="","　－　",IF($L956="",IF(設定!$I$15="所・名","　－　・"&amp;$M956,IF(設定!$I$15="所/名","　－　 / "&amp;$M956,IF(設定!$I$15="(所)名","(　－　) "&amp;$M956,IF(設定!$I$15="名・所",$M956&amp;"・　－　",IF(設定!$I$15="名/所",$M956&amp;" / 　－　",IF(設定!$I$15="名(所)",$M956&amp;"(　－　)")))))),IF(設定!$I$15="所・名",INDEX(リスト!$S$2:$S$48,MATCH($L956,リスト!$R$2:$R$48,0))&amp;"・"&amp;$M956,IF(設定!$I$15="所/名",INDEX(リスト!$S$2:$S$48,MATCH($L956,リスト!$R$2:$R$48,0))&amp;" / "&amp;$M956,IF(設定!$I$15="(所)名","("&amp;INDEX(リスト!$S$2:$S$48,MATCH($L956,リスト!$R$2:$R$48,0))&amp;") "&amp;$M956,IF(設定!$I$15="名・所",$M956&amp;"・"&amp;INDEX(リスト!$S$2:$S$48,MATCH($L956,リスト!$R$2:$R$48,0)),IF(設定!$I$15="名/所",$M956&amp;" / "&amp;INDEX(リスト!$S$2:$S$48,MATCH($L956,リスト!$R$2:$R$48,0)),IF(設定!$I$15="名(所)",$M956&amp;" ("&amp;INDEX(リスト!$S$2:$S$48,MATCH($L956,リスト!$R$2:$R$48,0))&amp;")")))))))))</f>
        <v/>
      </c>
    </row>
    <row r="957" spans="15:22" x14ac:dyDescent="0.4">
      <c r="O957" s="2" t="str">
        <f>IFERROR(IF($B957="","",INDEX(所属情報!$E:$E,MATCH($A957,所属情報!$A:$A,0))),"")</f>
        <v/>
      </c>
      <c r="P957" s="2" t="str">
        <f t="shared" si="42"/>
        <v/>
      </c>
      <c r="Q957" s="2" t="str">
        <f t="shared" si="43"/>
        <v/>
      </c>
      <c r="R957" s="2" t="str">
        <f t="shared" si="44"/>
        <v/>
      </c>
      <c r="S957" s="2" t="str">
        <f>IFERROR(IF($F957="","",INDEX(リスト!$C:$C,MATCH($F957,リスト!$B:$B,0))),"")</f>
        <v/>
      </c>
      <c r="T957" s="2" t="str">
        <f>IFERROR(IF($K957="","",INDEX(リスト!$F:$F,MATCH($K957,リスト!$E:$E,0))),"")</f>
        <v/>
      </c>
      <c r="U957" s="2" t="str">
        <f>IF($B957="","",RIGHT($G957*1000+200+COUNTIF($G$2:$G957,$G957),9))</f>
        <v/>
      </c>
      <c r="V957" s="2" t="str">
        <f>IF(OR($B957="",設定!$I$15="",設定!$I$15="独立"),"",IF($M957="","　－　",IF($L957="",IF(設定!$I$15="所・名","　－　・"&amp;$M957,IF(設定!$I$15="所/名","　－　 / "&amp;$M957,IF(設定!$I$15="(所)名","(　－　) "&amp;$M957,IF(設定!$I$15="名・所",$M957&amp;"・　－　",IF(設定!$I$15="名/所",$M957&amp;" / 　－　",IF(設定!$I$15="名(所)",$M957&amp;"(　－　)")))))),IF(設定!$I$15="所・名",INDEX(リスト!$S$2:$S$48,MATCH($L957,リスト!$R$2:$R$48,0))&amp;"・"&amp;$M957,IF(設定!$I$15="所/名",INDEX(リスト!$S$2:$S$48,MATCH($L957,リスト!$R$2:$R$48,0))&amp;" / "&amp;$M957,IF(設定!$I$15="(所)名","("&amp;INDEX(リスト!$S$2:$S$48,MATCH($L957,リスト!$R$2:$R$48,0))&amp;") "&amp;$M957,IF(設定!$I$15="名・所",$M957&amp;"・"&amp;INDEX(リスト!$S$2:$S$48,MATCH($L957,リスト!$R$2:$R$48,0)),IF(設定!$I$15="名/所",$M957&amp;" / "&amp;INDEX(リスト!$S$2:$S$48,MATCH($L957,リスト!$R$2:$R$48,0)),IF(設定!$I$15="名(所)",$M957&amp;" ("&amp;INDEX(リスト!$S$2:$S$48,MATCH($L957,リスト!$R$2:$R$48,0))&amp;")")))))))))</f>
        <v/>
      </c>
    </row>
    <row r="958" spans="15:22" x14ac:dyDescent="0.4">
      <c r="O958" s="2" t="str">
        <f>IFERROR(IF($B958="","",INDEX(所属情報!$E:$E,MATCH($A958,所属情報!$A:$A,0))),"")</f>
        <v/>
      </c>
      <c r="P958" s="2" t="str">
        <f t="shared" si="42"/>
        <v/>
      </c>
      <c r="Q958" s="2" t="str">
        <f t="shared" si="43"/>
        <v/>
      </c>
      <c r="R958" s="2" t="str">
        <f t="shared" si="44"/>
        <v/>
      </c>
      <c r="S958" s="2" t="str">
        <f>IFERROR(IF($F958="","",INDEX(リスト!$C:$C,MATCH($F958,リスト!$B:$B,0))),"")</f>
        <v/>
      </c>
      <c r="T958" s="2" t="str">
        <f>IFERROR(IF($K958="","",INDEX(リスト!$F:$F,MATCH($K958,リスト!$E:$E,0))),"")</f>
        <v/>
      </c>
      <c r="U958" s="2" t="str">
        <f>IF($B958="","",RIGHT($G958*1000+200+COUNTIF($G$2:$G958,$G958),9))</f>
        <v/>
      </c>
      <c r="V958" s="2" t="str">
        <f>IF(OR($B958="",設定!$I$15="",設定!$I$15="独立"),"",IF($M958="","　－　",IF($L958="",IF(設定!$I$15="所・名","　－　・"&amp;$M958,IF(設定!$I$15="所/名","　－　 / "&amp;$M958,IF(設定!$I$15="(所)名","(　－　) "&amp;$M958,IF(設定!$I$15="名・所",$M958&amp;"・　－　",IF(設定!$I$15="名/所",$M958&amp;" / 　－　",IF(設定!$I$15="名(所)",$M958&amp;"(　－　)")))))),IF(設定!$I$15="所・名",INDEX(リスト!$S$2:$S$48,MATCH($L958,リスト!$R$2:$R$48,0))&amp;"・"&amp;$M958,IF(設定!$I$15="所/名",INDEX(リスト!$S$2:$S$48,MATCH($L958,リスト!$R$2:$R$48,0))&amp;" / "&amp;$M958,IF(設定!$I$15="(所)名","("&amp;INDEX(リスト!$S$2:$S$48,MATCH($L958,リスト!$R$2:$R$48,0))&amp;") "&amp;$M958,IF(設定!$I$15="名・所",$M958&amp;"・"&amp;INDEX(リスト!$S$2:$S$48,MATCH($L958,リスト!$R$2:$R$48,0)),IF(設定!$I$15="名/所",$M958&amp;" / "&amp;INDEX(リスト!$S$2:$S$48,MATCH($L958,リスト!$R$2:$R$48,0)),IF(設定!$I$15="名(所)",$M958&amp;" ("&amp;INDEX(リスト!$S$2:$S$48,MATCH($L958,リスト!$R$2:$R$48,0))&amp;")")))))))))</f>
        <v/>
      </c>
    </row>
    <row r="959" spans="15:22" x14ac:dyDescent="0.4">
      <c r="O959" s="2" t="str">
        <f>IFERROR(IF($B959="","",INDEX(所属情報!$E:$E,MATCH($A959,所属情報!$A:$A,0))),"")</f>
        <v/>
      </c>
      <c r="P959" s="2" t="str">
        <f t="shared" si="42"/>
        <v/>
      </c>
      <c r="Q959" s="2" t="str">
        <f t="shared" si="43"/>
        <v/>
      </c>
      <c r="R959" s="2" t="str">
        <f t="shared" si="44"/>
        <v/>
      </c>
      <c r="S959" s="2" t="str">
        <f>IFERROR(IF($F959="","",INDEX(リスト!$C:$C,MATCH($F959,リスト!$B:$B,0))),"")</f>
        <v/>
      </c>
      <c r="T959" s="2" t="str">
        <f>IFERROR(IF($K959="","",INDEX(リスト!$F:$F,MATCH($K959,リスト!$E:$E,0))),"")</f>
        <v/>
      </c>
      <c r="U959" s="2" t="str">
        <f>IF($B959="","",RIGHT($G959*1000+200+COUNTIF($G$2:$G959,$G959),9))</f>
        <v/>
      </c>
      <c r="V959" s="2" t="str">
        <f>IF(OR($B959="",設定!$I$15="",設定!$I$15="独立"),"",IF($M959="","　－　",IF($L959="",IF(設定!$I$15="所・名","　－　・"&amp;$M959,IF(設定!$I$15="所/名","　－　 / "&amp;$M959,IF(設定!$I$15="(所)名","(　－　) "&amp;$M959,IF(設定!$I$15="名・所",$M959&amp;"・　－　",IF(設定!$I$15="名/所",$M959&amp;" / 　－　",IF(設定!$I$15="名(所)",$M959&amp;"(　－　)")))))),IF(設定!$I$15="所・名",INDEX(リスト!$S$2:$S$48,MATCH($L959,リスト!$R$2:$R$48,0))&amp;"・"&amp;$M959,IF(設定!$I$15="所/名",INDEX(リスト!$S$2:$S$48,MATCH($L959,リスト!$R$2:$R$48,0))&amp;" / "&amp;$M959,IF(設定!$I$15="(所)名","("&amp;INDEX(リスト!$S$2:$S$48,MATCH($L959,リスト!$R$2:$R$48,0))&amp;") "&amp;$M959,IF(設定!$I$15="名・所",$M959&amp;"・"&amp;INDEX(リスト!$S$2:$S$48,MATCH($L959,リスト!$R$2:$R$48,0)),IF(設定!$I$15="名/所",$M959&amp;" / "&amp;INDEX(リスト!$S$2:$S$48,MATCH($L959,リスト!$R$2:$R$48,0)),IF(設定!$I$15="名(所)",$M959&amp;" ("&amp;INDEX(リスト!$S$2:$S$48,MATCH($L959,リスト!$R$2:$R$48,0))&amp;")")))))))))</f>
        <v/>
      </c>
    </row>
    <row r="960" spans="15:22" x14ac:dyDescent="0.4">
      <c r="O960" s="2" t="str">
        <f>IFERROR(IF($B960="","",INDEX(所属情報!$E:$E,MATCH($A960,所属情報!$A:$A,0))),"")</f>
        <v/>
      </c>
      <c r="P960" s="2" t="str">
        <f t="shared" si="42"/>
        <v/>
      </c>
      <c r="Q960" s="2" t="str">
        <f t="shared" si="43"/>
        <v/>
      </c>
      <c r="R960" s="2" t="str">
        <f t="shared" si="44"/>
        <v/>
      </c>
      <c r="S960" s="2" t="str">
        <f>IFERROR(IF($F960="","",INDEX(リスト!$C:$C,MATCH($F960,リスト!$B:$B,0))),"")</f>
        <v/>
      </c>
      <c r="T960" s="2" t="str">
        <f>IFERROR(IF($K960="","",INDEX(リスト!$F:$F,MATCH($K960,リスト!$E:$E,0))),"")</f>
        <v/>
      </c>
      <c r="U960" s="2" t="str">
        <f>IF($B960="","",RIGHT($G960*1000+200+COUNTIF($G$2:$G960,$G960),9))</f>
        <v/>
      </c>
      <c r="V960" s="2" t="str">
        <f>IF(OR($B960="",設定!$I$15="",設定!$I$15="独立"),"",IF($M960="","　－　",IF($L960="",IF(設定!$I$15="所・名","　－　・"&amp;$M960,IF(設定!$I$15="所/名","　－　 / "&amp;$M960,IF(設定!$I$15="(所)名","(　－　) "&amp;$M960,IF(設定!$I$15="名・所",$M960&amp;"・　－　",IF(設定!$I$15="名/所",$M960&amp;" / 　－　",IF(設定!$I$15="名(所)",$M960&amp;"(　－　)")))))),IF(設定!$I$15="所・名",INDEX(リスト!$S$2:$S$48,MATCH($L960,リスト!$R$2:$R$48,0))&amp;"・"&amp;$M960,IF(設定!$I$15="所/名",INDEX(リスト!$S$2:$S$48,MATCH($L960,リスト!$R$2:$R$48,0))&amp;" / "&amp;$M960,IF(設定!$I$15="(所)名","("&amp;INDEX(リスト!$S$2:$S$48,MATCH($L960,リスト!$R$2:$R$48,0))&amp;") "&amp;$M960,IF(設定!$I$15="名・所",$M960&amp;"・"&amp;INDEX(リスト!$S$2:$S$48,MATCH($L960,リスト!$R$2:$R$48,0)),IF(設定!$I$15="名/所",$M960&amp;" / "&amp;INDEX(リスト!$S$2:$S$48,MATCH($L960,リスト!$R$2:$R$48,0)),IF(設定!$I$15="名(所)",$M960&amp;" ("&amp;INDEX(リスト!$S$2:$S$48,MATCH($L960,リスト!$R$2:$R$48,0))&amp;")")))))))))</f>
        <v/>
      </c>
    </row>
    <row r="961" spans="15:22" x14ac:dyDescent="0.4">
      <c r="O961" s="2" t="str">
        <f>IFERROR(IF($B961="","",INDEX(所属情報!$E:$E,MATCH($A961,所属情報!$A:$A,0))),"")</f>
        <v/>
      </c>
      <c r="P961" s="2" t="str">
        <f t="shared" si="42"/>
        <v/>
      </c>
      <c r="Q961" s="2" t="str">
        <f t="shared" si="43"/>
        <v/>
      </c>
      <c r="R961" s="2" t="str">
        <f t="shared" si="44"/>
        <v/>
      </c>
      <c r="S961" s="2" t="str">
        <f>IFERROR(IF($F961="","",INDEX(リスト!$C:$C,MATCH($F961,リスト!$B:$B,0))),"")</f>
        <v/>
      </c>
      <c r="T961" s="2" t="str">
        <f>IFERROR(IF($K961="","",INDEX(リスト!$F:$F,MATCH($K961,リスト!$E:$E,0))),"")</f>
        <v/>
      </c>
      <c r="U961" s="2" t="str">
        <f>IF($B961="","",RIGHT($G961*1000+200+COUNTIF($G$2:$G961,$G961),9))</f>
        <v/>
      </c>
      <c r="V961" s="2" t="str">
        <f>IF(OR($B961="",設定!$I$15="",設定!$I$15="独立"),"",IF($M961="","　－　",IF($L961="",IF(設定!$I$15="所・名","　－　・"&amp;$M961,IF(設定!$I$15="所/名","　－　 / "&amp;$M961,IF(設定!$I$15="(所)名","(　－　) "&amp;$M961,IF(設定!$I$15="名・所",$M961&amp;"・　－　",IF(設定!$I$15="名/所",$M961&amp;" / 　－　",IF(設定!$I$15="名(所)",$M961&amp;"(　－　)")))))),IF(設定!$I$15="所・名",INDEX(リスト!$S$2:$S$48,MATCH($L961,リスト!$R$2:$R$48,0))&amp;"・"&amp;$M961,IF(設定!$I$15="所/名",INDEX(リスト!$S$2:$S$48,MATCH($L961,リスト!$R$2:$R$48,0))&amp;" / "&amp;$M961,IF(設定!$I$15="(所)名","("&amp;INDEX(リスト!$S$2:$S$48,MATCH($L961,リスト!$R$2:$R$48,0))&amp;") "&amp;$M961,IF(設定!$I$15="名・所",$M961&amp;"・"&amp;INDEX(リスト!$S$2:$S$48,MATCH($L961,リスト!$R$2:$R$48,0)),IF(設定!$I$15="名/所",$M961&amp;" / "&amp;INDEX(リスト!$S$2:$S$48,MATCH($L961,リスト!$R$2:$R$48,0)),IF(設定!$I$15="名(所)",$M961&amp;" ("&amp;INDEX(リスト!$S$2:$S$48,MATCH($L961,リスト!$R$2:$R$48,0))&amp;")")))))))))</f>
        <v/>
      </c>
    </row>
    <row r="962" spans="15:22" x14ac:dyDescent="0.4">
      <c r="O962" s="2" t="str">
        <f>IFERROR(IF($B962="","",INDEX(所属情報!$E:$E,MATCH($A962,所属情報!$A:$A,0))),"")</f>
        <v/>
      </c>
      <c r="P962" s="2" t="str">
        <f t="shared" si="42"/>
        <v/>
      </c>
      <c r="Q962" s="2" t="str">
        <f t="shared" si="43"/>
        <v/>
      </c>
      <c r="R962" s="2" t="str">
        <f t="shared" si="44"/>
        <v/>
      </c>
      <c r="S962" s="2" t="str">
        <f>IFERROR(IF($F962="","",INDEX(リスト!$C:$C,MATCH($F962,リスト!$B:$B,0))),"")</f>
        <v/>
      </c>
      <c r="T962" s="2" t="str">
        <f>IFERROR(IF($K962="","",INDEX(リスト!$F:$F,MATCH($K962,リスト!$E:$E,0))),"")</f>
        <v/>
      </c>
      <c r="U962" s="2" t="str">
        <f>IF($B962="","",RIGHT($G962*1000+200+COUNTIF($G$2:$G962,$G962),9))</f>
        <v/>
      </c>
      <c r="V962" s="2" t="str">
        <f>IF(OR($B962="",設定!$I$15="",設定!$I$15="独立"),"",IF($M962="","　－　",IF($L962="",IF(設定!$I$15="所・名","　－　・"&amp;$M962,IF(設定!$I$15="所/名","　－　 / "&amp;$M962,IF(設定!$I$15="(所)名","(　－　) "&amp;$M962,IF(設定!$I$15="名・所",$M962&amp;"・　－　",IF(設定!$I$15="名/所",$M962&amp;" / 　－　",IF(設定!$I$15="名(所)",$M962&amp;"(　－　)")))))),IF(設定!$I$15="所・名",INDEX(リスト!$S$2:$S$48,MATCH($L962,リスト!$R$2:$R$48,0))&amp;"・"&amp;$M962,IF(設定!$I$15="所/名",INDEX(リスト!$S$2:$S$48,MATCH($L962,リスト!$R$2:$R$48,0))&amp;" / "&amp;$M962,IF(設定!$I$15="(所)名","("&amp;INDEX(リスト!$S$2:$S$48,MATCH($L962,リスト!$R$2:$R$48,0))&amp;") "&amp;$M962,IF(設定!$I$15="名・所",$M962&amp;"・"&amp;INDEX(リスト!$S$2:$S$48,MATCH($L962,リスト!$R$2:$R$48,0)),IF(設定!$I$15="名/所",$M962&amp;" / "&amp;INDEX(リスト!$S$2:$S$48,MATCH($L962,リスト!$R$2:$R$48,0)),IF(設定!$I$15="名(所)",$M962&amp;" ("&amp;INDEX(リスト!$S$2:$S$48,MATCH($L962,リスト!$R$2:$R$48,0))&amp;")")))))))))</f>
        <v/>
      </c>
    </row>
    <row r="963" spans="15:22" x14ac:dyDescent="0.4">
      <c r="O963" s="2" t="str">
        <f>IFERROR(IF($B963="","",INDEX(所属情報!$E:$E,MATCH($A963,所属情報!$A:$A,0))),"")</f>
        <v/>
      </c>
      <c r="P963" s="2" t="str">
        <f t="shared" ref="P963:P1026" si="45">IF($C963="","",IF($E963="",$C963,$C963&amp;" ("&amp;$E963&amp;")"))</f>
        <v/>
      </c>
      <c r="Q963" s="2" t="str">
        <f t="shared" ref="Q963:Q1026" si="46">IF($D963="","",ASC($D963))</f>
        <v/>
      </c>
      <c r="R963" s="2" t="str">
        <f t="shared" ref="R963:R1026" si="47">IF($I963="","",UPPER($I963)&amp;" "&amp;UPPER(LEFT($J963,1))&amp;LOWER(RIGHT($J963,LEN($J963)-1))&amp;" ("&amp;MID($G963,3,2)&amp;")")</f>
        <v/>
      </c>
      <c r="S963" s="2" t="str">
        <f>IFERROR(IF($F963="","",INDEX(リスト!$C:$C,MATCH($F963,リスト!$B:$B,0))),"")</f>
        <v/>
      </c>
      <c r="T963" s="2" t="str">
        <f>IFERROR(IF($K963="","",INDEX(リスト!$F:$F,MATCH($K963,リスト!$E:$E,0))),"")</f>
        <v/>
      </c>
      <c r="U963" s="2" t="str">
        <f>IF($B963="","",RIGHT($G963*1000+200+COUNTIF($G$2:$G963,$G963),9))</f>
        <v/>
      </c>
      <c r="V963" s="2" t="str">
        <f>IF(OR($B963="",設定!$I$15="",設定!$I$15="独立"),"",IF($M963="","　－　",IF($L963="",IF(設定!$I$15="所・名","　－　・"&amp;$M963,IF(設定!$I$15="所/名","　－　 / "&amp;$M963,IF(設定!$I$15="(所)名","(　－　) "&amp;$M963,IF(設定!$I$15="名・所",$M963&amp;"・　－　",IF(設定!$I$15="名/所",$M963&amp;" / 　－　",IF(設定!$I$15="名(所)",$M963&amp;"(　－　)")))))),IF(設定!$I$15="所・名",INDEX(リスト!$S$2:$S$48,MATCH($L963,リスト!$R$2:$R$48,0))&amp;"・"&amp;$M963,IF(設定!$I$15="所/名",INDEX(リスト!$S$2:$S$48,MATCH($L963,リスト!$R$2:$R$48,0))&amp;" / "&amp;$M963,IF(設定!$I$15="(所)名","("&amp;INDEX(リスト!$S$2:$S$48,MATCH($L963,リスト!$R$2:$R$48,0))&amp;") "&amp;$M963,IF(設定!$I$15="名・所",$M963&amp;"・"&amp;INDEX(リスト!$S$2:$S$48,MATCH($L963,リスト!$R$2:$R$48,0)),IF(設定!$I$15="名/所",$M963&amp;" / "&amp;INDEX(リスト!$S$2:$S$48,MATCH($L963,リスト!$R$2:$R$48,0)),IF(設定!$I$15="名(所)",$M963&amp;" ("&amp;INDEX(リスト!$S$2:$S$48,MATCH($L963,リスト!$R$2:$R$48,0))&amp;")")))))))))</f>
        <v/>
      </c>
    </row>
    <row r="964" spans="15:22" x14ac:dyDescent="0.4">
      <c r="O964" s="2" t="str">
        <f>IFERROR(IF($B964="","",INDEX(所属情報!$E:$E,MATCH($A964,所属情報!$A:$A,0))),"")</f>
        <v/>
      </c>
      <c r="P964" s="2" t="str">
        <f t="shared" si="45"/>
        <v/>
      </c>
      <c r="Q964" s="2" t="str">
        <f t="shared" si="46"/>
        <v/>
      </c>
      <c r="R964" s="2" t="str">
        <f t="shared" si="47"/>
        <v/>
      </c>
      <c r="S964" s="2" t="str">
        <f>IFERROR(IF($F964="","",INDEX(リスト!$C:$C,MATCH($F964,リスト!$B:$B,0))),"")</f>
        <v/>
      </c>
      <c r="T964" s="2" t="str">
        <f>IFERROR(IF($K964="","",INDEX(リスト!$F:$F,MATCH($K964,リスト!$E:$E,0))),"")</f>
        <v/>
      </c>
      <c r="U964" s="2" t="str">
        <f>IF($B964="","",RIGHT($G964*1000+200+COUNTIF($G$2:$G964,$G964),9))</f>
        <v/>
      </c>
      <c r="V964" s="2" t="str">
        <f>IF(OR($B964="",設定!$I$15="",設定!$I$15="独立"),"",IF($M964="","　－　",IF($L964="",IF(設定!$I$15="所・名","　－　・"&amp;$M964,IF(設定!$I$15="所/名","　－　 / "&amp;$M964,IF(設定!$I$15="(所)名","(　－　) "&amp;$M964,IF(設定!$I$15="名・所",$M964&amp;"・　－　",IF(設定!$I$15="名/所",$M964&amp;" / 　－　",IF(設定!$I$15="名(所)",$M964&amp;"(　－　)")))))),IF(設定!$I$15="所・名",INDEX(リスト!$S$2:$S$48,MATCH($L964,リスト!$R$2:$R$48,0))&amp;"・"&amp;$M964,IF(設定!$I$15="所/名",INDEX(リスト!$S$2:$S$48,MATCH($L964,リスト!$R$2:$R$48,0))&amp;" / "&amp;$M964,IF(設定!$I$15="(所)名","("&amp;INDEX(リスト!$S$2:$S$48,MATCH($L964,リスト!$R$2:$R$48,0))&amp;") "&amp;$M964,IF(設定!$I$15="名・所",$M964&amp;"・"&amp;INDEX(リスト!$S$2:$S$48,MATCH($L964,リスト!$R$2:$R$48,0)),IF(設定!$I$15="名/所",$M964&amp;" / "&amp;INDEX(リスト!$S$2:$S$48,MATCH($L964,リスト!$R$2:$R$48,0)),IF(設定!$I$15="名(所)",$M964&amp;" ("&amp;INDEX(リスト!$S$2:$S$48,MATCH($L964,リスト!$R$2:$R$48,0))&amp;")")))))))))</f>
        <v/>
      </c>
    </row>
    <row r="965" spans="15:22" x14ac:dyDescent="0.4">
      <c r="O965" s="2" t="str">
        <f>IFERROR(IF($B965="","",INDEX(所属情報!$E:$E,MATCH($A965,所属情報!$A:$A,0))),"")</f>
        <v/>
      </c>
      <c r="P965" s="2" t="str">
        <f t="shared" si="45"/>
        <v/>
      </c>
      <c r="Q965" s="2" t="str">
        <f t="shared" si="46"/>
        <v/>
      </c>
      <c r="R965" s="2" t="str">
        <f t="shared" si="47"/>
        <v/>
      </c>
      <c r="S965" s="2" t="str">
        <f>IFERROR(IF($F965="","",INDEX(リスト!$C:$C,MATCH($F965,リスト!$B:$B,0))),"")</f>
        <v/>
      </c>
      <c r="T965" s="2" t="str">
        <f>IFERROR(IF($K965="","",INDEX(リスト!$F:$F,MATCH($K965,リスト!$E:$E,0))),"")</f>
        <v/>
      </c>
      <c r="U965" s="2" t="str">
        <f>IF($B965="","",RIGHT($G965*1000+200+COUNTIF($G$2:$G965,$G965),9))</f>
        <v/>
      </c>
      <c r="V965" s="2" t="str">
        <f>IF(OR($B965="",設定!$I$15="",設定!$I$15="独立"),"",IF($M965="","　－　",IF($L965="",IF(設定!$I$15="所・名","　－　・"&amp;$M965,IF(設定!$I$15="所/名","　－　 / "&amp;$M965,IF(設定!$I$15="(所)名","(　－　) "&amp;$M965,IF(設定!$I$15="名・所",$M965&amp;"・　－　",IF(設定!$I$15="名/所",$M965&amp;" / 　－　",IF(設定!$I$15="名(所)",$M965&amp;"(　－　)")))))),IF(設定!$I$15="所・名",INDEX(リスト!$S$2:$S$48,MATCH($L965,リスト!$R$2:$R$48,0))&amp;"・"&amp;$M965,IF(設定!$I$15="所/名",INDEX(リスト!$S$2:$S$48,MATCH($L965,リスト!$R$2:$R$48,0))&amp;" / "&amp;$M965,IF(設定!$I$15="(所)名","("&amp;INDEX(リスト!$S$2:$S$48,MATCH($L965,リスト!$R$2:$R$48,0))&amp;") "&amp;$M965,IF(設定!$I$15="名・所",$M965&amp;"・"&amp;INDEX(リスト!$S$2:$S$48,MATCH($L965,リスト!$R$2:$R$48,0)),IF(設定!$I$15="名/所",$M965&amp;" / "&amp;INDEX(リスト!$S$2:$S$48,MATCH($L965,リスト!$R$2:$R$48,0)),IF(設定!$I$15="名(所)",$M965&amp;" ("&amp;INDEX(リスト!$S$2:$S$48,MATCH($L965,リスト!$R$2:$R$48,0))&amp;")")))))))))</f>
        <v/>
      </c>
    </row>
    <row r="966" spans="15:22" x14ac:dyDescent="0.4">
      <c r="O966" s="2" t="str">
        <f>IFERROR(IF($B966="","",INDEX(所属情報!$E:$E,MATCH($A966,所属情報!$A:$A,0))),"")</f>
        <v/>
      </c>
      <c r="P966" s="2" t="str">
        <f t="shared" si="45"/>
        <v/>
      </c>
      <c r="Q966" s="2" t="str">
        <f t="shared" si="46"/>
        <v/>
      </c>
      <c r="R966" s="2" t="str">
        <f t="shared" si="47"/>
        <v/>
      </c>
      <c r="S966" s="2" t="str">
        <f>IFERROR(IF($F966="","",INDEX(リスト!$C:$C,MATCH($F966,リスト!$B:$B,0))),"")</f>
        <v/>
      </c>
      <c r="T966" s="2" t="str">
        <f>IFERROR(IF($K966="","",INDEX(リスト!$F:$F,MATCH($K966,リスト!$E:$E,0))),"")</f>
        <v/>
      </c>
      <c r="U966" s="2" t="str">
        <f>IF($B966="","",RIGHT($G966*1000+200+COUNTIF($G$2:$G966,$G966),9))</f>
        <v/>
      </c>
      <c r="V966" s="2" t="str">
        <f>IF(OR($B966="",設定!$I$15="",設定!$I$15="独立"),"",IF($M966="","　－　",IF($L966="",IF(設定!$I$15="所・名","　－　・"&amp;$M966,IF(設定!$I$15="所/名","　－　 / "&amp;$M966,IF(設定!$I$15="(所)名","(　－　) "&amp;$M966,IF(設定!$I$15="名・所",$M966&amp;"・　－　",IF(設定!$I$15="名/所",$M966&amp;" / 　－　",IF(設定!$I$15="名(所)",$M966&amp;"(　－　)")))))),IF(設定!$I$15="所・名",INDEX(リスト!$S$2:$S$48,MATCH($L966,リスト!$R$2:$R$48,0))&amp;"・"&amp;$M966,IF(設定!$I$15="所/名",INDEX(リスト!$S$2:$S$48,MATCH($L966,リスト!$R$2:$R$48,0))&amp;" / "&amp;$M966,IF(設定!$I$15="(所)名","("&amp;INDEX(リスト!$S$2:$S$48,MATCH($L966,リスト!$R$2:$R$48,0))&amp;") "&amp;$M966,IF(設定!$I$15="名・所",$M966&amp;"・"&amp;INDEX(リスト!$S$2:$S$48,MATCH($L966,リスト!$R$2:$R$48,0)),IF(設定!$I$15="名/所",$M966&amp;" / "&amp;INDEX(リスト!$S$2:$S$48,MATCH($L966,リスト!$R$2:$R$48,0)),IF(設定!$I$15="名(所)",$M966&amp;" ("&amp;INDEX(リスト!$S$2:$S$48,MATCH($L966,リスト!$R$2:$R$48,0))&amp;")")))))))))</f>
        <v/>
      </c>
    </row>
    <row r="967" spans="15:22" x14ac:dyDescent="0.4">
      <c r="O967" s="2" t="str">
        <f>IFERROR(IF($B967="","",INDEX(所属情報!$E:$E,MATCH($A967,所属情報!$A:$A,0))),"")</f>
        <v/>
      </c>
      <c r="P967" s="2" t="str">
        <f t="shared" si="45"/>
        <v/>
      </c>
      <c r="Q967" s="2" t="str">
        <f t="shared" si="46"/>
        <v/>
      </c>
      <c r="R967" s="2" t="str">
        <f t="shared" si="47"/>
        <v/>
      </c>
      <c r="S967" s="2" t="str">
        <f>IFERROR(IF($F967="","",INDEX(リスト!$C:$C,MATCH($F967,リスト!$B:$B,0))),"")</f>
        <v/>
      </c>
      <c r="T967" s="2" t="str">
        <f>IFERROR(IF($K967="","",INDEX(リスト!$F:$F,MATCH($K967,リスト!$E:$E,0))),"")</f>
        <v/>
      </c>
      <c r="U967" s="2" t="str">
        <f>IF($B967="","",RIGHT($G967*1000+200+COUNTIF($G$2:$G967,$G967),9))</f>
        <v/>
      </c>
      <c r="V967" s="2" t="str">
        <f>IF(OR($B967="",設定!$I$15="",設定!$I$15="独立"),"",IF($M967="","　－　",IF($L967="",IF(設定!$I$15="所・名","　－　・"&amp;$M967,IF(設定!$I$15="所/名","　－　 / "&amp;$M967,IF(設定!$I$15="(所)名","(　－　) "&amp;$M967,IF(設定!$I$15="名・所",$M967&amp;"・　－　",IF(設定!$I$15="名/所",$M967&amp;" / 　－　",IF(設定!$I$15="名(所)",$M967&amp;"(　－　)")))))),IF(設定!$I$15="所・名",INDEX(リスト!$S$2:$S$48,MATCH($L967,リスト!$R$2:$R$48,0))&amp;"・"&amp;$M967,IF(設定!$I$15="所/名",INDEX(リスト!$S$2:$S$48,MATCH($L967,リスト!$R$2:$R$48,0))&amp;" / "&amp;$M967,IF(設定!$I$15="(所)名","("&amp;INDEX(リスト!$S$2:$S$48,MATCH($L967,リスト!$R$2:$R$48,0))&amp;") "&amp;$M967,IF(設定!$I$15="名・所",$M967&amp;"・"&amp;INDEX(リスト!$S$2:$S$48,MATCH($L967,リスト!$R$2:$R$48,0)),IF(設定!$I$15="名/所",$M967&amp;" / "&amp;INDEX(リスト!$S$2:$S$48,MATCH($L967,リスト!$R$2:$R$48,0)),IF(設定!$I$15="名(所)",$M967&amp;" ("&amp;INDEX(リスト!$S$2:$S$48,MATCH($L967,リスト!$R$2:$R$48,0))&amp;")")))))))))</f>
        <v/>
      </c>
    </row>
    <row r="968" spans="15:22" x14ac:dyDescent="0.4">
      <c r="O968" s="2" t="str">
        <f>IFERROR(IF($B968="","",INDEX(所属情報!$E:$E,MATCH($A968,所属情報!$A:$A,0))),"")</f>
        <v/>
      </c>
      <c r="P968" s="2" t="str">
        <f t="shared" si="45"/>
        <v/>
      </c>
      <c r="Q968" s="2" t="str">
        <f t="shared" si="46"/>
        <v/>
      </c>
      <c r="R968" s="2" t="str">
        <f t="shared" si="47"/>
        <v/>
      </c>
      <c r="S968" s="2" t="str">
        <f>IFERROR(IF($F968="","",INDEX(リスト!$C:$C,MATCH($F968,リスト!$B:$B,0))),"")</f>
        <v/>
      </c>
      <c r="T968" s="2" t="str">
        <f>IFERROR(IF($K968="","",INDEX(リスト!$F:$F,MATCH($K968,リスト!$E:$E,0))),"")</f>
        <v/>
      </c>
      <c r="U968" s="2" t="str">
        <f>IF($B968="","",RIGHT($G968*1000+200+COUNTIF($G$2:$G968,$G968),9))</f>
        <v/>
      </c>
      <c r="V968" s="2" t="str">
        <f>IF(OR($B968="",設定!$I$15="",設定!$I$15="独立"),"",IF($M968="","　－　",IF($L968="",IF(設定!$I$15="所・名","　－　・"&amp;$M968,IF(設定!$I$15="所/名","　－　 / "&amp;$M968,IF(設定!$I$15="(所)名","(　－　) "&amp;$M968,IF(設定!$I$15="名・所",$M968&amp;"・　－　",IF(設定!$I$15="名/所",$M968&amp;" / 　－　",IF(設定!$I$15="名(所)",$M968&amp;"(　－　)")))))),IF(設定!$I$15="所・名",INDEX(リスト!$S$2:$S$48,MATCH($L968,リスト!$R$2:$R$48,0))&amp;"・"&amp;$M968,IF(設定!$I$15="所/名",INDEX(リスト!$S$2:$S$48,MATCH($L968,リスト!$R$2:$R$48,0))&amp;" / "&amp;$M968,IF(設定!$I$15="(所)名","("&amp;INDEX(リスト!$S$2:$S$48,MATCH($L968,リスト!$R$2:$R$48,0))&amp;") "&amp;$M968,IF(設定!$I$15="名・所",$M968&amp;"・"&amp;INDEX(リスト!$S$2:$S$48,MATCH($L968,リスト!$R$2:$R$48,0)),IF(設定!$I$15="名/所",$M968&amp;" / "&amp;INDEX(リスト!$S$2:$S$48,MATCH($L968,リスト!$R$2:$R$48,0)),IF(設定!$I$15="名(所)",$M968&amp;" ("&amp;INDEX(リスト!$S$2:$S$48,MATCH($L968,リスト!$R$2:$R$48,0))&amp;")")))))))))</f>
        <v/>
      </c>
    </row>
    <row r="969" spans="15:22" x14ac:dyDescent="0.4">
      <c r="O969" s="2" t="str">
        <f>IFERROR(IF($B969="","",INDEX(所属情報!$E:$E,MATCH($A969,所属情報!$A:$A,0))),"")</f>
        <v/>
      </c>
      <c r="P969" s="2" t="str">
        <f t="shared" si="45"/>
        <v/>
      </c>
      <c r="Q969" s="2" t="str">
        <f t="shared" si="46"/>
        <v/>
      </c>
      <c r="R969" s="2" t="str">
        <f t="shared" si="47"/>
        <v/>
      </c>
      <c r="S969" s="2" t="str">
        <f>IFERROR(IF($F969="","",INDEX(リスト!$C:$C,MATCH($F969,リスト!$B:$B,0))),"")</f>
        <v/>
      </c>
      <c r="T969" s="2" t="str">
        <f>IFERROR(IF($K969="","",INDEX(リスト!$F:$F,MATCH($K969,リスト!$E:$E,0))),"")</f>
        <v/>
      </c>
      <c r="U969" s="2" t="str">
        <f>IF($B969="","",RIGHT($G969*1000+200+COUNTIF($G$2:$G969,$G969),9))</f>
        <v/>
      </c>
      <c r="V969" s="2" t="str">
        <f>IF(OR($B969="",設定!$I$15="",設定!$I$15="独立"),"",IF($M969="","　－　",IF($L969="",IF(設定!$I$15="所・名","　－　・"&amp;$M969,IF(設定!$I$15="所/名","　－　 / "&amp;$M969,IF(設定!$I$15="(所)名","(　－　) "&amp;$M969,IF(設定!$I$15="名・所",$M969&amp;"・　－　",IF(設定!$I$15="名/所",$M969&amp;" / 　－　",IF(設定!$I$15="名(所)",$M969&amp;"(　－　)")))))),IF(設定!$I$15="所・名",INDEX(リスト!$S$2:$S$48,MATCH($L969,リスト!$R$2:$R$48,0))&amp;"・"&amp;$M969,IF(設定!$I$15="所/名",INDEX(リスト!$S$2:$S$48,MATCH($L969,リスト!$R$2:$R$48,0))&amp;" / "&amp;$M969,IF(設定!$I$15="(所)名","("&amp;INDEX(リスト!$S$2:$S$48,MATCH($L969,リスト!$R$2:$R$48,0))&amp;") "&amp;$M969,IF(設定!$I$15="名・所",$M969&amp;"・"&amp;INDEX(リスト!$S$2:$S$48,MATCH($L969,リスト!$R$2:$R$48,0)),IF(設定!$I$15="名/所",$M969&amp;" / "&amp;INDEX(リスト!$S$2:$S$48,MATCH($L969,リスト!$R$2:$R$48,0)),IF(設定!$I$15="名(所)",$M969&amp;" ("&amp;INDEX(リスト!$S$2:$S$48,MATCH($L969,リスト!$R$2:$R$48,0))&amp;")")))))))))</f>
        <v/>
      </c>
    </row>
    <row r="970" spans="15:22" x14ac:dyDescent="0.4">
      <c r="O970" s="2" t="str">
        <f>IFERROR(IF($B970="","",INDEX(所属情報!$E:$E,MATCH($A970,所属情報!$A:$A,0))),"")</f>
        <v/>
      </c>
      <c r="P970" s="2" t="str">
        <f t="shared" si="45"/>
        <v/>
      </c>
      <c r="Q970" s="2" t="str">
        <f t="shared" si="46"/>
        <v/>
      </c>
      <c r="R970" s="2" t="str">
        <f t="shared" si="47"/>
        <v/>
      </c>
      <c r="S970" s="2" t="str">
        <f>IFERROR(IF($F970="","",INDEX(リスト!$C:$C,MATCH($F970,リスト!$B:$B,0))),"")</f>
        <v/>
      </c>
      <c r="T970" s="2" t="str">
        <f>IFERROR(IF($K970="","",INDEX(リスト!$F:$F,MATCH($K970,リスト!$E:$E,0))),"")</f>
        <v/>
      </c>
      <c r="U970" s="2" t="str">
        <f>IF($B970="","",RIGHT($G970*1000+200+COUNTIF($G$2:$G970,$G970),9))</f>
        <v/>
      </c>
      <c r="V970" s="2" t="str">
        <f>IF(OR($B970="",設定!$I$15="",設定!$I$15="独立"),"",IF($M970="","　－　",IF($L970="",IF(設定!$I$15="所・名","　－　・"&amp;$M970,IF(設定!$I$15="所/名","　－　 / "&amp;$M970,IF(設定!$I$15="(所)名","(　－　) "&amp;$M970,IF(設定!$I$15="名・所",$M970&amp;"・　－　",IF(設定!$I$15="名/所",$M970&amp;" / 　－　",IF(設定!$I$15="名(所)",$M970&amp;"(　－　)")))))),IF(設定!$I$15="所・名",INDEX(リスト!$S$2:$S$48,MATCH($L970,リスト!$R$2:$R$48,0))&amp;"・"&amp;$M970,IF(設定!$I$15="所/名",INDEX(リスト!$S$2:$S$48,MATCH($L970,リスト!$R$2:$R$48,0))&amp;" / "&amp;$M970,IF(設定!$I$15="(所)名","("&amp;INDEX(リスト!$S$2:$S$48,MATCH($L970,リスト!$R$2:$R$48,0))&amp;") "&amp;$M970,IF(設定!$I$15="名・所",$M970&amp;"・"&amp;INDEX(リスト!$S$2:$S$48,MATCH($L970,リスト!$R$2:$R$48,0)),IF(設定!$I$15="名/所",$M970&amp;" / "&amp;INDEX(リスト!$S$2:$S$48,MATCH($L970,リスト!$R$2:$R$48,0)),IF(設定!$I$15="名(所)",$M970&amp;" ("&amp;INDEX(リスト!$S$2:$S$48,MATCH($L970,リスト!$R$2:$R$48,0))&amp;")")))))))))</f>
        <v/>
      </c>
    </row>
    <row r="971" spans="15:22" x14ac:dyDescent="0.4">
      <c r="O971" s="2" t="str">
        <f>IFERROR(IF($B971="","",INDEX(所属情報!$E:$E,MATCH($A971,所属情報!$A:$A,0))),"")</f>
        <v/>
      </c>
      <c r="P971" s="2" t="str">
        <f t="shared" si="45"/>
        <v/>
      </c>
      <c r="Q971" s="2" t="str">
        <f t="shared" si="46"/>
        <v/>
      </c>
      <c r="R971" s="2" t="str">
        <f t="shared" si="47"/>
        <v/>
      </c>
      <c r="S971" s="2" t="str">
        <f>IFERROR(IF($F971="","",INDEX(リスト!$C:$C,MATCH($F971,リスト!$B:$B,0))),"")</f>
        <v/>
      </c>
      <c r="T971" s="2" t="str">
        <f>IFERROR(IF($K971="","",INDEX(リスト!$F:$F,MATCH($K971,リスト!$E:$E,0))),"")</f>
        <v/>
      </c>
      <c r="U971" s="2" t="str">
        <f>IF($B971="","",RIGHT($G971*1000+200+COUNTIF($G$2:$G971,$G971),9))</f>
        <v/>
      </c>
      <c r="V971" s="2" t="str">
        <f>IF(OR($B971="",設定!$I$15="",設定!$I$15="独立"),"",IF($M971="","　－　",IF($L971="",IF(設定!$I$15="所・名","　－　・"&amp;$M971,IF(設定!$I$15="所/名","　－　 / "&amp;$M971,IF(設定!$I$15="(所)名","(　－　) "&amp;$M971,IF(設定!$I$15="名・所",$M971&amp;"・　－　",IF(設定!$I$15="名/所",$M971&amp;" / 　－　",IF(設定!$I$15="名(所)",$M971&amp;"(　－　)")))))),IF(設定!$I$15="所・名",INDEX(リスト!$S$2:$S$48,MATCH($L971,リスト!$R$2:$R$48,0))&amp;"・"&amp;$M971,IF(設定!$I$15="所/名",INDEX(リスト!$S$2:$S$48,MATCH($L971,リスト!$R$2:$R$48,0))&amp;" / "&amp;$M971,IF(設定!$I$15="(所)名","("&amp;INDEX(リスト!$S$2:$S$48,MATCH($L971,リスト!$R$2:$R$48,0))&amp;") "&amp;$M971,IF(設定!$I$15="名・所",$M971&amp;"・"&amp;INDEX(リスト!$S$2:$S$48,MATCH($L971,リスト!$R$2:$R$48,0)),IF(設定!$I$15="名/所",$M971&amp;" / "&amp;INDEX(リスト!$S$2:$S$48,MATCH($L971,リスト!$R$2:$R$48,0)),IF(設定!$I$15="名(所)",$M971&amp;" ("&amp;INDEX(リスト!$S$2:$S$48,MATCH($L971,リスト!$R$2:$R$48,0))&amp;")")))))))))</f>
        <v/>
      </c>
    </row>
    <row r="972" spans="15:22" x14ac:dyDescent="0.4">
      <c r="O972" s="2" t="str">
        <f>IFERROR(IF($B972="","",INDEX(所属情報!$E:$E,MATCH($A972,所属情報!$A:$A,0))),"")</f>
        <v/>
      </c>
      <c r="P972" s="2" t="str">
        <f t="shared" si="45"/>
        <v/>
      </c>
      <c r="Q972" s="2" t="str">
        <f t="shared" si="46"/>
        <v/>
      </c>
      <c r="R972" s="2" t="str">
        <f t="shared" si="47"/>
        <v/>
      </c>
      <c r="S972" s="2" t="str">
        <f>IFERROR(IF($F972="","",INDEX(リスト!$C:$C,MATCH($F972,リスト!$B:$B,0))),"")</f>
        <v/>
      </c>
      <c r="T972" s="2" t="str">
        <f>IFERROR(IF($K972="","",INDEX(リスト!$F:$F,MATCH($K972,リスト!$E:$E,0))),"")</f>
        <v/>
      </c>
      <c r="U972" s="2" t="str">
        <f>IF($B972="","",RIGHT($G972*1000+200+COUNTIF($G$2:$G972,$G972),9))</f>
        <v/>
      </c>
      <c r="V972" s="2" t="str">
        <f>IF(OR($B972="",設定!$I$15="",設定!$I$15="独立"),"",IF($M972="","　－　",IF($L972="",IF(設定!$I$15="所・名","　－　・"&amp;$M972,IF(設定!$I$15="所/名","　－　 / "&amp;$M972,IF(設定!$I$15="(所)名","(　－　) "&amp;$M972,IF(設定!$I$15="名・所",$M972&amp;"・　－　",IF(設定!$I$15="名/所",$M972&amp;" / 　－　",IF(設定!$I$15="名(所)",$M972&amp;"(　－　)")))))),IF(設定!$I$15="所・名",INDEX(リスト!$S$2:$S$48,MATCH($L972,リスト!$R$2:$R$48,0))&amp;"・"&amp;$M972,IF(設定!$I$15="所/名",INDEX(リスト!$S$2:$S$48,MATCH($L972,リスト!$R$2:$R$48,0))&amp;" / "&amp;$M972,IF(設定!$I$15="(所)名","("&amp;INDEX(リスト!$S$2:$S$48,MATCH($L972,リスト!$R$2:$R$48,0))&amp;") "&amp;$M972,IF(設定!$I$15="名・所",$M972&amp;"・"&amp;INDEX(リスト!$S$2:$S$48,MATCH($L972,リスト!$R$2:$R$48,0)),IF(設定!$I$15="名/所",$M972&amp;" / "&amp;INDEX(リスト!$S$2:$S$48,MATCH($L972,リスト!$R$2:$R$48,0)),IF(設定!$I$15="名(所)",$M972&amp;" ("&amp;INDEX(リスト!$S$2:$S$48,MATCH($L972,リスト!$R$2:$R$48,0))&amp;")")))))))))</f>
        <v/>
      </c>
    </row>
    <row r="973" spans="15:22" x14ac:dyDescent="0.4">
      <c r="O973" s="2" t="str">
        <f>IFERROR(IF($B973="","",INDEX(所属情報!$E:$E,MATCH($A973,所属情報!$A:$A,0))),"")</f>
        <v/>
      </c>
      <c r="P973" s="2" t="str">
        <f t="shared" si="45"/>
        <v/>
      </c>
      <c r="Q973" s="2" t="str">
        <f t="shared" si="46"/>
        <v/>
      </c>
      <c r="R973" s="2" t="str">
        <f t="shared" si="47"/>
        <v/>
      </c>
      <c r="S973" s="2" t="str">
        <f>IFERROR(IF($F973="","",INDEX(リスト!$C:$C,MATCH($F973,リスト!$B:$B,0))),"")</f>
        <v/>
      </c>
      <c r="T973" s="2" t="str">
        <f>IFERROR(IF($K973="","",INDEX(リスト!$F:$F,MATCH($K973,リスト!$E:$E,0))),"")</f>
        <v/>
      </c>
      <c r="U973" s="2" t="str">
        <f>IF($B973="","",RIGHT($G973*1000+200+COUNTIF($G$2:$G973,$G973),9))</f>
        <v/>
      </c>
      <c r="V973" s="2" t="str">
        <f>IF(OR($B973="",設定!$I$15="",設定!$I$15="独立"),"",IF($M973="","　－　",IF($L973="",IF(設定!$I$15="所・名","　－　・"&amp;$M973,IF(設定!$I$15="所/名","　－　 / "&amp;$M973,IF(設定!$I$15="(所)名","(　－　) "&amp;$M973,IF(設定!$I$15="名・所",$M973&amp;"・　－　",IF(設定!$I$15="名/所",$M973&amp;" / 　－　",IF(設定!$I$15="名(所)",$M973&amp;"(　－　)")))))),IF(設定!$I$15="所・名",INDEX(リスト!$S$2:$S$48,MATCH($L973,リスト!$R$2:$R$48,0))&amp;"・"&amp;$M973,IF(設定!$I$15="所/名",INDEX(リスト!$S$2:$S$48,MATCH($L973,リスト!$R$2:$R$48,0))&amp;" / "&amp;$M973,IF(設定!$I$15="(所)名","("&amp;INDEX(リスト!$S$2:$S$48,MATCH($L973,リスト!$R$2:$R$48,0))&amp;") "&amp;$M973,IF(設定!$I$15="名・所",$M973&amp;"・"&amp;INDEX(リスト!$S$2:$S$48,MATCH($L973,リスト!$R$2:$R$48,0)),IF(設定!$I$15="名/所",$M973&amp;" / "&amp;INDEX(リスト!$S$2:$S$48,MATCH($L973,リスト!$R$2:$R$48,0)),IF(設定!$I$15="名(所)",$M973&amp;" ("&amp;INDEX(リスト!$S$2:$S$48,MATCH($L973,リスト!$R$2:$R$48,0))&amp;")")))))))))</f>
        <v/>
      </c>
    </row>
    <row r="974" spans="15:22" x14ac:dyDescent="0.4">
      <c r="O974" s="2" t="str">
        <f>IFERROR(IF($B974="","",INDEX(所属情報!$E:$E,MATCH($A974,所属情報!$A:$A,0))),"")</f>
        <v/>
      </c>
      <c r="P974" s="2" t="str">
        <f t="shared" si="45"/>
        <v/>
      </c>
      <c r="Q974" s="2" t="str">
        <f t="shared" si="46"/>
        <v/>
      </c>
      <c r="R974" s="2" t="str">
        <f t="shared" si="47"/>
        <v/>
      </c>
      <c r="S974" s="2" t="str">
        <f>IFERROR(IF($F974="","",INDEX(リスト!$C:$C,MATCH($F974,リスト!$B:$B,0))),"")</f>
        <v/>
      </c>
      <c r="T974" s="2" t="str">
        <f>IFERROR(IF($K974="","",INDEX(リスト!$F:$F,MATCH($K974,リスト!$E:$E,0))),"")</f>
        <v/>
      </c>
      <c r="U974" s="2" t="str">
        <f>IF($B974="","",RIGHT($G974*1000+200+COUNTIF($G$2:$G974,$G974),9))</f>
        <v/>
      </c>
      <c r="V974" s="2" t="str">
        <f>IF(OR($B974="",設定!$I$15="",設定!$I$15="独立"),"",IF($M974="","　－　",IF($L974="",IF(設定!$I$15="所・名","　－　・"&amp;$M974,IF(設定!$I$15="所/名","　－　 / "&amp;$M974,IF(設定!$I$15="(所)名","(　－　) "&amp;$M974,IF(設定!$I$15="名・所",$M974&amp;"・　－　",IF(設定!$I$15="名/所",$M974&amp;" / 　－　",IF(設定!$I$15="名(所)",$M974&amp;"(　－　)")))))),IF(設定!$I$15="所・名",INDEX(リスト!$S$2:$S$48,MATCH($L974,リスト!$R$2:$R$48,0))&amp;"・"&amp;$M974,IF(設定!$I$15="所/名",INDEX(リスト!$S$2:$S$48,MATCH($L974,リスト!$R$2:$R$48,0))&amp;" / "&amp;$M974,IF(設定!$I$15="(所)名","("&amp;INDEX(リスト!$S$2:$S$48,MATCH($L974,リスト!$R$2:$R$48,0))&amp;") "&amp;$M974,IF(設定!$I$15="名・所",$M974&amp;"・"&amp;INDEX(リスト!$S$2:$S$48,MATCH($L974,リスト!$R$2:$R$48,0)),IF(設定!$I$15="名/所",$M974&amp;" / "&amp;INDEX(リスト!$S$2:$S$48,MATCH($L974,リスト!$R$2:$R$48,0)),IF(設定!$I$15="名(所)",$M974&amp;" ("&amp;INDEX(リスト!$S$2:$S$48,MATCH($L974,リスト!$R$2:$R$48,0))&amp;")")))))))))</f>
        <v/>
      </c>
    </row>
    <row r="975" spans="15:22" x14ac:dyDescent="0.4">
      <c r="O975" s="2" t="str">
        <f>IFERROR(IF($B975="","",INDEX(所属情報!$E:$E,MATCH($A975,所属情報!$A:$A,0))),"")</f>
        <v/>
      </c>
      <c r="P975" s="2" t="str">
        <f t="shared" si="45"/>
        <v/>
      </c>
      <c r="Q975" s="2" t="str">
        <f t="shared" si="46"/>
        <v/>
      </c>
      <c r="R975" s="2" t="str">
        <f t="shared" si="47"/>
        <v/>
      </c>
      <c r="S975" s="2" t="str">
        <f>IFERROR(IF($F975="","",INDEX(リスト!$C:$C,MATCH($F975,リスト!$B:$B,0))),"")</f>
        <v/>
      </c>
      <c r="T975" s="2" t="str">
        <f>IFERROR(IF($K975="","",INDEX(リスト!$F:$F,MATCH($K975,リスト!$E:$E,0))),"")</f>
        <v/>
      </c>
      <c r="U975" s="2" t="str">
        <f>IF($B975="","",RIGHT($G975*1000+200+COUNTIF($G$2:$G975,$G975),9))</f>
        <v/>
      </c>
      <c r="V975" s="2" t="str">
        <f>IF(OR($B975="",設定!$I$15="",設定!$I$15="独立"),"",IF($M975="","　－　",IF($L975="",IF(設定!$I$15="所・名","　－　・"&amp;$M975,IF(設定!$I$15="所/名","　－　 / "&amp;$M975,IF(設定!$I$15="(所)名","(　－　) "&amp;$M975,IF(設定!$I$15="名・所",$M975&amp;"・　－　",IF(設定!$I$15="名/所",$M975&amp;" / 　－　",IF(設定!$I$15="名(所)",$M975&amp;"(　－　)")))))),IF(設定!$I$15="所・名",INDEX(リスト!$S$2:$S$48,MATCH($L975,リスト!$R$2:$R$48,0))&amp;"・"&amp;$M975,IF(設定!$I$15="所/名",INDEX(リスト!$S$2:$S$48,MATCH($L975,リスト!$R$2:$R$48,0))&amp;" / "&amp;$M975,IF(設定!$I$15="(所)名","("&amp;INDEX(リスト!$S$2:$S$48,MATCH($L975,リスト!$R$2:$R$48,0))&amp;") "&amp;$M975,IF(設定!$I$15="名・所",$M975&amp;"・"&amp;INDEX(リスト!$S$2:$S$48,MATCH($L975,リスト!$R$2:$R$48,0)),IF(設定!$I$15="名/所",$M975&amp;" / "&amp;INDEX(リスト!$S$2:$S$48,MATCH($L975,リスト!$R$2:$R$48,0)),IF(設定!$I$15="名(所)",$M975&amp;" ("&amp;INDEX(リスト!$S$2:$S$48,MATCH($L975,リスト!$R$2:$R$48,0))&amp;")")))))))))</f>
        <v/>
      </c>
    </row>
    <row r="976" spans="15:22" x14ac:dyDescent="0.4">
      <c r="O976" s="2" t="str">
        <f>IFERROR(IF($B976="","",INDEX(所属情報!$E:$E,MATCH($A976,所属情報!$A:$A,0))),"")</f>
        <v/>
      </c>
      <c r="P976" s="2" t="str">
        <f t="shared" si="45"/>
        <v/>
      </c>
      <c r="Q976" s="2" t="str">
        <f t="shared" si="46"/>
        <v/>
      </c>
      <c r="R976" s="2" t="str">
        <f t="shared" si="47"/>
        <v/>
      </c>
      <c r="S976" s="2" t="str">
        <f>IFERROR(IF($F976="","",INDEX(リスト!$C:$C,MATCH($F976,リスト!$B:$B,0))),"")</f>
        <v/>
      </c>
      <c r="T976" s="2" t="str">
        <f>IFERROR(IF($K976="","",INDEX(リスト!$F:$F,MATCH($K976,リスト!$E:$E,0))),"")</f>
        <v/>
      </c>
      <c r="U976" s="2" t="str">
        <f>IF($B976="","",RIGHT($G976*1000+200+COUNTIF($G$2:$G976,$G976),9))</f>
        <v/>
      </c>
      <c r="V976" s="2" t="str">
        <f>IF(OR($B976="",設定!$I$15="",設定!$I$15="独立"),"",IF($M976="","　－　",IF($L976="",IF(設定!$I$15="所・名","　－　・"&amp;$M976,IF(設定!$I$15="所/名","　－　 / "&amp;$M976,IF(設定!$I$15="(所)名","(　－　) "&amp;$M976,IF(設定!$I$15="名・所",$M976&amp;"・　－　",IF(設定!$I$15="名/所",$M976&amp;" / 　－　",IF(設定!$I$15="名(所)",$M976&amp;"(　－　)")))))),IF(設定!$I$15="所・名",INDEX(リスト!$S$2:$S$48,MATCH($L976,リスト!$R$2:$R$48,0))&amp;"・"&amp;$M976,IF(設定!$I$15="所/名",INDEX(リスト!$S$2:$S$48,MATCH($L976,リスト!$R$2:$R$48,0))&amp;" / "&amp;$M976,IF(設定!$I$15="(所)名","("&amp;INDEX(リスト!$S$2:$S$48,MATCH($L976,リスト!$R$2:$R$48,0))&amp;") "&amp;$M976,IF(設定!$I$15="名・所",$M976&amp;"・"&amp;INDEX(リスト!$S$2:$S$48,MATCH($L976,リスト!$R$2:$R$48,0)),IF(設定!$I$15="名/所",$M976&amp;" / "&amp;INDEX(リスト!$S$2:$S$48,MATCH($L976,リスト!$R$2:$R$48,0)),IF(設定!$I$15="名(所)",$M976&amp;" ("&amp;INDEX(リスト!$S$2:$S$48,MATCH($L976,リスト!$R$2:$R$48,0))&amp;")")))))))))</f>
        <v/>
      </c>
    </row>
    <row r="977" spans="15:22" x14ac:dyDescent="0.4">
      <c r="O977" s="2" t="str">
        <f>IFERROR(IF($B977="","",INDEX(所属情報!$E:$E,MATCH($A977,所属情報!$A:$A,0))),"")</f>
        <v/>
      </c>
      <c r="P977" s="2" t="str">
        <f t="shared" si="45"/>
        <v/>
      </c>
      <c r="Q977" s="2" t="str">
        <f t="shared" si="46"/>
        <v/>
      </c>
      <c r="R977" s="2" t="str">
        <f t="shared" si="47"/>
        <v/>
      </c>
      <c r="S977" s="2" t="str">
        <f>IFERROR(IF($F977="","",INDEX(リスト!$C:$C,MATCH($F977,リスト!$B:$B,0))),"")</f>
        <v/>
      </c>
      <c r="T977" s="2" t="str">
        <f>IFERROR(IF($K977="","",INDEX(リスト!$F:$F,MATCH($K977,リスト!$E:$E,0))),"")</f>
        <v/>
      </c>
      <c r="U977" s="2" t="str">
        <f>IF($B977="","",RIGHT($G977*1000+200+COUNTIF($G$2:$G977,$G977),9))</f>
        <v/>
      </c>
      <c r="V977" s="2" t="str">
        <f>IF(OR($B977="",設定!$I$15="",設定!$I$15="独立"),"",IF($M977="","　－　",IF($L977="",IF(設定!$I$15="所・名","　－　・"&amp;$M977,IF(設定!$I$15="所/名","　－　 / "&amp;$M977,IF(設定!$I$15="(所)名","(　－　) "&amp;$M977,IF(設定!$I$15="名・所",$M977&amp;"・　－　",IF(設定!$I$15="名/所",$M977&amp;" / 　－　",IF(設定!$I$15="名(所)",$M977&amp;"(　－　)")))))),IF(設定!$I$15="所・名",INDEX(リスト!$S$2:$S$48,MATCH($L977,リスト!$R$2:$R$48,0))&amp;"・"&amp;$M977,IF(設定!$I$15="所/名",INDEX(リスト!$S$2:$S$48,MATCH($L977,リスト!$R$2:$R$48,0))&amp;" / "&amp;$M977,IF(設定!$I$15="(所)名","("&amp;INDEX(リスト!$S$2:$S$48,MATCH($L977,リスト!$R$2:$R$48,0))&amp;") "&amp;$M977,IF(設定!$I$15="名・所",$M977&amp;"・"&amp;INDEX(リスト!$S$2:$S$48,MATCH($L977,リスト!$R$2:$R$48,0)),IF(設定!$I$15="名/所",$M977&amp;" / "&amp;INDEX(リスト!$S$2:$S$48,MATCH($L977,リスト!$R$2:$R$48,0)),IF(設定!$I$15="名(所)",$M977&amp;" ("&amp;INDEX(リスト!$S$2:$S$48,MATCH($L977,リスト!$R$2:$R$48,0))&amp;")")))))))))</f>
        <v/>
      </c>
    </row>
    <row r="978" spans="15:22" x14ac:dyDescent="0.4">
      <c r="O978" s="2" t="str">
        <f>IFERROR(IF($B978="","",INDEX(所属情報!$E:$E,MATCH($A978,所属情報!$A:$A,0))),"")</f>
        <v/>
      </c>
      <c r="P978" s="2" t="str">
        <f t="shared" si="45"/>
        <v/>
      </c>
      <c r="Q978" s="2" t="str">
        <f t="shared" si="46"/>
        <v/>
      </c>
      <c r="R978" s="2" t="str">
        <f t="shared" si="47"/>
        <v/>
      </c>
      <c r="S978" s="2" t="str">
        <f>IFERROR(IF($F978="","",INDEX(リスト!$C:$C,MATCH($F978,リスト!$B:$B,0))),"")</f>
        <v/>
      </c>
      <c r="T978" s="2" t="str">
        <f>IFERROR(IF($K978="","",INDEX(リスト!$F:$F,MATCH($K978,リスト!$E:$E,0))),"")</f>
        <v/>
      </c>
      <c r="U978" s="2" t="str">
        <f>IF($B978="","",RIGHT($G978*1000+200+COUNTIF($G$2:$G978,$G978),9))</f>
        <v/>
      </c>
      <c r="V978" s="2" t="str">
        <f>IF(OR($B978="",設定!$I$15="",設定!$I$15="独立"),"",IF($M978="","　－　",IF($L978="",IF(設定!$I$15="所・名","　－　・"&amp;$M978,IF(設定!$I$15="所/名","　－　 / "&amp;$M978,IF(設定!$I$15="(所)名","(　－　) "&amp;$M978,IF(設定!$I$15="名・所",$M978&amp;"・　－　",IF(設定!$I$15="名/所",$M978&amp;" / 　－　",IF(設定!$I$15="名(所)",$M978&amp;"(　－　)")))))),IF(設定!$I$15="所・名",INDEX(リスト!$S$2:$S$48,MATCH($L978,リスト!$R$2:$R$48,0))&amp;"・"&amp;$M978,IF(設定!$I$15="所/名",INDEX(リスト!$S$2:$S$48,MATCH($L978,リスト!$R$2:$R$48,0))&amp;" / "&amp;$M978,IF(設定!$I$15="(所)名","("&amp;INDEX(リスト!$S$2:$S$48,MATCH($L978,リスト!$R$2:$R$48,0))&amp;") "&amp;$M978,IF(設定!$I$15="名・所",$M978&amp;"・"&amp;INDEX(リスト!$S$2:$S$48,MATCH($L978,リスト!$R$2:$R$48,0)),IF(設定!$I$15="名/所",$M978&amp;" / "&amp;INDEX(リスト!$S$2:$S$48,MATCH($L978,リスト!$R$2:$R$48,0)),IF(設定!$I$15="名(所)",$M978&amp;" ("&amp;INDEX(リスト!$S$2:$S$48,MATCH($L978,リスト!$R$2:$R$48,0))&amp;")")))))))))</f>
        <v/>
      </c>
    </row>
    <row r="979" spans="15:22" x14ac:dyDescent="0.4">
      <c r="O979" s="2" t="str">
        <f>IFERROR(IF($B979="","",INDEX(所属情報!$E:$E,MATCH($A979,所属情報!$A:$A,0))),"")</f>
        <v/>
      </c>
      <c r="P979" s="2" t="str">
        <f t="shared" si="45"/>
        <v/>
      </c>
      <c r="Q979" s="2" t="str">
        <f t="shared" si="46"/>
        <v/>
      </c>
      <c r="R979" s="2" t="str">
        <f t="shared" si="47"/>
        <v/>
      </c>
      <c r="S979" s="2" t="str">
        <f>IFERROR(IF($F979="","",INDEX(リスト!$C:$C,MATCH($F979,リスト!$B:$B,0))),"")</f>
        <v/>
      </c>
      <c r="T979" s="2" t="str">
        <f>IFERROR(IF($K979="","",INDEX(リスト!$F:$F,MATCH($K979,リスト!$E:$E,0))),"")</f>
        <v/>
      </c>
      <c r="U979" s="2" t="str">
        <f>IF($B979="","",RIGHT($G979*1000+200+COUNTIF($G$2:$G979,$G979),9))</f>
        <v/>
      </c>
      <c r="V979" s="2" t="str">
        <f>IF(OR($B979="",設定!$I$15="",設定!$I$15="独立"),"",IF($M979="","　－　",IF($L979="",IF(設定!$I$15="所・名","　－　・"&amp;$M979,IF(設定!$I$15="所/名","　－　 / "&amp;$M979,IF(設定!$I$15="(所)名","(　－　) "&amp;$M979,IF(設定!$I$15="名・所",$M979&amp;"・　－　",IF(設定!$I$15="名/所",$M979&amp;" / 　－　",IF(設定!$I$15="名(所)",$M979&amp;"(　－　)")))))),IF(設定!$I$15="所・名",INDEX(リスト!$S$2:$S$48,MATCH($L979,リスト!$R$2:$R$48,0))&amp;"・"&amp;$M979,IF(設定!$I$15="所/名",INDEX(リスト!$S$2:$S$48,MATCH($L979,リスト!$R$2:$R$48,0))&amp;" / "&amp;$M979,IF(設定!$I$15="(所)名","("&amp;INDEX(リスト!$S$2:$S$48,MATCH($L979,リスト!$R$2:$R$48,0))&amp;") "&amp;$M979,IF(設定!$I$15="名・所",$M979&amp;"・"&amp;INDEX(リスト!$S$2:$S$48,MATCH($L979,リスト!$R$2:$R$48,0)),IF(設定!$I$15="名/所",$M979&amp;" / "&amp;INDEX(リスト!$S$2:$S$48,MATCH($L979,リスト!$R$2:$R$48,0)),IF(設定!$I$15="名(所)",$M979&amp;" ("&amp;INDEX(リスト!$S$2:$S$48,MATCH($L979,リスト!$R$2:$R$48,0))&amp;")")))))))))</f>
        <v/>
      </c>
    </row>
    <row r="980" spans="15:22" x14ac:dyDescent="0.4">
      <c r="O980" s="2" t="str">
        <f>IFERROR(IF($B980="","",INDEX(所属情報!$E:$E,MATCH($A980,所属情報!$A:$A,0))),"")</f>
        <v/>
      </c>
      <c r="P980" s="2" t="str">
        <f t="shared" si="45"/>
        <v/>
      </c>
      <c r="Q980" s="2" t="str">
        <f t="shared" si="46"/>
        <v/>
      </c>
      <c r="R980" s="2" t="str">
        <f t="shared" si="47"/>
        <v/>
      </c>
      <c r="S980" s="2" t="str">
        <f>IFERROR(IF($F980="","",INDEX(リスト!$C:$C,MATCH($F980,リスト!$B:$B,0))),"")</f>
        <v/>
      </c>
      <c r="T980" s="2" t="str">
        <f>IFERROR(IF($K980="","",INDEX(リスト!$F:$F,MATCH($K980,リスト!$E:$E,0))),"")</f>
        <v/>
      </c>
      <c r="U980" s="2" t="str">
        <f>IF($B980="","",RIGHT($G980*1000+200+COUNTIF($G$2:$G980,$G980),9))</f>
        <v/>
      </c>
      <c r="V980" s="2" t="str">
        <f>IF(OR($B980="",設定!$I$15="",設定!$I$15="独立"),"",IF($M980="","　－　",IF($L980="",IF(設定!$I$15="所・名","　－　・"&amp;$M980,IF(設定!$I$15="所/名","　－　 / "&amp;$M980,IF(設定!$I$15="(所)名","(　－　) "&amp;$M980,IF(設定!$I$15="名・所",$M980&amp;"・　－　",IF(設定!$I$15="名/所",$M980&amp;" / 　－　",IF(設定!$I$15="名(所)",$M980&amp;"(　－　)")))))),IF(設定!$I$15="所・名",INDEX(リスト!$S$2:$S$48,MATCH($L980,リスト!$R$2:$R$48,0))&amp;"・"&amp;$M980,IF(設定!$I$15="所/名",INDEX(リスト!$S$2:$S$48,MATCH($L980,リスト!$R$2:$R$48,0))&amp;" / "&amp;$M980,IF(設定!$I$15="(所)名","("&amp;INDEX(リスト!$S$2:$S$48,MATCH($L980,リスト!$R$2:$R$48,0))&amp;") "&amp;$M980,IF(設定!$I$15="名・所",$M980&amp;"・"&amp;INDEX(リスト!$S$2:$S$48,MATCH($L980,リスト!$R$2:$R$48,0)),IF(設定!$I$15="名/所",$M980&amp;" / "&amp;INDEX(リスト!$S$2:$S$48,MATCH($L980,リスト!$R$2:$R$48,0)),IF(設定!$I$15="名(所)",$M980&amp;" ("&amp;INDEX(リスト!$S$2:$S$48,MATCH($L980,リスト!$R$2:$R$48,0))&amp;")")))))))))</f>
        <v/>
      </c>
    </row>
    <row r="981" spans="15:22" x14ac:dyDescent="0.4">
      <c r="O981" s="2" t="str">
        <f>IFERROR(IF($B981="","",INDEX(所属情報!$E:$E,MATCH($A981,所属情報!$A:$A,0))),"")</f>
        <v/>
      </c>
      <c r="P981" s="2" t="str">
        <f t="shared" si="45"/>
        <v/>
      </c>
      <c r="Q981" s="2" t="str">
        <f t="shared" si="46"/>
        <v/>
      </c>
      <c r="R981" s="2" t="str">
        <f t="shared" si="47"/>
        <v/>
      </c>
      <c r="S981" s="2" t="str">
        <f>IFERROR(IF($F981="","",INDEX(リスト!$C:$C,MATCH($F981,リスト!$B:$B,0))),"")</f>
        <v/>
      </c>
      <c r="T981" s="2" t="str">
        <f>IFERROR(IF($K981="","",INDEX(リスト!$F:$F,MATCH($K981,リスト!$E:$E,0))),"")</f>
        <v/>
      </c>
      <c r="U981" s="2" t="str">
        <f>IF($B981="","",RIGHT($G981*1000+200+COUNTIF($G$2:$G981,$G981),9))</f>
        <v/>
      </c>
      <c r="V981" s="2" t="str">
        <f>IF(OR($B981="",設定!$I$15="",設定!$I$15="独立"),"",IF($M981="","　－　",IF($L981="",IF(設定!$I$15="所・名","　－　・"&amp;$M981,IF(設定!$I$15="所/名","　－　 / "&amp;$M981,IF(設定!$I$15="(所)名","(　－　) "&amp;$M981,IF(設定!$I$15="名・所",$M981&amp;"・　－　",IF(設定!$I$15="名/所",$M981&amp;" / 　－　",IF(設定!$I$15="名(所)",$M981&amp;"(　－　)")))))),IF(設定!$I$15="所・名",INDEX(リスト!$S$2:$S$48,MATCH($L981,リスト!$R$2:$R$48,0))&amp;"・"&amp;$M981,IF(設定!$I$15="所/名",INDEX(リスト!$S$2:$S$48,MATCH($L981,リスト!$R$2:$R$48,0))&amp;" / "&amp;$M981,IF(設定!$I$15="(所)名","("&amp;INDEX(リスト!$S$2:$S$48,MATCH($L981,リスト!$R$2:$R$48,0))&amp;") "&amp;$M981,IF(設定!$I$15="名・所",$M981&amp;"・"&amp;INDEX(リスト!$S$2:$S$48,MATCH($L981,リスト!$R$2:$R$48,0)),IF(設定!$I$15="名/所",$M981&amp;" / "&amp;INDEX(リスト!$S$2:$S$48,MATCH($L981,リスト!$R$2:$R$48,0)),IF(設定!$I$15="名(所)",$M981&amp;" ("&amp;INDEX(リスト!$S$2:$S$48,MATCH($L981,リスト!$R$2:$R$48,0))&amp;")")))))))))</f>
        <v/>
      </c>
    </row>
    <row r="982" spans="15:22" x14ac:dyDescent="0.4">
      <c r="O982" s="2" t="str">
        <f>IFERROR(IF($B982="","",INDEX(所属情報!$E:$E,MATCH($A982,所属情報!$A:$A,0))),"")</f>
        <v/>
      </c>
      <c r="P982" s="2" t="str">
        <f t="shared" si="45"/>
        <v/>
      </c>
      <c r="Q982" s="2" t="str">
        <f t="shared" si="46"/>
        <v/>
      </c>
      <c r="R982" s="2" t="str">
        <f t="shared" si="47"/>
        <v/>
      </c>
      <c r="S982" s="2" t="str">
        <f>IFERROR(IF($F982="","",INDEX(リスト!$C:$C,MATCH($F982,リスト!$B:$B,0))),"")</f>
        <v/>
      </c>
      <c r="T982" s="2" t="str">
        <f>IFERROR(IF($K982="","",INDEX(リスト!$F:$F,MATCH($K982,リスト!$E:$E,0))),"")</f>
        <v/>
      </c>
      <c r="U982" s="2" t="str">
        <f>IF($B982="","",RIGHT($G982*1000+200+COUNTIF($G$2:$G982,$G982),9))</f>
        <v/>
      </c>
      <c r="V982" s="2" t="str">
        <f>IF(OR($B982="",設定!$I$15="",設定!$I$15="独立"),"",IF($M982="","　－　",IF($L982="",IF(設定!$I$15="所・名","　－　・"&amp;$M982,IF(設定!$I$15="所/名","　－　 / "&amp;$M982,IF(設定!$I$15="(所)名","(　－　) "&amp;$M982,IF(設定!$I$15="名・所",$M982&amp;"・　－　",IF(設定!$I$15="名/所",$M982&amp;" / 　－　",IF(設定!$I$15="名(所)",$M982&amp;"(　－　)")))))),IF(設定!$I$15="所・名",INDEX(リスト!$S$2:$S$48,MATCH($L982,リスト!$R$2:$R$48,0))&amp;"・"&amp;$M982,IF(設定!$I$15="所/名",INDEX(リスト!$S$2:$S$48,MATCH($L982,リスト!$R$2:$R$48,0))&amp;" / "&amp;$M982,IF(設定!$I$15="(所)名","("&amp;INDEX(リスト!$S$2:$S$48,MATCH($L982,リスト!$R$2:$R$48,0))&amp;") "&amp;$M982,IF(設定!$I$15="名・所",$M982&amp;"・"&amp;INDEX(リスト!$S$2:$S$48,MATCH($L982,リスト!$R$2:$R$48,0)),IF(設定!$I$15="名/所",$M982&amp;" / "&amp;INDEX(リスト!$S$2:$S$48,MATCH($L982,リスト!$R$2:$R$48,0)),IF(設定!$I$15="名(所)",$M982&amp;" ("&amp;INDEX(リスト!$S$2:$S$48,MATCH($L982,リスト!$R$2:$R$48,0))&amp;")")))))))))</f>
        <v/>
      </c>
    </row>
    <row r="983" spans="15:22" x14ac:dyDescent="0.4">
      <c r="O983" s="2" t="str">
        <f>IFERROR(IF($B983="","",INDEX(所属情報!$E:$E,MATCH($A983,所属情報!$A:$A,0))),"")</f>
        <v/>
      </c>
      <c r="P983" s="2" t="str">
        <f t="shared" si="45"/>
        <v/>
      </c>
      <c r="Q983" s="2" t="str">
        <f t="shared" si="46"/>
        <v/>
      </c>
      <c r="R983" s="2" t="str">
        <f t="shared" si="47"/>
        <v/>
      </c>
      <c r="S983" s="2" t="str">
        <f>IFERROR(IF($F983="","",INDEX(リスト!$C:$C,MATCH($F983,リスト!$B:$B,0))),"")</f>
        <v/>
      </c>
      <c r="T983" s="2" t="str">
        <f>IFERROR(IF($K983="","",INDEX(リスト!$F:$F,MATCH($K983,リスト!$E:$E,0))),"")</f>
        <v/>
      </c>
      <c r="U983" s="2" t="str">
        <f>IF($B983="","",RIGHT($G983*1000+200+COUNTIF($G$2:$G983,$G983),9))</f>
        <v/>
      </c>
      <c r="V983" s="2" t="str">
        <f>IF(OR($B983="",設定!$I$15="",設定!$I$15="独立"),"",IF($M983="","　－　",IF($L983="",IF(設定!$I$15="所・名","　－　・"&amp;$M983,IF(設定!$I$15="所/名","　－　 / "&amp;$M983,IF(設定!$I$15="(所)名","(　－　) "&amp;$M983,IF(設定!$I$15="名・所",$M983&amp;"・　－　",IF(設定!$I$15="名/所",$M983&amp;" / 　－　",IF(設定!$I$15="名(所)",$M983&amp;"(　－　)")))))),IF(設定!$I$15="所・名",INDEX(リスト!$S$2:$S$48,MATCH($L983,リスト!$R$2:$R$48,0))&amp;"・"&amp;$M983,IF(設定!$I$15="所/名",INDEX(リスト!$S$2:$S$48,MATCH($L983,リスト!$R$2:$R$48,0))&amp;" / "&amp;$M983,IF(設定!$I$15="(所)名","("&amp;INDEX(リスト!$S$2:$S$48,MATCH($L983,リスト!$R$2:$R$48,0))&amp;") "&amp;$M983,IF(設定!$I$15="名・所",$M983&amp;"・"&amp;INDEX(リスト!$S$2:$S$48,MATCH($L983,リスト!$R$2:$R$48,0)),IF(設定!$I$15="名/所",$M983&amp;" / "&amp;INDEX(リスト!$S$2:$S$48,MATCH($L983,リスト!$R$2:$R$48,0)),IF(設定!$I$15="名(所)",$M983&amp;" ("&amp;INDEX(リスト!$S$2:$S$48,MATCH($L983,リスト!$R$2:$R$48,0))&amp;")")))))))))</f>
        <v/>
      </c>
    </row>
    <row r="984" spans="15:22" x14ac:dyDescent="0.4">
      <c r="O984" s="2" t="str">
        <f>IFERROR(IF($B984="","",INDEX(所属情報!$E:$E,MATCH($A984,所属情報!$A:$A,0))),"")</f>
        <v/>
      </c>
      <c r="P984" s="2" t="str">
        <f t="shared" si="45"/>
        <v/>
      </c>
      <c r="Q984" s="2" t="str">
        <f t="shared" si="46"/>
        <v/>
      </c>
      <c r="R984" s="2" t="str">
        <f t="shared" si="47"/>
        <v/>
      </c>
      <c r="S984" s="2" t="str">
        <f>IFERROR(IF($F984="","",INDEX(リスト!$C:$C,MATCH($F984,リスト!$B:$B,0))),"")</f>
        <v/>
      </c>
      <c r="T984" s="2" t="str">
        <f>IFERROR(IF($K984="","",INDEX(リスト!$F:$F,MATCH($K984,リスト!$E:$E,0))),"")</f>
        <v/>
      </c>
      <c r="U984" s="2" t="str">
        <f>IF($B984="","",RIGHT($G984*1000+200+COUNTIF($G$2:$G984,$G984),9))</f>
        <v/>
      </c>
      <c r="V984" s="2" t="str">
        <f>IF(OR($B984="",設定!$I$15="",設定!$I$15="独立"),"",IF($M984="","　－　",IF($L984="",IF(設定!$I$15="所・名","　－　・"&amp;$M984,IF(設定!$I$15="所/名","　－　 / "&amp;$M984,IF(設定!$I$15="(所)名","(　－　) "&amp;$M984,IF(設定!$I$15="名・所",$M984&amp;"・　－　",IF(設定!$I$15="名/所",$M984&amp;" / 　－　",IF(設定!$I$15="名(所)",$M984&amp;"(　－　)")))))),IF(設定!$I$15="所・名",INDEX(リスト!$S$2:$S$48,MATCH($L984,リスト!$R$2:$R$48,0))&amp;"・"&amp;$M984,IF(設定!$I$15="所/名",INDEX(リスト!$S$2:$S$48,MATCH($L984,リスト!$R$2:$R$48,0))&amp;" / "&amp;$M984,IF(設定!$I$15="(所)名","("&amp;INDEX(リスト!$S$2:$S$48,MATCH($L984,リスト!$R$2:$R$48,0))&amp;") "&amp;$M984,IF(設定!$I$15="名・所",$M984&amp;"・"&amp;INDEX(リスト!$S$2:$S$48,MATCH($L984,リスト!$R$2:$R$48,0)),IF(設定!$I$15="名/所",$M984&amp;" / "&amp;INDEX(リスト!$S$2:$S$48,MATCH($L984,リスト!$R$2:$R$48,0)),IF(設定!$I$15="名(所)",$M984&amp;" ("&amp;INDEX(リスト!$S$2:$S$48,MATCH($L984,リスト!$R$2:$R$48,0))&amp;")")))))))))</f>
        <v/>
      </c>
    </row>
    <row r="985" spans="15:22" x14ac:dyDescent="0.4">
      <c r="O985" s="2" t="str">
        <f>IFERROR(IF($B985="","",INDEX(所属情報!$E:$E,MATCH($A985,所属情報!$A:$A,0))),"")</f>
        <v/>
      </c>
      <c r="P985" s="2" t="str">
        <f t="shared" si="45"/>
        <v/>
      </c>
      <c r="Q985" s="2" t="str">
        <f t="shared" si="46"/>
        <v/>
      </c>
      <c r="R985" s="2" t="str">
        <f t="shared" si="47"/>
        <v/>
      </c>
      <c r="S985" s="2" t="str">
        <f>IFERROR(IF($F985="","",INDEX(リスト!$C:$C,MATCH($F985,リスト!$B:$B,0))),"")</f>
        <v/>
      </c>
      <c r="T985" s="2" t="str">
        <f>IFERROR(IF($K985="","",INDEX(リスト!$F:$F,MATCH($K985,リスト!$E:$E,0))),"")</f>
        <v/>
      </c>
      <c r="U985" s="2" t="str">
        <f>IF($B985="","",RIGHT($G985*1000+200+COUNTIF($G$2:$G985,$G985),9))</f>
        <v/>
      </c>
      <c r="V985" s="2" t="str">
        <f>IF(OR($B985="",設定!$I$15="",設定!$I$15="独立"),"",IF($M985="","　－　",IF($L985="",IF(設定!$I$15="所・名","　－　・"&amp;$M985,IF(設定!$I$15="所/名","　－　 / "&amp;$M985,IF(設定!$I$15="(所)名","(　－　) "&amp;$M985,IF(設定!$I$15="名・所",$M985&amp;"・　－　",IF(設定!$I$15="名/所",$M985&amp;" / 　－　",IF(設定!$I$15="名(所)",$M985&amp;"(　－　)")))))),IF(設定!$I$15="所・名",INDEX(リスト!$S$2:$S$48,MATCH($L985,リスト!$R$2:$R$48,0))&amp;"・"&amp;$M985,IF(設定!$I$15="所/名",INDEX(リスト!$S$2:$S$48,MATCH($L985,リスト!$R$2:$R$48,0))&amp;" / "&amp;$M985,IF(設定!$I$15="(所)名","("&amp;INDEX(リスト!$S$2:$S$48,MATCH($L985,リスト!$R$2:$R$48,0))&amp;") "&amp;$M985,IF(設定!$I$15="名・所",$M985&amp;"・"&amp;INDEX(リスト!$S$2:$S$48,MATCH($L985,リスト!$R$2:$R$48,0)),IF(設定!$I$15="名/所",$M985&amp;" / "&amp;INDEX(リスト!$S$2:$S$48,MATCH($L985,リスト!$R$2:$R$48,0)),IF(設定!$I$15="名(所)",$M985&amp;" ("&amp;INDEX(リスト!$S$2:$S$48,MATCH($L985,リスト!$R$2:$R$48,0))&amp;")")))))))))</f>
        <v/>
      </c>
    </row>
    <row r="986" spans="15:22" x14ac:dyDescent="0.4">
      <c r="O986" s="2" t="str">
        <f>IFERROR(IF($B986="","",INDEX(所属情報!$E:$E,MATCH($A986,所属情報!$A:$A,0))),"")</f>
        <v/>
      </c>
      <c r="P986" s="2" t="str">
        <f t="shared" si="45"/>
        <v/>
      </c>
      <c r="Q986" s="2" t="str">
        <f t="shared" si="46"/>
        <v/>
      </c>
      <c r="R986" s="2" t="str">
        <f t="shared" si="47"/>
        <v/>
      </c>
      <c r="S986" s="2" t="str">
        <f>IFERROR(IF($F986="","",INDEX(リスト!$C:$C,MATCH($F986,リスト!$B:$B,0))),"")</f>
        <v/>
      </c>
      <c r="T986" s="2" t="str">
        <f>IFERROR(IF($K986="","",INDEX(リスト!$F:$F,MATCH($K986,リスト!$E:$E,0))),"")</f>
        <v/>
      </c>
      <c r="U986" s="2" t="str">
        <f>IF($B986="","",RIGHT($G986*1000+200+COUNTIF($G$2:$G986,$G986),9))</f>
        <v/>
      </c>
      <c r="V986" s="2" t="str">
        <f>IF(OR($B986="",設定!$I$15="",設定!$I$15="独立"),"",IF($M986="","　－　",IF($L986="",IF(設定!$I$15="所・名","　－　・"&amp;$M986,IF(設定!$I$15="所/名","　－　 / "&amp;$M986,IF(設定!$I$15="(所)名","(　－　) "&amp;$M986,IF(設定!$I$15="名・所",$M986&amp;"・　－　",IF(設定!$I$15="名/所",$M986&amp;" / 　－　",IF(設定!$I$15="名(所)",$M986&amp;"(　－　)")))))),IF(設定!$I$15="所・名",INDEX(リスト!$S$2:$S$48,MATCH($L986,リスト!$R$2:$R$48,0))&amp;"・"&amp;$M986,IF(設定!$I$15="所/名",INDEX(リスト!$S$2:$S$48,MATCH($L986,リスト!$R$2:$R$48,0))&amp;" / "&amp;$M986,IF(設定!$I$15="(所)名","("&amp;INDEX(リスト!$S$2:$S$48,MATCH($L986,リスト!$R$2:$R$48,0))&amp;") "&amp;$M986,IF(設定!$I$15="名・所",$M986&amp;"・"&amp;INDEX(リスト!$S$2:$S$48,MATCH($L986,リスト!$R$2:$R$48,0)),IF(設定!$I$15="名/所",$M986&amp;" / "&amp;INDEX(リスト!$S$2:$S$48,MATCH($L986,リスト!$R$2:$R$48,0)),IF(設定!$I$15="名(所)",$M986&amp;" ("&amp;INDEX(リスト!$S$2:$S$48,MATCH($L986,リスト!$R$2:$R$48,0))&amp;")")))))))))</f>
        <v/>
      </c>
    </row>
    <row r="987" spans="15:22" x14ac:dyDescent="0.4">
      <c r="O987" s="2" t="str">
        <f>IFERROR(IF($B987="","",INDEX(所属情報!$E:$E,MATCH($A987,所属情報!$A:$A,0))),"")</f>
        <v/>
      </c>
      <c r="P987" s="2" t="str">
        <f t="shared" si="45"/>
        <v/>
      </c>
      <c r="Q987" s="2" t="str">
        <f t="shared" si="46"/>
        <v/>
      </c>
      <c r="R987" s="2" t="str">
        <f t="shared" si="47"/>
        <v/>
      </c>
      <c r="S987" s="2" t="str">
        <f>IFERROR(IF($F987="","",INDEX(リスト!$C:$C,MATCH($F987,リスト!$B:$B,0))),"")</f>
        <v/>
      </c>
      <c r="T987" s="2" t="str">
        <f>IFERROR(IF($K987="","",INDEX(リスト!$F:$F,MATCH($K987,リスト!$E:$E,0))),"")</f>
        <v/>
      </c>
      <c r="U987" s="2" t="str">
        <f>IF($B987="","",RIGHT($G987*1000+200+COUNTIF($G$2:$G987,$G987),9))</f>
        <v/>
      </c>
      <c r="V987" s="2" t="str">
        <f>IF(OR($B987="",設定!$I$15="",設定!$I$15="独立"),"",IF($M987="","　－　",IF($L987="",IF(設定!$I$15="所・名","　－　・"&amp;$M987,IF(設定!$I$15="所/名","　－　 / "&amp;$M987,IF(設定!$I$15="(所)名","(　－　) "&amp;$M987,IF(設定!$I$15="名・所",$M987&amp;"・　－　",IF(設定!$I$15="名/所",$M987&amp;" / 　－　",IF(設定!$I$15="名(所)",$M987&amp;"(　－　)")))))),IF(設定!$I$15="所・名",INDEX(リスト!$S$2:$S$48,MATCH($L987,リスト!$R$2:$R$48,0))&amp;"・"&amp;$M987,IF(設定!$I$15="所/名",INDEX(リスト!$S$2:$S$48,MATCH($L987,リスト!$R$2:$R$48,0))&amp;" / "&amp;$M987,IF(設定!$I$15="(所)名","("&amp;INDEX(リスト!$S$2:$S$48,MATCH($L987,リスト!$R$2:$R$48,0))&amp;") "&amp;$M987,IF(設定!$I$15="名・所",$M987&amp;"・"&amp;INDEX(リスト!$S$2:$S$48,MATCH($L987,リスト!$R$2:$R$48,0)),IF(設定!$I$15="名/所",$M987&amp;" / "&amp;INDEX(リスト!$S$2:$S$48,MATCH($L987,リスト!$R$2:$R$48,0)),IF(設定!$I$15="名(所)",$M987&amp;" ("&amp;INDEX(リスト!$S$2:$S$48,MATCH($L987,リスト!$R$2:$R$48,0))&amp;")")))))))))</f>
        <v/>
      </c>
    </row>
    <row r="988" spans="15:22" x14ac:dyDescent="0.4">
      <c r="O988" s="2" t="str">
        <f>IFERROR(IF($B988="","",INDEX(所属情報!$E:$E,MATCH($A988,所属情報!$A:$A,0))),"")</f>
        <v/>
      </c>
      <c r="P988" s="2" t="str">
        <f t="shared" si="45"/>
        <v/>
      </c>
      <c r="Q988" s="2" t="str">
        <f t="shared" si="46"/>
        <v/>
      </c>
      <c r="R988" s="2" t="str">
        <f t="shared" si="47"/>
        <v/>
      </c>
      <c r="S988" s="2" t="str">
        <f>IFERROR(IF($F988="","",INDEX(リスト!$C:$C,MATCH($F988,リスト!$B:$B,0))),"")</f>
        <v/>
      </c>
      <c r="T988" s="2" t="str">
        <f>IFERROR(IF($K988="","",INDEX(リスト!$F:$F,MATCH($K988,リスト!$E:$E,0))),"")</f>
        <v/>
      </c>
      <c r="U988" s="2" t="str">
        <f>IF($B988="","",RIGHT($G988*1000+200+COUNTIF($G$2:$G988,$G988),9))</f>
        <v/>
      </c>
      <c r="V988" s="2" t="str">
        <f>IF(OR($B988="",設定!$I$15="",設定!$I$15="独立"),"",IF($M988="","　－　",IF($L988="",IF(設定!$I$15="所・名","　－　・"&amp;$M988,IF(設定!$I$15="所/名","　－　 / "&amp;$M988,IF(設定!$I$15="(所)名","(　－　) "&amp;$M988,IF(設定!$I$15="名・所",$M988&amp;"・　－　",IF(設定!$I$15="名/所",$M988&amp;" / 　－　",IF(設定!$I$15="名(所)",$M988&amp;"(　－　)")))))),IF(設定!$I$15="所・名",INDEX(リスト!$S$2:$S$48,MATCH($L988,リスト!$R$2:$R$48,0))&amp;"・"&amp;$M988,IF(設定!$I$15="所/名",INDEX(リスト!$S$2:$S$48,MATCH($L988,リスト!$R$2:$R$48,0))&amp;" / "&amp;$M988,IF(設定!$I$15="(所)名","("&amp;INDEX(リスト!$S$2:$S$48,MATCH($L988,リスト!$R$2:$R$48,0))&amp;") "&amp;$M988,IF(設定!$I$15="名・所",$M988&amp;"・"&amp;INDEX(リスト!$S$2:$S$48,MATCH($L988,リスト!$R$2:$R$48,0)),IF(設定!$I$15="名/所",$M988&amp;" / "&amp;INDEX(リスト!$S$2:$S$48,MATCH($L988,リスト!$R$2:$R$48,0)),IF(設定!$I$15="名(所)",$M988&amp;" ("&amp;INDEX(リスト!$S$2:$S$48,MATCH($L988,リスト!$R$2:$R$48,0))&amp;")")))))))))</f>
        <v/>
      </c>
    </row>
    <row r="989" spans="15:22" x14ac:dyDescent="0.4">
      <c r="O989" s="2" t="str">
        <f>IFERROR(IF($B989="","",INDEX(所属情報!$E:$E,MATCH($A989,所属情報!$A:$A,0))),"")</f>
        <v/>
      </c>
      <c r="P989" s="2" t="str">
        <f t="shared" si="45"/>
        <v/>
      </c>
      <c r="Q989" s="2" t="str">
        <f t="shared" si="46"/>
        <v/>
      </c>
      <c r="R989" s="2" t="str">
        <f t="shared" si="47"/>
        <v/>
      </c>
      <c r="S989" s="2" t="str">
        <f>IFERROR(IF($F989="","",INDEX(リスト!$C:$C,MATCH($F989,リスト!$B:$B,0))),"")</f>
        <v/>
      </c>
      <c r="T989" s="2" t="str">
        <f>IFERROR(IF($K989="","",INDEX(リスト!$F:$F,MATCH($K989,リスト!$E:$E,0))),"")</f>
        <v/>
      </c>
      <c r="U989" s="2" t="str">
        <f>IF($B989="","",RIGHT($G989*1000+200+COUNTIF($G$2:$G989,$G989),9))</f>
        <v/>
      </c>
      <c r="V989" s="2" t="str">
        <f>IF(OR($B989="",設定!$I$15="",設定!$I$15="独立"),"",IF($M989="","　－　",IF($L989="",IF(設定!$I$15="所・名","　－　・"&amp;$M989,IF(設定!$I$15="所/名","　－　 / "&amp;$M989,IF(設定!$I$15="(所)名","(　－　) "&amp;$M989,IF(設定!$I$15="名・所",$M989&amp;"・　－　",IF(設定!$I$15="名/所",$M989&amp;" / 　－　",IF(設定!$I$15="名(所)",$M989&amp;"(　－　)")))))),IF(設定!$I$15="所・名",INDEX(リスト!$S$2:$S$48,MATCH($L989,リスト!$R$2:$R$48,0))&amp;"・"&amp;$M989,IF(設定!$I$15="所/名",INDEX(リスト!$S$2:$S$48,MATCH($L989,リスト!$R$2:$R$48,0))&amp;" / "&amp;$M989,IF(設定!$I$15="(所)名","("&amp;INDEX(リスト!$S$2:$S$48,MATCH($L989,リスト!$R$2:$R$48,0))&amp;") "&amp;$M989,IF(設定!$I$15="名・所",$M989&amp;"・"&amp;INDEX(リスト!$S$2:$S$48,MATCH($L989,リスト!$R$2:$R$48,0)),IF(設定!$I$15="名/所",$M989&amp;" / "&amp;INDEX(リスト!$S$2:$S$48,MATCH($L989,リスト!$R$2:$R$48,0)),IF(設定!$I$15="名(所)",$M989&amp;" ("&amp;INDEX(リスト!$S$2:$S$48,MATCH($L989,リスト!$R$2:$R$48,0))&amp;")")))))))))</f>
        <v/>
      </c>
    </row>
    <row r="990" spans="15:22" x14ac:dyDescent="0.4">
      <c r="O990" s="2" t="str">
        <f>IFERROR(IF($B990="","",INDEX(所属情報!$E:$E,MATCH($A990,所属情報!$A:$A,0))),"")</f>
        <v/>
      </c>
      <c r="P990" s="2" t="str">
        <f t="shared" si="45"/>
        <v/>
      </c>
      <c r="Q990" s="2" t="str">
        <f t="shared" si="46"/>
        <v/>
      </c>
      <c r="R990" s="2" t="str">
        <f t="shared" si="47"/>
        <v/>
      </c>
      <c r="S990" s="2" t="str">
        <f>IFERROR(IF($F990="","",INDEX(リスト!$C:$C,MATCH($F990,リスト!$B:$B,0))),"")</f>
        <v/>
      </c>
      <c r="T990" s="2" t="str">
        <f>IFERROR(IF($K990="","",INDEX(リスト!$F:$F,MATCH($K990,リスト!$E:$E,0))),"")</f>
        <v/>
      </c>
      <c r="U990" s="2" t="str">
        <f>IF($B990="","",RIGHT($G990*1000+200+COUNTIF($G$2:$G990,$G990),9))</f>
        <v/>
      </c>
      <c r="V990" s="2" t="str">
        <f>IF(OR($B990="",設定!$I$15="",設定!$I$15="独立"),"",IF($M990="","　－　",IF($L990="",IF(設定!$I$15="所・名","　－　・"&amp;$M990,IF(設定!$I$15="所/名","　－　 / "&amp;$M990,IF(設定!$I$15="(所)名","(　－　) "&amp;$M990,IF(設定!$I$15="名・所",$M990&amp;"・　－　",IF(設定!$I$15="名/所",$M990&amp;" / 　－　",IF(設定!$I$15="名(所)",$M990&amp;"(　－　)")))))),IF(設定!$I$15="所・名",INDEX(リスト!$S$2:$S$48,MATCH($L990,リスト!$R$2:$R$48,0))&amp;"・"&amp;$M990,IF(設定!$I$15="所/名",INDEX(リスト!$S$2:$S$48,MATCH($L990,リスト!$R$2:$R$48,0))&amp;" / "&amp;$M990,IF(設定!$I$15="(所)名","("&amp;INDEX(リスト!$S$2:$S$48,MATCH($L990,リスト!$R$2:$R$48,0))&amp;") "&amp;$M990,IF(設定!$I$15="名・所",$M990&amp;"・"&amp;INDEX(リスト!$S$2:$S$48,MATCH($L990,リスト!$R$2:$R$48,0)),IF(設定!$I$15="名/所",$M990&amp;" / "&amp;INDEX(リスト!$S$2:$S$48,MATCH($L990,リスト!$R$2:$R$48,0)),IF(設定!$I$15="名(所)",$M990&amp;" ("&amp;INDEX(リスト!$S$2:$S$48,MATCH($L990,リスト!$R$2:$R$48,0))&amp;")")))))))))</f>
        <v/>
      </c>
    </row>
    <row r="991" spans="15:22" x14ac:dyDescent="0.4">
      <c r="O991" s="2" t="str">
        <f>IFERROR(IF($B991="","",INDEX(所属情報!$E:$E,MATCH($A991,所属情報!$A:$A,0))),"")</f>
        <v/>
      </c>
      <c r="P991" s="2" t="str">
        <f t="shared" si="45"/>
        <v/>
      </c>
      <c r="Q991" s="2" t="str">
        <f t="shared" si="46"/>
        <v/>
      </c>
      <c r="R991" s="2" t="str">
        <f t="shared" si="47"/>
        <v/>
      </c>
      <c r="S991" s="2" t="str">
        <f>IFERROR(IF($F991="","",INDEX(リスト!$C:$C,MATCH($F991,リスト!$B:$B,0))),"")</f>
        <v/>
      </c>
      <c r="T991" s="2" t="str">
        <f>IFERROR(IF($K991="","",INDEX(リスト!$F:$F,MATCH($K991,リスト!$E:$E,0))),"")</f>
        <v/>
      </c>
      <c r="U991" s="2" t="str">
        <f>IF($B991="","",RIGHT($G991*1000+200+COUNTIF($G$2:$G991,$G991),9))</f>
        <v/>
      </c>
      <c r="V991" s="2" t="str">
        <f>IF(OR($B991="",設定!$I$15="",設定!$I$15="独立"),"",IF($M991="","　－　",IF($L991="",IF(設定!$I$15="所・名","　－　・"&amp;$M991,IF(設定!$I$15="所/名","　－　 / "&amp;$M991,IF(設定!$I$15="(所)名","(　－　) "&amp;$M991,IF(設定!$I$15="名・所",$M991&amp;"・　－　",IF(設定!$I$15="名/所",$M991&amp;" / 　－　",IF(設定!$I$15="名(所)",$M991&amp;"(　－　)")))))),IF(設定!$I$15="所・名",INDEX(リスト!$S$2:$S$48,MATCH($L991,リスト!$R$2:$R$48,0))&amp;"・"&amp;$M991,IF(設定!$I$15="所/名",INDEX(リスト!$S$2:$S$48,MATCH($L991,リスト!$R$2:$R$48,0))&amp;" / "&amp;$M991,IF(設定!$I$15="(所)名","("&amp;INDEX(リスト!$S$2:$S$48,MATCH($L991,リスト!$R$2:$R$48,0))&amp;") "&amp;$M991,IF(設定!$I$15="名・所",$M991&amp;"・"&amp;INDEX(リスト!$S$2:$S$48,MATCH($L991,リスト!$R$2:$R$48,0)),IF(設定!$I$15="名/所",$M991&amp;" / "&amp;INDEX(リスト!$S$2:$S$48,MATCH($L991,リスト!$R$2:$R$48,0)),IF(設定!$I$15="名(所)",$M991&amp;" ("&amp;INDEX(リスト!$S$2:$S$48,MATCH($L991,リスト!$R$2:$R$48,0))&amp;")")))))))))</f>
        <v/>
      </c>
    </row>
    <row r="992" spans="15:22" x14ac:dyDescent="0.4">
      <c r="O992" s="2" t="str">
        <f>IFERROR(IF($B992="","",INDEX(所属情報!$E:$E,MATCH($A992,所属情報!$A:$A,0))),"")</f>
        <v/>
      </c>
      <c r="P992" s="2" t="str">
        <f t="shared" si="45"/>
        <v/>
      </c>
      <c r="Q992" s="2" t="str">
        <f t="shared" si="46"/>
        <v/>
      </c>
      <c r="R992" s="2" t="str">
        <f t="shared" si="47"/>
        <v/>
      </c>
      <c r="S992" s="2" t="str">
        <f>IFERROR(IF($F992="","",INDEX(リスト!$C:$C,MATCH($F992,リスト!$B:$B,0))),"")</f>
        <v/>
      </c>
      <c r="T992" s="2" t="str">
        <f>IFERROR(IF($K992="","",INDEX(リスト!$F:$F,MATCH($K992,リスト!$E:$E,0))),"")</f>
        <v/>
      </c>
      <c r="U992" s="2" t="str">
        <f>IF($B992="","",RIGHT($G992*1000+200+COUNTIF($G$2:$G992,$G992),9))</f>
        <v/>
      </c>
      <c r="V992" s="2" t="str">
        <f>IF(OR($B992="",設定!$I$15="",設定!$I$15="独立"),"",IF($M992="","　－　",IF($L992="",IF(設定!$I$15="所・名","　－　・"&amp;$M992,IF(設定!$I$15="所/名","　－　 / "&amp;$M992,IF(設定!$I$15="(所)名","(　－　) "&amp;$M992,IF(設定!$I$15="名・所",$M992&amp;"・　－　",IF(設定!$I$15="名/所",$M992&amp;" / 　－　",IF(設定!$I$15="名(所)",$M992&amp;"(　－　)")))))),IF(設定!$I$15="所・名",INDEX(リスト!$S$2:$S$48,MATCH($L992,リスト!$R$2:$R$48,0))&amp;"・"&amp;$M992,IF(設定!$I$15="所/名",INDEX(リスト!$S$2:$S$48,MATCH($L992,リスト!$R$2:$R$48,0))&amp;" / "&amp;$M992,IF(設定!$I$15="(所)名","("&amp;INDEX(リスト!$S$2:$S$48,MATCH($L992,リスト!$R$2:$R$48,0))&amp;") "&amp;$M992,IF(設定!$I$15="名・所",$M992&amp;"・"&amp;INDEX(リスト!$S$2:$S$48,MATCH($L992,リスト!$R$2:$R$48,0)),IF(設定!$I$15="名/所",$M992&amp;" / "&amp;INDEX(リスト!$S$2:$S$48,MATCH($L992,リスト!$R$2:$R$48,0)),IF(設定!$I$15="名(所)",$M992&amp;" ("&amp;INDEX(リスト!$S$2:$S$48,MATCH($L992,リスト!$R$2:$R$48,0))&amp;")")))))))))</f>
        <v/>
      </c>
    </row>
    <row r="993" spans="15:22" x14ac:dyDescent="0.4">
      <c r="O993" s="2" t="str">
        <f>IFERROR(IF($B993="","",INDEX(所属情報!$E:$E,MATCH($A993,所属情報!$A:$A,0))),"")</f>
        <v/>
      </c>
      <c r="P993" s="2" t="str">
        <f t="shared" si="45"/>
        <v/>
      </c>
      <c r="Q993" s="2" t="str">
        <f t="shared" si="46"/>
        <v/>
      </c>
      <c r="R993" s="2" t="str">
        <f t="shared" si="47"/>
        <v/>
      </c>
      <c r="S993" s="2" t="str">
        <f>IFERROR(IF($F993="","",INDEX(リスト!$C:$C,MATCH($F993,リスト!$B:$B,0))),"")</f>
        <v/>
      </c>
      <c r="T993" s="2" t="str">
        <f>IFERROR(IF($K993="","",INDEX(リスト!$F:$F,MATCH($K993,リスト!$E:$E,0))),"")</f>
        <v/>
      </c>
      <c r="U993" s="2" t="str">
        <f>IF($B993="","",RIGHT($G993*1000+200+COUNTIF($G$2:$G993,$G993),9))</f>
        <v/>
      </c>
      <c r="V993" s="2" t="str">
        <f>IF(OR($B993="",設定!$I$15="",設定!$I$15="独立"),"",IF($M993="","　－　",IF($L993="",IF(設定!$I$15="所・名","　－　・"&amp;$M993,IF(設定!$I$15="所/名","　－　 / "&amp;$M993,IF(設定!$I$15="(所)名","(　－　) "&amp;$M993,IF(設定!$I$15="名・所",$M993&amp;"・　－　",IF(設定!$I$15="名/所",$M993&amp;" / 　－　",IF(設定!$I$15="名(所)",$M993&amp;"(　－　)")))))),IF(設定!$I$15="所・名",INDEX(リスト!$S$2:$S$48,MATCH($L993,リスト!$R$2:$R$48,0))&amp;"・"&amp;$M993,IF(設定!$I$15="所/名",INDEX(リスト!$S$2:$S$48,MATCH($L993,リスト!$R$2:$R$48,0))&amp;" / "&amp;$M993,IF(設定!$I$15="(所)名","("&amp;INDEX(リスト!$S$2:$S$48,MATCH($L993,リスト!$R$2:$R$48,0))&amp;") "&amp;$M993,IF(設定!$I$15="名・所",$M993&amp;"・"&amp;INDEX(リスト!$S$2:$S$48,MATCH($L993,リスト!$R$2:$R$48,0)),IF(設定!$I$15="名/所",$M993&amp;" / "&amp;INDEX(リスト!$S$2:$S$48,MATCH($L993,リスト!$R$2:$R$48,0)),IF(設定!$I$15="名(所)",$M993&amp;" ("&amp;INDEX(リスト!$S$2:$S$48,MATCH($L993,リスト!$R$2:$R$48,0))&amp;")")))))))))</f>
        <v/>
      </c>
    </row>
    <row r="994" spans="15:22" x14ac:dyDescent="0.4">
      <c r="O994" s="2" t="str">
        <f>IFERROR(IF($B994="","",INDEX(所属情報!$E:$E,MATCH($A994,所属情報!$A:$A,0))),"")</f>
        <v/>
      </c>
      <c r="P994" s="2" t="str">
        <f t="shared" si="45"/>
        <v/>
      </c>
      <c r="Q994" s="2" t="str">
        <f t="shared" si="46"/>
        <v/>
      </c>
      <c r="R994" s="2" t="str">
        <f t="shared" si="47"/>
        <v/>
      </c>
      <c r="S994" s="2" t="str">
        <f>IFERROR(IF($F994="","",INDEX(リスト!$C:$C,MATCH($F994,リスト!$B:$B,0))),"")</f>
        <v/>
      </c>
      <c r="T994" s="2" t="str">
        <f>IFERROR(IF($K994="","",INDEX(リスト!$F:$F,MATCH($K994,リスト!$E:$E,0))),"")</f>
        <v/>
      </c>
      <c r="U994" s="2" t="str">
        <f>IF($B994="","",RIGHT($G994*1000+200+COUNTIF($G$2:$G994,$G994),9))</f>
        <v/>
      </c>
      <c r="V994" s="2" t="str">
        <f>IF(OR($B994="",設定!$I$15="",設定!$I$15="独立"),"",IF($M994="","　－　",IF($L994="",IF(設定!$I$15="所・名","　－　・"&amp;$M994,IF(設定!$I$15="所/名","　－　 / "&amp;$M994,IF(設定!$I$15="(所)名","(　－　) "&amp;$M994,IF(設定!$I$15="名・所",$M994&amp;"・　－　",IF(設定!$I$15="名/所",$M994&amp;" / 　－　",IF(設定!$I$15="名(所)",$M994&amp;"(　－　)")))))),IF(設定!$I$15="所・名",INDEX(リスト!$S$2:$S$48,MATCH($L994,リスト!$R$2:$R$48,0))&amp;"・"&amp;$M994,IF(設定!$I$15="所/名",INDEX(リスト!$S$2:$S$48,MATCH($L994,リスト!$R$2:$R$48,0))&amp;" / "&amp;$M994,IF(設定!$I$15="(所)名","("&amp;INDEX(リスト!$S$2:$S$48,MATCH($L994,リスト!$R$2:$R$48,0))&amp;") "&amp;$M994,IF(設定!$I$15="名・所",$M994&amp;"・"&amp;INDEX(リスト!$S$2:$S$48,MATCH($L994,リスト!$R$2:$R$48,0)),IF(設定!$I$15="名/所",$M994&amp;" / "&amp;INDEX(リスト!$S$2:$S$48,MATCH($L994,リスト!$R$2:$R$48,0)),IF(設定!$I$15="名(所)",$M994&amp;" ("&amp;INDEX(リスト!$S$2:$S$48,MATCH($L994,リスト!$R$2:$R$48,0))&amp;")")))))))))</f>
        <v/>
      </c>
    </row>
    <row r="995" spans="15:22" x14ac:dyDescent="0.4">
      <c r="O995" s="2" t="str">
        <f>IFERROR(IF($B995="","",INDEX(所属情報!$E:$E,MATCH($A995,所属情報!$A:$A,0))),"")</f>
        <v/>
      </c>
      <c r="P995" s="2" t="str">
        <f t="shared" si="45"/>
        <v/>
      </c>
      <c r="Q995" s="2" t="str">
        <f t="shared" si="46"/>
        <v/>
      </c>
      <c r="R995" s="2" t="str">
        <f t="shared" si="47"/>
        <v/>
      </c>
      <c r="S995" s="2" t="str">
        <f>IFERROR(IF($F995="","",INDEX(リスト!$C:$C,MATCH($F995,リスト!$B:$B,0))),"")</f>
        <v/>
      </c>
      <c r="T995" s="2" t="str">
        <f>IFERROR(IF($K995="","",INDEX(リスト!$F:$F,MATCH($K995,リスト!$E:$E,0))),"")</f>
        <v/>
      </c>
      <c r="U995" s="2" t="str">
        <f>IF($B995="","",RIGHT($G995*1000+200+COUNTIF($G$2:$G995,$G995),9))</f>
        <v/>
      </c>
      <c r="V995" s="2" t="str">
        <f>IF(OR($B995="",設定!$I$15="",設定!$I$15="独立"),"",IF($M995="","　－　",IF($L995="",IF(設定!$I$15="所・名","　－　・"&amp;$M995,IF(設定!$I$15="所/名","　－　 / "&amp;$M995,IF(設定!$I$15="(所)名","(　－　) "&amp;$M995,IF(設定!$I$15="名・所",$M995&amp;"・　－　",IF(設定!$I$15="名/所",$M995&amp;" / 　－　",IF(設定!$I$15="名(所)",$M995&amp;"(　－　)")))))),IF(設定!$I$15="所・名",INDEX(リスト!$S$2:$S$48,MATCH($L995,リスト!$R$2:$R$48,0))&amp;"・"&amp;$M995,IF(設定!$I$15="所/名",INDEX(リスト!$S$2:$S$48,MATCH($L995,リスト!$R$2:$R$48,0))&amp;" / "&amp;$M995,IF(設定!$I$15="(所)名","("&amp;INDEX(リスト!$S$2:$S$48,MATCH($L995,リスト!$R$2:$R$48,0))&amp;") "&amp;$M995,IF(設定!$I$15="名・所",$M995&amp;"・"&amp;INDEX(リスト!$S$2:$S$48,MATCH($L995,リスト!$R$2:$R$48,0)),IF(設定!$I$15="名/所",$M995&amp;" / "&amp;INDEX(リスト!$S$2:$S$48,MATCH($L995,リスト!$R$2:$R$48,0)),IF(設定!$I$15="名(所)",$M995&amp;" ("&amp;INDEX(リスト!$S$2:$S$48,MATCH($L995,リスト!$R$2:$R$48,0))&amp;")")))))))))</f>
        <v/>
      </c>
    </row>
    <row r="996" spans="15:22" x14ac:dyDescent="0.4">
      <c r="O996" s="2" t="str">
        <f>IFERROR(IF($B996="","",INDEX(所属情報!$E:$E,MATCH($A996,所属情報!$A:$A,0))),"")</f>
        <v/>
      </c>
      <c r="P996" s="2" t="str">
        <f t="shared" si="45"/>
        <v/>
      </c>
      <c r="Q996" s="2" t="str">
        <f t="shared" si="46"/>
        <v/>
      </c>
      <c r="R996" s="2" t="str">
        <f t="shared" si="47"/>
        <v/>
      </c>
      <c r="S996" s="2" t="str">
        <f>IFERROR(IF($F996="","",INDEX(リスト!$C:$C,MATCH($F996,リスト!$B:$B,0))),"")</f>
        <v/>
      </c>
      <c r="T996" s="2" t="str">
        <f>IFERROR(IF($K996="","",INDEX(リスト!$F:$F,MATCH($K996,リスト!$E:$E,0))),"")</f>
        <v/>
      </c>
      <c r="U996" s="2" t="str">
        <f>IF($B996="","",RIGHT($G996*1000+200+COUNTIF($G$2:$G996,$G996),9))</f>
        <v/>
      </c>
      <c r="V996" s="2" t="str">
        <f>IF(OR($B996="",設定!$I$15="",設定!$I$15="独立"),"",IF($M996="","　－　",IF($L996="",IF(設定!$I$15="所・名","　－　・"&amp;$M996,IF(設定!$I$15="所/名","　－　 / "&amp;$M996,IF(設定!$I$15="(所)名","(　－　) "&amp;$M996,IF(設定!$I$15="名・所",$M996&amp;"・　－　",IF(設定!$I$15="名/所",$M996&amp;" / 　－　",IF(設定!$I$15="名(所)",$M996&amp;"(　－　)")))))),IF(設定!$I$15="所・名",INDEX(リスト!$S$2:$S$48,MATCH($L996,リスト!$R$2:$R$48,0))&amp;"・"&amp;$M996,IF(設定!$I$15="所/名",INDEX(リスト!$S$2:$S$48,MATCH($L996,リスト!$R$2:$R$48,0))&amp;" / "&amp;$M996,IF(設定!$I$15="(所)名","("&amp;INDEX(リスト!$S$2:$S$48,MATCH($L996,リスト!$R$2:$R$48,0))&amp;") "&amp;$M996,IF(設定!$I$15="名・所",$M996&amp;"・"&amp;INDEX(リスト!$S$2:$S$48,MATCH($L996,リスト!$R$2:$R$48,0)),IF(設定!$I$15="名/所",$M996&amp;" / "&amp;INDEX(リスト!$S$2:$S$48,MATCH($L996,リスト!$R$2:$R$48,0)),IF(設定!$I$15="名(所)",$M996&amp;" ("&amp;INDEX(リスト!$S$2:$S$48,MATCH($L996,リスト!$R$2:$R$48,0))&amp;")")))))))))</f>
        <v/>
      </c>
    </row>
    <row r="997" spans="15:22" x14ac:dyDescent="0.4">
      <c r="O997" s="2" t="str">
        <f>IFERROR(IF($B997="","",INDEX(所属情報!$E:$E,MATCH($A997,所属情報!$A:$A,0))),"")</f>
        <v/>
      </c>
      <c r="P997" s="2" t="str">
        <f t="shared" si="45"/>
        <v/>
      </c>
      <c r="Q997" s="2" t="str">
        <f t="shared" si="46"/>
        <v/>
      </c>
      <c r="R997" s="2" t="str">
        <f t="shared" si="47"/>
        <v/>
      </c>
      <c r="S997" s="2" t="str">
        <f>IFERROR(IF($F997="","",INDEX(リスト!$C:$C,MATCH($F997,リスト!$B:$B,0))),"")</f>
        <v/>
      </c>
      <c r="T997" s="2" t="str">
        <f>IFERROR(IF($K997="","",INDEX(リスト!$F:$F,MATCH($K997,リスト!$E:$E,0))),"")</f>
        <v/>
      </c>
      <c r="U997" s="2" t="str">
        <f>IF($B997="","",RIGHT($G997*1000+200+COUNTIF($G$2:$G997,$G997),9))</f>
        <v/>
      </c>
      <c r="V997" s="2" t="str">
        <f>IF(OR($B997="",設定!$I$15="",設定!$I$15="独立"),"",IF($M997="","　－　",IF($L997="",IF(設定!$I$15="所・名","　－　・"&amp;$M997,IF(設定!$I$15="所/名","　－　 / "&amp;$M997,IF(設定!$I$15="(所)名","(　－　) "&amp;$M997,IF(設定!$I$15="名・所",$M997&amp;"・　－　",IF(設定!$I$15="名/所",$M997&amp;" / 　－　",IF(設定!$I$15="名(所)",$M997&amp;"(　－　)")))))),IF(設定!$I$15="所・名",INDEX(リスト!$S$2:$S$48,MATCH($L997,リスト!$R$2:$R$48,0))&amp;"・"&amp;$M997,IF(設定!$I$15="所/名",INDEX(リスト!$S$2:$S$48,MATCH($L997,リスト!$R$2:$R$48,0))&amp;" / "&amp;$M997,IF(設定!$I$15="(所)名","("&amp;INDEX(リスト!$S$2:$S$48,MATCH($L997,リスト!$R$2:$R$48,0))&amp;") "&amp;$M997,IF(設定!$I$15="名・所",$M997&amp;"・"&amp;INDEX(リスト!$S$2:$S$48,MATCH($L997,リスト!$R$2:$R$48,0)),IF(設定!$I$15="名/所",$M997&amp;" / "&amp;INDEX(リスト!$S$2:$S$48,MATCH($L997,リスト!$R$2:$R$48,0)),IF(設定!$I$15="名(所)",$M997&amp;" ("&amp;INDEX(リスト!$S$2:$S$48,MATCH($L997,リスト!$R$2:$R$48,0))&amp;")")))))))))</f>
        <v/>
      </c>
    </row>
    <row r="998" spans="15:22" x14ac:dyDescent="0.4">
      <c r="O998" s="2" t="str">
        <f>IFERROR(IF($B998="","",INDEX(所属情報!$E:$E,MATCH($A998,所属情報!$A:$A,0))),"")</f>
        <v/>
      </c>
      <c r="P998" s="2" t="str">
        <f t="shared" si="45"/>
        <v/>
      </c>
      <c r="Q998" s="2" t="str">
        <f t="shared" si="46"/>
        <v/>
      </c>
      <c r="R998" s="2" t="str">
        <f t="shared" si="47"/>
        <v/>
      </c>
      <c r="S998" s="2" t="str">
        <f>IFERROR(IF($F998="","",INDEX(リスト!$C:$C,MATCH($F998,リスト!$B:$B,0))),"")</f>
        <v/>
      </c>
      <c r="T998" s="2" t="str">
        <f>IFERROR(IF($K998="","",INDEX(リスト!$F:$F,MATCH($K998,リスト!$E:$E,0))),"")</f>
        <v/>
      </c>
      <c r="U998" s="2" t="str">
        <f>IF($B998="","",RIGHT($G998*1000+200+COUNTIF($G$2:$G998,$G998),9))</f>
        <v/>
      </c>
      <c r="V998" s="2" t="str">
        <f>IF(OR($B998="",設定!$I$15="",設定!$I$15="独立"),"",IF($M998="","　－　",IF($L998="",IF(設定!$I$15="所・名","　－　・"&amp;$M998,IF(設定!$I$15="所/名","　－　 / "&amp;$M998,IF(設定!$I$15="(所)名","(　－　) "&amp;$M998,IF(設定!$I$15="名・所",$M998&amp;"・　－　",IF(設定!$I$15="名/所",$M998&amp;" / 　－　",IF(設定!$I$15="名(所)",$M998&amp;"(　－　)")))))),IF(設定!$I$15="所・名",INDEX(リスト!$S$2:$S$48,MATCH($L998,リスト!$R$2:$R$48,0))&amp;"・"&amp;$M998,IF(設定!$I$15="所/名",INDEX(リスト!$S$2:$S$48,MATCH($L998,リスト!$R$2:$R$48,0))&amp;" / "&amp;$M998,IF(設定!$I$15="(所)名","("&amp;INDEX(リスト!$S$2:$S$48,MATCH($L998,リスト!$R$2:$R$48,0))&amp;") "&amp;$M998,IF(設定!$I$15="名・所",$M998&amp;"・"&amp;INDEX(リスト!$S$2:$S$48,MATCH($L998,リスト!$R$2:$R$48,0)),IF(設定!$I$15="名/所",$M998&amp;" / "&amp;INDEX(リスト!$S$2:$S$48,MATCH($L998,リスト!$R$2:$R$48,0)),IF(設定!$I$15="名(所)",$M998&amp;" ("&amp;INDEX(リスト!$S$2:$S$48,MATCH($L998,リスト!$R$2:$R$48,0))&amp;")")))))))))</f>
        <v/>
      </c>
    </row>
    <row r="999" spans="15:22" x14ac:dyDescent="0.4">
      <c r="O999" s="2" t="str">
        <f>IFERROR(IF($B999="","",INDEX(所属情報!$E:$E,MATCH($A999,所属情報!$A:$A,0))),"")</f>
        <v/>
      </c>
      <c r="P999" s="2" t="str">
        <f t="shared" si="45"/>
        <v/>
      </c>
      <c r="Q999" s="2" t="str">
        <f t="shared" si="46"/>
        <v/>
      </c>
      <c r="R999" s="2" t="str">
        <f t="shared" si="47"/>
        <v/>
      </c>
      <c r="S999" s="2" t="str">
        <f>IFERROR(IF($F999="","",INDEX(リスト!$C:$C,MATCH($F999,リスト!$B:$B,0))),"")</f>
        <v/>
      </c>
      <c r="T999" s="2" t="str">
        <f>IFERROR(IF($K999="","",INDEX(リスト!$F:$F,MATCH($K999,リスト!$E:$E,0))),"")</f>
        <v/>
      </c>
      <c r="U999" s="2" t="str">
        <f>IF($B999="","",RIGHT($G999*1000+200+COUNTIF($G$2:$G999,$G999),9))</f>
        <v/>
      </c>
      <c r="V999" s="2" t="str">
        <f>IF(OR($B999="",設定!$I$15="",設定!$I$15="独立"),"",IF($M999="","　－　",IF($L999="",IF(設定!$I$15="所・名","　－　・"&amp;$M999,IF(設定!$I$15="所/名","　－　 / "&amp;$M999,IF(設定!$I$15="(所)名","(　－　) "&amp;$M999,IF(設定!$I$15="名・所",$M999&amp;"・　－　",IF(設定!$I$15="名/所",$M999&amp;" / 　－　",IF(設定!$I$15="名(所)",$M999&amp;"(　－　)")))))),IF(設定!$I$15="所・名",INDEX(リスト!$S$2:$S$48,MATCH($L999,リスト!$R$2:$R$48,0))&amp;"・"&amp;$M999,IF(設定!$I$15="所/名",INDEX(リスト!$S$2:$S$48,MATCH($L999,リスト!$R$2:$R$48,0))&amp;" / "&amp;$M999,IF(設定!$I$15="(所)名","("&amp;INDEX(リスト!$S$2:$S$48,MATCH($L999,リスト!$R$2:$R$48,0))&amp;") "&amp;$M999,IF(設定!$I$15="名・所",$M999&amp;"・"&amp;INDEX(リスト!$S$2:$S$48,MATCH($L999,リスト!$R$2:$R$48,0)),IF(設定!$I$15="名/所",$M999&amp;" / "&amp;INDEX(リスト!$S$2:$S$48,MATCH($L999,リスト!$R$2:$R$48,0)),IF(設定!$I$15="名(所)",$M999&amp;" ("&amp;INDEX(リスト!$S$2:$S$48,MATCH($L999,リスト!$R$2:$R$48,0))&amp;")")))))))))</f>
        <v/>
      </c>
    </row>
    <row r="1000" spans="15:22" x14ac:dyDescent="0.4">
      <c r="O1000" s="2" t="str">
        <f>IFERROR(IF($B1000="","",INDEX(所属情報!$E:$E,MATCH($A1000,所属情報!$A:$A,0))),"")</f>
        <v/>
      </c>
      <c r="P1000" s="2" t="str">
        <f t="shared" si="45"/>
        <v/>
      </c>
      <c r="Q1000" s="2" t="str">
        <f t="shared" si="46"/>
        <v/>
      </c>
      <c r="R1000" s="2" t="str">
        <f t="shared" si="47"/>
        <v/>
      </c>
      <c r="S1000" s="2" t="str">
        <f>IFERROR(IF($F1000="","",INDEX(リスト!$C:$C,MATCH($F1000,リスト!$B:$B,0))),"")</f>
        <v/>
      </c>
      <c r="T1000" s="2" t="str">
        <f>IFERROR(IF($K1000="","",INDEX(リスト!$F:$F,MATCH($K1000,リスト!$E:$E,0))),"")</f>
        <v/>
      </c>
      <c r="U1000" s="2" t="str">
        <f>IF($B1000="","",RIGHT($G1000*1000+200+COUNTIF($G$2:$G1000,$G1000),9))</f>
        <v/>
      </c>
      <c r="V1000" s="2" t="str">
        <f>IF(OR($B1000="",設定!$I$15="",設定!$I$15="独立"),"",IF($M1000="","　－　",IF($L1000="",IF(設定!$I$15="所・名","　－　・"&amp;$M1000,IF(設定!$I$15="所/名","　－　 / "&amp;$M1000,IF(設定!$I$15="(所)名","(　－　) "&amp;$M1000,IF(設定!$I$15="名・所",$M1000&amp;"・　－　",IF(設定!$I$15="名/所",$M1000&amp;" / 　－　",IF(設定!$I$15="名(所)",$M1000&amp;"(　－　)")))))),IF(設定!$I$15="所・名",INDEX(リスト!$S$2:$S$48,MATCH($L1000,リスト!$R$2:$R$48,0))&amp;"・"&amp;$M1000,IF(設定!$I$15="所/名",INDEX(リスト!$S$2:$S$48,MATCH($L1000,リスト!$R$2:$R$48,0))&amp;" / "&amp;$M1000,IF(設定!$I$15="(所)名","("&amp;INDEX(リスト!$S$2:$S$48,MATCH($L1000,リスト!$R$2:$R$48,0))&amp;") "&amp;$M1000,IF(設定!$I$15="名・所",$M1000&amp;"・"&amp;INDEX(リスト!$S$2:$S$48,MATCH($L1000,リスト!$R$2:$R$48,0)),IF(設定!$I$15="名/所",$M1000&amp;" / "&amp;INDEX(リスト!$S$2:$S$48,MATCH($L1000,リスト!$R$2:$R$48,0)),IF(設定!$I$15="名(所)",$M1000&amp;" ("&amp;INDEX(リスト!$S$2:$S$48,MATCH($L1000,リスト!$R$2:$R$48,0))&amp;")")))))))))</f>
        <v/>
      </c>
    </row>
    <row r="1001" spans="15:22" x14ac:dyDescent="0.4">
      <c r="O1001" s="2" t="str">
        <f>IFERROR(IF($B1001="","",INDEX(所属情報!$E:$E,MATCH($A1001,所属情報!$A:$A,0))),"")</f>
        <v/>
      </c>
      <c r="P1001" s="2" t="str">
        <f t="shared" si="45"/>
        <v/>
      </c>
      <c r="Q1001" s="2" t="str">
        <f t="shared" si="46"/>
        <v/>
      </c>
      <c r="R1001" s="2" t="str">
        <f t="shared" si="47"/>
        <v/>
      </c>
      <c r="S1001" s="2" t="str">
        <f>IFERROR(IF($F1001="","",INDEX(リスト!$C:$C,MATCH($F1001,リスト!$B:$B,0))),"")</f>
        <v/>
      </c>
      <c r="T1001" s="2" t="str">
        <f>IFERROR(IF($K1001="","",INDEX(リスト!$F:$F,MATCH($K1001,リスト!$E:$E,0))),"")</f>
        <v/>
      </c>
      <c r="U1001" s="2" t="str">
        <f>IF($B1001="","",RIGHT($G1001*1000+200+COUNTIF($G$2:$G1001,$G1001),9))</f>
        <v/>
      </c>
      <c r="V1001" s="2" t="str">
        <f>IF(OR($B1001="",設定!$I$15="",設定!$I$15="独立"),"",IF($M1001="","　－　",IF($L1001="",IF(設定!$I$15="所・名","　－　・"&amp;$M1001,IF(設定!$I$15="所/名","　－　 / "&amp;$M1001,IF(設定!$I$15="(所)名","(　－　) "&amp;$M1001,IF(設定!$I$15="名・所",$M1001&amp;"・　－　",IF(設定!$I$15="名/所",$M1001&amp;" / 　－　",IF(設定!$I$15="名(所)",$M1001&amp;"(　－　)")))))),IF(設定!$I$15="所・名",INDEX(リスト!$S$2:$S$48,MATCH($L1001,リスト!$R$2:$R$48,0))&amp;"・"&amp;$M1001,IF(設定!$I$15="所/名",INDEX(リスト!$S$2:$S$48,MATCH($L1001,リスト!$R$2:$R$48,0))&amp;" / "&amp;$M1001,IF(設定!$I$15="(所)名","("&amp;INDEX(リスト!$S$2:$S$48,MATCH($L1001,リスト!$R$2:$R$48,0))&amp;") "&amp;$M1001,IF(設定!$I$15="名・所",$M1001&amp;"・"&amp;INDEX(リスト!$S$2:$S$48,MATCH($L1001,リスト!$R$2:$R$48,0)),IF(設定!$I$15="名/所",$M1001&amp;" / "&amp;INDEX(リスト!$S$2:$S$48,MATCH($L1001,リスト!$R$2:$R$48,0)),IF(設定!$I$15="名(所)",$M1001&amp;" ("&amp;INDEX(リスト!$S$2:$S$48,MATCH($L1001,リスト!$R$2:$R$48,0))&amp;")")))))))))</f>
        <v/>
      </c>
    </row>
    <row r="1002" spans="15:22" x14ac:dyDescent="0.4">
      <c r="O1002" s="2" t="str">
        <f>IFERROR(IF($B1002="","",INDEX(所属情報!$E:$E,MATCH($A1002,所属情報!$A:$A,0))),"")</f>
        <v/>
      </c>
      <c r="P1002" s="2" t="str">
        <f t="shared" si="45"/>
        <v/>
      </c>
      <c r="Q1002" s="2" t="str">
        <f t="shared" si="46"/>
        <v/>
      </c>
      <c r="R1002" s="2" t="str">
        <f t="shared" si="47"/>
        <v/>
      </c>
      <c r="S1002" s="2" t="str">
        <f>IFERROR(IF($F1002="","",INDEX(リスト!$C:$C,MATCH($F1002,リスト!$B:$B,0))),"")</f>
        <v/>
      </c>
      <c r="T1002" s="2" t="str">
        <f>IFERROR(IF($K1002="","",INDEX(リスト!$F:$F,MATCH($K1002,リスト!$E:$E,0))),"")</f>
        <v/>
      </c>
      <c r="U1002" s="2" t="str">
        <f>IF($B1002="","",RIGHT($G1002*1000+200+COUNTIF($G$2:$G1002,$G1002),9))</f>
        <v/>
      </c>
      <c r="V1002" s="2" t="str">
        <f>IF(OR($B1002="",設定!$I$15="",設定!$I$15="独立"),"",IF($M1002="","　－　",IF($L1002="",IF(設定!$I$15="所・名","　－　・"&amp;$M1002,IF(設定!$I$15="所/名","　－　 / "&amp;$M1002,IF(設定!$I$15="(所)名","(　－　) "&amp;$M1002,IF(設定!$I$15="名・所",$M1002&amp;"・　－　",IF(設定!$I$15="名/所",$M1002&amp;" / 　－　",IF(設定!$I$15="名(所)",$M1002&amp;"(　－　)")))))),IF(設定!$I$15="所・名",INDEX(リスト!$S$2:$S$48,MATCH($L1002,リスト!$R$2:$R$48,0))&amp;"・"&amp;$M1002,IF(設定!$I$15="所/名",INDEX(リスト!$S$2:$S$48,MATCH($L1002,リスト!$R$2:$R$48,0))&amp;" / "&amp;$M1002,IF(設定!$I$15="(所)名","("&amp;INDEX(リスト!$S$2:$S$48,MATCH($L1002,リスト!$R$2:$R$48,0))&amp;") "&amp;$M1002,IF(設定!$I$15="名・所",$M1002&amp;"・"&amp;INDEX(リスト!$S$2:$S$48,MATCH($L1002,リスト!$R$2:$R$48,0)),IF(設定!$I$15="名/所",$M1002&amp;" / "&amp;INDEX(リスト!$S$2:$S$48,MATCH($L1002,リスト!$R$2:$R$48,0)),IF(設定!$I$15="名(所)",$M1002&amp;" ("&amp;INDEX(リスト!$S$2:$S$48,MATCH($L1002,リスト!$R$2:$R$48,0))&amp;")")))))))))</f>
        <v/>
      </c>
    </row>
    <row r="1003" spans="15:22" x14ac:dyDescent="0.4">
      <c r="O1003" s="2" t="str">
        <f>IFERROR(IF($B1003="","",INDEX(所属情報!$E:$E,MATCH($A1003,所属情報!$A:$A,0))),"")</f>
        <v/>
      </c>
      <c r="P1003" s="2" t="str">
        <f t="shared" si="45"/>
        <v/>
      </c>
      <c r="Q1003" s="2" t="str">
        <f t="shared" si="46"/>
        <v/>
      </c>
      <c r="R1003" s="2" t="str">
        <f t="shared" si="47"/>
        <v/>
      </c>
      <c r="S1003" s="2" t="str">
        <f>IFERROR(IF($F1003="","",INDEX(リスト!$C:$C,MATCH($F1003,リスト!$B:$B,0))),"")</f>
        <v/>
      </c>
      <c r="T1003" s="2" t="str">
        <f>IFERROR(IF($K1003="","",INDEX(リスト!$F:$F,MATCH($K1003,リスト!$E:$E,0))),"")</f>
        <v/>
      </c>
      <c r="U1003" s="2" t="str">
        <f>IF($B1003="","",RIGHT($G1003*1000+200+COUNTIF($G$2:$G1003,$G1003),9))</f>
        <v/>
      </c>
      <c r="V1003" s="2" t="str">
        <f>IF(OR($B1003="",設定!$I$15="",設定!$I$15="独立"),"",IF($M1003="","　－　",IF($L1003="",IF(設定!$I$15="所・名","　－　・"&amp;$M1003,IF(設定!$I$15="所/名","　－　 / "&amp;$M1003,IF(設定!$I$15="(所)名","(　－　) "&amp;$M1003,IF(設定!$I$15="名・所",$M1003&amp;"・　－　",IF(設定!$I$15="名/所",$M1003&amp;" / 　－　",IF(設定!$I$15="名(所)",$M1003&amp;"(　－　)")))))),IF(設定!$I$15="所・名",INDEX(リスト!$S$2:$S$48,MATCH($L1003,リスト!$R$2:$R$48,0))&amp;"・"&amp;$M1003,IF(設定!$I$15="所/名",INDEX(リスト!$S$2:$S$48,MATCH($L1003,リスト!$R$2:$R$48,0))&amp;" / "&amp;$M1003,IF(設定!$I$15="(所)名","("&amp;INDEX(リスト!$S$2:$S$48,MATCH($L1003,リスト!$R$2:$R$48,0))&amp;") "&amp;$M1003,IF(設定!$I$15="名・所",$M1003&amp;"・"&amp;INDEX(リスト!$S$2:$S$48,MATCH($L1003,リスト!$R$2:$R$48,0)),IF(設定!$I$15="名/所",$M1003&amp;" / "&amp;INDEX(リスト!$S$2:$S$48,MATCH($L1003,リスト!$R$2:$R$48,0)),IF(設定!$I$15="名(所)",$M1003&amp;" ("&amp;INDEX(リスト!$S$2:$S$48,MATCH($L1003,リスト!$R$2:$R$48,0))&amp;")")))))))))</f>
        <v/>
      </c>
    </row>
    <row r="1004" spans="15:22" x14ac:dyDescent="0.4">
      <c r="O1004" s="2" t="str">
        <f>IFERROR(IF($B1004="","",INDEX(所属情報!$E:$E,MATCH($A1004,所属情報!$A:$A,0))),"")</f>
        <v/>
      </c>
      <c r="P1004" s="2" t="str">
        <f t="shared" si="45"/>
        <v/>
      </c>
      <c r="Q1004" s="2" t="str">
        <f t="shared" si="46"/>
        <v/>
      </c>
      <c r="R1004" s="2" t="str">
        <f t="shared" si="47"/>
        <v/>
      </c>
      <c r="S1004" s="2" t="str">
        <f>IFERROR(IF($F1004="","",INDEX(リスト!$C:$C,MATCH($F1004,リスト!$B:$B,0))),"")</f>
        <v/>
      </c>
      <c r="T1004" s="2" t="str">
        <f>IFERROR(IF($K1004="","",INDEX(リスト!$F:$F,MATCH($K1004,リスト!$E:$E,0))),"")</f>
        <v/>
      </c>
      <c r="U1004" s="2" t="str">
        <f>IF($B1004="","",RIGHT($G1004*1000+200+COUNTIF($G$2:$G1004,$G1004),9))</f>
        <v/>
      </c>
      <c r="V1004" s="2" t="str">
        <f>IF(OR($B1004="",設定!$I$15="",設定!$I$15="独立"),"",IF($M1004="","　－　",IF($L1004="",IF(設定!$I$15="所・名","　－　・"&amp;$M1004,IF(設定!$I$15="所/名","　－　 / "&amp;$M1004,IF(設定!$I$15="(所)名","(　－　) "&amp;$M1004,IF(設定!$I$15="名・所",$M1004&amp;"・　－　",IF(設定!$I$15="名/所",$M1004&amp;" / 　－　",IF(設定!$I$15="名(所)",$M1004&amp;"(　－　)")))))),IF(設定!$I$15="所・名",INDEX(リスト!$S$2:$S$48,MATCH($L1004,リスト!$R$2:$R$48,0))&amp;"・"&amp;$M1004,IF(設定!$I$15="所/名",INDEX(リスト!$S$2:$S$48,MATCH($L1004,リスト!$R$2:$R$48,0))&amp;" / "&amp;$M1004,IF(設定!$I$15="(所)名","("&amp;INDEX(リスト!$S$2:$S$48,MATCH($L1004,リスト!$R$2:$R$48,0))&amp;") "&amp;$M1004,IF(設定!$I$15="名・所",$M1004&amp;"・"&amp;INDEX(リスト!$S$2:$S$48,MATCH($L1004,リスト!$R$2:$R$48,0)),IF(設定!$I$15="名/所",$M1004&amp;" / "&amp;INDEX(リスト!$S$2:$S$48,MATCH($L1004,リスト!$R$2:$R$48,0)),IF(設定!$I$15="名(所)",$M1004&amp;" ("&amp;INDEX(リスト!$S$2:$S$48,MATCH($L1004,リスト!$R$2:$R$48,0))&amp;")")))))))))</f>
        <v/>
      </c>
    </row>
    <row r="1005" spans="15:22" x14ac:dyDescent="0.4">
      <c r="O1005" s="2" t="str">
        <f>IFERROR(IF($B1005="","",INDEX(所属情報!$E:$E,MATCH($A1005,所属情報!$A:$A,0))),"")</f>
        <v/>
      </c>
      <c r="P1005" s="2" t="str">
        <f t="shared" si="45"/>
        <v/>
      </c>
      <c r="Q1005" s="2" t="str">
        <f t="shared" si="46"/>
        <v/>
      </c>
      <c r="R1005" s="2" t="str">
        <f t="shared" si="47"/>
        <v/>
      </c>
      <c r="S1005" s="2" t="str">
        <f>IFERROR(IF($F1005="","",INDEX(リスト!$C:$C,MATCH($F1005,リスト!$B:$B,0))),"")</f>
        <v/>
      </c>
      <c r="T1005" s="2" t="str">
        <f>IFERROR(IF($K1005="","",INDEX(リスト!$F:$F,MATCH($K1005,リスト!$E:$E,0))),"")</f>
        <v/>
      </c>
      <c r="U1005" s="2" t="str">
        <f>IF($B1005="","",RIGHT($G1005*1000+200+COUNTIF($G$2:$G1005,$G1005),9))</f>
        <v/>
      </c>
      <c r="V1005" s="2" t="str">
        <f>IF(OR($B1005="",設定!$I$15="",設定!$I$15="独立"),"",IF($M1005="","　－　",IF($L1005="",IF(設定!$I$15="所・名","　－　・"&amp;$M1005,IF(設定!$I$15="所/名","　－　 / "&amp;$M1005,IF(設定!$I$15="(所)名","(　－　) "&amp;$M1005,IF(設定!$I$15="名・所",$M1005&amp;"・　－　",IF(設定!$I$15="名/所",$M1005&amp;" / 　－　",IF(設定!$I$15="名(所)",$M1005&amp;"(　－　)")))))),IF(設定!$I$15="所・名",INDEX(リスト!$S$2:$S$48,MATCH($L1005,リスト!$R$2:$R$48,0))&amp;"・"&amp;$M1005,IF(設定!$I$15="所/名",INDEX(リスト!$S$2:$S$48,MATCH($L1005,リスト!$R$2:$R$48,0))&amp;" / "&amp;$M1005,IF(設定!$I$15="(所)名","("&amp;INDEX(リスト!$S$2:$S$48,MATCH($L1005,リスト!$R$2:$R$48,0))&amp;") "&amp;$M1005,IF(設定!$I$15="名・所",$M1005&amp;"・"&amp;INDEX(リスト!$S$2:$S$48,MATCH($L1005,リスト!$R$2:$R$48,0)),IF(設定!$I$15="名/所",$M1005&amp;" / "&amp;INDEX(リスト!$S$2:$S$48,MATCH($L1005,リスト!$R$2:$R$48,0)),IF(設定!$I$15="名(所)",$M1005&amp;" ("&amp;INDEX(リスト!$S$2:$S$48,MATCH($L1005,リスト!$R$2:$R$48,0))&amp;")")))))))))</f>
        <v/>
      </c>
    </row>
    <row r="1006" spans="15:22" x14ac:dyDescent="0.4">
      <c r="O1006" s="2" t="str">
        <f>IFERROR(IF($B1006="","",INDEX(所属情報!$E:$E,MATCH($A1006,所属情報!$A:$A,0))),"")</f>
        <v/>
      </c>
      <c r="P1006" s="2" t="str">
        <f t="shared" si="45"/>
        <v/>
      </c>
      <c r="Q1006" s="2" t="str">
        <f t="shared" si="46"/>
        <v/>
      </c>
      <c r="R1006" s="2" t="str">
        <f t="shared" si="47"/>
        <v/>
      </c>
      <c r="S1006" s="2" t="str">
        <f>IFERROR(IF($F1006="","",INDEX(リスト!$C:$C,MATCH($F1006,リスト!$B:$B,0))),"")</f>
        <v/>
      </c>
      <c r="T1006" s="2" t="str">
        <f>IFERROR(IF($K1006="","",INDEX(リスト!$F:$F,MATCH($K1006,リスト!$E:$E,0))),"")</f>
        <v/>
      </c>
      <c r="U1006" s="2" t="str">
        <f>IF($B1006="","",RIGHT($G1006*1000+200+COUNTIF($G$2:$G1006,$G1006),9))</f>
        <v/>
      </c>
      <c r="V1006" s="2" t="str">
        <f>IF(OR($B1006="",設定!$I$15="",設定!$I$15="独立"),"",IF($M1006="","　－　",IF($L1006="",IF(設定!$I$15="所・名","　－　・"&amp;$M1006,IF(設定!$I$15="所/名","　－　 / "&amp;$M1006,IF(設定!$I$15="(所)名","(　－　) "&amp;$M1006,IF(設定!$I$15="名・所",$M1006&amp;"・　－　",IF(設定!$I$15="名/所",$M1006&amp;" / 　－　",IF(設定!$I$15="名(所)",$M1006&amp;"(　－　)")))))),IF(設定!$I$15="所・名",INDEX(リスト!$S$2:$S$48,MATCH($L1006,リスト!$R$2:$R$48,0))&amp;"・"&amp;$M1006,IF(設定!$I$15="所/名",INDEX(リスト!$S$2:$S$48,MATCH($L1006,リスト!$R$2:$R$48,0))&amp;" / "&amp;$M1006,IF(設定!$I$15="(所)名","("&amp;INDEX(リスト!$S$2:$S$48,MATCH($L1006,リスト!$R$2:$R$48,0))&amp;") "&amp;$M1006,IF(設定!$I$15="名・所",$M1006&amp;"・"&amp;INDEX(リスト!$S$2:$S$48,MATCH($L1006,リスト!$R$2:$R$48,0)),IF(設定!$I$15="名/所",$M1006&amp;" / "&amp;INDEX(リスト!$S$2:$S$48,MATCH($L1006,リスト!$R$2:$R$48,0)),IF(設定!$I$15="名(所)",$M1006&amp;" ("&amp;INDEX(リスト!$S$2:$S$48,MATCH($L1006,リスト!$R$2:$R$48,0))&amp;")")))))))))</f>
        <v/>
      </c>
    </row>
    <row r="1007" spans="15:22" x14ac:dyDescent="0.4">
      <c r="O1007" s="2" t="str">
        <f>IFERROR(IF($B1007="","",INDEX(所属情報!$E:$E,MATCH($A1007,所属情報!$A:$A,0))),"")</f>
        <v/>
      </c>
      <c r="P1007" s="2" t="str">
        <f t="shared" si="45"/>
        <v/>
      </c>
      <c r="Q1007" s="2" t="str">
        <f t="shared" si="46"/>
        <v/>
      </c>
      <c r="R1007" s="2" t="str">
        <f t="shared" si="47"/>
        <v/>
      </c>
      <c r="S1007" s="2" t="str">
        <f>IFERROR(IF($F1007="","",INDEX(リスト!$C:$C,MATCH($F1007,リスト!$B:$B,0))),"")</f>
        <v/>
      </c>
      <c r="T1007" s="2" t="str">
        <f>IFERROR(IF($K1007="","",INDEX(リスト!$F:$F,MATCH($K1007,リスト!$E:$E,0))),"")</f>
        <v/>
      </c>
      <c r="U1007" s="2" t="str">
        <f>IF($B1007="","",RIGHT($G1007*1000+200+COUNTIF($G$2:$G1007,$G1007),9))</f>
        <v/>
      </c>
      <c r="V1007" s="2" t="str">
        <f>IF(OR($B1007="",設定!$I$15="",設定!$I$15="独立"),"",IF($M1007="","　－　",IF($L1007="",IF(設定!$I$15="所・名","　－　・"&amp;$M1007,IF(設定!$I$15="所/名","　－　 / "&amp;$M1007,IF(設定!$I$15="(所)名","(　－　) "&amp;$M1007,IF(設定!$I$15="名・所",$M1007&amp;"・　－　",IF(設定!$I$15="名/所",$M1007&amp;" / 　－　",IF(設定!$I$15="名(所)",$M1007&amp;"(　－　)")))))),IF(設定!$I$15="所・名",INDEX(リスト!$S$2:$S$48,MATCH($L1007,リスト!$R$2:$R$48,0))&amp;"・"&amp;$M1007,IF(設定!$I$15="所/名",INDEX(リスト!$S$2:$S$48,MATCH($L1007,リスト!$R$2:$R$48,0))&amp;" / "&amp;$M1007,IF(設定!$I$15="(所)名","("&amp;INDEX(リスト!$S$2:$S$48,MATCH($L1007,リスト!$R$2:$R$48,0))&amp;") "&amp;$M1007,IF(設定!$I$15="名・所",$M1007&amp;"・"&amp;INDEX(リスト!$S$2:$S$48,MATCH($L1007,リスト!$R$2:$R$48,0)),IF(設定!$I$15="名/所",$M1007&amp;" / "&amp;INDEX(リスト!$S$2:$S$48,MATCH($L1007,リスト!$R$2:$R$48,0)),IF(設定!$I$15="名(所)",$M1007&amp;" ("&amp;INDEX(リスト!$S$2:$S$48,MATCH($L1007,リスト!$R$2:$R$48,0))&amp;")")))))))))</f>
        <v/>
      </c>
    </row>
    <row r="1008" spans="15:22" x14ac:dyDescent="0.4">
      <c r="O1008" s="2" t="str">
        <f>IFERROR(IF($B1008="","",INDEX(所属情報!$E:$E,MATCH($A1008,所属情報!$A:$A,0))),"")</f>
        <v/>
      </c>
      <c r="P1008" s="2" t="str">
        <f t="shared" si="45"/>
        <v/>
      </c>
      <c r="Q1008" s="2" t="str">
        <f t="shared" si="46"/>
        <v/>
      </c>
      <c r="R1008" s="2" t="str">
        <f t="shared" si="47"/>
        <v/>
      </c>
      <c r="S1008" s="2" t="str">
        <f>IFERROR(IF($F1008="","",INDEX(リスト!$C:$C,MATCH($F1008,リスト!$B:$B,0))),"")</f>
        <v/>
      </c>
      <c r="T1008" s="2" t="str">
        <f>IFERROR(IF($K1008="","",INDEX(リスト!$F:$F,MATCH($K1008,リスト!$E:$E,0))),"")</f>
        <v/>
      </c>
      <c r="U1008" s="2" t="str">
        <f>IF($B1008="","",RIGHT($G1008*1000+200+COUNTIF($G$2:$G1008,$G1008),9))</f>
        <v/>
      </c>
      <c r="V1008" s="2" t="str">
        <f>IF(OR($B1008="",設定!$I$15="",設定!$I$15="独立"),"",IF($M1008="","　－　",IF($L1008="",IF(設定!$I$15="所・名","　－　・"&amp;$M1008,IF(設定!$I$15="所/名","　－　 / "&amp;$M1008,IF(設定!$I$15="(所)名","(　－　) "&amp;$M1008,IF(設定!$I$15="名・所",$M1008&amp;"・　－　",IF(設定!$I$15="名/所",$M1008&amp;" / 　－　",IF(設定!$I$15="名(所)",$M1008&amp;"(　－　)")))))),IF(設定!$I$15="所・名",INDEX(リスト!$S$2:$S$48,MATCH($L1008,リスト!$R$2:$R$48,0))&amp;"・"&amp;$M1008,IF(設定!$I$15="所/名",INDEX(リスト!$S$2:$S$48,MATCH($L1008,リスト!$R$2:$R$48,0))&amp;" / "&amp;$M1008,IF(設定!$I$15="(所)名","("&amp;INDEX(リスト!$S$2:$S$48,MATCH($L1008,リスト!$R$2:$R$48,0))&amp;") "&amp;$M1008,IF(設定!$I$15="名・所",$M1008&amp;"・"&amp;INDEX(リスト!$S$2:$S$48,MATCH($L1008,リスト!$R$2:$R$48,0)),IF(設定!$I$15="名/所",$M1008&amp;" / "&amp;INDEX(リスト!$S$2:$S$48,MATCH($L1008,リスト!$R$2:$R$48,0)),IF(設定!$I$15="名(所)",$M1008&amp;" ("&amp;INDEX(リスト!$S$2:$S$48,MATCH($L1008,リスト!$R$2:$R$48,0))&amp;")")))))))))</f>
        <v/>
      </c>
    </row>
    <row r="1009" spans="15:22" x14ac:dyDescent="0.4">
      <c r="O1009" s="2" t="str">
        <f>IFERROR(IF($B1009="","",INDEX(所属情報!$E:$E,MATCH($A1009,所属情報!$A:$A,0))),"")</f>
        <v/>
      </c>
      <c r="P1009" s="2" t="str">
        <f t="shared" si="45"/>
        <v/>
      </c>
      <c r="Q1009" s="2" t="str">
        <f t="shared" si="46"/>
        <v/>
      </c>
      <c r="R1009" s="2" t="str">
        <f t="shared" si="47"/>
        <v/>
      </c>
      <c r="S1009" s="2" t="str">
        <f>IFERROR(IF($F1009="","",INDEX(リスト!$C:$C,MATCH($F1009,リスト!$B:$B,0))),"")</f>
        <v/>
      </c>
      <c r="T1009" s="2" t="str">
        <f>IFERROR(IF($K1009="","",INDEX(リスト!$F:$F,MATCH($K1009,リスト!$E:$E,0))),"")</f>
        <v/>
      </c>
      <c r="U1009" s="2" t="str">
        <f>IF($B1009="","",RIGHT($G1009*1000+200+COUNTIF($G$2:$G1009,$G1009),9))</f>
        <v/>
      </c>
      <c r="V1009" s="2" t="str">
        <f>IF(OR($B1009="",設定!$I$15="",設定!$I$15="独立"),"",IF($M1009="","　－　",IF($L1009="",IF(設定!$I$15="所・名","　－　・"&amp;$M1009,IF(設定!$I$15="所/名","　－　 / "&amp;$M1009,IF(設定!$I$15="(所)名","(　－　) "&amp;$M1009,IF(設定!$I$15="名・所",$M1009&amp;"・　－　",IF(設定!$I$15="名/所",$M1009&amp;" / 　－　",IF(設定!$I$15="名(所)",$M1009&amp;"(　－　)")))))),IF(設定!$I$15="所・名",INDEX(リスト!$S$2:$S$48,MATCH($L1009,リスト!$R$2:$R$48,0))&amp;"・"&amp;$M1009,IF(設定!$I$15="所/名",INDEX(リスト!$S$2:$S$48,MATCH($L1009,リスト!$R$2:$R$48,0))&amp;" / "&amp;$M1009,IF(設定!$I$15="(所)名","("&amp;INDEX(リスト!$S$2:$S$48,MATCH($L1009,リスト!$R$2:$R$48,0))&amp;") "&amp;$M1009,IF(設定!$I$15="名・所",$M1009&amp;"・"&amp;INDEX(リスト!$S$2:$S$48,MATCH($L1009,リスト!$R$2:$R$48,0)),IF(設定!$I$15="名/所",$M1009&amp;" / "&amp;INDEX(リスト!$S$2:$S$48,MATCH($L1009,リスト!$R$2:$R$48,0)),IF(設定!$I$15="名(所)",$M1009&amp;" ("&amp;INDEX(リスト!$S$2:$S$48,MATCH($L1009,リスト!$R$2:$R$48,0))&amp;")")))))))))</f>
        <v/>
      </c>
    </row>
    <row r="1010" spans="15:22" x14ac:dyDescent="0.4">
      <c r="O1010" s="2" t="str">
        <f>IFERROR(IF($B1010="","",INDEX(所属情報!$E:$E,MATCH($A1010,所属情報!$A:$A,0))),"")</f>
        <v/>
      </c>
      <c r="P1010" s="2" t="str">
        <f t="shared" si="45"/>
        <v/>
      </c>
      <c r="Q1010" s="2" t="str">
        <f t="shared" si="46"/>
        <v/>
      </c>
      <c r="R1010" s="2" t="str">
        <f t="shared" si="47"/>
        <v/>
      </c>
      <c r="S1010" s="2" t="str">
        <f>IFERROR(IF($F1010="","",INDEX(リスト!$C:$C,MATCH($F1010,リスト!$B:$B,0))),"")</f>
        <v/>
      </c>
      <c r="T1010" s="2" t="str">
        <f>IFERROR(IF($K1010="","",INDEX(リスト!$F:$F,MATCH($K1010,リスト!$E:$E,0))),"")</f>
        <v/>
      </c>
      <c r="U1010" s="2" t="str">
        <f>IF($B1010="","",RIGHT($G1010*1000+200+COUNTIF($G$2:$G1010,$G1010),9))</f>
        <v/>
      </c>
      <c r="V1010" s="2" t="str">
        <f>IF(OR($B1010="",設定!$I$15="",設定!$I$15="独立"),"",IF($M1010="","　－　",IF($L1010="",IF(設定!$I$15="所・名","　－　・"&amp;$M1010,IF(設定!$I$15="所/名","　－　 / "&amp;$M1010,IF(設定!$I$15="(所)名","(　－　) "&amp;$M1010,IF(設定!$I$15="名・所",$M1010&amp;"・　－　",IF(設定!$I$15="名/所",$M1010&amp;" / 　－　",IF(設定!$I$15="名(所)",$M1010&amp;"(　－　)")))))),IF(設定!$I$15="所・名",INDEX(リスト!$S$2:$S$48,MATCH($L1010,リスト!$R$2:$R$48,0))&amp;"・"&amp;$M1010,IF(設定!$I$15="所/名",INDEX(リスト!$S$2:$S$48,MATCH($L1010,リスト!$R$2:$R$48,0))&amp;" / "&amp;$M1010,IF(設定!$I$15="(所)名","("&amp;INDEX(リスト!$S$2:$S$48,MATCH($L1010,リスト!$R$2:$R$48,0))&amp;") "&amp;$M1010,IF(設定!$I$15="名・所",$M1010&amp;"・"&amp;INDEX(リスト!$S$2:$S$48,MATCH($L1010,リスト!$R$2:$R$48,0)),IF(設定!$I$15="名/所",$M1010&amp;" / "&amp;INDEX(リスト!$S$2:$S$48,MATCH($L1010,リスト!$R$2:$R$48,0)),IF(設定!$I$15="名(所)",$M1010&amp;" ("&amp;INDEX(リスト!$S$2:$S$48,MATCH($L1010,リスト!$R$2:$R$48,0))&amp;")")))))))))</f>
        <v/>
      </c>
    </row>
    <row r="1011" spans="15:22" x14ac:dyDescent="0.4">
      <c r="O1011" s="2" t="str">
        <f>IFERROR(IF($B1011="","",INDEX(所属情報!$E:$E,MATCH($A1011,所属情報!$A:$A,0))),"")</f>
        <v/>
      </c>
      <c r="P1011" s="2" t="str">
        <f t="shared" si="45"/>
        <v/>
      </c>
      <c r="Q1011" s="2" t="str">
        <f t="shared" si="46"/>
        <v/>
      </c>
      <c r="R1011" s="2" t="str">
        <f t="shared" si="47"/>
        <v/>
      </c>
      <c r="S1011" s="2" t="str">
        <f>IFERROR(IF($F1011="","",INDEX(リスト!$C:$C,MATCH($F1011,リスト!$B:$B,0))),"")</f>
        <v/>
      </c>
      <c r="T1011" s="2" t="str">
        <f>IFERROR(IF($K1011="","",INDEX(リスト!$F:$F,MATCH($K1011,リスト!$E:$E,0))),"")</f>
        <v/>
      </c>
      <c r="U1011" s="2" t="str">
        <f>IF($B1011="","",RIGHT($G1011*1000+200+COUNTIF($G$2:$G1011,$G1011),9))</f>
        <v/>
      </c>
      <c r="V1011" s="2" t="str">
        <f>IF(OR($B1011="",設定!$I$15="",設定!$I$15="独立"),"",IF($M1011="","　－　",IF($L1011="",IF(設定!$I$15="所・名","　－　・"&amp;$M1011,IF(設定!$I$15="所/名","　－　 / "&amp;$M1011,IF(設定!$I$15="(所)名","(　－　) "&amp;$M1011,IF(設定!$I$15="名・所",$M1011&amp;"・　－　",IF(設定!$I$15="名/所",$M1011&amp;" / 　－　",IF(設定!$I$15="名(所)",$M1011&amp;"(　－　)")))))),IF(設定!$I$15="所・名",INDEX(リスト!$S$2:$S$48,MATCH($L1011,リスト!$R$2:$R$48,0))&amp;"・"&amp;$M1011,IF(設定!$I$15="所/名",INDEX(リスト!$S$2:$S$48,MATCH($L1011,リスト!$R$2:$R$48,0))&amp;" / "&amp;$M1011,IF(設定!$I$15="(所)名","("&amp;INDEX(リスト!$S$2:$S$48,MATCH($L1011,リスト!$R$2:$R$48,0))&amp;") "&amp;$M1011,IF(設定!$I$15="名・所",$M1011&amp;"・"&amp;INDEX(リスト!$S$2:$S$48,MATCH($L1011,リスト!$R$2:$R$48,0)),IF(設定!$I$15="名/所",$M1011&amp;" / "&amp;INDEX(リスト!$S$2:$S$48,MATCH($L1011,リスト!$R$2:$R$48,0)),IF(設定!$I$15="名(所)",$M1011&amp;" ("&amp;INDEX(リスト!$S$2:$S$48,MATCH($L1011,リスト!$R$2:$R$48,0))&amp;")")))))))))</f>
        <v/>
      </c>
    </row>
    <row r="1012" spans="15:22" x14ac:dyDescent="0.4">
      <c r="O1012" s="2" t="str">
        <f>IFERROR(IF($B1012="","",INDEX(所属情報!$E:$E,MATCH($A1012,所属情報!$A:$A,0))),"")</f>
        <v/>
      </c>
      <c r="P1012" s="2" t="str">
        <f t="shared" si="45"/>
        <v/>
      </c>
      <c r="Q1012" s="2" t="str">
        <f t="shared" si="46"/>
        <v/>
      </c>
      <c r="R1012" s="2" t="str">
        <f t="shared" si="47"/>
        <v/>
      </c>
      <c r="S1012" s="2" t="str">
        <f>IFERROR(IF($F1012="","",INDEX(リスト!$C:$C,MATCH($F1012,リスト!$B:$B,0))),"")</f>
        <v/>
      </c>
      <c r="T1012" s="2" t="str">
        <f>IFERROR(IF($K1012="","",INDEX(リスト!$F:$F,MATCH($K1012,リスト!$E:$E,0))),"")</f>
        <v/>
      </c>
      <c r="U1012" s="2" t="str">
        <f>IF($B1012="","",RIGHT($G1012*1000+200+COUNTIF($G$2:$G1012,$G1012),9))</f>
        <v/>
      </c>
      <c r="V1012" s="2" t="str">
        <f>IF(OR($B1012="",設定!$I$15="",設定!$I$15="独立"),"",IF($M1012="","　－　",IF($L1012="",IF(設定!$I$15="所・名","　－　・"&amp;$M1012,IF(設定!$I$15="所/名","　－　 / "&amp;$M1012,IF(設定!$I$15="(所)名","(　－　) "&amp;$M1012,IF(設定!$I$15="名・所",$M1012&amp;"・　－　",IF(設定!$I$15="名/所",$M1012&amp;" / 　－　",IF(設定!$I$15="名(所)",$M1012&amp;"(　－　)")))))),IF(設定!$I$15="所・名",INDEX(リスト!$S$2:$S$48,MATCH($L1012,リスト!$R$2:$R$48,0))&amp;"・"&amp;$M1012,IF(設定!$I$15="所/名",INDEX(リスト!$S$2:$S$48,MATCH($L1012,リスト!$R$2:$R$48,0))&amp;" / "&amp;$M1012,IF(設定!$I$15="(所)名","("&amp;INDEX(リスト!$S$2:$S$48,MATCH($L1012,リスト!$R$2:$R$48,0))&amp;") "&amp;$M1012,IF(設定!$I$15="名・所",$M1012&amp;"・"&amp;INDEX(リスト!$S$2:$S$48,MATCH($L1012,リスト!$R$2:$R$48,0)),IF(設定!$I$15="名/所",$M1012&amp;" / "&amp;INDEX(リスト!$S$2:$S$48,MATCH($L1012,リスト!$R$2:$R$48,0)),IF(設定!$I$15="名(所)",$M1012&amp;" ("&amp;INDEX(リスト!$S$2:$S$48,MATCH($L1012,リスト!$R$2:$R$48,0))&amp;")")))))))))</f>
        <v/>
      </c>
    </row>
    <row r="1013" spans="15:22" x14ac:dyDescent="0.4">
      <c r="O1013" s="2" t="str">
        <f>IFERROR(IF($B1013="","",INDEX(所属情報!$E:$E,MATCH($A1013,所属情報!$A:$A,0))),"")</f>
        <v/>
      </c>
      <c r="P1013" s="2" t="str">
        <f t="shared" si="45"/>
        <v/>
      </c>
      <c r="Q1013" s="2" t="str">
        <f t="shared" si="46"/>
        <v/>
      </c>
      <c r="R1013" s="2" t="str">
        <f t="shared" si="47"/>
        <v/>
      </c>
      <c r="S1013" s="2" t="str">
        <f>IFERROR(IF($F1013="","",INDEX(リスト!$C:$C,MATCH($F1013,リスト!$B:$B,0))),"")</f>
        <v/>
      </c>
      <c r="T1013" s="2" t="str">
        <f>IFERROR(IF($K1013="","",INDEX(リスト!$F:$F,MATCH($K1013,リスト!$E:$E,0))),"")</f>
        <v/>
      </c>
      <c r="U1013" s="2" t="str">
        <f>IF($B1013="","",RIGHT($G1013*1000+200+COUNTIF($G$2:$G1013,$G1013),9))</f>
        <v/>
      </c>
      <c r="V1013" s="2" t="str">
        <f>IF(OR($B1013="",設定!$I$15="",設定!$I$15="独立"),"",IF($M1013="","　－　",IF($L1013="",IF(設定!$I$15="所・名","　－　・"&amp;$M1013,IF(設定!$I$15="所/名","　－　 / "&amp;$M1013,IF(設定!$I$15="(所)名","(　－　) "&amp;$M1013,IF(設定!$I$15="名・所",$M1013&amp;"・　－　",IF(設定!$I$15="名/所",$M1013&amp;" / 　－　",IF(設定!$I$15="名(所)",$M1013&amp;"(　－　)")))))),IF(設定!$I$15="所・名",INDEX(リスト!$S$2:$S$48,MATCH($L1013,リスト!$R$2:$R$48,0))&amp;"・"&amp;$M1013,IF(設定!$I$15="所/名",INDEX(リスト!$S$2:$S$48,MATCH($L1013,リスト!$R$2:$R$48,0))&amp;" / "&amp;$M1013,IF(設定!$I$15="(所)名","("&amp;INDEX(リスト!$S$2:$S$48,MATCH($L1013,リスト!$R$2:$R$48,0))&amp;") "&amp;$M1013,IF(設定!$I$15="名・所",$M1013&amp;"・"&amp;INDEX(リスト!$S$2:$S$48,MATCH($L1013,リスト!$R$2:$R$48,0)),IF(設定!$I$15="名/所",$M1013&amp;" / "&amp;INDEX(リスト!$S$2:$S$48,MATCH($L1013,リスト!$R$2:$R$48,0)),IF(設定!$I$15="名(所)",$M1013&amp;" ("&amp;INDEX(リスト!$S$2:$S$48,MATCH($L1013,リスト!$R$2:$R$48,0))&amp;")")))))))))</f>
        <v/>
      </c>
    </row>
    <row r="1014" spans="15:22" x14ac:dyDescent="0.4">
      <c r="O1014" s="2" t="str">
        <f>IFERROR(IF($B1014="","",INDEX(所属情報!$E:$E,MATCH($A1014,所属情報!$A:$A,0))),"")</f>
        <v/>
      </c>
      <c r="P1014" s="2" t="str">
        <f t="shared" si="45"/>
        <v/>
      </c>
      <c r="Q1014" s="2" t="str">
        <f t="shared" si="46"/>
        <v/>
      </c>
      <c r="R1014" s="2" t="str">
        <f t="shared" si="47"/>
        <v/>
      </c>
      <c r="S1014" s="2" t="str">
        <f>IFERROR(IF($F1014="","",INDEX(リスト!$C:$C,MATCH($F1014,リスト!$B:$B,0))),"")</f>
        <v/>
      </c>
      <c r="T1014" s="2" t="str">
        <f>IFERROR(IF($K1014="","",INDEX(リスト!$F:$F,MATCH($K1014,リスト!$E:$E,0))),"")</f>
        <v/>
      </c>
      <c r="U1014" s="2" t="str">
        <f>IF($B1014="","",RIGHT($G1014*1000+200+COUNTIF($G$2:$G1014,$G1014),9))</f>
        <v/>
      </c>
      <c r="V1014" s="2" t="str">
        <f>IF(OR($B1014="",設定!$I$15="",設定!$I$15="独立"),"",IF($M1014="","　－　",IF($L1014="",IF(設定!$I$15="所・名","　－　・"&amp;$M1014,IF(設定!$I$15="所/名","　－　 / "&amp;$M1014,IF(設定!$I$15="(所)名","(　－　) "&amp;$M1014,IF(設定!$I$15="名・所",$M1014&amp;"・　－　",IF(設定!$I$15="名/所",$M1014&amp;" / 　－　",IF(設定!$I$15="名(所)",$M1014&amp;"(　－　)")))))),IF(設定!$I$15="所・名",INDEX(リスト!$S$2:$S$48,MATCH($L1014,リスト!$R$2:$R$48,0))&amp;"・"&amp;$M1014,IF(設定!$I$15="所/名",INDEX(リスト!$S$2:$S$48,MATCH($L1014,リスト!$R$2:$R$48,0))&amp;" / "&amp;$M1014,IF(設定!$I$15="(所)名","("&amp;INDEX(リスト!$S$2:$S$48,MATCH($L1014,リスト!$R$2:$R$48,0))&amp;") "&amp;$M1014,IF(設定!$I$15="名・所",$M1014&amp;"・"&amp;INDEX(リスト!$S$2:$S$48,MATCH($L1014,リスト!$R$2:$R$48,0)),IF(設定!$I$15="名/所",$M1014&amp;" / "&amp;INDEX(リスト!$S$2:$S$48,MATCH($L1014,リスト!$R$2:$R$48,0)),IF(設定!$I$15="名(所)",$M1014&amp;" ("&amp;INDEX(リスト!$S$2:$S$48,MATCH($L1014,リスト!$R$2:$R$48,0))&amp;")")))))))))</f>
        <v/>
      </c>
    </row>
    <row r="1015" spans="15:22" x14ac:dyDescent="0.4">
      <c r="O1015" s="2" t="str">
        <f>IFERROR(IF($B1015="","",INDEX(所属情報!$E:$E,MATCH($A1015,所属情報!$A:$A,0))),"")</f>
        <v/>
      </c>
      <c r="P1015" s="2" t="str">
        <f t="shared" si="45"/>
        <v/>
      </c>
      <c r="Q1015" s="2" t="str">
        <f t="shared" si="46"/>
        <v/>
      </c>
      <c r="R1015" s="2" t="str">
        <f t="shared" si="47"/>
        <v/>
      </c>
      <c r="S1015" s="2" t="str">
        <f>IFERROR(IF($F1015="","",INDEX(リスト!$C:$C,MATCH($F1015,リスト!$B:$B,0))),"")</f>
        <v/>
      </c>
      <c r="T1015" s="2" t="str">
        <f>IFERROR(IF($K1015="","",INDEX(リスト!$F:$F,MATCH($K1015,リスト!$E:$E,0))),"")</f>
        <v/>
      </c>
      <c r="U1015" s="2" t="str">
        <f>IF($B1015="","",RIGHT($G1015*1000+200+COUNTIF($G$2:$G1015,$G1015),9))</f>
        <v/>
      </c>
      <c r="V1015" s="2" t="str">
        <f>IF(OR($B1015="",設定!$I$15="",設定!$I$15="独立"),"",IF($M1015="","　－　",IF($L1015="",IF(設定!$I$15="所・名","　－　・"&amp;$M1015,IF(設定!$I$15="所/名","　－　 / "&amp;$M1015,IF(設定!$I$15="(所)名","(　－　) "&amp;$M1015,IF(設定!$I$15="名・所",$M1015&amp;"・　－　",IF(設定!$I$15="名/所",$M1015&amp;" / 　－　",IF(設定!$I$15="名(所)",$M1015&amp;"(　－　)")))))),IF(設定!$I$15="所・名",INDEX(リスト!$S$2:$S$48,MATCH($L1015,リスト!$R$2:$R$48,0))&amp;"・"&amp;$M1015,IF(設定!$I$15="所/名",INDEX(リスト!$S$2:$S$48,MATCH($L1015,リスト!$R$2:$R$48,0))&amp;" / "&amp;$M1015,IF(設定!$I$15="(所)名","("&amp;INDEX(リスト!$S$2:$S$48,MATCH($L1015,リスト!$R$2:$R$48,0))&amp;") "&amp;$M1015,IF(設定!$I$15="名・所",$M1015&amp;"・"&amp;INDEX(リスト!$S$2:$S$48,MATCH($L1015,リスト!$R$2:$R$48,0)),IF(設定!$I$15="名/所",$M1015&amp;" / "&amp;INDEX(リスト!$S$2:$S$48,MATCH($L1015,リスト!$R$2:$R$48,0)),IF(設定!$I$15="名(所)",$M1015&amp;" ("&amp;INDEX(リスト!$S$2:$S$48,MATCH($L1015,リスト!$R$2:$R$48,0))&amp;")")))))))))</f>
        <v/>
      </c>
    </row>
    <row r="1016" spans="15:22" x14ac:dyDescent="0.4">
      <c r="O1016" s="2" t="str">
        <f>IFERROR(IF($B1016="","",INDEX(所属情報!$E:$E,MATCH($A1016,所属情報!$A:$A,0))),"")</f>
        <v/>
      </c>
      <c r="P1016" s="2" t="str">
        <f t="shared" si="45"/>
        <v/>
      </c>
      <c r="Q1016" s="2" t="str">
        <f t="shared" si="46"/>
        <v/>
      </c>
      <c r="R1016" s="2" t="str">
        <f t="shared" si="47"/>
        <v/>
      </c>
      <c r="S1016" s="2" t="str">
        <f>IFERROR(IF($F1016="","",INDEX(リスト!$C:$C,MATCH($F1016,リスト!$B:$B,0))),"")</f>
        <v/>
      </c>
      <c r="T1016" s="2" t="str">
        <f>IFERROR(IF($K1016="","",INDEX(リスト!$F:$F,MATCH($K1016,リスト!$E:$E,0))),"")</f>
        <v/>
      </c>
      <c r="U1016" s="2" t="str">
        <f>IF($B1016="","",RIGHT($G1016*1000+200+COUNTIF($G$2:$G1016,$G1016),9))</f>
        <v/>
      </c>
      <c r="V1016" s="2" t="str">
        <f>IF(OR($B1016="",設定!$I$15="",設定!$I$15="独立"),"",IF($M1016="","　－　",IF($L1016="",IF(設定!$I$15="所・名","　－　・"&amp;$M1016,IF(設定!$I$15="所/名","　－　 / "&amp;$M1016,IF(設定!$I$15="(所)名","(　－　) "&amp;$M1016,IF(設定!$I$15="名・所",$M1016&amp;"・　－　",IF(設定!$I$15="名/所",$M1016&amp;" / 　－　",IF(設定!$I$15="名(所)",$M1016&amp;"(　－　)")))))),IF(設定!$I$15="所・名",INDEX(リスト!$S$2:$S$48,MATCH($L1016,リスト!$R$2:$R$48,0))&amp;"・"&amp;$M1016,IF(設定!$I$15="所/名",INDEX(リスト!$S$2:$S$48,MATCH($L1016,リスト!$R$2:$R$48,0))&amp;" / "&amp;$M1016,IF(設定!$I$15="(所)名","("&amp;INDEX(リスト!$S$2:$S$48,MATCH($L1016,リスト!$R$2:$R$48,0))&amp;") "&amp;$M1016,IF(設定!$I$15="名・所",$M1016&amp;"・"&amp;INDEX(リスト!$S$2:$S$48,MATCH($L1016,リスト!$R$2:$R$48,0)),IF(設定!$I$15="名/所",$M1016&amp;" / "&amp;INDEX(リスト!$S$2:$S$48,MATCH($L1016,リスト!$R$2:$R$48,0)),IF(設定!$I$15="名(所)",$M1016&amp;" ("&amp;INDEX(リスト!$S$2:$S$48,MATCH($L1016,リスト!$R$2:$R$48,0))&amp;")")))))))))</f>
        <v/>
      </c>
    </row>
    <row r="1017" spans="15:22" x14ac:dyDescent="0.4">
      <c r="O1017" s="2" t="str">
        <f>IFERROR(IF($B1017="","",INDEX(所属情報!$E:$E,MATCH($A1017,所属情報!$A:$A,0))),"")</f>
        <v/>
      </c>
      <c r="P1017" s="2" t="str">
        <f t="shared" si="45"/>
        <v/>
      </c>
      <c r="Q1017" s="2" t="str">
        <f t="shared" si="46"/>
        <v/>
      </c>
      <c r="R1017" s="2" t="str">
        <f t="shared" si="47"/>
        <v/>
      </c>
      <c r="S1017" s="2" t="str">
        <f>IFERROR(IF($F1017="","",INDEX(リスト!$C:$C,MATCH($F1017,リスト!$B:$B,0))),"")</f>
        <v/>
      </c>
      <c r="T1017" s="2" t="str">
        <f>IFERROR(IF($K1017="","",INDEX(リスト!$F:$F,MATCH($K1017,リスト!$E:$E,0))),"")</f>
        <v/>
      </c>
      <c r="U1017" s="2" t="str">
        <f>IF($B1017="","",RIGHT($G1017*1000+200+COUNTIF($G$2:$G1017,$G1017),9))</f>
        <v/>
      </c>
      <c r="V1017" s="2" t="str">
        <f>IF(OR($B1017="",設定!$I$15="",設定!$I$15="独立"),"",IF($M1017="","　－　",IF($L1017="",IF(設定!$I$15="所・名","　－　・"&amp;$M1017,IF(設定!$I$15="所/名","　－　 / "&amp;$M1017,IF(設定!$I$15="(所)名","(　－　) "&amp;$M1017,IF(設定!$I$15="名・所",$M1017&amp;"・　－　",IF(設定!$I$15="名/所",$M1017&amp;" / 　－　",IF(設定!$I$15="名(所)",$M1017&amp;"(　－　)")))))),IF(設定!$I$15="所・名",INDEX(リスト!$S$2:$S$48,MATCH($L1017,リスト!$R$2:$R$48,0))&amp;"・"&amp;$M1017,IF(設定!$I$15="所/名",INDEX(リスト!$S$2:$S$48,MATCH($L1017,リスト!$R$2:$R$48,0))&amp;" / "&amp;$M1017,IF(設定!$I$15="(所)名","("&amp;INDEX(リスト!$S$2:$S$48,MATCH($L1017,リスト!$R$2:$R$48,0))&amp;") "&amp;$M1017,IF(設定!$I$15="名・所",$M1017&amp;"・"&amp;INDEX(リスト!$S$2:$S$48,MATCH($L1017,リスト!$R$2:$R$48,0)),IF(設定!$I$15="名/所",$M1017&amp;" / "&amp;INDEX(リスト!$S$2:$S$48,MATCH($L1017,リスト!$R$2:$R$48,0)),IF(設定!$I$15="名(所)",$M1017&amp;" ("&amp;INDEX(リスト!$S$2:$S$48,MATCH($L1017,リスト!$R$2:$R$48,0))&amp;")")))))))))</f>
        <v/>
      </c>
    </row>
    <row r="1018" spans="15:22" x14ac:dyDescent="0.4">
      <c r="O1018" s="2" t="str">
        <f>IFERROR(IF($B1018="","",INDEX(所属情報!$E:$E,MATCH($A1018,所属情報!$A:$A,0))),"")</f>
        <v/>
      </c>
      <c r="P1018" s="2" t="str">
        <f t="shared" si="45"/>
        <v/>
      </c>
      <c r="Q1018" s="2" t="str">
        <f t="shared" si="46"/>
        <v/>
      </c>
      <c r="R1018" s="2" t="str">
        <f t="shared" si="47"/>
        <v/>
      </c>
      <c r="S1018" s="2" t="str">
        <f>IFERROR(IF($F1018="","",INDEX(リスト!$C:$C,MATCH($F1018,リスト!$B:$B,0))),"")</f>
        <v/>
      </c>
      <c r="T1018" s="2" t="str">
        <f>IFERROR(IF($K1018="","",INDEX(リスト!$F:$F,MATCH($K1018,リスト!$E:$E,0))),"")</f>
        <v/>
      </c>
      <c r="U1018" s="2" t="str">
        <f>IF($B1018="","",RIGHT($G1018*1000+200+COUNTIF($G$2:$G1018,$G1018),9))</f>
        <v/>
      </c>
      <c r="V1018" s="2" t="str">
        <f>IF(OR($B1018="",設定!$I$15="",設定!$I$15="独立"),"",IF($M1018="","　－　",IF($L1018="",IF(設定!$I$15="所・名","　－　・"&amp;$M1018,IF(設定!$I$15="所/名","　－　 / "&amp;$M1018,IF(設定!$I$15="(所)名","(　－　) "&amp;$M1018,IF(設定!$I$15="名・所",$M1018&amp;"・　－　",IF(設定!$I$15="名/所",$M1018&amp;" / 　－　",IF(設定!$I$15="名(所)",$M1018&amp;"(　－　)")))))),IF(設定!$I$15="所・名",INDEX(リスト!$S$2:$S$48,MATCH($L1018,リスト!$R$2:$R$48,0))&amp;"・"&amp;$M1018,IF(設定!$I$15="所/名",INDEX(リスト!$S$2:$S$48,MATCH($L1018,リスト!$R$2:$R$48,0))&amp;" / "&amp;$M1018,IF(設定!$I$15="(所)名","("&amp;INDEX(リスト!$S$2:$S$48,MATCH($L1018,リスト!$R$2:$R$48,0))&amp;") "&amp;$M1018,IF(設定!$I$15="名・所",$M1018&amp;"・"&amp;INDEX(リスト!$S$2:$S$48,MATCH($L1018,リスト!$R$2:$R$48,0)),IF(設定!$I$15="名/所",$M1018&amp;" / "&amp;INDEX(リスト!$S$2:$S$48,MATCH($L1018,リスト!$R$2:$R$48,0)),IF(設定!$I$15="名(所)",$M1018&amp;" ("&amp;INDEX(リスト!$S$2:$S$48,MATCH($L1018,リスト!$R$2:$R$48,0))&amp;")")))))))))</f>
        <v/>
      </c>
    </row>
    <row r="1019" spans="15:22" x14ac:dyDescent="0.4">
      <c r="O1019" s="2" t="str">
        <f>IFERROR(IF($B1019="","",INDEX(所属情報!$E:$E,MATCH($A1019,所属情報!$A:$A,0))),"")</f>
        <v/>
      </c>
      <c r="P1019" s="2" t="str">
        <f t="shared" si="45"/>
        <v/>
      </c>
      <c r="Q1019" s="2" t="str">
        <f t="shared" si="46"/>
        <v/>
      </c>
      <c r="R1019" s="2" t="str">
        <f t="shared" si="47"/>
        <v/>
      </c>
      <c r="S1019" s="2" t="str">
        <f>IFERROR(IF($F1019="","",INDEX(リスト!$C:$C,MATCH($F1019,リスト!$B:$B,0))),"")</f>
        <v/>
      </c>
      <c r="T1019" s="2" t="str">
        <f>IFERROR(IF($K1019="","",INDEX(リスト!$F:$F,MATCH($K1019,リスト!$E:$E,0))),"")</f>
        <v/>
      </c>
      <c r="U1019" s="2" t="str">
        <f>IF($B1019="","",RIGHT($G1019*1000+200+COUNTIF($G$2:$G1019,$G1019),9))</f>
        <v/>
      </c>
      <c r="V1019" s="2" t="str">
        <f>IF(OR($B1019="",設定!$I$15="",設定!$I$15="独立"),"",IF($M1019="","　－　",IF($L1019="",IF(設定!$I$15="所・名","　－　・"&amp;$M1019,IF(設定!$I$15="所/名","　－　 / "&amp;$M1019,IF(設定!$I$15="(所)名","(　－　) "&amp;$M1019,IF(設定!$I$15="名・所",$M1019&amp;"・　－　",IF(設定!$I$15="名/所",$M1019&amp;" / 　－　",IF(設定!$I$15="名(所)",$M1019&amp;"(　－　)")))))),IF(設定!$I$15="所・名",INDEX(リスト!$S$2:$S$48,MATCH($L1019,リスト!$R$2:$R$48,0))&amp;"・"&amp;$M1019,IF(設定!$I$15="所/名",INDEX(リスト!$S$2:$S$48,MATCH($L1019,リスト!$R$2:$R$48,0))&amp;" / "&amp;$M1019,IF(設定!$I$15="(所)名","("&amp;INDEX(リスト!$S$2:$S$48,MATCH($L1019,リスト!$R$2:$R$48,0))&amp;") "&amp;$M1019,IF(設定!$I$15="名・所",$M1019&amp;"・"&amp;INDEX(リスト!$S$2:$S$48,MATCH($L1019,リスト!$R$2:$R$48,0)),IF(設定!$I$15="名/所",$M1019&amp;" / "&amp;INDEX(リスト!$S$2:$S$48,MATCH($L1019,リスト!$R$2:$R$48,0)),IF(設定!$I$15="名(所)",$M1019&amp;" ("&amp;INDEX(リスト!$S$2:$S$48,MATCH($L1019,リスト!$R$2:$R$48,0))&amp;")")))))))))</f>
        <v/>
      </c>
    </row>
    <row r="1020" spans="15:22" x14ac:dyDescent="0.4">
      <c r="O1020" s="2" t="str">
        <f>IFERROR(IF($B1020="","",INDEX(所属情報!$E:$E,MATCH($A1020,所属情報!$A:$A,0))),"")</f>
        <v/>
      </c>
      <c r="P1020" s="2" t="str">
        <f t="shared" si="45"/>
        <v/>
      </c>
      <c r="Q1020" s="2" t="str">
        <f t="shared" si="46"/>
        <v/>
      </c>
      <c r="R1020" s="2" t="str">
        <f t="shared" si="47"/>
        <v/>
      </c>
      <c r="S1020" s="2" t="str">
        <f>IFERROR(IF($F1020="","",INDEX(リスト!$C:$C,MATCH($F1020,リスト!$B:$B,0))),"")</f>
        <v/>
      </c>
      <c r="T1020" s="2" t="str">
        <f>IFERROR(IF($K1020="","",INDEX(リスト!$F:$F,MATCH($K1020,リスト!$E:$E,0))),"")</f>
        <v/>
      </c>
      <c r="U1020" s="2" t="str">
        <f>IF($B1020="","",RIGHT($G1020*1000+200+COUNTIF($G$2:$G1020,$G1020),9))</f>
        <v/>
      </c>
      <c r="V1020" s="2" t="str">
        <f>IF(OR($B1020="",設定!$I$15="",設定!$I$15="独立"),"",IF($M1020="","　－　",IF($L1020="",IF(設定!$I$15="所・名","　－　・"&amp;$M1020,IF(設定!$I$15="所/名","　－　 / "&amp;$M1020,IF(設定!$I$15="(所)名","(　－　) "&amp;$M1020,IF(設定!$I$15="名・所",$M1020&amp;"・　－　",IF(設定!$I$15="名/所",$M1020&amp;" / 　－　",IF(設定!$I$15="名(所)",$M1020&amp;"(　－　)")))))),IF(設定!$I$15="所・名",INDEX(リスト!$S$2:$S$48,MATCH($L1020,リスト!$R$2:$R$48,0))&amp;"・"&amp;$M1020,IF(設定!$I$15="所/名",INDEX(リスト!$S$2:$S$48,MATCH($L1020,リスト!$R$2:$R$48,0))&amp;" / "&amp;$M1020,IF(設定!$I$15="(所)名","("&amp;INDEX(リスト!$S$2:$S$48,MATCH($L1020,リスト!$R$2:$R$48,0))&amp;") "&amp;$M1020,IF(設定!$I$15="名・所",$M1020&amp;"・"&amp;INDEX(リスト!$S$2:$S$48,MATCH($L1020,リスト!$R$2:$R$48,0)),IF(設定!$I$15="名/所",$M1020&amp;" / "&amp;INDEX(リスト!$S$2:$S$48,MATCH($L1020,リスト!$R$2:$R$48,0)),IF(設定!$I$15="名(所)",$M1020&amp;" ("&amp;INDEX(リスト!$S$2:$S$48,MATCH($L1020,リスト!$R$2:$R$48,0))&amp;")")))))))))</f>
        <v/>
      </c>
    </row>
    <row r="1021" spans="15:22" x14ac:dyDescent="0.4">
      <c r="O1021" s="2" t="str">
        <f>IFERROR(IF($B1021="","",INDEX(所属情報!$E:$E,MATCH($A1021,所属情報!$A:$A,0))),"")</f>
        <v/>
      </c>
      <c r="P1021" s="2" t="str">
        <f t="shared" si="45"/>
        <v/>
      </c>
      <c r="Q1021" s="2" t="str">
        <f t="shared" si="46"/>
        <v/>
      </c>
      <c r="R1021" s="2" t="str">
        <f t="shared" si="47"/>
        <v/>
      </c>
      <c r="S1021" s="2" t="str">
        <f>IFERROR(IF($F1021="","",INDEX(リスト!$C:$C,MATCH($F1021,リスト!$B:$B,0))),"")</f>
        <v/>
      </c>
      <c r="T1021" s="2" t="str">
        <f>IFERROR(IF($K1021="","",INDEX(リスト!$F:$F,MATCH($K1021,リスト!$E:$E,0))),"")</f>
        <v/>
      </c>
      <c r="U1021" s="2" t="str">
        <f>IF($B1021="","",RIGHT($G1021*1000+200+COUNTIF($G$2:$G1021,$G1021),9))</f>
        <v/>
      </c>
      <c r="V1021" s="2" t="str">
        <f>IF(OR($B1021="",設定!$I$15="",設定!$I$15="独立"),"",IF($M1021="","　－　",IF($L1021="",IF(設定!$I$15="所・名","　－　・"&amp;$M1021,IF(設定!$I$15="所/名","　－　 / "&amp;$M1021,IF(設定!$I$15="(所)名","(　－　) "&amp;$M1021,IF(設定!$I$15="名・所",$M1021&amp;"・　－　",IF(設定!$I$15="名/所",$M1021&amp;" / 　－　",IF(設定!$I$15="名(所)",$M1021&amp;"(　－　)")))))),IF(設定!$I$15="所・名",INDEX(リスト!$S$2:$S$48,MATCH($L1021,リスト!$R$2:$R$48,0))&amp;"・"&amp;$M1021,IF(設定!$I$15="所/名",INDEX(リスト!$S$2:$S$48,MATCH($L1021,リスト!$R$2:$R$48,0))&amp;" / "&amp;$M1021,IF(設定!$I$15="(所)名","("&amp;INDEX(リスト!$S$2:$S$48,MATCH($L1021,リスト!$R$2:$R$48,0))&amp;") "&amp;$M1021,IF(設定!$I$15="名・所",$M1021&amp;"・"&amp;INDEX(リスト!$S$2:$S$48,MATCH($L1021,リスト!$R$2:$R$48,0)),IF(設定!$I$15="名/所",$M1021&amp;" / "&amp;INDEX(リスト!$S$2:$S$48,MATCH($L1021,リスト!$R$2:$R$48,0)),IF(設定!$I$15="名(所)",$M1021&amp;" ("&amp;INDEX(リスト!$S$2:$S$48,MATCH($L1021,リスト!$R$2:$R$48,0))&amp;")")))))))))</f>
        <v/>
      </c>
    </row>
    <row r="1022" spans="15:22" x14ac:dyDescent="0.4">
      <c r="O1022" s="2" t="str">
        <f>IFERROR(IF($B1022="","",INDEX(所属情報!$E:$E,MATCH($A1022,所属情報!$A:$A,0))),"")</f>
        <v/>
      </c>
      <c r="P1022" s="2" t="str">
        <f t="shared" si="45"/>
        <v/>
      </c>
      <c r="Q1022" s="2" t="str">
        <f t="shared" si="46"/>
        <v/>
      </c>
      <c r="R1022" s="2" t="str">
        <f t="shared" si="47"/>
        <v/>
      </c>
      <c r="S1022" s="2" t="str">
        <f>IFERROR(IF($F1022="","",INDEX(リスト!$C:$C,MATCH($F1022,リスト!$B:$B,0))),"")</f>
        <v/>
      </c>
      <c r="T1022" s="2" t="str">
        <f>IFERROR(IF($K1022="","",INDEX(リスト!$F:$F,MATCH($K1022,リスト!$E:$E,0))),"")</f>
        <v/>
      </c>
      <c r="U1022" s="2" t="str">
        <f>IF($B1022="","",RIGHT($G1022*1000+200+COUNTIF($G$2:$G1022,$G1022),9))</f>
        <v/>
      </c>
      <c r="V1022" s="2" t="str">
        <f>IF(OR($B1022="",設定!$I$15="",設定!$I$15="独立"),"",IF($M1022="","　－　",IF($L1022="",IF(設定!$I$15="所・名","　－　・"&amp;$M1022,IF(設定!$I$15="所/名","　－　 / "&amp;$M1022,IF(設定!$I$15="(所)名","(　－　) "&amp;$M1022,IF(設定!$I$15="名・所",$M1022&amp;"・　－　",IF(設定!$I$15="名/所",$M1022&amp;" / 　－　",IF(設定!$I$15="名(所)",$M1022&amp;"(　－　)")))))),IF(設定!$I$15="所・名",INDEX(リスト!$S$2:$S$48,MATCH($L1022,リスト!$R$2:$R$48,0))&amp;"・"&amp;$M1022,IF(設定!$I$15="所/名",INDEX(リスト!$S$2:$S$48,MATCH($L1022,リスト!$R$2:$R$48,0))&amp;" / "&amp;$M1022,IF(設定!$I$15="(所)名","("&amp;INDEX(リスト!$S$2:$S$48,MATCH($L1022,リスト!$R$2:$R$48,0))&amp;") "&amp;$M1022,IF(設定!$I$15="名・所",$M1022&amp;"・"&amp;INDEX(リスト!$S$2:$S$48,MATCH($L1022,リスト!$R$2:$R$48,0)),IF(設定!$I$15="名/所",$M1022&amp;" / "&amp;INDEX(リスト!$S$2:$S$48,MATCH($L1022,リスト!$R$2:$R$48,0)),IF(設定!$I$15="名(所)",$M1022&amp;" ("&amp;INDEX(リスト!$S$2:$S$48,MATCH($L1022,リスト!$R$2:$R$48,0))&amp;")")))))))))</f>
        <v/>
      </c>
    </row>
    <row r="1023" spans="15:22" x14ac:dyDescent="0.4">
      <c r="O1023" s="2" t="str">
        <f>IFERROR(IF($B1023="","",INDEX(所属情報!$E:$E,MATCH($A1023,所属情報!$A:$A,0))),"")</f>
        <v/>
      </c>
      <c r="P1023" s="2" t="str">
        <f t="shared" si="45"/>
        <v/>
      </c>
      <c r="Q1023" s="2" t="str">
        <f t="shared" si="46"/>
        <v/>
      </c>
      <c r="R1023" s="2" t="str">
        <f t="shared" si="47"/>
        <v/>
      </c>
      <c r="S1023" s="2" t="str">
        <f>IFERROR(IF($F1023="","",INDEX(リスト!$C:$C,MATCH($F1023,リスト!$B:$B,0))),"")</f>
        <v/>
      </c>
      <c r="T1023" s="2" t="str">
        <f>IFERROR(IF($K1023="","",INDEX(リスト!$F:$F,MATCH($K1023,リスト!$E:$E,0))),"")</f>
        <v/>
      </c>
      <c r="U1023" s="2" t="str">
        <f>IF($B1023="","",RIGHT($G1023*1000+200+COUNTIF($G$2:$G1023,$G1023),9))</f>
        <v/>
      </c>
      <c r="V1023" s="2" t="str">
        <f>IF(OR($B1023="",設定!$I$15="",設定!$I$15="独立"),"",IF($M1023="","　－　",IF($L1023="",IF(設定!$I$15="所・名","　－　・"&amp;$M1023,IF(設定!$I$15="所/名","　－　 / "&amp;$M1023,IF(設定!$I$15="(所)名","(　－　) "&amp;$M1023,IF(設定!$I$15="名・所",$M1023&amp;"・　－　",IF(設定!$I$15="名/所",$M1023&amp;" / 　－　",IF(設定!$I$15="名(所)",$M1023&amp;"(　－　)")))))),IF(設定!$I$15="所・名",INDEX(リスト!$S$2:$S$48,MATCH($L1023,リスト!$R$2:$R$48,0))&amp;"・"&amp;$M1023,IF(設定!$I$15="所/名",INDEX(リスト!$S$2:$S$48,MATCH($L1023,リスト!$R$2:$R$48,0))&amp;" / "&amp;$M1023,IF(設定!$I$15="(所)名","("&amp;INDEX(リスト!$S$2:$S$48,MATCH($L1023,リスト!$R$2:$R$48,0))&amp;") "&amp;$M1023,IF(設定!$I$15="名・所",$M1023&amp;"・"&amp;INDEX(リスト!$S$2:$S$48,MATCH($L1023,リスト!$R$2:$R$48,0)),IF(設定!$I$15="名/所",$M1023&amp;" / "&amp;INDEX(リスト!$S$2:$S$48,MATCH($L1023,リスト!$R$2:$R$48,0)),IF(設定!$I$15="名(所)",$M1023&amp;" ("&amp;INDEX(リスト!$S$2:$S$48,MATCH($L1023,リスト!$R$2:$R$48,0))&amp;")")))))))))</f>
        <v/>
      </c>
    </row>
    <row r="1024" spans="15:22" x14ac:dyDescent="0.4">
      <c r="O1024" s="2" t="str">
        <f>IFERROR(IF($B1024="","",INDEX(所属情報!$E:$E,MATCH($A1024,所属情報!$A:$A,0))),"")</f>
        <v/>
      </c>
      <c r="P1024" s="2" t="str">
        <f t="shared" si="45"/>
        <v/>
      </c>
      <c r="Q1024" s="2" t="str">
        <f t="shared" si="46"/>
        <v/>
      </c>
      <c r="R1024" s="2" t="str">
        <f t="shared" si="47"/>
        <v/>
      </c>
      <c r="S1024" s="2" t="str">
        <f>IFERROR(IF($F1024="","",INDEX(リスト!$C:$C,MATCH($F1024,リスト!$B:$B,0))),"")</f>
        <v/>
      </c>
      <c r="T1024" s="2" t="str">
        <f>IFERROR(IF($K1024="","",INDEX(リスト!$F:$F,MATCH($K1024,リスト!$E:$E,0))),"")</f>
        <v/>
      </c>
      <c r="U1024" s="2" t="str">
        <f>IF($B1024="","",RIGHT($G1024*1000+200+COUNTIF($G$2:$G1024,$G1024),9))</f>
        <v/>
      </c>
      <c r="V1024" s="2" t="str">
        <f>IF(OR($B1024="",設定!$I$15="",設定!$I$15="独立"),"",IF($M1024="","　－　",IF($L1024="",IF(設定!$I$15="所・名","　－　・"&amp;$M1024,IF(設定!$I$15="所/名","　－　 / "&amp;$M1024,IF(設定!$I$15="(所)名","(　－　) "&amp;$M1024,IF(設定!$I$15="名・所",$M1024&amp;"・　－　",IF(設定!$I$15="名/所",$M1024&amp;" / 　－　",IF(設定!$I$15="名(所)",$M1024&amp;"(　－　)")))))),IF(設定!$I$15="所・名",INDEX(リスト!$S$2:$S$48,MATCH($L1024,リスト!$R$2:$R$48,0))&amp;"・"&amp;$M1024,IF(設定!$I$15="所/名",INDEX(リスト!$S$2:$S$48,MATCH($L1024,リスト!$R$2:$R$48,0))&amp;" / "&amp;$M1024,IF(設定!$I$15="(所)名","("&amp;INDEX(リスト!$S$2:$S$48,MATCH($L1024,リスト!$R$2:$R$48,0))&amp;") "&amp;$M1024,IF(設定!$I$15="名・所",$M1024&amp;"・"&amp;INDEX(リスト!$S$2:$S$48,MATCH($L1024,リスト!$R$2:$R$48,0)),IF(設定!$I$15="名/所",$M1024&amp;" / "&amp;INDEX(リスト!$S$2:$S$48,MATCH($L1024,リスト!$R$2:$R$48,0)),IF(設定!$I$15="名(所)",$M1024&amp;" ("&amp;INDEX(リスト!$S$2:$S$48,MATCH($L1024,リスト!$R$2:$R$48,0))&amp;")")))))))))</f>
        <v/>
      </c>
    </row>
    <row r="1025" spans="15:22" x14ac:dyDescent="0.4">
      <c r="O1025" s="2" t="str">
        <f>IFERROR(IF($B1025="","",INDEX(所属情報!$E:$E,MATCH($A1025,所属情報!$A:$A,0))),"")</f>
        <v/>
      </c>
      <c r="P1025" s="2" t="str">
        <f t="shared" si="45"/>
        <v/>
      </c>
      <c r="Q1025" s="2" t="str">
        <f t="shared" si="46"/>
        <v/>
      </c>
      <c r="R1025" s="2" t="str">
        <f t="shared" si="47"/>
        <v/>
      </c>
      <c r="S1025" s="2" t="str">
        <f>IFERROR(IF($F1025="","",INDEX(リスト!$C:$C,MATCH($F1025,リスト!$B:$B,0))),"")</f>
        <v/>
      </c>
      <c r="T1025" s="2" t="str">
        <f>IFERROR(IF($K1025="","",INDEX(リスト!$F:$F,MATCH($K1025,リスト!$E:$E,0))),"")</f>
        <v/>
      </c>
      <c r="U1025" s="2" t="str">
        <f>IF($B1025="","",RIGHT($G1025*1000+200+COUNTIF($G$2:$G1025,$G1025),9))</f>
        <v/>
      </c>
      <c r="V1025" s="2" t="str">
        <f>IF(OR($B1025="",設定!$I$15="",設定!$I$15="独立"),"",IF($M1025="","　－　",IF($L1025="",IF(設定!$I$15="所・名","　－　・"&amp;$M1025,IF(設定!$I$15="所/名","　－　 / "&amp;$M1025,IF(設定!$I$15="(所)名","(　－　) "&amp;$M1025,IF(設定!$I$15="名・所",$M1025&amp;"・　－　",IF(設定!$I$15="名/所",$M1025&amp;" / 　－　",IF(設定!$I$15="名(所)",$M1025&amp;"(　－　)")))))),IF(設定!$I$15="所・名",INDEX(リスト!$S$2:$S$48,MATCH($L1025,リスト!$R$2:$R$48,0))&amp;"・"&amp;$M1025,IF(設定!$I$15="所/名",INDEX(リスト!$S$2:$S$48,MATCH($L1025,リスト!$R$2:$R$48,0))&amp;" / "&amp;$M1025,IF(設定!$I$15="(所)名","("&amp;INDEX(リスト!$S$2:$S$48,MATCH($L1025,リスト!$R$2:$R$48,0))&amp;") "&amp;$M1025,IF(設定!$I$15="名・所",$M1025&amp;"・"&amp;INDEX(リスト!$S$2:$S$48,MATCH($L1025,リスト!$R$2:$R$48,0)),IF(設定!$I$15="名/所",$M1025&amp;" / "&amp;INDEX(リスト!$S$2:$S$48,MATCH($L1025,リスト!$R$2:$R$48,0)),IF(設定!$I$15="名(所)",$M1025&amp;" ("&amp;INDEX(リスト!$S$2:$S$48,MATCH($L1025,リスト!$R$2:$R$48,0))&amp;")")))))))))</f>
        <v/>
      </c>
    </row>
    <row r="1026" spans="15:22" x14ac:dyDescent="0.4">
      <c r="O1026" s="2" t="str">
        <f>IFERROR(IF($B1026="","",INDEX(所属情報!$E:$E,MATCH($A1026,所属情報!$A:$A,0))),"")</f>
        <v/>
      </c>
      <c r="P1026" s="2" t="str">
        <f t="shared" si="45"/>
        <v/>
      </c>
      <c r="Q1026" s="2" t="str">
        <f t="shared" si="46"/>
        <v/>
      </c>
      <c r="R1026" s="2" t="str">
        <f t="shared" si="47"/>
        <v/>
      </c>
      <c r="S1026" s="2" t="str">
        <f>IFERROR(IF($F1026="","",INDEX(リスト!$C:$C,MATCH($F1026,リスト!$B:$B,0))),"")</f>
        <v/>
      </c>
      <c r="T1026" s="2" t="str">
        <f>IFERROR(IF($K1026="","",INDEX(リスト!$F:$F,MATCH($K1026,リスト!$E:$E,0))),"")</f>
        <v/>
      </c>
      <c r="U1026" s="2" t="str">
        <f>IF($B1026="","",RIGHT($G1026*1000+200+COUNTIF($G$2:$G1026,$G1026),9))</f>
        <v/>
      </c>
      <c r="V1026" s="2" t="str">
        <f>IF(OR($B1026="",設定!$I$15="",設定!$I$15="独立"),"",IF($M1026="","　－　",IF($L1026="",IF(設定!$I$15="所・名","　－　・"&amp;$M1026,IF(設定!$I$15="所/名","　－　 / "&amp;$M1026,IF(設定!$I$15="(所)名","(　－　) "&amp;$M1026,IF(設定!$I$15="名・所",$M1026&amp;"・　－　",IF(設定!$I$15="名/所",$M1026&amp;" / 　－　",IF(設定!$I$15="名(所)",$M1026&amp;"(　－　)")))))),IF(設定!$I$15="所・名",INDEX(リスト!$S$2:$S$48,MATCH($L1026,リスト!$R$2:$R$48,0))&amp;"・"&amp;$M1026,IF(設定!$I$15="所/名",INDEX(リスト!$S$2:$S$48,MATCH($L1026,リスト!$R$2:$R$48,0))&amp;" / "&amp;$M1026,IF(設定!$I$15="(所)名","("&amp;INDEX(リスト!$S$2:$S$48,MATCH($L1026,リスト!$R$2:$R$48,0))&amp;") "&amp;$M1026,IF(設定!$I$15="名・所",$M1026&amp;"・"&amp;INDEX(リスト!$S$2:$S$48,MATCH($L1026,リスト!$R$2:$R$48,0)),IF(設定!$I$15="名/所",$M1026&amp;" / "&amp;INDEX(リスト!$S$2:$S$48,MATCH($L1026,リスト!$R$2:$R$48,0)),IF(設定!$I$15="名(所)",$M1026&amp;" ("&amp;INDEX(リスト!$S$2:$S$48,MATCH($L1026,リスト!$R$2:$R$48,0))&amp;")")))))))))</f>
        <v/>
      </c>
    </row>
    <row r="1027" spans="15:22" x14ac:dyDescent="0.4">
      <c r="O1027" s="2" t="str">
        <f>IFERROR(IF($B1027="","",INDEX(所属情報!$E:$E,MATCH($A1027,所属情報!$A:$A,0))),"")</f>
        <v/>
      </c>
      <c r="P1027" s="2" t="str">
        <f t="shared" ref="P1027:P1090" si="48">IF($C1027="","",IF($E1027="",$C1027,$C1027&amp;" ("&amp;$E1027&amp;")"))</f>
        <v/>
      </c>
      <c r="Q1027" s="2" t="str">
        <f t="shared" ref="Q1027:Q1090" si="49">IF($D1027="","",ASC($D1027))</f>
        <v/>
      </c>
      <c r="R1027" s="2" t="str">
        <f t="shared" ref="R1027:R1090" si="50">IF($I1027="","",UPPER($I1027)&amp;" "&amp;UPPER(LEFT($J1027,1))&amp;LOWER(RIGHT($J1027,LEN($J1027)-1))&amp;" ("&amp;MID($G1027,3,2)&amp;")")</f>
        <v/>
      </c>
      <c r="S1027" s="2" t="str">
        <f>IFERROR(IF($F1027="","",INDEX(リスト!$C:$C,MATCH($F1027,リスト!$B:$B,0))),"")</f>
        <v/>
      </c>
      <c r="T1027" s="2" t="str">
        <f>IFERROR(IF($K1027="","",INDEX(リスト!$F:$F,MATCH($K1027,リスト!$E:$E,0))),"")</f>
        <v/>
      </c>
      <c r="U1027" s="2" t="str">
        <f>IF($B1027="","",RIGHT($G1027*1000+200+COUNTIF($G$2:$G1027,$G1027),9))</f>
        <v/>
      </c>
      <c r="V1027" s="2" t="str">
        <f>IF(OR($B1027="",設定!$I$15="",設定!$I$15="独立"),"",IF($M1027="","　－　",IF($L1027="",IF(設定!$I$15="所・名","　－　・"&amp;$M1027,IF(設定!$I$15="所/名","　－　 / "&amp;$M1027,IF(設定!$I$15="(所)名","(　－　) "&amp;$M1027,IF(設定!$I$15="名・所",$M1027&amp;"・　－　",IF(設定!$I$15="名/所",$M1027&amp;" / 　－　",IF(設定!$I$15="名(所)",$M1027&amp;"(　－　)")))))),IF(設定!$I$15="所・名",INDEX(リスト!$S$2:$S$48,MATCH($L1027,リスト!$R$2:$R$48,0))&amp;"・"&amp;$M1027,IF(設定!$I$15="所/名",INDEX(リスト!$S$2:$S$48,MATCH($L1027,リスト!$R$2:$R$48,0))&amp;" / "&amp;$M1027,IF(設定!$I$15="(所)名","("&amp;INDEX(リスト!$S$2:$S$48,MATCH($L1027,リスト!$R$2:$R$48,0))&amp;") "&amp;$M1027,IF(設定!$I$15="名・所",$M1027&amp;"・"&amp;INDEX(リスト!$S$2:$S$48,MATCH($L1027,リスト!$R$2:$R$48,0)),IF(設定!$I$15="名/所",$M1027&amp;" / "&amp;INDEX(リスト!$S$2:$S$48,MATCH($L1027,リスト!$R$2:$R$48,0)),IF(設定!$I$15="名(所)",$M1027&amp;" ("&amp;INDEX(リスト!$S$2:$S$48,MATCH($L1027,リスト!$R$2:$R$48,0))&amp;")")))))))))</f>
        <v/>
      </c>
    </row>
    <row r="1028" spans="15:22" x14ac:dyDescent="0.4">
      <c r="O1028" s="2" t="str">
        <f>IFERROR(IF($B1028="","",INDEX(所属情報!$E:$E,MATCH($A1028,所属情報!$A:$A,0))),"")</f>
        <v/>
      </c>
      <c r="P1028" s="2" t="str">
        <f t="shared" si="48"/>
        <v/>
      </c>
      <c r="Q1028" s="2" t="str">
        <f t="shared" si="49"/>
        <v/>
      </c>
      <c r="R1028" s="2" t="str">
        <f t="shared" si="50"/>
        <v/>
      </c>
      <c r="S1028" s="2" t="str">
        <f>IFERROR(IF($F1028="","",INDEX(リスト!$C:$C,MATCH($F1028,リスト!$B:$B,0))),"")</f>
        <v/>
      </c>
      <c r="T1028" s="2" t="str">
        <f>IFERROR(IF($K1028="","",INDEX(リスト!$F:$F,MATCH($K1028,リスト!$E:$E,0))),"")</f>
        <v/>
      </c>
      <c r="U1028" s="2" t="str">
        <f>IF($B1028="","",RIGHT($G1028*1000+200+COUNTIF($G$2:$G1028,$G1028),9))</f>
        <v/>
      </c>
      <c r="V1028" s="2" t="str">
        <f>IF(OR($B1028="",設定!$I$15="",設定!$I$15="独立"),"",IF($M1028="","　－　",IF($L1028="",IF(設定!$I$15="所・名","　－　・"&amp;$M1028,IF(設定!$I$15="所/名","　－　 / "&amp;$M1028,IF(設定!$I$15="(所)名","(　－　) "&amp;$M1028,IF(設定!$I$15="名・所",$M1028&amp;"・　－　",IF(設定!$I$15="名/所",$M1028&amp;" / 　－　",IF(設定!$I$15="名(所)",$M1028&amp;"(　－　)")))))),IF(設定!$I$15="所・名",INDEX(リスト!$S$2:$S$48,MATCH($L1028,リスト!$R$2:$R$48,0))&amp;"・"&amp;$M1028,IF(設定!$I$15="所/名",INDEX(リスト!$S$2:$S$48,MATCH($L1028,リスト!$R$2:$R$48,0))&amp;" / "&amp;$M1028,IF(設定!$I$15="(所)名","("&amp;INDEX(リスト!$S$2:$S$48,MATCH($L1028,リスト!$R$2:$R$48,0))&amp;") "&amp;$M1028,IF(設定!$I$15="名・所",$M1028&amp;"・"&amp;INDEX(リスト!$S$2:$S$48,MATCH($L1028,リスト!$R$2:$R$48,0)),IF(設定!$I$15="名/所",$M1028&amp;" / "&amp;INDEX(リスト!$S$2:$S$48,MATCH($L1028,リスト!$R$2:$R$48,0)),IF(設定!$I$15="名(所)",$M1028&amp;" ("&amp;INDEX(リスト!$S$2:$S$48,MATCH($L1028,リスト!$R$2:$R$48,0))&amp;")")))))))))</f>
        <v/>
      </c>
    </row>
    <row r="1029" spans="15:22" x14ac:dyDescent="0.4">
      <c r="O1029" s="2" t="str">
        <f>IFERROR(IF($B1029="","",INDEX(所属情報!$E:$E,MATCH($A1029,所属情報!$A:$A,0))),"")</f>
        <v/>
      </c>
      <c r="P1029" s="2" t="str">
        <f t="shared" si="48"/>
        <v/>
      </c>
      <c r="Q1029" s="2" t="str">
        <f t="shared" si="49"/>
        <v/>
      </c>
      <c r="R1029" s="2" t="str">
        <f t="shared" si="50"/>
        <v/>
      </c>
      <c r="S1029" s="2" t="str">
        <f>IFERROR(IF($F1029="","",INDEX(リスト!$C:$C,MATCH($F1029,リスト!$B:$B,0))),"")</f>
        <v/>
      </c>
      <c r="T1029" s="2" t="str">
        <f>IFERROR(IF($K1029="","",INDEX(リスト!$F:$F,MATCH($K1029,リスト!$E:$E,0))),"")</f>
        <v/>
      </c>
      <c r="U1029" s="2" t="str">
        <f>IF($B1029="","",RIGHT($G1029*1000+200+COUNTIF($G$2:$G1029,$G1029),9))</f>
        <v/>
      </c>
      <c r="V1029" s="2" t="str">
        <f>IF(OR($B1029="",設定!$I$15="",設定!$I$15="独立"),"",IF($M1029="","　－　",IF($L1029="",IF(設定!$I$15="所・名","　－　・"&amp;$M1029,IF(設定!$I$15="所/名","　－　 / "&amp;$M1029,IF(設定!$I$15="(所)名","(　－　) "&amp;$M1029,IF(設定!$I$15="名・所",$M1029&amp;"・　－　",IF(設定!$I$15="名/所",$M1029&amp;" / 　－　",IF(設定!$I$15="名(所)",$M1029&amp;"(　－　)")))))),IF(設定!$I$15="所・名",INDEX(リスト!$S$2:$S$48,MATCH($L1029,リスト!$R$2:$R$48,0))&amp;"・"&amp;$M1029,IF(設定!$I$15="所/名",INDEX(リスト!$S$2:$S$48,MATCH($L1029,リスト!$R$2:$R$48,0))&amp;" / "&amp;$M1029,IF(設定!$I$15="(所)名","("&amp;INDEX(リスト!$S$2:$S$48,MATCH($L1029,リスト!$R$2:$R$48,0))&amp;") "&amp;$M1029,IF(設定!$I$15="名・所",$M1029&amp;"・"&amp;INDEX(リスト!$S$2:$S$48,MATCH($L1029,リスト!$R$2:$R$48,0)),IF(設定!$I$15="名/所",$M1029&amp;" / "&amp;INDEX(リスト!$S$2:$S$48,MATCH($L1029,リスト!$R$2:$R$48,0)),IF(設定!$I$15="名(所)",$M1029&amp;" ("&amp;INDEX(リスト!$S$2:$S$48,MATCH($L1029,リスト!$R$2:$R$48,0))&amp;")")))))))))</f>
        <v/>
      </c>
    </row>
    <row r="1030" spans="15:22" x14ac:dyDescent="0.4">
      <c r="O1030" s="2" t="str">
        <f>IFERROR(IF($B1030="","",INDEX(所属情報!$E:$E,MATCH($A1030,所属情報!$A:$A,0))),"")</f>
        <v/>
      </c>
      <c r="P1030" s="2" t="str">
        <f t="shared" si="48"/>
        <v/>
      </c>
      <c r="Q1030" s="2" t="str">
        <f t="shared" si="49"/>
        <v/>
      </c>
      <c r="R1030" s="2" t="str">
        <f t="shared" si="50"/>
        <v/>
      </c>
      <c r="S1030" s="2" t="str">
        <f>IFERROR(IF($F1030="","",INDEX(リスト!$C:$C,MATCH($F1030,リスト!$B:$B,0))),"")</f>
        <v/>
      </c>
      <c r="T1030" s="2" t="str">
        <f>IFERROR(IF($K1030="","",INDEX(リスト!$F:$F,MATCH($K1030,リスト!$E:$E,0))),"")</f>
        <v/>
      </c>
      <c r="U1030" s="2" t="str">
        <f>IF($B1030="","",RIGHT($G1030*1000+200+COUNTIF($G$2:$G1030,$G1030),9))</f>
        <v/>
      </c>
      <c r="V1030" s="2" t="str">
        <f>IF(OR($B1030="",設定!$I$15="",設定!$I$15="独立"),"",IF($M1030="","　－　",IF($L1030="",IF(設定!$I$15="所・名","　－　・"&amp;$M1030,IF(設定!$I$15="所/名","　－　 / "&amp;$M1030,IF(設定!$I$15="(所)名","(　－　) "&amp;$M1030,IF(設定!$I$15="名・所",$M1030&amp;"・　－　",IF(設定!$I$15="名/所",$M1030&amp;" / 　－　",IF(設定!$I$15="名(所)",$M1030&amp;"(　－　)")))))),IF(設定!$I$15="所・名",INDEX(リスト!$S$2:$S$48,MATCH($L1030,リスト!$R$2:$R$48,0))&amp;"・"&amp;$M1030,IF(設定!$I$15="所/名",INDEX(リスト!$S$2:$S$48,MATCH($L1030,リスト!$R$2:$R$48,0))&amp;" / "&amp;$M1030,IF(設定!$I$15="(所)名","("&amp;INDEX(リスト!$S$2:$S$48,MATCH($L1030,リスト!$R$2:$R$48,0))&amp;") "&amp;$M1030,IF(設定!$I$15="名・所",$M1030&amp;"・"&amp;INDEX(リスト!$S$2:$S$48,MATCH($L1030,リスト!$R$2:$R$48,0)),IF(設定!$I$15="名/所",$M1030&amp;" / "&amp;INDEX(リスト!$S$2:$S$48,MATCH($L1030,リスト!$R$2:$R$48,0)),IF(設定!$I$15="名(所)",$M1030&amp;" ("&amp;INDEX(リスト!$S$2:$S$48,MATCH($L1030,リスト!$R$2:$R$48,0))&amp;")")))))))))</f>
        <v/>
      </c>
    </row>
    <row r="1031" spans="15:22" x14ac:dyDescent="0.4">
      <c r="O1031" s="2" t="str">
        <f>IFERROR(IF($B1031="","",INDEX(所属情報!$E:$E,MATCH($A1031,所属情報!$A:$A,0))),"")</f>
        <v/>
      </c>
      <c r="P1031" s="2" t="str">
        <f t="shared" si="48"/>
        <v/>
      </c>
      <c r="Q1031" s="2" t="str">
        <f t="shared" si="49"/>
        <v/>
      </c>
      <c r="R1031" s="2" t="str">
        <f t="shared" si="50"/>
        <v/>
      </c>
      <c r="S1031" s="2" t="str">
        <f>IFERROR(IF($F1031="","",INDEX(リスト!$C:$C,MATCH($F1031,リスト!$B:$B,0))),"")</f>
        <v/>
      </c>
      <c r="T1031" s="2" t="str">
        <f>IFERROR(IF($K1031="","",INDEX(リスト!$F:$F,MATCH($K1031,リスト!$E:$E,0))),"")</f>
        <v/>
      </c>
      <c r="U1031" s="2" t="str">
        <f>IF($B1031="","",RIGHT($G1031*1000+200+COUNTIF($G$2:$G1031,$G1031),9))</f>
        <v/>
      </c>
      <c r="V1031" s="2" t="str">
        <f>IF(OR($B1031="",設定!$I$15="",設定!$I$15="独立"),"",IF($M1031="","　－　",IF($L1031="",IF(設定!$I$15="所・名","　－　・"&amp;$M1031,IF(設定!$I$15="所/名","　－　 / "&amp;$M1031,IF(設定!$I$15="(所)名","(　－　) "&amp;$M1031,IF(設定!$I$15="名・所",$M1031&amp;"・　－　",IF(設定!$I$15="名/所",$M1031&amp;" / 　－　",IF(設定!$I$15="名(所)",$M1031&amp;"(　－　)")))))),IF(設定!$I$15="所・名",INDEX(リスト!$S$2:$S$48,MATCH($L1031,リスト!$R$2:$R$48,0))&amp;"・"&amp;$M1031,IF(設定!$I$15="所/名",INDEX(リスト!$S$2:$S$48,MATCH($L1031,リスト!$R$2:$R$48,0))&amp;" / "&amp;$M1031,IF(設定!$I$15="(所)名","("&amp;INDEX(リスト!$S$2:$S$48,MATCH($L1031,リスト!$R$2:$R$48,0))&amp;") "&amp;$M1031,IF(設定!$I$15="名・所",$M1031&amp;"・"&amp;INDEX(リスト!$S$2:$S$48,MATCH($L1031,リスト!$R$2:$R$48,0)),IF(設定!$I$15="名/所",$M1031&amp;" / "&amp;INDEX(リスト!$S$2:$S$48,MATCH($L1031,リスト!$R$2:$R$48,0)),IF(設定!$I$15="名(所)",$M1031&amp;" ("&amp;INDEX(リスト!$S$2:$S$48,MATCH($L1031,リスト!$R$2:$R$48,0))&amp;")")))))))))</f>
        <v/>
      </c>
    </row>
    <row r="1032" spans="15:22" x14ac:dyDescent="0.4">
      <c r="O1032" s="2" t="str">
        <f>IFERROR(IF($B1032="","",INDEX(所属情報!$E:$E,MATCH($A1032,所属情報!$A:$A,0))),"")</f>
        <v/>
      </c>
      <c r="P1032" s="2" t="str">
        <f t="shared" si="48"/>
        <v/>
      </c>
      <c r="Q1032" s="2" t="str">
        <f t="shared" si="49"/>
        <v/>
      </c>
      <c r="R1032" s="2" t="str">
        <f t="shared" si="50"/>
        <v/>
      </c>
      <c r="S1032" s="2" t="str">
        <f>IFERROR(IF($F1032="","",INDEX(リスト!$C:$C,MATCH($F1032,リスト!$B:$B,0))),"")</f>
        <v/>
      </c>
      <c r="T1032" s="2" t="str">
        <f>IFERROR(IF($K1032="","",INDEX(リスト!$F:$F,MATCH($K1032,リスト!$E:$E,0))),"")</f>
        <v/>
      </c>
      <c r="U1032" s="2" t="str">
        <f>IF($B1032="","",RIGHT($G1032*1000+200+COUNTIF($G$2:$G1032,$G1032),9))</f>
        <v/>
      </c>
      <c r="V1032" s="2" t="str">
        <f>IF(OR($B1032="",設定!$I$15="",設定!$I$15="独立"),"",IF($M1032="","　－　",IF($L1032="",IF(設定!$I$15="所・名","　－　・"&amp;$M1032,IF(設定!$I$15="所/名","　－　 / "&amp;$M1032,IF(設定!$I$15="(所)名","(　－　) "&amp;$M1032,IF(設定!$I$15="名・所",$M1032&amp;"・　－　",IF(設定!$I$15="名/所",$M1032&amp;" / 　－　",IF(設定!$I$15="名(所)",$M1032&amp;"(　－　)")))))),IF(設定!$I$15="所・名",INDEX(リスト!$S$2:$S$48,MATCH($L1032,リスト!$R$2:$R$48,0))&amp;"・"&amp;$M1032,IF(設定!$I$15="所/名",INDEX(リスト!$S$2:$S$48,MATCH($L1032,リスト!$R$2:$R$48,0))&amp;" / "&amp;$M1032,IF(設定!$I$15="(所)名","("&amp;INDEX(リスト!$S$2:$S$48,MATCH($L1032,リスト!$R$2:$R$48,0))&amp;") "&amp;$M1032,IF(設定!$I$15="名・所",$M1032&amp;"・"&amp;INDEX(リスト!$S$2:$S$48,MATCH($L1032,リスト!$R$2:$R$48,0)),IF(設定!$I$15="名/所",$M1032&amp;" / "&amp;INDEX(リスト!$S$2:$S$48,MATCH($L1032,リスト!$R$2:$R$48,0)),IF(設定!$I$15="名(所)",$M1032&amp;" ("&amp;INDEX(リスト!$S$2:$S$48,MATCH($L1032,リスト!$R$2:$R$48,0))&amp;")")))))))))</f>
        <v/>
      </c>
    </row>
    <row r="1033" spans="15:22" x14ac:dyDescent="0.4">
      <c r="O1033" s="2" t="str">
        <f>IFERROR(IF($B1033="","",INDEX(所属情報!$E:$E,MATCH($A1033,所属情報!$A:$A,0))),"")</f>
        <v/>
      </c>
      <c r="P1033" s="2" t="str">
        <f t="shared" si="48"/>
        <v/>
      </c>
      <c r="Q1033" s="2" t="str">
        <f t="shared" si="49"/>
        <v/>
      </c>
      <c r="R1033" s="2" t="str">
        <f t="shared" si="50"/>
        <v/>
      </c>
      <c r="S1033" s="2" t="str">
        <f>IFERROR(IF($F1033="","",INDEX(リスト!$C:$C,MATCH($F1033,リスト!$B:$B,0))),"")</f>
        <v/>
      </c>
      <c r="T1033" s="2" t="str">
        <f>IFERROR(IF($K1033="","",INDEX(リスト!$F:$F,MATCH($K1033,リスト!$E:$E,0))),"")</f>
        <v/>
      </c>
      <c r="U1033" s="2" t="str">
        <f>IF($B1033="","",RIGHT($G1033*1000+200+COUNTIF($G$2:$G1033,$G1033),9))</f>
        <v/>
      </c>
      <c r="V1033" s="2" t="str">
        <f>IF(OR($B1033="",設定!$I$15="",設定!$I$15="独立"),"",IF($M1033="","　－　",IF($L1033="",IF(設定!$I$15="所・名","　－　・"&amp;$M1033,IF(設定!$I$15="所/名","　－　 / "&amp;$M1033,IF(設定!$I$15="(所)名","(　－　) "&amp;$M1033,IF(設定!$I$15="名・所",$M1033&amp;"・　－　",IF(設定!$I$15="名/所",$M1033&amp;" / 　－　",IF(設定!$I$15="名(所)",$M1033&amp;"(　－　)")))))),IF(設定!$I$15="所・名",INDEX(リスト!$S$2:$S$48,MATCH($L1033,リスト!$R$2:$R$48,0))&amp;"・"&amp;$M1033,IF(設定!$I$15="所/名",INDEX(リスト!$S$2:$S$48,MATCH($L1033,リスト!$R$2:$R$48,0))&amp;" / "&amp;$M1033,IF(設定!$I$15="(所)名","("&amp;INDEX(リスト!$S$2:$S$48,MATCH($L1033,リスト!$R$2:$R$48,0))&amp;") "&amp;$M1033,IF(設定!$I$15="名・所",$M1033&amp;"・"&amp;INDEX(リスト!$S$2:$S$48,MATCH($L1033,リスト!$R$2:$R$48,0)),IF(設定!$I$15="名/所",$M1033&amp;" / "&amp;INDEX(リスト!$S$2:$S$48,MATCH($L1033,リスト!$R$2:$R$48,0)),IF(設定!$I$15="名(所)",$M1033&amp;" ("&amp;INDEX(リスト!$S$2:$S$48,MATCH($L1033,リスト!$R$2:$R$48,0))&amp;")")))))))))</f>
        <v/>
      </c>
    </row>
    <row r="1034" spans="15:22" x14ac:dyDescent="0.4">
      <c r="O1034" s="2" t="str">
        <f>IFERROR(IF($B1034="","",INDEX(所属情報!$E:$E,MATCH($A1034,所属情報!$A:$A,0))),"")</f>
        <v/>
      </c>
      <c r="P1034" s="2" t="str">
        <f t="shared" si="48"/>
        <v/>
      </c>
      <c r="Q1034" s="2" t="str">
        <f t="shared" si="49"/>
        <v/>
      </c>
      <c r="R1034" s="2" t="str">
        <f t="shared" si="50"/>
        <v/>
      </c>
      <c r="S1034" s="2" t="str">
        <f>IFERROR(IF($F1034="","",INDEX(リスト!$C:$C,MATCH($F1034,リスト!$B:$B,0))),"")</f>
        <v/>
      </c>
      <c r="T1034" s="2" t="str">
        <f>IFERROR(IF($K1034="","",INDEX(リスト!$F:$F,MATCH($K1034,リスト!$E:$E,0))),"")</f>
        <v/>
      </c>
      <c r="U1034" s="2" t="str">
        <f>IF($B1034="","",RIGHT($G1034*1000+200+COUNTIF($G$2:$G1034,$G1034),9))</f>
        <v/>
      </c>
      <c r="V1034" s="2" t="str">
        <f>IF(OR($B1034="",設定!$I$15="",設定!$I$15="独立"),"",IF($M1034="","　－　",IF($L1034="",IF(設定!$I$15="所・名","　－　・"&amp;$M1034,IF(設定!$I$15="所/名","　－　 / "&amp;$M1034,IF(設定!$I$15="(所)名","(　－　) "&amp;$M1034,IF(設定!$I$15="名・所",$M1034&amp;"・　－　",IF(設定!$I$15="名/所",$M1034&amp;" / 　－　",IF(設定!$I$15="名(所)",$M1034&amp;"(　－　)")))))),IF(設定!$I$15="所・名",INDEX(リスト!$S$2:$S$48,MATCH($L1034,リスト!$R$2:$R$48,0))&amp;"・"&amp;$M1034,IF(設定!$I$15="所/名",INDEX(リスト!$S$2:$S$48,MATCH($L1034,リスト!$R$2:$R$48,0))&amp;" / "&amp;$M1034,IF(設定!$I$15="(所)名","("&amp;INDEX(リスト!$S$2:$S$48,MATCH($L1034,リスト!$R$2:$R$48,0))&amp;") "&amp;$M1034,IF(設定!$I$15="名・所",$M1034&amp;"・"&amp;INDEX(リスト!$S$2:$S$48,MATCH($L1034,リスト!$R$2:$R$48,0)),IF(設定!$I$15="名/所",$M1034&amp;" / "&amp;INDEX(リスト!$S$2:$S$48,MATCH($L1034,リスト!$R$2:$R$48,0)),IF(設定!$I$15="名(所)",$M1034&amp;" ("&amp;INDEX(リスト!$S$2:$S$48,MATCH($L1034,リスト!$R$2:$R$48,0))&amp;")")))))))))</f>
        <v/>
      </c>
    </row>
    <row r="1035" spans="15:22" x14ac:dyDescent="0.4">
      <c r="O1035" s="2" t="str">
        <f>IFERROR(IF($B1035="","",INDEX(所属情報!$E:$E,MATCH($A1035,所属情報!$A:$A,0))),"")</f>
        <v/>
      </c>
      <c r="P1035" s="2" t="str">
        <f t="shared" si="48"/>
        <v/>
      </c>
      <c r="Q1035" s="2" t="str">
        <f t="shared" si="49"/>
        <v/>
      </c>
      <c r="R1035" s="2" t="str">
        <f t="shared" si="50"/>
        <v/>
      </c>
      <c r="S1035" s="2" t="str">
        <f>IFERROR(IF($F1035="","",INDEX(リスト!$C:$C,MATCH($F1035,リスト!$B:$B,0))),"")</f>
        <v/>
      </c>
      <c r="T1035" s="2" t="str">
        <f>IFERROR(IF($K1035="","",INDEX(リスト!$F:$F,MATCH($K1035,リスト!$E:$E,0))),"")</f>
        <v/>
      </c>
      <c r="U1035" s="2" t="str">
        <f>IF($B1035="","",RIGHT($G1035*1000+200+COUNTIF($G$2:$G1035,$G1035),9))</f>
        <v/>
      </c>
      <c r="V1035" s="2" t="str">
        <f>IF(OR($B1035="",設定!$I$15="",設定!$I$15="独立"),"",IF($M1035="","　－　",IF($L1035="",IF(設定!$I$15="所・名","　－　・"&amp;$M1035,IF(設定!$I$15="所/名","　－　 / "&amp;$M1035,IF(設定!$I$15="(所)名","(　－　) "&amp;$M1035,IF(設定!$I$15="名・所",$M1035&amp;"・　－　",IF(設定!$I$15="名/所",$M1035&amp;" / 　－　",IF(設定!$I$15="名(所)",$M1035&amp;"(　－　)")))))),IF(設定!$I$15="所・名",INDEX(リスト!$S$2:$S$48,MATCH($L1035,リスト!$R$2:$R$48,0))&amp;"・"&amp;$M1035,IF(設定!$I$15="所/名",INDEX(リスト!$S$2:$S$48,MATCH($L1035,リスト!$R$2:$R$48,0))&amp;" / "&amp;$M1035,IF(設定!$I$15="(所)名","("&amp;INDEX(リスト!$S$2:$S$48,MATCH($L1035,リスト!$R$2:$R$48,0))&amp;") "&amp;$M1035,IF(設定!$I$15="名・所",$M1035&amp;"・"&amp;INDEX(リスト!$S$2:$S$48,MATCH($L1035,リスト!$R$2:$R$48,0)),IF(設定!$I$15="名/所",$M1035&amp;" / "&amp;INDEX(リスト!$S$2:$S$48,MATCH($L1035,リスト!$R$2:$R$48,0)),IF(設定!$I$15="名(所)",$M1035&amp;" ("&amp;INDEX(リスト!$S$2:$S$48,MATCH($L1035,リスト!$R$2:$R$48,0))&amp;")")))))))))</f>
        <v/>
      </c>
    </row>
    <row r="1036" spans="15:22" x14ac:dyDescent="0.4">
      <c r="O1036" s="2" t="str">
        <f>IFERROR(IF($B1036="","",INDEX(所属情報!$E:$E,MATCH($A1036,所属情報!$A:$A,0))),"")</f>
        <v/>
      </c>
      <c r="P1036" s="2" t="str">
        <f t="shared" si="48"/>
        <v/>
      </c>
      <c r="Q1036" s="2" t="str">
        <f t="shared" si="49"/>
        <v/>
      </c>
      <c r="R1036" s="2" t="str">
        <f t="shared" si="50"/>
        <v/>
      </c>
      <c r="S1036" s="2" t="str">
        <f>IFERROR(IF($F1036="","",INDEX(リスト!$C:$C,MATCH($F1036,リスト!$B:$B,0))),"")</f>
        <v/>
      </c>
      <c r="T1036" s="2" t="str">
        <f>IFERROR(IF($K1036="","",INDEX(リスト!$F:$F,MATCH($K1036,リスト!$E:$E,0))),"")</f>
        <v/>
      </c>
      <c r="U1036" s="2" t="str">
        <f>IF($B1036="","",RIGHT($G1036*1000+200+COUNTIF($G$2:$G1036,$G1036),9))</f>
        <v/>
      </c>
      <c r="V1036" s="2" t="str">
        <f>IF(OR($B1036="",設定!$I$15="",設定!$I$15="独立"),"",IF($M1036="","　－　",IF($L1036="",IF(設定!$I$15="所・名","　－　・"&amp;$M1036,IF(設定!$I$15="所/名","　－　 / "&amp;$M1036,IF(設定!$I$15="(所)名","(　－　) "&amp;$M1036,IF(設定!$I$15="名・所",$M1036&amp;"・　－　",IF(設定!$I$15="名/所",$M1036&amp;" / 　－　",IF(設定!$I$15="名(所)",$M1036&amp;"(　－　)")))))),IF(設定!$I$15="所・名",INDEX(リスト!$S$2:$S$48,MATCH($L1036,リスト!$R$2:$R$48,0))&amp;"・"&amp;$M1036,IF(設定!$I$15="所/名",INDEX(リスト!$S$2:$S$48,MATCH($L1036,リスト!$R$2:$R$48,0))&amp;" / "&amp;$M1036,IF(設定!$I$15="(所)名","("&amp;INDEX(リスト!$S$2:$S$48,MATCH($L1036,リスト!$R$2:$R$48,0))&amp;") "&amp;$M1036,IF(設定!$I$15="名・所",$M1036&amp;"・"&amp;INDEX(リスト!$S$2:$S$48,MATCH($L1036,リスト!$R$2:$R$48,0)),IF(設定!$I$15="名/所",$M1036&amp;" / "&amp;INDEX(リスト!$S$2:$S$48,MATCH($L1036,リスト!$R$2:$R$48,0)),IF(設定!$I$15="名(所)",$M1036&amp;" ("&amp;INDEX(リスト!$S$2:$S$48,MATCH($L1036,リスト!$R$2:$R$48,0))&amp;")")))))))))</f>
        <v/>
      </c>
    </row>
    <row r="1037" spans="15:22" x14ac:dyDescent="0.4">
      <c r="O1037" s="2" t="str">
        <f>IFERROR(IF($B1037="","",INDEX(所属情報!$E:$E,MATCH($A1037,所属情報!$A:$A,0))),"")</f>
        <v/>
      </c>
      <c r="P1037" s="2" t="str">
        <f t="shared" si="48"/>
        <v/>
      </c>
      <c r="Q1037" s="2" t="str">
        <f t="shared" si="49"/>
        <v/>
      </c>
      <c r="R1037" s="2" t="str">
        <f t="shared" si="50"/>
        <v/>
      </c>
      <c r="S1037" s="2" t="str">
        <f>IFERROR(IF($F1037="","",INDEX(リスト!$C:$C,MATCH($F1037,リスト!$B:$B,0))),"")</f>
        <v/>
      </c>
      <c r="T1037" s="2" t="str">
        <f>IFERROR(IF($K1037="","",INDEX(リスト!$F:$F,MATCH($K1037,リスト!$E:$E,0))),"")</f>
        <v/>
      </c>
      <c r="U1037" s="2" t="str">
        <f>IF($B1037="","",RIGHT($G1037*1000+200+COUNTIF($G$2:$G1037,$G1037),9))</f>
        <v/>
      </c>
      <c r="V1037" s="2" t="str">
        <f>IF(OR($B1037="",設定!$I$15="",設定!$I$15="独立"),"",IF($M1037="","　－　",IF($L1037="",IF(設定!$I$15="所・名","　－　・"&amp;$M1037,IF(設定!$I$15="所/名","　－　 / "&amp;$M1037,IF(設定!$I$15="(所)名","(　－　) "&amp;$M1037,IF(設定!$I$15="名・所",$M1037&amp;"・　－　",IF(設定!$I$15="名/所",$M1037&amp;" / 　－　",IF(設定!$I$15="名(所)",$M1037&amp;"(　－　)")))))),IF(設定!$I$15="所・名",INDEX(リスト!$S$2:$S$48,MATCH($L1037,リスト!$R$2:$R$48,0))&amp;"・"&amp;$M1037,IF(設定!$I$15="所/名",INDEX(リスト!$S$2:$S$48,MATCH($L1037,リスト!$R$2:$R$48,0))&amp;" / "&amp;$M1037,IF(設定!$I$15="(所)名","("&amp;INDEX(リスト!$S$2:$S$48,MATCH($L1037,リスト!$R$2:$R$48,0))&amp;") "&amp;$M1037,IF(設定!$I$15="名・所",$M1037&amp;"・"&amp;INDEX(リスト!$S$2:$S$48,MATCH($L1037,リスト!$R$2:$R$48,0)),IF(設定!$I$15="名/所",$M1037&amp;" / "&amp;INDEX(リスト!$S$2:$S$48,MATCH($L1037,リスト!$R$2:$R$48,0)),IF(設定!$I$15="名(所)",$M1037&amp;" ("&amp;INDEX(リスト!$S$2:$S$48,MATCH($L1037,リスト!$R$2:$R$48,0))&amp;")")))))))))</f>
        <v/>
      </c>
    </row>
    <row r="1038" spans="15:22" x14ac:dyDescent="0.4">
      <c r="O1038" s="2" t="str">
        <f>IFERROR(IF($B1038="","",INDEX(所属情報!$E:$E,MATCH($A1038,所属情報!$A:$A,0))),"")</f>
        <v/>
      </c>
      <c r="P1038" s="2" t="str">
        <f t="shared" si="48"/>
        <v/>
      </c>
      <c r="Q1038" s="2" t="str">
        <f t="shared" si="49"/>
        <v/>
      </c>
      <c r="R1038" s="2" t="str">
        <f t="shared" si="50"/>
        <v/>
      </c>
      <c r="S1038" s="2" t="str">
        <f>IFERROR(IF($F1038="","",INDEX(リスト!$C:$C,MATCH($F1038,リスト!$B:$B,0))),"")</f>
        <v/>
      </c>
      <c r="T1038" s="2" t="str">
        <f>IFERROR(IF($K1038="","",INDEX(リスト!$F:$F,MATCH($K1038,リスト!$E:$E,0))),"")</f>
        <v/>
      </c>
      <c r="U1038" s="2" t="str">
        <f>IF($B1038="","",RIGHT($G1038*1000+200+COUNTIF($G$2:$G1038,$G1038),9))</f>
        <v/>
      </c>
      <c r="V1038" s="2" t="str">
        <f>IF(OR($B1038="",設定!$I$15="",設定!$I$15="独立"),"",IF($M1038="","　－　",IF($L1038="",IF(設定!$I$15="所・名","　－　・"&amp;$M1038,IF(設定!$I$15="所/名","　－　 / "&amp;$M1038,IF(設定!$I$15="(所)名","(　－　) "&amp;$M1038,IF(設定!$I$15="名・所",$M1038&amp;"・　－　",IF(設定!$I$15="名/所",$M1038&amp;" / 　－　",IF(設定!$I$15="名(所)",$M1038&amp;"(　－　)")))))),IF(設定!$I$15="所・名",INDEX(リスト!$S$2:$S$48,MATCH($L1038,リスト!$R$2:$R$48,0))&amp;"・"&amp;$M1038,IF(設定!$I$15="所/名",INDEX(リスト!$S$2:$S$48,MATCH($L1038,リスト!$R$2:$R$48,0))&amp;" / "&amp;$M1038,IF(設定!$I$15="(所)名","("&amp;INDEX(リスト!$S$2:$S$48,MATCH($L1038,リスト!$R$2:$R$48,0))&amp;") "&amp;$M1038,IF(設定!$I$15="名・所",$M1038&amp;"・"&amp;INDEX(リスト!$S$2:$S$48,MATCH($L1038,リスト!$R$2:$R$48,0)),IF(設定!$I$15="名/所",$M1038&amp;" / "&amp;INDEX(リスト!$S$2:$S$48,MATCH($L1038,リスト!$R$2:$R$48,0)),IF(設定!$I$15="名(所)",$M1038&amp;" ("&amp;INDEX(リスト!$S$2:$S$48,MATCH($L1038,リスト!$R$2:$R$48,0))&amp;")")))))))))</f>
        <v/>
      </c>
    </row>
    <row r="1039" spans="15:22" x14ac:dyDescent="0.4">
      <c r="O1039" s="2" t="str">
        <f>IFERROR(IF($B1039="","",INDEX(所属情報!$E:$E,MATCH($A1039,所属情報!$A:$A,0))),"")</f>
        <v/>
      </c>
      <c r="P1039" s="2" t="str">
        <f t="shared" si="48"/>
        <v/>
      </c>
      <c r="Q1039" s="2" t="str">
        <f t="shared" si="49"/>
        <v/>
      </c>
      <c r="R1039" s="2" t="str">
        <f t="shared" si="50"/>
        <v/>
      </c>
      <c r="S1039" s="2" t="str">
        <f>IFERROR(IF($F1039="","",INDEX(リスト!$C:$C,MATCH($F1039,リスト!$B:$B,0))),"")</f>
        <v/>
      </c>
      <c r="T1039" s="2" t="str">
        <f>IFERROR(IF($K1039="","",INDEX(リスト!$F:$F,MATCH($K1039,リスト!$E:$E,0))),"")</f>
        <v/>
      </c>
      <c r="U1039" s="2" t="str">
        <f>IF($B1039="","",RIGHT($G1039*1000+200+COUNTIF($G$2:$G1039,$G1039),9))</f>
        <v/>
      </c>
      <c r="V1039" s="2" t="str">
        <f>IF(OR($B1039="",設定!$I$15="",設定!$I$15="独立"),"",IF($M1039="","　－　",IF($L1039="",IF(設定!$I$15="所・名","　－　・"&amp;$M1039,IF(設定!$I$15="所/名","　－　 / "&amp;$M1039,IF(設定!$I$15="(所)名","(　－　) "&amp;$M1039,IF(設定!$I$15="名・所",$M1039&amp;"・　－　",IF(設定!$I$15="名/所",$M1039&amp;" / 　－　",IF(設定!$I$15="名(所)",$M1039&amp;"(　－　)")))))),IF(設定!$I$15="所・名",INDEX(リスト!$S$2:$S$48,MATCH($L1039,リスト!$R$2:$R$48,0))&amp;"・"&amp;$M1039,IF(設定!$I$15="所/名",INDEX(リスト!$S$2:$S$48,MATCH($L1039,リスト!$R$2:$R$48,0))&amp;" / "&amp;$M1039,IF(設定!$I$15="(所)名","("&amp;INDEX(リスト!$S$2:$S$48,MATCH($L1039,リスト!$R$2:$R$48,0))&amp;") "&amp;$M1039,IF(設定!$I$15="名・所",$M1039&amp;"・"&amp;INDEX(リスト!$S$2:$S$48,MATCH($L1039,リスト!$R$2:$R$48,0)),IF(設定!$I$15="名/所",$M1039&amp;" / "&amp;INDEX(リスト!$S$2:$S$48,MATCH($L1039,リスト!$R$2:$R$48,0)),IF(設定!$I$15="名(所)",$M1039&amp;" ("&amp;INDEX(リスト!$S$2:$S$48,MATCH($L1039,リスト!$R$2:$R$48,0))&amp;")")))))))))</f>
        <v/>
      </c>
    </row>
    <row r="1040" spans="15:22" x14ac:dyDescent="0.4">
      <c r="O1040" s="2" t="str">
        <f>IFERROR(IF($B1040="","",INDEX(所属情報!$E:$E,MATCH($A1040,所属情報!$A:$A,0))),"")</f>
        <v/>
      </c>
      <c r="P1040" s="2" t="str">
        <f t="shared" si="48"/>
        <v/>
      </c>
      <c r="Q1040" s="2" t="str">
        <f t="shared" si="49"/>
        <v/>
      </c>
      <c r="R1040" s="2" t="str">
        <f t="shared" si="50"/>
        <v/>
      </c>
      <c r="S1040" s="2" t="str">
        <f>IFERROR(IF($F1040="","",INDEX(リスト!$C:$C,MATCH($F1040,リスト!$B:$B,0))),"")</f>
        <v/>
      </c>
      <c r="T1040" s="2" t="str">
        <f>IFERROR(IF($K1040="","",INDEX(リスト!$F:$F,MATCH($K1040,リスト!$E:$E,0))),"")</f>
        <v/>
      </c>
      <c r="U1040" s="2" t="str">
        <f>IF($B1040="","",RIGHT($G1040*1000+200+COUNTIF($G$2:$G1040,$G1040),9))</f>
        <v/>
      </c>
      <c r="V1040" s="2" t="str">
        <f>IF(OR($B1040="",設定!$I$15="",設定!$I$15="独立"),"",IF($M1040="","　－　",IF($L1040="",IF(設定!$I$15="所・名","　－　・"&amp;$M1040,IF(設定!$I$15="所/名","　－　 / "&amp;$M1040,IF(設定!$I$15="(所)名","(　－　) "&amp;$M1040,IF(設定!$I$15="名・所",$M1040&amp;"・　－　",IF(設定!$I$15="名/所",$M1040&amp;" / 　－　",IF(設定!$I$15="名(所)",$M1040&amp;"(　－　)")))))),IF(設定!$I$15="所・名",INDEX(リスト!$S$2:$S$48,MATCH($L1040,リスト!$R$2:$R$48,0))&amp;"・"&amp;$M1040,IF(設定!$I$15="所/名",INDEX(リスト!$S$2:$S$48,MATCH($L1040,リスト!$R$2:$R$48,0))&amp;" / "&amp;$M1040,IF(設定!$I$15="(所)名","("&amp;INDEX(リスト!$S$2:$S$48,MATCH($L1040,リスト!$R$2:$R$48,0))&amp;") "&amp;$M1040,IF(設定!$I$15="名・所",$M1040&amp;"・"&amp;INDEX(リスト!$S$2:$S$48,MATCH($L1040,リスト!$R$2:$R$48,0)),IF(設定!$I$15="名/所",$M1040&amp;" / "&amp;INDEX(リスト!$S$2:$S$48,MATCH($L1040,リスト!$R$2:$R$48,0)),IF(設定!$I$15="名(所)",$M1040&amp;" ("&amp;INDEX(リスト!$S$2:$S$48,MATCH($L1040,リスト!$R$2:$R$48,0))&amp;")")))))))))</f>
        <v/>
      </c>
    </row>
    <row r="1041" spans="15:22" x14ac:dyDescent="0.4">
      <c r="O1041" s="2" t="str">
        <f>IFERROR(IF($B1041="","",INDEX(所属情報!$E:$E,MATCH($A1041,所属情報!$A:$A,0))),"")</f>
        <v/>
      </c>
      <c r="P1041" s="2" t="str">
        <f t="shared" si="48"/>
        <v/>
      </c>
      <c r="Q1041" s="2" t="str">
        <f t="shared" si="49"/>
        <v/>
      </c>
      <c r="R1041" s="2" t="str">
        <f t="shared" si="50"/>
        <v/>
      </c>
      <c r="S1041" s="2" t="str">
        <f>IFERROR(IF($F1041="","",INDEX(リスト!$C:$C,MATCH($F1041,リスト!$B:$B,0))),"")</f>
        <v/>
      </c>
      <c r="T1041" s="2" t="str">
        <f>IFERROR(IF($K1041="","",INDEX(リスト!$F:$F,MATCH($K1041,リスト!$E:$E,0))),"")</f>
        <v/>
      </c>
      <c r="U1041" s="2" t="str">
        <f>IF($B1041="","",RIGHT($G1041*1000+200+COUNTIF($G$2:$G1041,$G1041),9))</f>
        <v/>
      </c>
      <c r="V1041" s="2" t="str">
        <f>IF(OR($B1041="",設定!$I$15="",設定!$I$15="独立"),"",IF($M1041="","　－　",IF($L1041="",IF(設定!$I$15="所・名","　－　・"&amp;$M1041,IF(設定!$I$15="所/名","　－　 / "&amp;$M1041,IF(設定!$I$15="(所)名","(　－　) "&amp;$M1041,IF(設定!$I$15="名・所",$M1041&amp;"・　－　",IF(設定!$I$15="名/所",$M1041&amp;" / 　－　",IF(設定!$I$15="名(所)",$M1041&amp;"(　－　)")))))),IF(設定!$I$15="所・名",INDEX(リスト!$S$2:$S$48,MATCH($L1041,リスト!$R$2:$R$48,0))&amp;"・"&amp;$M1041,IF(設定!$I$15="所/名",INDEX(リスト!$S$2:$S$48,MATCH($L1041,リスト!$R$2:$R$48,0))&amp;" / "&amp;$M1041,IF(設定!$I$15="(所)名","("&amp;INDEX(リスト!$S$2:$S$48,MATCH($L1041,リスト!$R$2:$R$48,0))&amp;") "&amp;$M1041,IF(設定!$I$15="名・所",$M1041&amp;"・"&amp;INDEX(リスト!$S$2:$S$48,MATCH($L1041,リスト!$R$2:$R$48,0)),IF(設定!$I$15="名/所",$M1041&amp;" / "&amp;INDEX(リスト!$S$2:$S$48,MATCH($L1041,リスト!$R$2:$R$48,0)),IF(設定!$I$15="名(所)",$M1041&amp;" ("&amp;INDEX(リスト!$S$2:$S$48,MATCH($L1041,リスト!$R$2:$R$48,0))&amp;")")))))))))</f>
        <v/>
      </c>
    </row>
    <row r="1042" spans="15:22" x14ac:dyDescent="0.4">
      <c r="O1042" s="2" t="str">
        <f>IFERROR(IF($B1042="","",INDEX(所属情報!$E:$E,MATCH($A1042,所属情報!$A:$A,0))),"")</f>
        <v/>
      </c>
      <c r="P1042" s="2" t="str">
        <f t="shared" si="48"/>
        <v/>
      </c>
      <c r="Q1042" s="2" t="str">
        <f t="shared" si="49"/>
        <v/>
      </c>
      <c r="R1042" s="2" t="str">
        <f t="shared" si="50"/>
        <v/>
      </c>
      <c r="S1042" s="2" t="str">
        <f>IFERROR(IF($F1042="","",INDEX(リスト!$C:$C,MATCH($F1042,リスト!$B:$B,0))),"")</f>
        <v/>
      </c>
      <c r="T1042" s="2" t="str">
        <f>IFERROR(IF($K1042="","",INDEX(リスト!$F:$F,MATCH($K1042,リスト!$E:$E,0))),"")</f>
        <v/>
      </c>
      <c r="U1042" s="2" t="str">
        <f>IF($B1042="","",RIGHT($G1042*1000+200+COUNTIF($G$2:$G1042,$G1042),9))</f>
        <v/>
      </c>
      <c r="V1042" s="2" t="str">
        <f>IF(OR($B1042="",設定!$I$15="",設定!$I$15="独立"),"",IF($M1042="","　－　",IF($L1042="",IF(設定!$I$15="所・名","　－　・"&amp;$M1042,IF(設定!$I$15="所/名","　－　 / "&amp;$M1042,IF(設定!$I$15="(所)名","(　－　) "&amp;$M1042,IF(設定!$I$15="名・所",$M1042&amp;"・　－　",IF(設定!$I$15="名/所",$M1042&amp;" / 　－　",IF(設定!$I$15="名(所)",$M1042&amp;"(　－　)")))))),IF(設定!$I$15="所・名",INDEX(リスト!$S$2:$S$48,MATCH($L1042,リスト!$R$2:$R$48,0))&amp;"・"&amp;$M1042,IF(設定!$I$15="所/名",INDEX(リスト!$S$2:$S$48,MATCH($L1042,リスト!$R$2:$R$48,0))&amp;" / "&amp;$M1042,IF(設定!$I$15="(所)名","("&amp;INDEX(リスト!$S$2:$S$48,MATCH($L1042,リスト!$R$2:$R$48,0))&amp;") "&amp;$M1042,IF(設定!$I$15="名・所",$M1042&amp;"・"&amp;INDEX(リスト!$S$2:$S$48,MATCH($L1042,リスト!$R$2:$R$48,0)),IF(設定!$I$15="名/所",$M1042&amp;" / "&amp;INDEX(リスト!$S$2:$S$48,MATCH($L1042,リスト!$R$2:$R$48,0)),IF(設定!$I$15="名(所)",$M1042&amp;" ("&amp;INDEX(リスト!$S$2:$S$48,MATCH($L1042,リスト!$R$2:$R$48,0))&amp;")")))))))))</f>
        <v/>
      </c>
    </row>
    <row r="1043" spans="15:22" x14ac:dyDescent="0.4">
      <c r="O1043" s="2" t="str">
        <f>IFERROR(IF($B1043="","",INDEX(所属情報!$E:$E,MATCH($A1043,所属情報!$A:$A,0))),"")</f>
        <v/>
      </c>
      <c r="P1043" s="2" t="str">
        <f t="shared" si="48"/>
        <v/>
      </c>
      <c r="Q1043" s="2" t="str">
        <f t="shared" si="49"/>
        <v/>
      </c>
      <c r="R1043" s="2" t="str">
        <f t="shared" si="50"/>
        <v/>
      </c>
      <c r="S1043" s="2" t="str">
        <f>IFERROR(IF($F1043="","",INDEX(リスト!$C:$C,MATCH($F1043,リスト!$B:$B,0))),"")</f>
        <v/>
      </c>
      <c r="T1043" s="2" t="str">
        <f>IFERROR(IF($K1043="","",INDEX(リスト!$F:$F,MATCH($K1043,リスト!$E:$E,0))),"")</f>
        <v/>
      </c>
      <c r="U1043" s="2" t="str">
        <f>IF($B1043="","",RIGHT($G1043*1000+200+COUNTIF($G$2:$G1043,$G1043),9))</f>
        <v/>
      </c>
      <c r="V1043" s="2" t="str">
        <f>IF(OR($B1043="",設定!$I$15="",設定!$I$15="独立"),"",IF($M1043="","　－　",IF($L1043="",IF(設定!$I$15="所・名","　－　・"&amp;$M1043,IF(設定!$I$15="所/名","　－　 / "&amp;$M1043,IF(設定!$I$15="(所)名","(　－　) "&amp;$M1043,IF(設定!$I$15="名・所",$M1043&amp;"・　－　",IF(設定!$I$15="名/所",$M1043&amp;" / 　－　",IF(設定!$I$15="名(所)",$M1043&amp;"(　－　)")))))),IF(設定!$I$15="所・名",INDEX(リスト!$S$2:$S$48,MATCH($L1043,リスト!$R$2:$R$48,0))&amp;"・"&amp;$M1043,IF(設定!$I$15="所/名",INDEX(リスト!$S$2:$S$48,MATCH($L1043,リスト!$R$2:$R$48,0))&amp;" / "&amp;$M1043,IF(設定!$I$15="(所)名","("&amp;INDEX(リスト!$S$2:$S$48,MATCH($L1043,リスト!$R$2:$R$48,0))&amp;") "&amp;$M1043,IF(設定!$I$15="名・所",$M1043&amp;"・"&amp;INDEX(リスト!$S$2:$S$48,MATCH($L1043,リスト!$R$2:$R$48,0)),IF(設定!$I$15="名/所",$M1043&amp;" / "&amp;INDEX(リスト!$S$2:$S$48,MATCH($L1043,リスト!$R$2:$R$48,0)),IF(設定!$I$15="名(所)",$M1043&amp;" ("&amp;INDEX(リスト!$S$2:$S$48,MATCH($L1043,リスト!$R$2:$R$48,0))&amp;")")))))))))</f>
        <v/>
      </c>
    </row>
    <row r="1044" spans="15:22" x14ac:dyDescent="0.4">
      <c r="O1044" s="2" t="str">
        <f>IFERROR(IF($B1044="","",INDEX(所属情報!$E:$E,MATCH($A1044,所属情報!$A:$A,0))),"")</f>
        <v/>
      </c>
      <c r="P1044" s="2" t="str">
        <f t="shared" si="48"/>
        <v/>
      </c>
      <c r="Q1044" s="2" t="str">
        <f t="shared" si="49"/>
        <v/>
      </c>
      <c r="R1044" s="2" t="str">
        <f t="shared" si="50"/>
        <v/>
      </c>
      <c r="S1044" s="2" t="str">
        <f>IFERROR(IF($F1044="","",INDEX(リスト!$C:$C,MATCH($F1044,リスト!$B:$B,0))),"")</f>
        <v/>
      </c>
      <c r="T1044" s="2" t="str">
        <f>IFERROR(IF($K1044="","",INDEX(リスト!$F:$F,MATCH($K1044,リスト!$E:$E,0))),"")</f>
        <v/>
      </c>
      <c r="U1044" s="2" t="str">
        <f>IF($B1044="","",RIGHT($G1044*1000+200+COUNTIF($G$2:$G1044,$G1044),9))</f>
        <v/>
      </c>
      <c r="V1044" s="2" t="str">
        <f>IF(OR($B1044="",設定!$I$15="",設定!$I$15="独立"),"",IF($M1044="","　－　",IF($L1044="",IF(設定!$I$15="所・名","　－　・"&amp;$M1044,IF(設定!$I$15="所/名","　－　 / "&amp;$M1044,IF(設定!$I$15="(所)名","(　－　) "&amp;$M1044,IF(設定!$I$15="名・所",$M1044&amp;"・　－　",IF(設定!$I$15="名/所",$M1044&amp;" / 　－　",IF(設定!$I$15="名(所)",$M1044&amp;"(　－　)")))))),IF(設定!$I$15="所・名",INDEX(リスト!$S$2:$S$48,MATCH($L1044,リスト!$R$2:$R$48,0))&amp;"・"&amp;$M1044,IF(設定!$I$15="所/名",INDEX(リスト!$S$2:$S$48,MATCH($L1044,リスト!$R$2:$R$48,0))&amp;" / "&amp;$M1044,IF(設定!$I$15="(所)名","("&amp;INDEX(リスト!$S$2:$S$48,MATCH($L1044,リスト!$R$2:$R$48,0))&amp;") "&amp;$M1044,IF(設定!$I$15="名・所",$M1044&amp;"・"&amp;INDEX(リスト!$S$2:$S$48,MATCH($L1044,リスト!$R$2:$R$48,0)),IF(設定!$I$15="名/所",$M1044&amp;" / "&amp;INDEX(リスト!$S$2:$S$48,MATCH($L1044,リスト!$R$2:$R$48,0)),IF(設定!$I$15="名(所)",$M1044&amp;" ("&amp;INDEX(リスト!$S$2:$S$48,MATCH($L1044,リスト!$R$2:$R$48,0))&amp;")")))))))))</f>
        <v/>
      </c>
    </row>
    <row r="1045" spans="15:22" x14ac:dyDescent="0.4">
      <c r="O1045" s="2" t="str">
        <f>IFERROR(IF($B1045="","",INDEX(所属情報!$E:$E,MATCH($A1045,所属情報!$A:$A,0))),"")</f>
        <v/>
      </c>
      <c r="P1045" s="2" t="str">
        <f t="shared" si="48"/>
        <v/>
      </c>
      <c r="Q1045" s="2" t="str">
        <f t="shared" si="49"/>
        <v/>
      </c>
      <c r="R1045" s="2" t="str">
        <f t="shared" si="50"/>
        <v/>
      </c>
      <c r="S1045" s="2" t="str">
        <f>IFERROR(IF($F1045="","",INDEX(リスト!$C:$C,MATCH($F1045,リスト!$B:$B,0))),"")</f>
        <v/>
      </c>
      <c r="T1045" s="2" t="str">
        <f>IFERROR(IF($K1045="","",INDEX(リスト!$F:$F,MATCH($K1045,リスト!$E:$E,0))),"")</f>
        <v/>
      </c>
      <c r="U1045" s="2" t="str">
        <f>IF($B1045="","",RIGHT($G1045*1000+200+COUNTIF($G$2:$G1045,$G1045),9))</f>
        <v/>
      </c>
      <c r="V1045" s="2" t="str">
        <f>IF(OR($B1045="",設定!$I$15="",設定!$I$15="独立"),"",IF($M1045="","　－　",IF($L1045="",IF(設定!$I$15="所・名","　－　・"&amp;$M1045,IF(設定!$I$15="所/名","　－　 / "&amp;$M1045,IF(設定!$I$15="(所)名","(　－　) "&amp;$M1045,IF(設定!$I$15="名・所",$M1045&amp;"・　－　",IF(設定!$I$15="名/所",$M1045&amp;" / 　－　",IF(設定!$I$15="名(所)",$M1045&amp;"(　－　)")))))),IF(設定!$I$15="所・名",INDEX(リスト!$S$2:$S$48,MATCH($L1045,リスト!$R$2:$R$48,0))&amp;"・"&amp;$M1045,IF(設定!$I$15="所/名",INDEX(リスト!$S$2:$S$48,MATCH($L1045,リスト!$R$2:$R$48,0))&amp;" / "&amp;$M1045,IF(設定!$I$15="(所)名","("&amp;INDEX(リスト!$S$2:$S$48,MATCH($L1045,リスト!$R$2:$R$48,0))&amp;") "&amp;$M1045,IF(設定!$I$15="名・所",$M1045&amp;"・"&amp;INDEX(リスト!$S$2:$S$48,MATCH($L1045,リスト!$R$2:$R$48,0)),IF(設定!$I$15="名/所",$M1045&amp;" / "&amp;INDEX(リスト!$S$2:$S$48,MATCH($L1045,リスト!$R$2:$R$48,0)),IF(設定!$I$15="名(所)",$M1045&amp;" ("&amp;INDEX(リスト!$S$2:$S$48,MATCH($L1045,リスト!$R$2:$R$48,0))&amp;")")))))))))</f>
        <v/>
      </c>
    </row>
    <row r="1046" spans="15:22" x14ac:dyDescent="0.4">
      <c r="O1046" s="2" t="str">
        <f>IFERROR(IF($B1046="","",INDEX(所属情報!$E:$E,MATCH($A1046,所属情報!$A:$A,0))),"")</f>
        <v/>
      </c>
      <c r="P1046" s="2" t="str">
        <f t="shared" si="48"/>
        <v/>
      </c>
      <c r="Q1046" s="2" t="str">
        <f t="shared" si="49"/>
        <v/>
      </c>
      <c r="R1046" s="2" t="str">
        <f t="shared" si="50"/>
        <v/>
      </c>
      <c r="S1046" s="2" t="str">
        <f>IFERROR(IF($F1046="","",INDEX(リスト!$C:$C,MATCH($F1046,リスト!$B:$B,0))),"")</f>
        <v/>
      </c>
      <c r="T1046" s="2" t="str">
        <f>IFERROR(IF($K1046="","",INDEX(リスト!$F:$F,MATCH($K1046,リスト!$E:$E,0))),"")</f>
        <v/>
      </c>
      <c r="U1046" s="2" t="str">
        <f>IF($B1046="","",RIGHT($G1046*1000+200+COUNTIF($G$2:$G1046,$G1046),9))</f>
        <v/>
      </c>
      <c r="V1046" s="2" t="str">
        <f>IF(OR($B1046="",設定!$I$15="",設定!$I$15="独立"),"",IF($M1046="","　－　",IF($L1046="",IF(設定!$I$15="所・名","　－　・"&amp;$M1046,IF(設定!$I$15="所/名","　－　 / "&amp;$M1046,IF(設定!$I$15="(所)名","(　－　) "&amp;$M1046,IF(設定!$I$15="名・所",$M1046&amp;"・　－　",IF(設定!$I$15="名/所",$M1046&amp;" / 　－　",IF(設定!$I$15="名(所)",$M1046&amp;"(　－　)")))))),IF(設定!$I$15="所・名",INDEX(リスト!$S$2:$S$48,MATCH($L1046,リスト!$R$2:$R$48,0))&amp;"・"&amp;$M1046,IF(設定!$I$15="所/名",INDEX(リスト!$S$2:$S$48,MATCH($L1046,リスト!$R$2:$R$48,0))&amp;" / "&amp;$M1046,IF(設定!$I$15="(所)名","("&amp;INDEX(リスト!$S$2:$S$48,MATCH($L1046,リスト!$R$2:$R$48,0))&amp;") "&amp;$M1046,IF(設定!$I$15="名・所",$M1046&amp;"・"&amp;INDEX(リスト!$S$2:$S$48,MATCH($L1046,リスト!$R$2:$R$48,0)),IF(設定!$I$15="名/所",$M1046&amp;" / "&amp;INDEX(リスト!$S$2:$S$48,MATCH($L1046,リスト!$R$2:$R$48,0)),IF(設定!$I$15="名(所)",$M1046&amp;" ("&amp;INDEX(リスト!$S$2:$S$48,MATCH($L1046,リスト!$R$2:$R$48,0))&amp;")")))))))))</f>
        <v/>
      </c>
    </row>
    <row r="1047" spans="15:22" x14ac:dyDescent="0.4">
      <c r="O1047" s="2" t="str">
        <f>IFERROR(IF($B1047="","",INDEX(所属情報!$E:$E,MATCH($A1047,所属情報!$A:$A,0))),"")</f>
        <v/>
      </c>
      <c r="P1047" s="2" t="str">
        <f t="shared" si="48"/>
        <v/>
      </c>
      <c r="Q1047" s="2" t="str">
        <f t="shared" si="49"/>
        <v/>
      </c>
      <c r="R1047" s="2" t="str">
        <f t="shared" si="50"/>
        <v/>
      </c>
      <c r="S1047" s="2" t="str">
        <f>IFERROR(IF($F1047="","",INDEX(リスト!$C:$C,MATCH($F1047,リスト!$B:$B,0))),"")</f>
        <v/>
      </c>
      <c r="T1047" s="2" t="str">
        <f>IFERROR(IF($K1047="","",INDEX(リスト!$F:$F,MATCH($K1047,リスト!$E:$E,0))),"")</f>
        <v/>
      </c>
      <c r="U1047" s="2" t="str">
        <f>IF($B1047="","",RIGHT($G1047*1000+200+COUNTIF($G$2:$G1047,$G1047),9))</f>
        <v/>
      </c>
      <c r="V1047" s="2" t="str">
        <f>IF(OR($B1047="",設定!$I$15="",設定!$I$15="独立"),"",IF($M1047="","　－　",IF($L1047="",IF(設定!$I$15="所・名","　－　・"&amp;$M1047,IF(設定!$I$15="所/名","　－　 / "&amp;$M1047,IF(設定!$I$15="(所)名","(　－　) "&amp;$M1047,IF(設定!$I$15="名・所",$M1047&amp;"・　－　",IF(設定!$I$15="名/所",$M1047&amp;" / 　－　",IF(設定!$I$15="名(所)",$M1047&amp;"(　－　)")))))),IF(設定!$I$15="所・名",INDEX(リスト!$S$2:$S$48,MATCH($L1047,リスト!$R$2:$R$48,0))&amp;"・"&amp;$M1047,IF(設定!$I$15="所/名",INDEX(リスト!$S$2:$S$48,MATCH($L1047,リスト!$R$2:$R$48,0))&amp;" / "&amp;$M1047,IF(設定!$I$15="(所)名","("&amp;INDEX(リスト!$S$2:$S$48,MATCH($L1047,リスト!$R$2:$R$48,0))&amp;") "&amp;$M1047,IF(設定!$I$15="名・所",$M1047&amp;"・"&amp;INDEX(リスト!$S$2:$S$48,MATCH($L1047,リスト!$R$2:$R$48,0)),IF(設定!$I$15="名/所",$M1047&amp;" / "&amp;INDEX(リスト!$S$2:$S$48,MATCH($L1047,リスト!$R$2:$R$48,0)),IF(設定!$I$15="名(所)",$M1047&amp;" ("&amp;INDEX(リスト!$S$2:$S$48,MATCH($L1047,リスト!$R$2:$R$48,0))&amp;")")))))))))</f>
        <v/>
      </c>
    </row>
    <row r="1048" spans="15:22" x14ac:dyDescent="0.4">
      <c r="O1048" s="2" t="str">
        <f>IFERROR(IF($B1048="","",INDEX(所属情報!$E:$E,MATCH($A1048,所属情報!$A:$A,0))),"")</f>
        <v/>
      </c>
      <c r="P1048" s="2" t="str">
        <f t="shared" si="48"/>
        <v/>
      </c>
      <c r="Q1048" s="2" t="str">
        <f t="shared" si="49"/>
        <v/>
      </c>
      <c r="R1048" s="2" t="str">
        <f t="shared" si="50"/>
        <v/>
      </c>
      <c r="S1048" s="2" t="str">
        <f>IFERROR(IF($F1048="","",INDEX(リスト!$C:$C,MATCH($F1048,リスト!$B:$B,0))),"")</f>
        <v/>
      </c>
      <c r="T1048" s="2" t="str">
        <f>IFERROR(IF($K1048="","",INDEX(リスト!$F:$F,MATCH($K1048,リスト!$E:$E,0))),"")</f>
        <v/>
      </c>
      <c r="U1048" s="2" t="str">
        <f>IF($B1048="","",RIGHT($G1048*1000+200+COUNTIF($G$2:$G1048,$G1048),9))</f>
        <v/>
      </c>
      <c r="V1048" s="2" t="str">
        <f>IF(OR($B1048="",設定!$I$15="",設定!$I$15="独立"),"",IF($M1048="","　－　",IF($L1048="",IF(設定!$I$15="所・名","　－　・"&amp;$M1048,IF(設定!$I$15="所/名","　－　 / "&amp;$M1048,IF(設定!$I$15="(所)名","(　－　) "&amp;$M1048,IF(設定!$I$15="名・所",$M1048&amp;"・　－　",IF(設定!$I$15="名/所",$M1048&amp;" / 　－　",IF(設定!$I$15="名(所)",$M1048&amp;"(　－　)")))))),IF(設定!$I$15="所・名",INDEX(リスト!$S$2:$S$48,MATCH($L1048,リスト!$R$2:$R$48,0))&amp;"・"&amp;$M1048,IF(設定!$I$15="所/名",INDEX(リスト!$S$2:$S$48,MATCH($L1048,リスト!$R$2:$R$48,0))&amp;" / "&amp;$M1048,IF(設定!$I$15="(所)名","("&amp;INDEX(リスト!$S$2:$S$48,MATCH($L1048,リスト!$R$2:$R$48,0))&amp;") "&amp;$M1048,IF(設定!$I$15="名・所",$M1048&amp;"・"&amp;INDEX(リスト!$S$2:$S$48,MATCH($L1048,リスト!$R$2:$R$48,0)),IF(設定!$I$15="名/所",$M1048&amp;" / "&amp;INDEX(リスト!$S$2:$S$48,MATCH($L1048,リスト!$R$2:$R$48,0)),IF(設定!$I$15="名(所)",$M1048&amp;" ("&amp;INDEX(リスト!$S$2:$S$48,MATCH($L1048,リスト!$R$2:$R$48,0))&amp;")")))))))))</f>
        <v/>
      </c>
    </row>
    <row r="1049" spans="15:22" x14ac:dyDescent="0.4">
      <c r="O1049" s="2" t="str">
        <f>IFERROR(IF($B1049="","",INDEX(所属情報!$E:$E,MATCH($A1049,所属情報!$A:$A,0))),"")</f>
        <v/>
      </c>
      <c r="P1049" s="2" t="str">
        <f t="shared" si="48"/>
        <v/>
      </c>
      <c r="Q1049" s="2" t="str">
        <f t="shared" si="49"/>
        <v/>
      </c>
      <c r="R1049" s="2" t="str">
        <f t="shared" si="50"/>
        <v/>
      </c>
      <c r="S1049" s="2" t="str">
        <f>IFERROR(IF($F1049="","",INDEX(リスト!$C:$C,MATCH($F1049,リスト!$B:$B,0))),"")</f>
        <v/>
      </c>
      <c r="T1049" s="2" t="str">
        <f>IFERROR(IF($K1049="","",INDEX(リスト!$F:$F,MATCH($K1049,リスト!$E:$E,0))),"")</f>
        <v/>
      </c>
      <c r="U1049" s="2" t="str">
        <f>IF($B1049="","",RIGHT($G1049*1000+200+COUNTIF($G$2:$G1049,$G1049),9))</f>
        <v/>
      </c>
      <c r="V1049" s="2" t="str">
        <f>IF(OR($B1049="",設定!$I$15="",設定!$I$15="独立"),"",IF($M1049="","　－　",IF($L1049="",IF(設定!$I$15="所・名","　－　・"&amp;$M1049,IF(設定!$I$15="所/名","　－　 / "&amp;$M1049,IF(設定!$I$15="(所)名","(　－　) "&amp;$M1049,IF(設定!$I$15="名・所",$M1049&amp;"・　－　",IF(設定!$I$15="名/所",$M1049&amp;" / 　－　",IF(設定!$I$15="名(所)",$M1049&amp;"(　－　)")))))),IF(設定!$I$15="所・名",INDEX(リスト!$S$2:$S$48,MATCH($L1049,リスト!$R$2:$R$48,0))&amp;"・"&amp;$M1049,IF(設定!$I$15="所/名",INDEX(リスト!$S$2:$S$48,MATCH($L1049,リスト!$R$2:$R$48,0))&amp;" / "&amp;$M1049,IF(設定!$I$15="(所)名","("&amp;INDEX(リスト!$S$2:$S$48,MATCH($L1049,リスト!$R$2:$R$48,0))&amp;") "&amp;$M1049,IF(設定!$I$15="名・所",$M1049&amp;"・"&amp;INDEX(リスト!$S$2:$S$48,MATCH($L1049,リスト!$R$2:$R$48,0)),IF(設定!$I$15="名/所",$M1049&amp;" / "&amp;INDEX(リスト!$S$2:$S$48,MATCH($L1049,リスト!$R$2:$R$48,0)),IF(設定!$I$15="名(所)",$M1049&amp;" ("&amp;INDEX(リスト!$S$2:$S$48,MATCH($L1049,リスト!$R$2:$R$48,0))&amp;")")))))))))</f>
        <v/>
      </c>
    </row>
    <row r="1050" spans="15:22" x14ac:dyDescent="0.4">
      <c r="O1050" s="2" t="str">
        <f>IFERROR(IF($B1050="","",INDEX(所属情報!$E:$E,MATCH($A1050,所属情報!$A:$A,0))),"")</f>
        <v/>
      </c>
      <c r="P1050" s="2" t="str">
        <f t="shared" si="48"/>
        <v/>
      </c>
      <c r="Q1050" s="2" t="str">
        <f t="shared" si="49"/>
        <v/>
      </c>
      <c r="R1050" s="2" t="str">
        <f t="shared" si="50"/>
        <v/>
      </c>
      <c r="S1050" s="2" t="str">
        <f>IFERROR(IF($F1050="","",INDEX(リスト!$C:$C,MATCH($F1050,リスト!$B:$B,0))),"")</f>
        <v/>
      </c>
      <c r="T1050" s="2" t="str">
        <f>IFERROR(IF($K1050="","",INDEX(リスト!$F:$F,MATCH($K1050,リスト!$E:$E,0))),"")</f>
        <v/>
      </c>
      <c r="U1050" s="2" t="str">
        <f>IF($B1050="","",RIGHT($G1050*1000+200+COUNTIF($G$2:$G1050,$G1050),9))</f>
        <v/>
      </c>
      <c r="V1050" s="2" t="str">
        <f>IF(OR($B1050="",設定!$I$15="",設定!$I$15="独立"),"",IF($M1050="","　－　",IF($L1050="",IF(設定!$I$15="所・名","　－　・"&amp;$M1050,IF(設定!$I$15="所/名","　－　 / "&amp;$M1050,IF(設定!$I$15="(所)名","(　－　) "&amp;$M1050,IF(設定!$I$15="名・所",$M1050&amp;"・　－　",IF(設定!$I$15="名/所",$M1050&amp;" / 　－　",IF(設定!$I$15="名(所)",$M1050&amp;"(　－　)")))))),IF(設定!$I$15="所・名",INDEX(リスト!$S$2:$S$48,MATCH($L1050,リスト!$R$2:$R$48,0))&amp;"・"&amp;$M1050,IF(設定!$I$15="所/名",INDEX(リスト!$S$2:$S$48,MATCH($L1050,リスト!$R$2:$R$48,0))&amp;" / "&amp;$M1050,IF(設定!$I$15="(所)名","("&amp;INDEX(リスト!$S$2:$S$48,MATCH($L1050,リスト!$R$2:$R$48,0))&amp;") "&amp;$M1050,IF(設定!$I$15="名・所",$M1050&amp;"・"&amp;INDEX(リスト!$S$2:$S$48,MATCH($L1050,リスト!$R$2:$R$48,0)),IF(設定!$I$15="名/所",$M1050&amp;" / "&amp;INDEX(リスト!$S$2:$S$48,MATCH($L1050,リスト!$R$2:$R$48,0)),IF(設定!$I$15="名(所)",$M1050&amp;" ("&amp;INDEX(リスト!$S$2:$S$48,MATCH($L1050,リスト!$R$2:$R$48,0))&amp;")")))))))))</f>
        <v/>
      </c>
    </row>
    <row r="1051" spans="15:22" x14ac:dyDescent="0.4">
      <c r="O1051" s="2" t="str">
        <f>IFERROR(IF($B1051="","",INDEX(所属情報!$E:$E,MATCH($A1051,所属情報!$A:$A,0))),"")</f>
        <v/>
      </c>
      <c r="P1051" s="2" t="str">
        <f t="shared" si="48"/>
        <v/>
      </c>
      <c r="Q1051" s="2" t="str">
        <f t="shared" si="49"/>
        <v/>
      </c>
      <c r="R1051" s="2" t="str">
        <f t="shared" si="50"/>
        <v/>
      </c>
      <c r="S1051" s="2" t="str">
        <f>IFERROR(IF($F1051="","",INDEX(リスト!$C:$C,MATCH($F1051,リスト!$B:$B,0))),"")</f>
        <v/>
      </c>
      <c r="T1051" s="2" t="str">
        <f>IFERROR(IF($K1051="","",INDEX(リスト!$F:$F,MATCH($K1051,リスト!$E:$E,0))),"")</f>
        <v/>
      </c>
      <c r="U1051" s="2" t="str">
        <f>IF($B1051="","",RIGHT($G1051*1000+200+COUNTIF($G$2:$G1051,$G1051),9))</f>
        <v/>
      </c>
      <c r="V1051" s="2" t="str">
        <f>IF(OR($B1051="",設定!$I$15="",設定!$I$15="独立"),"",IF($M1051="","　－　",IF($L1051="",IF(設定!$I$15="所・名","　－　・"&amp;$M1051,IF(設定!$I$15="所/名","　－　 / "&amp;$M1051,IF(設定!$I$15="(所)名","(　－　) "&amp;$M1051,IF(設定!$I$15="名・所",$M1051&amp;"・　－　",IF(設定!$I$15="名/所",$M1051&amp;" / 　－　",IF(設定!$I$15="名(所)",$M1051&amp;"(　－　)")))))),IF(設定!$I$15="所・名",INDEX(リスト!$S$2:$S$48,MATCH($L1051,リスト!$R$2:$R$48,0))&amp;"・"&amp;$M1051,IF(設定!$I$15="所/名",INDEX(リスト!$S$2:$S$48,MATCH($L1051,リスト!$R$2:$R$48,0))&amp;" / "&amp;$M1051,IF(設定!$I$15="(所)名","("&amp;INDEX(リスト!$S$2:$S$48,MATCH($L1051,リスト!$R$2:$R$48,0))&amp;") "&amp;$M1051,IF(設定!$I$15="名・所",$M1051&amp;"・"&amp;INDEX(リスト!$S$2:$S$48,MATCH($L1051,リスト!$R$2:$R$48,0)),IF(設定!$I$15="名/所",$M1051&amp;" / "&amp;INDEX(リスト!$S$2:$S$48,MATCH($L1051,リスト!$R$2:$R$48,0)),IF(設定!$I$15="名(所)",$M1051&amp;" ("&amp;INDEX(リスト!$S$2:$S$48,MATCH($L1051,リスト!$R$2:$R$48,0))&amp;")")))))))))</f>
        <v/>
      </c>
    </row>
    <row r="1052" spans="15:22" x14ac:dyDescent="0.4">
      <c r="O1052" s="2" t="str">
        <f>IFERROR(IF($B1052="","",INDEX(所属情報!$E:$E,MATCH($A1052,所属情報!$A:$A,0))),"")</f>
        <v/>
      </c>
      <c r="P1052" s="2" t="str">
        <f t="shared" si="48"/>
        <v/>
      </c>
      <c r="Q1052" s="2" t="str">
        <f t="shared" si="49"/>
        <v/>
      </c>
      <c r="R1052" s="2" t="str">
        <f t="shared" si="50"/>
        <v/>
      </c>
      <c r="S1052" s="2" t="str">
        <f>IFERROR(IF($F1052="","",INDEX(リスト!$C:$C,MATCH($F1052,リスト!$B:$B,0))),"")</f>
        <v/>
      </c>
      <c r="T1052" s="2" t="str">
        <f>IFERROR(IF($K1052="","",INDEX(リスト!$F:$F,MATCH($K1052,リスト!$E:$E,0))),"")</f>
        <v/>
      </c>
      <c r="U1052" s="2" t="str">
        <f>IF($B1052="","",RIGHT($G1052*1000+200+COUNTIF($G$2:$G1052,$G1052),9))</f>
        <v/>
      </c>
      <c r="V1052" s="2" t="str">
        <f>IF(OR($B1052="",設定!$I$15="",設定!$I$15="独立"),"",IF($M1052="","　－　",IF($L1052="",IF(設定!$I$15="所・名","　－　・"&amp;$M1052,IF(設定!$I$15="所/名","　－　 / "&amp;$M1052,IF(設定!$I$15="(所)名","(　－　) "&amp;$M1052,IF(設定!$I$15="名・所",$M1052&amp;"・　－　",IF(設定!$I$15="名/所",$M1052&amp;" / 　－　",IF(設定!$I$15="名(所)",$M1052&amp;"(　－　)")))))),IF(設定!$I$15="所・名",INDEX(リスト!$S$2:$S$48,MATCH($L1052,リスト!$R$2:$R$48,0))&amp;"・"&amp;$M1052,IF(設定!$I$15="所/名",INDEX(リスト!$S$2:$S$48,MATCH($L1052,リスト!$R$2:$R$48,0))&amp;" / "&amp;$M1052,IF(設定!$I$15="(所)名","("&amp;INDEX(リスト!$S$2:$S$48,MATCH($L1052,リスト!$R$2:$R$48,0))&amp;") "&amp;$M1052,IF(設定!$I$15="名・所",$M1052&amp;"・"&amp;INDEX(リスト!$S$2:$S$48,MATCH($L1052,リスト!$R$2:$R$48,0)),IF(設定!$I$15="名/所",$M1052&amp;" / "&amp;INDEX(リスト!$S$2:$S$48,MATCH($L1052,リスト!$R$2:$R$48,0)),IF(設定!$I$15="名(所)",$M1052&amp;" ("&amp;INDEX(リスト!$S$2:$S$48,MATCH($L1052,リスト!$R$2:$R$48,0))&amp;")")))))))))</f>
        <v/>
      </c>
    </row>
    <row r="1053" spans="15:22" x14ac:dyDescent="0.4">
      <c r="O1053" s="2" t="str">
        <f>IFERROR(IF($B1053="","",INDEX(所属情報!$E:$E,MATCH($A1053,所属情報!$A:$A,0))),"")</f>
        <v/>
      </c>
      <c r="P1053" s="2" t="str">
        <f t="shared" si="48"/>
        <v/>
      </c>
      <c r="Q1053" s="2" t="str">
        <f t="shared" si="49"/>
        <v/>
      </c>
      <c r="R1053" s="2" t="str">
        <f t="shared" si="50"/>
        <v/>
      </c>
      <c r="S1053" s="2" t="str">
        <f>IFERROR(IF($F1053="","",INDEX(リスト!$C:$C,MATCH($F1053,リスト!$B:$B,0))),"")</f>
        <v/>
      </c>
      <c r="T1053" s="2" t="str">
        <f>IFERROR(IF($K1053="","",INDEX(リスト!$F:$F,MATCH($K1053,リスト!$E:$E,0))),"")</f>
        <v/>
      </c>
      <c r="U1053" s="2" t="str">
        <f>IF($B1053="","",RIGHT($G1053*1000+200+COUNTIF($G$2:$G1053,$G1053),9))</f>
        <v/>
      </c>
      <c r="V1053" s="2" t="str">
        <f>IF(OR($B1053="",設定!$I$15="",設定!$I$15="独立"),"",IF($M1053="","　－　",IF($L1053="",IF(設定!$I$15="所・名","　－　・"&amp;$M1053,IF(設定!$I$15="所/名","　－　 / "&amp;$M1053,IF(設定!$I$15="(所)名","(　－　) "&amp;$M1053,IF(設定!$I$15="名・所",$M1053&amp;"・　－　",IF(設定!$I$15="名/所",$M1053&amp;" / 　－　",IF(設定!$I$15="名(所)",$M1053&amp;"(　－　)")))))),IF(設定!$I$15="所・名",INDEX(リスト!$S$2:$S$48,MATCH($L1053,リスト!$R$2:$R$48,0))&amp;"・"&amp;$M1053,IF(設定!$I$15="所/名",INDEX(リスト!$S$2:$S$48,MATCH($L1053,リスト!$R$2:$R$48,0))&amp;" / "&amp;$M1053,IF(設定!$I$15="(所)名","("&amp;INDEX(リスト!$S$2:$S$48,MATCH($L1053,リスト!$R$2:$R$48,0))&amp;") "&amp;$M1053,IF(設定!$I$15="名・所",$M1053&amp;"・"&amp;INDEX(リスト!$S$2:$S$48,MATCH($L1053,リスト!$R$2:$R$48,0)),IF(設定!$I$15="名/所",$M1053&amp;" / "&amp;INDEX(リスト!$S$2:$S$48,MATCH($L1053,リスト!$R$2:$R$48,0)),IF(設定!$I$15="名(所)",$M1053&amp;" ("&amp;INDEX(リスト!$S$2:$S$48,MATCH($L1053,リスト!$R$2:$R$48,0))&amp;")")))))))))</f>
        <v/>
      </c>
    </row>
    <row r="1054" spans="15:22" x14ac:dyDescent="0.4">
      <c r="O1054" s="2" t="str">
        <f>IFERROR(IF($B1054="","",INDEX(所属情報!$E:$E,MATCH($A1054,所属情報!$A:$A,0))),"")</f>
        <v/>
      </c>
      <c r="P1054" s="2" t="str">
        <f t="shared" si="48"/>
        <v/>
      </c>
      <c r="Q1054" s="2" t="str">
        <f t="shared" si="49"/>
        <v/>
      </c>
      <c r="R1054" s="2" t="str">
        <f t="shared" si="50"/>
        <v/>
      </c>
      <c r="S1054" s="2" t="str">
        <f>IFERROR(IF($F1054="","",INDEX(リスト!$C:$C,MATCH($F1054,リスト!$B:$B,0))),"")</f>
        <v/>
      </c>
      <c r="T1054" s="2" t="str">
        <f>IFERROR(IF($K1054="","",INDEX(リスト!$F:$F,MATCH($K1054,リスト!$E:$E,0))),"")</f>
        <v/>
      </c>
      <c r="U1054" s="2" t="str">
        <f>IF($B1054="","",RIGHT($G1054*1000+200+COUNTIF($G$2:$G1054,$G1054),9))</f>
        <v/>
      </c>
      <c r="V1054" s="2" t="str">
        <f>IF(OR($B1054="",設定!$I$15="",設定!$I$15="独立"),"",IF($M1054="","　－　",IF($L1054="",IF(設定!$I$15="所・名","　－　・"&amp;$M1054,IF(設定!$I$15="所/名","　－　 / "&amp;$M1054,IF(設定!$I$15="(所)名","(　－　) "&amp;$M1054,IF(設定!$I$15="名・所",$M1054&amp;"・　－　",IF(設定!$I$15="名/所",$M1054&amp;" / 　－　",IF(設定!$I$15="名(所)",$M1054&amp;"(　－　)")))))),IF(設定!$I$15="所・名",INDEX(リスト!$S$2:$S$48,MATCH($L1054,リスト!$R$2:$R$48,0))&amp;"・"&amp;$M1054,IF(設定!$I$15="所/名",INDEX(リスト!$S$2:$S$48,MATCH($L1054,リスト!$R$2:$R$48,0))&amp;" / "&amp;$M1054,IF(設定!$I$15="(所)名","("&amp;INDEX(リスト!$S$2:$S$48,MATCH($L1054,リスト!$R$2:$R$48,0))&amp;") "&amp;$M1054,IF(設定!$I$15="名・所",$M1054&amp;"・"&amp;INDEX(リスト!$S$2:$S$48,MATCH($L1054,リスト!$R$2:$R$48,0)),IF(設定!$I$15="名/所",$M1054&amp;" / "&amp;INDEX(リスト!$S$2:$S$48,MATCH($L1054,リスト!$R$2:$R$48,0)),IF(設定!$I$15="名(所)",$M1054&amp;" ("&amp;INDEX(リスト!$S$2:$S$48,MATCH($L1054,リスト!$R$2:$R$48,0))&amp;")")))))))))</f>
        <v/>
      </c>
    </row>
    <row r="1055" spans="15:22" x14ac:dyDescent="0.4">
      <c r="O1055" s="2" t="str">
        <f>IFERROR(IF($B1055="","",INDEX(所属情報!$E:$E,MATCH($A1055,所属情報!$A:$A,0))),"")</f>
        <v/>
      </c>
      <c r="P1055" s="2" t="str">
        <f t="shared" si="48"/>
        <v/>
      </c>
      <c r="Q1055" s="2" t="str">
        <f t="shared" si="49"/>
        <v/>
      </c>
      <c r="R1055" s="2" t="str">
        <f t="shared" si="50"/>
        <v/>
      </c>
      <c r="S1055" s="2" t="str">
        <f>IFERROR(IF($F1055="","",INDEX(リスト!$C:$C,MATCH($F1055,リスト!$B:$B,0))),"")</f>
        <v/>
      </c>
      <c r="T1055" s="2" t="str">
        <f>IFERROR(IF($K1055="","",INDEX(リスト!$F:$F,MATCH($K1055,リスト!$E:$E,0))),"")</f>
        <v/>
      </c>
      <c r="U1055" s="2" t="str">
        <f>IF($B1055="","",RIGHT($G1055*1000+200+COUNTIF($G$2:$G1055,$G1055),9))</f>
        <v/>
      </c>
      <c r="V1055" s="2" t="str">
        <f>IF(OR($B1055="",設定!$I$15="",設定!$I$15="独立"),"",IF($M1055="","　－　",IF($L1055="",IF(設定!$I$15="所・名","　－　・"&amp;$M1055,IF(設定!$I$15="所/名","　－　 / "&amp;$M1055,IF(設定!$I$15="(所)名","(　－　) "&amp;$M1055,IF(設定!$I$15="名・所",$M1055&amp;"・　－　",IF(設定!$I$15="名/所",$M1055&amp;" / 　－　",IF(設定!$I$15="名(所)",$M1055&amp;"(　－　)")))))),IF(設定!$I$15="所・名",INDEX(リスト!$S$2:$S$48,MATCH($L1055,リスト!$R$2:$R$48,0))&amp;"・"&amp;$M1055,IF(設定!$I$15="所/名",INDEX(リスト!$S$2:$S$48,MATCH($L1055,リスト!$R$2:$R$48,0))&amp;" / "&amp;$M1055,IF(設定!$I$15="(所)名","("&amp;INDEX(リスト!$S$2:$S$48,MATCH($L1055,リスト!$R$2:$R$48,0))&amp;") "&amp;$M1055,IF(設定!$I$15="名・所",$M1055&amp;"・"&amp;INDEX(リスト!$S$2:$S$48,MATCH($L1055,リスト!$R$2:$R$48,0)),IF(設定!$I$15="名/所",$M1055&amp;" / "&amp;INDEX(リスト!$S$2:$S$48,MATCH($L1055,リスト!$R$2:$R$48,0)),IF(設定!$I$15="名(所)",$M1055&amp;" ("&amp;INDEX(リスト!$S$2:$S$48,MATCH($L1055,リスト!$R$2:$R$48,0))&amp;")")))))))))</f>
        <v/>
      </c>
    </row>
    <row r="1056" spans="15:22" x14ac:dyDescent="0.4">
      <c r="O1056" s="2" t="str">
        <f>IFERROR(IF($B1056="","",INDEX(所属情報!$E:$E,MATCH($A1056,所属情報!$A:$A,0))),"")</f>
        <v/>
      </c>
      <c r="P1056" s="2" t="str">
        <f t="shared" si="48"/>
        <v/>
      </c>
      <c r="Q1056" s="2" t="str">
        <f t="shared" si="49"/>
        <v/>
      </c>
      <c r="R1056" s="2" t="str">
        <f t="shared" si="50"/>
        <v/>
      </c>
      <c r="S1056" s="2" t="str">
        <f>IFERROR(IF($F1056="","",INDEX(リスト!$C:$C,MATCH($F1056,リスト!$B:$B,0))),"")</f>
        <v/>
      </c>
      <c r="T1056" s="2" t="str">
        <f>IFERROR(IF($K1056="","",INDEX(リスト!$F:$F,MATCH($K1056,リスト!$E:$E,0))),"")</f>
        <v/>
      </c>
      <c r="U1056" s="2" t="str">
        <f>IF($B1056="","",RIGHT($G1056*1000+200+COUNTIF($G$2:$G1056,$G1056),9))</f>
        <v/>
      </c>
      <c r="V1056" s="2" t="str">
        <f>IF(OR($B1056="",設定!$I$15="",設定!$I$15="独立"),"",IF($M1056="","　－　",IF($L1056="",IF(設定!$I$15="所・名","　－　・"&amp;$M1056,IF(設定!$I$15="所/名","　－　 / "&amp;$M1056,IF(設定!$I$15="(所)名","(　－　) "&amp;$M1056,IF(設定!$I$15="名・所",$M1056&amp;"・　－　",IF(設定!$I$15="名/所",$M1056&amp;" / 　－　",IF(設定!$I$15="名(所)",$M1056&amp;"(　－　)")))))),IF(設定!$I$15="所・名",INDEX(リスト!$S$2:$S$48,MATCH($L1056,リスト!$R$2:$R$48,0))&amp;"・"&amp;$M1056,IF(設定!$I$15="所/名",INDEX(リスト!$S$2:$S$48,MATCH($L1056,リスト!$R$2:$R$48,0))&amp;" / "&amp;$M1056,IF(設定!$I$15="(所)名","("&amp;INDEX(リスト!$S$2:$S$48,MATCH($L1056,リスト!$R$2:$R$48,0))&amp;") "&amp;$M1056,IF(設定!$I$15="名・所",$M1056&amp;"・"&amp;INDEX(リスト!$S$2:$S$48,MATCH($L1056,リスト!$R$2:$R$48,0)),IF(設定!$I$15="名/所",$M1056&amp;" / "&amp;INDEX(リスト!$S$2:$S$48,MATCH($L1056,リスト!$R$2:$R$48,0)),IF(設定!$I$15="名(所)",$M1056&amp;" ("&amp;INDEX(リスト!$S$2:$S$48,MATCH($L1056,リスト!$R$2:$R$48,0))&amp;")")))))))))</f>
        <v/>
      </c>
    </row>
    <row r="1057" spans="15:22" x14ac:dyDescent="0.4">
      <c r="O1057" s="2" t="str">
        <f>IFERROR(IF($B1057="","",INDEX(所属情報!$E:$E,MATCH($A1057,所属情報!$A:$A,0))),"")</f>
        <v/>
      </c>
      <c r="P1057" s="2" t="str">
        <f t="shared" si="48"/>
        <v/>
      </c>
      <c r="Q1057" s="2" t="str">
        <f t="shared" si="49"/>
        <v/>
      </c>
      <c r="R1057" s="2" t="str">
        <f t="shared" si="50"/>
        <v/>
      </c>
      <c r="S1057" s="2" t="str">
        <f>IFERROR(IF($F1057="","",INDEX(リスト!$C:$C,MATCH($F1057,リスト!$B:$B,0))),"")</f>
        <v/>
      </c>
      <c r="T1057" s="2" t="str">
        <f>IFERROR(IF($K1057="","",INDEX(リスト!$F:$F,MATCH($K1057,リスト!$E:$E,0))),"")</f>
        <v/>
      </c>
      <c r="U1057" s="2" t="str">
        <f>IF($B1057="","",RIGHT($G1057*1000+200+COUNTIF($G$2:$G1057,$G1057),9))</f>
        <v/>
      </c>
      <c r="V1057" s="2" t="str">
        <f>IF(OR($B1057="",設定!$I$15="",設定!$I$15="独立"),"",IF($M1057="","　－　",IF($L1057="",IF(設定!$I$15="所・名","　－　・"&amp;$M1057,IF(設定!$I$15="所/名","　－　 / "&amp;$M1057,IF(設定!$I$15="(所)名","(　－　) "&amp;$M1057,IF(設定!$I$15="名・所",$M1057&amp;"・　－　",IF(設定!$I$15="名/所",$M1057&amp;" / 　－　",IF(設定!$I$15="名(所)",$M1057&amp;"(　－　)")))))),IF(設定!$I$15="所・名",INDEX(リスト!$S$2:$S$48,MATCH($L1057,リスト!$R$2:$R$48,0))&amp;"・"&amp;$M1057,IF(設定!$I$15="所/名",INDEX(リスト!$S$2:$S$48,MATCH($L1057,リスト!$R$2:$R$48,0))&amp;" / "&amp;$M1057,IF(設定!$I$15="(所)名","("&amp;INDEX(リスト!$S$2:$S$48,MATCH($L1057,リスト!$R$2:$R$48,0))&amp;") "&amp;$M1057,IF(設定!$I$15="名・所",$M1057&amp;"・"&amp;INDEX(リスト!$S$2:$S$48,MATCH($L1057,リスト!$R$2:$R$48,0)),IF(設定!$I$15="名/所",$M1057&amp;" / "&amp;INDEX(リスト!$S$2:$S$48,MATCH($L1057,リスト!$R$2:$R$48,0)),IF(設定!$I$15="名(所)",$M1057&amp;" ("&amp;INDEX(リスト!$S$2:$S$48,MATCH($L1057,リスト!$R$2:$R$48,0))&amp;")")))))))))</f>
        <v/>
      </c>
    </row>
    <row r="1058" spans="15:22" x14ac:dyDescent="0.4">
      <c r="O1058" s="2" t="str">
        <f>IFERROR(IF($B1058="","",INDEX(所属情報!$E:$E,MATCH($A1058,所属情報!$A:$A,0))),"")</f>
        <v/>
      </c>
      <c r="P1058" s="2" t="str">
        <f t="shared" si="48"/>
        <v/>
      </c>
      <c r="Q1058" s="2" t="str">
        <f t="shared" si="49"/>
        <v/>
      </c>
      <c r="R1058" s="2" t="str">
        <f t="shared" si="50"/>
        <v/>
      </c>
      <c r="S1058" s="2" t="str">
        <f>IFERROR(IF($F1058="","",INDEX(リスト!$C:$C,MATCH($F1058,リスト!$B:$B,0))),"")</f>
        <v/>
      </c>
      <c r="T1058" s="2" t="str">
        <f>IFERROR(IF($K1058="","",INDEX(リスト!$F:$F,MATCH($K1058,リスト!$E:$E,0))),"")</f>
        <v/>
      </c>
      <c r="U1058" s="2" t="str">
        <f>IF($B1058="","",RIGHT($G1058*1000+200+COUNTIF($G$2:$G1058,$G1058),9))</f>
        <v/>
      </c>
      <c r="V1058" s="2" t="str">
        <f>IF(OR($B1058="",設定!$I$15="",設定!$I$15="独立"),"",IF($M1058="","　－　",IF($L1058="",IF(設定!$I$15="所・名","　－　・"&amp;$M1058,IF(設定!$I$15="所/名","　－　 / "&amp;$M1058,IF(設定!$I$15="(所)名","(　－　) "&amp;$M1058,IF(設定!$I$15="名・所",$M1058&amp;"・　－　",IF(設定!$I$15="名/所",$M1058&amp;" / 　－　",IF(設定!$I$15="名(所)",$M1058&amp;"(　－　)")))))),IF(設定!$I$15="所・名",INDEX(リスト!$S$2:$S$48,MATCH($L1058,リスト!$R$2:$R$48,0))&amp;"・"&amp;$M1058,IF(設定!$I$15="所/名",INDEX(リスト!$S$2:$S$48,MATCH($L1058,リスト!$R$2:$R$48,0))&amp;" / "&amp;$M1058,IF(設定!$I$15="(所)名","("&amp;INDEX(リスト!$S$2:$S$48,MATCH($L1058,リスト!$R$2:$R$48,0))&amp;") "&amp;$M1058,IF(設定!$I$15="名・所",$M1058&amp;"・"&amp;INDEX(リスト!$S$2:$S$48,MATCH($L1058,リスト!$R$2:$R$48,0)),IF(設定!$I$15="名/所",$M1058&amp;" / "&amp;INDEX(リスト!$S$2:$S$48,MATCH($L1058,リスト!$R$2:$R$48,0)),IF(設定!$I$15="名(所)",$M1058&amp;" ("&amp;INDEX(リスト!$S$2:$S$48,MATCH($L1058,リスト!$R$2:$R$48,0))&amp;")")))))))))</f>
        <v/>
      </c>
    </row>
    <row r="1059" spans="15:22" x14ac:dyDescent="0.4">
      <c r="O1059" s="2" t="str">
        <f>IFERROR(IF($B1059="","",INDEX(所属情報!$E:$E,MATCH($A1059,所属情報!$A:$A,0))),"")</f>
        <v/>
      </c>
      <c r="P1059" s="2" t="str">
        <f t="shared" si="48"/>
        <v/>
      </c>
      <c r="Q1059" s="2" t="str">
        <f t="shared" si="49"/>
        <v/>
      </c>
      <c r="R1059" s="2" t="str">
        <f t="shared" si="50"/>
        <v/>
      </c>
      <c r="S1059" s="2" t="str">
        <f>IFERROR(IF($F1059="","",INDEX(リスト!$C:$C,MATCH($F1059,リスト!$B:$B,0))),"")</f>
        <v/>
      </c>
      <c r="T1059" s="2" t="str">
        <f>IFERROR(IF($K1059="","",INDEX(リスト!$F:$F,MATCH($K1059,リスト!$E:$E,0))),"")</f>
        <v/>
      </c>
      <c r="U1059" s="2" t="str">
        <f>IF($B1059="","",RIGHT($G1059*1000+200+COUNTIF($G$2:$G1059,$G1059),9))</f>
        <v/>
      </c>
      <c r="V1059" s="2" t="str">
        <f>IF(OR($B1059="",設定!$I$15="",設定!$I$15="独立"),"",IF($M1059="","　－　",IF($L1059="",IF(設定!$I$15="所・名","　－　・"&amp;$M1059,IF(設定!$I$15="所/名","　－　 / "&amp;$M1059,IF(設定!$I$15="(所)名","(　－　) "&amp;$M1059,IF(設定!$I$15="名・所",$M1059&amp;"・　－　",IF(設定!$I$15="名/所",$M1059&amp;" / 　－　",IF(設定!$I$15="名(所)",$M1059&amp;"(　－　)")))))),IF(設定!$I$15="所・名",INDEX(リスト!$S$2:$S$48,MATCH($L1059,リスト!$R$2:$R$48,0))&amp;"・"&amp;$M1059,IF(設定!$I$15="所/名",INDEX(リスト!$S$2:$S$48,MATCH($L1059,リスト!$R$2:$R$48,0))&amp;" / "&amp;$M1059,IF(設定!$I$15="(所)名","("&amp;INDEX(リスト!$S$2:$S$48,MATCH($L1059,リスト!$R$2:$R$48,0))&amp;") "&amp;$M1059,IF(設定!$I$15="名・所",$M1059&amp;"・"&amp;INDEX(リスト!$S$2:$S$48,MATCH($L1059,リスト!$R$2:$R$48,0)),IF(設定!$I$15="名/所",$M1059&amp;" / "&amp;INDEX(リスト!$S$2:$S$48,MATCH($L1059,リスト!$R$2:$R$48,0)),IF(設定!$I$15="名(所)",$M1059&amp;" ("&amp;INDEX(リスト!$S$2:$S$48,MATCH($L1059,リスト!$R$2:$R$48,0))&amp;")")))))))))</f>
        <v/>
      </c>
    </row>
    <row r="1060" spans="15:22" x14ac:dyDescent="0.4">
      <c r="O1060" s="2" t="str">
        <f>IFERROR(IF($B1060="","",INDEX(所属情報!$E:$E,MATCH($A1060,所属情報!$A:$A,0))),"")</f>
        <v/>
      </c>
      <c r="P1060" s="2" t="str">
        <f t="shared" si="48"/>
        <v/>
      </c>
      <c r="Q1060" s="2" t="str">
        <f t="shared" si="49"/>
        <v/>
      </c>
      <c r="R1060" s="2" t="str">
        <f t="shared" si="50"/>
        <v/>
      </c>
      <c r="S1060" s="2" t="str">
        <f>IFERROR(IF($F1060="","",INDEX(リスト!$C:$C,MATCH($F1060,リスト!$B:$B,0))),"")</f>
        <v/>
      </c>
      <c r="T1060" s="2" t="str">
        <f>IFERROR(IF($K1060="","",INDEX(リスト!$F:$F,MATCH($K1060,リスト!$E:$E,0))),"")</f>
        <v/>
      </c>
      <c r="U1060" s="2" t="str">
        <f>IF($B1060="","",RIGHT($G1060*1000+200+COUNTIF($G$2:$G1060,$G1060),9))</f>
        <v/>
      </c>
      <c r="V1060" s="2" t="str">
        <f>IF(OR($B1060="",設定!$I$15="",設定!$I$15="独立"),"",IF($M1060="","　－　",IF($L1060="",IF(設定!$I$15="所・名","　－　・"&amp;$M1060,IF(設定!$I$15="所/名","　－　 / "&amp;$M1060,IF(設定!$I$15="(所)名","(　－　) "&amp;$M1060,IF(設定!$I$15="名・所",$M1060&amp;"・　－　",IF(設定!$I$15="名/所",$M1060&amp;" / 　－　",IF(設定!$I$15="名(所)",$M1060&amp;"(　－　)")))))),IF(設定!$I$15="所・名",INDEX(リスト!$S$2:$S$48,MATCH($L1060,リスト!$R$2:$R$48,0))&amp;"・"&amp;$M1060,IF(設定!$I$15="所/名",INDEX(リスト!$S$2:$S$48,MATCH($L1060,リスト!$R$2:$R$48,0))&amp;" / "&amp;$M1060,IF(設定!$I$15="(所)名","("&amp;INDEX(リスト!$S$2:$S$48,MATCH($L1060,リスト!$R$2:$R$48,0))&amp;") "&amp;$M1060,IF(設定!$I$15="名・所",$M1060&amp;"・"&amp;INDEX(リスト!$S$2:$S$48,MATCH($L1060,リスト!$R$2:$R$48,0)),IF(設定!$I$15="名/所",$M1060&amp;" / "&amp;INDEX(リスト!$S$2:$S$48,MATCH($L1060,リスト!$R$2:$R$48,0)),IF(設定!$I$15="名(所)",$M1060&amp;" ("&amp;INDEX(リスト!$S$2:$S$48,MATCH($L1060,リスト!$R$2:$R$48,0))&amp;")")))))))))</f>
        <v/>
      </c>
    </row>
    <row r="1061" spans="15:22" x14ac:dyDescent="0.4">
      <c r="O1061" s="2" t="str">
        <f>IFERROR(IF($B1061="","",INDEX(所属情報!$E:$E,MATCH($A1061,所属情報!$A:$A,0))),"")</f>
        <v/>
      </c>
      <c r="P1061" s="2" t="str">
        <f t="shared" si="48"/>
        <v/>
      </c>
      <c r="Q1061" s="2" t="str">
        <f t="shared" si="49"/>
        <v/>
      </c>
      <c r="R1061" s="2" t="str">
        <f t="shared" si="50"/>
        <v/>
      </c>
      <c r="S1061" s="2" t="str">
        <f>IFERROR(IF($F1061="","",INDEX(リスト!$C:$C,MATCH($F1061,リスト!$B:$B,0))),"")</f>
        <v/>
      </c>
      <c r="T1061" s="2" t="str">
        <f>IFERROR(IF($K1061="","",INDEX(リスト!$F:$F,MATCH($K1061,リスト!$E:$E,0))),"")</f>
        <v/>
      </c>
      <c r="U1061" s="2" t="str">
        <f>IF($B1061="","",RIGHT($G1061*1000+200+COUNTIF($G$2:$G1061,$G1061),9))</f>
        <v/>
      </c>
      <c r="V1061" s="2" t="str">
        <f>IF(OR($B1061="",設定!$I$15="",設定!$I$15="独立"),"",IF($M1061="","　－　",IF($L1061="",IF(設定!$I$15="所・名","　－　・"&amp;$M1061,IF(設定!$I$15="所/名","　－　 / "&amp;$M1061,IF(設定!$I$15="(所)名","(　－　) "&amp;$M1061,IF(設定!$I$15="名・所",$M1061&amp;"・　－　",IF(設定!$I$15="名/所",$M1061&amp;" / 　－　",IF(設定!$I$15="名(所)",$M1061&amp;"(　－　)")))))),IF(設定!$I$15="所・名",INDEX(リスト!$S$2:$S$48,MATCH($L1061,リスト!$R$2:$R$48,0))&amp;"・"&amp;$M1061,IF(設定!$I$15="所/名",INDEX(リスト!$S$2:$S$48,MATCH($L1061,リスト!$R$2:$R$48,0))&amp;" / "&amp;$M1061,IF(設定!$I$15="(所)名","("&amp;INDEX(リスト!$S$2:$S$48,MATCH($L1061,リスト!$R$2:$R$48,0))&amp;") "&amp;$M1061,IF(設定!$I$15="名・所",$M1061&amp;"・"&amp;INDEX(リスト!$S$2:$S$48,MATCH($L1061,リスト!$R$2:$R$48,0)),IF(設定!$I$15="名/所",$M1061&amp;" / "&amp;INDEX(リスト!$S$2:$S$48,MATCH($L1061,リスト!$R$2:$R$48,0)),IF(設定!$I$15="名(所)",$M1061&amp;" ("&amp;INDEX(リスト!$S$2:$S$48,MATCH($L1061,リスト!$R$2:$R$48,0))&amp;")")))))))))</f>
        <v/>
      </c>
    </row>
    <row r="1062" spans="15:22" x14ac:dyDescent="0.4">
      <c r="O1062" s="2" t="str">
        <f>IFERROR(IF($B1062="","",INDEX(所属情報!$E:$E,MATCH($A1062,所属情報!$A:$A,0))),"")</f>
        <v/>
      </c>
      <c r="P1062" s="2" t="str">
        <f t="shared" si="48"/>
        <v/>
      </c>
      <c r="Q1062" s="2" t="str">
        <f t="shared" si="49"/>
        <v/>
      </c>
      <c r="R1062" s="2" t="str">
        <f t="shared" si="50"/>
        <v/>
      </c>
      <c r="S1062" s="2" t="str">
        <f>IFERROR(IF($F1062="","",INDEX(リスト!$C:$C,MATCH($F1062,リスト!$B:$B,0))),"")</f>
        <v/>
      </c>
      <c r="T1062" s="2" t="str">
        <f>IFERROR(IF($K1062="","",INDEX(リスト!$F:$F,MATCH($K1062,リスト!$E:$E,0))),"")</f>
        <v/>
      </c>
      <c r="U1062" s="2" t="str">
        <f>IF($B1062="","",RIGHT($G1062*1000+200+COUNTIF($G$2:$G1062,$G1062),9))</f>
        <v/>
      </c>
      <c r="V1062" s="2" t="str">
        <f>IF(OR($B1062="",設定!$I$15="",設定!$I$15="独立"),"",IF($M1062="","　－　",IF($L1062="",IF(設定!$I$15="所・名","　－　・"&amp;$M1062,IF(設定!$I$15="所/名","　－　 / "&amp;$M1062,IF(設定!$I$15="(所)名","(　－　) "&amp;$M1062,IF(設定!$I$15="名・所",$M1062&amp;"・　－　",IF(設定!$I$15="名/所",$M1062&amp;" / 　－　",IF(設定!$I$15="名(所)",$M1062&amp;"(　－　)")))))),IF(設定!$I$15="所・名",INDEX(リスト!$S$2:$S$48,MATCH($L1062,リスト!$R$2:$R$48,0))&amp;"・"&amp;$M1062,IF(設定!$I$15="所/名",INDEX(リスト!$S$2:$S$48,MATCH($L1062,リスト!$R$2:$R$48,0))&amp;" / "&amp;$M1062,IF(設定!$I$15="(所)名","("&amp;INDEX(リスト!$S$2:$S$48,MATCH($L1062,リスト!$R$2:$R$48,0))&amp;") "&amp;$M1062,IF(設定!$I$15="名・所",$M1062&amp;"・"&amp;INDEX(リスト!$S$2:$S$48,MATCH($L1062,リスト!$R$2:$R$48,0)),IF(設定!$I$15="名/所",$M1062&amp;" / "&amp;INDEX(リスト!$S$2:$S$48,MATCH($L1062,リスト!$R$2:$R$48,0)),IF(設定!$I$15="名(所)",$M1062&amp;" ("&amp;INDEX(リスト!$S$2:$S$48,MATCH($L1062,リスト!$R$2:$R$48,0))&amp;")")))))))))</f>
        <v/>
      </c>
    </row>
    <row r="1063" spans="15:22" x14ac:dyDescent="0.4">
      <c r="O1063" s="2" t="str">
        <f>IFERROR(IF($B1063="","",INDEX(所属情報!$E:$E,MATCH($A1063,所属情報!$A:$A,0))),"")</f>
        <v/>
      </c>
      <c r="P1063" s="2" t="str">
        <f t="shared" si="48"/>
        <v/>
      </c>
      <c r="Q1063" s="2" t="str">
        <f t="shared" si="49"/>
        <v/>
      </c>
      <c r="R1063" s="2" t="str">
        <f t="shared" si="50"/>
        <v/>
      </c>
      <c r="S1063" s="2" t="str">
        <f>IFERROR(IF($F1063="","",INDEX(リスト!$C:$C,MATCH($F1063,リスト!$B:$B,0))),"")</f>
        <v/>
      </c>
      <c r="T1063" s="2" t="str">
        <f>IFERROR(IF($K1063="","",INDEX(リスト!$F:$F,MATCH($K1063,リスト!$E:$E,0))),"")</f>
        <v/>
      </c>
      <c r="U1063" s="2" t="str">
        <f>IF($B1063="","",RIGHT($G1063*1000+200+COUNTIF($G$2:$G1063,$G1063),9))</f>
        <v/>
      </c>
      <c r="V1063" s="2" t="str">
        <f>IF(OR($B1063="",設定!$I$15="",設定!$I$15="独立"),"",IF($M1063="","　－　",IF($L1063="",IF(設定!$I$15="所・名","　－　・"&amp;$M1063,IF(設定!$I$15="所/名","　－　 / "&amp;$M1063,IF(設定!$I$15="(所)名","(　－　) "&amp;$M1063,IF(設定!$I$15="名・所",$M1063&amp;"・　－　",IF(設定!$I$15="名/所",$M1063&amp;" / 　－　",IF(設定!$I$15="名(所)",$M1063&amp;"(　－　)")))))),IF(設定!$I$15="所・名",INDEX(リスト!$S$2:$S$48,MATCH($L1063,リスト!$R$2:$R$48,0))&amp;"・"&amp;$M1063,IF(設定!$I$15="所/名",INDEX(リスト!$S$2:$S$48,MATCH($L1063,リスト!$R$2:$R$48,0))&amp;" / "&amp;$M1063,IF(設定!$I$15="(所)名","("&amp;INDEX(リスト!$S$2:$S$48,MATCH($L1063,リスト!$R$2:$R$48,0))&amp;") "&amp;$M1063,IF(設定!$I$15="名・所",$M1063&amp;"・"&amp;INDEX(リスト!$S$2:$S$48,MATCH($L1063,リスト!$R$2:$R$48,0)),IF(設定!$I$15="名/所",$M1063&amp;" / "&amp;INDEX(リスト!$S$2:$S$48,MATCH($L1063,リスト!$R$2:$R$48,0)),IF(設定!$I$15="名(所)",$M1063&amp;" ("&amp;INDEX(リスト!$S$2:$S$48,MATCH($L1063,リスト!$R$2:$R$48,0))&amp;")")))))))))</f>
        <v/>
      </c>
    </row>
    <row r="1064" spans="15:22" x14ac:dyDescent="0.4">
      <c r="O1064" s="2" t="str">
        <f>IFERROR(IF($B1064="","",INDEX(所属情報!$E:$E,MATCH($A1064,所属情報!$A:$A,0))),"")</f>
        <v/>
      </c>
      <c r="P1064" s="2" t="str">
        <f t="shared" si="48"/>
        <v/>
      </c>
      <c r="Q1064" s="2" t="str">
        <f t="shared" si="49"/>
        <v/>
      </c>
      <c r="R1064" s="2" t="str">
        <f t="shared" si="50"/>
        <v/>
      </c>
      <c r="S1064" s="2" t="str">
        <f>IFERROR(IF($F1064="","",INDEX(リスト!$C:$C,MATCH($F1064,リスト!$B:$B,0))),"")</f>
        <v/>
      </c>
      <c r="T1064" s="2" t="str">
        <f>IFERROR(IF($K1064="","",INDEX(リスト!$F:$F,MATCH($K1064,リスト!$E:$E,0))),"")</f>
        <v/>
      </c>
      <c r="U1064" s="2" t="str">
        <f>IF($B1064="","",RIGHT($G1064*1000+200+COUNTIF($G$2:$G1064,$G1064),9))</f>
        <v/>
      </c>
      <c r="V1064" s="2" t="str">
        <f>IF(OR($B1064="",設定!$I$15="",設定!$I$15="独立"),"",IF($M1064="","　－　",IF($L1064="",IF(設定!$I$15="所・名","　－　・"&amp;$M1064,IF(設定!$I$15="所/名","　－　 / "&amp;$M1064,IF(設定!$I$15="(所)名","(　－　) "&amp;$M1064,IF(設定!$I$15="名・所",$M1064&amp;"・　－　",IF(設定!$I$15="名/所",$M1064&amp;" / 　－　",IF(設定!$I$15="名(所)",$M1064&amp;"(　－　)")))))),IF(設定!$I$15="所・名",INDEX(リスト!$S$2:$S$48,MATCH($L1064,リスト!$R$2:$R$48,0))&amp;"・"&amp;$M1064,IF(設定!$I$15="所/名",INDEX(リスト!$S$2:$S$48,MATCH($L1064,リスト!$R$2:$R$48,0))&amp;" / "&amp;$M1064,IF(設定!$I$15="(所)名","("&amp;INDEX(リスト!$S$2:$S$48,MATCH($L1064,リスト!$R$2:$R$48,0))&amp;") "&amp;$M1064,IF(設定!$I$15="名・所",$M1064&amp;"・"&amp;INDEX(リスト!$S$2:$S$48,MATCH($L1064,リスト!$R$2:$R$48,0)),IF(設定!$I$15="名/所",$M1064&amp;" / "&amp;INDEX(リスト!$S$2:$S$48,MATCH($L1064,リスト!$R$2:$R$48,0)),IF(設定!$I$15="名(所)",$M1064&amp;" ("&amp;INDEX(リスト!$S$2:$S$48,MATCH($L1064,リスト!$R$2:$R$48,0))&amp;")")))))))))</f>
        <v/>
      </c>
    </row>
    <row r="1065" spans="15:22" x14ac:dyDescent="0.4">
      <c r="O1065" s="2" t="str">
        <f>IFERROR(IF($B1065="","",INDEX(所属情報!$E:$E,MATCH($A1065,所属情報!$A:$A,0))),"")</f>
        <v/>
      </c>
      <c r="P1065" s="2" t="str">
        <f t="shared" si="48"/>
        <v/>
      </c>
      <c r="Q1065" s="2" t="str">
        <f t="shared" si="49"/>
        <v/>
      </c>
      <c r="R1065" s="2" t="str">
        <f t="shared" si="50"/>
        <v/>
      </c>
      <c r="S1065" s="2" t="str">
        <f>IFERROR(IF($F1065="","",INDEX(リスト!$C:$C,MATCH($F1065,リスト!$B:$B,0))),"")</f>
        <v/>
      </c>
      <c r="T1065" s="2" t="str">
        <f>IFERROR(IF($K1065="","",INDEX(リスト!$F:$F,MATCH($K1065,リスト!$E:$E,0))),"")</f>
        <v/>
      </c>
      <c r="U1065" s="2" t="str">
        <f>IF($B1065="","",RIGHT($G1065*1000+200+COUNTIF($G$2:$G1065,$G1065),9))</f>
        <v/>
      </c>
      <c r="V1065" s="2" t="str">
        <f>IF(OR($B1065="",設定!$I$15="",設定!$I$15="独立"),"",IF($M1065="","　－　",IF($L1065="",IF(設定!$I$15="所・名","　－　・"&amp;$M1065,IF(設定!$I$15="所/名","　－　 / "&amp;$M1065,IF(設定!$I$15="(所)名","(　－　) "&amp;$M1065,IF(設定!$I$15="名・所",$M1065&amp;"・　－　",IF(設定!$I$15="名/所",$M1065&amp;" / 　－　",IF(設定!$I$15="名(所)",$M1065&amp;"(　－　)")))))),IF(設定!$I$15="所・名",INDEX(リスト!$S$2:$S$48,MATCH($L1065,リスト!$R$2:$R$48,0))&amp;"・"&amp;$M1065,IF(設定!$I$15="所/名",INDEX(リスト!$S$2:$S$48,MATCH($L1065,リスト!$R$2:$R$48,0))&amp;" / "&amp;$M1065,IF(設定!$I$15="(所)名","("&amp;INDEX(リスト!$S$2:$S$48,MATCH($L1065,リスト!$R$2:$R$48,0))&amp;") "&amp;$M1065,IF(設定!$I$15="名・所",$M1065&amp;"・"&amp;INDEX(リスト!$S$2:$S$48,MATCH($L1065,リスト!$R$2:$R$48,0)),IF(設定!$I$15="名/所",$M1065&amp;" / "&amp;INDEX(リスト!$S$2:$S$48,MATCH($L1065,リスト!$R$2:$R$48,0)),IF(設定!$I$15="名(所)",$M1065&amp;" ("&amp;INDEX(リスト!$S$2:$S$48,MATCH($L1065,リスト!$R$2:$R$48,0))&amp;")")))))))))</f>
        <v/>
      </c>
    </row>
    <row r="1066" spans="15:22" x14ac:dyDescent="0.4">
      <c r="O1066" s="2" t="str">
        <f>IFERROR(IF($B1066="","",INDEX(所属情報!$E:$E,MATCH($A1066,所属情報!$A:$A,0))),"")</f>
        <v/>
      </c>
      <c r="P1066" s="2" t="str">
        <f t="shared" si="48"/>
        <v/>
      </c>
      <c r="Q1066" s="2" t="str">
        <f t="shared" si="49"/>
        <v/>
      </c>
      <c r="R1066" s="2" t="str">
        <f t="shared" si="50"/>
        <v/>
      </c>
      <c r="S1066" s="2" t="str">
        <f>IFERROR(IF($F1066="","",INDEX(リスト!$C:$C,MATCH($F1066,リスト!$B:$B,0))),"")</f>
        <v/>
      </c>
      <c r="T1066" s="2" t="str">
        <f>IFERROR(IF($K1066="","",INDEX(リスト!$F:$F,MATCH($K1066,リスト!$E:$E,0))),"")</f>
        <v/>
      </c>
      <c r="U1066" s="2" t="str">
        <f>IF($B1066="","",RIGHT($G1066*1000+200+COUNTIF($G$2:$G1066,$G1066),9))</f>
        <v/>
      </c>
      <c r="V1066" s="2" t="str">
        <f>IF(OR($B1066="",設定!$I$15="",設定!$I$15="独立"),"",IF($M1066="","　－　",IF($L1066="",IF(設定!$I$15="所・名","　－　・"&amp;$M1066,IF(設定!$I$15="所/名","　－　 / "&amp;$M1066,IF(設定!$I$15="(所)名","(　－　) "&amp;$M1066,IF(設定!$I$15="名・所",$M1066&amp;"・　－　",IF(設定!$I$15="名/所",$M1066&amp;" / 　－　",IF(設定!$I$15="名(所)",$M1066&amp;"(　－　)")))))),IF(設定!$I$15="所・名",INDEX(リスト!$S$2:$S$48,MATCH($L1066,リスト!$R$2:$R$48,0))&amp;"・"&amp;$M1066,IF(設定!$I$15="所/名",INDEX(リスト!$S$2:$S$48,MATCH($L1066,リスト!$R$2:$R$48,0))&amp;" / "&amp;$M1066,IF(設定!$I$15="(所)名","("&amp;INDEX(リスト!$S$2:$S$48,MATCH($L1066,リスト!$R$2:$R$48,0))&amp;") "&amp;$M1066,IF(設定!$I$15="名・所",$M1066&amp;"・"&amp;INDEX(リスト!$S$2:$S$48,MATCH($L1066,リスト!$R$2:$R$48,0)),IF(設定!$I$15="名/所",$M1066&amp;" / "&amp;INDEX(リスト!$S$2:$S$48,MATCH($L1066,リスト!$R$2:$R$48,0)),IF(設定!$I$15="名(所)",$M1066&amp;" ("&amp;INDEX(リスト!$S$2:$S$48,MATCH($L1066,リスト!$R$2:$R$48,0))&amp;")")))))))))</f>
        <v/>
      </c>
    </row>
    <row r="1067" spans="15:22" x14ac:dyDescent="0.4">
      <c r="O1067" s="2" t="str">
        <f>IFERROR(IF($B1067="","",INDEX(所属情報!$E:$E,MATCH($A1067,所属情報!$A:$A,0))),"")</f>
        <v/>
      </c>
      <c r="P1067" s="2" t="str">
        <f t="shared" si="48"/>
        <v/>
      </c>
      <c r="Q1067" s="2" t="str">
        <f t="shared" si="49"/>
        <v/>
      </c>
      <c r="R1067" s="2" t="str">
        <f t="shared" si="50"/>
        <v/>
      </c>
      <c r="S1067" s="2" t="str">
        <f>IFERROR(IF($F1067="","",INDEX(リスト!$C:$C,MATCH($F1067,リスト!$B:$B,0))),"")</f>
        <v/>
      </c>
      <c r="T1067" s="2" t="str">
        <f>IFERROR(IF($K1067="","",INDEX(リスト!$F:$F,MATCH($K1067,リスト!$E:$E,0))),"")</f>
        <v/>
      </c>
      <c r="U1067" s="2" t="str">
        <f>IF($B1067="","",RIGHT($G1067*1000+200+COUNTIF($G$2:$G1067,$G1067),9))</f>
        <v/>
      </c>
      <c r="V1067" s="2" t="str">
        <f>IF(OR($B1067="",設定!$I$15="",設定!$I$15="独立"),"",IF($M1067="","　－　",IF($L1067="",IF(設定!$I$15="所・名","　－　・"&amp;$M1067,IF(設定!$I$15="所/名","　－　 / "&amp;$M1067,IF(設定!$I$15="(所)名","(　－　) "&amp;$M1067,IF(設定!$I$15="名・所",$M1067&amp;"・　－　",IF(設定!$I$15="名/所",$M1067&amp;" / 　－　",IF(設定!$I$15="名(所)",$M1067&amp;"(　－　)")))))),IF(設定!$I$15="所・名",INDEX(リスト!$S$2:$S$48,MATCH($L1067,リスト!$R$2:$R$48,0))&amp;"・"&amp;$M1067,IF(設定!$I$15="所/名",INDEX(リスト!$S$2:$S$48,MATCH($L1067,リスト!$R$2:$R$48,0))&amp;" / "&amp;$M1067,IF(設定!$I$15="(所)名","("&amp;INDEX(リスト!$S$2:$S$48,MATCH($L1067,リスト!$R$2:$R$48,0))&amp;") "&amp;$M1067,IF(設定!$I$15="名・所",$M1067&amp;"・"&amp;INDEX(リスト!$S$2:$S$48,MATCH($L1067,リスト!$R$2:$R$48,0)),IF(設定!$I$15="名/所",$M1067&amp;" / "&amp;INDEX(リスト!$S$2:$S$48,MATCH($L1067,リスト!$R$2:$R$48,0)),IF(設定!$I$15="名(所)",$M1067&amp;" ("&amp;INDEX(リスト!$S$2:$S$48,MATCH($L1067,リスト!$R$2:$R$48,0))&amp;")")))))))))</f>
        <v/>
      </c>
    </row>
    <row r="1068" spans="15:22" x14ac:dyDescent="0.4">
      <c r="O1068" s="2" t="str">
        <f>IFERROR(IF($B1068="","",INDEX(所属情報!$E:$E,MATCH($A1068,所属情報!$A:$A,0))),"")</f>
        <v/>
      </c>
      <c r="P1068" s="2" t="str">
        <f t="shared" si="48"/>
        <v/>
      </c>
      <c r="Q1068" s="2" t="str">
        <f t="shared" si="49"/>
        <v/>
      </c>
      <c r="R1068" s="2" t="str">
        <f t="shared" si="50"/>
        <v/>
      </c>
      <c r="S1068" s="2" t="str">
        <f>IFERROR(IF($F1068="","",INDEX(リスト!$C:$C,MATCH($F1068,リスト!$B:$B,0))),"")</f>
        <v/>
      </c>
      <c r="T1068" s="2" t="str">
        <f>IFERROR(IF($K1068="","",INDEX(リスト!$F:$F,MATCH($K1068,リスト!$E:$E,0))),"")</f>
        <v/>
      </c>
      <c r="U1068" s="2" t="str">
        <f>IF($B1068="","",RIGHT($G1068*1000+200+COUNTIF($G$2:$G1068,$G1068),9))</f>
        <v/>
      </c>
      <c r="V1068" s="2" t="str">
        <f>IF(OR($B1068="",設定!$I$15="",設定!$I$15="独立"),"",IF($M1068="","　－　",IF($L1068="",IF(設定!$I$15="所・名","　－　・"&amp;$M1068,IF(設定!$I$15="所/名","　－　 / "&amp;$M1068,IF(設定!$I$15="(所)名","(　－　) "&amp;$M1068,IF(設定!$I$15="名・所",$M1068&amp;"・　－　",IF(設定!$I$15="名/所",$M1068&amp;" / 　－　",IF(設定!$I$15="名(所)",$M1068&amp;"(　－　)")))))),IF(設定!$I$15="所・名",INDEX(リスト!$S$2:$S$48,MATCH($L1068,リスト!$R$2:$R$48,0))&amp;"・"&amp;$M1068,IF(設定!$I$15="所/名",INDEX(リスト!$S$2:$S$48,MATCH($L1068,リスト!$R$2:$R$48,0))&amp;" / "&amp;$M1068,IF(設定!$I$15="(所)名","("&amp;INDEX(リスト!$S$2:$S$48,MATCH($L1068,リスト!$R$2:$R$48,0))&amp;") "&amp;$M1068,IF(設定!$I$15="名・所",$M1068&amp;"・"&amp;INDEX(リスト!$S$2:$S$48,MATCH($L1068,リスト!$R$2:$R$48,0)),IF(設定!$I$15="名/所",$M1068&amp;" / "&amp;INDEX(リスト!$S$2:$S$48,MATCH($L1068,リスト!$R$2:$R$48,0)),IF(設定!$I$15="名(所)",$M1068&amp;" ("&amp;INDEX(リスト!$S$2:$S$48,MATCH($L1068,リスト!$R$2:$R$48,0))&amp;")")))))))))</f>
        <v/>
      </c>
    </row>
    <row r="1069" spans="15:22" x14ac:dyDescent="0.4">
      <c r="O1069" s="2" t="str">
        <f>IFERROR(IF($B1069="","",INDEX(所属情報!$E:$E,MATCH($A1069,所属情報!$A:$A,0))),"")</f>
        <v/>
      </c>
      <c r="P1069" s="2" t="str">
        <f t="shared" si="48"/>
        <v/>
      </c>
      <c r="Q1069" s="2" t="str">
        <f t="shared" si="49"/>
        <v/>
      </c>
      <c r="R1069" s="2" t="str">
        <f t="shared" si="50"/>
        <v/>
      </c>
      <c r="S1069" s="2" t="str">
        <f>IFERROR(IF($F1069="","",INDEX(リスト!$C:$C,MATCH($F1069,リスト!$B:$B,0))),"")</f>
        <v/>
      </c>
      <c r="T1069" s="2" t="str">
        <f>IFERROR(IF($K1069="","",INDEX(リスト!$F:$F,MATCH($K1069,リスト!$E:$E,0))),"")</f>
        <v/>
      </c>
      <c r="U1069" s="2" t="str">
        <f>IF($B1069="","",RIGHT($G1069*1000+200+COUNTIF($G$2:$G1069,$G1069),9))</f>
        <v/>
      </c>
      <c r="V1069" s="2" t="str">
        <f>IF(OR($B1069="",設定!$I$15="",設定!$I$15="独立"),"",IF($M1069="","　－　",IF($L1069="",IF(設定!$I$15="所・名","　－　・"&amp;$M1069,IF(設定!$I$15="所/名","　－　 / "&amp;$M1069,IF(設定!$I$15="(所)名","(　－　) "&amp;$M1069,IF(設定!$I$15="名・所",$M1069&amp;"・　－　",IF(設定!$I$15="名/所",$M1069&amp;" / 　－　",IF(設定!$I$15="名(所)",$M1069&amp;"(　－　)")))))),IF(設定!$I$15="所・名",INDEX(リスト!$S$2:$S$48,MATCH($L1069,リスト!$R$2:$R$48,0))&amp;"・"&amp;$M1069,IF(設定!$I$15="所/名",INDEX(リスト!$S$2:$S$48,MATCH($L1069,リスト!$R$2:$R$48,0))&amp;" / "&amp;$M1069,IF(設定!$I$15="(所)名","("&amp;INDEX(リスト!$S$2:$S$48,MATCH($L1069,リスト!$R$2:$R$48,0))&amp;") "&amp;$M1069,IF(設定!$I$15="名・所",$M1069&amp;"・"&amp;INDEX(リスト!$S$2:$S$48,MATCH($L1069,リスト!$R$2:$R$48,0)),IF(設定!$I$15="名/所",$M1069&amp;" / "&amp;INDEX(リスト!$S$2:$S$48,MATCH($L1069,リスト!$R$2:$R$48,0)),IF(設定!$I$15="名(所)",$M1069&amp;" ("&amp;INDEX(リスト!$S$2:$S$48,MATCH($L1069,リスト!$R$2:$R$48,0))&amp;")")))))))))</f>
        <v/>
      </c>
    </row>
    <row r="1070" spans="15:22" x14ac:dyDescent="0.4">
      <c r="O1070" s="2" t="str">
        <f>IFERROR(IF($B1070="","",INDEX(所属情報!$E:$E,MATCH($A1070,所属情報!$A:$A,0))),"")</f>
        <v/>
      </c>
      <c r="P1070" s="2" t="str">
        <f t="shared" si="48"/>
        <v/>
      </c>
      <c r="Q1070" s="2" t="str">
        <f t="shared" si="49"/>
        <v/>
      </c>
      <c r="R1070" s="2" t="str">
        <f t="shared" si="50"/>
        <v/>
      </c>
      <c r="S1070" s="2" t="str">
        <f>IFERROR(IF($F1070="","",INDEX(リスト!$C:$C,MATCH($F1070,リスト!$B:$B,0))),"")</f>
        <v/>
      </c>
      <c r="T1070" s="2" t="str">
        <f>IFERROR(IF($K1070="","",INDEX(リスト!$F:$F,MATCH($K1070,リスト!$E:$E,0))),"")</f>
        <v/>
      </c>
      <c r="U1070" s="2" t="str">
        <f>IF($B1070="","",RIGHT($G1070*1000+200+COUNTIF($G$2:$G1070,$G1070),9))</f>
        <v/>
      </c>
      <c r="V1070" s="2" t="str">
        <f>IF(OR($B1070="",設定!$I$15="",設定!$I$15="独立"),"",IF($M1070="","　－　",IF($L1070="",IF(設定!$I$15="所・名","　－　・"&amp;$M1070,IF(設定!$I$15="所/名","　－　 / "&amp;$M1070,IF(設定!$I$15="(所)名","(　－　) "&amp;$M1070,IF(設定!$I$15="名・所",$M1070&amp;"・　－　",IF(設定!$I$15="名/所",$M1070&amp;" / 　－　",IF(設定!$I$15="名(所)",$M1070&amp;"(　－　)")))))),IF(設定!$I$15="所・名",INDEX(リスト!$S$2:$S$48,MATCH($L1070,リスト!$R$2:$R$48,0))&amp;"・"&amp;$M1070,IF(設定!$I$15="所/名",INDEX(リスト!$S$2:$S$48,MATCH($L1070,リスト!$R$2:$R$48,0))&amp;" / "&amp;$M1070,IF(設定!$I$15="(所)名","("&amp;INDEX(リスト!$S$2:$S$48,MATCH($L1070,リスト!$R$2:$R$48,0))&amp;") "&amp;$M1070,IF(設定!$I$15="名・所",$M1070&amp;"・"&amp;INDEX(リスト!$S$2:$S$48,MATCH($L1070,リスト!$R$2:$R$48,0)),IF(設定!$I$15="名/所",$M1070&amp;" / "&amp;INDEX(リスト!$S$2:$S$48,MATCH($L1070,リスト!$R$2:$R$48,0)),IF(設定!$I$15="名(所)",$M1070&amp;" ("&amp;INDEX(リスト!$S$2:$S$48,MATCH($L1070,リスト!$R$2:$R$48,0))&amp;")")))))))))</f>
        <v/>
      </c>
    </row>
    <row r="1071" spans="15:22" x14ac:dyDescent="0.4">
      <c r="O1071" s="2" t="str">
        <f>IFERROR(IF($B1071="","",INDEX(所属情報!$E:$E,MATCH($A1071,所属情報!$A:$A,0))),"")</f>
        <v/>
      </c>
      <c r="P1071" s="2" t="str">
        <f t="shared" si="48"/>
        <v/>
      </c>
      <c r="Q1071" s="2" t="str">
        <f t="shared" si="49"/>
        <v/>
      </c>
      <c r="R1071" s="2" t="str">
        <f t="shared" si="50"/>
        <v/>
      </c>
      <c r="S1071" s="2" t="str">
        <f>IFERROR(IF($F1071="","",INDEX(リスト!$C:$C,MATCH($F1071,リスト!$B:$B,0))),"")</f>
        <v/>
      </c>
      <c r="T1071" s="2" t="str">
        <f>IFERROR(IF($K1071="","",INDEX(リスト!$F:$F,MATCH($K1071,リスト!$E:$E,0))),"")</f>
        <v/>
      </c>
      <c r="U1071" s="2" t="str">
        <f>IF($B1071="","",RIGHT($G1071*1000+200+COUNTIF($G$2:$G1071,$G1071),9))</f>
        <v/>
      </c>
      <c r="V1071" s="2" t="str">
        <f>IF(OR($B1071="",設定!$I$15="",設定!$I$15="独立"),"",IF($M1071="","　－　",IF($L1071="",IF(設定!$I$15="所・名","　－　・"&amp;$M1071,IF(設定!$I$15="所/名","　－　 / "&amp;$M1071,IF(設定!$I$15="(所)名","(　－　) "&amp;$M1071,IF(設定!$I$15="名・所",$M1071&amp;"・　－　",IF(設定!$I$15="名/所",$M1071&amp;" / 　－　",IF(設定!$I$15="名(所)",$M1071&amp;"(　－　)")))))),IF(設定!$I$15="所・名",INDEX(リスト!$S$2:$S$48,MATCH($L1071,リスト!$R$2:$R$48,0))&amp;"・"&amp;$M1071,IF(設定!$I$15="所/名",INDEX(リスト!$S$2:$S$48,MATCH($L1071,リスト!$R$2:$R$48,0))&amp;" / "&amp;$M1071,IF(設定!$I$15="(所)名","("&amp;INDEX(リスト!$S$2:$S$48,MATCH($L1071,リスト!$R$2:$R$48,0))&amp;") "&amp;$M1071,IF(設定!$I$15="名・所",$M1071&amp;"・"&amp;INDEX(リスト!$S$2:$S$48,MATCH($L1071,リスト!$R$2:$R$48,0)),IF(設定!$I$15="名/所",$M1071&amp;" / "&amp;INDEX(リスト!$S$2:$S$48,MATCH($L1071,リスト!$R$2:$R$48,0)),IF(設定!$I$15="名(所)",$M1071&amp;" ("&amp;INDEX(リスト!$S$2:$S$48,MATCH($L1071,リスト!$R$2:$R$48,0))&amp;")")))))))))</f>
        <v/>
      </c>
    </row>
    <row r="1072" spans="15:22" x14ac:dyDescent="0.4">
      <c r="O1072" s="2" t="str">
        <f>IFERROR(IF($B1072="","",INDEX(所属情報!$E:$E,MATCH($A1072,所属情報!$A:$A,0))),"")</f>
        <v/>
      </c>
      <c r="P1072" s="2" t="str">
        <f t="shared" si="48"/>
        <v/>
      </c>
      <c r="Q1072" s="2" t="str">
        <f t="shared" si="49"/>
        <v/>
      </c>
      <c r="R1072" s="2" t="str">
        <f t="shared" si="50"/>
        <v/>
      </c>
      <c r="S1072" s="2" t="str">
        <f>IFERROR(IF($F1072="","",INDEX(リスト!$C:$C,MATCH($F1072,リスト!$B:$B,0))),"")</f>
        <v/>
      </c>
      <c r="T1072" s="2" t="str">
        <f>IFERROR(IF($K1072="","",INDEX(リスト!$F:$F,MATCH($K1072,リスト!$E:$E,0))),"")</f>
        <v/>
      </c>
      <c r="U1072" s="2" t="str">
        <f>IF($B1072="","",RIGHT($G1072*1000+200+COUNTIF($G$2:$G1072,$G1072),9))</f>
        <v/>
      </c>
      <c r="V1072" s="2" t="str">
        <f>IF(OR($B1072="",設定!$I$15="",設定!$I$15="独立"),"",IF($M1072="","　－　",IF($L1072="",IF(設定!$I$15="所・名","　－　・"&amp;$M1072,IF(設定!$I$15="所/名","　－　 / "&amp;$M1072,IF(設定!$I$15="(所)名","(　－　) "&amp;$M1072,IF(設定!$I$15="名・所",$M1072&amp;"・　－　",IF(設定!$I$15="名/所",$M1072&amp;" / 　－　",IF(設定!$I$15="名(所)",$M1072&amp;"(　－　)")))))),IF(設定!$I$15="所・名",INDEX(リスト!$S$2:$S$48,MATCH($L1072,リスト!$R$2:$R$48,0))&amp;"・"&amp;$M1072,IF(設定!$I$15="所/名",INDEX(リスト!$S$2:$S$48,MATCH($L1072,リスト!$R$2:$R$48,0))&amp;" / "&amp;$M1072,IF(設定!$I$15="(所)名","("&amp;INDEX(リスト!$S$2:$S$48,MATCH($L1072,リスト!$R$2:$R$48,0))&amp;") "&amp;$M1072,IF(設定!$I$15="名・所",$M1072&amp;"・"&amp;INDEX(リスト!$S$2:$S$48,MATCH($L1072,リスト!$R$2:$R$48,0)),IF(設定!$I$15="名/所",$M1072&amp;" / "&amp;INDEX(リスト!$S$2:$S$48,MATCH($L1072,リスト!$R$2:$R$48,0)),IF(設定!$I$15="名(所)",$M1072&amp;" ("&amp;INDEX(リスト!$S$2:$S$48,MATCH($L1072,リスト!$R$2:$R$48,0))&amp;")")))))))))</f>
        <v/>
      </c>
    </row>
    <row r="1073" spans="15:22" x14ac:dyDescent="0.4">
      <c r="O1073" s="2" t="str">
        <f>IFERROR(IF($B1073="","",INDEX(所属情報!$E:$E,MATCH($A1073,所属情報!$A:$A,0))),"")</f>
        <v/>
      </c>
      <c r="P1073" s="2" t="str">
        <f t="shared" si="48"/>
        <v/>
      </c>
      <c r="Q1073" s="2" t="str">
        <f t="shared" si="49"/>
        <v/>
      </c>
      <c r="R1073" s="2" t="str">
        <f t="shared" si="50"/>
        <v/>
      </c>
      <c r="S1073" s="2" t="str">
        <f>IFERROR(IF($F1073="","",INDEX(リスト!$C:$C,MATCH($F1073,リスト!$B:$B,0))),"")</f>
        <v/>
      </c>
      <c r="T1073" s="2" t="str">
        <f>IFERROR(IF($K1073="","",INDEX(リスト!$F:$F,MATCH($K1073,リスト!$E:$E,0))),"")</f>
        <v/>
      </c>
      <c r="U1073" s="2" t="str">
        <f>IF($B1073="","",RIGHT($G1073*1000+200+COUNTIF($G$2:$G1073,$G1073),9))</f>
        <v/>
      </c>
      <c r="V1073" s="2" t="str">
        <f>IF(OR($B1073="",設定!$I$15="",設定!$I$15="独立"),"",IF($M1073="","　－　",IF($L1073="",IF(設定!$I$15="所・名","　－　・"&amp;$M1073,IF(設定!$I$15="所/名","　－　 / "&amp;$M1073,IF(設定!$I$15="(所)名","(　－　) "&amp;$M1073,IF(設定!$I$15="名・所",$M1073&amp;"・　－　",IF(設定!$I$15="名/所",$M1073&amp;" / 　－　",IF(設定!$I$15="名(所)",$M1073&amp;"(　－　)")))))),IF(設定!$I$15="所・名",INDEX(リスト!$S$2:$S$48,MATCH($L1073,リスト!$R$2:$R$48,0))&amp;"・"&amp;$M1073,IF(設定!$I$15="所/名",INDEX(リスト!$S$2:$S$48,MATCH($L1073,リスト!$R$2:$R$48,0))&amp;" / "&amp;$M1073,IF(設定!$I$15="(所)名","("&amp;INDEX(リスト!$S$2:$S$48,MATCH($L1073,リスト!$R$2:$R$48,0))&amp;") "&amp;$M1073,IF(設定!$I$15="名・所",$M1073&amp;"・"&amp;INDEX(リスト!$S$2:$S$48,MATCH($L1073,リスト!$R$2:$R$48,0)),IF(設定!$I$15="名/所",$M1073&amp;" / "&amp;INDEX(リスト!$S$2:$S$48,MATCH($L1073,リスト!$R$2:$R$48,0)),IF(設定!$I$15="名(所)",$M1073&amp;" ("&amp;INDEX(リスト!$S$2:$S$48,MATCH($L1073,リスト!$R$2:$R$48,0))&amp;")")))))))))</f>
        <v/>
      </c>
    </row>
    <row r="1074" spans="15:22" x14ac:dyDescent="0.4">
      <c r="O1074" s="2" t="str">
        <f>IFERROR(IF($B1074="","",INDEX(所属情報!$E:$E,MATCH($A1074,所属情報!$A:$A,0))),"")</f>
        <v/>
      </c>
      <c r="P1074" s="2" t="str">
        <f t="shared" si="48"/>
        <v/>
      </c>
      <c r="Q1074" s="2" t="str">
        <f t="shared" si="49"/>
        <v/>
      </c>
      <c r="R1074" s="2" t="str">
        <f t="shared" si="50"/>
        <v/>
      </c>
      <c r="S1074" s="2" t="str">
        <f>IFERROR(IF($F1074="","",INDEX(リスト!$C:$C,MATCH($F1074,リスト!$B:$B,0))),"")</f>
        <v/>
      </c>
      <c r="T1074" s="2" t="str">
        <f>IFERROR(IF($K1074="","",INDEX(リスト!$F:$F,MATCH($K1074,リスト!$E:$E,0))),"")</f>
        <v/>
      </c>
      <c r="U1074" s="2" t="str">
        <f>IF($B1074="","",RIGHT($G1074*1000+200+COUNTIF($G$2:$G1074,$G1074),9))</f>
        <v/>
      </c>
      <c r="V1074" s="2" t="str">
        <f>IF(OR($B1074="",設定!$I$15="",設定!$I$15="独立"),"",IF($M1074="","　－　",IF($L1074="",IF(設定!$I$15="所・名","　－　・"&amp;$M1074,IF(設定!$I$15="所/名","　－　 / "&amp;$M1074,IF(設定!$I$15="(所)名","(　－　) "&amp;$M1074,IF(設定!$I$15="名・所",$M1074&amp;"・　－　",IF(設定!$I$15="名/所",$M1074&amp;" / 　－　",IF(設定!$I$15="名(所)",$M1074&amp;"(　－　)")))))),IF(設定!$I$15="所・名",INDEX(リスト!$S$2:$S$48,MATCH($L1074,リスト!$R$2:$R$48,0))&amp;"・"&amp;$M1074,IF(設定!$I$15="所/名",INDEX(リスト!$S$2:$S$48,MATCH($L1074,リスト!$R$2:$R$48,0))&amp;" / "&amp;$M1074,IF(設定!$I$15="(所)名","("&amp;INDEX(リスト!$S$2:$S$48,MATCH($L1074,リスト!$R$2:$R$48,0))&amp;") "&amp;$M1074,IF(設定!$I$15="名・所",$M1074&amp;"・"&amp;INDEX(リスト!$S$2:$S$48,MATCH($L1074,リスト!$R$2:$R$48,0)),IF(設定!$I$15="名/所",$M1074&amp;" / "&amp;INDEX(リスト!$S$2:$S$48,MATCH($L1074,リスト!$R$2:$R$48,0)),IF(設定!$I$15="名(所)",$M1074&amp;" ("&amp;INDEX(リスト!$S$2:$S$48,MATCH($L1074,リスト!$R$2:$R$48,0))&amp;")")))))))))</f>
        <v/>
      </c>
    </row>
    <row r="1075" spans="15:22" x14ac:dyDescent="0.4">
      <c r="O1075" s="2" t="str">
        <f>IFERROR(IF($B1075="","",INDEX(所属情報!$E:$E,MATCH($A1075,所属情報!$A:$A,0))),"")</f>
        <v/>
      </c>
      <c r="P1075" s="2" t="str">
        <f t="shared" si="48"/>
        <v/>
      </c>
      <c r="Q1075" s="2" t="str">
        <f t="shared" si="49"/>
        <v/>
      </c>
      <c r="R1075" s="2" t="str">
        <f t="shared" si="50"/>
        <v/>
      </c>
      <c r="S1075" s="2" t="str">
        <f>IFERROR(IF($F1075="","",INDEX(リスト!$C:$C,MATCH($F1075,リスト!$B:$B,0))),"")</f>
        <v/>
      </c>
      <c r="T1075" s="2" t="str">
        <f>IFERROR(IF($K1075="","",INDEX(リスト!$F:$F,MATCH($K1075,リスト!$E:$E,0))),"")</f>
        <v/>
      </c>
      <c r="U1075" s="2" t="str">
        <f>IF($B1075="","",RIGHT($G1075*1000+200+COUNTIF($G$2:$G1075,$G1075),9))</f>
        <v/>
      </c>
      <c r="V1075" s="2" t="str">
        <f>IF(OR($B1075="",設定!$I$15="",設定!$I$15="独立"),"",IF($M1075="","　－　",IF($L1075="",IF(設定!$I$15="所・名","　－　・"&amp;$M1075,IF(設定!$I$15="所/名","　－　 / "&amp;$M1075,IF(設定!$I$15="(所)名","(　－　) "&amp;$M1075,IF(設定!$I$15="名・所",$M1075&amp;"・　－　",IF(設定!$I$15="名/所",$M1075&amp;" / 　－　",IF(設定!$I$15="名(所)",$M1075&amp;"(　－　)")))))),IF(設定!$I$15="所・名",INDEX(リスト!$S$2:$S$48,MATCH($L1075,リスト!$R$2:$R$48,0))&amp;"・"&amp;$M1075,IF(設定!$I$15="所/名",INDEX(リスト!$S$2:$S$48,MATCH($L1075,リスト!$R$2:$R$48,0))&amp;" / "&amp;$M1075,IF(設定!$I$15="(所)名","("&amp;INDEX(リスト!$S$2:$S$48,MATCH($L1075,リスト!$R$2:$R$48,0))&amp;") "&amp;$M1075,IF(設定!$I$15="名・所",$M1075&amp;"・"&amp;INDEX(リスト!$S$2:$S$48,MATCH($L1075,リスト!$R$2:$R$48,0)),IF(設定!$I$15="名/所",$M1075&amp;" / "&amp;INDEX(リスト!$S$2:$S$48,MATCH($L1075,リスト!$R$2:$R$48,0)),IF(設定!$I$15="名(所)",$M1075&amp;" ("&amp;INDEX(リスト!$S$2:$S$48,MATCH($L1075,リスト!$R$2:$R$48,0))&amp;")")))))))))</f>
        <v/>
      </c>
    </row>
    <row r="1076" spans="15:22" x14ac:dyDescent="0.4">
      <c r="O1076" s="2" t="str">
        <f>IFERROR(IF($B1076="","",INDEX(所属情報!$E:$E,MATCH($A1076,所属情報!$A:$A,0))),"")</f>
        <v/>
      </c>
      <c r="P1076" s="2" t="str">
        <f t="shared" si="48"/>
        <v/>
      </c>
      <c r="Q1076" s="2" t="str">
        <f t="shared" si="49"/>
        <v/>
      </c>
      <c r="R1076" s="2" t="str">
        <f t="shared" si="50"/>
        <v/>
      </c>
      <c r="S1076" s="2" t="str">
        <f>IFERROR(IF($F1076="","",INDEX(リスト!$C:$C,MATCH($F1076,リスト!$B:$B,0))),"")</f>
        <v/>
      </c>
      <c r="T1076" s="2" t="str">
        <f>IFERROR(IF($K1076="","",INDEX(リスト!$F:$F,MATCH($K1076,リスト!$E:$E,0))),"")</f>
        <v/>
      </c>
      <c r="U1076" s="2" t="str">
        <f>IF($B1076="","",RIGHT($G1076*1000+200+COUNTIF($G$2:$G1076,$G1076),9))</f>
        <v/>
      </c>
      <c r="V1076" s="2" t="str">
        <f>IF(OR($B1076="",設定!$I$15="",設定!$I$15="独立"),"",IF($M1076="","　－　",IF($L1076="",IF(設定!$I$15="所・名","　－　・"&amp;$M1076,IF(設定!$I$15="所/名","　－　 / "&amp;$M1076,IF(設定!$I$15="(所)名","(　－　) "&amp;$M1076,IF(設定!$I$15="名・所",$M1076&amp;"・　－　",IF(設定!$I$15="名/所",$M1076&amp;" / 　－　",IF(設定!$I$15="名(所)",$M1076&amp;"(　－　)")))))),IF(設定!$I$15="所・名",INDEX(リスト!$S$2:$S$48,MATCH($L1076,リスト!$R$2:$R$48,0))&amp;"・"&amp;$M1076,IF(設定!$I$15="所/名",INDEX(リスト!$S$2:$S$48,MATCH($L1076,リスト!$R$2:$R$48,0))&amp;" / "&amp;$M1076,IF(設定!$I$15="(所)名","("&amp;INDEX(リスト!$S$2:$S$48,MATCH($L1076,リスト!$R$2:$R$48,0))&amp;") "&amp;$M1076,IF(設定!$I$15="名・所",$M1076&amp;"・"&amp;INDEX(リスト!$S$2:$S$48,MATCH($L1076,リスト!$R$2:$R$48,0)),IF(設定!$I$15="名/所",$M1076&amp;" / "&amp;INDEX(リスト!$S$2:$S$48,MATCH($L1076,リスト!$R$2:$R$48,0)),IF(設定!$I$15="名(所)",$M1076&amp;" ("&amp;INDEX(リスト!$S$2:$S$48,MATCH($L1076,リスト!$R$2:$R$48,0))&amp;")")))))))))</f>
        <v/>
      </c>
    </row>
    <row r="1077" spans="15:22" x14ac:dyDescent="0.4">
      <c r="O1077" s="2" t="str">
        <f>IFERROR(IF($B1077="","",INDEX(所属情報!$E:$E,MATCH($A1077,所属情報!$A:$A,0))),"")</f>
        <v/>
      </c>
      <c r="P1077" s="2" t="str">
        <f t="shared" si="48"/>
        <v/>
      </c>
      <c r="Q1077" s="2" t="str">
        <f t="shared" si="49"/>
        <v/>
      </c>
      <c r="R1077" s="2" t="str">
        <f t="shared" si="50"/>
        <v/>
      </c>
      <c r="S1077" s="2" t="str">
        <f>IFERROR(IF($F1077="","",INDEX(リスト!$C:$C,MATCH($F1077,リスト!$B:$B,0))),"")</f>
        <v/>
      </c>
      <c r="T1077" s="2" t="str">
        <f>IFERROR(IF($K1077="","",INDEX(リスト!$F:$F,MATCH($K1077,リスト!$E:$E,0))),"")</f>
        <v/>
      </c>
      <c r="U1077" s="2" t="str">
        <f>IF($B1077="","",RIGHT($G1077*1000+200+COUNTIF($G$2:$G1077,$G1077),9))</f>
        <v/>
      </c>
      <c r="V1077" s="2" t="str">
        <f>IF(OR($B1077="",設定!$I$15="",設定!$I$15="独立"),"",IF($M1077="","　－　",IF($L1077="",IF(設定!$I$15="所・名","　－　・"&amp;$M1077,IF(設定!$I$15="所/名","　－　 / "&amp;$M1077,IF(設定!$I$15="(所)名","(　－　) "&amp;$M1077,IF(設定!$I$15="名・所",$M1077&amp;"・　－　",IF(設定!$I$15="名/所",$M1077&amp;" / 　－　",IF(設定!$I$15="名(所)",$M1077&amp;"(　－　)")))))),IF(設定!$I$15="所・名",INDEX(リスト!$S$2:$S$48,MATCH($L1077,リスト!$R$2:$R$48,0))&amp;"・"&amp;$M1077,IF(設定!$I$15="所/名",INDEX(リスト!$S$2:$S$48,MATCH($L1077,リスト!$R$2:$R$48,0))&amp;" / "&amp;$M1077,IF(設定!$I$15="(所)名","("&amp;INDEX(リスト!$S$2:$S$48,MATCH($L1077,リスト!$R$2:$R$48,0))&amp;") "&amp;$M1077,IF(設定!$I$15="名・所",$M1077&amp;"・"&amp;INDEX(リスト!$S$2:$S$48,MATCH($L1077,リスト!$R$2:$R$48,0)),IF(設定!$I$15="名/所",$M1077&amp;" / "&amp;INDEX(リスト!$S$2:$S$48,MATCH($L1077,リスト!$R$2:$R$48,0)),IF(設定!$I$15="名(所)",$M1077&amp;" ("&amp;INDEX(リスト!$S$2:$S$48,MATCH($L1077,リスト!$R$2:$R$48,0))&amp;")")))))))))</f>
        <v/>
      </c>
    </row>
    <row r="1078" spans="15:22" x14ac:dyDescent="0.4">
      <c r="O1078" s="2" t="str">
        <f>IFERROR(IF($B1078="","",INDEX(所属情報!$E:$E,MATCH($A1078,所属情報!$A:$A,0))),"")</f>
        <v/>
      </c>
      <c r="P1078" s="2" t="str">
        <f t="shared" si="48"/>
        <v/>
      </c>
      <c r="Q1078" s="2" t="str">
        <f t="shared" si="49"/>
        <v/>
      </c>
      <c r="R1078" s="2" t="str">
        <f t="shared" si="50"/>
        <v/>
      </c>
      <c r="S1078" s="2" t="str">
        <f>IFERROR(IF($F1078="","",INDEX(リスト!$C:$C,MATCH($F1078,リスト!$B:$B,0))),"")</f>
        <v/>
      </c>
      <c r="T1078" s="2" t="str">
        <f>IFERROR(IF($K1078="","",INDEX(リスト!$F:$F,MATCH($K1078,リスト!$E:$E,0))),"")</f>
        <v/>
      </c>
      <c r="U1078" s="2" t="str">
        <f>IF($B1078="","",RIGHT($G1078*1000+200+COUNTIF($G$2:$G1078,$G1078),9))</f>
        <v/>
      </c>
      <c r="V1078" s="2" t="str">
        <f>IF(OR($B1078="",設定!$I$15="",設定!$I$15="独立"),"",IF($M1078="","　－　",IF($L1078="",IF(設定!$I$15="所・名","　－　・"&amp;$M1078,IF(設定!$I$15="所/名","　－　 / "&amp;$M1078,IF(設定!$I$15="(所)名","(　－　) "&amp;$M1078,IF(設定!$I$15="名・所",$M1078&amp;"・　－　",IF(設定!$I$15="名/所",$M1078&amp;" / 　－　",IF(設定!$I$15="名(所)",$M1078&amp;"(　－　)")))))),IF(設定!$I$15="所・名",INDEX(リスト!$S$2:$S$48,MATCH($L1078,リスト!$R$2:$R$48,0))&amp;"・"&amp;$M1078,IF(設定!$I$15="所/名",INDEX(リスト!$S$2:$S$48,MATCH($L1078,リスト!$R$2:$R$48,0))&amp;" / "&amp;$M1078,IF(設定!$I$15="(所)名","("&amp;INDEX(リスト!$S$2:$S$48,MATCH($L1078,リスト!$R$2:$R$48,0))&amp;") "&amp;$M1078,IF(設定!$I$15="名・所",$M1078&amp;"・"&amp;INDEX(リスト!$S$2:$S$48,MATCH($L1078,リスト!$R$2:$R$48,0)),IF(設定!$I$15="名/所",$M1078&amp;" / "&amp;INDEX(リスト!$S$2:$S$48,MATCH($L1078,リスト!$R$2:$R$48,0)),IF(設定!$I$15="名(所)",$M1078&amp;" ("&amp;INDEX(リスト!$S$2:$S$48,MATCH($L1078,リスト!$R$2:$R$48,0))&amp;")")))))))))</f>
        <v/>
      </c>
    </row>
    <row r="1079" spans="15:22" x14ac:dyDescent="0.4">
      <c r="O1079" s="2" t="str">
        <f>IFERROR(IF($B1079="","",INDEX(所属情報!$E:$E,MATCH($A1079,所属情報!$A:$A,0))),"")</f>
        <v/>
      </c>
      <c r="P1079" s="2" t="str">
        <f t="shared" si="48"/>
        <v/>
      </c>
      <c r="Q1079" s="2" t="str">
        <f t="shared" si="49"/>
        <v/>
      </c>
      <c r="R1079" s="2" t="str">
        <f t="shared" si="50"/>
        <v/>
      </c>
      <c r="S1079" s="2" t="str">
        <f>IFERROR(IF($F1079="","",INDEX(リスト!$C:$C,MATCH($F1079,リスト!$B:$B,0))),"")</f>
        <v/>
      </c>
      <c r="T1079" s="2" t="str">
        <f>IFERROR(IF($K1079="","",INDEX(リスト!$F:$F,MATCH($K1079,リスト!$E:$E,0))),"")</f>
        <v/>
      </c>
      <c r="U1079" s="2" t="str">
        <f>IF($B1079="","",RIGHT($G1079*1000+200+COUNTIF($G$2:$G1079,$G1079),9))</f>
        <v/>
      </c>
      <c r="V1079" s="2" t="str">
        <f>IF(OR($B1079="",設定!$I$15="",設定!$I$15="独立"),"",IF($M1079="","　－　",IF($L1079="",IF(設定!$I$15="所・名","　－　・"&amp;$M1079,IF(設定!$I$15="所/名","　－　 / "&amp;$M1079,IF(設定!$I$15="(所)名","(　－　) "&amp;$M1079,IF(設定!$I$15="名・所",$M1079&amp;"・　－　",IF(設定!$I$15="名/所",$M1079&amp;" / 　－　",IF(設定!$I$15="名(所)",$M1079&amp;"(　－　)")))))),IF(設定!$I$15="所・名",INDEX(リスト!$S$2:$S$48,MATCH($L1079,リスト!$R$2:$R$48,0))&amp;"・"&amp;$M1079,IF(設定!$I$15="所/名",INDEX(リスト!$S$2:$S$48,MATCH($L1079,リスト!$R$2:$R$48,0))&amp;" / "&amp;$M1079,IF(設定!$I$15="(所)名","("&amp;INDEX(リスト!$S$2:$S$48,MATCH($L1079,リスト!$R$2:$R$48,0))&amp;") "&amp;$M1079,IF(設定!$I$15="名・所",$M1079&amp;"・"&amp;INDEX(リスト!$S$2:$S$48,MATCH($L1079,リスト!$R$2:$R$48,0)),IF(設定!$I$15="名/所",$M1079&amp;" / "&amp;INDEX(リスト!$S$2:$S$48,MATCH($L1079,リスト!$R$2:$R$48,0)),IF(設定!$I$15="名(所)",$M1079&amp;" ("&amp;INDEX(リスト!$S$2:$S$48,MATCH($L1079,リスト!$R$2:$R$48,0))&amp;")")))))))))</f>
        <v/>
      </c>
    </row>
    <row r="1080" spans="15:22" x14ac:dyDescent="0.4">
      <c r="O1080" s="2" t="str">
        <f>IFERROR(IF($B1080="","",INDEX(所属情報!$E:$E,MATCH($A1080,所属情報!$A:$A,0))),"")</f>
        <v/>
      </c>
      <c r="P1080" s="2" t="str">
        <f t="shared" si="48"/>
        <v/>
      </c>
      <c r="Q1080" s="2" t="str">
        <f t="shared" si="49"/>
        <v/>
      </c>
      <c r="R1080" s="2" t="str">
        <f t="shared" si="50"/>
        <v/>
      </c>
      <c r="S1080" s="2" t="str">
        <f>IFERROR(IF($F1080="","",INDEX(リスト!$C:$C,MATCH($F1080,リスト!$B:$B,0))),"")</f>
        <v/>
      </c>
      <c r="T1080" s="2" t="str">
        <f>IFERROR(IF($K1080="","",INDEX(リスト!$F:$F,MATCH($K1080,リスト!$E:$E,0))),"")</f>
        <v/>
      </c>
      <c r="U1080" s="2" t="str">
        <f>IF($B1080="","",RIGHT($G1080*1000+200+COUNTIF($G$2:$G1080,$G1080),9))</f>
        <v/>
      </c>
      <c r="V1080" s="2" t="str">
        <f>IF(OR($B1080="",設定!$I$15="",設定!$I$15="独立"),"",IF($M1080="","　－　",IF($L1080="",IF(設定!$I$15="所・名","　－　・"&amp;$M1080,IF(設定!$I$15="所/名","　－　 / "&amp;$M1080,IF(設定!$I$15="(所)名","(　－　) "&amp;$M1080,IF(設定!$I$15="名・所",$M1080&amp;"・　－　",IF(設定!$I$15="名/所",$M1080&amp;" / 　－　",IF(設定!$I$15="名(所)",$M1080&amp;"(　－　)")))))),IF(設定!$I$15="所・名",INDEX(リスト!$S$2:$S$48,MATCH($L1080,リスト!$R$2:$R$48,0))&amp;"・"&amp;$M1080,IF(設定!$I$15="所/名",INDEX(リスト!$S$2:$S$48,MATCH($L1080,リスト!$R$2:$R$48,0))&amp;" / "&amp;$M1080,IF(設定!$I$15="(所)名","("&amp;INDEX(リスト!$S$2:$S$48,MATCH($L1080,リスト!$R$2:$R$48,0))&amp;") "&amp;$M1080,IF(設定!$I$15="名・所",$M1080&amp;"・"&amp;INDEX(リスト!$S$2:$S$48,MATCH($L1080,リスト!$R$2:$R$48,0)),IF(設定!$I$15="名/所",$M1080&amp;" / "&amp;INDEX(リスト!$S$2:$S$48,MATCH($L1080,リスト!$R$2:$R$48,0)),IF(設定!$I$15="名(所)",$M1080&amp;" ("&amp;INDEX(リスト!$S$2:$S$48,MATCH($L1080,リスト!$R$2:$R$48,0))&amp;")")))))))))</f>
        <v/>
      </c>
    </row>
    <row r="1081" spans="15:22" x14ac:dyDescent="0.4">
      <c r="O1081" s="2" t="str">
        <f>IFERROR(IF($B1081="","",INDEX(所属情報!$E:$E,MATCH($A1081,所属情報!$A:$A,0))),"")</f>
        <v/>
      </c>
      <c r="P1081" s="2" t="str">
        <f t="shared" si="48"/>
        <v/>
      </c>
      <c r="Q1081" s="2" t="str">
        <f t="shared" si="49"/>
        <v/>
      </c>
      <c r="R1081" s="2" t="str">
        <f t="shared" si="50"/>
        <v/>
      </c>
      <c r="S1081" s="2" t="str">
        <f>IFERROR(IF($F1081="","",INDEX(リスト!$C:$C,MATCH($F1081,リスト!$B:$B,0))),"")</f>
        <v/>
      </c>
      <c r="T1081" s="2" t="str">
        <f>IFERROR(IF($K1081="","",INDEX(リスト!$F:$F,MATCH($K1081,リスト!$E:$E,0))),"")</f>
        <v/>
      </c>
      <c r="U1081" s="2" t="str">
        <f>IF($B1081="","",RIGHT($G1081*1000+200+COUNTIF($G$2:$G1081,$G1081),9))</f>
        <v/>
      </c>
      <c r="V1081" s="2" t="str">
        <f>IF(OR($B1081="",設定!$I$15="",設定!$I$15="独立"),"",IF($M1081="","　－　",IF($L1081="",IF(設定!$I$15="所・名","　－　・"&amp;$M1081,IF(設定!$I$15="所/名","　－　 / "&amp;$M1081,IF(設定!$I$15="(所)名","(　－　) "&amp;$M1081,IF(設定!$I$15="名・所",$M1081&amp;"・　－　",IF(設定!$I$15="名/所",$M1081&amp;" / 　－　",IF(設定!$I$15="名(所)",$M1081&amp;"(　－　)")))))),IF(設定!$I$15="所・名",INDEX(リスト!$S$2:$S$48,MATCH($L1081,リスト!$R$2:$R$48,0))&amp;"・"&amp;$M1081,IF(設定!$I$15="所/名",INDEX(リスト!$S$2:$S$48,MATCH($L1081,リスト!$R$2:$R$48,0))&amp;" / "&amp;$M1081,IF(設定!$I$15="(所)名","("&amp;INDEX(リスト!$S$2:$S$48,MATCH($L1081,リスト!$R$2:$R$48,0))&amp;") "&amp;$M1081,IF(設定!$I$15="名・所",$M1081&amp;"・"&amp;INDEX(リスト!$S$2:$S$48,MATCH($L1081,リスト!$R$2:$R$48,0)),IF(設定!$I$15="名/所",$M1081&amp;" / "&amp;INDEX(リスト!$S$2:$S$48,MATCH($L1081,リスト!$R$2:$R$48,0)),IF(設定!$I$15="名(所)",$M1081&amp;" ("&amp;INDEX(リスト!$S$2:$S$48,MATCH($L1081,リスト!$R$2:$R$48,0))&amp;")")))))))))</f>
        <v/>
      </c>
    </row>
    <row r="1082" spans="15:22" x14ac:dyDescent="0.4">
      <c r="O1082" s="2" t="str">
        <f>IFERROR(IF($B1082="","",INDEX(所属情報!$E:$E,MATCH($A1082,所属情報!$A:$A,0))),"")</f>
        <v/>
      </c>
      <c r="P1082" s="2" t="str">
        <f t="shared" si="48"/>
        <v/>
      </c>
      <c r="Q1082" s="2" t="str">
        <f t="shared" si="49"/>
        <v/>
      </c>
      <c r="R1082" s="2" t="str">
        <f t="shared" si="50"/>
        <v/>
      </c>
      <c r="S1082" s="2" t="str">
        <f>IFERROR(IF($F1082="","",INDEX(リスト!$C:$C,MATCH($F1082,リスト!$B:$B,0))),"")</f>
        <v/>
      </c>
      <c r="T1082" s="2" t="str">
        <f>IFERROR(IF($K1082="","",INDEX(リスト!$F:$F,MATCH($K1082,リスト!$E:$E,0))),"")</f>
        <v/>
      </c>
      <c r="U1082" s="2" t="str">
        <f>IF($B1082="","",RIGHT($G1082*1000+200+COUNTIF($G$2:$G1082,$G1082),9))</f>
        <v/>
      </c>
      <c r="V1082" s="2" t="str">
        <f>IF(OR($B1082="",設定!$I$15="",設定!$I$15="独立"),"",IF($M1082="","　－　",IF($L1082="",IF(設定!$I$15="所・名","　－　・"&amp;$M1082,IF(設定!$I$15="所/名","　－　 / "&amp;$M1082,IF(設定!$I$15="(所)名","(　－　) "&amp;$M1082,IF(設定!$I$15="名・所",$M1082&amp;"・　－　",IF(設定!$I$15="名/所",$M1082&amp;" / 　－　",IF(設定!$I$15="名(所)",$M1082&amp;"(　－　)")))))),IF(設定!$I$15="所・名",INDEX(リスト!$S$2:$S$48,MATCH($L1082,リスト!$R$2:$R$48,0))&amp;"・"&amp;$M1082,IF(設定!$I$15="所/名",INDEX(リスト!$S$2:$S$48,MATCH($L1082,リスト!$R$2:$R$48,0))&amp;" / "&amp;$M1082,IF(設定!$I$15="(所)名","("&amp;INDEX(リスト!$S$2:$S$48,MATCH($L1082,リスト!$R$2:$R$48,0))&amp;") "&amp;$M1082,IF(設定!$I$15="名・所",$M1082&amp;"・"&amp;INDEX(リスト!$S$2:$S$48,MATCH($L1082,リスト!$R$2:$R$48,0)),IF(設定!$I$15="名/所",$M1082&amp;" / "&amp;INDEX(リスト!$S$2:$S$48,MATCH($L1082,リスト!$R$2:$R$48,0)),IF(設定!$I$15="名(所)",$M1082&amp;" ("&amp;INDEX(リスト!$S$2:$S$48,MATCH($L1082,リスト!$R$2:$R$48,0))&amp;")")))))))))</f>
        <v/>
      </c>
    </row>
    <row r="1083" spans="15:22" x14ac:dyDescent="0.4">
      <c r="O1083" s="2" t="str">
        <f>IFERROR(IF($B1083="","",INDEX(所属情報!$E:$E,MATCH($A1083,所属情報!$A:$A,0))),"")</f>
        <v/>
      </c>
      <c r="P1083" s="2" t="str">
        <f t="shared" si="48"/>
        <v/>
      </c>
      <c r="Q1083" s="2" t="str">
        <f t="shared" si="49"/>
        <v/>
      </c>
      <c r="R1083" s="2" t="str">
        <f t="shared" si="50"/>
        <v/>
      </c>
      <c r="S1083" s="2" t="str">
        <f>IFERROR(IF($F1083="","",INDEX(リスト!$C:$C,MATCH($F1083,リスト!$B:$B,0))),"")</f>
        <v/>
      </c>
      <c r="T1083" s="2" t="str">
        <f>IFERROR(IF($K1083="","",INDEX(リスト!$F:$F,MATCH($K1083,リスト!$E:$E,0))),"")</f>
        <v/>
      </c>
      <c r="U1083" s="2" t="str">
        <f>IF($B1083="","",RIGHT($G1083*1000+200+COUNTIF($G$2:$G1083,$G1083),9))</f>
        <v/>
      </c>
      <c r="V1083" s="2" t="str">
        <f>IF(OR($B1083="",設定!$I$15="",設定!$I$15="独立"),"",IF($M1083="","　－　",IF($L1083="",IF(設定!$I$15="所・名","　－　・"&amp;$M1083,IF(設定!$I$15="所/名","　－　 / "&amp;$M1083,IF(設定!$I$15="(所)名","(　－　) "&amp;$M1083,IF(設定!$I$15="名・所",$M1083&amp;"・　－　",IF(設定!$I$15="名/所",$M1083&amp;" / 　－　",IF(設定!$I$15="名(所)",$M1083&amp;"(　－　)")))))),IF(設定!$I$15="所・名",INDEX(リスト!$S$2:$S$48,MATCH($L1083,リスト!$R$2:$R$48,0))&amp;"・"&amp;$M1083,IF(設定!$I$15="所/名",INDEX(リスト!$S$2:$S$48,MATCH($L1083,リスト!$R$2:$R$48,0))&amp;" / "&amp;$M1083,IF(設定!$I$15="(所)名","("&amp;INDEX(リスト!$S$2:$S$48,MATCH($L1083,リスト!$R$2:$R$48,0))&amp;") "&amp;$M1083,IF(設定!$I$15="名・所",$M1083&amp;"・"&amp;INDEX(リスト!$S$2:$S$48,MATCH($L1083,リスト!$R$2:$R$48,0)),IF(設定!$I$15="名/所",$M1083&amp;" / "&amp;INDEX(リスト!$S$2:$S$48,MATCH($L1083,リスト!$R$2:$R$48,0)),IF(設定!$I$15="名(所)",$M1083&amp;" ("&amp;INDEX(リスト!$S$2:$S$48,MATCH($L1083,リスト!$R$2:$R$48,0))&amp;")")))))))))</f>
        <v/>
      </c>
    </row>
    <row r="1084" spans="15:22" x14ac:dyDescent="0.4">
      <c r="O1084" s="2" t="str">
        <f>IFERROR(IF($B1084="","",INDEX(所属情報!$E:$E,MATCH($A1084,所属情報!$A:$A,0))),"")</f>
        <v/>
      </c>
      <c r="P1084" s="2" t="str">
        <f t="shared" si="48"/>
        <v/>
      </c>
      <c r="Q1084" s="2" t="str">
        <f t="shared" si="49"/>
        <v/>
      </c>
      <c r="R1084" s="2" t="str">
        <f t="shared" si="50"/>
        <v/>
      </c>
      <c r="S1084" s="2" t="str">
        <f>IFERROR(IF($F1084="","",INDEX(リスト!$C:$C,MATCH($F1084,リスト!$B:$B,0))),"")</f>
        <v/>
      </c>
      <c r="T1084" s="2" t="str">
        <f>IFERROR(IF($K1084="","",INDEX(リスト!$F:$F,MATCH($K1084,リスト!$E:$E,0))),"")</f>
        <v/>
      </c>
      <c r="U1084" s="2" t="str">
        <f>IF($B1084="","",RIGHT($G1084*1000+200+COUNTIF($G$2:$G1084,$G1084),9))</f>
        <v/>
      </c>
      <c r="V1084" s="2" t="str">
        <f>IF(OR($B1084="",設定!$I$15="",設定!$I$15="独立"),"",IF($M1084="","　－　",IF($L1084="",IF(設定!$I$15="所・名","　－　・"&amp;$M1084,IF(設定!$I$15="所/名","　－　 / "&amp;$M1084,IF(設定!$I$15="(所)名","(　－　) "&amp;$M1084,IF(設定!$I$15="名・所",$M1084&amp;"・　－　",IF(設定!$I$15="名/所",$M1084&amp;" / 　－　",IF(設定!$I$15="名(所)",$M1084&amp;"(　－　)")))))),IF(設定!$I$15="所・名",INDEX(リスト!$S$2:$S$48,MATCH($L1084,リスト!$R$2:$R$48,0))&amp;"・"&amp;$M1084,IF(設定!$I$15="所/名",INDEX(リスト!$S$2:$S$48,MATCH($L1084,リスト!$R$2:$R$48,0))&amp;" / "&amp;$M1084,IF(設定!$I$15="(所)名","("&amp;INDEX(リスト!$S$2:$S$48,MATCH($L1084,リスト!$R$2:$R$48,0))&amp;") "&amp;$M1084,IF(設定!$I$15="名・所",$M1084&amp;"・"&amp;INDEX(リスト!$S$2:$S$48,MATCH($L1084,リスト!$R$2:$R$48,0)),IF(設定!$I$15="名/所",$M1084&amp;" / "&amp;INDEX(リスト!$S$2:$S$48,MATCH($L1084,リスト!$R$2:$R$48,0)),IF(設定!$I$15="名(所)",$M1084&amp;" ("&amp;INDEX(リスト!$S$2:$S$48,MATCH($L1084,リスト!$R$2:$R$48,0))&amp;")")))))))))</f>
        <v/>
      </c>
    </row>
    <row r="1085" spans="15:22" x14ac:dyDescent="0.4">
      <c r="O1085" s="2" t="str">
        <f>IFERROR(IF($B1085="","",INDEX(所属情報!$E:$E,MATCH($A1085,所属情報!$A:$A,0))),"")</f>
        <v/>
      </c>
      <c r="P1085" s="2" t="str">
        <f t="shared" si="48"/>
        <v/>
      </c>
      <c r="Q1085" s="2" t="str">
        <f t="shared" si="49"/>
        <v/>
      </c>
      <c r="R1085" s="2" t="str">
        <f t="shared" si="50"/>
        <v/>
      </c>
      <c r="S1085" s="2" t="str">
        <f>IFERROR(IF($F1085="","",INDEX(リスト!$C:$C,MATCH($F1085,リスト!$B:$B,0))),"")</f>
        <v/>
      </c>
      <c r="T1085" s="2" t="str">
        <f>IFERROR(IF($K1085="","",INDEX(リスト!$F:$F,MATCH($K1085,リスト!$E:$E,0))),"")</f>
        <v/>
      </c>
      <c r="U1085" s="2" t="str">
        <f>IF($B1085="","",RIGHT($G1085*1000+200+COUNTIF($G$2:$G1085,$G1085),9))</f>
        <v/>
      </c>
      <c r="V1085" s="2" t="str">
        <f>IF(OR($B1085="",設定!$I$15="",設定!$I$15="独立"),"",IF($M1085="","　－　",IF($L1085="",IF(設定!$I$15="所・名","　－　・"&amp;$M1085,IF(設定!$I$15="所/名","　－　 / "&amp;$M1085,IF(設定!$I$15="(所)名","(　－　) "&amp;$M1085,IF(設定!$I$15="名・所",$M1085&amp;"・　－　",IF(設定!$I$15="名/所",$M1085&amp;" / 　－　",IF(設定!$I$15="名(所)",$M1085&amp;"(　－　)")))))),IF(設定!$I$15="所・名",INDEX(リスト!$S$2:$S$48,MATCH($L1085,リスト!$R$2:$R$48,0))&amp;"・"&amp;$M1085,IF(設定!$I$15="所/名",INDEX(リスト!$S$2:$S$48,MATCH($L1085,リスト!$R$2:$R$48,0))&amp;" / "&amp;$M1085,IF(設定!$I$15="(所)名","("&amp;INDEX(リスト!$S$2:$S$48,MATCH($L1085,リスト!$R$2:$R$48,0))&amp;") "&amp;$M1085,IF(設定!$I$15="名・所",$M1085&amp;"・"&amp;INDEX(リスト!$S$2:$S$48,MATCH($L1085,リスト!$R$2:$R$48,0)),IF(設定!$I$15="名/所",$M1085&amp;" / "&amp;INDEX(リスト!$S$2:$S$48,MATCH($L1085,リスト!$R$2:$R$48,0)),IF(設定!$I$15="名(所)",$M1085&amp;" ("&amp;INDEX(リスト!$S$2:$S$48,MATCH($L1085,リスト!$R$2:$R$48,0))&amp;")")))))))))</f>
        <v/>
      </c>
    </row>
    <row r="1086" spans="15:22" x14ac:dyDescent="0.4">
      <c r="O1086" s="2" t="str">
        <f>IFERROR(IF($B1086="","",INDEX(所属情報!$E:$E,MATCH($A1086,所属情報!$A:$A,0))),"")</f>
        <v/>
      </c>
      <c r="P1086" s="2" t="str">
        <f t="shared" si="48"/>
        <v/>
      </c>
      <c r="Q1086" s="2" t="str">
        <f t="shared" si="49"/>
        <v/>
      </c>
      <c r="R1086" s="2" t="str">
        <f t="shared" si="50"/>
        <v/>
      </c>
      <c r="S1086" s="2" t="str">
        <f>IFERROR(IF($F1086="","",INDEX(リスト!$C:$C,MATCH($F1086,リスト!$B:$B,0))),"")</f>
        <v/>
      </c>
      <c r="T1086" s="2" t="str">
        <f>IFERROR(IF($K1086="","",INDEX(リスト!$F:$F,MATCH($K1086,リスト!$E:$E,0))),"")</f>
        <v/>
      </c>
      <c r="U1086" s="2" t="str">
        <f>IF($B1086="","",RIGHT($G1086*1000+200+COUNTIF($G$2:$G1086,$G1086),9))</f>
        <v/>
      </c>
      <c r="V1086" s="2" t="str">
        <f>IF(OR($B1086="",設定!$I$15="",設定!$I$15="独立"),"",IF($M1086="","　－　",IF($L1086="",IF(設定!$I$15="所・名","　－　・"&amp;$M1086,IF(設定!$I$15="所/名","　－　 / "&amp;$M1086,IF(設定!$I$15="(所)名","(　－　) "&amp;$M1086,IF(設定!$I$15="名・所",$M1086&amp;"・　－　",IF(設定!$I$15="名/所",$M1086&amp;" / 　－　",IF(設定!$I$15="名(所)",$M1086&amp;"(　－　)")))))),IF(設定!$I$15="所・名",INDEX(リスト!$S$2:$S$48,MATCH($L1086,リスト!$R$2:$R$48,0))&amp;"・"&amp;$M1086,IF(設定!$I$15="所/名",INDEX(リスト!$S$2:$S$48,MATCH($L1086,リスト!$R$2:$R$48,0))&amp;" / "&amp;$M1086,IF(設定!$I$15="(所)名","("&amp;INDEX(リスト!$S$2:$S$48,MATCH($L1086,リスト!$R$2:$R$48,0))&amp;") "&amp;$M1086,IF(設定!$I$15="名・所",$M1086&amp;"・"&amp;INDEX(リスト!$S$2:$S$48,MATCH($L1086,リスト!$R$2:$R$48,0)),IF(設定!$I$15="名/所",$M1086&amp;" / "&amp;INDEX(リスト!$S$2:$S$48,MATCH($L1086,リスト!$R$2:$R$48,0)),IF(設定!$I$15="名(所)",$M1086&amp;" ("&amp;INDEX(リスト!$S$2:$S$48,MATCH($L1086,リスト!$R$2:$R$48,0))&amp;")")))))))))</f>
        <v/>
      </c>
    </row>
    <row r="1087" spans="15:22" x14ac:dyDescent="0.4">
      <c r="O1087" s="2" t="str">
        <f>IFERROR(IF($B1087="","",INDEX(所属情報!$E:$E,MATCH($A1087,所属情報!$A:$A,0))),"")</f>
        <v/>
      </c>
      <c r="P1087" s="2" t="str">
        <f t="shared" si="48"/>
        <v/>
      </c>
      <c r="Q1087" s="2" t="str">
        <f t="shared" si="49"/>
        <v/>
      </c>
      <c r="R1087" s="2" t="str">
        <f t="shared" si="50"/>
        <v/>
      </c>
      <c r="S1087" s="2" t="str">
        <f>IFERROR(IF($F1087="","",INDEX(リスト!$C:$C,MATCH($F1087,リスト!$B:$B,0))),"")</f>
        <v/>
      </c>
      <c r="T1087" s="2" t="str">
        <f>IFERROR(IF($K1087="","",INDEX(リスト!$F:$F,MATCH($K1087,リスト!$E:$E,0))),"")</f>
        <v/>
      </c>
      <c r="U1087" s="2" t="str">
        <f>IF($B1087="","",RIGHT($G1087*1000+200+COUNTIF($G$2:$G1087,$G1087),9))</f>
        <v/>
      </c>
      <c r="V1087" s="2" t="str">
        <f>IF(OR($B1087="",設定!$I$15="",設定!$I$15="独立"),"",IF($M1087="","　－　",IF($L1087="",IF(設定!$I$15="所・名","　－　・"&amp;$M1087,IF(設定!$I$15="所/名","　－　 / "&amp;$M1087,IF(設定!$I$15="(所)名","(　－　) "&amp;$M1087,IF(設定!$I$15="名・所",$M1087&amp;"・　－　",IF(設定!$I$15="名/所",$M1087&amp;" / 　－　",IF(設定!$I$15="名(所)",$M1087&amp;"(　－　)")))))),IF(設定!$I$15="所・名",INDEX(リスト!$S$2:$S$48,MATCH($L1087,リスト!$R$2:$R$48,0))&amp;"・"&amp;$M1087,IF(設定!$I$15="所/名",INDEX(リスト!$S$2:$S$48,MATCH($L1087,リスト!$R$2:$R$48,0))&amp;" / "&amp;$M1087,IF(設定!$I$15="(所)名","("&amp;INDEX(リスト!$S$2:$S$48,MATCH($L1087,リスト!$R$2:$R$48,0))&amp;") "&amp;$M1087,IF(設定!$I$15="名・所",$M1087&amp;"・"&amp;INDEX(リスト!$S$2:$S$48,MATCH($L1087,リスト!$R$2:$R$48,0)),IF(設定!$I$15="名/所",$M1087&amp;" / "&amp;INDEX(リスト!$S$2:$S$48,MATCH($L1087,リスト!$R$2:$R$48,0)),IF(設定!$I$15="名(所)",$M1087&amp;" ("&amp;INDEX(リスト!$S$2:$S$48,MATCH($L1087,リスト!$R$2:$R$48,0))&amp;")")))))))))</f>
        <v/>
      </c>
    </row>
    <row r="1088" spans="15:22" x14ac:dyDescent="0.4">
      <c r="O1088" s="2" t="str">
        <f>IFERROR(IF($B1088="","",INDEX(所属情報!$E:$E,MATCH($A1088,所属情報!$A:$A,0))),"")</f>
        <v/>
      </c>
      <c r="P1088" s="2" t="str">
        <f t="shared" si="48"/>
        <v/>
      </c>
      <c r="Q1088" s="2" t="str">
        <f t="shared" si="49"/>
        <v/>
      </c>
      <c r="R1088" s="2" t="str">
        <f t="shared" si="50"/>
        <v/>
      </c>
      <c r="S1088" s="2" t="str">
        <f>IFERROR(IF($F1088="","",INDEX(リスト!$C:$C,MATCH($F1088,リスト!$B:$B,0))),"")</f>
        <v/>
      </c>
      <c r="T1088" s="2" t="str">
        <f>IFERROR(IF($K1088="","",INDEX(リスト!$F:$F,MATCH($K1088,リスト!$E:$E,0))),"")</f>
        <v/>
      </c>
      <c r="U1088" s="2" t="str">
        <f>IF($B1088="","",RIGHT($G1088*1000+200+COUNTIF($G$2:$G1088,$G1088),9))</f>
        <v/>
      </c>
      <c r="V1088" s="2" t="str">
        <f>IF(OR($B1088="",設定!$I$15="",設定!$I$15="独立"),"",IF($M1088="","　－　",IF($L1088="",IF(設定!$I$15="所・名","　－　・"&amp;$M1088,IF(設定!$I$15="所/名","　－　 / "&amp;$M1088,IF(設定!$I$15="(所)名","(　－　) "&amp;$M1088,IF(設定!$I$15="名・所",$M1088&amp;"・　－　",IF(設定!$I$15="名/所",$M1088&amp;" / 　－　",IF(設定!$I$15="名(所)",$M1088&amp;"(　－　)")))))),IF(設定!$I$15="所・名",INDEX(リスト!$S$2:$S$48,MATCH($L1088,リスト!$R$2:$R$48,0))&amp;"・"&amp;$M1088,IF(設定!$I$15="所/名",INDEX(リスト!$S$2:$S$48,MATCH($L1088,リスト!$R$2:$R$48,0))&amp;" / "&amp;$M1088,IF(設定!$I$15="(所)名","("&amp;INDEX(リスト!$S$2:$S$48,MATCH($L1088,リスト!$R$2:$R$48,0))&amp;") "&amp;$M1088,IF(設定!$I$15="名・所",$M1088&amp;"・"&amp;INDEX(リスト!$S$2:$S$48,MATCH($L1088,リスト!$R$2:$R$48,0)),IF(設定!$I$15="名/所",$M1088&amp;" / "&amp;INDEX(リスト!$S$2:$S$48,MATCH($L1088,リスト!$R$2:$R$48,0)),IF(設定!$I$15="名(所)",$M1088&amp;" ("&amp;INDEX(リスト!$S$2:$S$48,MATCH($L1088,リスト!$R$2:$R$48,0))&amp;")")))))))))</f>
        <v/>
      </c>
    </row>
    <row r="1089" spans="15:22" x14ac:dyDescent="0.4">
      <c r="O1089" s="2" t="str">
        <f>IFERROR(IF($B1089="","",INDEX(所属情報!$E:$E,MATCH($A1089,所属情報!$A:$A,0))),"")</f>
        <v/>
      </c>
      <c r="P1089" s="2" t="str">
        <f t="shared" si="48"/>
        <v/>
      </c>
      <c r="Q1089" s="2" t="str">
        <f t="shared" si="49"/>
        <v/>
      </c>
      <c r="R1089" s="2" t="str">
        <f t="shared" si="50"/>
        <v/>
      </c>
      <c r="S1089" s="2" t="str">
        <f>IFERROR(IF($F1089="","",INDEX(リスト!$C:$C,MATCH($F1089,リスト!$B:$B,0))),"")</f>
        <v/>
      </c>
      <c r="T1089" s="2" t="str">
        <f>IFERROR(IF($K1089="","",INDEX(リスト!$F:$F,MATCH($K1089,リスト!$E:$E,0))),"")</f>
        <v/>
      </c>
      <c r="U1089" s="2" t="str">
        <f>IF($B1089="","",RIGHT($G1089*1000+200+COUNTIF($G$2:$G1089,$G1089),9))</f>
        <v/>
      </c>
      <c r="V1089" s="2" t="str">
        <f>IF(OR($B1089="",設定!$I$15="",設定!$I$15="独立"),"",IF($M1089="","　－　",IF($L1089="",IF(設定!$I$15="所・名","　－　・"&amp;$M1089,IF(設定!$I$15="所/名","　－　 / "&amp;$M1089,IF(設定!$I$15="(所)名","(　－　) "&amp;$M1089,IF(設定!$I$15="名・所",$M1089&amp;"・　－　",IF(設定!$I$15="名/所",$M1089&amp;" / 　－　",IF(設定!$I$15="名(所)",$M1089&amp;"(　－　)")))))),IF(設定!$I$15="所・名",INDEX(リスト!$S$2:$S$48,MATCH($L1089,リスト!$R$2:$R$48,0))&amp;"・"&amp;$M1089,IF(設定!$I$15="所/名",INDEX(リスト!$S$2:$S$48,MATCH($L1089,リスト!$R$2:$R$48,0))&amp;" / "&amp;$M1089,IF(設定!$I$15="(所)名","("&amp;INDEX(リスト!$S$2:$S$48,MATCH($L1089,リスト!$R$2:$R$48,0))&amp;") "&amp;$M1089,IF(設定!$I$15="名・所",$M1089&amp;"・"&amp;INDEX(リスト!$S$2:$S$48,MATCH($L1089,リスト!$R$2:$R$48,0)),IF(設定!$I$15="名/所",$M1089&amp;" / "&amp;INDEX(リスト!$S$2:$S$48,MATCH($L1089,リスト!$R$2:$R$48,0)),IF(設定!$I$15="名(所)",$M1089&amp;" ("&amp;INDEX(リスト!$S$2:$S$48,MATCH($L1089,リスト!$R$2:$R$48,0))&amp;")")))))))))</f>
        <v/>
      </c>
    </row>
    <row r="1090" spans="15:22" x14ac:dyDescent="0.4">
      <c r="O1090" s="2" t="str">
        <f>IFERROR(IF($B1090="","",INDEX(所属情報!$E:$E,MATCH($A1090,所属情報!$A:$A,0))),"")</f>
        <v/>
      </c>
      <c r="P1090" s="2" t="str">
        <f t="shared" si="48"/>
        <v/>
      </c>
      <c r="Q1090" s="2" t="str">
        <f t="shared" si="49"/>
        <v/>
      </c>
      <c r="R1090" s="2" t="str">
        <f t="shared" si="50"/>
        <v/>
      </c>
      <c r="S1090" s="2" t="str">
        <f>IFERROR(IF($F1090="","",INDEX(リスト!$C:$C,MATCH($F1090,リスト!$B:$B,0))),"")</f>
        <v/>
      </c>
      <c r="T1090" s="2" t="str">
        <f>IFERROR(IF($K1090="","",INDEX(リスト!$F:$F,MATCH($K1090,リスト!$E:$E,0))),"")</f>
        <v/>
      </c>
      <c r="U1090" s="2" t="str">
        <f>IF($B1090="","",RIGHT($G1090*1000+200+COUNTIF($G$2:$G1090,$G1090),9))</f>
        <v/>
      </c>
      <c r="V1090" s="2" t="str">
        <f>IF(OR($B1090="",設定!$I$15="",設定!$I$15="独立"),"",IF($M1090="","　－　",IF($L1090="",IF(設定!$I$15="所・名","　－　・"&amp;$M1090,IF(設定!$I$15="所/名","　－　 / "&amp;$M1090,IF(設定!$I$15="(所)名","(　－　) "&amp;$M1090,IF(設定!$I$15="名・所",$M1090&amp;"・　－　",IF(設定!$I$15="名/所",$M1090&amp;" / 　－　",IF(設定!$I$15="名(所)",$M1090&amp;"(　－　)")))))),IF(設定!$I$15="所・名",INDEX(リスト!$S$2:$S$48,MATCH($L1090,リスト!$R$2:$R$48,0))&amp;"・"&amp;$M1090,IF(設定!$I$15="所/名",INDEX(リスト!$S$2:$S$48,MATCH($L1090,リスト!$R$2:$R$48,0))&amp;" / "&amp;$M1090,IF(設定!$I$15="(所)名","("&amp;INDEX(リスト!$S$2:$S$48,MATCH($L1090,リスト!$R$2:$R$48,0))&amp;") "&amp;$M1090,IF(設定!$I$15="名・所",$M1090&amp;"・"&amp;INDEX(リスト!$S$2:$S$48,MATCH($L1090,リスト!$R$2:$R$48,0)),IF(設定!$I$15="名/所",$M1090&amp;" / "&amp;INDEX(リスト!$S$2:$S$48,MATCH($L1090,リスト!$R$2:$R$48,0)),IF(設定!$I$15="名(所)",$M1090&amp;" ("&amp;INDEX(リスト!$S$2:$S$48,MATCH($L1090,リスト!$R$2:$R$48,0))&amp;")")))))))))</f>
        <v/>
      </c>
    </row>
    <row r="1091" spans="15:22" x14ac:dyDescent="0.4">
      <c r="O1091" s="2" t="str">
        <f>IFERROR(IF($B1091="","",INDEX(所属情報!$E:$E,MATCH($A1091,所属情報!$A:$A,0))),"")</f>
        <v/>
      </c>
      <c r="P1091" s="2" t="str">
        <f t="shared" ref="P1091:P1154" si="51">IF($C1091="","",IF($E1091="",$C1091,$C1091&amp;" ("&amp;$E1091&amp;")"))</f>
        <v/>
      </c>
      <c r="Q1091" s="2" t="str">
        <f t="shared" ref="Q1091:Q1154" si="52">IF($D1091="","",ASC($D1091))</f>
        <v/>
      </c>
      <c r="R1091" s="2" t="str">
        <f t="shared" ref="R1091:R1154" si="53">IF($I1091="","",UPPER($I1091)&amp;" "&amp;UPPER(LEFT($J1091,1))&amp;LOWER(RIGHT($J1091,LEN($J1091)-1))&amp;" ("&amp;MID($G1091,3,2)&amp;")")</f>
        <v/>
      </c>
      <c r="S1091" s="2" t="str">
        <f>IFERROR(IF($F1091="","",INDEX(リスト!$C:$C,MATCH($F1091,リスト!$B:$B,0))),"")</f>
        <v/>
      </c>
      <c r="T1091" s="2" t="str">
        <f>IFERROR(IF($K1091="","",INDEX(リスト!$F:$F,MATCH($K1091,リスト!$E:$E,0))),"")</f>
        <v/>
      </c>
      <c r="U1091" s="2" t="str">
        <f>IF($B1091="","",RIGHT($G1091*1000+200+COUNTIF($G$2:$G1091,$G1091),9))</f>
        <v/>
      </c>
      <c r="V1091" s="2" t="str">
        <f>IF(OR($B1091="",設定!$I$15="",設定!$I$15="独立"),"",IF($M1091="","　－　",IF($L1091="",IF(設定!$I$15="所・名","　－　・"&amp;$M1091,IF(設定!$I$15="所/名","　－　 / "&amp;$M1091,IF(設定!$I$15="(所)名","(　－　) "&amp;$M1091,IF(設定!$I$15="名・所",$M1091&amp;"・　－　",IF(設定!$I$15="名/所",$M1091&amp;" / 　－　",IF(設定!$I$15="名(所)",$M1091&amp;"(　－　)")))))),IF(設定!$I$15="所・名",INDEX(リスト!$S$2:$S$48,MATCH($L1091,リスト!$R$2:$R$48,0))&amp;"・"&amp;$M1091,IF(設定!$I$15="所/名",INDEX(リスト!$S$2:$S$48,MATCH($L1091,リスト!$R$2:$R$48,0))&amp;" / "&amp;$M1091,IF(設定!$I$15="(所)名","("&amp;INDEX(リスト!$S$2:$S$48,MATCH($L1091,リスト!$R$2:$R$48,0))&amp;") "&amp;$M1091,IF(設定!$I$15="名・所",$M1091&amp;"・"&amp;INDEX(リスト!$S$2:$S$48,MATCH($L1091,リスト!$R$2:$R$48,0)),IF(設定!$I$15="名/所",$M1091&amp;" / "&amp;INDEX(リスト!$S$2:$S$48,MATCH($L1091,リスト!$R$2:$R$48,0)),IF(設定!$I$15="名(所)",$M1091&amp;" ("&amp;INDEX(リスト!$S$2:$S$48,MATCH($L1091,リスト!$R$2:$R$48,0))&amp;")")))))))))</f>
        <v/>
      </c>
    </row>
    <row r="1092" spans="15:22" x14ac:dyDescent="0.4">
      <c r="O1092" s="2" t="str">
        <f>IFERROR(IF($B1092="","",INDEX(所属情報!$E:$E,MATCH($A1092,所属情報!$A:$A,0))),"")</f>
        <v/>
      </c>
      <c r="P1092" s="2" t="str">
        <f t="shared" si="51"/>
        <v/>
      </c>
      <c r="Q1092" s="2" t="str">
        <f t="shared" si="52"/>
        <v/>
      </c>
      <c r="R1092" s="2" t="str">
        <f t="shared" si="53"/>
        <v/>
      </c>
      <c r="S1092" s="2" t="str">
        <f>IFERROR(IF($F1092="","",INDEX(リスト!$C:$C,MATCH($F1092,リスト!$B:$B,0))),"")</f>
        <v/>
      </c>
      <c r="T1092" s="2" t="str">
        <f>IFERROR(IF($K1092="","",INDEX(リスト!$F:$F,MATCH($K1092,リスト!$E:$E,0))),"")</f>
        <v/>
      </c>
      <c r="U1092" s="2" t="str">
        <f>IF($B1092="","",RIGHT($G1092*1000+200+COUNTIF($G$2:$G1092,$G1092),9))</f>
        <v/>
      </c>
      <c r="V1092" s="2" t="str">
        <f>IF(OR($B1092="",設定!$I$15="",設定!$I$15="独立"),"",IF($M1092="","　－　",IF($L1092="",IF(設定!$I$15="所・名","　－　・"&amp;$M1092,IF(設定!$I$15="所/名","　－　 / "&amp;$M1092,IF(設定!$I$15="(所)名","(　－　) "&amp;$M1092,IF(設定!$I$15="名・所",$M1092&amp;"・　－　",IF(設定!$I$15="名/所",$M1092&amp;" / 　－　",IF(設定!$I$15="名(所)",$M1092&amp;"(　－　)")))))),IF(設定!$I$15="所・名",INDEX(リスト!$S$2:$S$48,MATCH($L1092,リスト!$R$2:$R$48,0))&amp;"・"&amp;$M1092,IF(設定!$I$15="所/名",INDEX(リスト!$S$2:$S$48,MATCH($L1092,リスト!$R$2:$R$48,0))&amp;" / "&amp;$M1092,IF(設定!$I$15="(所)名","("&amp;INDEX(リスト!$S$2:$S$48,MATCH($L1092,リスト!$R$2:$R$48,0))&amp;") "&amp;$M1092,IF(設定!$I$15="名・所",$M1092&amp;"・"&amp;INDEX(リスト!$S$2:$S$48,MATCH($L1092,リスト!$R$2:$R$48,0)),IF(設定!$I$15="名/所",$M1092&amp;" / "&amp;INDEX(リスト!$S$2:$S$48,MATCH($L1092,リスト!$R$2:$R$48,0)),IF(設定!$I$15="名(所)",$M1092&amp;" ("&amp;INDEX(リスト!$S$2:$S$48,MATCH($L1092,リスト!$R$2:$R$48,0))&amp;")")))))))))</f>
        <v/>
      </c>
    </row>
    <row r="1093" spans="15:22" x14ac:dyDescent="0.4">
      <c r="O1093" s="2" t="str">
        <f>IFERROR(IF($B1093="","",INDEX(所属情報!$E:$E,MATCH($A1093,所属情報!$A:$A,0))),"")</f>
        <v/>
      </c>
      <c r="P1093" s="2" t="str">
        <f t="shared" si="51"/>
        <v/>
      </c>
      <c r="Q1093" s="2" t="str">
        <f t="shared" si="52"/>
        <v/>
      </c>
      <c r="R1093" s="2" t="str">
        <f t="shared" si="53"/>
        <v/>
      </c>
      <c r="S1093" s="2" t="str">
        <f>IFERROR(IF($F1093="","",INDEX(リスト!$C:$C,MATCH($F1093,リスト!$B:$B,0))),"")</f>
        <v/>
      </c>
      <c r="T1093" s="2" t="str">
        <f>IFERROR(IF($K1093="","",INDEX(リスト!$F:$F,MATCH($K1093,リスト!$E:$E,0))),"")</f>
        <v/>
      </c>
      <c r="U1093" s="2" t="str">
        <f>IF($B1093="","",RIGHT($G1093*1000+200+COUNTIF($G$2:$G1093,$G1093),9))</f>
        <v/>
      </c>
      <c r="V1093" s="2" t="str">
        <f>IF(OR($B1093="",設定!$I$15="",設定!$I$15="独立"),"",IF($M1093="","　－　",IF($L1093="",IF(設定!$I$15="所・名","　－　・"&amp;$M1093,IF(設定!$I$15="所/名","　－　 / "&amp;$M1093,IF(設定!$I$15="(所)名","(　－　) "&amp;$M1093,IF(設定!$I$15="名・所",$M1093&amp;"・　－　",IF(設定!$I$15="名/所",$M1093&amp;" / 　－　",IF(設定!$I$15="名(所)",$M1093&amp;"(　－　)")))))),IF(設定!$I$15="所・名",INDEX(リスト!$S$2:$S$48,MATCH($L1093,リスト!$R$2:$R$48,0))&amp;"・"&amp;$M1093,IF(設定!$I$15="所/名",INDEX(リスト!$S$2:$S$48,MATCH($L1093,リスト!$R$2:$R$48,0))&amp;" / "&amp;$M1093,IF(設定!$I$15="(所)名","("&amp;INDEX(リスト!$S$2:$S$48,MATCH($L1093,リスト!$R$2:$R$48,0))&amp;") "&amp;$M1093,IF(設定!$I$15="名・所",$M1093&amp;"・"&amp;INDEX(リスト!$S$2:$S$48,MATCH($L1093,リスト!$R$2:$R$48,0)),IF(設定!$I$15="名/所",$M1093&amp;" / "&amp;INDEX(リスト!$S$2:$S$48,MATCH($L1093,リスト!$R$2:$R$48,0)),IF(設定!$I$15="名(所)",$M1093&amp;" ("&amp;INDEX(リスト!$S$2:$S$48,MATCH($L1093,リスト!$R$2:$R$48,0))&amp;")")))))))))</f>
        <v/>
      </c>
    </row>
    <row r="1094" spans="15:22" x14ac:dyDescent="0.4">
      <c r="O1094" s="2" t="str">
        <f>IFERROR(IF($B1094="","",INDEX(所属情報!$E:$E,MATCH($A1094,所属情報!$A:$A,0))),"")</f>
        <v/>
      </c>
      <c r="P1094" s="2" t="str">
        <f t="shared" si="51"/>
        <v/>
      </c>
      <c r="Q1094" s="2" t="str">
        <f t="shared" si="52"/>
        <v/>
      </c>
      <c r="R1094" s="2" t="str">
        <f t="shared" si="53"/>
        <v/>
      </c>
      <c r="S1094" s="2" t="str">
        <f>IFERROR(IF($F1094="","",INDEX(リスト!$C:$C,MATCH($F1094,リスト!$B:$B,0))),"")</f>
        <v/>
      </c>
      <c r="T1094" s="2" t="str">
        <f>IFERROR(IF($K1094="","",INDEX(リスト!$F:$F,MATCH($K1094,リスト!$E:$E,0))),"")</f>
        <v/>
      </c>
      <c r="U1094" s="2" t="str">
        <f>IF($B1094="","",RIGHT($G1094*1000+200+COUNTIF($G$2:$G1094,$G1094),9))</f>
        <v/>
      </c>
      <c r="V1094" s="2" t="str">
        <f>IF(OR($B1094="",設定!$I$15="",設定!$I$15="独立"),"",IF($M1094="","　－　",IF($L1094="",IF(設定!$I$15="所・名","　－　・"&amp;$M1094,IF(設定!$I$15="所/名","　－　 / "&amp;$M1094,IF(設定!$I$15="(所)名","(　－　) "&amp;$M1094,IF(設定!$I$15="名・所",$M1094&amp;"・　－　",IF(設定!$I$15="名/所",$M1094&amp;" / 　－　",IF(設定!$I$15="名(所)",$M1094&amp;"(　－　)")))))),IF(設定!$I$15="所・名",INDEX(リスト!$S$2:$S$48,MATCH($L1094,リスト!$R$2:$R$48,0))&amp;"・"&amp;$M1094,IF(設定!$I$15="所/名",INDEX(リスト!$S$2:$S$48,MATCH($L1094,リスト!$R$2:$R$48,0))&amp;" / "&amp;$M1094,IF(設定!$I$15="(所)名","("&amp;INDEX(リスト!$S$2:$S$48,MATCH($L1094,リスト!$R$2:$R$48,0))&amp;") "&amp;$M1094,IF(設定!$I$15="名・所",$M1094&amp;"・"&amp;INDEX(リスト!$S$2:$S$48,MATCH($L1094,リスト!$R$2:$R$48,0)),IF(設定!$I$15="名/所",$M1094&amp;" / "&amp;INDEX(リスト!$S$2:$S$48,MATCH($L1094,リスト!$R$2:$R$48,0)),IF(設定!$I$15="名(所)",$M1094&amp;" ("&amp;INDEX(リスト!$S$2:$S$48,MATCH($L1094,リスト!$R$2:$R$48,0))&amp;")")))))))))</f>
        <v/>
      </c>
    </row>
    <row r="1095" spans="15:22" x14ac:dyDescent="0.4">
      <c r="O1095" s="2" t="str">
        <f>IFERROR(IF($B1095="","",INDEX(所属情報!$E:$E,MATCH($A1095,所属情報!$A:$A,0))),"")</f>
        <v/>
      </c>
      <c r="P1095" s="2" t="str">
        <f t="shared" si="51"/>
        <v/>
      </c>
      <c r="Q1095" s="2" t="str">
        <f t="shared" si="52"/>
        <v/>
      </c>
      <c r="R1095" s="2" t="str">
        <f t="shared" si="53"/>
        <v/>
      </c>
      <c r="S1095" s="2" t="str">
        <f>IFERROR(IF($F1095="","",INDEX(リスト!$C:$C,MATCH($F1095,リスト!$B:$B,0))),"")</f>
        <v/>
      </c>
      <c r="T1095" s="2" t="str">
        <f>IFERROR(IF($K1095="","",INDEX(リスト!$F:$F,MATCH($K1095,リスト!$E:$E,0))),"")</f>
        <v/>
      </c>
      <c r="U1095" s="2" t="str">
        <f>IF($B1095="","",RIGHT($G1095*1000+200+COUNTIF($G$2:$G1095,$G1095),9))</f>
        <v/>
      </c>
      <c r="V1095" s="2" t="str">
        <f>IF(OR($B1095="",設定!$I$15="",設定!$I$15="独立"),"",IF($M1095="","　－　",IF($L1095="",IF(設定!$I$15="所・名","　－　・"&amp;$M1095,IF(設定!$I$15="所/名","　－　 / "&amp;$M1095,IF(設定!$I$15="(所)名","(　－　) "&amp;$M1095,IF(設定!$I$15="名・所",$M1095&amp;"・　－　",IF(設定!$I$15="名/所",$M1095&amp;" / 　－　",IF(設定!$I$15="名(所)",$M1095&amp;"(　－　)")))))),IF(設定!$I$15="所・名",INDEX(リスト!$S$2:$S$48,MATCH($L1095,リスト!$R$2:$R$48,0))&amp;"・"&amp;$M1095,IF(設定!$I$15="所/名",INDEX(リスト!$S$2:$S$48,MATCH($L1095,リスト!$R$2:$R$48,0))&amp;" / "&amp;$M1095,IF(設定!$I$15="(所)名","("&amp;INDEX(リスト!$S$2:$S$48,MATCH($L1095,リスト!$R$2:$R$48,0))&amp;") "&amp;$M1095,IF(設定!$I$15="名・所",$M1095&amp;"・"&amp;INDEX(リスト!$S$2:$S$48,MATCH($L1095,リスト!$R$2:$R$48,0)),IF(設定!$I$15="名/所",$M1095&amp;" / "&amp;INDEX(リスト!$S$2:$S$48,MATCH($L1095,リスト!$R$2:$R$48,0)),IF(設定!$I$15="名(所)",$M1095&amp;" ("&amp;INDEX(リスト!$S$2:$S$48,MATCH($L1095,リスト!$R$2:$R$48,0))&amp;")")))))))))</f>
        <v/>
      </c>
    </row>
    <row r="1096" spans="15:22" x14ac:dyDescent="0.4">
      <c r="O1096" s="2" t="str">
        <f>IFERROR(IF($B1096="","",INDEX(所属情報!$E:$E,MATCH($A1096,所属情報!$A:$A,0))),"")</f>
        <v/>
      </c>
      <c r="P1096" s="2" t="str">
        <f t="shared" si="51"/>
        <v/>
      </c>
      <c r="Q1096" s="2" t="str">
        <f t="shared" si="52"/>
        <v/>
      </c>
      <c r="R1096" s="2" t="str">
        <f t="shared" si="53"/>
        <v/>
      </c>
      <c r="S1096" s="2" t="str">
        <f>IFERROR(IF($F1096="","",INDEX(リスト!$C:$C,MATCH($F1096,リスト!$B:$B,0))),"")</f>
        <v/>
      </c>
      <c r="T1096" s="2" t="str">
        <f>IFERROR(IF($K1096="","",INDEX(リスト!$F:$F,MATCH($K1096,リスト!$E:$E,0))),"")</f>
        <v/>
      </c>
      <c r="U1096" s="2" t="str">
        <f>IF($B1096="","",RIGHT($G1096*1000+200+COUNTIF($G$2:$G1096,$G1096),9))</f>
        <v/>
      </c>
      <c r="V1096" s="2" t="str">
        <f>IF(OR($B1096="",設定!$I$15="",設定!$I$15="独立"),"",IF($M1096="","　－　",IF($L1096="",IF(設定!$I$15="所・名","　－　・"&amp;$M1096,IF(設定!$I$15="所/名","　－　 / "&amp;$M1096,IF(設定!$I$15="(所)名","(　－　) "&amp;$M1096,IF(設定!$I$15="名・所",$M1096&amp;"・　－　",IF(設定!$I$15="名/所",$M1096&amp;" / 　－　",IF(設定!$I$15="名(所)",$M1096&amp;"(　－　)")))))),IF(設定!$I$15="所・名",INDEX(リスト!$S$2:$S$48,MATCH($L1096,リスト!$R$2:$R$48,0))&amp;"・"&amp;$M1096,IF(設定!$I$15="所/名",INDEX(リスト!$S$2:$S$48,MATCH($L1096,リスト!$R$2:$R$48,0))&amp;" / "&amp;$M1096,IF(設定!$I$15="(所)名","("&amp;INDEX(リスト!$S$2:$S$48,MATCH($L1096,リスト!$R$2:$R$48,0))&amp;") "&amp;$M1096,IF(設定!$I$15="名・所",$M1096&amp;"・"&amp;INDEX(リスト!$S$2:$S$48,MATCH($L1096,リスト!$R$2:$R$48,0)),IF(設定!$I$15="名/所",$M1096&amp;" / "&amp;INDEX(リスト!$S$2:$S$48,MATCH($L1096,リスト!$R$2:$R$48,0)),IF(設定!$I$15="名(所)",$M1096&amp;" ("&amp;INDEX(リスト!$S$2:$S$48,MATCH($L1096,リスト!$R$2:$R$48,0))&amp;")")))))))))</f>
        <v/>
      </c>
    </row>
    <row r="1097" spans="15:22" x14ac:dyDescent="0.4">
      <c r="O1097" s="2" t="str">
        <f>IFERROR(IF($B1097="","",INDEX(所属情報!$E:$E,MATCH($A1097,所属情報!$A:$A,0))),"")</f>
        <v/>
      </c>
      <c r="P1097" s="2" t="str">
        <f t="shared" si="51"/>
        <v/>
      </c>
      <c r="Q1097" s="2" t="str">
        <f t="shared" si="52"/>
        <v/>
      </c>
      <c r="R1097" s="2" t="str">
        <f t="shared" si="53"/>
        <v/>
      </c>
      <c r="S1097" s="2" t="str">
        <f>IFERROR(IF($F1097="","",INDEX(リスト!$C:$C,MATCH($F1097,リスト!$B:$B,0))),"")</f>
        <v/>
      </c>
      <c r="T1097" s="2" t="str">
        <f>IFERROR(IF($K1097="","",INDEX(リスト!$F:$F,MATCH($K1097,リスト!$E:$E,0))),"")</f>
        <v/>
      </c>
      <c r="U1097" s="2" t="str">
        <f>IF($B1097="","",RIGHT($G1097*1000+200+COUNTIF($G$2:$G1097,$G1097),9))</f>
        <v/>
      </c>
      <c r="V1097" s="2" t="str">
        <f>IF(OR($B1097="",設定!$I$15="",設定!$I$15="独立"),"",IF($M1097="","　－　",IF($L1097="",IF(設定!$I$15="所・名","　－　・"&amp;$M1097,IF(設定!$I$15="所/名","　－　 / "&amp;$M1097,IF(設定!$I$15="(所)名","(　－　) "&amp;$M1097,IF(設定!$I$15="名・所",$M1097&amp;"・　－　",IF(設定!$I$15="名/所",$M1097&amp;" / 　－　",IF(設定!$I$15="名(所)",$M1097&amp;"(　－　)")))))),IF(設定!$I$15="所・名",INDEX(リスト!$S$2:$S$48,MATCH($L1097,リスト!$R$2:$R$48,0))&amp;"・"&amp;$M1097,IF(設定!$I$15="所/名",INDEX(リスト!$S$2:$S$48,MATCH($L1097,リスト!$R$2:$R$48,0))&amp;" / "&amp;$M1097,IF(設定!$I$15="(所)名","("&amp;INDEX(リスト!$S$2:$S$48,MATCH($L1097,リスト!$R$2:$R$48,0))&amp;") "&amp;$M1097,IF(設定!$I$15="名・所",$M1097&amp;"・"&amp;INDEX(リスト!$S$2:$S$48,MATCH($L1097,リスト!$R$2:$R$48,0)),IF(設定!$I$15="名/所",$M1097&amp;" / "&amp;INDEX(リスト!$S$2:$S$48,MATCH($L1097,リスト!$R$2:$R$48,0)),IF(設定!$I$15="名(所)",$M1097&amp;" ("&amp;INDEX(リスト!$S$2:$S$48,MATCH($L1097,リスト!$R$2:$R$48,0))&amp;")")))))))))</f>
        <v/>
      </c>
    </row>
    <row r="1098" spans="15:22" x14ac:dyDescent="0.4">
      <c r="O1098" s="2" t="str">
        <f>IFERROR(IF($B1098="","",INDEX(所属情報!$E:$E,MATCH($A1098,所属情報!$A:$A,0))),"")</f>
        <v/>
      </c>
      <c r="P1098" s="2" t="str">
        <f t="shared" si="51"/>
        <v/>
      </c>
      <c r="Q1098" s="2" t="str">
        <f t="shared" si="52"/>
        <v/>
      </c>
      <c r="R1098" s="2" t="str">
        <f t="shared" si="53"/>
        <v/>
      </c>
      <c r="S1098" s="2" t="str">
        <f>IFERROR(IF($F1098="","",INDEX(リスト!$C:$C,MATCH($F1098,リスト!$B:$B,0))),"")</f>
        <v/>
      </c>
      <c r="T1098" s="2" t="str">
        <f>IFERROR(IF($K1098="","",INDEX(リスト!$F:$F,MATCH($K1098,リスト!$E:$E,0))),"")</f>
        <v/>
      </c>
      <c r="U1098" s="2" t="str">
        <f>IF($B1098="","",RIGHT($G1098*1000+200+COUNTIF($G$2:$G1098,$G1098),9))</f>
        <v/>
      </c>
      <c r="V1098" s="2" t="str">
        <f>IF(OR($B1098="",設定!$I$15="",設定!$I$15="独立"),"",IF($M1098="","　－　",IF($L1098="",IF(設定!$I$15="所・名","　－　・"&amp;$M1098,IF(設定!$I$15="所/名","　－　 / "&amp;$M1098,IF(設定!$I$15="(所)名","(　－　) "&amp;$M1098,IF(設定!$I$15="名・所",$M1098&amp;"・　－　",IF(設定!$I$15="名/所",$M1098&amp;" / 　－　",IF(設定!$I$15="名(所)",$M1098&amp;"(　－　)")))))),IF(設定!$I$15="所・名",INDEX(リスト!$S$2:$S$48,MATCH($L1098,リスト!$R$2:$R$48,0))&amp;"・"&amp;$M1098,IF(設定!$I$15="所/名",INDEX(リスト!$S$2:$S$48,MATCH($L1098,リスト!$R$2:$R$48,0))&amp;" / "&amp;$M1098,IF(設定!$I$15="(所)名","("&amp;INDEX(リスト!$S$2:$S$48,MATCH($L1098,リスト!$R$2:$R$48,0))&amp;") "&amp;$M1098,IF(設定!$I$15="名・所",$M1098&amp;"・"&amp;INDEX(リスト!$S$2:$S$48,MATCH($L1098,リスト!$R$2:$R$48,0)),IF(設定!$I$15="名/所",$M1098&amp;" / "&amp;INDEX(リスト!$S$2:$S$48,MATCH($L1098,リスト!$R$2:$R$48,0)),IF(設定!$I$15="名(所)",$M1098&amp;" ("&amp;INDEX(リスト!$S$2:$S$48,MATCH($L1098,リスト!$R$2:$R$48,0))&amp;")")))))))))</f>
        <v/>
      </c>
    </row>
    <row r="1099" spans="15:22" x14ac:dyDescent="0.4">
      <c r="O1099" s="2" t="str">
        <f>IFERROR(IF($B1099="","",INDEX(所属情報!$E:$E,MATCH($A1099,所属情報!$A:$A,0))),"")</f>
        <v/>
      </c>
      <c r="P1099" s="2" t="str">
        <f t="shared" si="51"/>
        <v/>
      </c>
      <c r="Q1099" s="2" t="str">
        <f t="shared" si="52"/>
        <v/>
      </c>
      <c r="R1099" s="2" t="str">
        <f t="shared" si="53"/>
        <v/>
      </c>
      <c r="S1099" s="2" t="str">
        <f>IFERROR(IF($F1099="","",INDEX(リスト!$C:$C,MATCH($F1099,リスト!$B:$B,0))),"")</f>
        <v/>
      </c>
      <c r="T1099" s="2" t="str">
        <f>IFERROR(IF($K1099="","",INDEX(リスト!$F:$F,MATCH($K1099,リスト!$E:$E,0))),"")</f>
        <v/>
      </c>
      <c r="U1099" s="2" t="str">
        <f>IF($B1099="","",RIGHT($G1099*1000+200+COUNTIF($G$2:$G1099,$G1099),9))</f>
        <v/>
      </c>
      <c r="V1099" s="2" t="str">
        <f>IF(OR($B1099="",設定!$I$15="",設定!$I$15="独立"),"",IF($M1099="","　－　",IF($L1099="",IF(設定!$I$15="所・名","　－　・"&amp;$M1099,IF(設定!$I$15="所/名","　－　 / "&amp;$M1099,IF(設定!$I$15="(所)名","(　－　) "&amp;$M1099,IF(設定!$I$15="名・所",$M1099&amp;"・　－　",IF(設定!$I$15="名/所",$M1099&amp;" / 　－　",IF(設定!$I$15="名(所)",$M1099&amp;"(　－　)")))))),IF(設定!$I$15="所・名",INDEX(リスト!$S$2:$S$48,MATCH($L1099,リスト!$R$2:$R$48,0))&amp;"・"&amp;$M1099,IF(設定!$I$15="所/名",INDEX(リスト!$S$2:$S$48,MATCH($L1099,リスト!$R$2:$R$48,0))&amp;" / "&amp;$M1099,IF(設定!$I$15="(所)名","("&amp;INDEX(リスト!$S$2:$S$48,MATCH($L1099,リスト!$R$2:$R$48,0))&amp;") "&amp;$M1099,IF(設定!$I$15="名・所",$M1099&amp;"・"&amp;INDEX(リスト!$S$2:$S$48,MATCH($L1099,リスト!$R$2:$R$48,0)),IF(設定!$I$15="名/所",$M1099&amp;" / "&amp;INDEX(リスト!$S$2:$S$48,MATCH($L1099,リスト!$R$2:$R$48,0)),IF(設定!$I$15="名(所)",$M1099&amp;" ("&amp;INDEX(リスト!$S$2:$S$48,MATCH($L1099,リスト!$R$2:$R$48,0))&amp;")")))))))))</f>
        <v/>
      </c>
    </row>
    <row r="1100" spans="15:22" x14ac:dyDescent="0.4">
      <c r="O1100" s="2" t="str">
        <f>IFERROR(IF($B1100="","",INDEX(所属情報!$E:$E,MATCH($A1100,所属情報!$A:$A,0))),"")</f>
        <v/>
      </c>
      <c r="P1100" s="2" t="str">
        <f t="shared" si="51"/>
        <v/>
      </c>
      <c r="Q1100" s="2" t="str">
        <f t="shared" si="52"/>
        <v/>
      </c>
      <c r="R1100" s="2" t="str">
        <f t="shared" si="53"/>
        <v/>
      </c>
      <c r="S1100" s="2" t="str">
        <f>IFERROR(IF($F1100="","",INDEX(リスト!$C:$C,MATCH($F1100,リスト!$B:$B,0))),"")</f>
        <v/>
      </c>
      <c r="T1100" s="2" t="str">
        <f>IFERROR(IF($K1100="","",INDEX(リスト!$F:$F,MATCH($K1100,リスト!$E:$E,0))),"")</f>
        <v/>
      </c>
      <c r="U1100" s="2" t="str">
        <f>IF($B1100="","",RIGHT($G1100*1000+200+COUNTIF($G$2:$G1100,$G1100),9))</f>
        <v/>
      </c>
      <c r="V1100" s="2" t="str">
        <f>IF(OR($B1100="",設定!$I$15="",設定!$I$15="独立"),"",IF($M1100="","　－　",IF($L1100="",IF(設定!$I$15="所・名","　－　・"&amp;$M1100,IF(設定!$I$15="所/名","　－　 / "&amp;$M1100,IF(設定!$I$15="(所)名","(　－　) "&amp;$M1100,IF(設定!$I$15="名・所",$M1100&amp;"・　－　",IF(設定!$I$15="名/所",$M1100&amp;" / 　－　",IF(設定!$I$15="名(所)",$M1100&amp;"(　－　)")))))),IF(設定!$I$15="所・名",INDEX(リスト!$S$2:$S$48,MATCH($L1100,リスト!$R$2:$R$48,0))&amp;"・"&amp;$M1100,IF(設定!$I$15="所/名",INDEX(リスト!$S$2:$S$48,MATCH($L1100,リスト!$R$2:$R$48,0))&amp;" / "&amp;$M1100,IF(設定!$I$15="(所)名","("&amp;INDEX(リスト!$S$2:$S$48,MATCH($L1100,リスト!$R$2:$R$48,0))&amp;") "&amp;$M1100,IF(設定!$I$15="名・所",$M1100&amp;"・"&amp;INDEX(リスト!$S$2:$S$48,MATCH($L1100,リスト!$R$2:$R$48,0)),IF(設定!$I$15="名/所",$M1100&amp;" / "&amp;INDEX(リスト!$S$2:$S$48,MATCH($L1100,リスト!$R$2:$R$48,0)),IF(設定!$I$15="名(所)",$M1100&amp;" ("&amp;INDEX(リスト!$S$2:$S$48,MATCH($L1100,リスト!$R$2:$R$48,0))&amp;")")))))))))</f>
        <v/>
      </c>
    </row>
    <row r="1101" spans="15:22" x14ac:dyDescent="0.4">
      <c r="O1101" s="2" t="str">
        <f>IFERROR(IF($B1101="","",INDEX(所属情報!$E:$E,MATCH($A1101,所属情報!$A:$A,0))),"")</f>
        <v/>
      </c>
      <c r="P1101" s="2" t="str">
        <f t="shared" si="51"/>
        <v/>
      </c>
      <c r="Q1101" s="2" t="str">
        <f t="shared" si="52"/>
        <v/>
      </c>
      <c r="R1101" s="2" t="str">
        <f t="shared" si="53"/>
        <v/>
      </c>
      <c r="S1101" s="2" t="str">
        <f>IFERROR(IF($F1101="","",INDEX(リスト!$C:$C,MATCH($F1101,リスト!$B:$B,0))),"")</f>
        <v/>
      </c>
      <c r="T1101" s="2" t="str">
        <f>IFERROR(IF($K1101="","",INDEX(リスト!$F:$F,MATCH($K1101,リスト!$E:$E,0))),"")</f>
        <v/>
      </c>
      <c r="U1101" s="2" t="str">
        <f>IF($B1101="","",RIGHT($G1101*1000+200+COUNTIF($G$2:$G1101,$G1101),9))</f>
        <v/>
      </c>
      <c r="V1101" s="2" t="str">
        <f>IF(OR($B1101="",設定!$I$15="",設定!$I$15="独立"),"",IF($M1101="","　－　",IF($L1101="",IF(設定!$I$15="所・名","　－　・"&amp;$M1101,IF(設定!$I$15="所/名","　－　 / "&amp;$M1101,IF(設定!$I$15="(所)名","(　－　) "&amp;$M1101,IF(設定!$I$15="名・所",$M1101&amp;"・　－　",IF(設定!$I$15="名/所",$M1101&amp;" / 　－　",IF(設定!$I$15="名(所)",$M1101&amp;"(　－　)")))))),IF(設定!$I$15="所・名",INDEX(リスト!$S$2:$S$48,MATCH($L1101,リスト!$R$2:$R$48,0))&amp;"・"&amp;$M1101,IF(設定!$I$15="所/名",INDEX(リスト!$S$2:$S$48,MATCH($L1101,リスト!$R$2:$R$48,0))&amp;" / "&amp;$M1101,IF(設定!$I$15="(所)名","("&amp;INDEX(リスト!$S$2:$S$48,MATCH($L1101,リスト!$R$2:$R$48,0))&amp;") "&amp;$M1101,IF(設定!$I$15="名・所",$M1101&amp;"・"&amp;INDEX(リスト!$S$2:$S$48,MATCH($L1101,リスト!$R$2:$R$48,0)),IF(設定!$I$15="名/所",$M1101&amp;" / "&amp;INDEX(リスト!$S$2:$S$48,MATCH($L1101,リスト!$R$2:$R$48,0)),IF(設定!$I$15="名(所)",$M1101&amp;" ("&amp;INDEX(リスト!$S$2:$S$48,MATCH($L1101,リスト!$R$2:$R$48,0))&amp;")")))))))))</f>
        <v/>
      </c>
    </row>
    <row r="1102" spans="15:22" x14ac:dyDescent="0.4">
      <c r="O1102" s="2" t="str">
        <f>IFERROR(IF($B1102="","",INDEX(所属情報!$E:$E,MATCH($A1102,所属情報!$A:$A,0))),"")</f>
        <v/>
      </c>
      <c r="P1102" s="2" t="str">
        <f t="shared" si="51"/>
        <v/>
      </c>
      <c r="Q1102" s="2" t="str">
        <f t="shared" si="52"/>
        <v/>
      </c>
      <c r="R1102" s="2" t="str">
        <f t="shared" si="53"/>
        <v/>
      </c>
      <c r="S1102" s="2" t="str">
        <f>IFERROR(IF($F1102="","",INDEX(リスト!$C:$C,MATCH($F1102,リスト!$B:$B,0))),"")</f>
        <v/>
      </c>
      <c r="T1102" s="2" t="str">
        <f>IFERROR(IF($K1102="","",INDEX(リスト!$F:$F,MATCH($K1102,リスト!$E:$E,0))),"")</f>
        <v/>
      </c>
      <c r="U1102" s="2" t="str">
        <f>IF($B1102="","",RIGHT($G1102*1000+200+COUNTIF($G$2:$G1102,$G1102),9))</f>
        <v/>
      </c>
      <c r="V1102" s="2" t="str">
        <f>IF(OR($B1102="",設定!$I$15="",設定!$I$15="独立"),"",IF($M1102="","　－　",IF($L1102="",IF(設定!$I$15="所・名","　－　・"&amp;$M1102,IF(設定!$I$15="所/名","　－　 / "&amp;$M1102,IF(設定!$I$15="(所)名","(　－　) "&amp;$M1102,IF(設定!$I$15="名・所",$M1102&amp;"・　－　",IF(設定!$I$15="名/所",$M1102&amp;" / 　－　",IF(設定!$I$15="名(所)",$M1102&amp;"(　－　)")))))),IF(設定!$I$15="所・名",INDEX(リスト!$S$2:$S$48,MATCH($L1102,リスト!$R$2:$R$48,0))&amp;"・"&amp;$M1102,IF(設定!$I$15="所/名",INDEX(リスト!$S$2:$S$48,MATCH($L1102,リスト!$R$2:$R$48,0))&amp;" / "&amp;$M1102,IF(設定!$I$15="(所)名","("&amp;INDEX(リスト!$S$2:$S$48,MATCH($L1102,リスト!$R$2:$R$48,0))&amp;") "&amp;$M1102,IF(設定!$I$15="名・所",$M1102&amp;"・"&amp;INDEX(リスト!$S$2:$S$48,MATCH($L1102,リスト!$R$2:$R$48,0)),IF(設定!$I$15="名/所",$M1102&amp;" / "&amp;INDEX(リスト!$S$2:$S$48,MATCH($L1102,リスト!$R$2:$R$48,0)),IF(設定!$I$15="名(所)",$M1102&amp;" ("&amp;INDEX(リスト!$S$2:$S$48,MATCH($L1102,リスト!$R$2:$R$48,0))&amp;")")))))))))</f>
        <v/>
      </c>
    </row>
    <row r="1103" spans="15:22" x14ac:dyDescent="0.4">
      <c r="O1103" s="2" t="str">
        <f>IFERROR(IF($B1103="","",INDEX(所属情報!$E:$E,MATCH($A1103,所属情報!$A:$A,0))),"")</f>
        <v/>
      </c>
      <c r="P1103" s="2" t="str">
        <f t="shared" si="51"/>
        <v/>
      </c>
      <c r="Q1103" s="2" t="str">
        <f t="shared" si="52"/>
        <v/>
      </c>
      <c r="R1103" s="2" t="str">
        <f t="shared" si="53"/>
        <v/>
      </c>
      <c r="S1103" s="2" t="str">
        <f>IFERROR(IF($F1103="","",INDEX(リスト!$C:$C,MATCH($F1103,リスト!$B:$B,0))),"")</f>
        <v/>
      </c>
      <c r="T1103" s="2" t="str">
        <f>IFERROR(IF($K1103="","",INDEX(リスト!$F:$F,MATCH($K1103,リスト!$E:$E,0))),"")</f>
        <v/>
      </c>
      <c r="U1103" s="2" t="str">
        <f>IF($B1103="","",RIGHT($G1103*1000+200+COUNTIF($G$2:$G1103,$G1103),9))</f>
        <v/>
      </c>
      <c r="V1103" s="2" t="str">
        <f>IF(OR($B1103="",設定!$I$15="",設定!$I$15="独立"),"",IF($M1103="","　－　",IF($L1103="",IF(設定!$I$15="所・名","　－　・"&amp;$M1103,IF(設定!$I$15="所/名","　－　 / "&amp;$M1103,IF(設定!$I$15="(所)名","(　－　) "&amp;$M1103,IF(設定!$I$15="名・所",$M1103&amp;"・　－　",IF(設定!$I$15="名/所",$M1103&amp;" / 　－　",IF(設定!$I$15="名(所)",$M1103&amp;"(　－　)")))))),IF(設定!$I$15="所・名",INDEX(リスト!$S$2:$S$48,MATCH($L1103,リスト!$R$2:$R$48,0))&amp;"・"&amp;$M1103,IF(設定!$I$15="所/名",INDEX(リスト!$S$2:$S$48,MATCH($L1103,リスト!$R$2:$R$48,0))&amp;" / "&amp;$M1103,IF(設定!$I$15="(所)名","("&amp;INDEX(リスト!$S$2:$S$48,MATCH($L1103,リスト!$R$2:$R$48,0))&amp;") "&amp;$M1103,IF(設定!$I$15="名・所",$M1103&amp;"・"&amp;INDEX(リスト!$S$2:$S$48,MATCH($L1103,リスト!$R$2:$R$48,0)),IF(設定!$I$15="名/所",$M1103&amp;" / "&amp;INDEX(リスト!$S$2:$S$48,MATCH($L1103,リスト!$R$2:$R$48,0)),IF(設定!$I$15="名(所)",$M1103&amp;" ("&amp;INDEX(リスト!$S$2:$S$48,MATCH($L1103,リスト!$R$2:$R$48,0))&amp;")")))))))))</f>
        <v/>
      </c>
    </row>
    <row r="1104" spans="15:22" x14ac:dyDescent="0.4">
      <c r="O1104" s="2" t="str">
        <f>IFERROR(IF($B1104="","",INDEX(所属情報!$E:$E,MATCH($A1104,所属情報!$A:$A,0))),"")</f>
        <v/>
      </c>
      <c r="P1104" s="2" t="str">
        <f t="shared" si="51"/>
        <v/>
      </c>
      <c r="Q1104" s="2" t="str">
        <f t="shared" si="52"/>
        <v/>
      </c>
      <c r="R1104" s="2" t="str">
        <f t="shared" si="53"/>
        <v/>
      </c>
      <c r="S1104" s="2" t="str">
        <f>IFERROR(IF($F1104="","",INDEX(リスト!$C:$C,MATCH($F1104,リスト!$B:$B,0))),"")</f>
        <v/>
      </c>
      <c r="T1104" s="2" t="str">
        <f>IFERROR(IF($K1104="","",INDEX(リスト!$F:$F,MATCH($K1104,リスト!$E:$E,0))),"")</f>
        <v/>
      </c>
      <c r="U1104" s="2" t="str">
        <f>IF($B1104="","",RIGHT($G1104*1000+200+COUNTIF($G$2:$G1104,$G1104),9))</f>
        <v/>
      </c>
      <c r="V1104" s="2" t="str">
        <f>IF(OR($B1104="",設定!$I$15="",設定!$I$15="独立"),"",IF($M1104="","　－　",IF($L1104="",IF(設定!$I$15="所・名","　－　・"&amp;$M1104,IF(設定!$I$15="所/名","　－　 / "&amp;$M1104,IF(設定!$I$15="(所)名","(　－　) "&amp;$M1104,IF(設定!$I$15="名・所",$M1104&amp;"・　－　",IF(設定!$I$15="名/所",$M1104&amp;" / 　－　",IF(設定!$I$15="名(所)",$M1104&amp;"(　－　)")))))),IF(設定!$I$15="所・名",INDEX(リスト!$S$2:$S$48,MATCH($L1104,リスト!$R$2:$R$48,0))&amp;"・"&amp;$M1104,IF(設定!$I$15="所/名",INDEX(リスト!$S$2:$S$48,MATCH($L1104,リスト!$R$2:$R$48,0))&amp;" / "&amp;$M1104,IF(設定!$I$15="(所)名","("&amp;INDEX(リスト!$S$2:$S$48,MATCH($L1104,リスト!$R$2:$R$48,0))&amp;") "&amp;$M1104,IF(設定!$I$15="名・所",$M1104&amp;"・"&amp;INDEX(リスト!$S$2:$S$48,MATCH($L1104,リスト!$R$2:$R$48,0)),IF(設定!$I$15="名/所",$M1104&amp;" / "&amp;INDEX(リスト!$S$2:$S$48,MATCH($L1104,リスト!$R$2:$R$48,0)),IF(設定!$I$15="名(所)",$M1104&amp;" ("&amp;INDEX(リスト!$S$2:$S$48,MATCH($L1104,リスト!$R$2:$R$48,0))&amp;")")))))))))</f>
        <v/>
      </c>
    </row>
    <row r="1105" spans="15:22" x14ac:dyDescent="0.4">
      <c r="O1105" s="2" t="str">
        <f>IFERROR(IF($B1105="","",INDEX(所属情報!$E:$E,MATCH($A1105,所属情報!$A:$A,0))),"")</f>
        <v/>
      </c>
      <c r="P1105" s="2" t="str">
        <f t="shared" si="51"/>
        <v/>
      </c>
      <c r="Q1105" s="2" t="str">
        <f t="shared" si="52"/>
        <v/>
      </c>
      <c r="R1105" s="2" t="str">
        <f t="shared" si="53"/>
        <v/>
      </c>
      <c r="S1105" s="2" t="str">
        <f>IFERROR(IF($F1105="","",INDEX(リスト!$C:$C,MATCH($F1105,リスト!$B:$B,0))),"")</f>
        <v/>
      </c>
      <c r="T1105" s="2" t="str">
        <f>IFERROR(IF($K1105="","",INDEX(リスト!$F:$F,MATCH($K1105,リスト!$E:$E,0))),"")</f>
        <v/>
      </c>
      <c r="U1105" s="2" t="str">
        <f>IF($B1105="","",RIGHT($G1105*1000+200+COUNTIF($G$2:$G1105,$G1105),9))</f>
        <v/>
      </c>
      <c r="V1105" s="2" t="str">
        <f>IF(OR($B1105="",設定!$I$15="",設定!$I$15="独立"),"",IF($M1105="","　－　",IF($L1105="",IF(設定!$I$15="所・名","　－　・"&amp;$M1105,IF(設定!$I$15="所/名","　－　 / "&amp;$M1105,IF(設定!$I$15="(所)名","(　－　) "&amp;$M1105,IF(設定!$I$15="名・所",$M1105&amp;"・　－　",IF(設定!$I$15="名/所",$M1105&amp;" / 　－　",IF(設定!$I$15="名(所)",$M1105&amp;"(　－　)")))))),IF(設定!$I$15="所・名",INDEX(リスト!$S$2:$S$48,MATCH($L1105,リスト!$R$2:$R$48,0))&amp;"・"&amp;$M1105,IF(設定!$I$15="所/名",INDEX(リスト!$S$2:$S$48,MATCH($L1105,リスト!$R$2:$R$48,0))&amp;" / "&amp;$M1105,IF(設定!$I$15="(所)名","("&amp;INDEX(リスト!$S$2:$S$48,MATCH($L1105,リスト!$R$2:$R$48,0))&amp;") "&amp;$M1105,IF(設定!$I$15="名・所",$M1105&amp;"・"&amp;INDEX(リスト!$S$2:$S$48,MATCH($L1105,リスト!$R$2:$R$48,0)),IF(設定!$I$15="名/所",$M1105&amp;" / "&amp;INDEX(リスト!$S$2:$S$48,MATCH($L1105,リスト!$R$2:$R$48,0)),IF(設定!$I$15="名(所)",$M1105&amp;" ("&amp;INDEX(リスト!$S$2:$S$48,MATCH($L1105,リスト!$R$2:$R$48,0))&amp;")")))))))))</f>
        <v/>
      </c>
    </row>
    <row r="1106" spans="15:22" x14ac:dyDescent="0.4">
      <c r="O1106" s="2" t="str">
        <f>IFERROR(IF($B1106="","",INDEX(所属情報!$E:$E,MATCH($A1106,所属情報!$A:$A,0))),"")</f>
        <v/>
      </c>
      <c r="P1106" s="2" t="str">
        <f t="shared" si="51"/>
        <v/>
      </c>
      <c r="Q1106" s="2" t="str">
        <f t="shared" si="52"/>
        <v/>
      </c>
      <c r="R1106" s="2" t="str">
        <f t="shared" si="53"/>
        <v/>
      </c>
      <c r="S1106" s="2" t="str">
        <f>IFERROR(IF($F1106="","",INDEX(リスト!$C:$C,MATCH($F1106,リスト!$B:$B,0))),"")</f>
        <v/>
      </c>
      <c r="T1106" s="2" t="str">
        <f>IFERROR(IF($K1106="","",INDEX(リスト!$F:$F,MATCH($K1106,リスト!$E:$E,0))),"")</f>
        <v/>
      </c>
      <c r="U1106" s="2" t="str">
        <f>IF($B1106="","",RIGHT($G1106*1000+200+COUNTIF($G$2:$G1106,$G1106),9))</f>
        <v/>
      </c>
      <c r="V1106" s="2" t="str">
        <f>IF(OR($B1106="",設定!$I$15="",設定!$I$15="独立"),"",IF($M1106="","　－　",IF($L1106="",IF(設定!$I$15="所・名","　－　・"&amp;$M1106,IF(設定!$I$15="所/名","　－　 / "&amp;$M1106,IF(設定!$I$15="(所)名","(　－　) "&amp;$M1106,IF(設定!$I$15="名・所",$M1106&amp;"・　－　",IF(設定!$I$15="名/所",$M1106&amp;" / 　－　",IF(設定!$I$15="名(所)",$M1106&amp;"(　－　)")))))),IF(設定!$I$15="所・名",INDEX(リスト!$S$2:$S$48,MATCH($L1106,リスト!$R$2:$R$48,0))&amp;"・"&amp;$M1106,IF(設定!$I$15="所/名",INDEX(リスト!$S$2:$S$48,MATCH($L1106,リスト!$R$2:$R$48,0))&amp;" / "&amp;$M1106,IF(設定!$I$15="(所)名","("&amp;INDEX(リスト!$S$2:$S$48,MATCH($L1106,リスト!$R$2:$R$48,0))&amp;") "&amp;$M1106,IF(設定!$I$15="名・所",$M1106&amp;"・"&amp;INDEX(リスト!$S$2:$S$48,MATCH($L1106,リスト!$R$2:$R$48,0)),IF(設定!$I$15="名/所",$M1106&amp;" / "&amp;INDEX(リスト!$S$2:$S$48,MATCH($L1106,リスト!$R$2:$R$48,0)),IF(設定!$I$15="名(所)",$M1106&amp;" ("&amp;INDEX(リスト!$S$2:$S$48,MATCH($L1106,リスト!$R$2:$R$48,0))&amp;")")))))))))</f>
        <v/>
      </c>
    </row>
    <row r="1107" spans="15:22" x14ac:dyDescent="0.4">
      <c r="O1107" s="2" t="str">
        <f>IFERROR(IF($B1107="","",INDEX(所属情報!$E:$E,MATCH($A1107,所属情報!$A:$A,0))),"")</f>
        <v/>
      </c>
      <c r="P1107" s="2" t="str">
        <f t="shared" si="51"/>
        <v/>
      </c>
      <c r="Q1107" s="2" t="str">
        <f t="shared" si="52"/>
        <v/>
      </c>
      <c r="R1107" s="2" t="str">
        <f t="shared" si="53"/>
        <v/>
      </c>
      <c r="S1107" s="2" t="str">
        <f>IFERROR(IF($F1107="","",INDEX(リスト!$C:$C,MATCH($F1107,リスト!$B:$B,0))),"")</f>
        <v/>
      </c>
      <c r="T1107" s="2" t="str">
        <f>IFERROR(IF($K1107="","",INDEX(リスト!$F:$F,MATCH($K1107,リスト!$E:$E,0))),"")</f>
        <v/>
      </c>
      <c r="U1107" s="2" t="str">
        <f>IF($B1107="","",RIGHT($G1107*1000+200+COUNTIF($G$2:$G1107,$G1107),9))</f>
        <v/>
      </c>
      <c r="V1107" s="2" t="str">
        <f>IF(OR($B1107="",設定!$I$15="",設定!$I$15="独立"),"",IF($M1107="","　－　",IF($L1107="",IF(設定!$I$15="所・名","　－　・"&amp;$M1107,IF(設定!$I$15="所/名","　－　 / "&amp;$M1107,IF(設定!$I$15="(所)名","(　－　) "&amp;$M1107,IF(設定!$I$15="名・所",$M1107&amp;"・　－　",IF(設定!$I$15="名/所",$M1107&amp;" / 　－　",IF(設定!$I$15="名(所)",$M1107&amp;"(　－　)")))))),IF(設定!$I$15="所・名",INDEX(リスト!$S$2:$S$48,MATCH($L1107,リスト!$R$2:$R$48,0))&amp;"・"&amp;$M1107,IF(設定!$I$15="所/名",INDEX(リスト!$S$2:$S$48,MATCH($L1107,リスト!$R$2:$R$48,0))&amp;" / "&amp;$M1107,IF(設定!$I$15="(所)名","("&amp;INDEX(リスト!$S$2:$S$48,MATCH($L1107,リスト!$R$2:$R$48,0))&amp;") "&amp;$M1107,IF(設定!$I$15="名・所",$M1107&amp;"・"&amp;INDEX(リスト!$S$2:$S$48,MATCH($L1107,リスト!$R$2:$R$48,0)),IF(設定!$I$15="名/所",$M1107&amp;" / "&amp;INDEX(リスト!$S$2:$S$48,MATCH($L1107,リスト!$R$2:$R$48,0)),IF(設定!$I$15="名(所)",$M1107&amp;" ("&amp;INDEX(リスト!$S$2:$S$48,MATCH($L1107,リスト!$R$2:$R$48,0))&amp;")")))))))))</f>
        <v/>
      </c>
    </row>
    <row r="1108" spans="15:22" x14ac:dyDescent="0.4">
      <c r="O1108" s="2" t="str">
        <f>IFERROR(IF($B1108="","",INDEX(所属情報!$E:$E,MATCH($A1108,所属情報!$A:$A,0))),"")</f>
        <v/>
      </c>
      <c r="P1108" s="2" t="str">
        <f t="shared" si="51"/>
        <v/>
      </c>
      <c r="Q1108" s="2" t="str">
        <f t="shared" si="52"/>
        <v/>
      </c>
      <c r="R1108" s="2" t="str">
        <f t="shared" si="53"/>
        <v/>
      </c>
      <c r="S1108" s="2" t="str">
        <f>IFERROR(IF($F1108="","",INDEX(リスト!$C:$C,MATCH($F1108,リスト!$B:$B,0))),"")</f>
        <v/>
      </c>
      <c r="T1108" s="2" t="str">
        <f>IFERROR(IF($K1108="","",INDEX(リスト!$F:$F,MATCH($K1108,リスト!$E:$E,0))),"")</f>
        <v/>
      </c>
      <c r="U1108" s="2" t="str">
        <f>IF($B1108="","",RIGHT($G1108*1000+200+COUNTIF($G$2:$G1108,$G1108),9))</f>
        <v/>
      </c>
      <c r="V1108" s="2" t="str">
        <f>IF(OR($B1108="",設定!$I$15="",設定!$I$15="独立"),"",IF($M1108="","　－　",IF($L1108="",IF(設定!$I$15="所・名","　－　・"&amp;$M1108,IF(設定!$I$15="所/名","　－　 / "&amp;$M1108,IF(設定!$I$15="(所)名","(　－　) "&amp;$M1108,IF(設定!$I$15="名・所",$M1108&amp;"・　－　",IF(設定!$I$15="名/所",$M1108&amp;" / 　－　",IF(設定!$I$15="名(所)",$M1108&amp;"(　－　)")))))),IF(設定!$I$15="所・名",INDEX(リスト!$S$2:$S$48,MATCH($L1108,リスト!$R$2:$R$48,0))&amp;"・"&amp;$M1108,IF(設定!$I$15="所/名",INDEX(リスト!$S$2:$S$48,MATCH($L1108,リスト!$R$2:$R$48,0))&amp;" / "&amp;$M1108,IF(設定!$I$15="(所)名","("&amp;INDEX(リスト!$S$2:$S$48,MATCH($L1108,リスト!$R$2:$R$48,0))&amp;") "&amp;$M1108,IF(設定!$I$15="名・所",$M1108&amp;"・"&amp;INDEX(リスト!$S$2:$S$48,MATCH($L1108,リスト!$R$2:$R$48,0)),IF(設定!$I$15="名/所",$M1108&amp;" / "&amp;INDEX(リスト!$S$2:$S$48,MATCH($L1108,リスト!$R$2:$R$48,0)),IF(設定!$I$15="名(所)",$M1108&amp;" ("&amp;INDEX(リスト!$S$2:$S$48,MATCH($L1108,リスト!$R$2:$R$48,0))&amp;")")))))))))</f>
        <v/>
      </c>
    </row>
    <row r="1109" spans="15:22" x14ac:dyDescent="0.4">
      <c r="O1109" s="2" t="str">
        <f>IFERROR(IF($B1109="","",INDEX(所属情報!$E:$E,MATCH($A1109,所属情報!$A:$A,0))),"")</f>
        <v/>
      </c>
      <c r="P1109" s="2" t="str">
        <f t="shared" si="51"/>
        <v/>
      </c>
      <c r="Q1109" s="2" t="str">
        <f t="shared" si="52"/>
        <v/>
      </c>
      <c r="R1109" s="2" t="str">
        <f t="shared" si="53"/>
        <v/>
      </c>
      <c r="S1109" s="2" t="str">
        <f>IFERROR(IF($F1109="","",INDEX(リスト!$C:$C,MATCH($F1109,リスト!$B:$B,0))),"")</f>
        <v/>
      </c>
      <c r="T1109" s="2" t="str">
        <f>IFERROR(IF($K1109="","",INDEX(リスト!$F:$F,MATCH($K1109,リスト!$E:$E,0))),"")</f>
        <v/>
      </c>
      <c r="U1109" s="2" t="str">
        <f>IF($B1109="","",RIGHT($G1109*1000+200+COUNTIF($G$2:$G1109,$G1109),9))</f>
        <v/>
      </c>
      <c r="V1109" s="2" t="str">
        <f>IF(OR($B1109="",設定!$I$15="",設定!$I$15="独立"),"",IF($M1109="","　－　",IF($L1109="",IF(設定!$I$15="所・名","　－　・"&amp;$M1109,IF(設定!$I$15="所/名","　－　 / "&amp;$M1109,IF(設定!$I$15="(所)名","(　－　) "&amp;$M1109,IF(設定!$I$15="名・所",$M1109&amp;"・　－　",IF(設定!$I$15="名/所",$M1109&amp;" / 　－　",IF(設定!$I$15="名(所)",$M1109&amp;"(　－　)")))))),IF(設定!$I$15="所・名",INDEX(リスト!$S$2:$S$48,MATCH($L1109,リスト!$R$2:$R$48,0))&amp;"・"&amp;$M1109,IF(設定!$I$15="所/名",INDEX(リスト!$S$2:$S$48,MATCH($L1109,リスト!$R$2:$R$48,0))&amp;" / "&amp;$M1109,IF(設定!$I$15="(所)名","("&amp;INDEX(リスト!$S$2:$S$48,MATCH($L1109,リスト!$R$2:$R$48,0))&amp;") "&amp;$M1109,IF(設定!$I$15="名・所",$M1109&amp;"・"&amp;INDEX(リスト!$S$2:$S$48,MATCH($L1109,リスト!$R$2:$R$48,0)),IF(設定!$I$15="名/所",$M1109&amp;" / "&amp;INDEX(リスト!$S$2:$S$48,MATCH($L1109,リスト!$R$2:$R$48,0)),IF(設定!$I$15="名(所)",$M1109&amp;" ("&amp;INDEX(リスト!$S$2:$S$48,MATCH($L1109,リスト!$R$2:$R$48,0))&amp;")")))))))))</f>
        <v/>
      </c>
    </row>
    <row r="1110" spans="15:22" x14ac:dyDescent="0.4">
      <c r="O1110" s="2" t="str">
        <f>IFERROR(IF($B1110="","",INDEX(所属情報!$E:$E,MATCH($A1110,所属情報!$A:$A,0))),"")</f>
        <v/>
      </c>
      <c r="P1110" s="2" t="str">
        <f t="shared" si="51"/>
        <v/>
      </c>
      <c r="Q1110" s="2" t="str">
        <f t="shared" si="52"/>
        <v/>
      </c>
      <c r="R1110" s="2" t="str">
        <f t="shared" si="53"/>
        <v/>
      </c>
      <c r="S1110" s="2" t="str">
        <f>IFERROR(IF($F1110="","",INDEX(リスト!$C:$C,MATCH($F1110,リスト!$B:$B,0))),"")</f>
        <v/>
      </c>
      <c r="T1110" s="2" t="str">
        <f>IFERROR(IF($K1110="","",INDEX(リスト!$F:$F,MATCH($K1110,リスト!$E:$E,0))),"")</f>
        <v/>
      </c>
      <c r="U1110" s="2" t="str">
        <f>IF($B1110="","",RIGHT($G1110*1000+200+COUNTIF($G$2:$G1110,$G1110),9))</f>
        <v/>
      </c>
      <c r="V1110" s="2" t="str">
        <f>IF(OR($B1110="",設定!$I$15="",設定!$I$15="独立"),"",IF($M1110="","　－　",IF($L1110="",IF(設定!$I$15="所・名","　－　・"&amp;$M1110,IF(設定!$I$15="所/名","　－　 / "&amp;$M1110,IF(設定!$I$15="(所)名","(　－　) "&amp;$M1110,IF(設定!$I$15="名・所",$M1110&amp;"・　－　",IF(設定!$I$15="名/所",$M1110&amp;" / 　－　",IF(設定!$I$15="名(所)",$M1110&amp;"(　－　)")))))),IF(設定!$I$15="所・名",INDEX(リスト!$S$2:$S$48,MATCH($L1110,リスト!$R$2:$R$48,0))&amp;"・"&amp;$M1110,IF(設定!$I$15="所/名",INDEX(リスト!$S$2:$S$48,MATCH($L1110,リスト!$R$2:$R$48,0))&amp;" / "&amp;$M1110,IF(設定!$I$15="(所)名","("&amp;INDEX(リスト!$S$2:$S$48,MATCH($L1110,リスト!$R$2:$R$48,0))&amp;") "&amp;$M1110,IF(設定!$I$15="名・所",$M1110&amp;"・"&amp;INDEX(リスト!$S$2:$S$48,MATCH($L1110,リスト!$R$2:$R$48,0)),IF(設定!$I$15="名/所",$M1110&amp;" / "&amp;INDEX(リスト!$S$2:$S$48,MATCH($L1110,リスト!$R$2:$R$48,0)),IF(設定!$I$15="名(所)",$M1110&amp;" ("&amp;INDEX(リスト!$S$2:$S$48,MATCH($L1110,リスト!$R$2:$R$48,0))&amp;")")))))))))</f>
        <v/>
      </c>
    </row>
    <row r="1111" spans="15:22" x14ac:dyDescent="0.4">
      <c r="O1111" s="2" t="str">
        <f>IFERROR(IF($B1111="","",INDEX(所属情報!$E:$E,MATCH($A1111,所属情報!$A:$A,0))),"")</f>
        <v/>
      </c>
      <c r="P1111" s="2" t="str">
        <f t="shared" si="51"/>
        <v/>
      </c>
      <c r="Q1111" s="2" t="str">
        <f t="shared" si="52"/>
        <v/>
      </c>
      <c r="R1111" s="2" t="str">
        <f t="shared" si="53"/>
        <v/>
      </c>
      <c r="S1111" s="2" t="str">
        <f>IFERROR(IF($F1111="","",INDEX(リスト!$C:$C,MATCH($F1111,リスト!$B:$B,0))),"")</f>
        <v/>
      </c>
      <c r="T1111" s="2" t="str">
        <f>IFERROR(IF($K1111="","",INDEX(リスト!$F:$F,MATCH($K1111,リスト!$E:$E,0))),"")</f>
        <v/>
      </c>
      <c r="U1111" s="2" t="str">
        <f>IF($B1111="","",RIGHT($G1111*1000+200+COUNTIF($G$2:$G1111,$G1111),9))</f>
        <v/>
      </c>
      <c r="V1111" s="2" t="str">
        <f>IF(OR($B1111="",設定!$I$15="",設定!$I$15="独立"),"",IF($M1111="","　－　",IF($L1111="",IF(設定!$I$15="所・名","　－　・"&amp;$M1111,IF(設定!$I$15="所/名","　－　 / "&amp;$M1111,IF(設定!$I$15="(所)名","(　－　) "&amp;$M1111,IF(設定!$I$15="名・所",$M1111&amp;"・　－　",IF(設定!$I$15="名/所",$M1111&amp;" / 　－　",IF(設定!$I$15="名(所)",$M1111&amp;"(　－　)")))))),IF(設定!$I$15="所・名",INDEX(リスト!$S$2:$S$48,MATCH($L1111,リスト!$R$2:$R$48,0))&amp;"・"&amp;$M1111,IF(設定!$I$15="所/名",INDEX(リスト!$S$2:$S$48,MATCH($L1111,リスト!$R$2:$R$48,0))&amp;" / "&amp;$M1111,IF(設定!$I$15="(所)名","("&amp;INDEX(リスト!$S$2:$S$48,MATCH($L1111,リスト!$R$2:$R$48,0))&amp;") "&amp;$M1111,IF(設定!$I$15="名・所",$M1111&amp;"・"&amp;INDEX(リスト!$S$2:$S$48,MATCH($L1111,リスト!$R$2:$R$48,0)),IF(設定!$I$15="名/所",$M1111&amp;" / "&amp;INDEX(リスト!$S$2:$S$48,MATCH($L1111,リスト!$R$2:$R$48,0)),IF(設定!$I$15="名(所)",$M1111&amp;" ("&amp;INDEX(リスト!$S$2:$S$48,MATCH($L1111,リスト!$R$2:$R$48,0))&amp;")")))))))))</f>
        <v/>
      </c>
    </row>
    <row r="1112" spans="15:22" x14ac:dyDescent="0.4">
      <c r="O1112" s="2" t="str">
        <f>IFERROR(IF($B1112="","",INDEX(所属情報!$E:$E,MATCH($A1112,所属情報!$A:$A,0))),"")</f>
        <v/>
      </c>
      <c r="P1112" s="2" t="str">
        <f t="shared" si="51"/>
        <v/>
      </c>
      <c r="Q1112" s="2" t="str">
        <f t="shared" si="52"/>
        <v/>
      </c>
      <c r="R1112" s="2" t="str">
        <f t="shared" si="53"/>
        <v/>
      </c>
      <c r="S1112" s="2" t="str">
        <f>IFERROR(IF($F1112="","",INDEX(リスト!$C:$C,MATCH($F1112,リスト!$B:$B,0))),"")</f>
        <v/>
      </c>
      <c r="T1112" s="2" t="str">
        <f>IFERROR(IF($K1112="","",INDEX(リスト!$F:$F,MATCH($K1112,リスト!$E:$E,0))),"")</f>
        <v/>
      </c>
      <c r="U1112" s="2" t="str">
        <f>IF($B1112="","",RIGHT($G1112*1000+200+COUNTIF($G$2:$G1112,$G1112),9))</f>
        <v/>
      </c>
      <c r="V1112" s="2" t="str">
        <f>IF(OR($B1112="",設定!$I$15="",設定!$I$15="独立"),"",IF($M1112="","　－　",IF($L1112="",IF(設定!$I$15="所・名","　－　・"&amp;$M1112,IF(設定!$I$15="所/名","　－　 / "&amp;$M1112,IF(設定!$I$15="(所)名","(　－　) "&amp;$M1112,IF(設定!$I$15="名・所",$M1112&amp;"・　－　",IF(設定!$I$15="名/所",$M1112&amp;" / 　－　",IF(設定!$I$15="名(所)",$M1112&amp;"(　－　)")))))),IF(設定!$I$15="所・名",INDEX(リスト!$S$2:$S$48,MATCH($L1112,リスト!$R$2:$R$48,0))&amp;"・"&amp;$M1112,IF(設定!$I$15="所/名",INDEX(リスト!$S$2:$S$48,MATCH($L1112,リスト!$R$2:$R$48,0))&amp;" / "&amp;$M1112,IF(設定!$I$15="(所)名","("&amp;INDEX(リスト!$S$2:$S$48,MATCH($L1112,リスト!$R$2:$R$48,0))&amp;") "&amp;$M1112,IF(設定!$I$15="名・所",$M1112&amp;"・"&amp;INDEX(リスト!$S$2:$S$48,MATCH($L1112,リスト!$R$2:$R$48,0)),IF(設定!$I$15="名/所",$M1112&amp;" / "&amp;INDEX(リスト!$S$2:$S$48,MATCH($L1112,リスト!$R$2:$R$48,0)),IF(設定!$I$15="名(所)",$M1112&amp;" ("&amp;INDEX(リスト!$S$2:$S$48,MATCH($L1112,リスト!$R$2:$R$48,0))&amp;")")))))))))</f>
        <v/>
      </c>
    </row>
    <row r="1113" spans="15:22" x14ac:dyDescent="0.4">
      <c r="O1113" s="2" t="str">
        <f>IFERROR(IF($B1113="","",INDEX(所属情報!$E:$E,MATCH($A1113,所属情報!$A:$A,0))),"")</f>
        <v/>
      </c>
      <c r="P1113" s="2" t="str">
        <f t="shared" si="51"/>
        <v/>
      </c>
      <c r="Q1113" s="2" t="str">
        <f t="shared" si="52"/>
        <v/>
      </c>
      <c r="R1113" s="2" t="str">
        <f t="shared" si="53"/>
        <v/>
      </c>
      <c r="S1113" s="2" t="str">
        <f>IFERROR(IF($F1113="","",INDEX(リスト!$C:$C,MATCH($F1113,リスト!$B:$B,0))),"")</f>
        <v/>
      </c>
      <c r="T1113" s="2" t="str">
        <f>IFERROR(IF($K1113="","",INDEX(リスト!$F:$F,MATCH($K1113,リスト!$E:$E,0))),"")</f>
        <v/>
      </c>
      <c r="U1113" s="2" t="str">
        <f>IF($B1113="","",RIGHT($G1113*1000+200+COUNTIF($G$2:$G1113,$G1113),9))</f>
        <v/>
      </c>
      <c r="V1113" s="2" t="str">
        <f>IF(OR($B1113="",設定!$I$15="",設定!$I$15="独立"),"",IF($M1113="","　－　",IF($L1113="",IF(設定!$I$15="所・名","　－　・"&amp;$M1113,IF(設定!$I$15="所/名","　－　 / "&amp;$M1113,IF(設定!$I$15="(所)名","(　－　) "&amp;$M1113,IF(設定!$I$15="名・所",$M1113&amp;"・　－　",IF(設定!$I$15="名/所",$M1113&amp;" / 　－　",IF(設定!$I$15="名(所)",$M1113&amp;"(　－　)")))))),IF(設定!$I$15="所・名",INDEX(リスト!$S$2:$S$48,MATCH($L1113,リスト!$R$2:$R$48,0))&amp;"・"&amp;$M1113,IF(設定!$I$15="所/名",INDEX(リスト!$S$2:$S$48,MATCH($L1113,リスト!$R$2:$R$48,0))&amp;" / "&amp;$M1113,IF(設定!$I$15="(所)名","("&amp;INDEX(リスト!$S$2:$S$48,MATCH($L1113,リスト!$R$2:$R$48,0))&amp;") "&amp;$M1113,IF(設定!$I$15="名・所",$M1113&amp;"・"&amp;INDEX(リスト!$S$2:$S$48,MATCH($L1113,リスト!$R$2:$R$48,0)),IF(設定!$I$15="名/所",$M1113&amp;" / "&amp;INDEX(リスト!$S$2:$S$48,MATCH($L1113,リスト!$R$2:$R$48,0)),IF(設定!$I$15="名(所)",$M1113&amp;" ("&amp;INDEX(リスト!$S$2:$S$48,MATCH($L1113,リスト!$R$2:$R$48,0))&amp;")")))))))))</f>
        <v/>
      </c>
    </row>
    <row r="1114" spans="15:22" x14ac:dyDescent="0.4">
      <c r="O1114" s="2" t="str">
        <f>IFERROR(IF($B1114="","",INDEX(所属情報!$E:$E,MATCH($A1114,所属情報!$A:$A,0))),"")</f>
        <v/>
      </c>
      <c r="P1114" s="2" t="str">
        <f t="shared" si="51"/>
        <v/>
      </c>
      <c r="Q1114" s="2" t="str">
        <f t="shared" si="52"/>
        <v/>
      </c>
      <c r="R1114" s="2" t="str">
        <f t="shared" si="53"/>
        <v/>
      </c>
      <c r="S1114" s="2" t="str">
        <f>IFERROR(IF($F1114="","",INDEX(リスト!$C:$C,MATCH($F1114,リスト!$B:$B,0))),"")</f>
        <v/>
      </c>
      <c r="T1114" s="2" t="str">
        <f>IFERROR(IF($K1114="","",INDEX(リスト!$F:$F,MATCH($K1114,リスト!$E:$E,0))),"")</f>
        <v/>
      </c>
      <c r="U1114" s="2" t="str">
        <f>IF($B1114="","",RIGHT($G1114*1000+200+COUNTIF($G$2:$G1114,$G1114),9))</f>
        <v/>
      </c>
      <c r="V1114" s="2" t="str">
        <f>IF(OR($B1114="",設定!$I$15="",設定!$I$15="独立"),"",IF($M1114="","　－　",IF($L1114="",IF(設定!$I$15="所・名","　－　・"&amp;$M1114,IF(設定!$I$15="所/名","　－　 / "&amp;$M1114,IF(設定!$I$15="(所)名","(　－　) "&amp;$M1114,IF(設定!$I$15="名・所",$M1114&amp;"・　－　",IF(設定!$I$15="名/所",$M1114&amp;" / 　－　",IF(設定!$I$15="名(所)",$M1114&amp;"(　－　)")))))),IF(設定!$I$15="所・名",INDEX(リスト!$S$2:$S$48,MATCH($L1114,リスト!$R$2:$R$48,0))&amp;"・"&amp;$M1114,IF(設定!$I$15="所/名",INDEX(リスト!$S$2:$S$48,MATCH($L1114,リスト!$R$2:$R$48,0))&amp;" / "&amp;$M1114,IF(設定!$I$15="(所)名","("&amp;INDEX(リスト!$S$2:$S$48,MATCH($L1114,リスト!$R$2:$R$48,0))&amp;") "&amp;$M1114,IF(設定!$I$15="名・所",$M1114&amp;"・"&amp;INDEX(リスト!$S$2:$S$48,MATCH($L1114,リスト!$R$2:$R$48,0)),IF(設定!$I$15="名/所",$M1114&amp;" / "&amp;INDEX(リスト!$S$2:$S$48,MATCH($L1114,リスト!$R$2:$R$48,0)),IF(設定!$I$15="名(所)",$M1114&amp;" ("&amp;INDEX(リスト!$S$2:$S$48,MATCH($L1114,リスト!$R$2:$R$48,0))&amp;")")))))))))</f>
        <v/>
      </c>
    </row>
    <row r="1115" spans="15:22" x14ac:dyDescent="0.4">
      <c r="O1115" s="2" t="str">
        <f>IFERROR(IF($B1115="","",INDEX(所属情報!$E:$E,MATCH($A1115,所属情報!$A:$A,0))),"")</f>
        <v/>
      </c>
      <c r="P1115" s="2" t="str">
        <f t="shared" si="51"/>
        <v/>
      </c>
      <c r="Q1115" s="2" t="str">
        <f t="shared" si="52"/>
        <v/>
      </c>
      <c r="R1115" s="2" t="str">
        <f t="shared" si="53"/>
        <v/>
      </c>
      <c r="S1115" s="2" t="str">
        <f>IFERROR(IF($F1115="","",INDEX(リスト!$C:$C,MATCH($F1115,リスト!$B:$B,0))),"")</f>
        <v/>
      </c>
      <c r="T1115" s="2" t="str">
        <f>IFERROR(IF($K1115="","",INDEX(リスト!$F:$F,MATCH($K1115,リスト!$E:$E,0))),"")</f>
        <v/>
      </c>
      <c r="U1115" s="2" t="str">
        <f>IF($B1115="","",RIGHT($G1115*1000+200+COUNTIF($G$2:$G1115,$G1115),9))</f>
        <v/>
      </c>
      <c r="V1115" s="2" t="str">
        <f>IF(OR($B1115="",設定!$I$15="",設定!$I$15="独立"),"",IF($M1115="","　－　",IF($L1115="",IF(設定!$I$15="所・名","　－　・"&amp;$M1115,IF(設定!$I$15="所/名","　－　 / "&amp;$M1115,IF(設定!$I$15="(所)名","(　－　) "&amp;$M1115,IF(設定!$I$15="名・所",$M1115&amp;"・　－　",IF(設定!$I$15="名/所",$M1115&amp;" / 　－　",IF(設定!$I$15="名(所)",$M1115&amp;"(　－　)")))))),IF(設定!$I$15="所・名",INDEX(リスト!$S$2:$S$48,MATCH($L1115,リスト!$R$2:$R$48,0))&amp;"・"&amp;$M1115,IF(設定!$I$15="所/名",INDEX(リスト!$S$2:$S$48,MATCH($L1115,リスト!$R$2:$R$48,0))&amp;" / "&amp;$M1115,IF(設定!$I$15="(所)名","("&amp;INDEX(リスト!$S$2:$S$48,MATCH($L1115,リスト!$R$2:$R$48,0))&amp;") "&amp;$M1115,IF(設定!$I$15="名・所",$M1115&amp;"・"&amp;INDEX(リスト!$S$2:$S$48,MATCH($L1115,リスト!$R$2:$R$48,0)),IF(設定!$I$15="名/所",$M1115&amp;" / "&amp;INDEX(リスト!$S$2:$S$48,MATCH($L1115,リスト!$R$2:$R$48,0)),IF(設定!$I$15="名(所)",$M1115&amp;" ("&amp;INDEX(リスト!$S$2:$S$48,MATCH($L1115,リスト!$R$2:$R$48,0))&amp;")")))))))))</f>
        <v/>
      </c>
    </row>
    <row r="1116" spans="15:22" x14ac:dyDescent="0.4">
      <c r="O1116" s="2" t="str">
        <f>IFERROR(IF($B1116="","",INDEX(所属情報!$E:$E,MATCH($A1116,所属情報!$A:$A,0))),"")</f>
        <v/>
      </c>
      <c r="P1116" s="2" t="str">
        <f t="shared" si="51"/>
        <v/>
      </c>
      <c r="Q1116" s="2" t="str">
        <f t="shared" si="52"/>
        <v/>
      </c>
      <c r="R1116" s="2" t="str">
        <f t="shared" si="53"/>
        <v/>
      </c>
      <c r="S1116" s="2" t="str">
        <f>IFERROR(IF($F1116="","",INDEX(リスト!$C:$C,MATCH($F1116,リスト!$B:$B,0))),"")</f>
        <v/>
      </c>
      <c r="T1116" s="2" t="str">
        <f>IFERROR(IF($K1116="","",INDEX(リスト!$F:$F,MATCH($K1116,リスト!$E:$E,0))),"")</f>
        <v/>
      </c>
      <c r="U1116" s="2" t="str">
        <f>IF($B1116="","",RIGHT($G1116*1000+200+COUNTIF($G$2:$G1116,$G1116),9))</f>
        <v/>
      </c>
      <c r="V1116" s="2" t="str">
        <f>IF(OR($B1116="",設定!$I$15="",設定!$I$15="独立"),"",IF($M1116="","　－　",IF($L1116="",IF(設定!$I$15="所・名","　－　・"&amp;$M1116,IF(設定!$I$15="所/名","　－　 / "&amp;$M1116,IF(設定!$I$15="(所)名","(　－　) "&amp;$M1116,IF(設定!$I$15="名・所",$M1116&amp;"・　－　",IF(設定!$I$15="名/所",$M1116&amp;" / 　－　",IF(設定!$I$15="名(所)",$M1116&amp;"(　－　)")))))),IF(設定!$I$15="所・名",INDEX(リスト!$S$2:$S$48,MATCH($L1116,リスト!$R$2:$R$48,0))&amp;"・"&amp;$M1116,IF(設定!$I$15="所/名",INDEX(リスト!$S$2:$S$48,MATCH($L1116,リスト!$R$2:$R$48,0))&amp;" / "&amp;$M1116,IF(設定!$I$15="(所)名","("&amp;INDEX(リスト!$S$2:$S$48,MATCH($L1116,リスト!$R$2:$R$48,0))&amp;") "&amp;$M1116,IF(設定!$I$15="名・所",$M1116&amp;"・"&amp;INDEX(リスト!$S$2:$S$48,MATCH($L1116,リスト!$R$2:$R$48,0)),IF(設定!$I$15="名/所",$M1116&amp;" / "&amp;INDEX(リスト!$S$2:$S$48,MATCH($L1116,リスト!$R$2:$R$48,0)),IF(設定!$I$15="名(所)",$M1116&amp;" ("&amp;INDEX(リスト!$S$2:$S$48,MATCH($L1116,リスト!$R$2:$R$48,0))&amp;")")))))))))</f>
        <v/>
      </c>
    </row>
    <row r="1117" spans="15:22" x14ac:dyDescent="0.4">
      <c r="O1117" s="2" t="str">
        <f>IFERROR(IF($B1117="","",INDEX(所属情報!$E:$E,MATCH($A1117,所属情報!$A:$A,0))),"")</f>
        <v/>
      </c>
      <c r="P1117" s="2" t="str">
        <f t="shared" si="51"/>
        <v/>
      </c>
      <c r="Q1117" s="2" t="str">
        <f t="shared" si="52"/>
        <v/>
      </c>
      <c r="R1117" s="2" t="str">
        <f t="shared" si="53"/>
        <v/>
      </c>
      <c r="S1117" s="2" t="str">
        <f>IFERROR(IF($F1117="","",INDEX(リスト!$C:$C,MATCH($F1117,リスト!$B:$B,0))),"")</f>
        <v/>
      </c>
      <c r="T1117" s="2" t="str">
        <f>IFERROR(IF($K1117="","",INDEX(リスト!$F:$F,MATCH($K1117,リスト!$E:$E,0))),"")</f>
        <v/>
      </c>
      <c r="U1117" s="2" t="str">
        <f>IF($B1117="","",RIGHT($G1117*1000+200+COUNTIF($G$2:$G1117,$G1117),9))</f>
        <v/>
      </c>
      <c r="V1117" s="2" t="str">
        <f>IF(OR($B1117="",設定!$I$15="",設定!$I$15="独立"),"",IF($M1117="","　－　",IF($L1117="",IF(設定!$I$15="所・名","　－　・"&amp;$M1117,IF(設定!$I$15="所/名","　－　 / "&amp;$M1117,IF(設定!$I$15="(所)名","(　－　) "&amp;$M1117,IF(設定!$I$15="名・所",$M1117&amp;"・　－　",IF(設定!$I$15="名/所",$M1117&amp;" / 　－　",IF(設定!$I$15="名(所)",$M1117&amp;"(　－　)")))))),IF(設定!$I$15="所・名",INDEX(リスト!$S$2:$S$48,MATCH($L1117,リスト!$R$2:$R$48,0))&amp;"・"&amp;$M1117,IF(設定!$I$15="所/名",INDEX(リスト!$S$2:$S$48,MATCH($L1117,リスト!$R$2:$R$48,0))&amp;" / "&amp;$M1117,IF(設定!$I$15="(所)名","("&amp;INDEX(リスト!$S$2:$S$48,MATCH($L1117,リスト!$R$2:$R$48,0))&amp;") "&amp;$M1117,IF(設定!$I$15="名・所",$M1117&amp;"・"&amp;INDEX(リスト!$S$2:$S$48,MATCH($L1117,リスト!$R$2:$R$48,0)),IF(設定!$I$15="名/所",$M1117&amp;" / "&amp;INDEX(リスト!$S$2:$S$48,MATCH($L1117,リスト!$R$2:$R$48,0)),IF(設定!$I$15="名(所)",$M1117&amp;" ("&amp;INDEX(リスト!$S$2:$S$48,MATCH($L1117,リスト!$R$2:$R$48,0))&amp;")")))))))))</f>
        <v/>
      </c>
    </row>
    <row r="1118" spans="15:22" x14ac:dyDescent="0.4">
      <c r="O1118" s="2" t="str">
        <f>IFERROR(IF($B1118="","",INDEX(所属情報!$E:$E,MATCH($A1118,所属情報!$A:$A,0))),"")</f>
        <v/>
      </c>
      <c r="P1118" s="2" t="str">
        <f t="shared" si="51"/>
        <v/>
      </c>
      <c r="Q1118" s="2" t="str">
        <f t="shared" si="52"/>
        <v/>
      </c>
      <c r="R1118" s="2" t="str">
        <f t="shared" si="53"/>
        <v/>
      </c>
      <c r="S1118" s="2" t="str">
        <f>IFERROR(IF($F1118="","",INDEX(リスト!$C:$C,MATCH($F1118,リスト!$B:$B,0))),"")</f>
        <v/>
      </c>
      <c r="T1118" s="2" t="str">
        <f>IFERROR(IF($K1118="","",INDEX(リスト!$F:$F,MATCH($K1118,リスト!$E:$E,0))),"")</f>
        <v/>
      </c>
      <c r="U1118" s="2" t="str">
        <f>IF($B1118="","",RIGHT($G1118*1000+200+COUNTIF($G$2:$G1118,$G1118),9))</f>
        <v/>
      </c>
      <c r="V1118" s="2" t="str">
        <f>IF(OR($B1118="",設定!$I$15="",設定!$I$15="独立"),"",IF($M1118="","　－　",IF($L1118="",IF(設定!$I$15="所・名","　－　・"&amp;$M1118,IF(設定!$I$15="所/名","　－　 / "&amp;$M1118,IF(設定!$I$15="(所)名","(　－　) "&amp;$M1118,IF(設定!$I$15="名・所",$M1118&amp;"・　－　",IF(設定!$I$15="名/所",$M1118&amp;" / 　－　",IF(設定!$I$15="名(所)",$M1118&amp;"(　－　)")))))),IF(設定!$I$15="所・名",INDEX(リスト!$S$2:$S$48,MATCH($L1118,リスト!$R$2:$R$48,0))&amp;"・"&amp;$M1118,IF(設定!$I$15="所/名",INDEX(リスト!$S$2:$S$48,MATCH($L1118,リスト!$R$2:$R$48,0))&amp;" / "&amp;$M1118,IF(設定!$I$15="(所)名","("&amp;INDEX(リスト!$S$2:$S$48,MATCH($L1118,リスト!$R$2:$R$48,0))&amp;") "&amp;$M1118,IF(設定!$I$15="名・所",$M1118&amp;"・"&amp;INDEX(リスト!$S$2:$S$48,MATCH($L1118,リスト!$R$2:$R$48,0)),IF(設定!$I$15="名/所",$M1118&amp;" / "&amp;INDEX(リスト!$S$2:$S$48,MATCH($L1118,リスト!$R$2:$R$48,0)),IF(設定!$I$15="名(所)",$M1118&amp;" ("&amp;INDEX(リスト!$S$2:$S$48,MATCH($L1118,リスト!$R$2:$R$48,0))&amp;")")))))))))</f>
        <v/>
      </c>
    </row>
    <row r="1119" spans="15:22" x14ac:dyDescent="0.4">
      <c r="O1119" s="2" t="str">
        <f>IFERROR(IF($B1119="","",INDEX(所属情報!$E:$E,MATCH($A1119,所属情報!$A:$A,0))),"")</f>
        <v/>
      </c>
      <c r="P1119" s="2" t="str">
        <f t="shared" si="51"/>
        <v/>
      </c>
      <c r="Q1119" s="2" t="str">
        <f t="shared" si="52"/>
        <v/>
      </c>
      <c r="R1119" s="2" t="str">
        <f t="shared" si="53"/>
        <v/>
      </c>
      <c r="S1119" s="2" t="str">
        <f>IFERROR(IF($F1119="","",INDEX(リスト!$C:$C,MATCH($F1119,リスト!$B:$B,0))),"")</f>
        <v/>
      </c>
      <c r="T1119" s="2" t="str">
        <f>IFERROR(IF($K1119="","",INDEX(リスト!$F:$F,MATCH($K1119,リスト!$E:$E,0))),"")</f>
        <v/>
      </c>
      <c r="U1119" s="2" t="str">
        <f>IF($B1119="","",RIGHT($G1119*1000+200+COUNTIF($G$2:$G1119,$G1119),9))</f>
        <v/>
      </c>
      <c r="V1119" s="2" t="str">
        <f>IF(OR($B1119="",設定!$I$15="",設定!$I$15="独立"),"",IF($M1119="","　－　",IF($L1119="",IF(設定!$I$15="所・名","　－　・"&amp;$M1119,IF(設定!$I$15="所/名","　－　 / "&amp;$M1119,IF(設定!$I$15="(所)名","(　－　) "&amp;$M1119,IF(設定!$I$15="名・所",$M1119&amp;"・　－　",IF(設定!$I$15="名/所",$M1119&amp;" / 　－　",IF(設定!$I$15="名(所)",$M1119&amp;"(　－　)")))))),IF(設定!$I$15="所・名",INDEX(リスト!$S$2:$S$48,MATCH($L1119,リスト!$R$2:$R$48,0))&amp;"・"&amp;$M1119,IF(設定!$I$15="所/名",INDEX(リスト!$S$2:$S$48,MATCH($L1119,リスト!$R$2:$R$48,0))&amp;" / "&amp;$M1119,IF(設定!$I$15="(所)名","("&amp;INDEX(リスト!$S$2:$S$48,MATCH($L1119,リスト!$R$2:$R$48,0))&amp;") "&amp;$M1119,IF(設定!$I$15="名・所",$M1119&amp;"・"&amp;INDEX(リスト!$S$2:$S$48,MATCH($L1119,リスト!$R$2:$R$48,0)),IF(設定!$I$15="名/所",$M1119&amp;" / "&amp;INDEX(リスト!$S$2:$S$48,MATCH($L1119,リスト!$R$2:$R$48,0)),IF(設定!$I$15="名(所)",$M1119&amp;" ("&amp;INDEX(リスト!$S$2:$S$48,MATCH($L1119,リスト!$R$2:$R$48,0))&amp;")")))))))))</f>
        <v/>
      </c>
    </row>
    <row r="1120" spans="15:22" x14ac:dyDescent="0.4">
      <c r="O1120" s="2" t="str">
        <f>IFERROR(IF($B1120="","",INDEX(所属情報!$E:$E,MATCH($A1120,所属情報!$A:$A,0))),"")</f>
        <v/>
      </c>
      <c r="P1120" s="2" t="str">
        <f t="shared" si="51"/>
        <v/>
      </c>
      <c r="Q1120" s="2" t="str">
        <f t="shared" si="52"/>
        <v/>
      </c>
      <c r="R1120" s="2" t="str">
        <f t="shared" si="53"/>
        <v/>
      </c>
      <c r="S1120" s="2" t="str">
        <f>IFERROR(IF($F1120="","",INDEX(リスト!$C:$C,MATCH($F1120,リスト!$B:$B,0))),"")</f>
        <v/>
      </c>
      <c r="T1120" s="2" t="str">
        <f>IFERROR(IF($K1120="","",INDEX(リスト!$F:$F,MATCH($K1120,リスト!$E:$E,0))),"")</f>
        <v/>
      </c>
      <c r="U1120" s="2" t="str">
        <f>IF($B1120="","",RIGHT($G1120*1000+200+COUNTIF($G$2:$G1120,$G1120),9))</f>
        <v/>
      </c>
      <c r="V1120" s="2" t="str">
        <f>IF(OR($B1120="",設定!$I$15="",設定!$I$15="独立"),"",IF($M1120="","　－　",IF($L1120="",IF(設定!$I$15="所・名","　－　・"&amp;$M1120,IF(設定!$I$15="所/名","　－　 / "&amp;$M1120,IF(設定!$I$15="(所)名","(　－　) "&amp;$M1120,IF(設定!$I$15="名・所",$M1120&amp;"・　－　",IF(設定!$I$15="名/所",$M1120&amp;" / 　－　",IF(設定!$I$15="名(所)",$M1120&amp;"(　－　)")))))),IF(設定!$I$15="所・名",INDEX(リスト!$S$2:$S$48,MATCH($L1120,リスト!$R$2:$R$48,0))&amp;"・"&amp;$M1120,IF(設定!$I$15="所/名",INDEX(リスト!$S$2:$S$48,MATCH($L1120,リスト!$R$2:$R$48,0))&amp;" / "&amp;$M1120,IF(設定!$I$15="(所)名","("&amp;INDEX(リスト!$S$2:$S$48,MATCH($L1120,リスト!$R$2:$R$48,0))&amp;") "&amp;$M1120,IF(設定!$I$15="名・所",$M1120&amp;"・"&amp;INDEX(リスト!$S$2:$S$48,MATCH($L1120,リスト!$R$2:$R$48,0)),IF(設定!$I$15="名/所",$M1120&amp;" / "&amp;INDEX(リスト!$S$2:$S$48,MATCH($L1120,リスト!$R$2:$R$48,0)),IF(設定!$I$15="名(所)",$M1120&amp;" ("&amp;INDEX(リスト!$S$2:$S$48,MATCH($L1120,リスト!$R$2:$R$48,0))&amp;")")))))))))</f>
        <v/>
      </c>
    </row>
    <row r="1121" spans="15:22" x14ac:dyDescent="0.4">
      <c r="O1121" s="2" t="str">
        <f>IFERROR(IF($B1121="","",INDEX(所属情報!$E:$E,MATCH($A1121,所属情報!$A:$A,0))),"")</f>
        <v/>
      </c>
      <c r="P1121" s="2" t="str">
        <f t="shared" si="51"/>
        <v/>
      </c>
      <c r="Q1121" s="2" t="str">
        <f t="shared" si="52"/>
        <v/>
      </c>
      <c r="R1121" s="2" t="str">
        <f t="shared" si="53"/>
        <v/>
      </c>
      <c r="S1121" s="2" t="str">
        <f>IFERROR(IF($F1121="","",INDEX(リスト!$C:$C,MATCH($F1121,リスト!$B:$B,0))),"")</f>
        <v/>
      </c>
      <c r="T1121" s="2" t="str">
        <f>IFERROR(IF($K1121="","",INDEX(リスト!$F:$F,MATCH($K1121,リスト!$E:$E,0))),"")</f>
        <v/>
      </c>
      <c r="U1121" s="2" t="str">
        <f>IF($B1121="","",RIGHT($G1121*1000+200+COUNTIF($G$2:$G1121,$G1121),9))</f>
        <v/>
      </c>
      <c r="V1121" s="2" t="str">
        <f>IF(OR($B1121="",設定!$I$15="",設定!$I$15="独立"),"",IF($M1121="","　－　",IF($L1121="",IF(設定!$I$15="所・名","　－　・"&amp;$M1121,IF(設定!$I$15="所/名","　－　 / "&amp;$M1121,IF(設定!$I$15="(所)名","(　－　) "&amp;$M1121,IF(設定!$I$15="名・所",$M1121&amp;"・　－　",IF(設定!$I$15="名/所",$M1121&amp;" / 　－　",IF(設定!$I$15="名(所)",$M1121&amp;"(　－　)")))))),IF(設定!$I$15="所・名",INDEX(リスト!$S$2:$S$48,MATCH($L1121,リスト!$R$2:$R$48,0))&amp;"・"&amp;$M1121,IF(設定!$I$15="所/名",INDEX(リスト!$S$2:$S$48,MATCH($L1121,リスト!$R$2:$R$48,0))&amp;" / "&amp;$M1121,IF(設定!$I$15="(所)名","("&amp;INDEX(リスト!$S$2:$S$48,MATCH($L1121,リスト!$R$2:$R$48,0))&amp;") "&amp;$M1121,IF(設定!$I$15="名・所",$M1121&amp;"・"&amp;INDEX(リスト!$S$2:$S$48,MATCH($L1121,リスト!$R$2:$R$48,0)),IF(設定!$I$15="名/所",$M1121&amp;" / "&amp;INDEX(リスト!$S$2:$S$48,MATCH($L1121,リスト!$R$2:$R$48,0)),IF(設定!$I$15="名(所)",$M1121&amp;" ("&amp;INDEX(リスト!$S$2:$S$48,MATCH($L1121,リスト!$R$2:$R$48,0))&amp;")")))))))))</f>
        <v/>
      </c>
    </row>
    <row r="1122" spans="15:22" x14ac:dyDescent="0.4">
      <c r="O1122" s="2" t="str">
        <f>IFERROR(IF($B1122="","",INDEX(所属情報!$E:$E,MATCH($A1122,所属情報!$A:$A,0))),"")</f>
        <v/>
      </c>
      <c r="P1122" s="2" t="str">
        <f t="shared" si="51"/>
        <v/>
      </c>
      <c r="Q1122" s="2" t="str">
        <f t="shared" si="52"/>
        <v/>
      </c>
      <c r="R1122" s="2" t="str">
        <f t="shared" si="53"/>
        <v/>
      </c>
      <c r="S1122" s="2" t="str">
        <f>IFERROR(IF($F1122="","",INDEX(リスト!$C:$C,MATCH($F1122,リスト!$B:$B,0))),"")</f>
        <v/>
      </c>
      <c r="T1122" s="2" t="str">
        <f>IFERROR(IF($K1122="","",INDEX(リスト!$F:$F,MATCH($K1122,リスト!$E:$E,0))),"")</f>
        <v/>
      </c>
      <c r="U1122" s="2" t="str">
        <f>IF($B1122="","",RIGHT($G1122*1000+200+COUNTIF($G$2:$G1122,$G1122),9))</f>
        <v/>
      </c>
      <c r="V1122" s="2" t="str">
        <f>IF(OR($B1122="",設定!$I$15="",設定!$I$15="独立"),"",IF($M1122="","　－　",IF($L1122="",IF(設定!$I$15="所・名","　－　・"&amp;$M1122,IF(設定!$I$15="所/名","　－　 / "&amp;$M1122,IF(設定!$I$15="(所)名","(　－　) "&amp;$M1122,IF(設定!$I$15="名・所",$M1122&amp;"・　－　",IF(設定!$I$15="名/所",$M1122&amp;" / 　－　",IF(設定!$I$15="名(所)",$M1122&amp;"(　－　)")))))),IF(設定!$I$15="所・名",INDEX(リスト!$S$2:$S$48,MATCH($L1122,リスト!$R$2:$R$48,0))&amp;"・"&amp;$M1122,IF(設定!$I$15="所/名",INDEX(リスト!$S$2:$S$48,MATCH($L1122,リスト!$R$2:$R$48,0))&amp;" / "&amp;$M1122,IF(設定!$I$15="(所)名","("&amp;INDEX(リスト!$S$2:$S$48,MATCH($L1122,リスト!$R$2:$R$48,0))&amp;") "&amp;$M1122,IF(設定!$I$15="名・所",$M1122&amp;"・"&amp;INDEX(リスト!$S$2:$S$48,MATCH($L1122,リスト!$R$2:$R$48,0)),IF(設定!$I$15="名/所",$M1122&amp;" / "&amp;INDEX(リスト!$S$2:$S$48,MATCH($L1122,リスト!$R$2:$R$48,0)),IF(設定!$I$15="名(所)",$M1122&amp;" ("&amp;INDEX(リスト!$S$2:$S$48,MATCH($L1122,リスト!$R$2:$R$48,0))&amp;")")))))))))</f>
        <v/>
      </c>
    </row>
    <row r="1123" spans="15:22" x14ac:dyDescent="0.4">
      <c r="O1123" s="2" t="str">
        <f>IFERROR(IF($B1123="","",INDEX(所属情報!$E:$E,MATCH($A1123,所属情報!$A:$A,0))),"")</f>
        <v/>
      </c>
      <c r="P1123" s="2" t="str">
        <f t="shared" si="51"/>
        <v/>
      </c>
      <c r="Q1123" s="2" t="str">
        <f t="shared" si="52"/>
        <v/>
      </c>
      <c r="R1123" s="2" t="str">
        <f t="shared" si="53"/>
        <v/>
      </c>
      <c r="S1123" s="2" t="str">
        <f>IFERROR(IF($F1123="","",INDEX(リスト!$C:$C,MATCH($F1123,リスト!$B:$B,0))),"")</f>
        <v/>
      </c>
      <c r="T1123" s="2" t="str">
        <f>IFERROR(IF($K1123="","",INDEX(リスト!$F:$F,MATCH($K1123,リスト!$E:$E,0))),"")</f>
        <v/>
      </c>
      <c r="U1123" s="2" t="str">
        <f>IF($B1123="","",RIGHT($G1123*1000+200+COUNTIF($G$2:$G1123,$G1123),9))</f>
        <v/>
      </c>
      <c r="V1123" s="2" t="str">
        <f>IF(OR($B1123="",設定!$I$15="",設定!$I$15="独立"),"",IF($M1123="","　－　",IF($L1123="",IF(設定!$I$15="所・名","　－　・"&amp;$M1123,IF(設定!$I$15="所/名","　－　 / "&amp;$M1123,IF(設定!$I$15="(所)名","(　－　) "&amp;$M1123,IF(設定!$I$15="名・所",$M1123&amp;"・　－　",IF(設定!$I$15="名/所",$M1123&amp;" / 　－　",IF(設定!$I$15="名(所)",$M1123&amp;"(　－　)")))))),IF(設定!$I$15="所・名",INDEX(リスト!$S$2:$S$48,MATCH($L1123,リスト!$R$2:$R$48,0))&amp;"・"&amp;$M1123,IF(設定!$I$15="所/名",INDEX(リスト!$S$2:$S$48,MATCH($L1123,リスト!$R$2:$R$48,0))&amp;" / "&amp;$M1123,IF(設定!$I$15="(所)名","("&amp;INDEX(リスト!$S$2:$S$48,MATCH($L1123,リスト!$R$2:$R$48,0))&amp;") "&amp;$M1123,IF(設定!$I$15="名・所",$M1123&amp;"・"&amp;INDEX(リスト!$S$2:$S$48,MATCH($L1123,リスト!$R$2:$R$48,0)),IF(設定!$I$15="名/所",$M1123&amp;" / "&amp;INDEX(リスト!$S$2:$S$48,MATCH($L1123,リスト!$R$2:$R$48,0)),IF(設定!$I$15="名(所)",$M1123&amp;" ("&amp;INDEX(リスト!$S$2:$S$48,MATCH($L1123,リスト!$R$2:$R$48,0))&amp;")")))))))))</f>
        <v/>
      </c>
    </row>
    <row r="1124" spans="15:22" x14ac:dyDescent="0.4">
      <c r="O1124" s="2" t="str">
        <f>IFERROR(IF($B1124="","",INDEX(所属情報!$E:$E,MATCH($A1124,所属情報!$A:$A,0))),"")</f>
        <v/>
      </c>
      <c r="P1124" s="2" t="str">
        <f t="shared" si="51"/>
        <v/>
      </c>
      <c r="Q1124" s="2" t="str">
        <f t="shared" si="52"/>
        <v/>
      </c>
      <c r="R1124" s="2" t="str">
        <f t="shared" si="53"/>
        <v/>
      </c>
      <c r="S1124" s="2" t="str">
        <f>IFERROR(IF($F1124="","",INDEX(リスト!$C:$C,MATCH($F1124,リスト!$B:$B,0))),"")</f>
        <v/>
      </c>
      <c r="T1124" s="2" t="str">
        <f>IFERROR(IF($K1124="","",INDEX(リスト!$F:$F,MATCH($K1124,リスト!$E:$E,0))),"")</f>
        <v/>
      </c>
      <c r="U1124" s="2" t="str">
        <f>IF($B1124="","",RIGHT($G1124*1000+200+COUNTIF($G$2:$G1124,$G1124),9))</f>
        <v/>
      </c>
      <c r="V1124" s="2" t="str">
        <f>IF(OR($B1124="",設定!$I$15="",設定!$I$15="独立"),"",IF($M1124="","　－　",IF($L1124="",IF(設定!$I$15="所・名","　－　・"&amp;$M1124,IF(設定!$I$15="所/名","　－　 / "&amp;$M1124,IF(設定!$I$15="(所)名","(　－　) "&amp;$M1124,IF(設定!$I$15="名・所",$M1124&amp;"・　－　",IF(設定!$I$15="名/所",$M1124&amp;" / 　－　",IF(設定!$I$15="名(所)",$M1124&amp;"(　－　)")))))),IF(設定!$I$15="所・名",INDEX(リスト!$S$2:$S$48,MATCH($L1124,リスト!$R$2:$R$48,0))&amp;"・"&amp;$M1124,IF(設定!$I$15="所/名",INDEX(リスト!$S$2:$S$48,MATCH($L1124,リスト!$R$2:$R$48,0))&amp;" / "&amp;$M1124,IF(設定!$I$15="(所)名","("&amp;INDEX(リスト!$S$2:$S$48,MATCH($L1124,リスト!$R$2:$R$48,0))&amp;") "&amp;$M1124,IF(設定!$I$15="名・所",$M1124&amp;"・"&amp;INDEX(リスト!$S$2:$S$48,MATCH($L1124,リスト!$R$2:$R$48,0)),IF(設定!$I$15="名/所",$M1124&amp;" / "&amp;INDEX(リスト!$S$2:$S$48,MATCH($L1124,リスト!$R$2:$R$48,0)),IF(設定!$I$15="名(所)",$M1124&amp;" ("&amp;INDEX(リスト!$S$2:$S$48,MATCH($L1124,リスト!$R$2:$R$48,0))&amp;")")))))))))</f>
        <v/>
      </c>
    </row>
    <row r="1125" spans="15:22" x14ac:dyDescent="0.4">
      <c r="O1125" s="2" t="str">
        <f>IFERROR(IF($B1125="","",INDEX(所属情報!$E:$E,MATCH($A1125,所属情報!$A:$A,0))),"")</f>
        <v/>
      </c>
      <c r="P1125" s="2" t="str">
        <f t="shared" si="51"/>
        <v/>
      </c>
      <c r="Q1125" s="2" t="str">
        <f t="shared" si="52"/>
        <v/>
      </c>
      <c r="R1125" s="2" t="str">
        <f t="shared" si="53"/>
        <v/>
      </c>
      <c r="S1125" s="2" t="str">
        <f>IFERROR(IF($F1125="","",INDEX(リスト!$C:$C,MATCH($F1125,リスト!$B:$B,0))),"")</f>
        <v/>
      </c>
      <c r="T1125" s="2" t="str">
        <f>IFERROR(IF($K1125="","",INDEX(リスト!$F:$F,MATCH($K1125,リスト!$E:$E,0))),"")</f>
        <v/>
      </c>
      <c r="U1125" s="2" t="str">
        <f>IF($B1125="","",RIGHT($G1125*1000+200+COUNTIF($G$2:$G1125,$G1125),9))</f>
        <v/>
      </c>
      <c r="V1125" s="2" t="str">
        <f>IF(OR($B1125="",設定!$I$15="",設定!$I$15="独立"),"",IF($M1125="","　－　",IF($L1125="",IF(設定!$I$15="所・名","　－　・"&amp;$M1125,IF(設定!$I$15="所/名","　－　 / "&amp;$M1125,IF(設定!$I$15="(所)名","(　－　) "&amp;$M1125,IF(設定!$I$15="名・所",$M1125&amp;"・　－　",IF(設定!$I$15="名/所",$M1125&amp;" / 　－　",IF(設定!$I$15="名(所)",$M1125&amp;"(　－　)")))))),IF(設定!$I$15="所・名",INDEX(リスト!$S$2:$S$48,MATCH($L1125,リスト!$R$2:$R$48,0))&amp;"・"&amp;$M1125,IF(設定!$I$15="所/名",INDEX(リスト!$S$2:$S$48,MATCH($L1125,リスト!$R$2:$R$48,0))&amp;" / "&amp;$M1125,IF(設定!$I$15="(所)名","("&amp;INDEX(リスト!$S$2:$S$48,MATCH($L1125,リスト!$R$2:$R$48,0))&amp;") "&amp;$M1125,IF(設定!$I$15="名・所",$M1125&amp;"・"&amp;INDEX(リスト!$S$2:$S$48,MATCH($L1125,リスト!$R$2:$R$48,0)),IF(設定!$I$15="名/所",$M1125&amp;" / "&amp;INDEX(リスト!$S$2:$S$48,MATCH($L1125,リスト!$R$2:$R$48,0)),IF(設定!$I$15="名(所)",$M1125&amp;" ("&amp;INDEX(リスト!$S$2:$S$48,MATCH($L1125,リスト!$R$2:$R$48,0))&amp;")")))))))))</f>
        <v/>
      </c>
    </row>
    <row r="1126" spans="15:22" x14ac:dyDescent="0.4">
      <c r="O1126" s="2" t="str">
        <f>IFERROR(IF($B1126="","",INDEX(所属情報!$E:$E,MATCH($A1126,所属情報!$A:$A,0))),"")</f>
        <v/>
      </c>
      <c r="P1126" s="2" t="str">
        <f t="shared" si="51"/>
        <v/>
      </c>
      <c r="Q1126" s="2" t="str">
        <f t="shared" si="52"/>
        <v/>
      </c>
      <c r="R1126" s="2" t="str">
        <f t="shared" si="53"/>
        <v/>
      </c>
      <c r="S1126" s="2" t="str">
        <f>IFERROR(IF($F1126="","",INDEX(リスト!$C:$C,MATCH($F1126,リスト!$B:$B,0))),"")</f>
        <v/>
      </c>
      <c r="T1126" s="2" t="str">
        <f>IFERROR(IF($K1126="","",INDEX(リスト!$F:$F,MATCH($K1126,リスト!$E:$E,0))),"")</f>
        <v/>
      </c>
      <c r="U1126" s="2" t="str">
        <f>IF($B1126="","",RIGHT($G1126*1000+200+COUNTIF($G$2:$G1126,$G1126),9))</f>
        <v/>
      </c>
      <c r="V1126" s="2" t="str">
        <f>IF(OR($B1126="",設定!$I$15="",設定!$I$15="独立"),"",IF($M1126="","　－　",IF($L1126="",IF(設定!$I$15="所・名","　－　・"&amp;$M1126,IF(設定!$I$15="所/名","　－　 / "&amp;$M1126,IF(設定!$I$15="(所)名","(　－　) "&amp;$M1126,IF(設定!$I$15="名・所",$M1126&amp;"・　－　",IF(設定!$I$15="名/所",$M1126&amp;" / 　－　",IF(設定!$I$15="名(所)",$M1126&amp;"(　－　)")))))),IF(設定!$I$15="所・名",INDEX(リスト!$S$2:$S$48,MATCH($L1126,リスト!$R$2:$R$48,0))&amp;"・"&amp;$M1126,IF(設定!$I$15="所/名",INDEX(リスト!$S$2:$S$48,MATCH($L1126,リスト!$R$2:$R$48,0))&amp;" / "&amp;$M1126,IF(設定!$I$15="(所)名","("&amp;INDEX(リスト!$S$2:$S$48,MATCH($L1126,リスト!$R$2:$R$48,0))&amp;") "&amp;$M1126,IF(設定!$I$15="名・所",$M1126&amp;"・"&amp;INDEX(リスト!$S$2:$S$48,MATCH($L1126,リスト!$R$2:$R$48,0)),IF(設定!$I$15="名/所",$M1126&amp;" / "&amp;INDEX(リスト!$S$2:$S$48,MATCH($L1126,リスト!$R$2:$R$48,0)),IF(設定!$I$15="名(所)",$M1126&amp;" ("&amp;INDEX(リスト!$S$2:$S$48,MATCH($L1126,リスト!$R$2:$R$48,0))&amp;")")))))))))</f>
        <v/>
      </c>
    </row>
    <row r="1127" spans="15:22" x14ac:dyDescent="0.4">
      <c r="O1127" s="2" t="str">
        <f>IFERROR(IF($B1127="","",INDEX(所属情報!$E:$E,MATCH($A1127,所属情報!$A:$A,0))),"")</f>
        <v/>
      </c>
      <c r="P1127" s="2" t="str">
        <f t="shared" si="51"/>
        <v/>
      </c>
      <c r="Q1127" s="2" t="str">
        <f t="shared" si="52"/>
        <v/>
      </c>
      <c r="R1127" s="2" t="str">
        <f t="shared" si="53"/>
        <v/>
      </c>
      <c r="S1127" s="2" t="str">
        <f>IFERROR(IF($F1127="","",INDEX(リスト!$C:$C,MATCH($F1127,リスト!$B:$B,0))),"")</f>
        <v/>
      </c>
      <c r="T1127" s="2" t="str">
        <f>IFERROR(IF($K1127="","",INDEX(リスト!$F:$F,MATCH($K1127,リスト!$E:$E,0))),"")</f>
        <v/>
      </c>
      <c r="U1127" s="2" t="str">
        <f>IF($B1127="","",RIGHT($G1127*1000+200+COUNTIF($G$2:$G1127,$G1127),9))</f>
        <v/>
      </c>
      <c r="V1127" s="2" t="str">
        <f>IF(OR($B1127="",設定!$I$15="",設定!$I$15="独立"),"",IF($M1127="","　－　",IF($L1127="",IF(設定!$I$15="所・名","　－　・"&amp;$M1127,IF(設定!$I$15="所/名","　－　 / "&amp;$M1127,IF(設定!$I$15="(所)名","(　－　) "&amp;$M1127,IF(設定!$I$15="名・所",$M1127&amp;"・　－　",IF(設定!$I$15="名/所",$M1127&amp;" / 　－　",IF(設定!$I$15="名(所)",$M1127&amp;"(　－　)")))))),IF(設定!$I$15="所・名",INDEX(リスト!$S$2:$S$48,MATCH($L1127,リスト!$R$2:$R$48,0))&amp;"・"&amp;$M1127,IF(設定!$I$15="所/名",INDEX(リスト!$S$2:$S$48,MATCH($L1127,リスト!$R$2:$R$48,0))&amp;" / "&amp;$M1127,IF(設定!$I$15="(所)名","("&amp;INDEX(リスト!$S$2:$S$48,MATCH($L1127,リスト!$R$2:$R$48,0))&amp;") "&amp;$M1127,IF(設定!$I$15="名・所",$M1127&amp;"・"&amp;INDEX(リスト!$S$2:$S$48,MATCH($L1127,リスト!$R$2:$R$48,0)),IF(設定!$I$15="名/所",$M1127&amp;" / "&amp;INDEX(リスト!$S$2:$S$48,MATCH($L1127,リスト!$R$2:$R$48,0)),IF(設定!$I$15="名(所)",$M1127&amp;" ("&amp;INDEX(リスト!$S$2:$S$48,MATCH($L1127,リスト!$R$2:$R$48,0))&amp;")")))))))))</f>
        <v/>
      </c>
    </row>
    <row r="1128" spans="15:22" x14ac:dyDescent="0.4">
      <c r="O1128" s="2" t="str">
        <f>IFERROR(IF($B1128="","",INDEX(所属情報!$E:$E,MATCH($A1128,所属情報!$A:$A,0))),"")</f>
        <v/>
      </c>
      <c r="P1128" s="2" t="str">
        <f t="shared" si="51"/>
        <v/>
      </c>
      <c r="Q1128" s="2" t="str">
        <f t="shared" si="52"/>
        <v/>
      </c>
      <c r="R1128" s="2" t="str">
        <f t="shared" si="53"/>
        <v/>
      </c>
      <c r="S1128" s="2" t="str">
        <f>IFERROR(IF($F1128="","",INDEX(リスト!$C:$C,MATCH($F1128,リスト!$B:$B,0))),"")</f>
        <v/>
      </c>
      <c r="T1128" s="2" t="str">
        <f>IFERROR(IF($K1128="","",INDEX(リスト!$F:$F,MATCH($K1128,リスト!$E:$E,0))),"")</f>
        <v/>
      </c>
      <c r="U1128" s="2" t="str">
        <f>IF($B1128="","",RIGHT($G1128*1000+200+COUNTIF($G$2:$G1128,$G1128),9))</f>
        <v/>
      </c>
      <c r="V1128" s="2" t="str">
        <f>IF(OR($B1128="",設定!$I$15="",設定!$I$15="独立"),"",IF($M1128="","　－　",IF($L1128="",IF(設定!$I$15="所・名","　－　・"&amp;$M1128,IF(設定!$I$15="所/名","　－　 / "&amp;$M1128,IF(設定!$I$15="(所)名","(　－　) "&amp;$M1128,IF(設定!$I$15="名・所",$M1128&amp;"・　－　",IF(設定!$I$15="名/所",$M1128&amp;" / 　－　",IF(設定!$I$15="名(所)",$M1128&amp;"(　－　)")))))),IF(設定!$I$15="所・名",INDEX(リスト!$S$2:$S$48,MATCH($L1128,リスト!$R$2:$R$48,0))&amp;"・"&amp;$M1128,IF(設定!$I$15="所/名",INDEX(リスト!$S$2:$S$48,MATCH($L1128,リスト!$R$2:$R$48,0))&amp;" / "&amp;$M1128,IF(設定!$I$15="(所)名","("&amp;INDEX(リスト!$S$2:$S$48,MATCH($L1128,リスト!$R$2:$R$48,0))&amp;") "&amp;$M1128,IF(設定!$I$15="名・所",$M1128&amp;"・"&amp;INDEX(リスト!$S$2:$S$48,MATCH($L1128,リスト!$R$2:$R$48,0)),IF(設定!$I$15="名/所",$M1128&amp;" / "&amp;INDEX(リスト!$S$2:$S$48,MATCH($L1128,リスト!$R$2:$R$48,0)),IF(設定!$I$15="名(所)",$M1128&amp;" ("&amp;INDEX(リスト!$S$2:$S$48,MATCH($L1128,リスト!$R$2:$R$48,0))&amp;")")))))))))</f>
        <v/>
      </c>
    </row>
    <row r="1129" spans="15:22" x14ac:dyDescent="0.4">
      <c r="O1129" s="2" t="str">
        <f>IFERROR(IF($B1129="","",INDEX(所属情報!$E:$E,MATCH($A1129,所属情報!$A:$A,0))),"")</f>
        <v/>
      </c>
      <c r="P1129" s="2" t="str">
        <f t="shared" si="51"/>
        <v/>
      </c>
      <c r="Q1129" s="2" t="str">
        <f t="shared" si="52"/>
        <v/>
      </c>
      <c r="R1129" s="2" t="str">
        <f t="shared" si="53"/>
        <v/>
      </c>
      <c r="S1129" s="2" t="str">
        <f>IFERROR(IF($F1129="","",INDEX(リスト!$C:$C,MATCH($F1129,リスト!$B:$B,0))),"")</f>
        <v/>
      </c>
      <c r="T1129" s="2" t="str">
        <f>IFERROR(IF($K1129="","",INDEX(リスト!$F:$F,MATCH($K1129,リスト!$E:$E,0))),"")</f>
        <v/>
      </c>
      <c r="U1129" s="2" t="str">
        <f>IF($B1129="","",RIGHT($G1129*1000+200+COUNTIF($G$2:$G1129,$G1129),9))</f>
        <v/>
      </c>
      <c r="V1129" s="2" t="str">
        <f>IF(OR($B1129="",設定!$I$15="",設定!$I$15="独立"),"",IF($M1129="","　－　",IF($L1129="",IF(設定!$I$15="所・名","　－　・"&amp;$M1129,IF(設定!$I$15="所/名","　－　 / "&amp;$M1129,IF(設定!$I$15="(所)名","(　－　) "&amp;$M1129,IF(設定!$I$15="名・所",$M1129&amp;"・　－　",IF(設定!$I$15="名/所",$M1129&amp;" / 　－　",IF(設定!$I$15="名(所)",$M1129&amp;"(　－　)")))))),IF(設定!$I$15="所・名",INDEX(リスト!$S$2:$S$48,MATCH($L1129,リスト!$R$2:$R$48,0))&amp;"・"&amp;$M1129,IF(設定!$I$15="所/名",INDEX(リスト!$S$2:$S$48,MATCH($L1129,リスト!$R$2:$R$48,0))&amp;" / "&amp;$M1129,IF(設定!$I$15="(所)名","("&amp;INDEX(リスト!$S$2:$S$48,MATCH($L1129,リスト!$R$2:$R$48,0))&amp;") "&amp;$M1129,IF(設定!$I$15="名・所",$M1129&amp;"・"&amp;INDEX(リスト!$S$2:$S$48,MATCH($L1129,リスト!$R$2:$R$48,0)),IF(設定!$I$15="名/所",$M1129&amp;" / "&amp;INDEX(リスト!$S$2:$S$48,MATCH($L1129,リスト!$R$2:$R$48,0)),IF(設定!$I$15="名(所)",$M1129&amp;" ("&amp;INDEX(リスト!$S$2:$S$48,MATCH($L1129,リスト!$R$2:$R$48,0))&amp;")")))))))))</f>
        <v/>
      </c>
    </row>
    <row r="1130" spans="15:22" x14ac:dyDescent="0.4">
      <c r="O1130" s="2" t="str">
        <f>IFERROR(IF($B1130="","",INDEX(所属情報!$E:$E,MATCH($A1130,所属情報!$A:$A,0))),"")</f>
        <v/>
      </c>
      <c r="P1130" s="2" t="str">
        <f t="shared" si="51"/>
        <v/>
      </c>
      <c r="Q1130" s="2" t="str">
        <f t="shared" si="52"/>
        <v/>
      </c>
      <c r="R1130" s="2" t="str">
        <f t="shared" si="53"/>
        <v/>
      </c>
      <c r="S1130" s="2" t="str">
        <f>IFERROR(IF($F1130="","",INDEX(リスト!$C:$C,MATCH($F1130,リスト!$B:$B,0))),"")</f>
        <v/>
      </c>
      <c r="T1130" s="2" t="str">
        <f>IFERROR(IF($K1130="","",INDEX(リスト!$F:$F,MATCH($K1130,リスト!$E:$E,0))),"")</f>
        <v/>
      </c>
      <c r="U1130" s="2" t="str">
        <f>IF($B1130="","",RIGHT($G1130*1000+200+COUNTIF($G$2:$G1130,$G1130),9))</f>
        <v/>
      </c>
      <c r="V1130" s="2" t="str">
        <f>IF(OR($B1130="",設定!$I$15="",設定!$I$15="独立"),"",IF($M1130="","　－　",IF($L1130="",IF(設定!$I$15="所・名","　－　・"&amp;$M1130,IF(設定!$I$15="所/名","　－　 / "&amp;$M1130,IF(設定!$I$15="(所)名","(　－　) "&amp;$M1130,IF(設定!$I$15="名・所",$M1130&amp;"・　－　",IF(設定!$I$15="名/所",$M1130&amp;" / 　－　",IF(設定!$I$15="名(所)",$M1130&amp;"(　－　)")))))),IF(設定!$I$15="所・名",INDEX(リスト!$S$2:$S$48,MATCH($L1130,リスト!$R$2:$R$48,0))&amp;"・"&amp;$M1130,IF(設定!$I$15="所/名",INDEX(リスト!$S$2:$S$48,MATCH($L1130,リスト!$R$2:$R$48,0))&amp;" / "&amp;$M1130,IF(設定!$I$15="(所)名","("&amp;INDEX(リスト!$S$2:$S$48,MATCH($L1130,リスト!$R$2:$R$48,0))&amp;") "&amp;$M1130,IF(設定!$I$15="名・所",$M1130&amp;"・"&amp;INDEX(リスト!$S$2:$S$48,MATCH($L1130,リスト!$R$2:$R$48,0)),IF(設定!$I$15="名/所",$M1130&amp;" / "&amp;INDEX(リスト!$S$2:$S$48,MATCH($L1130,リスト!$R$2:$R$48,0)),IF(設定!$I$15="名(所)",$M1130&amp;" ("&amp;INDEX(リスト!$S$2:$S$48,MATCH($L1130,リスト!$R$2:$R$48,0))&amp;")")))))))))</f>
        <v/>
      </c>
    </row>
    <row r="1131" spans="15:22" x14ac:dyDescent="0.4">
      <c r="O1131" s="2" t="str">
        <f>IFERROR(IF($B1131="","",INDEX(所属情報!$E:$E,MATCH($A1131,所属情報!$A:$A,0))),"")</f>
        <v/>
      </c>
      <c r="P1131" s="2" t="str">
        <f t="shared" si="51"/>
        <v/>
      </c>
      <c r="Q1131" s="2" t="str">
        <f t="shared" si="52"/>
        <v/>
      </c>
      <c r="R1131" s="2" t="str">
        <f t="shared" si="53"/>
        <v/>
      </c>
      <c r="S1131" s="2" t="str">
        <f>IFERROR(IF($F1131="","",INDEX(リスト!$C:$C,MATCH($F1131,リスト!$B:$B,0))),"")</f>
        <v/>
      </c>
      <c r="T1131" s="2" t="str">
        <f>IFERROR(IF($K1131="","",INDEX(リスト!$F:$F,MATCH($K1131,リスト!$E:$E,0))),"")</f>
        <v/>
      </c>
      <c r="U1131" s="2" t="str">
        <f>IF($B1131="","",RIGHT($G1131*1000+200+COUNTIF($G$2:$G1131,$G1131),9))</f>
        <v/>
      </c>
      <c r="V1131" s="2" t="str">
        <f>IF(OR($B1131="",設定!$I$15="",設定!$I$15="独立"),"",IF($M1131="","　－　",IF($L1131="",IF(設定!$I$15="所・名","　－　・"&amp;$M1131,IF(設定!$I$15="所/名","　－　 / "&amp;$M1131,IF(設定!$I$15="(所)名","(　－　) "&amp;$M1131,IF(設定!$I$15="名・所",$M1131&amp;"・　－　",IF(設定!$I$15="名/所",$M1131&amp;" / 　－　",IF(設定!$I$15="名(所)",$M1131&amp;"(　－　)")))))),IF(設定!$I$15="所・名",INDEX(リスト!$S$2:$S$48,MATCH($L1131,リスト!$R$2:$R$48,0))&amp;"・"&amp;$M1131,IF(設定!$I$15="所/名",INDEX(リスト!$S$2:$S$48,MATCH($L1131,リスト!$R$2:$R$48,0))&amp;" / "&amp;$M1131,IF(設定!$I$15="(所)名","("&amp;INDEX(リスト!$S$2:$S$48,MATCH($L1131,リスト!$R$2:$R$48,0))&amp;") "&amp;$M1131,IF(設定!$I$15="名・所",$M1131&amp;"・"&amp;INDEX(リスト!$S$2:$S$48,MATCH($L1131,リスト!$R$2:$R$48,0)),IF(設定!$I$15="名/所",$M1131&amp;" / "&amp;INDEX(リスト!$S$2:$S$48,MATCH($L1131,リスト!$R$2:$R$48,0)),IF(設定!$I$15="名(所)",$M1131&amp;" ("&amp;INDEX(リスト!$S$2:$S$48,MATCH($L1131,リスト!$R$2:$R$48,0))&amp;")")))))))))</f>
        <v/>
      </c>
    </row>
    <row r="1132" spans="15:22" x14ac:dyDescent="0.4">
      <c r="O1132" s="2" t="str">
        <f>IFERROR(IF($B1132="","",INDEX(所属情報!$E:$E,MATCH($A1132,所属情報!$A:$A,0))),"")</f>
        <v/>
      </c>
      <c r="P1132" s="2" t="str">
        <f t="shared" si="51"/>
        <v/>
      </c>
      <c r="Q1132" s="2" t="str">
        <f t="shared" si="52"/>
        <v/>
      </c>
      <c r="R1132" s="2" t="str">
        <f t="shared" si="53"/>
        <v/>
      </c>
      <c r="S1132" s="2" t="str">
        <f>IFERROR(IF($F1132="","",INDEX(リスト!$C:$C,MATCH($F1132,リスト!$B:$B,0))),"")</f>
        <v/>
      </c>
      <c r="T1132" s="2" t="str">
        <f>IFERROR(IF($K1132="","",INDEX(リスト!$F:$F,MATCH($K1132,リスト!$E:$E,0))),"")</f>
        <v/>
      </c>
      <c r="U1132" s="2" t="str">
        <f>IF($B1132="","",RIGHT($G1132*1000+200+COUNTIF($G$2:$G1132,$G1132),9))</f>
        <v/>
      </c>
      <c r="V1132" s="2" t="str">
        <f>IF(OR($B1132="",設定!$I$15="",設定!$I$15="独立"),"",IF($M1132="","　－　",IF($L1132="",IF(設定!$I$15="所・名","　－　・"&amp;$M1132,IF(設定!$I$15="所/名","　－　 / "&amp;$M1132,IF(設定!$I$15="(所)名","(　－　) "&amp;$M1132,IF(設定!$I$15="名・所",$M1132&amp;"・　－　",IF(設定!$I$15="名/所",$M1132&amp;" / 　－　",IF(設定!$I$15="名(所)",$M1132&amp;"(　－　)")))))),IF(設定!$I$15="所・名",INDEX(リスト!$S$2:$S$48,MATCH($L1132,リスト!$R$2:$R$48,0))&amp;"・"&amp;$M1132,IF(設定!$I$15="所/名",INDEX(リスト!$S$2:$S$48,MATCH($L1132,リスト!$R$2:$R$48,0))&amp;" / "&amp;$M1132,IF(設定!$I$15="(所)名","("&amp;INDEX(リスト!$S$2:$S$48,MATCH($L1132,リスト!$R$2:$R$48,0))&amp;") "&amp;$M1132,IF(設定!$I$15="名・所",$M1132&amp;"・"&amp;INDEX(リスト!$S$2:$S$48,MATCH($L1132,リスト!$R$2:$R$48,0)),IF(設定!$I$15="名/所",$M1132&amp;" / "&amp;INDEX(リスト!$S$2:$S$48,MATCH($L1132,リスト!$R$2:$R$48,0)),IF(設定!$I$15="名(所)",$M1132&amp;" ("&amp;INDEX(リスト!$S$2:$S$48,MATCH($L1132,リスト!$R$2:$R$48,0))&amp;")")))))))))</f>
        <v/>
      </c>
    </row>
    <row r="1133" spans="15:22" x14ac:dyDescent="0.4">
      <c r="O1133" s="2" t="str">
        <f>IFERROR(IF($B1133="","",INDEX(所属情報!$E:$E,MATCH($A1133,所属情報!$A:$A,0))),"")</f>
        <v/>
      </c>
      <c r="P1133" s="2" t="str">
        <f t="shared" si="51"/>
        <v/>
      </c>
      <c r="Q1133" s="2" t="str">
        <f t="shared" si="52"/>
        <v/>
      </c>
      <c r="R1133" s="2" t="str">
        <f t="shared" si="53"/>
        <v/>
      </c>
      <c r="S1133" s="2" t="str">
        <f>IFERROR(IF($F1133="","",INDEX(リスト!$C:$C,MATCH($F1133,リスト!$B:$B,0))),"")</f>
        <v/>
      </c>
      <c r="T1133" s="2" t="str">
        <f>IFERROR(IF($K1133="","",INDEX(リスト!$F:$F,MATCH($K1133,リスト!$E:$E,0))),"")</f>
        <v/>
      </c>
      <c r="U1133" s="2" t="str">
        <f>IF($B1133="","",RIGHT($G1133*1000+200+COUNTIF($G$2:$G1133,$G1133),9))</f>
        <v/>
      </c>
      <c r="V1133" s="2" t="str">
        <f>IF(OR($B1133="",設定!$I$15="",設定!$I$15="独立"),"",IF($M1133="","　－　",IF($L1133="",IF(設定!$I$15="所・名","　－　・"&amp;$M1133,IF(設定!$I$15="所/名","　－　 / "&amp;$M1133,IF(設定!$I$15="(所)名","(　－　) "&amp;$M1133,IF(設定!$I$15="名・所",$M1133&amp;"・　－　",IF(設定!$I$15="名/所",$M1133&amp;" / 　－　",IF(設定!$I$15="名(所)",$M1133&amp;"(　－　)")))))),IF(設定!$I$15="所・名",INDEX(リスト!$S$2:$S$48,MATCH($L1133,リスト!$R$2:$R$48,0))&amp;"・"&amp;$M1133,IF(設定!$I$15="所/名",INDEX(リスト!$S$2:$S$48,MATCH($L1133,リスト!$R$2:$R$48,0))&amp;" / "&amp;$M1133,IF(設定!$I$15="(所)名","("&amp;INDEX(リスト!$S$2:$S$48,MATCH($L1133,リスト!$R$2:$R$48,0))&amp;") "&amp;$M1133,IF(設定!$I$15="名・所",$M1133&amp;"・"&amp;INDEX(リスト!$S$2:$S$48,MATCH($L1133,リスト!$R$2:$R$48,0)),IF(設定!$I$15="名/所",$M1133&amp;" / "&amp;INDEX(リスト!$S$2:$S$48,MATCH($L1133,リスト!$R$2:$R$48,0)),IF(設定!$I$15="名(所)",$M1133&amp;" ("&amp;INDEX(リスト!$S$2:$S$48,MATCH($L1133,リスト!$R$2:$R$48,0))&amp;")")))))))))</f>
        <v/>
      </c>
    </row>
    <row r="1134" spans="15:22" x14ac:dyDescent="0.4">
      <c r="O1134" s="2" t="str">
        <f>IFERROR(IF($B1134="","",INDEX(所属情報!$E:$E,MATCH($A1134,所属情報!$A:$A,0))),"")</f>
        <v/>
      </c>
      <c r="P1134" s="2" t="str">
        <f t="shared" si="51"/>
        <v/>
      </c>
      <c r="Q1134" s="2" t="str">
        <f t="shared" si="52"/>
        <v/>
      </c>
      <c r="R1134" s="2" t="str">
        <f t="shared" si="53"/>
        <v/>
      </c>
      <c r="S1134" s="2" t="str">
        <f>IFERROR(IF($F1134="","",INDEX(リスト!$C:$C,MATCH($F1134,リスト!$B:$B,0))),"")</f>
        <v/>
      </c>
      <c r="T1134" s="2" t="str">
        <f>IFERROR(IF($K1134="","",INDEX(リスト!$F:$F,MATCH($K1134,リスト!$E:$E,0))),"")</f>
        <v/>
      </c>
      <c r="U1134" s="2" t="str">
        <f>IF($B1134="","",RIGHT($G1134*1000+200+COUNTIF($G$2:$G1134,$G1134),9))</f>
        <v/>
      </c>
      <c r="V1134" s="2" t="str">
        <f>IF(OR($B1134="",設定!$I$15="",設定!$I$15="独立"),"",IF($M1134="","　－　",IF($L1134="",IF(設定!$I$15="所・名","　－　・"&amp;$M1134,IF(設定!$I$15="所/名","　－　 / "&amp;$M1134,IF(設定!$I$15="(所)名","(　－　) "&amp;$M1134,IF(設定!$I$15="名・所",$M1134&amp;"・　－　",IF(設定!$I$15="名/所",$M1134&amp;" / 　－　",IF(設定!$I$15="名(所)",$M1134&amp;"(　－　)")))))),IF(設定!$I$15="所・名",INDEX(リスト!$S$2:$S$48,MATCH($L1134,リスト!$R$2:$R$48,0))&amp;"・"&amp;$M1134,IF(設定!$I$15="所/名",INDEX(リスト!$S$2:$S$48,MATCH($L1134,リスト!$R$2:$R$48,0))&amp;" / "&amp;$M1134,IF(設定!$I$15="(所)名","("&amp;INDEX(リスト!$S$2:$S$48,MATCH($L1134,リスト!$R$2:$R$48,0))&amp;") "&amp;$M1134,IF(設定!$I$15="名・所",$M1134&amp;"・"&amp;INDEX(リスト!$S$2:$S$48,MATCH($L1134,リスト!$R$2:$R$48,0)),IF(設定!$I$15="名/所",$M1134&amp;" / "&amp;INDEX(リスト!$S$2:$S$48,MATCH($L1134,リスト!$R$2:$R$48,0)),IF(設定!$I$15="名(所)",$M1134&amp;" ("&amp;INDEX(リスト!$S$2:$S$48,MATCH($L1134,リスト!$R$2:$R$48,0))&amp;")")))))))))</f>
        <v/>
      </c>
    </row>
    <row r="1135" spans="15:22" x14ac:dyDescent="0.4">
      <c r="O1135" s="2" t="str">
        <f>IFERROR(IF($B1135="","",INDEX(所属情報!$E:$E,MATCH($A1135,所属情報!$A:$A,0))),"")</f>
        <v/>
      </c>
      <c r="P1135" s="2" t="str">
        <f t="shared" si="51"/>
        <v/>
      </c>
      <c r="Q1135" s="2" t="str">
        <f t="shared" si="52"/>
        <v/>
      </c>
      <c r="R1135" s="2" t="str">
        <f t="shared" si="53"/>
        <v/>
      </c>
      <c r="S1135" s="2" t="str">
        <f>IFERROR(IF($F1135="","",INDEX(リスト!$C:$C,MATCH($F1135,リスト!$B:$B,0))),"")</f>
        <v/>
      </c>
      <c r="T1135" s="2" t="str">
        <f>IFERROR(IF($K1135="","",INDEX(リスト!$F:$F,MATCH($K1135,リスト!$E:$E,0))),"")</f>
        <v/>
      </c>
      <c r="U1135" s="2" t="str">
        <f>IF($B1135="","",RIGHT($G1135*1000+200+COUNTIF($G$2:$G1135,$G1135),9))</f>
        <v/>
      </c>
      <c r="V1135" s="2" t="str">
        <f>IF(OR($B1135="",設定!$I$15="",設定!$I$15="独立"),"",IF($M1135="","　－　",IF($L1135="",IF(設定!$I$15="所・名","　－　・"&amp;$M1135,IF(設定!$I$15="所/名","　－　 / "&amp;$M1135,IF(設定!$I$15="(所)名","(　－　) "&amp;$M1135,IF(設定!$I$15="名・所",$M1135&amp;"・　－　",IF(設定!$I$15="名/所",$M1135&amp;" / 　－　",IF(設定!$I$15="名(所)",$M1135&amp;"(　－　)")))))),IF(設定!$I$15="所・名",INDEX(リスト!$S$2:$S$48,MATCH($L1135,リスト!$R$2:$R$48,0))&amp;"・"&amp;$M1135,IF(設定!$I$15="所/名",INDEX(リスト!$S$2:$S$48,MATCH($L1135,リスト!$R$2:$R$48,0))&amp;" / "&amp;$M1135,IF(設定!$I$15="(所)名","("&amp;INDEX(リスト!$S$2:$S$48,MATCH($L1135,リスト!$R$2:$R$48,0))&amp;") "&amp;$M1135,IF(設定!$I$15="名・所",$M1135&amp;"・"&amp;INDEX(リスト!$S$2:$S$48,MATCH($L1135,リスト!$R$2:$R$48,0)),IF(設定!$I$15="名/所",$M1135&amp;" / "&amp;INDEX(リスト!$S$2:$S$48,MATCH($L1135,リスト!$R$2:$R$48,0)),IF(設定!$I$15="名(所)",$M1135&amp;" ("&amp;INDEX(リスト!$S$2:$S$48,MATCH($L1135,リスト!$R$2:$R$48,0))&amp;")")))))))))</f>
        <v/>
      </c>
    </row>
    <row r="1136" spans="15:22" x14ac:dyDescent="0.4">
      <c r="O1136" s="2" t="str">
        <f>IFERROR(IF($B1136="","",INDEX(所属情報!$E:$E,MATCH($A1136,所属情報!$A:$A,0))),"")</f>
        <v/>
      </c>
      <c r="P1136" s="2" t="str">
        <f t="shared" si="51"/>
        <v/>
      </c>
      <c r="Q1136" s="2" t="str">
        <f t="shared" si="52"/>
        <v/>
      </c>
      <c r="R1136" s="2" t="str">
        <f t="shared" si="53"/>
        <v/>
      </c>
      <c r="S1136" s="2" t="str">
        <f>IFERROR(IF($F1136="","",INDEX(リスト!$C:$C,MATCH($F1136,リスト!$B:$B,0))),"")</f>
        <v/>
      </c>
      <c r="T1136" s="2" t="str">
        <f>IFERROR(IF($K1136="","",INDEX(リスト!$F:$F,MATCH($K1136,リスト!$E:$E,0))),"")</f>
        <v/>
      </c>
      <c r="U1136" s="2" t="str">
        <f>IF($B1136="","",RIGHT($G1136*1000+200+COUNTIF($G$2:$G1136,$G1136),9))</f>
        <v/>
      </c>
      <c r="V1136" s="2" t="str">
        <f>IF(OR($B1136="",設定!$I$15="",設定!$I$15="独立"),"",IF($M1136="","　－　",IF($L1136="",IF(設定!$I$15="所・名","　－　・"&amp;$M1136,IF(設定!$I$15="所/名","　－　 / "&amp;$M1136,IF(設定!$I$15="(所)名","(　－　) "&amp;$M1136,IF(設定!$I$15="名・所",$M1136&amp;"・　－　",IF(設定!$I$15="名/所",$M1136&amp;" / 　－　",IF(設定!$I$15="名(所)",$M1136&amp;"(　－　)")))))),IF(設定!$I$15="所・名",INDEX(リスト!$S$2:$S$48,MATCH($L1136,リスト!$R$2:$R$48,0))&amp;"・"&amp;$M1136,IF(設定!$I$15="所/名",INDEX(リスト!$S$2:$S$48,MATCH($L1136,リスト!$R$2:$R$48,0))&amp;" / "&amp;$M1136,IF(設定!$I$15="(所)名","("&amp;INDEX(リスト!$S$2:$S$48,MATCH($L1136,リスト!$R$2:$R$48,0))&amp;") "&amp;$M1136,IF(設定!$I$15="名・所",$M1136&amp;"・"&amp;INDEX(リスト!$S$2:$S$48,MATCH($L1136,リスト!$R$2:$R$48,0)),IF(設定!$I$15="名/所",$M1136&amp;" / "&amp;INDEX(リスト!$S$2:$S$48,MATCH($L1136,リスト!$R$2:$R$48,0)),IF(設定!$I$15="名(所)",$M1136&amp;" ("&amp;INDEX(リスト!$S$2:$S$48,MATCH($L1136,リスト!$R$2:$R$48,0))&amp;")")))))))))</f>
        <v/>
      </c>
    </row>
    <row r="1137" spans="15:22" x14ac:dyDescent="0.4">
      <c r="O1137" s="2" t="str">
        <f>IFERROR(IF($B1137="","",INDEX(所属情報!$E:$E,MATCH($A1137,所属情報!$A:$A,0))),"")</f>
        <v/>
      </c>
      <c r="P1137" s="2" t="str">
        <f t="shared" si="51"/>
        <v/>
      </c>
      <c r="Q1137" s="2" t="str">
        <f t="shared" si="52"/>
        <v/>
      </c>
      <c r="R1137" s="2" t="str">
        <f t="shared" si="53"/>
        <v/>
      </c>
      <c r="S1137" s="2" t="str">
        <f>IFERROR(IF($F1137="","",INDEX(リスト!$C:$C,MATCH($F1137,リスト!$B:$B,0))),"")</f>
        <v/>
      </c>
      <c r="T1137" s="2" t="str">
        <f>IFERROR(IF($K1137="","",INDEX(リスト!$F:$F,MATCH($K1137,リスト!$E:$E,0))),"")</f>
        <v/>
      </c>
      <c r="U1137" s="2" t="str">
        <f>IF($B1137="","",RIGHT($G1137*1000+200+COUNTIF($G$2:$G1137,$G1137),9))</f>
        <v/>
      </c>
      <c r="V1137" s="2" t="str">
        <f>IF(OR($B1137="",設定!$I$15="",設定!$I$15="独立"),"",IF($M1137="","　－　",IF($L1137="",IF(設定!$I$15="所・名","　－　・"&amp;$M1137,IF(設定!$I$15="所/名","　－　 / "&amp;$M1137,IF(設定!$I$15="(所)名","(　－　) "&amp;$M1137,IF(設定!$I$15="名・所",$M1137&amp;"・　－　",IF(設定!$I$15="名/所",$M1137&amp;" / 　－　",IF(設定!$I$15="名(所)",$M1137&amp;"(　－　)")))))),IF(設定!$I$15="所・名",INDEX(リスト!$S$2:$S$48,MATCH($L1137,リスト!$R$2:$R$48,0))&amp;"・"&amp;$M1137,IF(設定!$I$15="所/名",INDEX(リスト!$S$2:$S$48,MATCH($L1137,リスト!$R$2:$R$48,0))&amp;" / "&amp;$M1137,IF(設定!$I$15="(所)名","("&amp;INDEX(リスト!$S$2:$S$48,MATCH($L1137,リスト!$R$2:$R$48,0))&amp;") "&amp;$M1137,IF(設定!$I$15="名・所",$M1137&amp;"・"&amp;INDEX(リスト!$S$2:$S$48,MATCH($L1137,リスト!$R$2:$R$48,0)),IF(設定!$I$15="名/所",$M1137&amp;" / "&amp;INDEX(リスト!$S$2:$S$48,MATCH($L1137,リスト!$R$2:$R$48,0)),IF(設定!$I$15="名(所)",$M1137&amp;" ("&amp;INDEX(リスト!$S$2:$S$48,MATCH($L1137,リスト!$R$2:$R$48,0))&amp;")")))))))))</f>
        <v/>
      </c>
    </row>
    <row r="1138" spans="15:22" x14ac:dyDescent="0.4">
      <c r="O1138" s="2" t="str">
        <f>IFERROR(IF($B1138="","",INDEX(所属情報!$E:$E,MATCH($A1138,所属情報!$A:$A,0))),"")</f>
        <v/>
      </c>
      <c r="P1138" s="2" t="str">
        <f t="shared" si="51"/>
        <v/>
      </c>
      <c r="Q1138" s="2" t="str">
        <f t="shared" si="52"/>
        <v/>
      </c>
      <c r="R1138" s="2" t="str">
        <f t="shared" si="53"/>
        <v/>
      </c>
      <c r="S1138" s="2" t="str">
        <f>IFERROR(IF($F1138="","",INDEX(リスト!$C:$C,MATCH($F1138,リスト!$B:$B,0))),"")</f>
        <v/>
      </c>
      <c r="T1138" s="2" t="str">
        <f>IFERROR(IF($K1138="","",INDEX(リスト!$F:$F,MATCH($K1138,リスト!$E:$E,0))),"")</f>
        <v/>
      </c>
      <c r="U1138" s="2" t="str">
        <f>IF($B1138="","",RIGHT($G1138*1000+200+COUNTIF($G$2:$G1138,$G1138),9))</f>
        <v/>
      </c>
      <c r="V1138" s="2" t="str">
        <f>IF(OR($B1138="",設定!$I$15="",設定!$I$15="独立"),"",IF($M1138="","　－　",IF($L1138="",IF(設定!$I$15="所・名","　－　・"&amp;$M1138,IF(設定!$I$15="所/名","　－　 / "&amp;$M1138,IF(設定!$I$15="(所)名","(　－　) "&amp;$M1138,IF(設定!$I$15="名・所",$M1138&amp;"・　－　",IF(設定!$I$15="名/所",$M1138&amp;" / 　－　",IF(設定!$I$15="名(所)",$M1138&amp;"(　－　)")))))),IF(設定!$I$15="所・名",INDEX(リスト!$S$2:$S$48,MATCH($L1138,リスト!$R$2:$R$48,0))&amp;"・"&amp;$M1138,IF(設定!$I$15="所/名",INDEX(リスト!$S$2:$S$48,MATCH($L1138,リスト!$R$2:$R$48,0))&amp;" / "&amp;$M1138,IF(設定!$I$15="(所)名","("&amp;INDEX(リスト!$S$2:$S$48,MATCH($L1138,リスト!$R$2:$R$48,0))&amp;") "&amp;$M1138,IF(設定!$I$15="名・所",$M1138&amp;"・"&amp;INDEX(リスト!$S$2:$S$48,MATCH($L1138,リスト!$R$2:$R$48,0)),IF(設定!$I$15="名/所",$M1138&amp;" / "&amp;INDEX(リスト!$S$2:$S$48,MATCH($L1138,リスト!$R$2:$R$48,0)),IF(設定!$I$15="名(所)",$M1138&amp;" ("&amp;INDEX(リスト!$S$2:$S$48,MATCH($L1138,リスト!$R$2:$R$48,0))&amp;")")))))))))</f>
        <v/>
      </c>
    </row>
    <row r="1139" spans="15:22" x14ac:dyDescent="0.4">
      <c r="O1139" s="2" t="str">
        <f>IFERROR(IF($B1139="","",INDEX(所属情報!$E:$E,MATCH($A1139,所属情報!$A:$A,0))),"")</f>
        <v/>
      </c>
      <c r="P1139" s="2" t="str">
        <f t="shared" si="51"/>
        <v/>
      </c>
      <c r="Q1139" s="2" t="str">
        <f t="shared" si="52"/>
        <v/>
      </c>
      <c r="R1139" s="2" t="str">
        <f t="shared" si="53"/>
        <v/>
      </c>
      <c r="S1139" s="2" t="str">
        <f>IFERROR(IF($F1139="","",INDEX(リスト!$C:$C,MATCH($F1139,リスト!$B:$B,0))),"")</f>
        <v/>
      </c>
      <c r="T1139" s="2" t="str">
        <f>IFERROR(IF($K1139="","",INDEX(リスト!$F:$F,MATCH($K1139,リスト!$E:$E,0))),"")</f>
        <v/>
      </c>
      <c r="U1139" s="2" t="str">
        <f>IF($B1139="","",RIGHT($G1139*1000+200+COUNTIF($G$2:$G1139,$G1139),9))</f>
        <v/>
      </c>
      <c r="V1139" s="2" t="str">
        <f>IF(OR($B1139="",設定!$I$15="",設定!$I$15="独立"),"",IF($M1139="","　－　",IF($L1139="",IF(設定!$I$15="所・名","　－　・"&amp;$M1139,IF(設定!$I$15="所/名","　－　 / "&amp;$M1139,IF(設定!$I$15="(所)名","(　－　) "&amp;$M1139,IF(設定!$I$15="名・所",$M1139&amp;"・　－　",IF(設定!$I$15="名/所",$M1139&amp;" / 　－　",IF(設定!$I$15="名(所)",$M1139&amp;"(　－　)")))))),IF(設定!$I$15="所・名",INDEX(リスト!$S$2:$S$48,MATCH($L1139,リスト!$R$2:$R$48,0))&amp;"・"&amp;$M1139,IF(設定!$I$15="所/名",INDEX(リスト!$S$2:$S$48,MATCH($L1139,リスト!$R$2:$R$48,0))&amp;" / "&amp;$M1139,IF(設定!$I$15="(所)名","("&amp;INDEX(リスト!$S$2:$S$48,MATCH($L1139,リスト!$R$2:$R$48,0))&amp;") "&amp;$M1139,IF(設定!$I$15="名・所",$M1139&amp;"・"&amp;INDEX(リスト!$S$2:$S$48,MATCH($L1139,リスト!$R$2:$R$48,0)),IF(設定!$I$15="名/所",$M1139&amp;" / "&amp;INDEX(リスト!$S$2:$S$48,MATCH($L1139,リスト!$R$2:$R$48,0)),IF(設定!$I$15="名(所)",$M1139&amp;" ("&amp;INDEX(リスト!$S$2:$S$48,MATCH($L1139,リスト!$R$2:$R$48,0))&amp;")")))))))))</f>
        <v/>
      </c>
    </row>
    <row r="1140" spans="15:22" x14ac:dyDescent="0.4">
      <c r="O1140" s="2" t="str">
        <f>IFERROR(IF($B1140="","",INDEX(所属情報!$E:$E,MATCH($A1140,所属情報!$A:$A,0))),"")</f>
        <v/>
      </c>
      <c r="P1140" s="2" t="str">
        <f t="shared" si="51"/>
        <v/>
      </c>
      <c r="Q1140" s="2" t="str">
        <f t="shared" si="52"/>
        <v/>
      </c>
      <c r="R1140" s="2" t="str">
        <f t="shared" si="53"/>
        <v/>
      </c>
      <c r="S1140" s="2" t="str">
        <f>IFERROR(IF($F1140="","",INDEX(リスト!$C:$C,MATCH($F1140,リスト!$B:$B,0))),"")</f>
        <v/>
      </c>
      <c r="T1140" s="2" t="str">
        <f>IFERROR(IF($K1140="","",INDEX(リスト!$F:$F,MATCH($K1140,リスト!$E:$E,0))),"")</f>
        <v/>
      </c>
      <c r="U1140" s="2" t="str">
        <f>IF($B1140="","",RIGHT($G1140*1000+200+COUNTIF($G$2:$G1140,$G1140),9))</f>
        <v/>
      </c>
      <c r="V1140" s="2" t="str">
        <f>IF(OR($B1140="",設定!$I$15="",設定!$I$15="独立"),"",IF($M1140="","　－　",IF($L1140="",IF(設定!$I$15="所・名","　－　・"&amp;$M1140,IF(設定!$I$15="所/名","　－　 / "&amp;$M1140,IF(設定!$I$15="(所)名","(　－　) "&amp;$M1140,IF(設定!$I$15="名・所",$M1140&amp;"・　－　",IF(設定!$I$15="名/所",$M1140&amp;" / 　－　",IF(設定!$I$15="名(所)",$M1140&amp;"(　－　)")))))),IF(設定!$I$15="所・名",INDEX(リスト!$S$2:$S$48,MATCH($L1140,リスト!$R$2:$R$48,0))&amp;"・"&amp;$M1140,IF(設定!$I$15="所/名",INDEX(リスト!$S$2:$S$48,MATCH($L1140,リスト!$R$2:$R$48,0))&amp;" / "&amp;$M1140,IF(設定!$I$15="(所)名","("&amp;INDEX(リスト!$S$2:$S$48,MATCH($L1140,リスト!$R$2:$R$48,0))&amp;") "&amp;$M1140,IF(設定!$I$15="名・所",$M1140&amp;"・"&amp;INDEX(リスト!$S$2:$S$48,MATCH($L1140,リスト!$R$2:$R$48,0)),IF(設定!$I$15="名/所",$M1140&amp;" / "&amp;INDEX(リスト!$S$2:$S$48,MATCH($L1140,リスト!$R$2:$R$48,0)),IF(設定!$I$15="名(所)",$M1140&amp;" ("&amp;INDEX(リスト!$S$2:$S$48,MATCH($L1140,リスト!$R$2:$R$48,0))&amp;")")))))))))</f>
        <v/>
      </c>
    </row>
    <row r="1141" spans="15:22" x14ac:dyDescent="0.4">
      <c r="O1141" s="2" t="str">
        <f>IFERROR(IF($B1141="","",INDEX(所属情報!$E:$E,MATCH($A1141,所属情報!$A:$A,0))),"")</f>
        <v/>
      </c>
      <c r="P1141" s="2" t="str">
        <f t="shared" si="51"/>
        <v/>
      </c>
      <c r="Q1141" s="2" t="str">
        <f t="shared" si="52"/>
        <v/>
      </c>
      <c r="R1141" s="2" t="str">
        <f t="shared" si="53"/>
        <v/>
      </c>
      <c r="S1141" s="2" t="str">
        <f>IFERROR(IF($F1141="","",INDEX(リスト!$C:$C,MATCH($F1141,リスト!$B:$B,0))),"")</f>
        <v/>
      </c>
      <c r="T1141" s="2" t="str">
        <f>IFERROR(IF($K1141="","",INDEX(リスト!$F:$F,MATCH($K1141,リスト!$E:$E,0))),"")</f>
        <v/>
      </c>
      <c r="U1141" s="2" t="str">
        <f>IF($B1141="","",RIGHT($G1141*1000+200+COUNTIF($G$2:$G1141,$G1141),9))</f>
        <v/>
      </c>
      <c r="V1141" s="2" t="str">
        <f>IF(OR($B1141="",設定!$I$15="",設定!$I$15="独立"),"",IF($M1141="","　－　",IF($L1141="",IF(設定!$I$15="所・名","　－　・"&amp;$M1141,IF(設定!$I$15="所/名","　－　 / "&amp;$M1141,IF(設定!$I$15="(所)名","(　－　) "&amp;$M1141,IF(設定!$I$15="名・所",$M1141&amp;"・　－　",IF(設定!$I$15="名/所",$M1141&amp;" / 　－　",IF(設定!$I$15="名(所)",$M1141&amp;"(　－　)")))))),IF(設定!$I$15="所・名",INDEX(リスト!$S$2:$S$48,MATCH($L1141,リスト!$R$2:$R$48,0))&amp;"・"&amp;$M1141,IF(設定!$I$15="所/名",INDEX(リスト!$S$2:$S$48,MATCH($L1141,リスト!$R$2:$R$48,0))&amp;" / "&amp;$M1141,IF(設定!$I$15="(所)名","("&amp;INDEX(リスト!$S$2:$S$48,MATCH($L1141,リスト!$R$2:$R$48,0))&amp;") "&amp;$M1141,IF(設定!$I$15="名・所",$M1141&amp;"・"&amp;INDEX(リスト!$S$2:$S$48,MATCH($L1141,リスト!$R$2:$R$48,0)),IF(設定!$I$15="名/所",$M1141&amp;" / "&amp;INDEX(リスト!$S$2:$S$48,MATCH($L1141,リスト!$R$2:$R$48,0)),IF(設定!$I$15="名(所)",$M1141&amp;" ("&amp;INDEX(リスト!$S$2:$S$48,MATCH($L1141,リスト!$R$2:$R$48,0))&amp;")")))))))))</f>
        <v/>
      </c>
    </row>
    <row r="1142" spans="15:22" x14ac:dyDescent="0.4">
      <c r="O1142" s="2" t="str">
        <f>IFERROR(IF($B1142="","",INDEX(所属情報!$E:$E,MATCH($A1142,所属情報!$A:$A,0))),"")</f>
        <v/>
      </c>
      <c r="P1142" s="2" t="str">
        <f t="shared" si="51"/>
        <v/>
      </c>
      <c r="Q1142" s="2" t="str">
        <f t="shared" si="52"/>
        <v/>
      </c>
      <c r="R1142" s="2" t="str">
        <f t="shared" si="53"/>
        <v/>
      </c>
      <c r="S1142" s="2" t="str">
        <f>IFERROR(IF($F1142="","",INDEX(リスト!$C:$C,MATCH($F1142,リスト!$B:$B,0))),"")</f>
        <v/>
      </c>
      <c r="T1142" s="2" t="str">
        <f>IFERROR(IF($K1142="","",INDEX(リスト!$F:$F,MATCH($K1142,リスト!$E:$E,0))),"")</f>
        <v/>
      </c>
      <c r="U1142" s="2" t="str">
        <f>IF($B1142="","",RIGHT($G1142*1000+200+COUNTIF($G$2:$G1142,$G1142),9))</f>
        <v/>
      </c>
      <c r="V1142" s="2" t="str">
        <f>IF(OR($B1142="",設定!$I$15="",設定!$I$15="独立"),"",IF($M1142="","　－　",IF($L1142="",IF(設定!$I$15="所・名","　－　・"&amp;$M1142,IF(設定!$I$15="所/名","　－　 / "&amp;$M1142,IF(設定!$I$15="(所)名","(　－　) "&amp;$M1142,IF(設定!$I$15="名・所",$M1142&amp;"・　－　",IF(設定!$I$15="名/所",$M1142&amp;" / 　－　",IF(設定!$I$15="名(所)",$M1142&amp;"(　－　)")))))),IF(設定!$I$15="所・名",INDEX(リスト!$S$2:$S$48,MATCH($L1142,リスト!$R$2:$R$48,0))&amp;"・"&amp;$M1142,IF(設定!$I$15="所/名",INDEX(リスト!$S$2:$S$48,MATCH($L1142,リスト!$R$2:$R$48,0))&amp;" / "&amp;$M1142,IF(設定!$I$15="(所)名","("&amp;INDEX(リスト!$S$2:$S$48,MATCH($L1142,リスト!$R$2:$R$48,0))&amp;") "&amp;$M1142,IF(設定!$I$15="名・所",$M1142&amp;"・"&amp;INDEX(リスト!$S$2:$S$48,MATCH($L1142,リスト!$R$2:$R$48,0)),IF(設定!$I$15="名/所",$M1142&amp;" / "&amp;INDEX(リスト!$S$2:$S$48,MATCH($L1142,リスト!$R$2:$R$48,0)),IF(設定!$I$15="名(所)",$M1142&amp;" ("&amp;INDEX(リスト!$S$2:$S$48,MATCH($L1142,リスト!$R$2:$R$48,0))&amp;")")))))))))</f>
        <v/>
      </c>
    </row>
    <row r="1143" spans="15:22" x14ac:dyDescent="0.4">
      <c r="O1143" s="2" t="str">
        <f>IFERROR(IF($B1143="","",INDEX(所属情報!$E:$E,MATCH($A1143,所属情報!$A:$A,0))),"")</f>
        <v/>
      </c>
      <c r="P1143" s="2" t="str">
        <f t="shared" si="51"/>
        <v/>
      </c>
      <c r="Q1143" s="2" t="str">
        <f t="shared" si="52"/>
        <v/>
      </c>
      <c r="R1143" s="2" t="str">
        <f t="shared" si="53"/>
        <v/>
      </c>
      <c r="S1143" s="2" t="str">
        <f>IFERROR(IF($F1143="","",INDEX(リスト!$C:$C,MATCH($F1143,リスト!$B:$B,0))),"")</f>
        <v/>
      </c>
      <c r="T1143" s="2" t="str">
        <f>IFERROR(IF($K1143="","",INDEX(リスト!$F:$F,MATCH($K1143,リスト!$E:$E,0))),"")</f>
        <v/>
      </c>
      <c r="U1143" s="2" t="str">
        <f>IF($B1143="","",RIGHT($G1143*1000+200+COUNTIF($G$2:$G1143,$G1143),9))</f>
        <v/>
      </c>
      <c r="V1143" s="2" t="str">
        <f>IF(OR($B1143="",設定!$I$15="",設定!$I$15="独立"),"",IF($M1143="","　－　",IF($L1143="",IF(設定!$I$15="所・名","　－　・"&amp;$M1143,IF(設定!$I$15="所/名","　－　 / "&amp;$M1143,IF(設定!$I$15="(所)名","(　－　) "&amp;$M1143,IF(設定!$I$15="名・所",$M1143&amp;"・　－　",IF(設定!$I$15="名/所",$M1143&amp;" / 　－　",IF(設定!$I$15="名(所)",$M1143&amp;"(　－　)")))))),IF(設定!$I$15="所・名",INDEX(リスト!$S$2:$S$48,MATCH($L1143,リスト!$R$2:$R$48,0))&amp;"・"&amp;$M1143,IF(設定!$I$15="所/名",INDEX(リスト!$S$2:$S$48,MATCH($L1143,リスト!$R$2:$R$48,0))&amp;" / "&amp;$M1143,IF(設定!$I$15="(所)名","("&amp;INDEX(リスト!$S$2:$S$48,MATCH($L1143,リスト!$R$2:$R$48,0))&amp;") "&amp;$M1143,IF(設定!$I$15="名・所",$M1143&amp;"・"&amp;INDEX(リスト!$S$2:$S$48,MATCH($L1143,リスト!$R$2:$R$48,0)),IF(設定!$I$15="名/所",$M1143&amp;" / "&amp;INDEX(リスト!$S$2:$S$48,MATCH($L1143,リスト!$R$2:$R$48,0)),IF(設定!$I$15="名(所)",$M1143&amp;" ("&amp;INDEX(リスト!$S$2:$S$48,MATCH($L1143,リスト!$R$2:$R$48,0))&amp;")")))))))))</f>
        <v/>
      </c>
    </row>
    <row r="1144" spans="15:22" x14ac:dyDescent="0.4">
      <c r="O1144" s="2" t="str">
        <f>IFERROR(IF($B1144="","",INDEX(所属情報!$E:$E,MATCH($A1144,所属情報!$A:$A,0))),"")</f>
        <v/>
      </c>
      <c r="P1144" s="2" t="str">
        <f t="shared" si="51"/>
        <v/>
      </c>
      <c r="Q1144" s="2" t="str">
        <f t="shared" si="52"/>
        <v/>
      </c>
      <c r="R1144" s="2" t="str">
        <f t="shared" si="53"/>
        <v/>
      </c>
      <c r="S1144" s="2" t="str">
        <f>IFERROR(IF($F1144="","",INDEX(リスト!$C:$C,MATCH($F1144,リスト!$B:$B,0))),"")</f>
        <v/>
      </c>
      <c r="T1144" s="2" t="str">
        <f>IFERROR(IF($K1144="","",INDEX(リスト!$F:$F,MATCH($K1144,リスト!$E:$E,0))),"")</f>
        <v/>
      </c>
      <c r="U1144" s="2" t="str">
        <f>IF($B1144="","",RIGHT($G1144*1000+200+COUNTIF($G$2:$G1144,$G1144),9))</f>
        <v/>
      </c>
      <c r="V1144" s="2" t="str">
        <f>IF(OR($B1144="",設定!$I$15="",設定!$I$15="独立"),"",IF($M1144="","　－　",IF($L1144="",IF(設定!$I$15="所・名","　－　・"&amp;$M1144,IF(設定!$I$15="所/名","　－　 / "&amp;$M1144,IF(設定!$I$15="(所)名","(　－　) "&amp;$M1144,IF(設定!$I$15="名・所",$M1144&amp;"・　－　",IF(設定!$I$15="名/所",$M1144&amp;" / 　－　",IF(設定!$I$15="名(所)",$M1144&amp;"(　－　)")))))),IF(設定!$I$15="所・名",INDEX(リスト!$S$2:$S$48,MATCH($L1144,リスト!$R$2:$R$48,0))&amp;"・"&amp;$M1144,IF(設定!$I$15="所/名",INDEX(リスト!$S$2:$S$48,MATCH($L1144,リスト!$R$2:$R$48,0))&amp;" / "&amp;$M1144,IF(設定!$I$15="(所)名","("&amp;INDEX(リスト!$S$2:$S$48,MATCH($L1144,リスト!$R$2:$R$48,0))&amp;") "&amp;$M1144,IF(設定!$I$15="名・所",$M1144&amp;"・"&amp;INDEX(リスト!$S$2:$S$48,MATCH($L1144,リスト!$R$2:$R$48,0)),IF(設定!$I$15="名/所",$M1144&amp;" / "&amp;INDEX(リスト!$S$2:$S$48,MATCH($L1144,リスト!$R$2:$R$48,0)),IF(設定!$I$15="名(所)",$M1144&amp;" ("&amp;INDEX(リスト!$S$2:$S$48,MATCH($L1144,リスト!$R$2:$R$48,0))&amp;")")))))))))</f>
        <v/>
      </c>
    </row>
    <row r="1145" spans="15:22" x14ac:dyDescent="0.4">
      <c r="O1145" s="2" t="str">
        <f>IFERROR(IF($B1145="","",INDEX(所属情報!$E:$E,MATCH($A1145,所属情報!$A:$A,0))),"")</f>
        <v/>
      </c>
      <c r="P1145" s="2" t="str">
        <f t="shared" si="51"/>
        <v/>
      </c>
      <c r="Q1145" s="2" t="str">
        <f t="shared" si="52"/>
        <v/>
      </c>
      <c r="R1145" s="2" t="str">
        <f t="shared" si="53"/>
        <v/>
      </c>
      <c r="S1145" s="2" t="str">
        <f>IFERROR(IF($F1145="","",INDEX(リスト!$C:$C,MATCH($F1145,リスト!$B:$B,0))),"")</f>
        <v/>
      </c>
      <c r="T1145" s="2" t="str">
        <f>IFERROR(IF($K1145="","",INDEX(リスト!$F:$F,MATCH($K1145,リスト!$E:$E,0))),"")</f>
        <v/>
      </c>
      <c r="U1145" s="2" t="str">
        <f>IF($B1145="","",RIGHT($G1145*1000+200+COUNTIF($G$2:$G1145,$G1145),9))</f>
        <v/>
      </c>
      <c r="V1145" s="2" t="str">
        <f>IF(OR($B1145="",設定!$I$15="",設定!$I$15="独立"),"",IF($M1145="","　－　",IF($L1145="",IF(設定!$I$15="所・名","　－　・"&amp;$M1145,IF(設定!$I$15="所/名","　－　 / "&amp;$M1145,IF(設定!$I$15="(所)名","(　－　) "&amp;$M1145,IF(設定!$I$15="名・所",$M1145&amp;"・　－　",IF(設定!$I$15="名/所",$M1145&amp;" / 　－　",IF(設定!$I$15="名(所)",$M1145&amp;"(　－　)")))))),IF(設定!$I$15="所・名",INDEX(リスト!$S$2:$S$48,MATCH($L1145,リスト!$R$2:$R$48,0))&amp;"・"&amp;$M1145,IF(設定!$I$15="所/名",INDEX(リスト!$S$2:$S$48,MATCH($L1145,リスト!$R$2:$R$48,0))&amp;" / "&amp;$M1145,IF(設定!$I$15="(所)名","("&amp;INDEX(リスト!$S$2:$S$48,MATCH($L1145,リスト!$R$2:$R$48,0))&amp;") "&amp;$M1145,IF(設定!$I$15="名・所",$M1145&amp;"・"&amp;INDEX(リスト!$S$2:$S$48,MATCH($L1145,リスト!$R$2:$R$48,0)),IF(設定!$I$15="名/所",$M1145&amp;" / "&amp;INDEX(リスト!$S$2:$S$48,MATCH($L1145,リスト!$R$2:$R$48,0)),IF(設定!$I$15="名(所)",$M1145&amp;" ("&amp;INDEX(リスト!$S$2:$S$48,MATCH($L1145,リスト!$R$2:$R$48,0))&amp;")")))))))))</f>
        <v/>
      </c>
    </row>
    <row r="1146" spans="15:22" x14ac:dyDescent="0.4">
      <c r="O1146" s="2" t="str">
        <f>IFERROR(IF($B1146="","",INDEX(所属情報!$E:$E,MATCH($A1146,所属情報!$A:$A,0))),"")</f>
        <v/>
      </c>
      <c r="P1146" s="2" t="str">
        <f t="shared" si="51"/>
        <v/>
      </c>
      <c r="Q1146" s="2" t="str">
        <f t="shared" si="52"/>
        <v/>
      </c>
      <c r="R1146" s="2" t="str">
        <f t="shared" si="53"/>
        <v/>
      </c>
      <c r="S1146" s="2" t="str">
        <f>IFERROR(IF($F1146="","",INDEX(リスト!$C:$C,MATCH($F1146,リスト!$B:$B,0))),"")</f>
        <v/>
      </c>
      <c r="T1146" s="2" t="str">
        <f>IFERROR(IF($K1146="","",INDEX(リスト!$F:$F,MATCH($K1146,リスト!$E:$E,0))),"")</f>
        <v/>
      </c>
      <c r="U1146" s="2" t="str">
        <f>IF($B1146="","",RIGHT($G1146*1000+200+COUNTIF($G$2:$G1146,$G1146),9))</f>
        <v/>
      </c>
      <c r="V1146" s="2" t="str">
        <f>IF(OR($B1146="",設定!$I$15="",設定!$I$15="独立"),"",IF($M1146="","　－　",IF($L1146="",IF(設定!$I$15="所・名","　－　・"&amp;$M1146,IF(設定!$I$15="所/名","　－　 / "&amp;$M1146,IF(設定!$I$15="(所)名","(　－　) "&amp;$M1146,IF(設定!$I$15="名・所",$M1146&amp;"・　－　",IF(設定!$I$15="名/所",$M1146&amp;" / 　－　",IF(設定!$I$15="名(所)",$M1146&amp;"(　－　)")))))),IF(設定!$I$15="所・名",INDEX(リスト!$S$2:$S$48,MATCH($L1146,リスト!$R$2:$R$48,0))&amp;"・"&amp;$M1146,IF(設定!$I$15="所/名",INDEX(リスト!$S$2:$S$48,MATCH($L1146,リスト!$R$2:$R$48,0))&amp;" / "&amp;$M1146,IF(設定!$I$15="(所)名","("&amp;INDEX(リスト!$S$2:$S$48,MATCH($L1146,リスト!$R$2:$R$48,0))&amp;") "&amp;$M1146,IF(設定!$I$15="名・所",$M1146&amp;"・"&amp;INDEX(リスト!$S$2:$S$48,MATCH($L1146,リスト!$R$2:$R$48,0)),IF(設定!$I$15="名/所",$M1146&amp;" / "&amp;INDEX(リスト!$S$2:$S$48,MATCH($L1146,リスト!$R$2:$R$48,0)),IF(設定!$I$15="名(所)",$M1146&amp;" ("&amp;INDEX(リスト!$S$2:$S$48,MATCH($L1146,リスト!$R$2:$R$48,0))&amp;")")))))))))</f>
        <v/>
      </c>
    </row>
    <row r="1147" spans="15:22" x14ac:dyDescent="0.4">
      <c r="O1147" s="2" t="str">
        <f>IFERROR(IF($B1147="","",INDEX(所属情報!$E:$E,MATCH($A1147,所属情報!$A:$A,0))),"")</f>
        <v/>
      </c>
      <c r="P1147" s="2" t="str">
        <f t="shared" si="51"/>
        <v/>
      </c>
      <c r="Q1147" s="2" t="str">
        <f t="shared" si="52"/>
        <v/>
      </c>
      <c r="R1147" s="2" t="str">
        <f t="shared" si="53"/>
        <v/>
      </c>
      <c r="S1147" s="2" t="str">
        <f>IFERROR(IF($F1147="","",INDEX(リスト!$C:$C,MATCH($F1147,リスト!$B:$B,0))),"")</f>
        <v/>
      </c>
      <c r="T1147" s="2" t="str">
        <f>IFERROR(IF($K1147="","",INDEX(リスト!$F:$F,MATCH($K1147,リスト!$E:$E,0))),"")</f>
        <v/>
      </c>
      <c r="U1147" s="2" t="str">
        <f>IF($B1147="","",RIGHT($G1147*1000+200+COUNTIF($G$2:$G1147,$G1147),9))</f>
        <v/>
      </c>
      <c r="V1147" s="2" t="str">
        <f>IF(OR($B1147="",設定!$I$15="",設定!$I$15="独立"),"",IF($M1147="","　－　",IF($L1147="",IF(設定!$I$15="所・名","　－　・"&amp;$M1147,IF(設定!$I$15="所/名","　－　 / "&amp;$M1147,IF(設定!$I$15="(所)名","(　－　) "&amp;$M1147,IF(設定!$I$15="名・所",$M1147&amp;"・　－　",IF(設定!$I$15="名/所",$M1147&amp;" / 　－　",IF(設定!$I$15="名(所)",$M1147&amp;"(　－　)")))))),IF(設定!$I$15="所・名",INDEX(リスト!$S$2:$S$48,MATCH($L1147,リスト!$R$2:$R$48,0))&amp;"・"&amp;$M1147,IF(設定!$I$15="所/名",INDEX(リスト!$S$2:$S$48,MATCH($L1147,リスト!$R$2:$R$48,0))&amp;" / "&amp;$M1147,IF(設定!$I$15="(所)名","("&amp;INDEX(リスト!$S$2:$S$48,MATCH($L1147,リスト!$R$2:$R$48,0))&amp;") "&amp;$M1147,IF(設定!$I$15="名・所",$M1147&amp;"・"&amp;INDEX(リスト!$S$2:$S$48,MATCH($L1147,リスト!$R$2:$R$48,0)),IF(設定!$I$15="名/所",$M1147&amp;" / "&amp;INDEX(リスト!$S$2:$S$48,MATCH($L1147,リスト!$R$2:$R$48,0)),IF(設定!$I$15="名(所)",$M1147&amp;" ("&amp;INDEX(リスト!$S$2:$S$48,MATCH($L1147,リスト!$R$2:$R$48,0))&amp;")")))))))))</f>
        <v/>
      </c>
    </row>
    <row r="1148" spans="15:22" x14ac:dyDescent="0.4">
      <c r="O1148" s="2" t="str">
        <f>IFERROR(IF($B1148="","",INDEX(所属情報!$E:$E,MATCH($A1148,所属情報!$A:$A,0))),"")</f>
        <v/>
      </c>
      <c r="P1148" s="2" t="str">
        <f t="shared" si="51"/>
        <v/>
      </c>
      <c r="Q1148" s="2" t="str">
        <f t="shared" si="52"/>
        <v/>
      </c>
      <c r="R1148" s="2" t="str">
        <f t="shared" si="53"/>
        <v/>
      </c>
      <c r="S1148" s="2" t="str">
        <f>IFERROR(IF($F1148="","",INDEX(リスト!$C:$C,MATCH($F1148,リスト!$B:$B,0))),"")</f>
        <v/>
      </c>
      <c r="T1148" s="2" t="str">
        <f>IFERROR(IF($K1148="","",INDEX(リスト!$F:$F,MATCH($K1148,リスト!$E:$E,0))),"")</f>
        <v/>
      </c>
      <c r="U1148" s="2" t="str">
        <f>IF($B1148="","",RIGHT($G1148*1000+200+COUNTIF($G$2:$G1148,$G1148),9))</f>
        <v/>
      </c>
      <c r="V1148" s="2" t="str">
        <f>IF(OR($B1148="",設定!$I$15="",設定!$I$15="独立"),"",IF($M1148="","　－　",IF($L1148="",IF(設定!$I$15="所・名","　－　・"&amp;$M1148,IF(設定!$I$15="所/名","　－　 / "&amp;$M1148,IF(設定!$I$15="(所)名","(　－　) "&amp;$M1148,IF(設定!$I$15="名・所",$M1148&amp;"・　－　",IF(設定!$I$15="名/所",$M1148&amp;" / 　－　",IF(設定!$I$15="名(所)",$M1148&amp;"(　－　)")))))),IF(設定!$I$15="所・名",INDEX(リスト!$S$2:$S$48,MATCH($L1148,リスト!$R$2:$R$48,0))&amp;"・"&amp;$M1148,IF(設定!$I$15="所/名",INDEX(リスト!$S$2:$S$48,MATCH($L1148,リスト!$R$2:$R$48,0))&amp;" / "&amp;$M1148,IF(設定!$I$15="(所)名","("&amp;INDEX(リスト!$S$2:$S$48,MATCH($L1148,リスト!$R$2:$R$48,0))&amp;") "&amp;$M1148,IF(設定!$I$15="名・所",$M1148&amp;"・"&amp;INDEX(リスト!$S$2:$S$48,MATCH($L1148,リスト!$R$2:$R$48,0)),IF(設定!$I$15="名/所",$M1148&amp;" / "&amp;INDEX(リスト!$S$2:$S$48,MATCH($L1148,リスト!$R$2:$R$48,0)),IF(設定!$I$15="名(所)",$M1148&amp;" ("&amp;INDEX(リスト!$S$2:$S$48,MATCH($L1148,リスト!$R$2:$R$48,0))&amp;")")))))))))</f>
        <v/>
      </c>
    </row>
    <row r="1149" spans="15:22" x14ac:dyDescent="0.4">
      <c r="O1149" s="2" t="str">
        <f>IFERROR(IF($B1149="","",INDEX(所属情報!$E:$E,MATCH($A1149,所属情報!$A:$A,0))),"")</f>
        <v/>
      </c>
      <c r="P1149" s="2" t="str">
        <f t="shared" si="51"/>
        <v/>
      </c>
      <c r="Q1149" s="2" t="str">
        <f t="shared" si="52"/>
        <v/>
      </c>
      <c r="R1149" s="2" t="str">
        <f t="shared" si="53"/>
        <v/>
      </c>
      <c r="S1149" s="2" t="str">
        <f>IFERROR(IF($F1149="","",INDEX(リスト!$C:$C,MATCH($F1149,リスト!$B:$B,0))),"")</f>
        <v/>
      </c>
      <c r="T1149" s="2" t="str">
        <f>IFERROR(IF($K1149="","",INDEX(リスト!$F:$F,MATCH($K1149,リスト!$E:$E,0))),"")</f>
        <v/>
      </c>
      <c r="U1149" s="2" t="str">
        <f>IF($B1149="","",RIGHT($G1149*1000+200+COUNTIF($G$2:$G1149,$G1149),9))</f>
        <v/>
      </c>
      <c r="V1149" s="2" t="str">
        <f>IF(OR($B1149="",設定!$I$15="",設定!$I$15="独立"),"",IF($M1149="","　－　",IF($L1149="",IF(設定!$I$15="所・名","　－　・"&amp;$M1149,IF(設定!$I$15="所/名","　－　 / "&amp;$M1149,IF(設定!$I$15="(所)名","(　－　) "&amp;$M1149,IF(設定!$I$15="名・所",$M1149&amp;"・　－　",IF(設定!$I$15="名/所",$M1149&amp;" / 　－　",IF(設定!$I$15="名(所)",$M1149&amp;"(　－　)")))))),IF(設定!$I$15="所・名",INDEX(リスト!$S$2:$S$48,MATCH($L1149,リスト!$R$2:$R$48,0))&amp;"・"&amp;$M1149,IF(設定!$I$15="所/名",INDEX(リスト!$S$2:$S$48,MATCH($L1149,リスト!$R$2:$R$48,0))&amp;" / "&amp;$M1149,IF(設定!$I$15="(所)名","("&amp;INDEX(リスト!$S$2:$S$48,MATCH($L1149,リスト!$R$2:$R$48,0))&amp;") "&amp;$M1149,IF(設定!$I$15="名・所",$M1149&amp;"・"&amp;INDEX(リスト!$S$2:$S$48,MATCH($L1149,リスト!$R$2:$R$48,0)),IF(設定!$I$15="名/所",$M1149&amp;" / "&amp;INDEX(リスト!$S$2:$S$48,MATCH($L1149,リスト!$R$2:$R$48,0)),IF(設定!$I$15="名(所)",$M1149&amp;" ("&amp;INDEX(リスト!$S$2:$S$48,MATCH($L1149,リスト!$R$2:$R$48,0))&amp;")")))))))))</f>
        <v/>
      </c>
    </row>
    <row r="1150" spans="15:22" x14ac:dyDescent="0.4">
      <c r="O1150" s="2" t="str">
        <f>IFERROR(IF($B1150="","",INDEX(所属情報!$E:$E,MATCH($A1150,所属情報!$A:$A,0))),"")</f>
        <v/>
      </c>
      <c r="P1150" s="2" t="str">
        <f t="shared" si="51"/>
        <v/>
      </c>
      <c r="Q1150" s="2" t="str">
        <f t="shared" si="52"/>
        <v/>
      </c>
      <c r="R1150" s="2" t="str">
        <f t="shared" si="53"/>
        <v/>
      </c>
      <c r="S1150" s="2" t="str">
        <f>IFERROR(IF($F1150="","",INDEX(リスト!$C:$C,MATCH($F1150,リスト!$B:$B,0))),"")</f>
        <v/>
      </c>
      <c r="T1150" s="2" t="str">
        <f>IFERROR(IF($K1150="","",INDEX(リスト!$F:$F,MATCH($K1150,リスト!$E:$E,0))),"")</f>
        <v/>
      </c>
      <c r="U1150" s="2" t="str">
        <f>IF($B1150="","",RIGHT($G1150*1000+200+COUNTIF($G$2:$G1150,$G1150),9))</f>
        <v/>
      </c>
      <c r="V1150" s="2" t="str">
        <f>IF(OR($B1150="",設定!$I$15="",設定!$I$15="独立"),"",IF($M1150="","　－　",IF($L1150="",IF(設定!$I$15="所・名","　－　・"&amp;$M1150,IF(設定!$I$15="所/名","　－　 / "&amp;$M1150,IF(設定!$I$15="(所)名","(　－　) "&amp;$M1150,IF(設定!$I$15="名・所",$M1150&amp;"・　－　",IF(設定!$I$15="名/所",$M1150&amp;" / 　－　",IF(設定!$I$15="名(所)",$M1150&amp;"(　－　)")))))),IF(設定!$I$15="所・名",INDEX(リスト!$S$2:$S$48,MATCH($L1150,リスト!$R$2:$R$48,0))&amp;"・"&amp;$M1150,IF(設定!$I$15="所/名",INDEX(リスト!$S$2:$S$48,MATCH($L1150,リスト!$R$2:$R$48,0))&amp;" / "&amp;$M1150,IF(設定!$I$15="(所)名","("&amp;INDEX(リスト!$S$2:$S$48,MATCH($L1150,リスト!$R$2:$R$48,0))&amp;") "&amp;$M1150,IF(設定!$I$15="名・所",$M1150&amp;"・"&amp;INDEX(リスト!$S$2:$S$48,MATCH($L1150,リスト!$R$2:$R$48,0)),IF(設定!$I$15="名/所",$M1150&amp;" / "&amp;INDEX(リスト!$S$2:$S$48,MATCH($L1150,リスト!$R$2:$R$48,0)),IF(設定!$I$15="名(所)",$M1150&amp;" ("&amp;INDEX(リスト!$S$2:$S$48,MATCH($L1150,リスト!$R$2:$R$48,0))&amp;")")))))))))</f>
        <v/>
      </c>
    </row>
    <row r="1151" spans="15:22" x14ac:dyDescent="0.4">
      <c r="O1151" s="2" t="str">
        <f>IFERROR(IF($B1151="","",INDEX(所属情報!$E:$E,MATCH($A1151,所属情報!$A:$A,0))),"")</f>
        <v/>
      </c>
      <c r="P1151" s="2" t="str">
        <f t="shared" si="51"/>
        <v/>
      </c>
      <c r="Q1151" s="2" t="str">
        <f t="shared" si="52"/>
        <v/>
      </c>
      <c r="R1151" s="2" t="str">
        <f t="shared" si="53"/>
        <v/>
      </c>
      <c r="S1151" s="2" t="str">
        <f>IFERROR(IF($F1151="","",INDEX(リスト!$C:$C,MATCH($F1151,リスト!$B:$B,0))),"")</f>
        <v/>
      </c>
      <c r="T1151" s="2" t="str">
        <f>IFERROR(IF($K1151="","",INDEX(リスト!$F:$F,MATCH($K1151,リスト!$E:$E,0))),"")</f>
        <v/>
      </c>
      <c r="U1151" s="2" t="str">
        <f>IF($B1151="","",RIGHT($G1151*1000+200+COUNTIF($G$2:$G1151,$G1151),9))</f>
        <v/>
      </c>
      <c r="V1151" s="2" t="str">
        <f>IF(OR($B1151="",設定!$I$15="",設定!$I$15="独立"),"",IF($M1151="","　－　",IF($L1151="",IF(設定!$I$15="所・名","　－　・"&amp;$M1151,IF(設定!$I$15="所/名","　－　 / "&amp;$M1151,IF(設定!$I$15="(所)名","(　－　) "&amp;$M1151,IF(設定!$I$15="名・所",$M1151&amp;"・　－　",IF(設定!$I$15="名/所",$M1151&amp;" / 　－　",IF(設定!$I$15="名(所)",$M1151&amp;"(　－　)")))))),IF(設定!$I$15="所・名",INDEX(リスト!$S$2:$S$48,MATCH($L1151,リスト!$R$2:$R$48,0))&amp;"・"&amp;$M1151,IF(設定!$I$15="所/名",INDEX(リスト!$S$2:$S$48,MATCH($L1151,リスト!$R$2:$R$48,0))&amp;" / "&amp;$M1151,IF(設定!$I$15="(所)名","("&amp;INDEX(リスト!$S$2:$S$48,MATCH($L1151,リスト!$R$2:$R$48,0))&amp;") "&amp;$M1151,IF(設定!$I$15="名・所",$M1151&amp;"・"&amp;INDEX(リスト!$S$2:$S$48,MATCH($L1151,リスト!$R$2:$R$48,0)),IF(設定!$I$15="名/所",$M1151&amp;" / "&amp;INDEX(リスト!$S$2:$S$48,MATCH($L1151,リスト!$R$2:$R$48,0)),IF(設定!$I$15="名(所)",$M1151&amp;" ("&amp;INDEX(リスト!$S$2:$S$48,MATCH($L1151,リスト!$R$2:$R$48,0))&amp;")")))))))))</f>
        <v/>
      </c>
    </row>
    <row r="1152" spans="15:22" x14ac:dyDescent="0.4">
      <c r="O1152" s="2" t="str">
        <f>IFERROR(IF($B1152="","",INDEX(所属情報!$E:$E,MATCH($A1152,所属情報!$A:$A,0))),"")</f>
        <v/>
      </c>
      <c r="P1152" s="2" t="str">
        <f t="shared" si="51"/>
        <v/>
      </c>
      <c r="Q1152" s="2" t="str">
        <f t="shared" si="52"/>
        <v/>
      </c>
      <c r="R1152" s="2" t="str">
        <f t="shared" si="53"/>
        <v/>
      </c>
      <c r="S1152" s="2" t="str">
        <f>IFERROR(IF($F1152="","",INDEX(リスト!$C:$C,MATCH($F1152,リスト!$B:$B,0))),"")</f>
        <v/>
      </c>
      <c r="T1152" s="2" t="str">
        <f>IFERROR(IF($K1152="","",INDEX(リスト!$F:$F,MATCH($K1152,リスト!$E:$E,0))),"")</f>
        <v/>
      </c>
      <c r="U1152" s="2" t="str">
        <f>IF($B1152="","",RIGHT($G1152*1000+200+COUNTIF($G$2:$G1152,$G1152),9))</f>
        <v/>
      </c>
      <c r="V1152" s="2" t="str">
        <f>IF(OR($B1152="",設定!$I$15="",設定!$I$15="独立"),"",IF($M1152="","　－　",IF($L1152="",IF(設定!$I$15="所・名","　－　・"&amp;$M1152,IF(設定!$I$15="所/名","　－　 / "&amp;$M1152,IF(設定!$I$15="(所)名","(　－　) "&amp;$M1152,IF(設定!$I$15="名・所",$M1152&amp;"・　－　",IF(設定!$I$15="名/所",$M1152&amp;" / 　－　",IF(設定!$I$15="名(所)",$M1152&amp;"(　－　)")))))),IF(設定!$I$15="所・名",INDEX(リスト!$S$2:$S$48,MATCH($L1152,リスト!$R$2:$R$48,0))&amp;"・"&amp;$M1152,IF(設定!$I$15="所/名",INDEX(リスト!$S$2:$S$48,MATCH($L1152,リスト!$R$2:$R$48,0))&amp;" / "&amp;$M1152,IF(設定!$I$15="(所)名","("&amp;INDEX(リスト!$S$2:$S$48,MATCH($L1152,リスト!$R$2:$R$48,0))&amp;") "&amp;$M1152,IF(設定!$I$15="名・所",$M1152&amp;"・"&amp;INDEX(リスト!$S$2:$S$48,MATCH($L1152,リスト!$R$2:$R$48,0)),IF(設定!$I$15="名/所",$M1152&amp;" / "&amp;INDEX(リスト!$S$2:$S$48,MATCH($L1152,リスト!$R$2:$R$48,0)),IF(設定!$I$15="名(所)",$M1152&amp;" ("&amp;INDEX(リスト!$S$2:$S$48,MATCH($L1152,リスト!$R$2:$R$48,0))&amp;")")))))))))</f>
        <v/>
      </c>
    </row>
    <row r="1153" spans="15:22" x14ac:dyDescent="0.4">
      <c r="O1153" s="2" t="str">
        <f>IFERROR(IF($B1153="","",INDEX(所属情報!$E:$E,MATCH($A1153,所属情報!$A:$A,0))),"")</f>
        <v/>
      </c>
      <c r="P1153" s="2" t="str">
        <f t="shared" si="51"/>
        <v/>
      </c>
      <c r="Q1153" s="2" t="str">
        <f t="shared" si="52"/>
        <v/>
      </c>
      <c r="R1153" s="2" t="str">
        <f t="shared" si="53"/>
        <v/>
      </c>
      <c r="S1153" s="2" t="str">
        <f>IFERROR(IF($F1153="","",INDEX(リスト!$C:$C,MATCH($F1153,リスト!$B:$B,0))),"")</f>
        <v/>
      </c>
      <c r="T1153" s="2" t="str">
        <f>IFERROR(IF($K1153="","",INDEX(リスト!$F:$F,MATCH($K1153,リスト!$E:$E,0))),"")</f>
        <v/>
      </c>
      <c r="U1153" s="2" t="str">
        <f>IF($B1153="","",RIGHT($G1153*1000+200+COUNTIF($G$2:$G1153,$G1153),9))</f>
        <v/>
      </c>
      <c r="V1153" s="2" t="str">
        <f>IF(OR($B1153="",設定!$I$15="",設定!$I$15="独立"),"",IF($M1153="","　－　",IF($L1153="",IF(設定!$I$15="所・名","　－　・"&amp;$M1153,IF(設定!$I$15="所/名","　－　 / "&amp;$M1153,IF(設定!$I$15="(所)名","(　－　) "&amp;$M1153,IF(設定!$I$15="名・所",$M1153&amp;"・　－　",IF(設定!$I$15="名/所",$M1153&amp;" / 　－　",IF(設定!$I$15="名(所)",$M1153&amp;"(　－　)")))))),IF(設定!$I$15="所・名",INDEX(リスト!$S$2:$S$48,MATCH($L1153,リスト!$R$2:$R$48,0))&amp;"・"&amp;$M1153,IF(設定!$I$15="所/名",INDEX(リスト!$S$2:$S$48,MATCH($L1153,リスト!$R$2:$R$48,0))&amp;" / "&amp;$M1153,IF(設定!$I$15="(所)名","("&amp;INDEX(リスト!$S$2:$S$48,MATCH($L1153,リスト!$R$2:$R$48,0))&amp;") "&amp;$M1153,IF(設定!$I$15="名・所",$M1153&amp;"・"&amp;INDEX(リスト!$S$2:$S$48,MATCH($L1153,リスト!$R$2:$R$48,0)),IF(設定!$I$15="名/所",$M1153&amp;" / "&amp;INDEX(リスト!$S$2:$S$48,MATCH($L1153,リスト!$R$2:$R$48,0)),IF(設定!$I$15="名(所)",$M1153&amp;" ("&amp;INDEX(リスト!$S$2:$S$48,MATCH($L1153,リスト!$R$2:$R$48,0))&amp;")")))))))))</f>
        <v/>
      </c>
    </row>
    <row r="1154" spans="15:22" x14ac:dyDescent="0.4">
      <c r="O1154" s="2" t="str">
        <f>IFERROR(IF($B1154="","",INDEX(所属情報!$E:$E,MATCH($A1154,所属情報!$A:$A,0))),"")</f>
        <v/>
      </c>
      <c r="P1154" s="2" t="str">
        <f t="shared" si="51"/>
        <v/>
      </c>
      <c r="Q1154" s="2" t="str">
        <f t="shared" si="52"/>
        <v/>
      </c>
      <c r="R1154" s="2" t="str">
        <f t="shared" si="53"/>
        <v/>
      </c>
      <c r="S1154" s="2" t="str">
        <f>IFERROR(IF($F1154="","",INDEX(リスト!$C:$C,MATCH($F1154,リスト!$B:$B,0))),"")</f>
        <v/>
      </c>
      <c r="T1154" s="2" t="str">
        <f>IFERROR(IF($K1154="","",INDEX(リスト!$F:$F,MATCH($K1154,リスト!$E:$E,0))),"")</f>
        <v/>
      </c>
      <c r="U1154" s="2" t="str">
        <f>IF($B1154="","",RIGHT($G1154*1000+200+COUNTIF($G$2:$G1154,$G1154),9))</f>
        <v/>
      </c>
      <c r="V1154" s="2" t="str">
        <f>IF(OR($B1154="",設定!$I$15="",設定!$I$15="独立"),"",IF($M1154="","　－　",IF($L1154="",IF(設定!$I$15="所・名","　－　・"&amp;$M1154,IF(設定!$I$15="所/名","　－　 / "&amp;$M1154,IF(設定!$I$15="(所)名","(　－　) "&amp;$M1154,IF(設定!$I$15="名・所",$M1154&amp;"・　－　",IF(設定!$I$15="名/所",$M1154&amp;" / 　－　",IF(設定!$I$15="名(所)",$M1154&amp;"(　－　)")))))),IF(設定!$I$15="所・名",INDEX(リスト!$S$2:$S$48,MATCH($L1154,リスト!$R$2:$R$48,0))&amp;"・"&amp;$M1154,IF(設定!$I$15="所/名",INDEX(リスト!$S$2:$S$48,MATCH($L1154,リスト!$R$2:$R$48,0))&amp;" / "&amp;$M1154,IF(設定!$I$15="(所)名","("&amp;INDEX(リスト!$S$2:$S$48,MATCH($L1154,リスト!$R$2:$R$48,0))&amp;") "&amp;$M1154,IF(設定!$I$15="名・所",$M1154&amp;"・"&amp;INDEX(リスト!$S$2:$S$48,MATCH($L1154,リスト!$R$2:$R$48,0)),IF(設定!$I$15="名/所",$M1154&amp;" / "&amp;INDEX(リスト!$S$2:$S$48,MATCH($L1154,リスト!$R$2:$R$48,0)),IF(設定!$I$15="名(所)",$M1154&amp;" ("&amp;INDEX(リスト!$S$2:$S$48,MATCH($L1154,リスト!$R$2:$R$48,0))&amp;")")))))))))</f>
        <v/>
      </c>
    </row>
    <row r="1155" spans="15:22" x14ac:dyDescent="0.4">
      <c r="O1155" s="2" t="str">
        <f>IFERROR(IF($B1155="","",INDEX(所属情報!$E:$E,MATCH($A1155,所属情報!$A:$A,0))),"")</f>
        <v/>
      </c>
      <c r="P1155" s="2" t="str">
        <f t="shared" ref="P1155:P1218" si="54">IF($C1155="","",IF($E1155="",$C1155,$C1155&amp;" ("&amp;$E1155&amp;")"))</f>
        <v/>
      </c>
      <c r="Q1155" s="2" t="str">
        <f t="shared" ref="Q1155:Q1218" si="55">IF($D1155="","",ASC($D1155))</f>
        <v/>
      </c>
      <c r="R1155" s="2" t="str">
        <f t="shared" ref="R1155:R1218" si="56">IF($I1155="","",UPPER($I1155)&amp;" "&amp;UPPER(LEFT($J1155,1))&amp;LOWER(RIGHT($J1155,LEN($J1155)-1))&amp;" ("&amp;MID($G1155,3,2)&amp;")")</f>
        <v/>
      </c>
      <c r="S1155" s="2" t="str">
        <f>IFERROR(IF($F1155="","",INDEX(リスト!$C:$C,MATCH($F1155,リスト!$B:$B,0))),"")</f>
        <v/>
      </c>
      <c r="T1155" s="2" t="str">
        <f>IFERROR(IF($K1155="","",INDEX(リスト!$F:$F,MATCH($K1155,リスト!$E:$E,0))),"")</f>
        <v/>
      </c>
      <c r="U1155" s="2" t="str">
        <f>IF($B1155="","",RIGHT($G1155*1000+200+COUNTIF($G$2:$G1155,$G1155),9))</f>
        <v/>
      </c>
      <c r="V1155" s="2" t="str">
        <f>IF(OR($B1155="",設定!$I$15="",設定!$I$15="独立"),"",IF($M1155="","　－　",IF($L1155="",IF(設定!$I$15="所・名","　－　・"&amp;$M1155,IF(設定!$I$15="所/名","　－　 / "&amp;$M1155,IF(設定!$I$15="(所)名","(　－　) "&amp;$M1155,IF(設定!$I$15="名・所",$M1155&amp;"・　－　",IF(設定!$I$15="名/所",$M1155&amp;" / 　－　",IF(設定!$I$15="名(所)",$M1155&amp;"(　－　)")))))),IF(設定!$I$15="所・名",INDEX(リスト!$S$2:$S$48,MATCH($L1155,リスト!$R$2:$R$48,0))&amp;"・"&amp;$M1155,IF(設定!$I$15="所/名",INDEX(リスト!$S$2:$S$48,MATCH($L1155,リスト!$R$2:$R$48,0))&amp;" / "&amp;$M1155,IF(設定!$I$15="(所)名","("&amp;INDEX(リスト!$S$2:$S$48,MATCH($L1155,リスト!$R$2:$R$48,0))&amp;") "&amp;$M1155,IF(設定!$I$15="名・所",$M1155&amp;"・"&amp;INDEX(リスト!$S$2:$S$48,MATCH($L1155,リスト!$R$2:$R$48,0)),IF(設定!$I$15="名/所",$M1155&amp;" / "&amp;INDEX(リスト!$S$2:$S$48,MATCH($L1155,リスト!$R$2:$R$48,0)),IF(設定!$I$15="名(所)",$M1155&amp;" ("&amp;INDEX(リスト!$S$2:$S$48,MATCH($L1155,リスト!$R$2:$R$48,0))&amp;")")))))))))</f>
        <v/>
      </c>
    </row>
    <row r="1156" spans="15:22" x14ac:dyDescent="0.4">
      <c r="O1156" s="2" t="str">
        <f>IFERROR(IF($B1156="","",INDEX(所属情報!$E:$E,MATCH($A1156,所属情報!$A:$A,0))),"")</f>
        <v/>
      </c>
      <c r="P1156" s="2" t="str">
        <f t="shared" si="54"/>
        <v/>
      </c>
      <c r="Q1156" s="2" t="str">
        <f t="shared" si="55"/>
        <v/>
      </c>
      <c r="R1156" s="2" t="str">
        <f t="shared" si="56"/>
        <v/>
      </c>
      <c r="S1156" s="2" t="str">
        <f>IFERROR(IF($F1156="","",INDEX(リスト!$C:$C,MATCH($F1156,リスト!$B:$B,0))),"")</f>
        <v/>
      </c>
      <c r="T1156" s="2" t="str">
        <f>IFERROR(IF($K1156="","",INDEX(リスト!$F:$F,MATCH($K1156,リスト!$E:$E,0))),"")</f>
        <v/>
      </c>
      <c r="U1156" s="2" t="str">
        <f>IF($B1156="","",RIGHT($G1156*1000+200+COUNTIF($G$2:$G1156,$G1156),9))</f>
        <v/>
      </c>
      <c r="V1156" s="2" t="str">
        <f>IF(OR($B1156="",設定!$I$15="",設定!$I$15="独立"),"",IF($M1156="","　－　",IF($L1156="",IF(設定!$I$15="所・名","　－　・"&amp;$M1156,IF(設定!$I$15="所/名","　－　 / "&amp;$M1156,IF(設定!$I$15="(所)名","(　－　) "&amp;$M1156,IF(設定!$I$15="名・所",$M1156&amp;"・　－　",IF(設定!$I$15="名/所",$M1156&amp;" / 　－　",IF(設定!$I$15="名(所)",$M1156&amp;"(　－　)")))))),IF(設定!$I$15="所・名",INDEX(リスト!$S$2:$S$48,MATCH($L1156,リスト!$R$2:$R$48,0))&amp;"・"&amp;$M1156,IF(設定!$I$15="所/名",INDEX(リスト!$S$2:$S$48,MATCH($L1156,リスト!$R$2:$R$48,0))&amp;" / "&amp;$M1156,IF(設定!$I$15="(所)名","("&amp;INDEX(リスト!$S$2:$S$48,MATCH($L1156,リスト!$R$2:$R$48,0))&amp;") "&amp;$M1156,IF(設定!$I$15="名・所",$M1156&amp;"・"&amp;INDEX(リスト!$S$2:$S$48,MATCH($L1156,リスト!$R$2:$R$48,0)),IF(設定!$I$15="名/所",$M1156&amp;" / "&amp;INDEX(リスト!$S$2:$S$48,MATCH($L1156,リスト!$R$2:$R$48,0)),IF(設定!$I$15="名(所)",$M1156&amp;" ("&amp;INDEX(リスト!$S$2:$S$48,MATCH($L1156,リスト!$R$2:$R$48,0))&amp;")")))))))))</f>
        <v/>
      </c>
    </row>
    <row r="1157" spans="15:22" x14ac:dyDescent="0.4">
      <c r="O1157" s="2" t="str">
        <f>IFERROR(IF($B1157="","",INDEX(所属情報!$E:$E,MATCH($A1157,所属情報!$A:$A,0))),"")</f>
        <v/>
      </c>
      <c r="P1157" s="2" t="str">
        <f t="shared" si="54"/>
        <v/>
      </c>
      <c r="Q1157" s="2" t="str">
        <f t="shared" si="55"/>
        <v/>
      </c>
      <c r="R1157" s="2" t="str">
        <f t="shared" si="56"/>
        <v/>
      </c>
      <c r="S1157" s="2" t="str">
        <f>IFERROR(IF($F1157="","",INDEX(リスト!$C:$C,MATCH($F1157,リスト!$B:$B,0))),"")</f>
        <v/>
      </c>
      <c r="T1157" s="2" t="str">
        <f>IFERROR(IF($K1157="","",INDEX(リスト!$F:$F,MATCH($K1157,リスト!$E:$E,0))),"")</f>
        <v/>
      </c>
      <c r="U1157" s="2" t="str">
        <f>IF($B1157="","",RIGHT($G1157*1000+200+COUNTIF($G$2:$G1157,$G1157),9))</f>
        <v/>
      </c>
      <c r="V1157" s="2" t="str">
        <f>IF(OR($B1157="",設定!$I$15="",設定!$I$15="独立"),"",IF($M1157="","　－　",IF($L1157="",IF(設定!$I$15="所・名","　－　・"&amp;$M1157,IF(設定!$I$15="所/名","　－　 / "&amp;$M1157,IF(設定!$I$15="(所)名","(　－　) "&amp;$M1157,IF(設定!$I$15="名・所",$M1157&amp;"・　－　",IF(設定!$I$15="名/所",$M1157&amp;" / 　－　",IF(設定!$I$15="名(所)",$M1157&amp;"(　－　)")))))),IF(設定!$I$15="所・名",INDEX(リスト!$S$2:$S$48,MATCH($L1157,リスト!$R$2:$R$48,0))&amp;"・"&amp;$M1157,IF(設定!$I$15="所/名",INDEX(リスト!$S$2:$S$48,MATCH($L1157,リスト!$R$2:$R$48,0))&amp;" / "&amp;$M1157,IF(設定!$I$15="(所)名","("&amp;INDEX(リスト!$S$2:$S$48,MATCH($L1157,リスト!$R$2:$R$48,0))&amp;") "&amp;$M1157,IF(設定!$I$15="名・所",$M1157&amp;"・"&amp;INDEX(リスト!$S$2:$S$48,MATCH($L1157,リスト!$R$2:$R$48,0)),IF(設定!$I$15="名/所",$M1157&amp;" / "&amp;INDEX(リスト!$S$2:$S$48,MATCH($L1157,リスト!$R$2:$R$48,0)),IF(設定!$I$15="名(所)",$M1157&amp;" ("&amp;INDEX(リスト!$S$2:$S$48,MATCH($L1157,リスト!$R$2:$R$48,0))&amp;")")))))))))</f>
        <v/>
      </c>
    </row>
    <row r="1158" spans="15:22" x14ac:dyDescent="0.4">
      <c r="O1158" s="2" t="str">
        <f>IFERROR(IF($B1158="","",INDEX(所属情報!$E:$E,MATCH($A1158,所属情報!$A:$A,0))),"")</f>
        <v/>
      </c>
      <c r="P1158" s="2" t="str">
        <f t="shared" si="54"/>
        <v/>
      </c>
      <c r="Q1158" s="2" t="str">
        <f t="shared" si="55"/>
        <v/>
      </c>
      <c r="R1158" s="2" t="str">
        <f t="shared" si="56"/>
        <v/>
      </c>
      <c r="S1158" s="2" t="str">
        <f>IFERROR(IF($F1158="","",INDEX(リスト!$C:$C,MATCH($F1158,リスト!$B:$B,0))),"")</f>
        <v/>
      </c>
      <c r="T1158" s="2" t="str">
        <f>IFERROR(IF($K1158="","",INDEX(リスト!$F:$F,MATCH($K1158,リスト!$E:$E,0))),"")</f>
        <v/>
      </c>
      <c r="U1158" s="2" t="str">
        <f>IF($B1158="","",RIGHT($G1158*1000+200+COUNTIF($G$2:$G1158,$G1158),9))</f>
        <v/>
      </c>
      <c r="V1158" s="2" t="str">
        <f>IF(OR($B1158="",設定!$I$15="",設定!$I$15="独立"),"",IF($M1158="","　－　",IF($L1158="",IF(設定!$I$15="所・名","　－　・"&amp;$M1158,IF(設定!$I$15="所/名","　－　 / "&amp;$M1158,IF(設定!$I$15="(所)名","(　－　) "&amp;$M1158,IF(設定!$I$15="名・所",$M1158&amp;"・　－　",IF(設定!$I$15="名/所",$M1158&amp;" / 　－　",IF(設定!$I$15="名(所)",$M1158&amp;"(　－　)")))))),IF(設定!$I$15="所・名",INDEX(リスト!$S$2:$S$48,MATCH($L1158,リスト!$R$2:$R$48,0))&amp;"・"&amp;$M1158,IF(設定!$I$15="所/名",INDEX(リスト!$S$2:$S$48,MATCH($L1158,リスト!$R$2:$R$48,0))&amp;" / "&amp;$M1158,IF(設定!$I$15="(所)名","("&amp;INDEX(リスト!$S$2:$S$48,MATCH($L1158,リスト!$R$2:$R$48,0))&amp;") "&amp;$M1158,IF(設定!$I$15="名・所",$M1158&amp;"・"&amp;INDEX(リスト!$S$2:$S$48,MATCH($L1158,リスト!$R$2:$R$48,0)),IF(設定!$I$15="名/所",$M1158&amp;" / "&amp;INDEX(リスト!$S$2:$S$48,MATCH($L1158,リスト!$R$2:$R$48,0)),IF(設定!$I$15="名(所)",$M1158&amp;" ("&amp;INDEX(リスト!$S$2:$S$48,MATCH($L1158,リスト!$R$2:$R$48,0))&amp;")")))))))))</f>
        <v/>
      </c>
    </row>
    <row r="1159" spans="15:22" x14ac:dyDescent="0.4">
      <c r="O1159" s="2" t="str">
        <f>IFERROR(IF($B1159="","",INDEX(所属情報!$E:$E,MATCH($A1159,所属情報!$A:$A,0))),"")</f>
        <v/>
      </c>
      <c r="P1159" s="2" t="str">
        <f t="shared" si="54"/>
        <v/>
      </c>
      <c r="Q1159" s="2" t="str">
        <f t="shared" si="55"/>
        <v/>
      </c>
      <c r="R1159" s="2" t="str">
        <f t="shared" si="56"/>
        <v/>
      </c>
      <c r="S1159" s="2" t="str">
        <f>IFERROR(IF($F1159="","",INDEX(リスト!$C:$C,MATCH($F1159,リスト!$B:$B,0))),"")</f>
        <v/>
      </c>
      <c r="T1159" s="2" t="str">
        <f>IFERROR(IF($K1159="","",INDEX(リスト!$F:$F,MATCH($K1159,リスト!$E:$E,0))),"")</f>
        <v/>
      </c>
      <c r="U1159" s="2" t="str">
        <f>IF($B1159="","",RIGHT($G1159*1000+200+COUNTIF($G$2:$G1159,$G1159),9))</f>
        <v/>
      </c>
      <c r="V1159" s="2" t="str">
        <f>IF(OR($B1159="",設定!$I$15="",設定!$I$15="独立"),"",IF($M1159="","　－　",IF($L1159="",IF(設定!$I$15="所・名","　－　・"&amp;$M1159,IF(設定!$I$15="所/名","　－　 / "&amp;$M1159,IF(設定!$I$15="(所)名","(　－　) "&amp;$M1159,IF(設定!$I$15="名・所",$M1159&amp;"・　－　",IF(設定!$I$15="名/所",$M1159&amp;" / 　－　",IF(設定!$I$15="名(所)",$M1159&amp;"(　－　)")))))),IF(設定!$I$15="所・名",INDEX(リスト!$S$2:$S$48,MATCH($L1159,リスト!$R$2:$R$48,0))&amp;"・"&amp;$M1159,IF(設定!$I$15="所/名",INDEX(リスト!$S$2:$S$48,MATCH($L1159,リスト!$R$2:$R$48,0))&amp;" / "&amp;$M1159,IF(設定!$I$15="(所)名","("&amp;INDEX(リスト!$S$2:$S$48,MATCH($L1159,リスト!$R$2:$R$48,0))&amp;") "&amp;$M1159,IF(設定!$I$15="名・所",$M1159&amp;"・"&amp;INDEX(リスト!$S$2:$S$48,MATCH($L1159,リスト!$R$2:$R$48,0)),IF(設定!$I$15="名/所",$M1159&amp;" / "&amp;INDEX(リスト!$S$2:$S$48,MATCH($L1159,リスト!$R$2:$R$48,0)),IF(設定!$I$15="名(所)",$M1159&amp;" ("&amp;INDEX(リスト!$S$2:$S$48,MATCH($L1159,リスト!$R$2:$R$48,0))&amp;")")))))))))</f>
        <v/>
      </c>
    </row>
    <row r="1160" spans="15:22" x14ac:dyDescent="0.4">
      <c r="O1160" s="2" t="str">
        <f>IFERROR(IF($B1160="","",INDEX(所属情報!$E:$E,MATCH($A1160,所属情報!$A:$A,0))),"")</f>
        <v/>
      </c>
      <c r="P1160" s="2" t="str">
        <f t="shared" si="54"/>
        <v/>
      </c>
      <c r="Q1160" s="2" t="str">
        <f t="shared" si="55"/>
        <v/>
      </c>
      <c r="R1160" s="2" t="str">
        <f t="shared" si="56"/>
        <v/>
      </c>
      <c r="S1160" s="2" t="str">
        <f>IFERROR(IF($F1160="","",INDEX(リスト!$C:$C,MATCH($F1160,リスト!$B:$B,0))),"")</f>
        <v/>
      </c>
      <c r="T1160" s="2" t="str">
        <f>IFERROR(IF($K1160="","",INDEX(リスト!$F:$F,MATCH($K1160,リスト!$E:$E,0))),"")</f>
        <v/>
      </c>
      <c r="U1160" s="2" t="str">
        <f>IF($B1160="","",RIGHT($G1160*1000+200+COUNTIF($G$2:$G1160,$G1160),9))</f>
        <v/>
      </c>
      <c r="V1160" s="2" t="str">
        <f>IF(OR($B1160="",設定!$I$15="",設定!$I$15="独立"),"",IF($M1160="","　－　",IF($L1160="",IF(設定!$I$15="所・名","　－　・"&amp;$M1160,IF(設定!$I$15="所/名","　－　 / "&amp;$M1160,IF(設定!$I$15="(所)名","(　－　) "&amp;$M1160,IF(設定!$I$15="名・所",$M1160&amp;"・　－　",IF(設定!$I$15="名/所",$M1160&amp;" / 　－　",IF(設定!$I$15="名(所)",$M1160&amp;"(　－　)")))))),IF(設定!$I$15="所・名",INDEX(リスト!$S$2:$S$48,MATCH($L1160,リスト!$R$2:$R$48,0))&amp;"・"&amp;$M1160,IF(設定!$I$15="所/名",INDEX(リスト!$S$2:$S$48,MATCH($L1160,リスト!$R$2:$R$48,0))&amp;" / "&amp;$M1160,IF(設定!$I$15="(所)名","("&amp;INDEX(リスト!$S$2:$S$48,MATCH($L1160,リスト!$R$2:$R$48,0))&amp;") "&amp;$M1160,IF(設定!$I$15="名・所",$M1160&amp;"・"&amp;INDEX(リスト!$S$2:$S$48,MATCH($L1160,リスト!$R$2:$R$48,0)),IF(設定!$I$15="名/所",$M1160&amp;" / "&amp;INDEX(リスト!$S$2:$S$48,MATCH($L1160,リスト!$R$2:$R$48,0)),IF(設定!$I$15="名(所)",$M1160&amp;" ("&amp;INDEX(リスト!$S$2:$S$48,MATCH($L1160,リスト!$R$2:$R$48,0))&amp;")")))))))))</f>
        <v/>
      </c>
    </row>
    <row r="1161" spans="15:22" x14ac:dyDescent="0.4">
      <c r="O1161" s="2" t="str">
        <f>IFERROR(IF($B1161="","",INDEX(所属情報!$E:$E,MATCH($A1161,所属情報!$A:$A,0))),"")</f>
        <v/>
      </c>
      <c r="P1161" s="2" t="str">
        <f t="shared" si="54"/>
        <v/>
      </c>
      <c r="Q1161" s="2" t="str">
        <f t="shared" si="55"/>
        <v/>
      </c>
      <c r="R1161" s="2" t="str">
        <f t="shared" si="56"/>
        <v/>
      </c>
      <c r="S1161" s="2" t="str">
        <f>IFERROR(IF($F1161="","",INDEX(リスト!$C:$C,MATCH($F1161,リスト!$B:$B,0))),"")</f>
        <v/>
      </c>
      <c r="T1161" s="2" t="str">
        <f>IFERROR(IF($K1161="","",INDEX(リスト!$F:$F,MATCH($K1161,リスト!$E:$E,0))),"")</f>
        <v/>
      </c>
      <c r="U1161" s="2" t="str">
        <f>IF($B1161="","",RIGHT($G1161*1000+200+COUNTIF($G$2:$G1161,$G1161),9))</f>
        <v/>
      </c>
      <c r="V1161" s="2" t="str">
        <f>IF(OR($B1161="",設定!$I$15="",設定!$I$15="独立"),"",IF($M1161="","　－　",IF($L1161="",IF(設定!$I$15="所・名","　－　・"&amp;$M1161,IF(設定!$I$15="所/名","　－　 / "&amp;$M1161,IF(設定!$I$15="(所)名","(　－　) "&amp;$M1161,IF(設定!$I$15="名・所",$M1161&amp;"・　－　",IF(設定!$I$15="名/所",$M1161&amp;" / 　－　",IF(設定!$I$15="名(所)",$M1161&amp;"(　－　)")))))),IF(設定!$I$15="所・名",INDEX(リスト!$S$2:$S$48,MATCH($L1161,リスト!$R$2:$R$48,0))&amp;"・"&amp;$M1161,IF(設定!$I$15="所/名",INDEX(リスト!$S$2:$S$48,MATCH($L1161,リスト!$R$2:$R$48,0))&amp;" / "&amp;$M1161,IF(設定!$I$15="(所)名","("&amp;INDEX(リスト!$S$2:$S$48,MATCH($L1161,リスト!$R$2:$R$48,0))&amp;") "&amp;$M1161,IF(設定!$I$15="名・所",$M1161&amp;"・"&amp;INDEX(リスト!$S$2:$S$48,MATCH($L1161,リスト!$R$2:$R$48,0)),IF(設定!$I$15="名/所",$M1161&amp;" / "&amp;INDEX(リスト!$S$2:$S$48,MATCH($L1161,リスト!$R$2:$R$48,0)),IF(設定!$I$15="名(所)",$M1161&amp;" ("&amp;INDEX(リスト!$S$2:$S$48,MATCH($L1161,リスト!$R$2:$R$48,0))&amp;")")))))))))</f>
        <v/>
      </c>
    </row>
    <row r="1162" spans="15:22" x14ac:dyDescent="0.4">
      <c r="O1162" s="2" t="str">
        <f>IFERROR(IF($B1162="","",INDEX(所属情報!$E:$E,MATCH($A1162,所属情報!$A:$A,0))),"")</f>
        <v/>
      </c>
      <c r="P1162" s="2" t="str">
        <f t="shared" si="54"/>
        <v/>
      </c>
      <c r="Q1162" s="2" t="str">
        <f t="shared" si="55"/>
        <v/>
      </c>
      <c r="R1162" s="2" t="str">
        <f t="shared" si="56"/>
        <v/>
      </c>
      <c r="S1162" s="2" t="str">
        <f>IFERROR(IF($F1162="","",INDEX(リスト!$C:$C,MATCH($F1162,リスト!$B:$B,0))),"")</f>
        <v/>
      </c>
      <c r="T1162" s="2" t="str">
        <f>IFERROR(IF($K1162="","",INDEX(リスト!$F:$F,MATCH($K1162,リスト!$E:$E,0))),"")</f>
        <v/>
      </c>
      <c r="U1162" s="2" t="str">
        <f>IF($B1162="","",RIGHT($G1162*1000+200+COUNTIF($G$2:$G1162,$G1162),9))</f>
        <v/>
      </c>
      <c r="V1162" s="2" t="str">
        <f>IF(OR($B1162="",設定!$I$15="",設定!$I$15="独立"),"",IF($M1162="","　－　",IF($L1162="",IF(設定!$I$15="所・名","　－　・"&amp;$M1162,IF(設定!$I$15="所/名","　－　 / "&amp;$M1162,IF(設定!$I$15="(所)名","(　－　) "&amp;$M1162,IF(設定!$I$15="名・所",$M1162&amp;"・　－　",IF(設定!$I$15="名/所",$M1162&amp;" / 　－　",IF(設定!$I$15="名(所)",$M1162&amp;"(　－　)")))))),IF(設定!$I$15="所・名",INDEX(リスト!$S$2:$S$48,MATCH($L1162,リスト!$R$2:$R$48,0))&amp;"・"&amp;$M1162,IF(設定!$I$15="所/名",INDEX(リスト!$S$2:$S$48,MATCH($L1162,リスト!$R$2:$R$48,0))&amp;" / "&amp;$M1162,IF(設定!$I$15="(所)名","("&amp;INDEX(リスト!$S$2:$S$48,MATCH($L1162,リスト!$R$2:$R$48,0))&amp;") "&amp;$M1162,IF(設定!$I$15="名・所",$M1162&amp;"・"&amp;INDEX(リスト!$S$2:$S$48,MATCH($L1162,リスト!$R$2:$R$48,0)),IF(設定!$I$15="名/所",$M1162&amp;" / "&amp;INDEX(リスト!$S$2:$S$48,MATCH($L1162,リスト!$R$2:$R$48,0)),IF(設定!$I$15="名(所)",$M1162&amp;" ("&amp;INDEX(リスト!$S$2:$S$48,MATCH($L1162,リスト!$R$2:$R$48,0))&amp;")")))))))))</f>
        <v/>
      </c>
    </row>
    <row r="1163" spans="15:22" x14ac:dyDescent="0.4">
      <c r="O1163" s="2" t="str">
        <f>IFERROR(IF($B1163="","",INDEX(所属情報!$E:$E,MATCH($A1163,所属情報!$A:$A,0))),"")</f>
        <v/>
      </c>
      <c r="P1163" s="2" t="str">
        <f t="shared" si="54"/>
        <v/>
      </c>
      <c r="Q1163" s="2" t="str">
        <f t="shared" si="55"/>
        <v/>
      </c>
      <c r="R1163" s="2" t="str">
        <f t="shared" si="56"/>
        <v/>
      </c>
      <c r="S1163" s="2" t="str">
        <f>IFERROR(IF($F1163="","",INDEX(リスト!$C:$C,MATCH($F1163,リスト!$B:$B,0))),"")</f>
        <v/>
      </c>
      <c r="T1163" s="2" t="str">
        <f>IFERROR(IF($K1163="","",INDEX(リスト!$F:$F,MATCH($K1163,リスト!$E:$E,0))),"")</f>
        <v/>
      </c>
      <c r="U1163" s="2" t="str">
        <f>IF($B1163="","",RIGHT($G1163*1000+200+COUNTIF($G$2:$G1163,$G1163),9))</f>
        <v/>
      </c>
      <c r="V1163" s="2" t="str">
        <f>IF(OR($B1163="",設定!$I$15="",設定!$I$15="独立"),"",IF($M1163="","　－　",IF($L1163="",IF(設定!$I$15="所・名","　－　・"&amp;$M1163,IF(設定!$I$15="所/名","　－　 / "&amp;$M1163,IF(設定!$I$15="(所)名","(　－　) "&amp;$M1163,IF(設定!$I$15="名・所",$M1163&amp;"・　－　",IF(設定!$I$15="名/所",$M1163&amp;" / 　－　",IF(設定!$I$15="名(所)",$M1163&amp;"(　－　)")))))),IF(設定!$I$15="所・名",INDEX(リスト!$S$2:$S$48,MATCH($L1163,リスト!$R$2:$R$48,0))&amp;"・"&amp;$M1163,IF(設定!$I$15="所/名",INDEX(リスト!$S$2:$S$48,MATCH($L1163,リスト!$R$2:$R$48,0))&amp;" / "&amp;$M1163,IF(設定!$I$15="(所)名","("&amp;INDEX(リスト!$S$2:$S$48,MATCH($L1163,リスト!$R$2:$R$48,0))&amp;") "&amp;$M1163,IF(設定!$I$15="名・所",$M1163&amp;"・"&amp;INDEX(リスト!$S$2:$S$48,MATCH($L1163,リスト!$R$2:$R$48,0)),IF(設定!$I$15="名/所",$M1163&amp;" / "&amp;INDEX(リスト!$S$2:$S$48,MATCH($L1163,リスト!$R$2:$R$48,0)),IF(設定!$I$15="名(所)",$M1163&amp;" ("&amp;INDEX(リスト!$S$2:$S$48,MATCH($L1163,リスト!$R$2:$R$48,0))&amp;")")))))))))</f>
        <v/>
      </c>
    </row>
    <row r="1164" spans="15:22" x14ac:dyDescent="0.4">
      <c r="O1164" s="2" t="str">
        <f>IFERROR(IF($B1164="","",INDEX(所属情報!$E:$E,MATCH($A1164,所属情報!$A:$A,0))),"")</f>
        <v/>
      </c>
      <c r="P1164" s="2" t="str">
        <f t="shared" si="54"/>
        <v/>
      </c>
      <c r="Q1164" s="2" t="str">
        <f t="shared" si="55"/>
        <v/>
      </c>
      <c r="R1164" s="2" t="str">
        <f t="shared" si="56"/>
        <v/>
      </c>
      <c r="S1164" s="2" t="str">
        <f>IFERROR(IF($F1164="","",INDEX(リスト!$C:$C,MATCH($F1164,リスト!$B:$B,0))),"")</f>
        <v/>
      </c>
      <c r="T1164" s="2" t="str">
        <f>IFERROR(IF($K1164="","",INDEX(リスト!$F:$F,MATCH($K1164,リスト!$E:$E,0))),"")</f>
        <v/>
      </c>
      <c r="U1164" s="2" t="str">
        <f>IF($B1164="","",RIGHT($G1164*1000+200+COUNTIF($G$2:$G1164,$G1164),9))</f>
        <v/>
      </c>
      <c r="V1164" s="2" t="str">
        <f>IF(OR($B1164="",設定!$I$15="",設定!$I$15="独立"),"",IF($M1164="","　－　",IF($L1164="",IF(設定!$I$15="所・名","　－　・"&amp;$M1164,IF(設定!$I$15="所/名","　－　 / "&amp;$M1164,IF(設定!$I$15="(所)名","(　－　) "&amp;$M1164,IF(設定!$I$15="名・所",$M1164&amp;"・　－　",IF(設定!$I$15="名/所",$M1164&amp;" / 　－　",IF(設定!$I$15="名(所)",$M1164&amp;"(　－　)")))))),IF(設定!$I$15="所・名",INDEX(リスト!$S$2:$S$48,MATCH($L1164,リスト!$R$2:$R$48,0))&amp;"・"&amp;$M1164,IF(設定!$I$15="所/名",INDEX(リスト!$S$2:$S$48,MATCH($L1164,リスト!$R$2:$R$48,0))&amp;" / "&amp;$M1164,IF(設定!$I$15="(所)名","("&amp;INDEX(リスト!$S$2:$S$48,MATCH($L1164,リスト!$R$2:$R$48,0))&amp;") "&amp;$M1164,IF(設定!$I$15="名・所",$M1164&amp;"・"&amp;INDEX(リスト!$S$2:$S$48,MATCH($L1164,リスト!$R$2:$R$48,0)),IF(設定!$I$15="名/所",$M1164&amp;" / "&amp;INDEX(リスト!$S$2:$S$48,MATCH($L1164,リスト!$R$2:$R$48,0)),IF(設定!$I$15="名(所)",$M1164&amp;" ("&amp;INDEX(リスト!$S$2:$S$48,MATCH($L1164,リスト!$R$2:$R$48,0))&amp;")")))))))))</f>
        <v/>
      </c>
    </row>
    <row r="1165" spans="15:22" x14ac:dyDescent="0.4">
      <c r="O1165" s="2" t="str">
        <f>IFERROR(IF($B1165="","",INDEX(所属情報!$E:$E,MATCH($A1165,所属情報!$A:$A,0))),"")</f>
        <v/>
      </c>
      <c r="P1165" s="2" t="str">
        <f t="shared" si="54"/>
        <v/>
      </c>
      <c r="Q1165" s="2" t="str">
        <f t="shared" si="55"/>
        <v/>
      </c>
      <c r="R1165" s="2" t="str">
        <f t="shared" si="56"/>
        <v/>
      </c>
      <c r="S1165" s="2" t="str">
        <f>IFERROR(IF($F1165="","",INDEX(リスト!$C:$C,MATCH($F1165,リスト!$B:$B,0))),"")</f>
        <v/>
      </c>
      <c r="T1165" s="2" t="str">
        <f>IFERROR(IF($K1165="","",INDEX(リスト!$F:$F,MATCH($K1165,リスト!$E:$E,0))),"")</f>
        <v/>
      </c>
      <c r="U1165" s="2" t="str">
        <f>IF($B1165="","",RIGHT($G1165*1000+200+COUNTIF($G$2:$G1165,$G1165),9))</f>
        <v/>
      </c>
      <c r="V1165" s="2" t="str">
        <f>IF(OR($B1165="",設定!$I$15="",設定!$I$15="独立"),"",IF($M1165="","　－　",IF($L1165="",IF(設定!$I$15="所・名","　－　・"&amp;$M1165,IF(設定!$I$15="所/名","　－　 / "&amp;$M1165,IF(設定!$I$15="(所)名","(　－　) "&amp;$M1165,IF(設定!$I$15="名・所",$M1165&amp;"・　－　",IF(設定!$I$15="名/所",$M1165&amp;" / 　－　",IF(設定!$I$15="名(所)",$M1165&amp;"(　－　)")))))),IF(設定!$I$15="所・名",INDEX(リスト!$S$2:$S$48,MATCH($L1165,リスト!$R$2:$R$48,0))&amp;"・"&amp;$M1165,IF(設定!$I$15="所/名",INDEX(リスト!$S$2:$S$48,MATCH($L1165,リスト!$R$2:$R$48,0))&amp;" / "&amp;$M1165,IF(設定!$I$15="(所)名","("&amp;INDEX(リスト!$S$2:$S$48,MATCH($L1165,リスト!$R$2:$R$48,0))&amp;") "&amp;$M1165,IF(設定!$I$15="名・所",$M1165&amp;"・"&amp;INDEX(リスト!$S$2:$S$48,MATCH($L1165,リスト!$R$2:$R$48,0)),IF(設定!$I$15="名/所",$M1165&amp;" / "&amp;INDEX(リスト!$S$2:$S$48,MATCH($L1165,リスト!$R$2:$R$48,0)),IF(設定!$I$15="名(所)",$M1165&amp;" ("&amp;INDEX(リスト!$S$2:$S$48,MATCH($L1165,リスト!$R$2:$R$48,0))&amp;")")))))))))</f>
        <v/>
      </c>
    </row>
    <row r="1166" spans="15:22" x14ac:dyDescent="0.4">
      <c r="O1166" s="2" t="str">
        <f>IFERROR(IF($B1166="","",INDEX(所属情報!$E:$E,MATCH($A1166,所属情報!$A:$A,0))),"")</f>
        <v/>
      </c>
      <c r="P1166" s="2" t="str">
        <f t="shared" si="54"/>
        <v/>
      </c>
      <c r="Q1166" s="2" t="str">
        <f t="shared" si="55"/>
        <v/>
      </c>
      <c r="R1166" s="2" t="str">
        <f t="shared" si="56"/>
        <v/>
      </c>
      <c r="S1166" s="2" t="str">
        <f>IFERROR(IF($F1166="","",INDEX(リスト!$C:$C,MATCH($F1166,リスト!$B:$B,0))),"")</f>
        <v/>
      </c>
      <c r="T1166" s="2" t="str">
        <f>IFERROR(IF($K1166="","",INDEX(リスト!$F:$F,MATCH($K1166,リスト!$E:$E,0))),"")</f>
        <v/>
      </c>
      <c r="U1166" s="2" t="str">
        <f>IF($B1166="","",RIGHT($G1166*1000+200+COUNTIF($G$2:$G1166,$G1166),9))</f>
        <v/>
      </c>
      <c r="V1166" s="2" t="str">
        <f>IF(OR($B1166="",設定!$I$15="",設定!$I$15="独立"),"",IF($M1166="","　－　",IF($L1166="",IF(設定!$I$15="所・名","　－　・"&amp;$M1166,IF(設定!$I$15="所/名","　－　 / "&amp;$M1166,IF(設定!$I$15="(所)名","(　－　) "&amp;$M1166,IF(設定!$I$15="名・所",$M1166&amp;"・　－　",IF(設定!$I$15="名/所",$M1166&amp;" / 　－　",IF(設定!$I$15="名(所)",$M1166&amp;"(　－　)")))))),IF(設定!$I$15="所・名",INDEX(リスト!$S$2:$S$48,MATCH($L1166,リスト!$R$2:$R$48,0))&amp;"・"&amp;$M1166,IF(設定!$I$15="所/名",INDEX(リスト!$S$2:$S$48,MATCH($L1166,リスト!$R$2:$R$48,0))&amp;" / "&amp;$M1166,IF(設定!$I$15="(所)名","("&amp;INDEX(リスト!$S$2:$S$48,MATCH($L1166,リスト!$R$2:$R$48,0))&amp;") "&amp;$M1166,IF(設定!$I$15="名・所",$M1166&amp;"・"&amp;INDEX(リスト!$S$2:$S$48,MATCH($L1166,リスト!$R$2:$R$48,0)),IF(設定!$I$15="名/所",$M1166&amp;" / "&amp;INDEX(リスト!$S$2:$S$48,MATCH($L1166,リスト!$R$2:$R$48,0)),IF(設定!$I$15="名(所)",$M1166&amp;" ("&amp;INDEX(リスト!$S$2:$S$48,MATCH($L1166,リスト!$R$2:$R$48,0))&amp;")")))))))))</f>
        <v/>
      </c>
    </row>
    <row r="1167" spans="15:22" x14ac:dyDescent="0.4">
      <c r="O1167" s="2" t="str">
        <f>IFERROR(IF($B1167="","",INDEX(所属情報!$E:$E,MATCH($A1167,所属情報!$A:$A,0))),"")</f>
        <v/>
      </c>
      <c r="P1167" s="2" t="str">
        <f t="shared" si="54"/>
        <v/>
      </c>
      <c r="Q1167" s="2" t="str">
        <f t="shared" si="55"/>
        <v/>
      </c>
      <c r="R1167" s="2" t="str">
        <f t="shared" si="56"/>
        <v/>
      </c>
      <c r="S1167" s="2" t="str">
        <f>IFERROR(IF($F1167="","",INDEX(リスト!$C:$C,MATCH($F1167,リスト!$B:$B,0))),"")</f>
        <v/>
      </c>
      <c r="T1167" s="2" t="str">
        <f>IFERROR(IF($K1167="","",INDEX(リスト!$F:$F,MATCH($K1167,リスト!$E:$E,0))),"")</f>
        <v/>
      </c>
      <c r="U1167" s="2" t="str">
        <f>IF($B1167="","",RIGHT($G1167*1000+200+COUNTIF($G$2:$G1167,$G1167),9))</f>
        <v/>
      </c>
      <c r="V1167" s="2" t="str">
        <f>IF(OR($B1167="",設定!$I$15="",設定!$I$15="独立"),"",IF($M1167="","　－　",IF($L1167="",IF(設定!$I$15="所・名","　－　・"&amp;$M1167,IF(設定!$I$15="所/名","　－　 / "&amp;$M1167,IF(設定!$I$15="(所)名","(　－　) "&amp;$M1167,IF(設定!$I$15="名・所",$M1167&amp;"・　－　",IF(設定!$I$15="名/所",$M1167&amp;" / 　－　",IF(設定!$I$15="名(所)",$M1167&amp;"(　－　)")))))),IF(設定!$I$15="所・名",INDEX(リスト!$S$2:$S$48,MATCH($L1167,リスト!$R$2:$R$48,0))&amp;"・"&amp;$M1167,IF(設定!$I$15="所/名",INDEX(リスト!$S$2:$S$48,MATCH($L1167,リスト!$R$2:$R$48,0))&amp;" / "&amp;$M1167,IF(設定!$I$15="(所)名","("&amp;INDEX(リスト!$S$2:$S$48,MATCH($L1167,リスト!$R$2:$R$48,0))&amp;") "&amp;$M1167,IF(設定!$I$15="名・所",$M1167&amp;"・"&amp;INDEX(リスト!$S$2:$S$48,MATCH($L1167,リスト!$R$2:$R$48,0)),IF(設定!$I$15="名/所",$M1167&amp;" / "&amp;INDEX(リスト!$S$2:$S$48,MATCH($L1167,リスト!$R$2:$R$48,0)),IF(設定!$I$15="名(所)",$M1167&amp;" ("&amp;INDEX(リスト!$S$2:$S$48,MATCH($L1167,リスト!$R$2:$R$48,0))&amp;")")))))))))</f>
        <v/>
      </c>
    </row>
    <row r="1168" spans="15:22" x14ac:dyDescent="0.4">
      <c r="O1168" s="2" t="str">
        <f>IFERROR(IF($B1168="","",INDEX(所属情報!$E:$E,MATCH($A1168,所属情報!$A:$A,0))),"")</f>
        <v/>
      </c>
      <c r="P1168" s="2" t="str">
        <f t="shared" si="54"/>
        <v/>
      </c>
      <c r="Q1168" s="2" t="str">
        <f t="shared" si="55"/>
        <v/>
      </c>
      <c r="R1168" s="2" t="str">
        <f t="shared" si="56"/>
        <v/>
      </c>
      <c r="S1168" s="2" t="str">
        <f>IFERROR(IF($F1168="","",INDEX(リスト!$C:$C,MATCH($F1168,リスト!$B:$B,0))),"")</f>
        <v/>
      </c>
      <c r="T1168" s="2" t="str">
        <f>IFERROR(IF($K1168="","",INDEX(リスト!$F:$F,MATCH($K1168,リスト!$E:$E,0))),"")</f>
        <v/>
      </c>
      <c r="U1168" s="2" t="str">
        <f>IF($B1168="","",RIGHT($G1168*1000+200+COUNTIF($G$2:$G1168,$G1168),9))</f>
        <v/>
      </c>
      <c r="V1168" s="2" t="str">
        <f>IF(OR($B1168="",設定!$I$15="",設定!$I$15="独立"),"",IF($M1168="","　－　",IF($L1168="",IF(設定!$I$15="所・名","　－　・"&amp;$M1168,IF(設定!$I$15="所/名","　－　 / "&amp;$M1168,IF(設定!$I$15="(所)名","(　－　) "&amp;$M1168,IF(設定!$I$15="名・所",$M1168&amp;"・　－　",IF(設定!$I$15="名/所",$M1168&amp;" / 　－　",IF(設定!$I$15="名(所)",$M1168&amp;"(　－　)")))))),IF(設定!$I$15="所・名",INDEX(リスト!$S$2:$S$48,MATCH($L1168,リスト!$R$2:$R$48,0))&amp;"・"&amp;$M1168,IF(設定!$I$15="所/名",INDEX(リスト!$S$2:$S$48,MATCH($L1168,リスト!$R$2:$R$48,0))&amp;" / "&amp;$M1168,IF(設定!$I$15="(所)名","("&amp;INDEX(リスト!$S$2:$S$48,MATCH($L1168,リスト!$R$2:$R$48,0))&amp;") "&amp;$M1168,IF(設定!$I$15="名・所",$M1168&amp;"・"&amp;INDEX(リスト!$S$2:$S$48,MATCH($L1168,リスト!$R$2:$R$48,0)),IF(設定!$I$15="名/所",$M1168&amp;" / "&amp;INDEX(リスト!$S$2:$S$48,MATCH($L1168,リスト!$R$2:$R$48,0)),IF(設定!$I$15="名(所)",$M1168&amp;" ("&amp;INDEX(リスト!$S$2:$S$48,MATCH($L1168,リスト!$R$2:$R$48,0))&amp;")")))))))))</f>
        <v/>
      </c>
    </row>
    <row r="1169" spans="15:22" x14ac:dyDescent="0.4">
      <c r="O1169" s="2" t="str">
        <f>IFERROR(IF($B1169="","",INDEX(所属情報!$E:$E,MATCH($A1169,所属情報!$A:$A,0))),"")</f>
        <v/>
      </c>
      <c r="P1169" s="2" t="str">
        <f t="shared" si="54"/>
        <v/>
      </c>
      <c r="Q1169" s="2" t="str">
        <f t="shared" si="55"/>
        <v/>
      </c>
      <c r="R1169" s="2" t="str">
        <f t="shared" si="56"/>
        <v/>
      </c>
      <c r="S1169" s="2" t="str">
        <f>IFERROR(IF($F1169="","",INDEX(リスト!$C:$C,MATCH($F1169,リスト!$B:$B,0))),"")</f>
        <v/>
      </c>
      <c r="T1169" s="2" t="str">
        <f>IFERROR(IF($K1169="","",INDEX(リスト!$F:$F,MATCH($K1169,リスト!$E:$E,0))),"")</f>
        <v/>
      </c>
      <c r="U1169" s="2" t="str">
        <f>IF($B1169="","",RIGHT($G1169*1000+200+COUNTIF($G$2:$G1169,$G1169),9))</f>
        <v/>
      </c>
      <c r="V1169" s="2" t="str">
        <f>IF(OR($B1169="",設定!$I$15="",設定!$I$15="独立"),"",IF($M1169="","　－　",IF($L1169="",IF(設定!$I$15="所・名","　－　・"&amp;$M1169,IF(設定!$I$15="所/名","　－　 / "&amp;$M1169,IF(設定!$I$15="(所)名","(　－　) "&amp;$M1169,IF(設定!$I$15="名・所",$M1169&amp;"・　－　",IF(設定!$I$15="名/所",$M1169&amp;" / 　－　",IF(設定!$I$15="名(所)",$M1169&amp;"(　－　)")))))),IF(設定!$I$15="所・名",INDEX(リスト!$S$2:$S$48,MATCH($L1169,リスト!$R$2:$R$48,0))&amp;"・"&amp;$M1169,IF(設定!$I$15="所/名",INDEX(リスト!$S$2:$S$48,MATCH($L1169,リスト!$R$2:$R$48,0))&amp;" / "&amp;$M1169,IF(設定!$I$15="(所)名","("&amp;INDEX(リスト!$S$2:$S$48,MATCH($L1169,リスト!$R$2:$R$48,0))&amp;") "&amp;$M1169,IF(設定!$I$15="名・所",$M1169&amp;"・"&amp;INDEX(リスト!$S$2:$S$48,MATCH($L1169,リスト!$R$2:$R$48,0)),IF(設定!$I$15="名/所",$M1169&amp;" / "&amp;INDEX(リスト!$S$2:$S$48,MATCH($L1169,リスト!$R$2:$R$48,0)),IF(設定!$I$15="名(所)",$M1169&amp;" ("&amp;INDEX(リスト!$S$2:$S$48,MATCH($L1169,リスト!$R$2:$R$48,0))&amp;")")))))))))</f>
        <v/>
      </c>
    </row>
    <row r="1170" spans="15:22" x14ac:dyDescent="0.4">
      <c r="O1170" s="2" t="str">
        <f>IFERROR(IF($B1170="","",INDEX(所属情報!$E:$E,MATCH($A1170,所属情報!$A:$A,0))),"")</f>
        <v/>
      </c>
      <c r="P1170" s="2" t="str">
        <f t="shared" si="54"/>
        <v/>
      </c>
      <c r="Q1170" s="2" t="str">
        <f t="shared" si="55"/>
        <v/>
      </c>
      <c r="R1170" s="2" t="str">
        <f t="shared" si="56"/>
        <v/>
      </c>
      <c r="S1170" s="2" t="str">
        <f>IFERROR(IF($F1170="","",INDEX(リスト!$C:$C,MATCH($F1170,リスト!$B:$B,0))),"")</f>
        <v/>
      </c>
      <c r="T1170" s="2" t="str">
        <f>IFERROR(IF($K1170="","",INDEX(リスト!$F:$F,MATCH($K1170,リスト!$E:$E,0))),"")</f>
        <v/>
      </c>
      <c r="U1170" s="2" t="str">
        <f>IF($B1170="","",RIGHT($G1170*1000+200+COUNTIF($G$2:$G1170,$G1170),9))</f>
        <v/>
      </c>
      <c r="V1170" s="2" t="str">
        <f>IF(OR($B1170="",設定!$I$15="",設定!$I$15="独立"),"",IF($M1170="","　－　",IF($L1170="",IF(設定!$I$15="所・名","　－　・"&amp;$M1170,IF(設定!$I$15="所/名","　－　 / "&amp;$M1170,IF(設定!$I$15="(所)名","(　－　) "&amp;$M1170,IF(設定!$I$15="名・所",$M1170&amp;"・　－　",IF(設定!$I$15="名/所",$M1170&amp;" / 　－　",IF(設定!$I$15="名(所)",$M1170&amp;"(　－　)")))))),IF(設定!$I$15="所・名",INDEX(リスト!$S$2:$S$48,MATCH($L1170,リスト!$R$2:$R$48,0))&amp;"・"&amp;$M1170,IF(設定!$I$15="所/名",INDEX(リスト!$S$2:$S$48,MATCH($L1170,リスト!$R$2:$R$48,0))&amp;" / "&amp;$M1170,IF(設定!$I$15="(所)名","("&amp;INDEX(リスト!$S$2:$S$48,MATCH($L1170,リスト!$R$2:$R$48,0))&amp;") "&amp;$M1170,IF(設定!$I$15="名・所",$M1170&amp;"・"&amp;INDEX(リスト!$S$2:$S$48,MATCH($L1170,リスト!$R$2:$R$48,0)),IF(設定!$I$15="名/所",$M1170&amp;" / "&amp;INDEX(リスト!$S$2:$S$48,MATCH($L1170,リスト!$R$2:$R$48,0)),IF(設定!$I$15="名(所)",$M1170&amp;" ("&amp;INDEX(リスト!$S$2:$S$48,MATCH($L1170,リスト!$R$2:$R$48,0))&amp;")")))))))))</f>
        <v/>
      </c>
    </row>
    <row r="1171" spans="15:22" x14ac:dyDescent="0.4">
      <c r="O1171" s="2" t="str">
        <f>IFERROR(IF($B1171="","",INDEX(所属情報!$E:$E,MATCH($A1171,所属情報!$A:$A,0))),"")</f>
        <v/>
      </c>
      <c r="P1171" s="2" t="str">
        <f t="shared" si="54"/>
        <v/>
      </c>
      <c r="Q1171" s="2" t="str">
        <f t="shared" si="55"/>
        <v/>
      </c>
      <c r="R1171" s="2" t="str">
        <f t="shared" si="56"/>
        <v/>
      </c>
      <c r="S1171" s="2" t="str">
        <f>IFERROR(IF($F1171="","",INDEX(リスト!$C:$C,MATCH($F1171,リスト!$B:$B,0))),"")</f>
        <v/>
      </c>
      <c r="T1171" s="2" t="str">
        <f>IFERROR(IF($K1171="","",INDEX(リスト!$F:$F,MATCH($K1171,リスト!$E:$E,0))),"")</f>
        <v/>
      </c>
      <c r="U1171" s="2" t="str">
        <f>IF($B1171="","",RIGHT($G1171*1000+200+COUNTIF($G$2:$G1171,$G1171),9))</f>
        <v/>
      </c>
      <c r="V1171" s="2" t="str">
        <f>IF(OR($B1171="",設定!$I$15="",設定!$I$15="独立"),"",IF($M1171="","　－　",IF($L1171="",IF(設定!$I$15="所・名","　－　・"&amp;$M1171,IF(設定!$I$15="所/名","　－　 / "&amp;$M1171,IF(設定!$I$15="(所)名","(　－　) "&amp;$M1171,IF(設定!$I$15="名・所",$M1171&amp;"・　－　",IF(設定!$I$15="名/所",$M1171&amp;" / 　－　",IF(設定!$I$15="名(所)",$M1171&amp;"(　－　)")))))),IF(設定!$I$15="所・名",INDEX(リスト!$S$2:$S$48,MATCH($L1171,リスト!$R$2:$R$48,0))&amp;"・"&amp;$M1171,IF(設定!$I$15="所/名",INDEX(リスト!$S$2:$S$48,MATCH($L1171,リスト!$R$2:$R$48,0))&amp;" / "&amp;$M1171,IF(設定!$I$15="(所)名","("&amp;INDEX(リスト!$S$2:$S$48,MATCH($L1171,リスト!$R$2:$R$48,0))&amp;") "&amp;$M1171,IF(設定!$I$15="名・所",$M1171&amp;"・"&amp;INDEX(リスト!$S$2:$S$48,MATCH($L1171,リスト!$R$2:$R$48,0)),IF(設定!$I$15="名/所",$M1171&amp;" / "&amp;INDEX(リスト!$S$2:$S$48,MATCH($L1171,リスト!$R$2:$R$48,0)),IF(設定!$I$15="名(所)",$M1171&amp;" ("&amp;INDEX(リスト!$S$2:$S$48,MATCH($L1171,リスト!$R$2:$R$48,0))&amp;")")))))))))</f>
        <v/>
      </c>
    </row>
    <row r="1172" spans="15:22" x14ac:dyDescent="0.4">
      <c r="O1172" s="2" t="str">
        <f>IFERROR(IF($B1172="","",INDEX(所属情報!$E:$E,MATCH($A1172,所属情報!$A:$A,0))),"")</f>
        <v/>
      </c>
      <c r="P1172" s="2" t="str">
        <f t="shared" si="54"/>
        <v/>
      </c>
      <c r="Q1172" s="2" t="str">
        <f t="shared" si="55"/>
        <v/>
      </c>
      <c r="R1172" s="2" t="str">
        <f t="shared" si="56"/>
        <v/>
      </c>
      <c r="S1172" s="2" t="str">
        <f>IFERROR(IF($F1172="","",INDEX(リスト!$C:$C,MATCH($F1172,リスト!$B:$B,0))),"")</f>
        <v/>
      </c>
      <c r="T1172" s="2" t="str">
        <f>IFERROR(IF($K1172="","",INDEX(リスト!$F:$F,MATCH($K1172,リスト!$E:$E,0))),"")</f>
        <v/>
      </c>
      <c r="U1172" s="2" t="str">
        <f>IF($B1172="","",RIGHT($G1172*1000+200+COUNTIF($G$2:$G1172,$G1172),9))</f>
        <v/>
      </c>
      <c r="V1172" s="2" t="str">
        <f>IF(OR($B1172="",設定!$I$15="",設定!$I$15="独立"),"",IF($M1172="","　－　",IF($L1172="",IF(設定!$I$15="所・名","　－　・"&amp;$M1172,IF(設定!$I$15="所/名","　－　 / "&amp;$M1172,IF(設定!$I$15="(所)名","(　－　) "&amp;$M1172,IF(設定!$I$15="名・所",$M1172&amp;"・　－　",IF(設定!$I$15="名/所",$M1172&amp;" / 　－　",IF(設定!$I$15="名(所)",$M1172&amp;"(　－　)")))))),IF(設定!$I$15="所・名",INDEX(リスト!$S$2:$S$48,MATCH($L1172,リスト!$R$2:$R$48,0))&amp;"・"&amp;$M1172,IF(設定!$I$15="所/名",INDEX(リスト!$S$2:$S$48,MATCH($L1172,リスト!$R$2:$R$48,0))&amp;" / "&amp;$M1172,IF(設定!$I$15="(所)名","("&amp;INDEX(リスト!$S$2:$S$48,MATCH($L1172,リスト!$R$2:$R$48,0))&amp;") "&amp;$M1172,IF(設定!$I$15="名・所",$M1172&amp;"・"&amp;INDEX(リスト!$S$2:$S$48,MATCH($L1172,リスト!$R$2:$R$48,0)),IF(設定!$I$15="名/所",$M1172&amp;" / "&amp;INDEX(リスト!$S$2:$S$48,MATCH($L1172,リスト!$R$2:$R$48,0)),IF(設定!$I$15="名(所)",$M1172&amp;" ("&amp;INDEX(リスト!$S$2:$S$48,MATCH($L1172,リスト!$R$2:$R$48,0))&amp;")")))))))))</f>
        <v/>
      </c>
    </row>
    <row r="1173" spans="15:22" x14ac:dyDescent="0.4">
      <c r="O1173" s="2" t="str">
        <f>IFERROR(IF($B1173="","",INDEX(所属情報!$E:$E,MATCH($A1173,所属情報!$A:$A,0))),"")</f>
        <v/>
      </c>
      <c r="P1173" s="2" t="str">
        <f t="shared" si="54"/>
        <v/>
      </c>
      <c r="Q1173" s="2" t="str">
        <f t="shared" si="55"/>
        <v/>
      </c>
      <c r="R1173" s="2" t="str">
        <f t="shared" si="56"/>
        <v/>
      </c>
      <c r="S1173" s="2" t="str">
        <f>IFERROR(IF($F1173="","",INDEX(リスト!$C:$C,MATCH($F1173,リスト!$B:$B,0))),"")</f>
        <v/>
      </c>
      <c r="T1173" s="2" t="str">
        <f>IFERROR(IF($K1173="","",INDEX(リスト!$F:$F,MATCH($K1173,リスト!$E:$E,0))),"")</f>
        <v/>
      </c>
      <c r="U1173" s="2" t="str">
        <f>IF($B1173="","",RIGHT($G1173*1000+200+COUNTIF($G$2:$G1173,$G1173),9))</f>
        <v/>
      </c>
      <c r="V1173" s="2" t="str">
        <f>IF(OR($B1173="",設定!$I$15="",設定!$I$15="独立"),"",IF($M1173="","　－　",IF($L1173="",IF(設定!$I$15="所・名","　－　・"&amp;$M1173,IF(設定!$I$15="所/名","　－　 / "&amp;$M1173,IF(設定!$I$15="(所)名","(　－　) "&amp;$M1173,IF(設定!$I$15="名・所",$M1173&amp;"・　－　",IF(設定!$I$15="名/所",$M1173&amp;" / 　－　",IF(設定!$I$15="名(所)",$M1173&amp;"(　－　)")))))),IF(設定!$I$15="所・名",INDEX(リスト!$S$2:$S$48,MATCH($L1173,リスト!$R$2:$R$48,0))&amp;"・"&amp;$M1173,IF(設定!$I$15="所/名",INDEX(リスト!$S$2:$S$48,MATCH($L1173,リスト!$R$2:$R$48,0))&amp;" / "&amp;$M1173,IF(設定!$I$15="(所)名","("&amp;INDEX(リスト!$S$2:$S$48,MATCH($L1173,リスト!$R$2:$R$48,0))&amp;") "&amp;$M1173,IF(設定!$I$15="名・所",$M1173&amp;"・"&amp;INDEX(リスト!$S$2:$S$48,MATCH($L1173,リスト!$R$2:$R$48,0)),IF(設定!$I$15="名/所",$M1173&amp;" / "&amp;INDEX(リスト!$S$2:$S$48,MATCH($L1173,リスト!$R$2:$R$48,0)),IF(設定!$I$15="名(所)",$M1173&amp;" ("&amp;INDEX(リスト!$S$2:$S$48,MATCH($L1173,リスト!$R$2:$R$48,0))&amp;")")))))))))</f>
        <v/>
      </c>
    </row>
    <row r="1174" spans="15:22" x14ac:dyDescent="0.4">
      <c r="O1174" s="2" t="str">
        <f>IFERROR(IF($B1174="","",INDEX(所属情報!$E:$E,MATCH($A1174,所属情報!$A:$A,0))),"")</f>
        <v/>
      </c>
      <c r="P1174" s="2" t="str">
        <f t="shared" si="54"/>
        <v/>
      </c>
      <c r="Q1174" s="2" t="str">
        <f t="shared" si="55"/>
        <v/>
      </c>
      <c r="R1174" s="2" t="str">
        <f t="shared" si="56"/>
        <v/>
      </c>
      <c r="S1174" s="2" t="str">
        <f>IFERROR(IF($F1174="","",INDEX(リスト!$C:$C,MATCH($F1174,リスト!$B:$B,0))),"")</f>
        <v/>
      </c>
      <c r="T1174" s="2" t="str">
        <f>IFERROR(IF($K1174="","",INDEX(リスト!$F:$F,MATCH($K1174,リスト!$E:$E,0))),"")</f>
        <v/>
      </c>
      <c r="U1174" s="2" t="str">
        <f>IF($B1174="","",RIGHT($G1174*1000+200+COUNTIF($G$2:$G1174,$G1174),9))</f>
        <v/>
      </c>
      <c r="V1174" s="2" t="str">
        <f>IF(OR($B1174="",設定!$I$15="",設定!$I$15="独立"),"",IF($M1174="","　－　",IF($L1174="",IF(設定!$I$15="所・名","　－　・"&amp;$M1174,IF(設定!$I$15="所/名","　－　 / "&amp;$M1174,IF(設定!$I$15="(所)名","(　－　) "&amp;$M1174,IF(設定!$I$15="名・所",$M1174&amp;"・　－　",IF(設定!$I$15="名/所",$M1174&amp;" / 　－　",IF(設定!$I$15="名(所)",$M1174&amp;"(　－　)")))))),IF(設定!$I$15="所・名",INDEX(リスト!$S$2:$S$48,MATCH($L1174,リスト!$R$2:$R$48,0))&amp;"・"&amp;$M1174,IF(設定!$I$15="所/名",INDEX(リスト!$S$2:$S$48,MATCH($L1174,リスト!$R$2:$R$48,0))&amp;" / "&amp;$M1174,IF(設定!$I$15="(所)名","("&amp;INDEX(リスト!$S$2:$S$48,MATCH($L1174,リスト!$R$2:$R$48,0))&amp;") "&amp;$M1174,IF(設定!$I$15="名・所",$M1174&amp;"・"&amp;INDEX(リスト!$S$2:$S$48,MATCH($L1174,リスト!$R$2:$R$48,0)),IF(設定!$I$15="名/所",$M1174&amp;" / "&amp;INDEX(リスト!$S$2:$S$48,MATCH($L1174,リスト!$R$2:$R$48,0)),IF(設定!$I$15="名(所)",$M1174&amp;" ("&amp;INDEX(リスト!$S$2:$S$48,MATCH($L1174,リスト!$R$2:$R$48,0))&amp;")")))))))))</f>
        <v/>
      </c>
    </row>
    <row r="1175" spans="15:22" x14ac:dyDescent="0.4">
      <c r="O1175" s="2" t="str">
        <f>IFERROR(IF($B1175="","",INDEX(所属情報!$E:$E,MATCH($A1175,所属情報!$A:$A,0))),"")</f>
        <v/>
      </c>
      <c r="P1175" s="2" t="str">
        <f t="shared" si="54"/>
        <v/>
      </c>
      <c r="Q1175" s="2" t="str">
        <f t="shared" si="55"/>
        <v/>
      </c>
      <c r="R1175" s="2" t="str">
        <f t="shared" si="56"/>
        <v/>
      </c>
      <c r="S1175" s="2" t="str">
        <f>IFERROR(IF($F1175="","",INDEX(リスト!$C:$C,MATCH($F1175,リスト!$B:$B,0))),"")</f>
        <v/>
      </c>
      <c r="T1175" s="2" t="str">
        <f>IFERROR(IF($K1175="","",INDEX(リスト!$F:$F,MATCH($K1175,リスト!$E:$E,0))),"")</f>
        <v/>
      </c>
      <c r="U1175" s="2" t="str">
        <f>IF($B1175="","",RIGHT($G1175*1000+200+COUNTIF($G$2:$G1175,$G1175),9))</f>
        <v/>
      </c>
      <c r="V1175" s="2" t="str">
        <f>IF(OR($B1175="",設定!$I$15="",設定!$I$15="独立"),"",IF($M1175="","　－　",IF($L1175="",IF(設定!$I$15="所・名","　－　・"&amp;$M1175,IF(設定!$I$15="所/名","　－　 / "&amp;$M1175,IF(設定!$I$15="(所)名","(　－　) "&amp;$M1175,IF(設定!$I$15="名・所",$M1175&amp;"・　－　",IF(設定!$I$15="名/所",$M1175&amp;" / 　－　",IF(設定!$I$15="名(所)",$M1175&amp;"(　－　)")))))),IF(設定!$I$15="所・名",INDEX(リスト!$S$2:$S$48,MATCH($L1175,リスト!$R$2:$R$48,0))&amp;"・"&amp;$M1175,IF(設定!$I$15="所/名",INDEX(リスト!$S$2:$S$48,MATCH($L1175,リスト!$R$2:$R$48,0))&amp;" / "&amp;$M1175,IF(設定!$I$15="(所)名","("&amp;INDEX(リスト!$S$2:$S$48,MATCH($L1175,リスト!$R$2:$R$48,0))&amp;") "&amp;$M1175,IF(設定!$I$15="名・所",$M1175&amp;"・"&amp;INDEX(リスト!$S$2:$S$48,MATCH($L1175,リスト!$R$2:$R$48,0)),IF(設定!$I$15="名/所",$M1175&amp;" / "&amp;INDEX(リスト!$S$2:$S$48,MATCH($L1175,リスト!$R$2:$R$48,0)),IF(設定!$I$15="名(所)",$M1175&amp;" ("&amp;INDEX(リスト!$S$2:$S$48,MATCH($L1175,リスト!$R$2:$R$48,0))&amp;")")))))))))</f>
        <v/>
      </c>
    </row>
    <row r="1176" spans="15:22" x14ac:dyDescent="0.4">
      <c r="O1176" s="2" t="str">
        <f>IFERROR(IF($B1176="","",INDEX(所属情報!$E:$E,MATCH($A1176,所属情報!$A:$A,0))),"")</f>
        <v/>
      </c>
      <c r="P1176" s="2" t="str">
        <f t="shared" si="54"/>
        <v/>
      </c>
      <c r="Q1176" s="2" t="str">
        <f t="shared" si="55"/>
        <v/>
      </c>
      <c r="R1176" s="2" t="str">
        <f t="shared" si="56"/>
        <v/>
      </c>
      <c r="S1176" s="2" t="str">
        <f>IFERROR(IF($F1176="","",INDEX(リスト!$C:$C,MATCH($F1176,リスト!$B:$B,0))),"")</f>
        <v/>
      </c>
      <c r="T1176" s="2" t="str">
        <f>IFERROR(IF($K1176="","",INDEX(リスト!$F:$F,MATCH($K1176,リスト!$E:$E,0))),"")</f>
        <v/>
      </c>
      <c r="U1176" s="2" t="str">
        <f>IF($B1176="","",RIGHT($G1176*1000+200+COUNTIF($G$2:$G1176,$G1176),9))</f>
        <v/>
      </c>
      <c r="V1176" s="2" t="str">
        <f>IF(OR($B1176="",設定!$I$15="",設定!$I$15="独立"),"",IF($M1176="","　－　",IF($L1176="",IF(設定!$I$15="所・名","　－　・"&amp;$M1176,IF(設定!$I$15="所/名","　－　 / "&amp;$M1176,IF(設定!$I$15="(所)名","(　－　) "&amp;$M1176,IF(設定!$I$15="名・所",$M1176&amp;"・　－　",IF(設定!$I$15="名/所",$M1176&amp;" / 　－　",IF(設定!$I$15="名(所)",$M1176&amp;"(　－　)")))))),IF(設定!$I$15="所・名",INDEX(リスト!$S$2:$S$48,MATCH($L1176,リスト!$R$2:$R$48,0))&amp;"・"&amp;$M1176,IF(設定!$I$15="所/名",INDEX(リスト!$S$2:$S$48,MATCH($L1176,リスト!$R$2:$R$48,0))&amp;" / "&amp;$M1176,IF(設定!$I$15="(所)名","("&amp;INDEX(リスト!$S$2:$S$48,MATCH($L1176,リスト!$R$2:$R$48,0))&amp;") "&amp;$M1176,IF(設定!$I$15="名・所",$M1176&amp;"・"&amp;INDEX(リスト!$S$2:$S$48,MATCH($L1176,リスト!$R$2:$R$48,0)),IF(設定!$I$15="名/所",$M1176&amp;" / "&amp;INDEX(リスト!$S$2:$S$48,MATCH($L1176,リスト!$R$2:$R$48,0)),IF(設定!$I$15="名(所)",$M1176&amp;" ("&amp;INDEX(リスト!$S$2:$S$48,MATCH($L1176,リスト!$R$2:$R$48,0))&amp;")")))))))))</f>
        <v/>
      </c>
    </row>
    <row r="1177" spans="15:22" x14ac:dyDescent="0.4">
      <c r="O1177" s="2" t="str">
        <f>IFERROR(IF($B1177="","",INDEX(所属情報!$E:$E,MATCH($A1177,所属情報!$A:$A,0))),"")</f>
        <v/>
      </c>
      <c r="P1177" s="2" t="str">
        <f t="shared" si="54"/>
        <v/>
      </c>
      <c r="Q1177" s="2" t="str">
        <f t="shared" si="55"/>
        <v/>
      </c>
      <c r="R1177" s="2" t="str">
        <f t="shared" si="56"/>
        <v/>
      </c>
      <c r="S1177" s="2" t="str">
        <f>IFERROR(IF($F1177="","",INDEX(リスト!$C:$C,MATCH($F1177,リスト!$B:$B,0))),"")</f>
        <v/>
      </c>
      <c r="T1177" s="2" t="str">
        <f>IFERROR(IF($K1177="","",INDEX(リスト!$F:$F,MATCH($K1177,リスト!$E:$E,0))),"")</f>
        <v/>
      </c>
      <c r="U1177" s="2" t="str">
        <f>IF($B1177="","",RIGHT($G1177*1000+200+COUNTIF($G$2:$G1177,$G1177),9))</f>
        <v/>
      </c>
      <c r="V1177" s="2" t="str">
        <f>IF(OR($B1177="",設定!$I$15="",設定!$I$15="独立"),"",IF($M1177="","　－　",IF($L1177="",IF(設定!$I$15="所・名","　－　・"&amp;$M1177,IF(設定!$I$15="所/名","　－　 / "&amp;$M1177,IF(設定!$I$15="(所)名","(　－　) "&amp;$M1177,IF(設定!$I$15="名・所",$M1177&amp;"・　－　",IF(設定!$I$15="名/所",$M1177&amp;" / 　－　",IF(設定!$I$15="名(所)",$M1177&amp;"(　－　)")))))),IF(設定!$I$15="所・名",INDEX(リスト!$S$2:$S$48,MATCH($L1177,リスト!$R$2:$R$48,0))&amp;"・"&amp;$M1177,IF(設定!$I$15="所/名",INDEX(リスト!$S$2:$S$48,MATCH($L1177,リスト!$R$2:$R$48,0))&amp;" / "&amp;$M1177,IF(設定!$I$15="(所)名","("&amp;INDEX(リスト!$S$2:$S$48,MATCH($L1177,リスト!$R$2:$R$48,0))&amp;") "&amp;$M1177,IF(設定!$I$15="名・所",$M1177&amp;"・"&amp;INDEX(リスト!$S$2:$S$48,MATCH($L1177,リスト!$R$2:$R$48,0)),IF(設定!$I$15="名/所",$M1177&amp;" / "&amp;INDEX(リスト!$S$2:$S$48,MATCH($L1177,リスト!$R$2:$R$48,0)),IF(設定!$I$15="名(所)",$M1177&amp;" ("&amp;INDEX(リスト!$S$2:$S$48,MATCH($L1177,リスト!$R$2:$R$48,0))&amp;")")))))))))</f>
        <v/>
      </c>
    </row>
    <row r="1178" spans="15:22" x14ac:dyDescent="0.4">
      <c r="O1178" s="2" t="str">
        <f>IFERROR(IF($B1178="","",INDEX(所属情報!$E:$E,MATCH($A1178,所属情報!$A:$A,0))),"")</f>
        <v/>
      </c>
      <c r="P1178" s="2" t="str">
        <f t="shared" si="54"/>
        <v/>
      </c>
      <c r="Q1178" s="2" t="str">
        <f t="shared" si="55"/>
        <v/>
      </c>
      <c r="R1178" s="2" t="str">
        <f t="shared" si="56"/>
        <v/>
      </c>
      <c r="S1178" s="2" t="str">
        <f>IFERROR(IF($F1178="","",INDEX(リスト!$C:$C,MATCH($F1178,リスト!$B:$B,0))),"")</f>
        <v/>
      </c>
      <c r="T1178" s="2" t="str">
        <f>IFERROR(IF($K1178="","",INDEX(リスト!$F:$F,MATCH($K1178,リスト!$E:$E,0))),"")</f>
        <v/>
      </c>
      <c r="U1178" s="2" t="str">
        <f>IF($B1178="","",RIGHT($G1178*1000+200+COUNTIF($G$2:$G1178,$G1178),9))</f>
        <v/>
      </c>
      <c r="V1178" s="2" t="str">
        <f>IF(OR($B1178="",設定!$I$15="",設定!$I$15="独立"),"",IF($M1178="","　－　",IF($L1178="",IF(設定!$I$15="所・名","　－　・"&amp;$M1178,IF(設定!$I$15="所/名","　－　 / "&amp;$M1178,IF(設定!$I$15="(所)名","(　－　) "&amp;$M1178,IF(設定!$I$15="名・所",$M1178&amp;"・　－　",IF(設定!$I$15="名/所",$M1178&amp;" / 　－　",IF(設定!$I$15="名(所)",$M1178&amp;"(　－　)")))))),IF(設定!$I$15="所・名",INDEX(リスト!$S$2:$S$48,MATCH($L1178,リスト!$R$2:$R$48,0))&amp;"・"&amp;$M1178,IF(設定!$I$15="所/名",INDEX(リスト!$S$2:$S$48,MATCH($L1178,リスト!$R$2:$R$48,0))&amp;" / "&amp;$M1178,IF(設定!$I$15="(所)名","("&amp;INDEX(リスト!$S$2:$S$48,MATCH($L1178,リスト!$R$2:$R$48,0))&amp;") "&amp;$M1178,IF(設定!$I$15="名・所",$M1178&amp;"・"&amp;INDEX(リスト!$S$2:$S$48,MATCH($L1178,リスト!$R$2:$R$48,0)),IF(設定!$I$15="名/所",$M1178&amp;" / "&amp;INDEX(リスト!$S$2:$S$48,MATCH($L1178,リスト!$R$2:$R$48,0)),IF(設定!$I$15="名(所)",$M1178&amp;" ("&amp;INDEX(リスト!$S$2:$S$48,MATCH($L1178,リスト!$R$2:$R$48,0))&amp;")")))))))))</f>
        <v/>
      </c>
    </row>
    <row r="1179" spans="15:22" x14ac:dyDescent="0.4">
      <c r="O1179" s="2" t="str">
        <f>IFERROR(IF($B1179="","",INDEX(所属情報!$E:$E,MATCH($A1179,所属情報!$A:$A,0))),"")</f>
        <v/>
      </c>
      <c r="P1179" s="2" t="str">
        <f t="shared" si="54"/>
        <v/>
      </c>
      <c r="Q1179" s="2" t="str">
        <f t="shared" si="55"/>
        <v/>
      </c>
      <c r="R1179" s="2" t="str">
        <f t="shared" si="56"/>
        <v/>
      </c>
      <c r="S1179" s="2" t="str">
        <f>IFERROR(IF($F1179="","",INDEX(リスト!$C:$C,MATCH($F1179,リスト!$B:$B,0))),"")</f>
        <v/>
      </c>
      <c r="T1179" s="2" t="str">
        <f>IFERROR(IF($K1179="","",INDEX(リスト!$F:$F,MATCH($K1179,リスト!$E:$E,0))),"")</f>
        <v/>
      </c>
      <c r="U1179" s="2" t="str">
        <f>IF($B1179="","",RIGHT($G1179*1000+200+COUNTIF($G$2:$G1179,$G1179),9))</f>
        <v/>
      </c>
      <c r="V1179" s="2" t="str">
        <f>IF(OR($B1179="",設定!$I$15="",設定!$I$15="独立"),"",IF($M1179="","　－　",IF($L1179="",IF(設定!$I$15="所・名","　－　・"&amp;$M1179,IF(設定!$I$15="所/名","　－　 / "&amp;$M1179,IF(設定!$I$15="(所)名","(　－　) "&amp;$M1179,IF(設定!$I$15="名・所",$M1179&amp;"・　－　",IF(設定!$I$15="名/所",$M1179&amp;" / 　－　",IF(設定!$I$15="名(所)",$M1179&amp;"(　－　)")))))),IF(設定!$I$15="所・名",INDEX(リスト!$S$2:$S$48,MATCH($L1179,リスト!$R$2:$R$48,0))&amp;"・"&amp;$M1179,IF(設定!$I$15="所/名",INDEX(リスト!$S$2:$S$48,MATCH($L1179,リスト!$R$2:$R$48,0))&amp;" / "&amp;$M1179,IF(設定!$I$15="(所)名","("&amp;INDEX(リスト!$S$2:$S$48,MATCH($L1179,リスト!$R$2:$R$48,0))&amp;") "&amp;$M1179,IF(設定!$I$15="名・所",$M1179&amp;"・"&amp;INDEX(リスト!$S$2:$S$48,MATCH($L1179,リスト!$R$2:$R$48,0)),IF(設定!$I$15="名/所",$M1179&amp;" / "&amp;INDEX(リスト!$S$2:$S$48,MATCH($L1179,リスト!$R$2:$R$48,0)),IF(設定!$I$15="名(所)",$M1179&amp;" ("&amp;INDEX(リスト!$S$2:$S$48,MATCH($L1179,リスト!$R$2:$R$48,0))&amp;")")))))))))</f>
        <v/>
      </c>
    </row>
    <row r="1180" spans="15:22" x14ac:dyDescent="0.4">
      <c r="O1180" s="2" t="str">
        <f>IFERROR(IF($B1180="","",INDEX(所属情報!$E:$E,MATCH($A1180,所属情報!$A:$A,0))),"")</f>
        <v/>
      </c>
      <c r="P1180" s="2" t="str">
        <f t="shared" si="54"/>
        <v/>
      </c>
      <c r="Q1180" s="2" t="str">
        <f t="shared" si="55"/>
        <v/>
      </c>
      <c r="R1180" s="2" t="str">
        <f t="shared" si="56"/>
        <v/>
      </c>
      <c r="S1180" s="2" t="str">
        <f>IFERROR(IF($F1180="","",INDEX(リスト!$C:$C,MATCH($F1180,リスト!$B:$B,0))),"")</f>
        <v/>
      </c>
      <c r="T1180" s="2" t="str">
        <f>IFERROR(IF($K1180="","",INDEX(リスト!$F:$F,MATCH($K1180,リスト!$E:$E,0))),"")</f>
        <v/>
      </c>
      <c r="U1180" s="2" t="str">
        <f>IF($B1180="","",RIGHT($G1180*1000+200+COUNTIF($G$2:$G1180,$G1180),9))</f>
        <v/>
      </c>
      <c r="V1180" s="2" t="str">
        <f>IF(OR($B1180="",設定!$I$15="",設定!$I$15="独立"),"",IF($M1180="","　－　",IF($L1180="",IF(設定!$I$15="所・名","　－　・"&amp;$M1180,IF(設定!$I$15="所/名","　－　 / "&amp;$M1180,IF(設定!$I$15="(所)名","(　－　) "&amp;$M1180,IF(設定!$I$15="名・所",$M1180&amp;"・　－　",IF(設定!$I$15="名/所",$M1180&amp;" / 　－　",IF(設定!$I$15="名(所)",$M1180&amp;"(　－　)")))))),IF(設定!$I$15="所・名",INDEX(リスト!$S$2:$S$48,MATCH($L1180,リスト!$R$2:$R$48,0))&amp;"・"&amp;$M1180,IF(設定!$I$15="所/名",INDEX(リスト!$S$2:$S$48,MATCH($L1180,リスト!$R$2:$R$48,0))&amp;" / "&amp;$M1180,IF(設定!$I$15="(所)名","("&amp;INDEX(リスト!$S$2:$S$48,MATCH($L1180,リスト!$R$2:$R$48,0))&amp;") "&amp;$M1180,IF(設定!$I$15="名・所",$M1180&amp;"・"&amp;INDEX(リスト!$S$2:$S$48,MATCH($L1180,リスト!$R$2:$R$48,0)),IF(設定!$I$15="名/所",$M1180&amp;" / "&amp;INDEX(リスト!$S$2:$S$48,MATCH($L1180,リスト!$R$2:$R$48,0)),IF(設定!$I$15="名(所)",$M1180&amp;" ("&amp;INDEX(リスト!$S$2:$S$48,MATCH($L1180,リスト!$R$2:$R$48,0))&amp;")")))))))))</f>
        <v/>
      </c>
    </row>
    <row r="1181" spans="15:22" x14ac:dyDescent="0.4">
      <c r="O1181" s="2" t="str">
        <f>IFERROR(IF($B1181="","",INDEX(所属情報!$E:$E,MATCH($A1181,所属情報!$A:$A,0))),"")</f>
        <v/>
      </c>
      <c r="P1181" s="2" t="str">
        <f t="shared" si="54"/>
        <v/>
      </c>
      <c r="Q1181" s="2" t="str">
        <f t="shared" si="55"/>
        <v/>
      </c>
      <c r="R1181" s="2" t="str">
        <f t="shared" si="56"/>
        <v/>
      </c>
      <c r="S1181" s="2" t="str">
        <f>IFERROR(IF($F1181="","",INDEX(リスト!$C:$C,MATCH($F1181,リスト!$B:$B,0))),"")</f>
        <v/>
      </c>
      <c r="T1181" s="2" t="str">
        <f>IFERROR(IF($K1181="","",INDEX(リスト!$F:$F,MATCH($K1181,リスト!$E:$E,0))),"")</f>
        <v/>
      </c>
      <c r="U1181" s="2" t="str">
        <f>IF($B1181="","",RIGHT($G1181*1000+200+COUNTIF($G$2:$G1181,$G1181),9))</f>
        <v/>
      </c>
      <c r="V1181" s="2" t="str">
        <f>IF(OR($B1181="",設定!$I$15="",設定!$I$15="独立"),"",IF($M1181="","　－　",IF($L1181="",IF(設定!$I$15="所・名","　－　・"&amp;$M1181,IF(設定!$I$15="所/名","　－　 / "&amp;$M1181,IF(設定!$I$15="(所)名","(　－　) "&amp;$M1181,IF(設定!$I$15="名・所",$M1181&amp;"・　－　",IF(設定!$I$15="名/所",$M1181&amp;" / 　－　",IF(設定!$I$15="名(所)",$M1181&amp;"(　－　)")))))),IF(設定!$I$15="所・名",INDEX(リスト!$S$2:$S$48,MATCH($L1181,リスト!$R$2:$R$48,0))&amp;"・"&amp;$M1181,IF(設定!$I$15="所/名",INDEX(リスト!$S$2:$S$48,MATCH($L1181,リスト!$R$2:$R$48,0))&amp;" / "&amp;$M1181,IF(設定!$I$15="(所)名","("&amp;INDEX(リスト!$S$2:$S$48,MATCH($L1181,リスト!$R$2:$R$48,0))&amp;") "&amp;$M1181,IF(設定!$I$15="名・所",$M1181&amp;"・"&amp;INDEX(リスト!$S$2:$S$48,MATCH($L1181,リスト!$R$2:$R$48,0)),IF(設定!$I$15="名/所",$M1181&amp;" / "&amp;INDEX(リスト!$S$2:$S$48,MATCH($L1181,リスト!$R$2:$R$48,0)),IF(設定!$I$15="名(所)",$M1181&amp;" ("&amp;INDEX(リスト!$S$2:$S$48,MATCH($L1181,リスト!$R$2:$R$48,0))&amp;")")))))))))</f>
        <v/>
      </c>
    </row>
    <row r="1182" spans="15:22" x14ac:dyDescent="0.4">
      <c r="O1182" s="2" t="str">
        <f>IFERROR(IF($B1182="","",INDEX(所属情報!$E:$E,MATCH($A1182,所属情報!$A:$A,0))),"")</f>
        <v/>
      </c>
      <c r="P1182" s="2" t="str">
        <f t="shared" si="54"/>
        <v/>
      </c>
      <c r="Q1182" s="2" t="str">
        <f t="shared" si="55"/>
        <v/>
      </c>
      <c r="R1182" s="2" t="str">
        <f t="shared" si="56"/>
        <v/>
      </c>
      <c r="S1182" s="2" t="str">
        <f>IFERROR(IF($F1182="","",INDEX(リスト!$C:$C,MATCH($F1182,リスト!$B:$B,0))),"")</f>
        <v/>
      </c>
      <c r="T1182" s="2" t="str">
        <f>IFERROR(IF($K1182="","",INDEX(リスト!$F:$F,MATCH($K1182,リスト!$E:$E,0))),"")</f>
        <v/>
      </c>
      <c r="U1182" s="2" t="str">
        <f>IF($B1182="","",RIGHT($G1182*1000+200+COUNTIF($G$2:$G1182,$G1182),9))</f>
        <v/>
      </c>
      <c r="V1182" s="2" t="str">
        <f>IF(OR($B1182="",設定!$I$15="",設定!$I$15="独立"),"",IF($M1182="","　－　",IF($L1182="",IF(設定!$I$15="所・名","　－　・"&amp;$M1182,IF(設定!$I$15="所/名","　－　 / "&amp;$M1182,IF(設定!$I$15="(所)名","(　－　) "&amp;$M1182,IF(設定!$I$15="名・所",$M1182&amp;"・　－　",IF(設定!$I$15="名/所",$M1182&amp;" / 　－　",IF(設定!$I$15="名(所)",$M1182&amp;"(　－　)")))))),IF(設定!$I$15="所・名",INDEX(リスト!$S$2:$S$48,MATCH($L1182,リスト!$R$2:$R$48,0))&amp;"・"&amp;$M1182,IF(設定!$I$15="所/名",INDEX(リスト!$S$2:$S$48,MATCH($L1182,リスト!$R$2:$R$48,0))&amp;" / "&amp;$M1182,IF(設定!$I$15="(所)名","("&amp;INDEX(リスト!$S$2:$S$48,MATCH($L1182,リスト!$R$2:$R$48,0))&amp;") "&amp;$M1182,IF(設定!$I$15="名・所",$M1182&amp;"・"&amp;INDEX(リスト!$S$2:$S$48,MATCH($L1182,リスト!$R$2:$R$48,0)),IF(設定!$I$15="名/所",$M1182&amp;" / "&amp;INDEX(リスト!$S$2:$S$48,MATCH($L1182,リスト!$R$2:$R$48,0)),IF(設定!$I$15="名(所)",$M1182&amp;" ("&amp;INDEX(リスト!$S$2:$S$48,MATCH($L1182,リスト!$R$2:$R$48,0))&amp;")")))))))))</f>
        <v/>
      </c>
    </row>
    <row r="1183" spans="15:22" x14ac:dyDescent="0.4">
      <c r="O1183" s="2" t="str">
        <f>IFERROR(IF($B1183="","",INDEX(所属情報!$E:$E,MATCH($A1183,所属情報!$A:$A,0))),"")</f>
        <v/>
      </c>
      <c r="P1183" s="2" t="str">
        <f t="shared" si="54"/>
        <v/>
      </c>
      <c r="Q1183" s="2" t="str">
        <f t="shared" si="55"/>
        <v/>
      </c>
      <c r="R1183" s="2" t="str">
        <f t="shared" si="56"/>
        <v/>
      </c>
      <c r="S1183" s="2" t="str">
        <f>IFERROR(IF($F1183="","",INDEX(リスト!$C:$C,MATCH($F1183,リスト!$B:$B,0))),"")</f>
        <v/>
      </c>
      <c r="T1183" s="2" t="str">
        <f>IFERROR(IF($K1183="","",INDEX(リスト!$F:$F,MATCH($K1183,リスト!$E:$E,0))),"")</f>
        <v/>
      </c>
      <c r="U1183" s="2" t="str">
        <f>IF($B1183="","",RIGHT($G1183*1000+200+COUNTIF($G$2:$G1183,$G1183),9))</f>
        <v/>
      </c>
      <c r="V1183" s="2" t="str">
        <f>IF(OR($B1183="",設定!$I$15="",設定!$I$15="独立"),"",IF($M1183="","　－　",IF($L1183="",IF(設定!$I$15="所・名","　－　・"&amp;$M1183,IF(設定!$I$15="所/名","　－　 / "&amp;$M1183,IF(設定!$I$15="(所)名","(　－　) "&amp;$M1183,IF(設定!$I$15="名・所",$M1183&amp;"・　－　",IF(設定!$I$15="名/所",$M1183&amp;" / 　－　",IF(設定!$I$15="名(所)",$M1183&amp;"(　－　)")))))),IF(設定!$I$15="所・名",INDEX(リスト!$S$2:$S$48,MATCH($L1183,リスト!$R$2:$R$48,0))&amp;"・"&amp;$M1183,IF(設定!$I$15="所/名",INDEX(リスト!$S$2:$S$48,MATCH($L1183,リスト!$R$2:$R$48,0))&amp;" / "&amp;$M1183,IF(設定!$I$15="(所)名","("&amp;INDEX(リスト!$S$2:$S$48,MATCH($L1183,リスト!$R$2:$R$48,0))&amp;") "&amp;$M1183,IF(設定!$I$15="名・所",$M1183&amp;"・"&amp;INDEX(リスト!$S$2:$S$48,MATCH($L1183,リスト!$R$2:$R$48,0)),IF(設定!$I$15="名/所",$M1183&amp;" / "&amp;INDEX(リスト!$S$2:$S$48,MATCH($L1183,リスト!$R$2:$R$48,0)),IF(設定!$I$15="名(所)",$M1183&amp;" ("&amp;INDEX(リスト!$S$2:$S$48,MATCH($L1183,リスト!$R$2:$R$48,0))&amp;")")))))))))</f>
        <v/>
      </c>
    </row>
    <row r="1184" spans="15:22" x14ac:dyDescent="0.4">
      <c r="O1184" s="2" t="str">
        <f>IFERROR(IF($B1184="","",INDEX(所属情報!$E:$E,MATCH($A1184,所属情報!$A:$A,0))),"")</f>
        <v/>
      </c>
      <c r="P1184" s="2" t="str">
        <f t="shared" si="54"/>
        <v/>
      </c>
      <c r="Q1184" s="2" t="str">
        <f t="shared" si="55"/>
        <v/>
      </c>
      <c r="R1184" s="2" t="str">
        <f t="shared" si="56"/>
        <v/>
      </c>
      <c r="S1184" s="2" t="str">
        <f>IFERROR(IF($F1184="","",INDEX(リスト!$C:$C,MATCH($F1184,リスト!$B:$B,0))),"")</f>
        <v/>
      </c>
      <c r="T1184" s="2" t="str">
        <f>IFERROR(IF($K1184="","",INDEX(リスト!$F:$F,MATCH($K1184,リスト!$E:$E,0))),"")</f>
        <v/>
      </c>
      <c r="U1184" s="2" t="str">
        <f>IF($B1184="","",RIGHT($G1184*1000+200+COUNTIF($G$2:$G1184,$G1184),9))</f>
        <v/>
      </c>
      <c r="V1184" s="2" t="str">
        <f>IF(OR($B1184="",設定!$I$15="",設定!$I$15="独立"),"",IF($M1184="","　－　",IF($L1184="",IF(設定!$I$15="所・名","　－　・"&amp;$M1184,IF(設定!$I$15="所/名","　－　 / "&amp;$M1184,IF(設定!$I$15="(所)名","(　－　) "&amp;$M1184,IF(設定!$I$15="名・所",$M1184&amp;"・　－　",IF(設定!$I$15="名/所",$M1184&amp;" / 　－　",IF(設定!$I$15="名(所)",$M1184&amp;"(　－　)")))))),IF(設定!$I$15="所・名",INDEX(リスト!$S$2:$S$48,MATCH($L1184,リスト!$R$2:$R$48,0))&amp;"・"&amp;$M1184,IF(設定!$I$15="所/名",INDEX(リスト!$S$2:$S$48,MATCH($L1184,リスト!$R$2:$R$48,0))&amp;" / "&amp;$M1184,IF(設定!$I$15="(所)名","("&amp;INDEX(リスト!$S$2:$S$48,MATCH($L1184,リスト!$R$2:$R$48,0))&amp;") "&amp;$M1184,IF(設定!$I$15="名・所",$M1184&amp;"・"&amp;INDEX(リスト!$S$2:$S$48,MATCH($L1184,リスト!$R$2:$R$48,0)),IF(設定!$I$15="名/所",$M1184&amp;" / "&amp;INDEX(リスト!$S$2:$S$48,MATCH($L1184,リスト!$R$2:$R$48,0)),IF(設定!$I$15="名(所)",$M1184&amp;" ("&amp;INDEX(リスト!$S$2:$S$48,MATCH($L1184,リスト!$R$2:$R$48,0))&amp;")")))))))))</f>
        <v/>
      </c>
    </row>
    <row r="1185" spans="15:22" x14ac:dyDescent="0.4">
      <c r="O1185" s="2" t="str">
        <f>IFERROR(IF($B1185="","",INDEX(所属情報!$E:$E,MATCH($A1185,所属情報!$A:$A,0))),"")</f>
        <v/>
      </c>
      <c r="P1185" s="2" t="str">
        <f t="shared" si="54"/>
        <v/>
      </c>
      <c r="Q1185" s="2" t="str">
        <f t="shared" si="55"/>
        <v/>
      </c>
      <c r="R1185" s="2" t="str">
        <f t="shared" si="56"/>
        <v/>
      </c>
      <c r="S1185" s="2" t="str">
        <f>IFERROR(IF($F1185="","",INDEX(リスト!$C:$C,MATCH($F1185,リスト!$B:$B,0))),"")</f>
        <v/>
      </c>
      <c r="T1185" s="2" t="str">
        <f>IFERROR(IF($K1185="","",INDEX(リスト!$F:$F,MATCH($K1185,リスト!$E:$E,0))),"")</f>
        <v/>
      </c>
      <c r="U1185" s="2" t="str">
        <f>IF($B1185="","",RIGHT($G1185*1000+200+COUNTIF($G$2:$G1185,$G1185),9))</f>
        <v/>
      </c>
      <c r="V1185" s="2" t="str">
        <f>IF(OR($B1185="",設定!$I$15="",設定!$I$15="独立"),"",IF($M1185="","　－　",IF($L1185="",IF(設定!$I$15="所・名","　－　・"&amp;$M1185,IF(設定!$I$15="所/名","　－　 / "&amp;$M1185,IF(設定!$I$15="(所)名","(　－　) "&amp;$M1185,IF(設定!$I$15="名・所",$M1185&amp;"・　－　",IF(設定!$I$15="名/所",$M1185&amp;" / 　－　",IF(設定!$I$15="名(所)",$M1185&amp;"(　－　)")))))),IF(設定!$I$15="所・名",INDEX(リスト!$S$2:$S$48,MATCH($L1185,リスト!$R$2:$R$48,0))&amp;"・"&amp;$M1185,IF(設定!$I$15="所/名",INDEX(リスト!$S$2:$S$48,MATCH($L1185,リスト!$R$2:$R$48,0))&amp;" / "&amp;$M1185,IF(設定!$I$15="(所)名","("&amp;INDEX(リスト!$S$2:$S$48,MATCH($L1185,リスト!$R$2:$R$48,0))&amp;") "&amp;$M1185,IF(設定!$I$15="名・所",$M1185&amp;"・"&amp;INDEX(リスト!$S$2:$S$48,MATCH($L1185,リスト!$R$2:$R$48,0)),IF(設定!$I$15="名/所",$M1185&amp;" / "&amp;INDEX(リスト!$S$2:$S$48,MATCH($L1185,リスト!$R$2:$R$48,0)),IF(設定!$I$15="名(所)",$M1185&amp;" ("&amp;INDEX(リスト!$S$2:$S$48,MATCH($L1185,リスト!$R$2:$R$48,0))&amp;")")))))))))</f>
        <v/>
      </c>
    </row>
    <row r="1186" spans="15:22" x14ac:dyDescent="0.4">
      <c r="O1186" s="2" t="str">
        <f>IFERROR(IF($B1186="","",INDEX(所属情報!$E:$E,MATCH($A1186,所属情報!$A:$A,0))),"")</f>
        <v/>
      </c>
      <c r="P1186" s="2" t="str">
        <f t="shared" si="54"/>
        <v/>
      </c>
      <c r="Q1186" s="2" t="str">
        <f t="shared" si="55"/>
        <v/>
      </c>
      <c r="R1186" s="2" t="str">
        <f t="shared" si="56"/>
        <v/>
      </c>
      <c r="S1186" s="2" t="str">
        <f>IFERROR(IF($F1186="","",INDEX(リスト!$C:$C,MATCH($F1186,リスト!$B:$B,0))),"")</f>
        <v/>
      </c>
      <c r="T1186" s="2" t="str">
        <f>IFERROR(IF($K1186="","",INDEX(リスト!$F:$F,MATCH($K1186,リスト!$E:$E,0))),"")</f>
        <v/>
      </c>
      <c r="U1186" s="2" t="str">
        <f>IF($B1186="","",RIGHT($G1186*1000+200+COUNTIF($G$2:$G1186,$G1186),9))</f>
        <v/>
      </c>
      <c r="V1186" s="2" t="str">
        <f>IF(OR($B1186="",設定!$I$15="",設定!$I$15="独立"),"",IF($M1186="","　－　",IF($L1186="",IF(設定!$I$15="所・名","　－　・"&amp;$M1186,IF(設定!$I$15="所/名","　－　 / "&amp;$M1186,IF(設定!$I$15="(所)名","(　－　) "&amp;$M1186,IF(設定!$I$15="名・所",$M1186&amp;"・　－　",IF(設定!$I$15="名/所",$M1186&amp;" / 　－　",IF(設定!$I$15="名(所)",$M1186&amp;"(　－　)")))))),IF(設定!$I$15="所・名",INDEX(リスト!$S$2:$S$48,MATCH($L1186,リスト!$R$2:$R$48,0))&amp;"・"&amp;$M1186,IF(設定!$I$15="所/名",INDEX(リスト!$S$2:$S$48,MATCH($L1186,リスト!$R$2:$R$48,0))&amp;" / "&amp;$M1186,IF(設定!$I$15="(所)名","("&amp;INDEX(リスト!$S$2:$S$48,MATCH($L1186,リスト!$R$2:$R$48,0))&amp;") "&amp;$M1186,IF(設定!$I$15="名・所",$M1186&amp;"・"&amp;INDEX(リスト!$S$2:$S$48,MATCH($L1186,リスト!$R$2:$R$48,0)),IF(設定!$I$15="名/所",$M1186&amp;" / "&amp;INDEX(リスト!$S$2:$S$48,MATCH($L1186,リスト!$R$2:$R$48,0)),IF(設定!$I$15="名(所)",$M1186&amp;" ("&amp;INDEX(リスト!$S$2:$S$48,MATCH($L1186,リスト!$R$2:$R$48,0))&amp;")")))))))))</f>
        <v/>
      </c>
    </row>
    <row r="1187" spans="15:22" x14ac:dyDescent="0.4">
      <c r="O1187" s="2" t="str">
        <f>IFERROR(IF($B1187="","",INDEX(所属情報!$E:$E,MATCH($A1187,所属情報!$A:$A,0))),"")</f>
        <v/>
      </c>
      <c r="P1187" s="2" t="str">
        <f t="shared" si="54"/>
        <v/>
      </c>
      <c r="Q1187" s="2" t="str">
        <f t="shared" si="55"/>
        <v/>
      </c>
      <c r="R1187" s="2" t="str">
        <f t="shared" si="56"/>
        <v/>
      </c>
      <c r="S1187" s="2" t="str">
        <f>IFERROR(IF($F1187="","",INDEX(リスト!$C:$C,MATCH($F1187,リスト!$B:$B,0))),"")</f>
        <v/>
      </c>
      <c r="T1187" s="2" t="str">
        <f>IFERROR(IF($K1187="","",INDEX(リスト!$F:$F,MATCH($K1187,リスト!$E:$E,0))),"")</f>
        <v/>
      </c>
      <c r="U1187" s="2" t="str">
        <f>IF($B1187="","",RIGHT($G1187*1000+200+COUNTIF($G$2:$G1187,$G1187),9))</f>
        <v/>
      </c>
      <c r="V1187" s="2" t="str">
        <f>IF(OR($B1187="",設定!$I$15="",設定!$I$15="独立"),"",IF($M1187="","　－　",IF($L1187="",IF(設定!$I$15="所・名","　－　・"&amp;$M1187,IF(設定!$I$15="所/名","　－　 / "&amp;$M1187,IF(設定!$I$15="(所)名","(　－　) "&amp;$M1187,IF(設定!$I$15="名・所",$M1187&amp;"・　－　",IF(設定!$I$15="名/所",$M1187&amp;" / 　－　",IF(設定!$I$15="名(所)",$M1187&amp;"(　－　)")))))),IF(設定!$I$15="所・名",INDEX(リスト!$S$2:$S$48,MATCH($L1187,リスト!$R$2:$R$48,0))&amp;"・"&amp;$M1187,IF(設定!$I$15="所/名",INDEX(リスト!$S$2:$S$48,MATCH($L1187,リスト!$R$2:$R$48,0))&amp;" / "&amp;$M1187,IF(設定!$I$15="(所)名","("&amp;INDEX(リスト!$S$2:$S$48,MATCH($L1187,リスト!$R$2:$R$48,0))&amp;") "&amp;$M1187,IF(設定!$I$15="名・所",$M1187&amp;"・"&amp;INDEX(リスト!$S$2:$S$48,MATCH($L1187,リスト!$R$2:$R$48,0)),IF(設定!$I$15="名/所",$M1187&amp;" / "&amp;INDEX(リスト!$S$2:$S$48,MATCH($L1187,リスト!$R$2:$R$48,0)),IF(設定!$I$15="名(所)",$M1187&amp;" ("&amp;INDEX(リスト!$S$2:$S$48,MATCH($L1187,リスト!$R$2:$R$48,0))&amp;")")))))))))</f>
        <v/>
      </c>
    </row>
    <row r="1188" spans="15:22" x14ac:dyDescent="0.4">
      <c r="O1188" s="2" t="str">
        <f>IFERROR(IF($B1188="","",INDEX(所属情報!$E:$E,MATCH($A1188,所属情報!$A:$A,0))),"")</f>
        <v/>
      </c>
      <c r="P1188" s="2" t="str">
        <f t="shared" si="54"/>
        <v/>
      </c>
      <c r="Q1188" s="2" t="str">
        <f t="shared" si="55"/>
        <v/>
      </c>
      <c r="R1188" s="2" t="str">
        <f t="shared" si="56"/>
        <v/>
      </c>
      <c r="S1188" s="2" t="str">
        <f>IFERROR(IF($F1188="","",INDEX(リスト!$C:$C,MATCH($F1188,リスト!$B:$B,0))),"")</f>
        <v/>
      </c>
      <c r="T1188" s="2" t="str">
        <f>IFERROR(IF($K1188="","",INDEX(リスト!$F:$F,MATCH($K1188,リスト!$E:$E,0))),"")</f>
        <v/>
      </c>
      <c r="U1188" s="2" t="str">
        <f>IF($B1188="","",RIGHT($G1188*1000+200+COUNTIF($G$2:$G1188,$G1188),9))</f>
        <v/>
      </c>
      <c r="V1188" s="2" t="str">
        <f>IF(OR($B1188="",設定!$I$15="",設定!$I$15="独立"),"",IF($M1188="","　－　",IF($L1188="",IF(設定!$I$15="所・名","　－　・"&amp;$M1188,IF(設定!$I$15="所/名","　－　 / "&amp;$M1188,IF(設定!$I$15="(所)名","(　－　) "&amp;$M1188,IF(設定!$I$15="名・所",$M1188&amp;"・　－　",IF(設定!$I$15="名/所",$M1188&amp;" / 　－　",IF(設定!$I$15="名(所)",$M1188&amp;"(　－　)")))))),IF(設定!$I$15="所・名",INDEX(リスト!$S$2:$S$48,MATCH($L1188,リスト!$R$2:$R$48,0))&amp;"・"&amp;$M1188,IF(設定!$I$15="所/名",INDEX(リスト!$S$2:$S$48,MATCH($L1188,リスト!$R$2:$R$48,0))&amp;" / "&amp;$M1188,IF(設定!$I$15="(所)名","("&amp;INDEX(リスト!$S$2:$S$48,MATCH($L1188,リスト!$R$2:$R$48,0))&amp;") "&amp;$M1188,IF(設定!$I$15="名・所",$M1188&amp;"・"&amp;INDEX(リスト!$S$2:$S$48,MATCH($L1188,リスト!$R$2:$R$48,0)),IF(設定!$I$15="名/所",$M1188&amp;" / "&amp;INDEX(リスト!$S$2:$S$48,MATCH($L1188,リスト!$R$2:$R$48,0)),IF(設定!$I$15="名(所)",$M1188&amp;" ("&amp;INDEX(リスト!$S$2:$S$48,MATCH($L1188,リスト!$R$2:$R$48,0))&amp;")")))))))))</f>
        <v/>
      </c>
    </row>
    <row r="1189" spans="15:22" x14ac:dyDescent="0.4">
      <c r="O1189" s="2" t="str">
        <f>IFERROR(IF($B1189="","",INDEX(所属情報!$E:$E,MATCH($A1189,所属情報!$A:$A,0))),"")</f>
        <v/>
      </c>
      <c r="P1189" s="2" t="str">
        <f t="shared" si="54"/>
        <v/>
      </c>
      <c r="Q1189" s="2" t="str">
        <f t="shared" si="55"/>
        <v/>
      </c>
      <c r="R1189" s="2" t="str">
        <f t="shared" si="56"/>
        <v/>
      </c>
      <c r="S1189" s="2" t="str">
        <f>IFERROR(IF($F1189="","",INDEX(リスト!$C:$C,MATCH($F1189,リスト!$B:$B,0))),"")</f>
        <v/>
      </c>
      <c r="T1189" s="2" t="str">
        <f>IFERROR(IF($K1189="","",INDEX(リスト!$F:$F,MATCH($K1189,リスト!$E:$E,0))),"")</f>
        <v/>
      </c>
      <c r="U1189" s="2" t="str">
        <f>IF($B1189="","",RIGHT($G1189*1000+200+COUNTIF($G$2:$G1189,$G1189),9))</f>
        <v/>
      </c>
      <c r="V1189" s="2" t="str">
        <f>IF(OR($B1189="",設定!$I$15="",設定!$I$15="独立"),"",IF($M1189="","　－　",IF($L1189="",IF(設定!$I$15="所・名","　－　・"&amp;$M1189,IF(設定!$I$15="所/名","　－　 / "&amp;$M1189,IF(設定!$I$15="(所)名","(　－　) "&amp;$M1189,IF(設定!$I$15="名・所",$M1189&amp;"・　－　",IF(設定!$I$15="名/所",$M1189&amp;" / 　－　",IF(設定!$I$15="名(所)",$M1189&amp;"(　－　)")))))),IF(設定!$I$15="所・名",INDEX(リスト!$S$2:$S$48,MATCH($L1189,リスト!$R$2:$R$48,0))&amp;"・"&amp;$M1189,IF(設定!$I$15="所/名",INDEX(リスト!$S$2:$S$48,MATCH($L1189,リスト!$R$2:$R$48,0))&amp;" / "&amp;$M1189,IF(設定!$I$15="(所)名","("&amp;INDEX(リスト!$S$2:$S$48,MATCH($L1189,リスト!$R$2:$R$48,0))&amp;") "&amp;$M1189,IF(設定!$I$15="名・所",$M1189&amp;"・"&amp;INDEX(リスト!$S$2:$S$48,MATCH($L1189,リスト!$R$2:$R$48,0)),IF(設定!$I$15="名/所",$M1189&amp;" / "&amp;INDEX(リスト!$S$2:$S$48,MATCH($L1189,リスト!$R$2:$R$48,0)),IF(設定!$I$15="名(所)",$M1189&amp;" ("&amp;INDEX(リスト!$S$2:$S$48,MATCH($L1189,リスト!$R$2:$R$48,0))&amp;")")))))))))</f>
        <v/>
      </c>
    </row>
    <row r="1190" spans="15:22" x14ac:dyDescent="0.4">
      <c r="O1190" s="2" t="str">
        <f>IFERROR(IF($B1190="","",INDEX(所属情報!$E:$E,MATCH($A1190,所属情報!$A:$A,0))),"")</f>
        <v/>
      </c>
      <c r="P1190" s="2" t="str">
        <f t="shared" si="54"/>
        <v/>
      </c>
      <c r="Q1190" s="2" t="str">
        <f t="shared" si="55"/>
        <v/>
      </c>
      <c r="R1190" s="2" t="str">
        <f t="shared" si="56"/>
        <v/>
      </c>
      <c r="S1190" s="2" t="str">
        <f>IFERROR(IF($F1190="","",INDEX(リスト!$C:$C,MATCH($F1190,リスト!$B:$B,0))),"")</f>
        <v/>
      </c>
      <c r="T1190" s="2" t="str">
        <f>IFERROR(IF($K1190="","",INDEX(リスト!$F:$F,MATCH($K1190,リスト!$E:$E,0))),"")</f>
        <v/>
      </c>
      <c r="U1190" s="2" t="str">
        <f>IF($B1190="","",RIGHT($G1190*1000+200+COUNTIF($G$2:$G1190,$G1190),9))</f>
        <v/>
      </c>
      <c r="V1190" s="2" t="str">
        <f>IF(OR($B1190="",設定!$I$15="",設定!$I$15="独立"),"",IF($M1190="","　－　",IF($L1190="",IF(設定!$I$15="所・名","　－　・"&amp;$M1190,IF(設定!$I$15="所/名","　－　 / "&amp;$M1190,IF(設定!$I$15="(所)名","(　－　) "&amp;$M1190,IF(設定!$I$15="名・所",$M1190&amp;"・　－　",IF(設定!$I$15="名/所",$M1190&amp;" / 　－　",IF(設定!$I$15="名(所)",$M1190&amp;"(　－　)")))))),IF(設定!$I$15="所・名",INDEX(リスト!$S$2:$S$48,MATCH($L1190,リスト!$R$2:$R$48,0))&amp;"・"&amp;$M1190,IF(設定!$I$15="所/名",INDEX(リスト!$S$2:$S$48,MATCH($L1190,リスト!$R$2:$R$48,0))&amp;" / "&amp;$M1190,IF(設定!$I$15="(所)名","("&amp;INDEX(リスト!$S$2:$S$48,MATCH($L1190,リスト!$R$2:$R$48,0))&amp;") "&amp;$M1190,IF(設定!$I$15="名・所",$M1190&amp;"・"&amp;INDEX(リスト!$S$2:$S$48,MATCH($L1190,リスト!$R$2:$R$48,0)),IF(設定!$I$15="名/所",$M1190&amp;" / "&amp;INDEX(リスト!$S$2:$S$48,MATCH($L1190,リスト!$R$2:$R$48,0)),IF(設定!$I$15="名(所)",$M1190&amp;" ("&amp;INDEX(リスト!$S$2:$S$48,MATCH($L1190,リスト!$R$2:$R$48,0))&amp;")")))))))))</f>
        <v/>
      </c>
    </row>
    <row r="1191" spans="15:22" x14ac:dyDescent="0.4">
      <c r="O1191" s="2" t="str">
        <f>IFERROR(IF($B1191="","",INDEX(所属情報!$E:$E,MATCH($A1191,所属情報!$A:$A,0))),"")</f>
        <v/>
      </c>
      <c r="P1191" s="2" t="str">
        <f t="shared" si="54"/>
        <v/>
      </c>
      <c r="Q1191" s="2" t="str">
        <f t="shared" si="55"/>
        <v/>
      </c>
      <c r="R1191" s="2" t="str">
        <f t="shared" si="56"/>
        <v/>
      </c>
      <c r="S1191" s="2" t="str">
        <f>IFERROR(IF($F1191="","",INDEX(リスト!$C:$C,MATCH($F1191,リスト!$B:$B,0))),"")</f>
        <v/>
      </c>
      <c r="T1191" s="2" t="str">
        <f>IFERROR(IF($K1191="","",INDEX(リスト!$F:$F,MATCH($K1191,リスト!$E:$E,0))),"")</f>
        <v/>
      </c>
      <c r="U1191" s="2" t="str">
        <f>IF($B1191="","",RIGHT($G1191*1000+200+COUNTIF($G$2:$G1191,$G1191),9))</f>
        <v/>
      </c>
      <c r="V1191" s="2" t="str">
        <f>IF(OR($B1191="",設定!$I$15="",設定!$I$15="独立"),"",IF($M1191="","　－　",IF($L1191="",IF(設定!$I$15="所・名","　－　・"&amp;$M1191,IF(設定!$I$15="所/名","　－　 / "&amp;$M1191,IF(設定!$I$15="(所)名","(　－　) "&amp;$M1191,IF(設定!$I$15="名・所",$M1191&amp;"・　－　",IF(設定!$I$15="名/所",$M1191&amp;" / 　－　",IF(設定!$I$15="名(所)",$M1191&amp;"(　－　)")))))),IF(設定!$I$15="所・名",INDEX(リスト!$S$2:$S$48,MATCH($L1191,リスト!$R$2:$R$48,0))&amp;"・"&amp;$M1191,IF(設定!$I$15="所/名",INDEX(リスト!$S$2:$S$48,MATCH($L1191,リスト!$R$2:$R$48,0))&amp;" / "&amp;$M1191,IF(設定!$I$15="(所)名","("&amp;INDEX(リスト!$S$2:$S$48,MATCH($L1191,リスト!$R$2:$R$48,0))&amp;") "&amp;$M1191,IF(設定!$I$15="名・所",$M1191&amp;"・"&amp;INDEX(リスト!$S$2:$S$48,MATCH($L1191,リスト!$R$2:$R$48,0)),IF(設定!$I$15="名/所",$M1191&amp;" / "&amp;INDEX(リスト!$S$2:$S$48,MATCH($L1191,リスト!$R$2:$R$48,0)),IF(設定!$I$15="名(所)",$M1191&amp;" ("&amp;INDEX(リスト!$S$2:$S$48,MATCH($L1191,リスト!$R$2:$R$48,0))&amp;")")))))))))</f>
        <v/>
      </c>
    </row>
    <row r="1192" spans="15:22" x14ac:dyDescent="0.4">
      <c r="O1192" s="2" t="str">
        <f>IFERROR(IF($B1192="","",INDEX(所属情報!$E:$E,MATCH($A1192,所属情報!$A:$A,0))),"")</f>
        <v/>
      </c>
      <c r="P1192" s="2" t="str">
        <f t="shared" si="54"/>
        <v/>
      </c>
      <c r="Q1192" s="2" t="str">
        <f t="shared" si="55"/>
        <v/>
      </c>
      <c r="R1192" s="2" t="str">
        <f t="shared" si="56"/>
        <v/>
      </c>
      <c r="S1192" s="2" t="str">
        <f>IFERROR(IF($F1192="","",INDEX(リスト!$C:$C,MATCH($F1192,リスト!$B:$B,0))),"")</f>
        <v/>
      </c>
      <c r="T1192" s="2" t="str">
        <f>IFERROR(IF($K1192="","",INDEX(リスト!$F:$F,MATCH($K1192,リスト!$E:$E,0))),"")</f>
        <v/>
      </c>
      <c r="U1192" s="2" t="str">
        <f>IF($B1192="","",RIGHT($G1192*1000+200+COUNTIF($G$2:$G1192,$G1192),9))</f>
        <v/>
      </c>
      <c r="V1192" s="2" t="str">
        <f>IF(OR($B1192="",設定!$I$15="",設定!$I$15="独立"),"",IF($M1192="","　－　",IF($L1192="",IF(設定!$I$15="所・名","　－　・"&amp;$M1192,IF(設定!$I$15="所/名","　－　 / "&amp;$M1192,IF(設定!$I$15="(所)名","(　－　) "&amp;$M1192,IF(設定!$I$15="名・所",$M1192&amp;"・　－　",IF(設定!$I$15="名/所",$M1192&amp;" / 　－　",IF(設定!$I$15="名(所)",$M1192&amp;"(　－　)")))))),IF(設定!$I$15="所・名",INDEX(リスト!$S$2:$S$48,MATCH($L1192,リスト!$R$2:$R$48,0))&amp;"・"&amp;$M1192,IF(設定!$I$15="所/名",INDEX(リスト!$S$2:$S$48,MATCH($L1192,リスト!$R$2:$R$48,0))&amp;" / "&amp;$M1192,IF(設定!$I$15="(所)名","("&amp;INDEX(リスト!$S$2:$S$48,MATCH($L1192,リスト!$R$2:$R$48,0))&amp;") "&amp;$M1192,IF(設定!$I$15="名・所",$M1192&amp;"・"&amp;INDEX(リスト!$S$2:$S$48,MATCH($L1192,リスト!$R$2:$R$48,0)),IF(設定!$I$15="名/所",$M1192&amp;" / "&amp;INDEX(リスト!$S$2:$S$48,MATCH($L1192,リスト!$R$2:$R$48,0)),IF(設定!$I$15="名(所)",$M1192&amp;" ("&amp;INDEX(リスト!$S$2:$S$48,MATCH($L1192,リスト!$R$2:$R$48,0))&amp;")")))))))))</f>
        <v/>
      </c>
    </row>
    <row r="1193" spans="15:22" x14ac:dyDescent="0.4">
      <c r="O1193" s="2" t="str">
        <f>IFERROR(IF($B1193="","",INDEX(所属情報!$E:$E,MATCH($A1193,所属情報!$A:$A,0))),"")</f>
        <v/>
      </c>
      <c r="P1193" s="2" t="str">
        <f t="shared" si="54"/>
        <v/>
      </c>
      <c r="Q1193" s="2" t="str">
        <f t="shared" si="55"/>
        <v/>
      </c>
      <c r="R1193" s="2" t="str">
        <f t="shared" si="56"/>
        <v/>
      </c>
      <c r="S1193" s="2" t="str">
        <f>IFERROR(IF($F1193="","",INDEX(リスト!$C:$C,MATCH($F1193,リスト!$B:$B,0))),"")</f>
        <v/>
      </c>
      <c r="T1193" s="2" t="str">
        <f>IFERROR(IF($K1193="","",INDEX(リスト!$F:$F,MATCH($K1193,リスト!$E:$E,0))),"")</f>
        <v/>
      </c>
      <c r="U1193" s="2" t="str">
        <f>IF($B1193="","",RIGHT($G1193*1000+200+COUNTIF($G$2:$G1193,$G1193),9))</f>
        <v/>
      </c>
      <c r="V1193" s="2" t="str">
        <f>IF(OR($B1193="",設定!$I$15="",設定!$I$15="独立"),"",IF($M1193="","　－　",IF($L1193="",IF(設定!$I$15="所・名","　－　・"&amp;$M1193,IF(設定!$I$15="所/名","　－　 / "&amp;$M1193,IF(設定!$I$15="(所)名","(　－　) "&amp;$M1193,IF(設定!$I$15="名・所",$M1193&amp;"・　－　",IF(設定!$I$15="名/所",$M1193&amp;" / 　－　",IF(設定!$I$15="名(所)",$M1193&amp;"(　－　)")))))),IF(設定!$I$15="所・名",INDEX(リスト!$S$2:$S$48,MATCH($L1193,リスト!$R$2:$R$48,0))&amp;"・"&amp;$M1193,IF(設定!$I$15="所/名",INDEX(リスト!$S$2:$S$48,MATCH($L1193,リスト!$R$2:$R$48,0))&amp;" / "&amp;$M1193,IF(設定!$I$15="(所)名","("&amp;INDEX(リスト!$S$2:$S$48,MATCH($L1193,リスト!$R$2:$R$48,0))&amp;") "&amp;$M1193,IF(設定!$I$15="名・所",$M1193&amp;"・"&amp;INDEX(リスト!$S$2:$S$48,MATCH($L1193,リスト!$R$2:$R$48,0)),IF(設定!$I$15="名/所",$M1193&amp;" / "&amp;INDEX(リスト!$S$2:$S$48,MATCH($L1193,リスト!$R$2:$R$48,0)),IF(設定!$I$15="名(所)",$M1193&amp;" ("&amp;INDEX(リスト!$S$2:$S$48,MATCH($L1193,リスト!$R$2:$R$48,0))&amp;")")))))))))</f>
        <v/>
      </c>
    </row>
    <row r="1194" spans="15:22" x14ac:dyDescent="0.4">
      <c r="O1194" s="2" t="str">
        <f>IFERROR(IF($B1194="","",INDEX(所属情報!$E:$E,MATCH($A1194,所属情報!$A:$A,0))),"")</f>
        <v/>
      </c>
      <c r="P1194" s="2" t="str">
        <f t="shared" si="54"/>
        <v/>
      </c>
      <c r="Q1194" s="2" t="str">
        <f t="shared" si="55"/>
        <v/>
      </c>
      <c r="R1194" s="2" t="str">
        <f t="shared" si="56"/>
        <v/>
      </c>
      <c r="S1194" s="2" t="str">
        <f>IFERROR(IF($F1194="","",INDEX(リスト!$C:$C,MATCH($F1194,リスト!$B:$B,0))),"")</f>
        <v/>
      </c>
      <c r="T1194" s="2" t="str">
        <f>IFERROR(IF($K1194="","",INDEX(リスト!$F:$F,MATCH($K1194,リスト!$E:$E,0))),"")</f>
        <v/>
      </c>
      <c r="U1194" s="2" t="str">
        <f>IF($B1194="","",RIGHT($G1194*1000+200+COUNTIF($G$2:$G1194,$G1194),9))</f>
        <v/>
      </c>
      <c r="V1194" s="2" t="str">
        <f>IF(OR($B1194="",設定!$I$15="",設定!$I$15="独立"),"",IF($M1194="","　－　",IF($L1194="",IF(設定!$I$15="所・名","　－　・"&amp;$M1194,IF(設定!$I$15="所/名","　－　 / "&amp;$M1194,IF(設定!$I$15="(所)名","(　－　) "&amp;$M1194,IF(設定!$I$15="名・所",$M1194&amp;"・　－　",IF(設定!$I$15="名/所",$M1194&amp;" / 　－　",IF(設定!$I$15="名(所)",$M1194&amp;"(　－　)")))))),IF(設定!$I$15="所・名",INDEX(リスト!$S$2:$S$48,MATCH($L1194,リスト!$R$2:$R$48,0))&amp;"・"&amp;$M1194,IF(設定!$I$15="所/名",INDEX(リスト!$S$2:$S$48,MATCH($L1194,リスト!$R$2:$R$48,0))&amp;" / "&amp;$M1194,IF(設定!$I$15="(所)名","("&amp;INDEX(リスト!$S$2:$S$48,MATCH($L1194,リスト!$R$2:$R$48,0))&amp;") "&amp;$M1194,IF(設定!$I$15="名・所",$M1194&amp;"・"&amp;INDEX(リスト!$S$2:$S$48,MATCH($L1194,リスト!$R$2:$R$48,0)),IF(設定!$I$15="名/所",$M1194&amp;" / "&amp;INDEX(リスト!$S$2:$S$48,MATCH($L1194,リスト!$R$2:$R$48,0)),IF(設定!$I$15="名(所)",$M1194&amp;" ("&amp;INDEX(リスト!$S$2:$S$48,MATCH($L1194,リスト!$R$2:$R$48,0))&amp;")")))))))))</f>
        <v/>
      </c>
    </row>
    <row r="1195" spans="15:22" x14ac:dyDescent="0.4">
      <c r="O1195" s="2" t="str">
        <f>IFERROR(IF($B1195="","",INDEX(所属情報!$E:$E,MATCH($A1195,所属情報!$A:$A,0))),"")</f>
        <v/>
      </c>
      <c r="P1195" s="2" t="str">
        <f t="shared" si="54"/>
        <v/>
      </c>
      <c r="Q1195" s="2" t="str">
        <f t="shared" si="55"/>
        <v/>
      </c>
      <c r="R1195" s="2" t="str">
        <f t="shared" si="56"/>
        <v/>
      </c>
      <c r="S1195" s="2" t="str">
        <f>IFERROR(IF($F1195="","",INDEX(リスト!$C:$C,MATCH($F1195,リスト!$B:$B,0))),"")</f>
        <v/>
      </c>
      <c r="T1195" s="2" t="str">
        <f>IFERROR(IF($K1195="","",INDEX(リスト!$F:$F,MATCH($K1195,リスト!$E:$E,0))),"")</f>
        <v/>
      </c>
      <c r="U1195" s="2" t="str">
        <f>IF($B1195="","",RIGHT($G1195*1000+200+COUNTIF($G$2:$G1195,$G1195),9))</f>
        <v/>
      </c>
      <c r="V1195" s="2" t="str">
        <f>IF(OR($B1195="",設定!$I$15="",設定!$I$15="独立"),"",IF($M1195="","　－　",IF($L1195="",IF(設定!$I$15="所・名","　－　・"&amp;$M1195,IF(設定!$I$15="所/名","　－　 / "&amp;$M1195,IF(設定!$I$15="(所)名","(　－　) "&amp;$M1195,IF(設定!$I$15="名・所",$M1195&amp;"・　－　",IF(設定!$I$15="名/所",$M1195&amp;" / 　－　",IF(設定!$I$15="名(所)",$M1195&amp;"(　－　)")))))),IF(設定!$I$15="所・名",INDEX(リスト!$S$2:$S$48,MATCH($L1195,リスト!$R$2:$R$48,0))&amp;"・"&amp;$M1195,IF(設定!$I$15="所/名",INDEX(リスト!$S$2:$S$48,MATCH($L1195,リスト!$R$2:$R$48,0))&amp;" / "&amp;$M1195,IF(設定!$I$15="(所)名","("&amp;INDEX(リスト!$S$2:$S$48,MATCH($L1195,リスト!$R$2:$R$48,0))&amp;") "&amp;$M1195,IF(設定!$I$15="名・所",$M1195&amp;"・"&amp;INDEX(リスト!$S$2:$S$48,MATCH($L1195,リスト!$R$2:$R$48,0)),IF(設定!$I$15="名/所",$M1195&amp;" / "&amp;INDEX(リスト!$S$2:$S$48,MATCH($L1195,リスト!$R$2:$R$48,0)),IF(設定!$I$15="名(所)",$M1195&amp;" ("&amp;INDEX(リスト!$S$2:$S$48,MATCH($L1195,リスト!$R$2:$R$48,0))&amp;")")))))))))</f>
        <v/>
      </c>
    </row>
    <row r="1196" spans="15:22" x14ac:dyDescent="0.4">
      <c r="O1196" s="2" t="str">
        <f>IFERROR(IF($B1196="","",INDEX(所属情報!$E:$E,MATCH($A1196,所属情報!$A:$A,0))),"")</f>
        <v/>
      </c>
      <c r="P1196" s="2" t="str">
        <f t="shared" si="54"/>
        <v/>
      </c>
      <c r="Q1196" s="2" t="str">
        <f t="shared" si="55"/>
        <v/>
      </c>
      <c r="R1196" s="2" t="str">
        <f t="shared" si="56"/>
        <v/>
      </c>
      <c r="S1196" s="2" t="str">
        <f>IFERROR(IF($F1196="","",INDEX(リスト!$C:$C,MATCH($F1196,リスト!$B:$B,0))),"")</f>
        <v/>
      </c>
      <c r="T1196" s="2" t="str">
        <f>IFERROR(IF($K1196="","",INDEX(リスト!$F:$F,MATCH($K1196,リスト!$E:$E,0))),"")</f>
        <v/>
      </c>
      <c r="U1196" s="2" t="str">
        <f>IF($B1196="","",RIGHT($G1196*1000+200+COUNTIF($G$2:$G1196,$G1196),9))</f>
        <v/>
      </c>
      <c r="V1196" s="2" t="str">
        <f>IF(OR($B1196="",設定!$I$15="",設定!$I$15="独立"),"",IF($M1196="","　－　",IF($L1196="",IF(設定!$I$15="所・名","　－　・"&amp;$M1196,IF(設定!$I$15="所/名","　－　 / "&amp;$M1196,IF(設定!$I$15="(所)名","(　－　) "&amp;$M1196,IF(設定!$I$15="名・所",$M1196&amp;"・　－　",IF(設定!$I$15="名/所",$M1196&amp;" / 　－　",IF(設定!$I$15="名(所)",$M1196&amp;"(　－　)")))))),IF(設定!$I$15="所・名",INDEX(リスト!$S$2:$S$48,MATCH($L1196,リスト!$R$2:$R$48,0))&amp;"・"&amp;$M1196,IF(設定!$I$15="所/名",INDEX(リスト!$S$2:$S$48,MATCH($L1196,リスト!$R$2:$R$48,0))&amp;" / "&amp;$M1196,IF(設定!$I$15="(所)名","("&amp;INDEX(リスト!$S$2:$S$48,MATCH($L1196,リスト!$R$2:$R$48,0))&amp;") "&amp;$M1196,IF(設定!$I$15="名・所",$M1196&amp;"・"&amp;INDEX(リスト!$S$2:$S$48,MATCH($L1196,リスト!$R$2:$R$48,0)),IF(設定!$I$15="名/所",$M1196&amp;" / "&amp;INDEX(リスト!$S$2:$S$48,MATCH($L1196,リスト!$R$2:$R$48,0)),IF(設定!$I$15="名(所)",$M1196&amp;" ("&amp;INDEX(リスト!$S$2:$S$48,MATCH($L1196,リスト!$R$2:$R$48,0))&amp;")")))))))))</f>
        <v/>
      </c>
    </row>
    <row r="1197" spans="15:22" x14ac:dyDescent="0.4">
      <c r="O1197" s="2" t="str">
        <f>IFERROR(IF($B1197="","",INDEX(所属情報!$E:$E,MATCH($A1197,所属情報!$A:$A,0))),"")</f>
        <v/>
      </c>
      <c r="P1197" s="2" t="str">
        <f t="shared" si="54"/>
        <v/>
      </c>
      <c r="Q1197" s="2" t="str">
        <f t="shared" si="55"/>
        <v/>
      </c>
      <c r="R1197" s="2" t="str">
        <f t="shared" si="56"/>
        <v/>
      </c>
      <c r="S1197" s="2" t="str">
        <f>IFERROR(IF($F1197="","",INDEX(リスト!$C:$C,MATCH($F1197,リスト!$B:$B,0))),"")</f>
        <v/>
      </c>
      <c r="T1197" s="2" t="str">
        <f>IFERROR(IF($K1197="","",INDEX(リスト!$F:$F,MATCH($K1197,リスト!$E:$E,0))),"")</f>
        <v/>
      </c>
      <c r="U1197" s="2" t="str">
        <f>IF($B1197="","",RIGHT($G1197*1000+200+COUNTIF($G$2:$G1197,$G1197),9))</f>
        <v/>
      </c>
      <c r="V1197" s="2" t="str">
        <f>IF(OR($B1197="",設定!$I$15="",設定!$I$15="独立"),"",IF($M1197="","　－　",IF($L1197="",IF(設定!$I$15="所・名","　－　・"&amp;$M1197,IF(設定!$I$15="所/名","　－　 / "&amp;$M1197,IF(設定!$I$15="(所)名","(　－　) "&amp;$M1197,IF(設定!$I$15="名・所",$M1197&amp;"・　－　",IF(設定!$I$15="名/所",$M1197&amp;" / 　－　",IF(設定!$I$15="名(所)",$M1197&amp;"(　－　)")))))),IF(設定!$I$15="所・名",INDEX(リスト!$S$2:$S$48,MATCH($L1197,リスト!$R$2:$R$48,0))&amp;"・"&amp;$M1197,IF(設定!$I$15="所/名",INDEX(リスト!$S$2:$S$48,MATCH($L1197,リスト!$R$2:$R$48,0))&amp;" / "&amp;$M1197,IF(設定!$I$15="(所)名","("&amp;INDEX(リスト!$S$2:$S$48,MATCH($L1197,リスト!$R$2:$R$48,0))&amp;") "&amp;$M1197,IF(設定!$I$15="名・所",$M1197&amp;"・"&amp;INDEX(リスト!$S$2:$S$48,MATCH($L1197,リスト!$R$2:$R$48,0)),IF(設定!$I$15="名/所",$M1197&amp;" / "&amp;INDEX(リスト!$S$2:$S$48,MATCH($L1197,リスト!$R$2:$R$48,0)),IF(設定!$I$15="名(所)",$M1197&amp;" ("&amp;INDEX(リスト!$S$2:$S$48,MATCH($L1197,リスト!$R$2:$R$48,0))&amp;")")))))))))</f>
        <v/>
      </c>
    </row>
    <row r="1198" spans="15:22" x14ac:dyDescent="0.4">
      <c r="O1198" s="2" t="str">
        <f>IFERROR(IF($B1198="","",INDEX(所属情報!$E:$E,MATCH($A1198,所属情報!$A:$A,0))),"")</f>
        <v/>
      </c>
      <c r="P1198" s="2" t="str">
        <f t="shared" si="54"/>
        <v/>
      </c>
      <c r="Q1198" s="2" t="str">
        <f t="shared" si="55"/>
        <v/>
      </c>
      <c r="R1198" s="2" t="str">
        <f t="shared" si="56"/>
        <v/>
      </c>
      <c r="S1198" s="2" t="str">
        <f>IFERROR(IF($F1198="","",INDEX(リスト!$C:$C,MATCH($F1198,リスト!$B:$B,0))),"")</f>
        <v/>
      </c>
      <c r="T1198" s="2" t="str">
        <f>IFERROR(IF($K1198="","",INDEX(リスト!$F:$F,MATCH($K1198,リスト!$E:$E,0))),"")</f>
        <v/>
      </c>
      <c r="U1198" s="2" t="str">
        <f>IF($B1198="","",RIGHT($G1198*1000+200+COUNTIF($G$2:$G1198,$G1198),9))</f>
        <v/>
      </c>
      <c r="V1198" s="2" t="str">
        <f>IF(OR($B1198="",設定!$I$15="",設定!$I$15="独立"),"",IF($M1198="","　－　",IF($L1198="",IF(設定!$I$15="所・名","　－　・"&amp;$M1198,IF(設定!$I$15="所/名","　－　 / "&amp;$M1198,IF(設定!$I$15="(所)名","(　－　) "&amp;$M1198,IF(設定!$I$15="名・所",$M1198&amp;"・　－　",IF(設定!$I$15="名/所",$M1198&amp;" / 　－　",IF(設定!$I$15="名(所)",$M1198&amp;"(　－　)")))))),IF(設定!$I$15="所・名",INDEX(リスト!$S$2:$S$48,MATCH($L1198,リスト!$R$2:$R$48,0))&amp;"・"&amp;$M1198,IF(設定!$I$15="所/名",INDEX(リスト!$S$2:$S$48,MATCH($L1198,リスト!$R$2:$R$48,0))&amp;" / "&amp;$M1198,IF(設定!$I$15="(所)名","("&amp;INDEX(リスト!$S$2:$S$48,MATCH($L1198,リスト!$R$2:$R$48,0))&amp;") "&amp;$M1198,IF(設定!$I$15="名・所",$M1198&amp;"・"&amp;INDEX(リスト!$S$2:$S$48,MATCH($L1198,リスト!$R$2:$R$48,0)),IF(設定!$I$15="名/所",$M1198&amp;" / "&amp;INDEX(リスト!$S$2:$S$48,MATCH($L1198,リスト!$R$2:$R$48,0)),IF(設定!$I$15="名(所)",$M1198&amp;" ("&amp;INDEX(リスト!$S$2:$S$48,MATCH($L1198,リスト!$R$2:$R$48,0))&amp;")")))))))))</f>
        <v/>
      </c>
    </row>
    <row r="1199" spans="15:22" x14ac:dyDescent="0.4">
      <c r="O1199" s="2" t="str">
        <f>IFERROR(IF($B1199="","",INDEX(所属情報!$E:$E,MATCH($A1199,所属情報!$A:$A,0))),"")</f>
        <v/>
      </c>
      <c r="P1199" s="2" t="str">
        <f t="shared" si="54"/>
        <v/>
      </c>
      <c r="Q1199" s="2" t="str">
        <f t="shared" si="55"/>
        <v/>
      </c>
      <c r="R1199" s="2" t="str">
        <f t="shared" si="56"/>
        <v/>
      </c>
      <c r="S1199" s="2" t="str">
        <f>IFERROR(IF($F1199="","",INDEX(リスト!$C:$C,MATCH($F1199,リスト!$B:$B,0))),"")</f>
        <v/>
      </c>
      <c r="T1199" s="2" t="str">
        <f>IFERROR(IF($K1199="","",INDEX(リスト!$F:$F,MATCH($K1199,リスト!$E:$E,0))),"")</f>
        <v/>
      </c>
      <c r="U1199" s="2" t="str">
        <f>IF($B1199="","",RIGHT($G1199*1000+200+COUNTIF($G$2:$G1199,$G1199),9))</f>
        <v/>
      </c>
      <c r="V1199" s="2" t="str">
        <f>IF(OR($B1199="",設定!$I$15="",設定!$I$15="独立"),"",IF($M1199="","　－　",IF($L1199="",IF(設定!$I$15="所・名","　－　・"&amp;$M1199,IF(設定!$I$15="所/名","　－　 / "&amp;$M1199,IF(設定!$I$15="(所)名","(　－　) "&amp;$M1199,IF(設定!$I$15="名・所",$M1199&amp;"・　－　",IF(設定!$I$15="名/所",$M1199&amp;" / 　－　",IF(設定!$I$15="名(所)",$M1199&amp;"(　－　)")))))),IF(設定!$I$15="所・名",INDEX(リスト!$S$2:$S$48,MATCH($L1199,リスト!$R$2:$R$48,0))&amp;"・"&amp;$M1199,IF(設定!$I$15="所/名",INDEX(リスト!$S$2:$S$48,MATCH($L1199,リスト!$R$2:$R$48,0))&amp;" / "&amp;$M1199,IF(設定!$I$15="(所)名","("&amp;INDEX(リスト!$S$2:$S$48,MATCH($L1199,リスト!$R$2:$R$48,0))&amp;") "&amp;$M1199,IF(設定!$I$15="名・所",$M1199&amp;"・"&amp;INDEX(リスト!$S$2:$S$48,MATCH($L1199,リスト!$R$2:$R$48,0)),IF(設定!$I$15="名/所",$M1199&amp;" / "&amp;INDEX(リスト!$S$2:$S$48,MATCH($L1199,リスト!$R$2:$R$48,0)),IF(設定!$I$15="名(所)",$M1199&amp;" ("&amp;INDEX(リスト!$S$2:$S$48,MATCH($L1199,リスト!$R$2:$R$48,0))&amp;")")))))))))</f>
        <v/>
      </c>
    </row>
    <row r="1200" spans="15:22" x14ac:dyDescent="0.4">
      <c r="O1200" s="2" t="str">
        <f>IFERROR(IF($B1200="","",INDEX(所属情報!$E:$E,MATCH($A1200,所属情報!$A:$A,0))),"")</f>
        <v/>
      </c>
      <c r="P1200" s="2" t="str">
        <f t="shared" si="54"/>
        <v/>
      </c>
      <c r="Q1200" s="2" t="str">
        <f t="shared" si="55"/>
        <v/>
      </c>
      <c r="R1200" s="2" t="str">
        <f t="shared" si="56"/>
        <v/>
      </c>
      <c r="S1200" s="2" t="str">
        <f>IFERROR(IF($F1200="","",INDEX(リスト!$C:$C,MATCH($F1200,リスト!$B:$B,0))),"")</f>
        <v/>
      </c>
      <c r="T1200" s="2" t="str">
        <f>IFERROR(IF($K1200="","",INDEX(リスト!$F:$F,MATCH($K1200,リスト!$E:$E,0))),"")</f>
        <v/>
      </c>
      <c r="U1200" s="2" t="str">
        <f>IF($B1200="","",RIGHT($G1200*1000+200+COUNTIF($G$2:$G1200,$G1200),9))</f>
        <v/>
      </c>
      <c r="V1200" s="2" t="str">
        <f>IF(OR($B1200="",設定!$I$15="",設定!$I$15="独立"),"",IF($M1200="","　－　",IF($L1200="",IF(設定!$I$15="所・名","　－　・"&amp;$M1200,IF(設定!$I$15="所/名","　－　 / "&amp;$M1200,IF(設定!$I$15="(所)名","(　－　) "&amp;$M1200,IF(設定!$I$15="名・所",$M1200&amp;"・　－　",IF(設定!$I$15="名/所",$M1200&amp;" / 　－　",IF(設定!$I$15="名(所)",$M1200&amp;"(　－　)")))))),IF(設定!$I$15="所・名",INDEX(リスト!$S$2:$S$48,MATCH($L1200,リスト!$R$2:$R$48,0))&amp;"・"&amp;$M1200,IF(設定!$I$15="所/名",INDEX(リスト!$S$2:$S$48,MATCH($L1200,リスト!$R$2:$R$48,0))&amp;" / "&amp;$M1200,IF(設定!$I$15="(所)名","("&amp;INDEX(リスト!$S$2:$S$48,MATCH($L1200,リスト!$R$2:$R$48,0))&amp;") "&amp;$M1200,IF(設定!$I$15="名・所",$M1200&amp;"・"&amp;INDEX(リスト!$S$2:$S$48,MATCH($L1200,リスト!$R$2:$R$48,0)),IF(設定!$I$15="名/所",$M1200&amp;" / "&amp;INDEX(リスト!$S$2:$S$48,MATCH($L1200,リスト!$R$2:$R$48,0)),IF(設定!$I$15="名(所)",$M1200&amp;" ("&amp;INDEX(リスト!$S$2:$S$48,MATCH($L1200,リスト!$R$2:$R$48,0))&amp;")")))))))))</f>
        <v/>
      </c>
    </row>
    <row r="1201" spans="15:22" x14ac:dyDescent="0.4">
      <c r="O1201" s="2" t="str">
        <f>IFERROR(IF($B1201="","",INDEX(所属情報!$E:$E,MATCH($A1201,所属情報!$A:$A,0))),"")</f>
        <v/>
      </c>
      <c r="P1201" s="2" t="str">
        <f t="shared" si="54"/>
        <v/>
      </c>
      <c r="Q1201" s="2" t="str">
        <f t="shared" si="55"/>
        <v/>
      </c>
      <c r="R1201" s="2" t="str">
        <f t="shared" si="56"/>
        <v/>
      </c>
      <c r="S1201" s="2" t="str">
        <f>IFERROR(IF($F1201="","",INDEX(リスト!$C:$C,MATCH($F1201,リスト!$B:$B,0))),"")</f>
        <v/>
      </c>
      <c r="T1201" s="2" t="str">
        <f>IFERROR(IF($K1201="","",INDEX(リスト!$F:$F,MATCH($K1201,リスト!$E:$E,0))),"")</f>
        <v/>
      </c>
      <c r="U1201" s="2" t="str">
        <f>IF($B1201="","",RIGHT($G1201*1000+200+COUNTIF($G$2:$G1201,$G1201),9))</f>
        <v/>
      </c>
      <c r="V1201" s="2" t="str">
        <f>IF(OR($B1201="",設定!$I$15="",設定!$I$15="独立"),"",IF($M1201="","　－　",IF($L1201="",IF(設定!$I$15="所・名","　－　・"&amp;$M1201,IF(設定!$I$15="所/名","　－　 / "&amp;$M1201,IF(設定!$I$15="(所)名","(　－　) "&amp;$M1201,IF(設定!$I$15="名・所",$M1201&amp;"・　－　",IF(設定!$I$15="名/所",$M1201&amp;" / 　－　",IF(設定!$I$15="名(所)",$M1201&amp;"(　－　)")))))),IF(設定!$I$15="所・名",INDEX(リスト!$S$2:$S$48,MATCH($L1201,リスト!$R$2:$R$48,0))&amp;"・"&amp;$M1201,IF(設定!$I$15="所/名",INDEX(リスト!$S$2:$S$48,MATCH($L1201,リスト!$R$2:$R$48,0))&amp;" / "&amp;$M1201,IF(設定!$I$15="(所)名","("&amp;INDEX(リスト!$S$2:$S$48,MATCH($L1201,リスト!$R$2:$R$48,0))&amp;") "&amp;$M1201,IF(設定!$I$15="名・所",$M1201&amp;"・"&amp;INDEX(リスト!$S$2:$S$48,MATCH($L1201,リスト!$R$2:$R$48,0)),IF(設定!$I$15="名/所",$M1201&amp;" / "&amp;INDEX(リスト!$S$2:$S$48,MATCH($L1201,リスト!$R$2:$R$48,0)),IF(設定!$I$15="名(所)",$M1201&amp;" ("&amp;INDEX(リスト!$S$2:$S$48,MATCH($L1201,リスト!$R$2:$R$48,0))&amp;")")))))))))</f>
        <v/>
      </c>
    </row>
    <row r="1202" spans="15:22" x14ac:dyDescent="0.4">
      <c r="O1202" s="2" t="str">
        <f>IFERROR(IF($B1202="","",INDEX(所属情報!$E:$E,MATCH($A1202,所属情報!$A:$A,0))),"")</f>
        <v/>
      </c>
      <c r="P1202" s="2" t="str">
        <f t="shared" si="54"/>
        <v/>
      </c>
      <c r="Q1202" s="2" t="str">
        <f t="shared" si="55"/>
        <v/>
      </c>
      <c r="R1202" s="2" t="str">
        <f t="shared" si="56"/>
        <v/>
      </c>
      <c r="S1202" s="2" t="str">
        <f>IFERROR(IF($F1202="","",INDEX(リスト!$C:$C,MATCH($F1202,リスト!$B:$B,0))),"")</f>
        <v/>
      </c>
      <c r="T1202" s="2" t="str">
        <f>IFERROR(IF($K1202="","",INDEX(リスト!$F:$F,MATCH($K1202,リスト!$E:$E,0))),"")</f>
        <v/>
      </c>
      <c r="U1202" s="2" t="str">
        <f>IF($B1202="","",RIGHT($G1202*1000+200+COUNTIF($G$2:$G1202,$G1202),9))</f>
        <v/>
      </c>
      <c r="V1202" s="2" t="str">
        <f>IF(OR($B1202="",設定!$I$15="",設定!$I$15="独立"),"",IF($M1202="","　－　",IF($L1202="",IF(設定!$I$15="所・名","　－　・"&amp;$M1202,IF(設定!$I$15="所/名","　－　 / "&amp;$M1202,IF(設定!$I$15="(所)名","(　－　) "&amp;$M1202,IF(設定!$I$15="名・所",$M1202&amp;"・　－　",IF(設定!$I$15="名/所",$M1202&amp;" / 　－　",IF(設定!$I$15="名(所)",$M1202&amp;"(　－　)")))))),IF(設定!$I$15="所・名",INDEX(リスト!$S$2:$S$48,MATCH($L1202,リスト!$R$2:$R$48,0))&amp;"・"&amp;$M1202,IF(設定!$I$15="所/名",INDEX(リスト!$S$2:$S$48,MATCH($L1202,リスト!$R$2:$R$48,0))&amp;" / "&amp;$M1202,IF(設定!$I$15="(所)名","("&amp;INDEX(リスト!$S$2:$S$48,MATCH($L1202,リスト!$R$2:$R$48,0))&amp;") "&amp;$M1202,IF(設定!$I$15="名・所",$M1202&amp;"・"&amp;INDEX(リスト!$S$2:$S$48,MATCH($L1202,リスト!$R$2:$R$48,0)),IF(設定!$I$15="名/所",$M1202&amp;" / "&amp;INDEX(リスト!$S$2:$S$48,MATCH($L1202,リスト!$R$2:$R$48,0)),IF(設定!$I$15="名(所)",$M1202&amp;" ("&amp;INDEX(リスト!$S$2:$S$48,MATCH($L1202,リスト!$R$2:$R$48,0))&amp;")")))))))))</f>
        <v/>
      </c>
    </row>
    <row r="1203" spans="15:22" x14ac:dyDescent="0.4">
      <c r="O1203" s="2" t="str">
        <f>IFERROR(IF($B1203="","",INDEX(所属情報!$E:$E,MATCH($A1203,所属情報!$A:$A,0))),"")</f>
        <v/>
      </c>
      <c r="P1203" s="2" t="str">
        <f t="shared" si="54"/>
        <v/>
      </c>
      <c r="Q1203" s="2" t="str">
        <f t="shared" si="55"/>
        <v/>
      </c>
      <c r="R1203" s="2" t="str">
        <f t="shared" si="56"/>
        <v/>
      </c>
      <c r="S1203" s="2" t="str">
        <f>IFERROR(IF($F1203="","",INDEX(リスト!$C:$C,MATCH($F1203,リスト!$B:$B,0))),"")</f>
        <v/>
      </c>
      <c r="T1203" s="2" t="str">
        <f>IFERROR(IF($K1203="","",INDEX(リスト!$F:$F,MATCH($K1203,リスト!$E:$E,0))),"")</f>
        <v/>
      </c>
      <c r="U1203" s="2" t="str">
        <f>IF($B1203="","",RIGHT($G1203*1000+200+COUNTIF($G$2:$G1203,$G1203),9))</f>
        <v/>
      </c>
      <c r="V1203" s="2" t="str">
        <f>IF(OR($B1203="",設定!$I$15="",設定!$I$15="独立"),"",IF($M1203="","　－　",IF($L1203="",IF(設定!$I$15="所・名","　－　・"&amp;$M1203,IF(設定!$I$15="所/名","　－　 / "&amp;$M1203,IF(設定!$I$15="(所)名","(　－　) "&amp;$M1203,IF(設定!$I$15="名・所",$M1203&amp;"・　－　",IF(設定!$I$15="名/所",$M1203&amp;" / 　－　",IF(設定!$I$15="名(所)",$M1203&amp;"(　－　)")))))),IF(設定!$I$15="所・名",INDEX(リスト!$S$2:$S$48,MATCH($L1203,リスト!$R$2:$R$48,0))&amp;"・"&amp;$M1203,IF(設定!$I$15="所/名",INDEX(リスト!$S$2:$S$48,MATCH($L1203,リスト!$R$2:$R$48,0))&amp;" / "&amp;$M1203,IF(設定!$I$15="(所)名","("&amp;INDEX(リスト!$S$2:$S$48,MATCH($L1203,リスト!$R$2:$R$48,0))&amp;") "&amp;$M1203,IF(設定!$I$15="名・所",$M1203&amp;"・"&amp;INDEX(リスト!$S$2:$S$48,MATCH($L1203,リスト!$R$2:$R$48,0)),IF(設定!$I$15="名/所",$M1203&amp;" / "&amp;INDEX(リスト!$S$2:$S$48,MATCH($L1203,リスト!$R$2:$R$48,0)),IF(設定!$I$15="名(所)",$M1203&amp;" ("&amp;INDEX(リスト!$S$2:$S$48,MATCH($L1203,リスト!$R$2:$R$48,0))&amp;")")))))))))</f>
        <v/>
      </c>
    </row>
    <row r="1204" spans="15:22" x14ac:dyDescent="0.4">
      <c r="O1204" s="2" t="str">
        <f>IFERROR(IF($B1204="","",INDEX(所属情報!$E:$E,MATCH($A1204,所属情報!$A:$A,0))),"")</f>
        <v/>
      </c>
      <c r="P1204" s="2" t="str">
        <f t="shared" si="54"/>
        <v/>
      </c>
      <c r="Q1204" s="2" t="str">
        <f t="shared" si="55"/>
        <v/>
      </c>
      <c r="R1204" s="2" t="str">
        <f t="shared" si="56"/>
        <v/>
      </c>
      <c r="S1204" s="2" t="str">
        <f>IFERROR(IF($F1204="","",INDEX(リスト!$C:$C,MATCH($F1204,リスト!$B:$B,0))),"")</f>
        <v/>
      </c>
      <c r="T1204" s="2" t="str">
        <f>IFERROR(IF($K1204="","",INDEX(リスト!$F:$F,MATCH($K1204,リスト!$E:$E,0))),"")</f>
        <v/>
      </c>
      <c r="U1204" s="2" t="str">
        <f>IF($B1204="","",RIGHT($G1204*1000+200+COUNTIF($G$2:$G1204,$G1204),9))</f>
        <v/>
      </c>
      <c r="V1204" s="2" t="str">
        <f>IF(OR($B1204="",設定!$I$15="",設定!$I$15="独立"),"",IF($M1204="","　－　",IF($L1204="",IF(設定!$I$15="所・名","　－　・"&amp;$M1204,IF(設定!$I$15="所/名","　－　 / "&amp;$M1204,IF(設定!$I$15="(所)名","(　－　) "&amp;$M1204,IF(設定!$I$15="名・所",$M1204&amp;"・　－　",IF(設定!$I$15="名/所",$M1204&amp;" / 　－　",IF(設定!$I$15="名(所)",$M1204&amp;"(　－　)")))))),IF(設定!$I$15="所・名",INDEX(リスト!$S$2:$S$48,MATCH($L1204,リスト!$R$2:$R$48,0))&amp;"・"&amp;$M1204,IF(設定!$I$15="所/名",INDEX(リスト!$S$2:$S$48,MATCH($L1204,リスト!$R$2:$R$48,0))&amp;" / "&amp;$M1204,IF(設定!$I$15="(所)名","("&amp;INDEX(リスト!$S$2:$S$48,MATCH($L1204,リスト!$R$2:$R$48,0))&amp;") "&amp;$M1204,IF(設定!$I$15="名・所",$M1204&amp;"・"&amp;INDEX(リスト!$S$2:$S$48,MATCH($L1204,リスト!$R$2:$R$48,0)),IF(設定!$I$15="名/所",$M1204&amp;" / "&amp;INDEX(リスト!$S$2:$S$48,MATCH($L1204,リスト!$R$2:$R$48,0)),IF(設定!$I$15="名(所)",$M1204&amp;" ("&amp;INDEX(リスト!$S$2:$S$48,MATCH($L1204,リスト!$R$2:$R$48,0))&amp;")")))))))))</f>
        <v/>
      </c>
    </row>
    <row r="1205" spans="15:22" x14ac:dyDescent="0.4">
      <c r="O1205" s="2" t="str">
        <f>IFERROR(IF($B1205="","",INDEX(所属情報!$E:$E,MATCH($A1205,所属情報!$A:$A,0))),"")</f>
        <v/>
      </c>
      <c r="P1205" s="2" t="str">
        <f t="shared" si="54"/>
        <v/>
      </c>
      <c r="Q1205" s="2" t="str">
        <f t="shared" si="55"/>
        <v/>
      </c>
      <c r="R1205" s="2" t="str">
        <f t="shared" si="56"/>
        <v/>
      </c>
      <c r="S1205" s="2" t="str">
        <f>IFERROR(IF($F1205="","",INDEX(リスト!$C:$C,MATCH($F1205,リスト!$B:$B,0))),"")</f>
        <v/>
      </c>
      <c r="T1205" s="2" t="str">
        <f>IFERROR(IF($K1205="","",INDEX(リスト!$F:$F,MATCH($K1205,リスト!$E:$E,0))),"")</f>
        <v/>
      </c>
      <c r="U1205" s="2" t="str">
        <f>IF($B1205="","",RIGHT($G1205*1000+200+COUNTIF($G$2:$G1205,$G1205),9))</f>
        <v/>
      </c>
      <c r="V1205" s="2" t="str">
        <f>IF(OR($B1205="",設定!$I$15="",設定!$I$15="独立"),"",IF($M1205="","　－　",IF($L1205="",IF(設定!$I$15="所・名","　－　・"&amp;$M1205,IF(設定!$I$15="所/名","　－　 / "&amp;$M1205,IF(設定!$I$15="(所)名","(　－　) "&amp;$M1205,IF(設定!$I$15="名・所",$M1205&amp;"・　－　",IF(設定!$I$15="名/所",$M1205&amp;" / 　－　",IF(設定!$I$15="名(所)",$M1205&amp;"(　－　)")))))),IF(設定!$I$15="所・名",INDEX(リスト!$S$2:$S$48,MATCH($L1205,リスト!$R$2:$R$48,0))&amp;"・"&amp;$M1205,IF(設定!$I$15="所/名",INDEX(リスト!$S$2:$S$48,MATCH($L1205,リスト!$R$2:$R$48,0))&amp;" / "&amp;$M1205,IF(設定!$I$15="(所)名","("&amp;INDEX(リスト!$S$2:$S$48,MATCH($L1205,リスト!$R$2:$R$48,0))&amp;") "&amp;$M1205,IF(設定!$I$15="名・所",$M1205&amp;"・"&amp;INDEX(リスト!$S$2:$S$48,MATCH($L1205,リスト!$R$2:$R$48,0)),IF(設定!$I$15="名/所",$M1205&amp;" / "&amp;INDEX(リスト!$S$2:$S$48,MATCH($L1205,リスト!$R$2:$R$48,0)),IF(設定!$I$15="名(所)",$M1205&amp;" ("&amp;INDEX(リスト!$S$2:$S$48,MATCH($L1205,リスト!$R$2:$R$48,0))&amp;")")))))))))</f>
        <v/>
      </c>
    </row>
    <row r="1206" spans="15:22" x14ac:dyDescent="0.4">
      <c r="O1206" s="2" t="str">
        <f>IFERROR(IF($B1206="","",INDEX(所属情報!$E:$E,MATCH($A1206,所属情報!$A:$A,0))),"")</f>
        <v/>
      </c>
      <c r="P1206" s="2" t="str">
        <f t="shared" si="54"/>
        <v/>
      </c>
      <c r="Q1206" s="2" t="str">
        <f t="shared" si="55"/>
        <v/>
      </c>
      <c r="R1206" s="2" t="str">
        <f t="shared" si="56"/>
        <v/>
      </c>
      <c r="S1206" s="2" t="str">
        <f>IFERROR(IF($F1206="","",INDEX(リスト!$C:$C,MATCH($F1206,リスト!$B:$B,0))),"")</f>
        <v/>
      </c>
      <c r="T1206" s="2" t="str">
        <f>IFERROR(IF($K1206="","",INDEX(リスト!$F:$F,MATCH($K1206,リスト!$E:$E,0))),"")</f>
        <v/>
      </c>
      <c r="U1206" s="2" t="str">
        <f>IF($B1206="","",RIGHT($G1206*1000+200+COUNTIF($G$2:$G1206,$G1206),9))</f>
        <v/>
      </c>
      <c r="V1206" s="2" t="str">
        <f>IF(OR($B1206="",設定!$I$15="",設定!$I$15="独立"),"",IF($M1206="","　－　",IF($L1206="",IF(設定!$I$15="所・名","　－　・"&amp;$M1206,IF(設定!$I$15="所/名","　－　 / "&amp;$M1206,IF(設定!$I$15="(所)名","(　－　) "&amp;$M1206,IF(設定!$I$15="名・所",$M1206&amp;"・　－　",IF(設定!$I$15="名/所",$M1206&amp;" / 　－　",IF(設定!$I$15="名(所)",$M1206&amp;"(　－　)")))))),IF(設定!$I$15="所・名",INDEX(リスト!$S$2:$S$48,MATCH($L1206,リスト!$R$2:$R$48,0))&amp;"・"&amp;$M1206,IF(設定!$I$15="所/名",INDEX(リスト!$S$2:$S$48,MATCH($L1206,リスト!$R$2:$R$48,0))&amp;" / "&amp;$M1206,IF(設定!$I$15="(所)名","("&amp;INDEX(リスト!$S$2:$S$48,MATCH($L1206,リスト!$R$2:$R$48,0))&amp;") "&amp;$M1206,IF(設定!$I$15="名・所",$M1206&amp;"・"&amp;INDEX(リスト!$S$2:$S$48,MATCH($L1206,リスト!$R$2:$R$48,0)),IF(設定!$I$15="名/所",$M1206&amp;" / "&amp;INDEX(リスト!$S$2:$S$48,MATCH($L1206,リスト!$R$2:$R$48,0)),IF(設定!$I$15="名(所)",$M1206&amp;" ("&amp;INDEX(リスト!$S$2:$S$48,MATCH($L1206,リスト!$R$2:$R$48,0))&amp;")")))))))))</f>
        <v/>
      </c>
    </row>
    <row r="1207" spans="15:22" x14ac:dyDescent="0.4">
      <c r="O1207" s="2" t="str">
        <f>IFERROR(IF($B1207="","",INDEX(所属情報!$E:$E,MATCH($A1207,所属情報!$A:$A,0))),"")</f>
        <v/>
      </c>
      <c r="P1207" s="2" t="str">
        <f t="shared" si="54"/>
        <v/>
      </c>
      <c r="Q1207" s="2" t="str">
        <f t="shared" si="55"/>
        <v/>
      </c>
      <c r="R1207" s="2" t="str">
        <f t="shared" si="56"/>
        <v/>
      </c>
      <c r="S1207" s="2" t="str">
        <f>IFERROR(IF($F1207="","",INDEX(リスト!$C:$C,MATCH($F1207,リスト!$B:$B,0))),"")</f>
        <v/>
      </c>
      <c r="T1207" s="2" t="str">
        <f>IFERROR(IF($K1207="","",INDEX(リスト!$F:$F,MATCH($K1207,リスト!$E:$E,0))),"")</f>
        <v/>
      </c>
      <c r="U1207" s="2" t="str">
        <f>IF($B1207="","",RIGHT($G1207*1000+200+COUNTIF($G$2:$G1207,$G1207),9))</f>
        <v/>
      </c>
      <c r="V1207" s="2" t="str">
        <f>IF(OR($B1207="",設定!$I$15="",設定!$I$15="独立"),"",IF($M1207="","　－　",IF($L1207="",IF(設定!$I$15="所・名","　－　・"&amp;$M1207,IF(設定!$I$15="所/名","　－　 / "&amp;$M1207,IF(設定!$I$15="(所)名","(　－　) "&amp;$M1207,IF(設定!$I$15="名・所",$M1207&amp;"・　－　",IF(設定!$I$15="名/所",$M1207&amp;" / 　－　",IF(設定!$I$15="名(所)",$M1207&amp;"(　－　)")))))),IF(設定!$I$15="所・名",INDEX(リスト!$S$2:$S$48,MATCH($L1207,リスト!$R$2:$R$48,0))&amp;"・"&amp;$M1207,IF(設定!$I$15="所/名",INDEX(リスト!$S$2:$S$48,MATCH($L1207,リスト!$R$2:$R$48,0))&amp;" / "&amp;$M1207,IF(設定!$I$15="(所)名","("&amp;INDEX(リスト!$S$2:$S$48,MATCH($L1207,リスト!$R$2:$R$48,0))&amp;") "&amp;$M1207,IF(設定!$I$15="名・所",$M1207&amp;"・"&amp;INDEX(リスト!$S$2:$S$48,MATCH($L1207,リスト!$R$2:$R$48,0)),IF(設定!$I$15="名/所",$M1207&amp;" / "&amp;INDEX(リスト!$S$2:$S$48,MATCH($L1207,リスト!$R$2:$R$48,0)),IF(設定!$I$15="名(所)",$M1207&amp;" ("&amp;INDEX(リスト!$S$2:$S$48,MATCH($L1207,リスト!$R$2:$R$48,0))&amp;")")))))))))</f>
        <v/>
      </c>
    </row>
    <row r="1208" spans="15:22" x14ac:dyDescent="0.4">
      <c r="O1208" s="2" t="str">
        <f>IFERROR(IF($B1208="","",INDEX(所属情報!$E:$E,MATCH($A1208,所属情報!$A:$A,0))),"")</f>
        <v/>
      </c>
      <c r="P1208" s="2" t="str">
        <f t="shared" si="54"/>
        <v/>
      </c>
      <c r="Q1208" s="2" t="str">
        <f t="shared" si="55"/>
        <v/>
      </c>
      <c r="R1208" s="2" t="str">
        <f t="shared" si="56"/>
        <v/>
      </c>
      <c r="S1208" s="2" t="str">
        <f>IFERROR(IF($F1208="","",INDEX(リスト!$C:$C,MATCH($F1208,リスト!$B:$B,0))),"")</f>
        <v/>
      </c>
      <c r="T1208" s="2" t="str">
        <f>IFERROR(IF($K1208="","",INDEX(リスト!$F:$F,MATCH($K1208,リスト!$E:$E,0))),"")</f>
        <v/>
      </c>
      <c r="U1208" s="2" t="str">
        <f>IF($B1208="","",RIGHT($G1208*1000+200+COUNTIF($G$2:$G1208,$G1208),9))</f>
        <v/>
      </c>
      <c r="V1208" s="2" t="str">
        <f>IF(OR($B1208="",設定!$I$15="",設定!$I$15="独立"),"",IF($M1208="","　－　",IF($L1208="",IF(設定!$I$15="所・名","　－　・"&amp;$M1208,IF(設定!$I$15="所/名","　－　 / "&amp;$M1208,IF(設定!$I$15="(所)名","(　－　) "&amp;$M1208,IF(設定!$I$15="名・所",$M1208&amp;"・　－　",IF(設定!$I$15="名/所",$M1208&amp;" / 　－　",IF(設定!$I$15="名(所)",$M1208&amp;"(　－　)")))))),IF(設定!$I$15="所・名",INDEX(リスト!$S$2:$S$48,MATCH($L1208,リスト!$R$2:$R$48,0))&amp;"・"&amp;$M1208,IF(設定!$I$15="所/名",INDEX(リスト!$S$2:$S$48,MATCH($L1208,リスト!$R$2:$R$48,0))&amp;" / "&amp;$M1208,IF(設定!$I$15="(所)名","("&amp;INDEX(リスト!$S$2:$S$48,MATCH($L1208,リスト!$R$2:$R$48,0))&amp;") "&amp;$M1208,IF(設定!$I$15="名・所",$M1208&amp;"・"&amp;INDEX(リスト!$S$2:$S$48,MATCH($L1208,リスト!$R$2:$R$48,0)),IF(設定!$I$15="名/所",$M1208&amp;" / "&amp;INDEX(リスト!$S$2:$S$48,MATCH($L1208,リスト!$R$2:$R$48,0)),IF(設定!$I$15="名(所)",$M1208&amp;" ("&amp;INDEX(リスト!$S$2:$S$48,MATCH($L1208,リスト!$R$2:$R$48,0))&amp;")")))))))))</f>
        <v/>
      </c>
    </row>
    <row r="1209" spans="15:22" x14ac:dyDescent="0.4">
      <c r="O1209" s="2" t="str">
        <f>IFERROR(IF($B1209="","",INDEX(所属情報!$E:$E,MATCH($A1209,所属情報!$A:$A,0))),"")</f>
        <v/>
      </c>
      <c r="P1209" s="2" t="str">
        <f t="shared" si="54"/>
        <v/>
      </c>
      <c r="Q1209" s="2" t="str">
        <f t="shared" si="55"/>
        <v/>
      </c>
      <c r="R1209" s="2" t="str">
        <f t="shared" si="56"/>
        <v/>
      </c>
      <c r="S1209" s="2" t="str">
        <f>IFERROR(IF($F1209="","",INDEX(リスト!$C:$C,MATCH($F1209,リスト!$B:$B,0))),"")</f>
        <v/>
      </c>
      <c r="T1209" s="2" t="str">
        <f>IFERROR(IF($K1209="","",INDEX(リスト!$F:$F,MATCH($K1209,リスト!$E:$E,0))),"")</f>
        <v/>
      </c>
      <c r="U1209" s="2" t="str">
        <f>IF($B1209="","",RIGHT($G1209*1000+200+COUNTIF($G$2:$G1209,$G1209),9))</f>
        <v/>
      </c>
      <c r="V1209" s="2" t="str">
        <f>IF(OR($B1209="",設定!$I$15="",設定!$I$15="独立"),"",IF($M1209="","　－　",IF($L1209="",IF(設定!$I$15="所・名","　－　・"&amp;$M1209,IF(設定!$I$15="所/名","　－　 / "&amp;$M1209,IF(設定!$I$15="(所)名","(　－　) "&amp;$M1209,IF(設定!$I$15="名・所",$M1209&amp;"・　－　",IF(設定!$I$15="名/所",$M1209&amp;" / 　－　",IF(設定!$I$15="名(所)",$M1209&amp;"(　－　)")))))),IF(設定!$I$15="所・名",INDEX(リスト!$S$2:$S$48,MATCH($L1209,リスト!$R$2:$R$48,0))&amp;"・"&amp;$M1209,IF(設定!$I$15="所/名",INDEX(リスト!$S$2:$S$48,MATCH($L1209,リスト!$R$2:$R$48,0))&amp;" / "&amp;$M1209,IF(設定!$I$15="(所)名","("&amp;INDEX(リスト!$S$2:$S$48,MATCH($L1209,リスト!$R$2:$R$48,0))&amp;") "&amp;$M1209,IF(設定!$I$15="名・所",$M1209&amp;"・"&amp;INDEX(リスト!$S$2:$S$48,MATCH($L1209,リスト!$R$2:$R$48,0)),IF(設定!$I$15="名/所",$M1209&amp;" / "&amp;INDEX(リスト!$S$2:$S$48,MATCH($L1209,リスト!$R$2:$R$48,0)),IF(設定!$I$15="名(所)",$M1209&amp;" ("&amp;INDEX(リスト!$S$2:$S$48,MATCH($L1209,リスト!$R$2:$R$48,0))&amp;")")))))))))</f>
        <v/>
      </c>
    </row>
    <row r="1210" spans="15:22" x14ac:dyDescent="0.4">
      <c r="O1210" s="2" t="str">
        <f>IFERROR(IF($B1210="","",INDEX(所属情報!$E:$E,MATCH($A1210,所属情報!$A:$A,0))),"")</f>
        <v/>
      </c>
      <c r="P1210" s="2" t="str">
        <f t="shared" si="54"/>
        <v/>
      </c>
      <c r="Q1210" s="2" t="str">
        <f t="shared" si="55"/>
        <v/>
      </c>
      <c r="R1210" s="2" t="str">
        <f t="shared" si="56"/>
        <v/>
      </c>
      <c r="S1210" s="2" t="str">
        <f>IFERROR(IF($F1210="","",INDEX(リスト!$C:$C,MATCH($F1210,リスト!$B:$B,0))),"")</f>
        <v/>
      </c>
      <c r="T1210" s="2" t="str">
        <f>IFERROR(IF($K1210="","",INDEX(リスト!$F:$F,MATCH($K1210,リスト!$E:$E,0))),"")</f>
        <v/>
      </c>
      <c r="U1210" s="2" t="str">
        <f>IF($B1210="","",RIGHT($G1210*1000+200+COUNTIF($G$2:$G1210,$G1210),9))</f>
        <v/>
      </c>
      <c r="V1210" s="2" t="str">
        <f>IF(OR($B1210="",設定!$I$15="",設定!$I$15="独立"),"",IF($M1210="","　－　",IF($L1210="",IF(設定!$I$15="所・名","　－　・"&amp;$M1210,IF(設定!$I$15="所/名","　－　 / "&amp;$M1210,IF(設定!$I$15="(所)名","(　－　) "&amp;$M1210,IF(設定!$I$15="名・所",$M1210&amp;"・　－　",IF(設定!$I$15="名/所",$M1210&amp;" / 　－　",IF(設定!$I$15="名(所)",$M1210&amp;"(　－　)")))))),IF(設定!$I$15="所・名",INDEX(リスト!$S$2:$S$48,MATCH($L1210,リスト!$R$2:$R$48,0))&amp;"・"&amp;$M1210,IF(設定!$I$15="所/名",INDEX(リスト!$S$2:$S$48,MATCH($L1210,リスト!$R$2:$R$48,0))&amp;" / "&amp;$M1210,IF(設定!$I$15="(所)名","("&amp;INDEX(リスト!$S$2:$S$48,MATCH($L1210,リスト!$R$2:$R$48,0))&amp;") "&amp;$M1210,IF(設定!$I$15="名・所",$M1210&amp;"・"&amp;INDEX(リスト!$S$2:$S$48,MATCH($L1210,リスト!$R$2:$R$48,0)),IF(設定!$I$15="名/所",$M1210&amp;" / "&amp;INDEX(リスト!$S$2:$S$48,MATCH($L1210,リスト!$R$2:$R$48,0)),IF(設定!$I$15="名(所)",$M1210&amp;" ("&amp;INDEX(リスト!$S$2:$S$48,MATCH($L1210,リスト!$R$2:$R$48,0))&amp;")")))))))))</f>
        <v/>
      </c>
    </row>
    <row r="1211" spans="15:22" x14ac:dyDescent="0.4">
      <c r="O1211" s="2" t="str">
        <f>IFERROR(IF($B1211="","",INDEX(所属情報!$E:$E,MATCH($A1211,所属情報!$A:$A,0))),"")</f>
        <v/>
      </c>
      <c r="P1211" s="2" t="str">
        <f t="shared" si="54"/>
        <v/>
      </c>
      <c r="Q1211" s="2" t="str">
        <f t="shared" si="55"/>
        <v/>
      </c>
      <c r="R1211" s="2" t="str">
        <f t="shared" si="56"/>
        <v/>
      </c>
      <c r="S1211" s="2" t="str">
        <f>IFERROR(IF($F1211="","",INDEX(リスト!$C:$C,MATCH($F1211,リスト!$B:$B,0))),"")</f>
        <v/>
      </c>
      <c r="T1211" s="2" t="str">
        <f>IFERROR(IF($K1211="","",INDEX(リスト!$F:$F,MATCH($K1211,リスト!$E:$E,0))),"")</f>
        <v/>
      </c>
      <c r="U1211" s="2" t="str">
        <f>IF($B1211="","",RIGHT($G1211*1000+200+COUNTIF($G$2:$G1211,$G1211),9))</f>
        <v/>
      </c>
      <c r="V1211" s="2" t="str">
        <f>IF(OR($B1211="",設定!$I$15="",設定!$I$15="独立"),"",IF($M1211="","　－　",IF($L1211="",IF(設定!$I$15="所・名","　－　・"&amp;$M1211,IF(設定!$I$15="所/名","　－　 / "&amp;$M1211,IF(設定!$I$15="(所)名","(　－　) "&amp;$M1211,IF(設定!$I$15="名・所",$M1211&amp;"・　－　",IF(設定!$I$15="名/所",$M1211&amp;" / 　－　",IF(設定!$I$15="名(所)",$M1211&amp;"(　－　)")))))),IF(設定!$I$15="所・名",INDEX(リスト!$S$2:$S$48,MATCH($L1211,リスト!$R$2:$R$48,0))&amp;"・"&amp;$M1211,IF(設定!$I$15="所/名",INDEX(リスト!$S$2:$S$48,MATCH($L1211,リスト!$R$2:$R$48,0))&amp;" / "&amp;$M1211,IF(設定!$I$15="(所)名","("&amp;INDEX(リスト!$S$2:$S$48,MATCH($L1211,リスト!$R$2:$R$48,0))&amp;") "&amp;$M1211,IF(設定!$I$15="名・所",$M1211&amp;"・"&amp;INDEX(リスト!$S$2:$S$48,MATCH($L1211,リスト!$R$2:$R$48,0)),IF(設定!$I$15="名/所",$M1211&amp;" / "&amp;INDEX(リスト!$S$2:$S$48,MATCH($L1211,リスト!$R$2:$R$48,0)),IF(設定!$I$15="名(所)",$M1211&amp;" ("&amp;INDEX(リスト!$S$2:$S$48,MATCH($L1211,リスト!$R$2:$R$48,0))&amp;")")))))))))</f>
        <v/>
      </c>
    </row>
    <row r="1212" spans="15:22" x14ac:dyDescent="0.4">
      <c r="O1212" s="2" t="str">
        <f>IFERROR(IF($B1212="","",INDEX(所属情報!$E:$E,MATCH($A1212,所属情報!$A:$A,0))),"")</f>
        <v/>
      </c>
      <c r="P1212" s="2" t="str">
        <f t="shared" si="54"/>
        <v/>
      </c>
      <c r="Q1212" s="2" t="str">
        <f t="shared" si="55"/>
        <v/>
      </c>
      <c r="R1212" s="2" t="str">
        <f t="shared" si="56"/>
        <v/>
      </c>
      <c r="S1212" s="2" t="str">
        <f>IFERROR(IF($F1212="","",INDEX(リスト!$C:$C,MATCH($F1212,リスト!$B:$B,0))),"")</f>
        <v/>
      </c>
      <c r="T1212" s="2" t="str">
        <f>IFERROR(IF($K1212="","",INDEX(リスト!$F:$F,MATCH($K1212,リスト!$E:$E,0))),"")</f>
        <v/>
      </c>
      <c r="U1212" s="2" t="str">
        <f>IF($B1212="","",RIGHT($G1212*1000+200+COUNTIF($G$2:$G1212,$G1212),9))</f>
        <v/>
      </c>
      <c r="V1212" s="2" t="str">
        <f>IF(OR($B1212="",設定!$I$15="",設定!$I$15="独立"),"",IF($M1212="","　－　",IF($L1212="",IF(設定!$I$15="所・名","　－　・"&amp;$M1212,IF(設定!$I$15="所/名","　－　 / "&amp;$M1212,IF(設定!$I$15="(所)名","(　－　) "&amp;$M1212,IF(設定!$I$15="名・所",$M1212&amp;"・　－　",IF(設定!$I$15="名/所",$M1212&amp;" / 　－　",IF(設定!$I$15="名(所)",$M1212&amp;"(　－　)")))))),IF(設定!$I$15="所・名",INDEX(リスト!$S$2:$S$48,MATCH($L1212,リスト!$R$2:$R$48,0))&amp;"・"&amp;$M1212,IF(設定!$I$15="所/名",INDEX(リスト!$S$2:$S$48,MATCH($L1212,リスト!$R$2:$R$48,0))&amp;" / "&amp;$M1212,IF(設定!$I$15="(所)名","("&amp;INDEX(リスト!$S$2:$S$48,MATCH($L1212,リスト!$R$2:$R$48,0))&amp;") "&amp;$M1212,IF(設定!$I$15="名・所",$M1212&amp;"・"&amp;INDEX(リスト!$S$2:$S$48,MATCH($L1212,リスト!$R$2:$R$48,0)),IF(設定!$I$15="名/所",$M1212&amp;" / "&amp;INDEX(リスト!$S$2:$S$48,MATCH($L1212,リスト!$R$2:$R$48,0)),IF(設定!$I$15="名(所)",$M1212&amp;" ("&amp;INDEX(リスト!$S$2:$S$48,MATCH($L1212,リスト!$R$2:$R$48,0))&amp;")")))))))))</f>
        <v/>
      </c>
    </row>
    <row r="1213" spans="15:22" x14ac:dyDescent="0.4">
      <c r="O1213" s="2" t="str">
        <f>IFERROR(IF($B1213="","",INDEX(所属情報!$E:$E,MATCH($A1213,所属情報!$A:$A,0))),"")</f>
        <v/>
      </c>
      <c r="P1213" s="2" t="str">
        <f t="shared" si="54"/>
        <v/>
      </c>
      <c r="Q1213" s="2" t="str">
        <f t="shared" si="55"/>
        <v/>
      </c>
      <c r="R1213" s="2" t="str">
        <f t="shared" si="56"/>
        <v/>
      </c>
      <c r="S1213" s="2" t="str">
        <f>IFERROR(IF($F1213="","",INDEX(リスト!$C:$C,MATCH($F1213,リスト!$B:$B,0))),"")</f>
        <v/>
      </c>
      <c r="T1213" s="2" t="str">
        <f>IFERROR(IF($K1213="","",INDEX(リスト!$F:$F,MATCH($K1213,リスト!$E:$E,0))),"")</f>
        <v/>
      </c>
      <c r="U1213" s="2" t="str">
        <f>IF($B1213="","",RIGHT($G1213*1000+200+COUNTIF($G$2:$G1213,$G1213),9))</f>
        <v/>
      </c>
      <c r="V1213" s="2" t="str">
        <f>IF(OR($B1213="",設定!$I$15="",設定!$I$15="独立"),"",IF($M1213="","　－　",IF($L1213="",IF(設定!$I$15="所・名","　－　・"&amp;$M1213,IF(設定!$I$15="所/名","　－　 / "&amp;$M1213,IF(設定!$I$15="(所)名","(　－　) "&amp;$M1213,IF(設定!$I$15="名・所",$M1213&amp;"・　－　",IF(設定!$I$15="名/所",$M1213&amp;" / 　－　",IF(設定!$I$15="名(所)",$M1213&amp;"(　－　)")))))),IF(設定!$I$15="所・名",INDEX(リスト!$S$2:$S$48,MATCH($L1213,リスト!$R$2:$R$48,0))&amp;"・"&amp;$M1213,IF(設定!$I$15="所/名",INDEX(リスト!$S$2:$S$48,MATCH($L1213,リスト!$R$2:$R$48,0))&amp;" / "&amp;$M1213,IF(設定!$I$15="(所)名","("&amp;INDEX(リスト!$S$2:$S$48,MATCH($L1213,リスト!$R$2:$R$48,0))&amp;") "&amp;$M1213,IF(設定!$I$15="名・所",$M1213&amp;"・"&amp;INDEX(リスト!$S$2:$S$48,MATCH($L1213,リスト!$R$2:$R$48,0)),IF(設定!$I$15="名/所",$M1213&amp;" / "&amp;INDEX(リスト!$S$2:$S$48,MATCH($L1213,リスト!$R$2:$R$48,0)),IF(設定!$I$15="名(所)",$M1213&amp;" ("&amp;INDEX(リスト!$S$2:$S$48,MATCH($L1213,リスト!$R$2:$R$48,0))&amp;")")))))))))</f>
        <v/>
      </c>
    </row>
    <row r="1214" spans="15:22" x14ac:dyDescent="0.4">
      <c r="O1214" s="2" t="str">
        <f>IFERROR(IF($B1214="","",INDEX(所属情報!$E:$E,MATCH($A1214,所属情報!$A:$A,0))),"")</f>
        <v/>
      </c>
      <c r="P1214" s="2" t="str">
        <f t="shared" si="54"/>
        <v/>
      </c>
      <c r="Q1214" s="2" t="str">
        <f t="shared" si="55"/>
        <v/>
      </c>
      <c r="R1214" s="2" t="str">
        <f t="shared" si="56"/>
        <v/>
      </c>
      <c r="S1214" s="2" t="str">
        <f>IFERROR(IF($F1214="","",INDEX(リスト!$C:$C,MATCH($F1214,リスト!$B:$B,0))),"")</f>
        <v/>
      </c>
      <c r="T1214" s="2" t="str">
        <f>IFERROR(IF($K1214="","",INDEX(リスト!$F:$F,MATCH($K1214,リスト!$E:$E,0))),"")</f>
        <v/>
      </c>
      <c r="U1214" s="2" t="str">
        <f>IF($B1214="","",RIGHT($G1214*1000+200+COUNTIF($G$2:$G1214,$G1214),9))</f>
        <v/>
      </c>
      <c r="V1214" s="2" t="str">
        <f>IF(OR($B1214="",設定!$I$15="",設定!$I$15="独立"),"",IF($M1214="","　－　",IF($L1214="",IF(設定!$I$15="所・名","　－　・"&amp;$M1214,IF(設定!$I$15="所/名","　－　 / "&amp;$M1214,IF(設定!$I$15="(所)名","(　－　) "&amp;$M1214,IF(設定!$I$15="名・所",$M1214&amp;"・　－　",IF(設定!$I$15="名/所",$M1214&amp;" / 　－　",IF(設定!$I$15="名(所)",$M1214&amp;"(　－　)")))))),IF(設定!$I$15="所・名",INDEX(リスト!$S$2:$S$48,MATCH($L1214,リスト!$R$2:$R$48,0))&amp;"・"&amp;$M1214,IF(設定!$I$15="所/名",INDEX(リスト!$S$2:$S$48,MATCH($L1214,リスト!$R$2:$R$48,0))&amp;" / "&amp;$M1214,IF(設定!$I$15="(所)名","("&amp;INDEX(リスト!$S$2:$S$48,MATCH($L1214,リスト!$R$2:$R$48,0))&amp;") "&amp;$M1214,IF(設定!$I$15="名・所",$M1214&amp;"・"&amp;INDEX(リスト!$S$2:$S$48,MATCH($L1214,リスト!$R$2:$R$48,0)),IF(設定!$I$15="名/所",$M1214&amp;" / "&amp;INDEX(リスト!$S$2:$S$48,MATCH($L1214,リスト!$R$2:$R$48,0)),IF(設定!$I$15="名(所)",$M1214&amp;" ("&amp;INDEX(リスト!$S$2:$S$48,MATCH($L1214,リスト!$R$2:$R$48,0))&amp;")")))))))))</f>
        <v/>
      </c>
    </row>
    <row r="1215" spans="15:22" x14ac:dyDescent="0.4">
      <c r="O1215" s="2" t="str">
        <f>IFERROR(IF($B1215="","",INDEX(所属情報!$E:$E,MATCH($A1215,所属情報!$A:$A,0))),"")</f>
        <v/>
      </c>
      <c r="P1215" s="2" t="str">
        <f t="shared" si="54"/>
        <v/>
      </c>
      <c r="Q1215" s="2" t="str">
        <f t="shared" si="55"/>
        <v/>
      </c>
      <c r="R1215" s="2" t="str">
        <f t="shared" si="56"/>
        <v/>
      </c>
      <c r="S1215" s="2" t="str">
        <f>IFERROR(IF($F1215="","",INDEX(リスト!$C:$C,MATCH($F1215,リスト!$B:$B,0))),"")</f>
        <v/>
      </c>
      <c r="T1215" s="2" t="str">
        <f>IFERROR(IF($K1215="","",INDEX(リスト!$F:$F,MATCH($K1215,リスト!$E:$E,0))),"")</f>
        <v/>
      </c>
      <c r="U1215" s="2" t="str">
        <f>IF($B1215="","",RIGHT($G1215*1000+200+COUNTIF($G$2:$G1215,$G1215),9))</f>
        <v/>
      </c>
      <c r="V1215" s="2" t="str">
        <f>IF(OR($B1215="",設定!$I$15="",設定!$I$15="独立"),"",IF($M1215="","　－　",IF($L1215="",IF(設定!$I$15="所・名","　－　・"&amp;$M1215,IF(設定!$I$15="所/名","　－　 / "&amp;$M1215,IF(設定!$I$15="(所)名","(　－　) "&amp;$M1215,IF(設定!$I$15="名・所",$M1215&amp;"・　－　",IF(設定!$I$15="名/所",$M1215&amp;" / 　－　",IF(設定!$I$15="名(所)",$M1215&amp;"(　－　)")))))),IF(設定!$I$15="所・名",INDEX(リスト!$S$2:$S$48,MATCH($L1215,リスト!$R$2:$R$48,0))&amp;"・"&amp;$M1215,IF(設定!$I$15="所/名",INDEX(リスト!$S$2:$S$48,MATCH($L1215,リスト!$R$2:$R$48,0))&amp;" / "&amp;$M1215,IF(設定!$I$15="(所)名","("&amp;INDEX(リスト!$S$2:$S$48,MATCH($L1215,リスト!$R$2:$R$48,0))&amp;") "&amp;$M1215,IF(設定!$I$15="名・所",$M1215&amp;"・"&amp;INDEX(リスト!$S$2:$S$48,MATCH($L1215,リスト!$R$2:$R$48,0)),IF(設定!$I$15="名/所",$M1215&amp;" / "&amp;INDEX(リスト!$S$2:$S$48,MATCH($L1215,リスト!$R$2:$R$48,0)),IF(設定!$I$15="名(所)",$M1215&amp;" ("&amp;INDEX(リスト!$S$2:$S$48,MATCH($L1215,リスト!$R$2:$R$48,0))&amp;")")))))))))</f>
        <v/>
      </c>
    </row>
    <row r="1216" spans="15:22" x14ac:dyDescent="0.4">
      <c r="O1216" s="2" t="str">
        <f>IFERROR(IF($B1216="","",INDEX(所属情報!$E:$E,MATCH($A1216,所属情報!$A:$A,0))),"")</f>
        <v/>
      </c>
      <c r="P1216" s="2" t="str">
        <f t="shared" si="54"/>
        <v/>
      </c>
      <c r="Q1216" s="2" t="str">
        <f t="shared" si="55"/>
        <v/>
      </c>
      <c r="R1216" s="2" t="str">
        <f t="shared" si="56"/>
        <v/>
      </c>
      <c r="S1216" s="2" t="str">
        <f>IFERROR(IF($F1216="","",INDEX(リスト!$C:$C,MATCH($F1216,リスト!$B:$B,0))),"")</f>
        <v/>
      </c>
      <c r="T1216" s="2" t="str">
        <f>IFERROR(IF($K1216="","",INDEX(リスト!$F:$F,MATCH($K1216,リスト!$E:$E,0))),"")</f>
        <v/>
      </c>
      <c r="U1216" s="2" t="str">
        <f>IF($B1216="","",RIGHT($G1216*1000+200+COUNTIF($G$2:$G1216,$G1216),9))</f>
        <v/>
      </c>
      <c r="V1216" s="2" t="str">
        <f>IF(OR($B1216="",設定!$I$15="",設定!$I$15="独立"),"",IF($M1216="","　－　",IF($L1216="",IF(設定!$I$15="所・名","　－　・"&amp;$M1216,IF(設定!$I$15="所/名","　－　 / "&amp;$M1216,IF(設定!$I$15="(所)名","(　－　) "&amp;$M1216,IF(設定!$I$15="名・所",$M1216&amp;"・　－　",IF(設定!$I$15="名/所",$M1216&amp;" / 　－　",IF(設定!$I$15="名(所)",$M1216&amp;"(　－　)")))))),IF(設定!$I$15="所・名",INDEX(リスト!$S$2:$S$48,MATCH($L1216,リスト!$R$2:$R$48,0))&amp;"・"&amp;$M1216,IF(設定!$I$15="所/名",INDEX(リスト!$S$2:$S$48,MATCH($L1216,リスト!$R$2:$R$48,0))&amp;" / "&amp;$M1216,IF(設定!$I$15="(所)名","("&amp;INDEX(リスト!$S$2:$S$48,MATCH($L1216,リスト!$R$2:$R$48,0))&amp;") "&amp;$M1216,IF(設定!$I$15="名・所",$M1216&amp;"・"&amp;INDEX(リスト!$S$2:$S$48,MATCH($L1216,リスト!$R$2:$R$48,0)),IF(設定!$I$15="名/所",$M1216&amp;" / "&amp;INDEX(リスト!$S$2:$S$48,MATCH($L1216,リスト!$R$2:$R$48,0)),IF(設定!$I$15="名(所)",$M1216&amp;" ("&amp;INDEX(リスト!$S$2:$S$48,MATCH($L1216,リスト!$R$2:$R$48,0))&amp;")")))))))))</f>
        <v/>
      </c>
    </row>
    <row r="1217" spans="15:22" x14ac:dyDescent="0.4">
      <c r="O1217" s="2" t="str">
        <f>IFERROR(IF($B1217="","",INDEX(所属情報!$E:$E,MATCH($A1217,所属情報!$A:$A,0))),"")</f>
        <v/>
      </c>
      <c r="P1217" s="2" t="str">
        <f t="shared" si="54"/>
        <v/>
      </c>
      <c r="Q1217" s="2" t="str">
        <f t="shared" si="55"/>
        <v/>
      </c>
      <c r="R1217" s="2" t="str">
        <f t="shared" si="56"/>
        <v/>
      </c>
      <c r="S1217" s="2" t="str">
        <f>IFERROR(IF($F1217="","",INDEX(リスト!$C:$C,MATCH($F1217,リスト!$B:$B,0))),"")</f>
        <v/>
      </c>
      <c r="T1217" s="2" t="str">
        <f>IFERROR(IF($K1217="","",INDEX(リスト!$F:$F,MATCH($K1217,リスト!$E:$E,0))),"")</f>
        <v/>
      </c>
      <c r="U1217" s="2" t="str">
        <f>IF($B1217="","",RIGHT($G1217*1000+200+COUNTIF($G$2:$G1217,$G1217),9))</f>
        <v/>
      </c>
      <c r="V1217" s="2" t="str">
        <f>IF(OR($B1217="",設定!$I$15="",設定!$I$15="独立"),"",IF($M1217="","　－　",IF($L1217="",IF(設定!$I$15="所・名","　－　・"&amp;$M1217,IF(設定!$I$15="所/名","　－　 / "&amp;$M1217,IF(設定!$I$15="(所)名","(　－　) "&amp;$M1217,IF(設定!$I$15="名・所",$M1217&amp;"・　－　",IF(設定!$I$15="名/所",$M1217&amp;" / 　－　",IF(設定!$I$15="名(所)",$M1217&amp;"(　－　)")))))),IF(設定!$I$15="所・名",INDEX(リスト!$S$2:$S$48,MATCH($L1217,リスト!$R$2:$R$48,0))&amp;"・"&amp;$M1217,IF(設定!$I$15="所/名",INDEX(リスト!$S$2:$S$48,MATCH($L1217,リスト!$R$2:$R$48,0))&amp;" / "&amp;$M1217,IF(設定!$I$15="(所)名","("&amp;INDEX(リスト!$S$2:$S$48,MATCH($L1217,リスト!$R$2:$R$48,0))&amp;") "&amp;$M1217,IF(設定!$I$15="名・所",$M1217&amp;"・"&amp;INDEX(リスト!$S$2:$S$48,MATCH($L1217,リスト!$R$2:$R$48,0)),IF(設定!$I$15="名/所",$M1217&amp;" / "&amp;INDEX(リスト!$S$2:$S$48,MATCH($L1217,リスト!$R$2:$R$48,0)),IF(設定!$I$15="名(所)",$M1217&amp;" ("&amp;INDEX(リスト!$S$2:$S$48,MATCH($L1217,リスト!$R$2:$R$48,0))&amp;")")))))))))</f>
        <v/>
      </c>
    </row>
    <row r="1218" spans="15:22" x14ac:dyDescent="0.4">
      <c r="O1218" s="2" t="str">
        <f>IFERROR(IF($B1218="","",INDEX(所属情報!$E:$E,MATCH($A1218,所属情報!$A:$A,0))),"")</f>
        <v/>
      </c>
      <c r="P1218" s="2" t="str">
        <f t="shared" si="54"/>
        <v/>
      </c>
      <c r="Q1218" s="2" t="str">
        <f t="shared" si="55"/>
        <v/>
      </c>
      <c r="R1218" s="2" t="str">
        <f t="shared" si="56"/>
        <v/>
      </c>
      <c r="S1218" s="2" t="str">
        <f>IFERROR(IF($F1218="","",INDEX(リスト!$C:$C,MATCH($F1218,リスト!$B:$B,0))),"")</f>
        <v/>
      </c>
      <c r="T1218" s="2" t="str">
        <f>IFERROR(IF($K1218="","",INDEX(リスト!$F:$F,MATCH($K1218,リスト!$E:$E,0))),"")</f>
        <v/>
      </c>
      <c r="U1218" s="2" t="str">
        <f>IF($B1218="","",RIGHT($G1218*1000+200+COUNTIF($G$2:$G1218,$G1218),9))</f>
        <v/>
      </c>
      <c r="V1218" s="2" t="str">
        <f>IF(OR($B1218="",設定!$I$15="",設定!$I$15="独立"),"",IF($M1218="","　－　",IF($L1218="",IF(設定!$I$15="所・名","　－　・"&amp;$M1218,IF(設定!$I$15="所/名","　－　 / "&amp;$M1218,IF(設定!$I$15="(所)名","(　－　) "&amp;$M1218,IF(設定!$I$15="名・所",$M1218&amp;"・　－　",IF(設定!$I$15="名/所",$M1218&amp;" / 　－　",IF(設定!$I$15="名(所)",$M1218&amp;"(　－　)")))))),IF(設定!$I$15="所・名",INDEX(リスト!$S$2:$S$48,MATCH($L1218,リスト!$R$2:$R$48,0))&amp;"・"&amp;$M1218,IF(設定!$I$15="所/名",INDEX(リスト!$S$2:$S$48,MATCH($L1218,リスト!$R$2:$R$48,0))&amp;" / "&amp;$M1218,IF(設定!$I$15="(所)名","("&amp;INDEX(リスト!$S$2:$S$48,MATCH($L1218,リスト!$R$2:$R$48,0))&amp;") "&amp;$M1218,IF(設定!$I$15="名・所",$M1218&amp;"・"&amp;INDEX(リスト!$S$2:$S$48,MATCH($L1218,リスト!$R$2:$R$48,0)),IF(設定!$I$15="名/所",$M1218&amp;" / "&amp;INDEX(リスト!$S$2:$S$48,MATCH($L1218,リスト!$R$2:$R$48,0)),IF(設定!$I$15="名(所)",$M1218&amp;" ("&amp;INDEX(リスト!$S$2:$S$48,MATCH($L1218,リスト!$R$2:$R$48,0))&amp;")")))))))))</f>
        <v/>
      </c>
    </row>
    <row r="1219" spans="15:22" x14ac:dyDescent="0.4">
      <c r="O1219" s="2" t="str">
        <f>IFERROR(IF($B1219="","",INDEX(所属情報!$E:$E,MATCH($A1219,所属情報!$A:$A,0))),"")</f>
        <v/>
      </c>
      <c r="P1219" s="2" t="str">
        <f t="shared" ref="P1219:P1282" si="57">IF($C1219="","",IF($E1219="",$C1219,$C1219&amp;" ("&amp;$E1219&amp;")"))</f>
        <v/>
      </c>
      <c r="Q1219" s="2" t="str">
        <f t="shared" ref="Q1219:Q1282" si="58">IF($D1219="","",ASC($D1219))</f>
        <v/>
      </c>
      <c r="R1219" s="2" t="str">
        <f t="shared" ref="R1219:R1282" si="59">IF($I1219="","",UPPER($I1219)&amp;" "&amp;UPPER(LEFT($J1219,1))&amp;LOWER(RIGHT($J1219,LEN($J1219)-1))&amp;" ("&amp;MID($G1219,3,2)&amp;")")</f>
        <v/>
      </c>
      <c r="S1219" s="2" t="str">
        <f>IFERROR(IF($F1219="","",INDEX(リスト!$C:$C,MATCH($F1219,リスト!$B:$B,0))),"")</f>
        <v/>
      </c>
      <c r="T1219" s="2" t="str">
        <f>IFERROR(IF($K1219="","",INDEX(リスト!$F:$F,MATCH($K1219,リスト!$E:$E,0))),"")</f>
        <v/>
      </c>
      <c r="U1219" s="2" t="str">
        <f>IF($B1219="","",RIGHT($G1219*1000+200+COUNTIF($G$2:$G1219,$G1219),9))</f>
        <v/>
      </c>
      <c r="V1219" s="2" t="str">
        <f>IF(OR($B1219="",設定!$I$15="",設定!$I$15="独立"),"",IF($M1219="","　－　",IF($L1219="",IF(設定!$I$15="所・名","　－　・"&amp;$M1219,IF(設定!$I$15="所/名","　－　 / "&amp;$M1219,IF(設定!$I$15="(所)名","(　－　) "&amp;$M1219,IF(設定!$I$15="名・所",$M1219&amp;"・　－　",IF(設定!$I$15="名/所",$M1219&amp;" / 　－　",IF(設定!$I$15="名(所)",$M1219&amp;"(　－　)")))))),IF(設定!$I$15="所・名",INDEX(リスト!$S$2:$S$48,MATCH($L1219,リスト!$R$2:$R$48,0))&amp;"・"&amp;$M1219,IF(設定!$I$15="所/名",INDEX(リスト!$S$2:$S$48,MATCH($L1219,リスト!$R$2:$R$48,0))&amp;" / "&amp;$M1219,IF(設定!$I$15="(所)名","("&amp;INDEX(リスト!$S$2:$S$48,MATCH($L1219,リスト!$R$2:$R$48,0))&amp;") "&amp;$M1219,IF(設定!$I$15="名・所",$M1219&amp;"・"&amp;INDEX(リスト!$S$2:$S$48,MATCH($L1219,リスト!$R$2:$R$48,0)),IF(設定!$I$15="名/所",$M1219&amp;" / "&amp;INDEX(リスト!$S$2:$S$48,MATCH($L1219,リスト!$R$2:$R$48,0)),IF(設定!$I$15="名(所)",$M1219&amp;" ("&amp;INDEX(リスト!$S$2:$S$48,MATCH($L1219,リスト!$R$2:$R$48,0))&amp;")")))))))))</f>
        <v/>
      </c>
    </row>
    <row r="1220" spans="15:22" x14ac:dyDescent="0.4">
      <c r="O1220" s="2" t="str">
        <f>IFERROR(IF($B1220="","",INDEX(所属情報!$E:$E,MATCH($A1220,所属情報!$A:$A,0))),"")</f>
        <v/>
      </c>
      <c r="P1220" s="2" t="str">
        <f t="shared" si="57"/>
        <v/>
      </c>
      <c r="Q1220" s="2" t="str">
        <f t="shared" si="58"/>
        <v/>
      </c>
      <c r="R1220" s="2" t="str">
        <f t="shared" si="59"/>
        <v/>
      </c>
      <c r="S1220" s="2" t="str">
        <f>IFERROR(IF($F1220="","",INDEX(リスト!$C:$C,MATCH($F1220,リスト!$B:$B,0))),"")</f>
        <v/>
      </c>
      <c r="T1220" s="2" t="str">
        <f>IFERROR(IF($K1220="","",INDEX(リスト!$F:$F,MATCH($K1220,リスト!$E:$E,0))),"")</f>
        <v/>
      </c>
      <c r="U1220" s="2" t="str">
        <f>IF($B1220="","",RIGHT($G1220*1000+200+COUNTIF($G$2:$G1220,$G1220),9))</f>
        <v/>
      </c>
      <c r="V1220" s="2" t="str">
        <f>IF(OR($B1220="",設定!$I$15="",設定!$I$15="独立"),"",IF($M1220="","　－　",IF($L1220="",IF(設定!$I$15="所・名","　－　・"&amp;$M1220,IF(設定!$I$15="所/名","　－　 / "&amp;$M1220,IF(設定!$I$15="(所)名","(　－　) "&amp;$M1220,IF(設定!$I$15="名・所",$M1220&amp;"・　－　",IF(設定!$I$15="名/所",$M1220&amp;" / 　－　",IF(設定!$I$15="名(所)",$M1220&amp;"(　－　)")))))),IF(設定!$I$15="所・名",INDEX(リスト!$S$2:$S$48,MATCH($L1220,リスト!$R$2:$R$48,0))&amp;"・"&amp;$M1220,IF(設定!$I$15="所/名",INDEX(リスト!$S$2:$S$48,MATCH($L1220,リスト!$R$2:$R$48,0))&amp;" / "&amp;$M1220,IF(設定!$I$15="(所)名","("&amp;INDEX(リスト!$S$2:$S$48,MATCH($L1220,リスト!$R$2:$R$48,0))&amp;") "&amp;$M1220,IF(設定!$I$15="名・所",$M1220&amp;"・"&amp;INDEX(リスト!$S$2:$S$48,MATCH($L1220,リスト!$R$2:$R$48,0)),IF(設定!$I$15="名/所",$M1220&amp;" / "&amp;INDEX(リスト!$S$2:$S$48,MATCH($L1220,リスト!$R$2:$R$48,0)),IF(設定!$I$15="名(所)",$M1220&amp;" ("&amp;INDEX(リスト!$S$2:$S$48,MATCH($L1220,リスト!$R$2:$R$48,0))&amp;")")))))))))</f>
        <v/>
      </c>
    </row>
    <row r="1221" spans="15:22" x14ac:dyDescent="0.4">
      <c r="O1221" s="2" t="str">
        <f>IFERROR(IF($B1221="","",INDEX(所属情報!$E:$E,MATCH($A1221,所属情報!$A:$A,0))),"")</f>
        <v/>
      </c>
      <c r="P1221" s="2" t="str">
        <f t="shared" si="57"/>
        <v/>
      </c>
      <c r="Q1221" s="2" t="str">
        <f t="shared" si="58"/>
        <v/>
      </c>
      <c r="R1221" s="2" t="str">
        <f t="shared" si="59"/>
        <v/>
      </c>
      <c r="S1221" s="2" t="str">
        <f>IFERROR(IF($F1221="","",INDEX(リスト!$C:$C,MATCH($F1221,リスト!$B:$B,0))),"")</f>
        <v/>
      </c>
      <c r="T1221" s="2" t="str">
        <f>IFERROR(IF($K1221="","",INDEX(リスト!$F:$F,MATCH($K1221,リスト!$E:$E,0))),"")</f>
        <v/>
      </c>
      <c r="U1221" s="2" t="str">
        <f>IF($B1221="","",RIGHT($G1221*1000+200+COUNTIF($G$2:$G1221,$G1221),9))</f>
        <v/>
      </c>
      <c r="V1221" s="2" t="str">
        <f>IF(OR($B1221="",設定!$I$15="",設定!$I$15="独立"),"",IF($M1221="","　－　",IF($L1221="",IF(設定!$I$15="所・名","　－　・"&amp;$M1221,IF(設定!$I$15="所/名","　－　 / "&amp;$M1221,IF(設定!$I$15="(所)名","(　－　) "&amp;$M1221,IF(設定!$I$15="名・所",$M1221&amp;"・　－　",IF(設定!$I$15="名/所",$M1221&amp;" / 　－　",IF(設定!$I$15="名(所)",$M1221&amp;"(　－　)")))))),IF(設定!$I$15="所・名",INDEX(リスト!$S$2:$S$48,MATCH($L1221,リスト!$R$2:$R$48,0))&amp;"・"&amp;$M1221,IF(設定!$I$15="所/名",INDEX(リスト!$S$2:$S$48,MATCH($L1221,リスト!$R$2:$R$48,0))&amp;" / "&amp;$M1221,IF(設定!$I$15="(所)名","("&amp;INDEX(リスト!$S$2:$S$48,MATCH($L1221,リスト!$R$2:$R$48,0))&amp;") "&amp;$M1221,IF(設定!$I$15="名・所",$M1221&amp;"・"&amp;INDEX(リスト!$S$2:$S$48,MATCH($L1221,リスト!$R$2:$R$48,0)),IF(設定!$I$15="名/所",$M1221&amp;" / "&amp;INDEX(リスト!$S$2:$S$48,MATCH($L1221,リスト!$R$2:$R$48,0)),IF(設定!$I$15="名(所)",$M1221&amp;" ("&amp;INDEX(リスト!$S$2:$S$48,MATCH($L1221,リスト!$R$2:$R$48,0))&amp;")")))))))))</f>
        <v/>
      </c>
    </row>
    <row r="1222" spans="15:22" x14ac:dyDescent="0.4">
      <c r="O1222" s="2" t="str">
        <f>IFERROR(IF($B1222="","",INDEX(所属情報!$E:$E,MATCH($A1222,所属情報!$A:$A,0))),"")</f>
        <v/>
      </c>
      <c r="P1222" s="2" t="str">
        <f t="shared" si="57"/>
        <v/>
      </c>
      <c r="Q1222" s="2" t="str">
        <f t="shared" si="58"/>
        <v/>
      </c>
      <c r="R1222" s="2" t="str">
        <f t="shared" si="59"/>
        <v/>
      </c>
      <c r="S1222" s="2" t="str">
        <f>IFERROR(IF($F1222="","",INDEX(リスト!$C:$C,MATCH($F1222,リスト!$B:$B,0))),"")</f>
        <v/>
      </c>
      <c r="T1222" s="2" t="str">
        <f>IFERROR(IF($K1222="","",INDEX(リスト!$F:$F,MATCH($K1222,リスト!$E:$E,0))),"")</f>
        <v/>
      </c>
      <c r="U1222" s="2" t="str">
        <f>IF($B1222="","",RIGHT($G1222*1000+200+COUNTIF($G$2:$G1222,$G1222),9))</f>
        <v/>
      </c>
      <c r="V1222" s="2" t="str">
        <f>IF(OR($B1222="",設定!$I$15="",設定!$I$15="独立"),"",IF($M1222="","　－　",IF($L1222="",IF(設定!$I$15="所・名","　－　・"&amp;$M1222,IF(設定!$I$15="所/名","　－　 / "&amp;$M1222,IF(設定!$I$15="(所)名","(　－　) "&amp;$M1222,IF(設定!$I$15="名・所",$M1222&amp;"・　－　",IF(設定!$I$15="名/所",$M1222&amp;" / 　－　",IF(設定!$I$15="名(所)",$M1222&amp;"(　－　)")))))),IF(設定!$I$15="所・名",INDEX(リスト!$S$2:$S$48,MATCH($L1222,リスト!$R$2:$R$48,0))&amp;"・"&amp;$M1222,IF(設定!$I$15="所/名",INDEX(リスト!$S$2:$S$48,MATCH($L1222,リスト!$R$2:$R$48,0))&amp;" / "&amp;$M1222,IF(設定!$I$15="(所)名","("&amp;INDEX(リスト!$S$2:$S$48,MATCH($L1222,リスト!$R$2:$R$48,0))&amp;") "&amp;$M1222,IF(設定!$I$15="名・所",$M1222&amp;"・"&amp;INDEX(リスト!$S$2:$S$48,MATCH($L1222,リスト!$R$2:$R$48,0)),IF(設定!$I$15="名/所",$M1222&amp;" / "&amp;INDEX(リスト!$S$2:$S$48,MATCH($L1222,リスト!$R$2:$R$48,0)),IF(設定!$I$15="名(所)",$M1222&amp;" ("&amp;INDEX(リスト!$S$2:$S$48,MATCH($L1222,リスト!$R$2:$R$48,0))&amp;")")))))))))</f>
        <v/>
      </c>
    </row>
    <row r="1223" spans="15:22" x14ac:dyDescent="0.4">
      <c r="O1223" s="2" t="str">
        <f>IFERROR(IF($B1223="","",INDEX(所属情報!$E:$E,MATCH($A1223,所属情報!$A:$A,0))),"")</f>
        <v/>
      </c>
      <c r="P1223" s="2" t="str">
        <f t="shared" si="57"/>
        <v/>
      </c>
      <c r="Q1223" s="2" t="str">
        <f t="shared" si="58"/>
        <v/>
      </c>
      <c r="R1223" s="2" t="str">
        <f t="shared" si="59"/>
        <v/>
      </c>
      <c r="S1223" s="2" t="str">
        <f>IFERROR(IF($F1223="","",INDEX(リスト!$C:$C,MATCH($F1223,リスト!$B:$B,0))),"")</f>
        <v/>
      </c>
      <c r="T1223" s="2" t="str">
        <f>IFERROR(IF($K1223="","",INDEX(リスト!$F:$F,MATCH($K1223,リスト!$E:$E,0))),"")</f>
        <v/>
      </c>
      <c r="U1223" s="2" t="str">
        <f>IF($B1223="","",RIGHT($G1223*1000+200+COUNTIF($G$2:$G1223,$G1223),9))</f>
        <v/>
      </c>
      <c r="V1223" s="2" t="str">
        <f>IF(OR($B1223="",設定!$I$15="",設定!$I$15="独立"),"",IF($M1223="","　－　",IF($L1223="",IF(設定!$I$15="所・名","　－　・"&amp;$M1223,IF(設定!$I$15="所/名","　－　 / "&amp;$M1223,IF(設定!$I$15="(所)名","(　－　) "&amp;$M1223,IF(設定!$I$15="名・所",$M1223&amp;"・　－　",IF(設定!$I$15="名/所",$M1223&amp;" / 　－　",IF(設定!$I$15="名(所)",$M1223&amp;"(　－　)")))))),IF(設定!$I$15="所・名",INDEX(リスト!$S$2:$S$48,MATCH($L1223,リスト!$R$2:$R$48,0))&amp;"・"&amp;$M1223,IF(設定!$I$15="所/名",INDEX(リスト!$S$2:$S$48,MATCH($L1223,リスト!$R$2:$R$48,0))&amp;" / "&amp;$M1223,IF(設定!$I$15="(所)名","("&amp;INDEX(リスト!$S$2:$S$48,MATCH($L1223,リスト!$R$2:$R$48,0))&amp;") "&amp;$M1223,IF(設定!$I$15="名・所",$M1223&amp;"・"&amp;INDEX(リスト!$S$2:$S$48,MATCH($L1223,リスト!$R$2:$R$48,0)),IF(設定!$I$15="名/所",$M1223&amp;" / "&amp;INDEX(リスト!$S$2:$S$48,MATCH($L1223,リスト!$R$2:$R$48,0)),IF(設定!$I$15="名(所)",$M1223&amp;" ("&amp;INDEX(リスト!$S$2:$S$48,MATCH($L1223,リスト!$R$2:$R$48,0))&amp;")")))))))))</f>
        <v/>
      </c>
    </row>
    <row r="1224" spans="15:22" x14ac:dyDescent="0.4">
      <c r="O1224" s="2" t="str">
        <f>IFERROR(IF($B1224="","",INDEX(所属情報!$E:$E,MATCH($A1224,所属情報!$A:$A,0))),"")</f>
        <v/>
      </c>
      <c r="P1224" s="2" t="str">
        <f t="shared" si="57"/>
        <v/>
      </c>
      <c r="Q1224" s="2" t="str">
        <f t="shared" si="58"/>
        <v/>
      </c>
      <c r="R1224" s="2" t="str">
        <f t="shared" si="59"/>
        <v/>
      </c>
      <c r="S1224" s="2" t="str">
        <f>IFERROR(IF($F1224="","",INDEX(リスト!$C:$C,MATCH($F1224,リスト!$B:$B,0))),"")</f>
        <v/>
      </c>
      <c r="T1224" s="2" t="str">
        <f>IFERROR(IF($K1224="","",INDEX(リスト!$F:$F,MATCH($K1224,リスト!$E:$E,0))),"")</f>
        <v/>
      </c>
      <c r="U1224" s="2" t="str">
        <f>IF($B1224="","",RIGHT($G1224*1000+200+COUNTIF($G$2:$G1224,$G1224),9))</f>
        <v/>
      </c>
      <c r="V1224" s="2" t="str">
        <f>IF(OR($B1224="",設定!$I$15="",設定!$I$15="独立"),"",IF($M1224="","　－　",IF($L1224="",IF(設定!$I$15="所・名","　－　・"&amp;$M1224,IF(設定!$I$15="所/名","　－　 / "&amp;$M1224,IF(設定!$I$15="(所)名","(　－　) "&amp;$M1224,IF(設定!$I$15="名・所",$M1224&amp;"・　－　",IF(設定!$I$15="名/所",$M1224&amp;" / 　－　",IF(設定!$I$15="名(所)",$M1224&amp;"(　－　)")))))),IF(設定!$I$15="所・名",INDEX(リスト!$S$2:$S$48,MATCH($L1224,リスト!$R$2:$R$48,0))&amp;"・"&amp;$M1224,IF(設定!$I$15="所/名",INDEX(リスト!$S$2:$S$48,MATCH($L1224,リスト!$R$2:$R$48,0))&amp;" / "&amp;$M1224,IF(設定!$I$15="(所)名","("&amp;INDEX(リスト!$S$2:$S$48,MATCH($L1224,リスト!$R$2:$R$48,0))&amp;") "&amp;$M1224,IF(設定!$I$15="名・所",$M1224&amp;"・"&amp;INDEX(リスト!$S$2:$S$48,MATCH($L1224,リスト!$R$2:$R$48,0)),IF(設定!$I$15="名/所",$M1224&amp;" / "&amp;INDEX(リスト!$S$2:$S$48,MATCH($L1224,リスト!$R$2:$R$48,0)),IF(設定!$I$15="名(所)",$M1224&amp;" ("&amp;INDEX(リスト!$S$2:$S$48,MATCH($L1224,リスト!$R$2:$R$48,0))&amp;")")))))))))</f>
        <v/>
      </c>
    </row>
    <row r="1225" spans="15:22" x14ac:dyDescent="0.4">
      <c r="O1225" s="2" t="str">
        <f>IFERROR(IF($B1225="","",INDEX(所属情報!$E:$E,MATCH($A1225,所属情報!$A:$A,0))),"")</f>
        <v/>
      </c>
      <c r="P1225" s="2" t="str">
        <f t="shared" si="57"/>
        <v/>
      </c>
      <c r="Q1225" s="2" t="str">
        <f t="shared" si="58"/>
        <v/>
      </c>
      <c r="R1225" s="2" t="str">
        <f t="shared" si="59"/>
        <v/>
      </c>
      <c r="S1225" s="2" t="str">
        <f>IFERROR(IF($F1225="","",INDEX(リスト!$C:$C,MATCH($F1225,リスト!$B:$B,0))),"")</f>
        <v/>
      </c>
      <c r="T1225" s="2" t="str">
        <f>IFERROR(IF($K1225="","",INDEX(リスト!$F:$F,MATCH($K1225,リスト!$E:$E,0))),"")</f>
        <v/>
      </c>
      <c r="U1225" s="2" t="str">
        <f>IF($B1225="","",RIGHT($G1225*1000+200+COUNTIF($G$2:$G1225,$G1225),9))</f>
        <v/>
      </c>
      <c r="V1225" s="2" t="str">
        <f>IF(OR($B1225="",設定!$I$15="",設定!$I$15="独立"),"",IF($M1225="","　－　",IF($L1225="",IF(設定!$I$15="所・名","　－　・"&amp;$M1225,IF(設定!$I$15="所/名","　－　 / "&amp;$M1225,IF(設定!$I$15="(所)名","(　－　) "&amp;$M1225,IF(設定!$I$15="名・所",$M1225&amp;"・　－　",IF(設定!$I$15="名/所",$M1225&amp;" / 　－　",IF(設定!$I$15="名(所)",$M1225&amp;"(　－　)")))))),IF(設定!$I$15="所・名",INDEX(リスト!$S$2:$S$48,MATCH($L1225,リスト!$R$2:$R$48,0))&amp;"・"&amp;$M1225,IF(設定!$I$15="所/名",INDEX(リスト!$S$2:$S$48,MATCH($L1225,リスト!$R$2:$R$48,0))&amp;" / "&amp;$M1225,IF(設定!$I$15="(所)名","("&amp;INDEX(リスト!$S$2:$S$48,MATCH($L1225,リスト!$R$2:$R$48,0))&amp;") "&amp;$M1225,IF(設定!$I$15="名・所",$M1225&amp;"・"&amp;INDEX(リスト!$S$2:$S$48,MATCH($L1225,リスト!$R$2:$R$48,0)),IF(設定!$I$15="名/所",$M1225&amp;" / "&amp;INDEX(リスト!$S$2:$S$48,MATCH($L1225,リスト!$R$2:$R$48,0)),IF(設定!$I$15="名(所)",$M1225&amp;" ("&amp;INDEX(リスト!$S$2:$S$48,MATCH($L1225,リスト!$R$2:$R$48,0))&amp;")")))))))))</f>
        <v/>
      </c>
    </row>
    <row r="1226" spans="15:22" x14ac:dyDescent="0.4">
      <c r="O1226" s="2" t="str">
        <f>IFERROR(IF($B1226="","",INDEX(所属情報!$E:$E,MATCH($A1226,所属情報!$A:$A,0))),"")</f>
        <v/>
      </c>
      <c r="P1226" s="2" t="str">
        <f t="shared" si="57"/>
        <v/>
      </c>
      <c r="Q1226" s="2" t="str">
        <f t="shared" si="58"/>
        <v/>
      </c>
      <c r="R1226" s="2" t="str">
        <f t="shared" si="59"/>
        <v/>
      </c>
      <c r="S1226" s="2" t="str">
        <f>IFERROR(IF($F1226="","",INDEX(リスト!$C:$C,MATCH($F1226,リスト!$B:$B,0))),"")</f>
        <v/>
      </c>
      <c r="T1226" s="2" t="str">
        <f>IFERROR(IF($K1226="","",INDEX(リスト!$F:$F,MATCH($K1226,リスト!$E:$E,0))),"")</f>
        <v/>
      </c>
      <c r="U1226" s="2" t="str">
        <f>IF($B1226="","",RIGHT($G1226*1000+200+COUNTIF($G$2:$G1226,$G1226),9))</f>
        <v/>
      </c>
      <c r="V1226" s="2" t="str">
        <f>IF(OR($B1226="",設定!$I$15="",設定!$I$15="独立"),"",IF($M1226="","　－　",IF($L1226="",IF(設定!$I$15="所・名","　－　・"&amp;$M1226,IF(設定!$I$15="所/名","　－　 / "&amp;$M1226,IF(設定!$I$15="(所)名","(　－　) "&amp;$M1226,IF(設定!$I$15="名・所",$M1226&amp;"・　－　",IF(設定!$I$15="名/所",$M1226&amp;" / 　－　",IF(設定!$I$15="名(所)",$M1226&amp;"(　－　)")))))),IF(設定!$I$15="所・名",INDEX(リスト!$S$2:$S$48,MATCH($L1226,リスト!$R$2:$R$48,0))&amp;"・"&amp;$M1226,IF(設定!$I$15="所/名",INDEX(リスト!$S$2:$S$48,MATCH($L1226,リスト!$R$2:$R$48,0))&amp;" / "&amp;$M1226,IF(設定!$I$15="(所)名","("&amp;INDEX(リスト!$S$2:$S$48,MATCH($L1226,リスト!$R$2:$R$48,0))&amp;") "&amp;$M1226,IF(設定!$I$15="名・所",$M1226&amp;"・"&amp;INDEX(リスト!$S$2:$S$48,MATCH($L1226,リスト!$R$2:$R$48,0)),IF(設定!$I$15="名/所",$M1226&amp;" / "&amp;INDEX(リスト!$S$2:$S$48,MATCH($L1226,リスト!$R$2:$R$48,0)),IF(設定!$I$15="名(所)",$M1226&amp;" ("&amp;INDEX(リスト!$S$2:$S$48,MATCH($L1226,リスト!$R$2:$R$48,0))&amp;")")))))))))</f>
        <v/>
      </c>
    </row>
    <row r="1227" spans="15:22" x14ac:dyDescent="0.4">
      <c r="O1227" s="2" t="str">
        <f>IFERROR(IF($B1227="","",INDEX(所属情報!$E:$E,MATCH($A1227,所属情報!$A:$A,0))),"")</f>
        <v/>
      </c>
      <c r="P1227" s="2" t="str">
        <f t="shared" si="57"/>
        <v/>
      </c>
      <c r="Q1227" s="2" t="str">
        <f t="shared" si="58"/>
        <v/>
      </c>
      <c r="R1227" s="2" t="str">
        <f t="shared" si="59"/>
        <v/>
      </c>
      <c r="S1227" s="2" t="str">
        <f>IFERROR(IF($F1227="","",INDEX(リスト!$C:$C,MATCH($F1227,リスト!$B:$B,0))),"")</f>
        <v/>
      </c>
      <c r="T1227" s="2" t="str">
        <f>IFERROR(IF($K1227="","",INDEX(リスト!$F:$F,MATCH($K1227,リスト!$E:$E,0))),"")</f>
        <v/>
      </c>
      <c r="U1227" s="2" t="str">
        <f>IF($B1227="","",RIGHT($G1227*1000+200+COUNTIF($G$2:$G1227,$G1227),9))</f>
        <v/>
      </c>
      <c r="V1227" s="2" t="str">
        <f>IF(OR($B1227="",設定!$I$15="",設定!$I$15="独立"),"",IF($M1227="","　－　",IF($L1227="",IF(設定!$I$15="所・名","　－　・"&amp;$M1227,IF(設定!$I$15="所/名","　－　 / "&amp;$M1227,IF(設定!$I$15="(所)名","(　－　) "&amp;$M1227,IF(設定!$I$15="名・所",$M1227&amp;"・　－　",IF(設定!$I$15="名/所",$M1227&amp;" / 　－　",IF(設定!$I$15="名(所)",$M1227&amp;"(　－　)")))))),IF(設定!$I$15="所・名",INDEX(リスト!$S$2:$S$48,MATCH($L1227,リスト!$R$2:$R$48,0))&amp;"・"&amp;$M1227,IF(設定!$I$15="所/名",INDEX(リスト!$S$2:$S$48,MATCH($L1227,リスト!$R$2:$R$48,0))&amp;" / "&amp;$M1227,IF(設定!$I$15="(所)名","("&amp;INDEX(リスト!$S$2:$S$48,MATCH($L1227,リスト!$R$2:$R$48,0))&amp;") "&amp;$M1227,IF(設定!$I$15="名・所",$M1227&amp;"・"&amp;INDEX(リスト!$S$2:$S$48,MATCH($L1227,リスト!$R$2:$R$48,0)),IF(設定!$I$15="名/所",$M1227&amp;" / "&amp;INDEX(リスト!$S$2:$S$48,MATCH($L1227,リスト!$R$2:$R$48,0)),IF(設定!$I$15="名(所)",$M1227&amp;" ("&amp;INDEX(リスト!$S$2:$S$48,MATCH($L1227,リスト!$R$2:$R$48,0))&amp;")")))))))))</f>
        <v/>
      </c>
    </row>
    <row r="1228" spans="15:22" x14ac:dyDescent="0.4">
      <c r="O1228" s="2" t="str">
        <f>IFERROR(IF($B1228="","",INDEX(所属情報!$E:$E,MATCH($A1228,所属情報!$A:$A,0))),"")</f>
        <v/>
      </c>
      <c r="P1228" s="2" t="str">
        <f t="shared" si="57"/>
        <v/>
      </c>
      <c r="Q1228" s="2" t="str">
        <f t="shared" si="58"/>
        <v/>
      </c>
      <c r="R1228" s="2" t="str">
        <f t="shared" si="59"/>
        <v/>
      </c>
      <c r="S1228" s="2" t="str">
        <f>IFERROR(IF($F1228="","",INDEX(リスト!$C:$C,MATCH($F1228,リスト!$B:$B,0))),"")</f>
        <v/>
      </c>
      <c r="T1228" s="2" t="str">
        <f>IFERROR(IF($K1228="","",INDEX(リスト!$F:$F,MATCH($K1228,リスト!$E:$E,0))),"")</f>
        <v/>
      </c>
      <c r="U1228" s="2" t="str">
        <f>IF($B1228="","",RIGHT($G1228*1000+200+COUNTIF($G$2:$G1228,$G1228),9))</f>
        <v/>
      </c>
      <c r="V1228" s="2" t="str">
        <f>IF(OR($B1228="",設定!$I$15="",設定!$I$15="独立"),"",IF($M1228="","　－　",IF($L1228="",IF(設定!$I$15="所・名","　－　・"&amp;$M1228,IF(設定!$I$15="所/名","　－　 / "&amp;$M1228,IF(設定!$I$15="(所)名","(　－　) "&amp;$M1228,IF(設定!$I$15="名・所",$M1228&amp;"・　－　",IF(設定!$I$15="名/所",$M1228&amp;" / 　－　",IF(設定!$I$15="名(所)",$M1228&amp;"(　－　)")))))),IF(設定!$I$15="所・名",INDEX(リスト!$S$2:$S$48,MATCH($L1228,リスト!$R$2:$R$48,0))&amp;"・"&amp;$M1228,IF(設定!$I$15="所/名",INDEX(リスト!$S$2:$S$48,MATCH($L1228,リスト!$R$2:$R$48,0))&amp;" / "&amp;$M1228,IF(設定!$I$15="(所)名","("&amp;INDEX(リスト!$S$2:$S$48,MATCH($L1228,リスト!$R$2:$R$48,0))&amp;") "&amp;$M1228,IF(設定!$I$15="名・所",$M1228&amp;"・"&amp;INDEX(リスト!$S$2:$S$48,MATCH($L1228,リスト!$R$2:$R$48,0)),IF(設定!$I$15="名/所",$M1228&amp;" / "&amp;INDEX(リスト!$S$2:$S$48,MATCH($L1228,リスト!$R$2:$R$48,0)),IF(設定!$I$15="名(所)",$M1228&amp;" ("&amp;INDEX(リスト!$S$2:$S$48,MATCH($L1228,リスト!$R$2:$R$48,0))&amp;")")))))))))</f>
        <v/>
      </c>
    </row>
    <row r="1229" spans="15:22" x14ac:dyDescent="0.4">
      <c r="O1229" s="2" t="str">
        <f>IFERROR(IF($B1229="","",INDEX(所属情報!$E:$E,MATCH($A1229,所属情報!$A:$A,0))),"")</f>
        <v/>
      </c>
      <c r="P1229" s="2" t="str">
        <f t="shared" si="57"/>
        <v/>
      </c>
      <c r="Q1229" s="2" t="str">
        <f t="shared" si="58"/>
        <v/>
      </c>
      <c r="R1229" s="2" t="str">
        <f t="shared" si="59"/>
        <v/>
      </c>
      <c r="S1229" s="2" t="str">
        <f>IFERROR(IF($F1229="","",INDEX(リスト!$C:$C,MATCH($F1229,リスト!$B:$B,0))),"")</f>
        <v/>
      </c>
      <c r="T1229" s="2" t="str">
        <f>IFERROR(IF($K1229="","",INDEX(リスト!$F:$F,MATCH($K1229,リスト!$E:$E,0))),"")</f>
        <v/>
      </c>
      <c r="U1229" s="2" t="str">
        <f>IF($B1229="","",RIGHT($G1229*1000+200+COUNTIF($G$2:$G1229,$G1229),9))</f>
        <v/>
      </c>
      <c r="V1229" s="2" t="str">
        <f>IF(OR($B1229="",設定!$I$15="",設定!$I$15="独立"),"",IF($M1229="","　－　",IF($L1229="",IF(設定!$I$15="所・名","　－　・"&amp;$M1229,IF(設定!$I$15="所/名","　－　 / "&amp;$M1229,IF(設定!$I$15="(所)名","(　－　) "&amp;$M1229,IF(設定!$I$15="名・所",$M1229&amp;"・　－　",IF(設定!$I$15="名/所",$M1229&amp;" / 　－　",IF(設定!$I$15="名(所)",$M1229&amp;"(　－　)")))))),IF(設定!$I$15="所・名",INDEX(リスト!$S$2:$S$48,MATCH($L1229,リスト!$R$2:$R$48,0))&amp;"・"&amp;$M1229,IF(設定!$I$15="所/名",INDEX(リスト!$S$2:$S$48,MATCH($L1229,リスト!$R$2:$R$48,0))&amp;" / "&amp;$M1229,IF(設定!$I$15="(所)名","("&amp;INDEX(リスト!$S$2:$S$48,MATCH($L1229,リスト!$R$2:$R$48,0))&amp;") "&amp;$M1229,IF(設定!$I$15="名・所",$M1229&amp;"・"&amp;INDEX(リスト!$S$2:$S$48,MATCH($L1229,リスト!$R$2:$R$48,0)),IF(設定!$I$15="名/所",$M1229&amp;" / "&amp;INDEX(リスト!$S$2:$S$48,MATCH($L1229,リスト!$R$2:$R$48,0)),IF(設定!$I$15="名(所)",$M1229&amp;" ("&amp;INDEX(リスト!$S$2:$S$48,MATCH($L1229,リスト!$R$2:$R$48,0))&amp;")")))))))))</f>
        <v/>
      </c>
    </row>
    <row r="1230" spans="15:22" x14ac:dyDescent="0.4">
      <c r="O1230" s="2" t="str">
        <f>IFERROR(IF($B1230="","",INDEX(所属情報!$E:$E,MATCH($A1230,所属情報!$A:$A,0))),"")</f>
        <v/>
      </c>
      <c r="P1230" s="2" t="str">
        <f t="shared" si="57"/>
        <v/>
      </c>
      <c r="Q1230" s="2" t="str">
        <f t="shared" si="58"/>
        <v/>
      </c>
      <c r="R1230" s="2" t="str">
        <f t="shared" si="59"/>
        <v/>
      </c>
      <c r="S1230" s="2" t="str">
        <f>IFERROR(IF($F1230="","",INDEX(リスト!$C:$C,MATCH($F1230,リスト!$B:$B,0))),"")</f>
        <v/>
      </c>
      <c r="T1230" s="2" t="str">
        <f>IFERROR(IF($K1230="","",INDEX(リスト!$F:$F,MATCH($K1230,リスト!$E:$E,0))),"")</f>
        <v/>
      </c>
      <c r="U1230" s="2" t="str">
        <f>IF($B1230="","",RIGHT($G1230*1000+200+COUNTIF($G$2:$G1230,$G1230),9))</f>
        <v/>
      </c>
      <c r="V1230" s="2" t="str">
        <f>IF(OR($B1230="",設定!$I$15="",設定!$I$15="独立"),"",IF($M1230="","　－　",IF($L1230="",IF(設定!$I$15="所・名","　－　・"&amp;$M1230,IF(設定!$I$15="所/名","　－　 / "&amp;$M1230,IF(設定!$I$15="(所)名","(　－　) "&amp;$M1230,IF(設定!$I$15="名・所",$M1230&amp;"・　－　",IF(設定!$I$15="名/所",$M1230&amp;" / 　－　",IF(設定!$I$15="名(所)",$M1230&amp;"(　－　)")))))),IF(設定!$I$15="所・名",INDEX(リスト!$S$2:$S$48,MATCH($L1230,リスト!$R$2:$R$48,0))&amp;"・"&amp;$M1230,IF(設定!$I$15="所/名",INDEX(リスト!$S$2:$S$48,MATCH($L1230,リスト!$R$2:$R$48,0))&amp;" / "&amp;$M1230,IF(設定!$I$15="(所)名","("&amp;INDEX(リスト!$S$2:$S$48,MATCH($L1230,リスト!$R$2:$R$48,0))&amp;") "&amp;$M1230,IF(設定!$I$15="名・所",$M1230&amp;"・"&amp;INDEX(リスト!$S$2:$S$48,MATCH($L1230,リスト!$R$2:$R$48,0)),IF(設定!$I$15="名/所",$M1230&amp;" / "&amp;INDEX(リスト!$S$2:$S$48,MATCH($L1230,リスト!$R$2:$R$48,0)),IF(設定!$I$15="名(所)",$M1230&amp;" ("&amp;INDEX(リスト!$S$2:$S$48,MATCH($L1230,リスト!$R$2:$R$48,0))&amp;")")))))))))</f>
        <v/>
      </c>
    </row>
    <row r="1231" spans="15:22" x14ac:dyDescent="0.4">
      <c r="O1231" s="2" t="str">
        <f>IFERROR(IF($B1231="","",INDEX(所属情報!$E:$E,MATCH($A1231,所属情報!$A:$A,0))),"")</f>
        <v/>
      </c>
      <c r="P1231" s="2" t="str">
        <f t="shared" si="57"/>
        <v/>
      </c>
      <c r="Q1231" s="2" t="str">
        <f t="shared" si="58"/>
        <v/>
      </c>
      <c r="R1231" s="2" t="str">
        <f t="shared" si="59"/>
        <v/>
      </c>
      <c r="S1231" s="2" t="str">
        <f>IFERROR(IF($F1231="","",INDEX(リスト!$C:$C,MATCH($F1231,リスト!$B:$B,0))),"")</f>
        <v/>
      </c>
      <c r="T1231" s="2" t="str">
        <f>IFERROR(IF($K1231="","",INDEX(リスト!$F:$F,MATCH($K1231,リスト!$E:$E,0))),"")</f>
        <v/>
      </c>
      <c r="U1231" s="2" t="str">
        <f>IF($B1231="","",RIGHT($G1231*1000+200+COUNTIF($G$2:$G1231,$G1231),9))</f>
        <v/>
      </c>
      <c r="V1231" s="2" t="str">
        <f>IF(OR($B1231="",設定!$I$15="",設定!$I$15="独立"),"",IF($M1231="","　－　",IF($L1231="",IF(設定!$I$15="所・名","　－　・"&amp;$M1231,IF(設定!$I$15="所/名","　－　 / "&amp;$M1231,IF(設定!$I$15="(所)名","(　－　) "&amp;$M1231,IF(設定!$I$15="名・所",$M1231&amp;"・　－　",IF(設定!$I$15="名/所",$M1231&amp;" / 　－　",IF(設定!$I$15="名(所)",$M1231&amp;"(　－　)")))))),IF(設定!$I$15="所・名",INDEX(リスト!$S$2:$S$48,MATCH($L1231,リスト!$R$2:$R$48,0))&amp;"・"&amp;$M1231,IF(設定!$I$15="所/名",INDEX(リスト!$S$2:$S$48,MATCH($L1231,リスト!$R$2:$R$48,0))&amp;" / "&amp;$M1231,IF(設定!$I$15="(所)名","("&amp;INDEX(リスト!$S$2:$S$48,MATCH($L1231,リスト!$R$2:$R$48,0))&amp;") "&amp;$M1231,IF(設定!$I$15="名・所",$M1231&amp;"・"&amp;INDEX(リスト!$S$2:$S$48,MATCH($L1231,リスト!$R$2:$R$48,0)),IF(設定!$I$15="名/所",$M1231&amp;" / "&amp;INDEX(リスト!$S$2:$S$48,MATCH($L1231,リスト!$R$2:$R$48,0)),IF(設定!$I$15="名(所)",$M1231&amp;" ("&amp;INDEX(リスト!$S$2:$S$48,MATCH($L1231,リスト!$R$2:$R$48,0))&amp;")")))))))))</f>
        <v/>
      </c>
    </row>
    <row r="1232" spans="15:22" x14ac:dyDescent="0.4">
      <c r="O1232" s="2" t="str">
        <f>IFERROR(IF($B1232="","",INDEX(所属情報!$E:$E,MATCH($A1232,所属情報!$A:$A,0))),"")</f>
        <v/>
      </c>
      <c r="P1232" s="2" t="str">
        <f t="shared" si="57"/>
        <v/>
      </c>
      <c r="Q1232" s="2" t="str">
        <f t="shared" si="58"/>
        <v/>
      </c>
      <c r="R1232" s="2" t="str">
        <f t="shared" si="59"/>
        <v/>
      </c>
      <c r="S1232" s="2" t="str">
        <f>IFERROR(IF($F1232="","",INDEX(リスト!$C:$C,MATCH($F1232,リスト!$B:$B,0))),"")</f>
        <v/>
      </c>
      <c r="T1232" s="2" t="str">
        <f>IFERROR(IF($K1232="","",INDEX(リスト!$F:$F,MATCH($K1232,リスト!$E:$E,0))),"")</f>
        <v/>
      </c>
      <c r="U1232" s="2" t="str">
        <f>IF($B1232="","",RIGHT($G1232*1000+200+COUNTIF($G$2:$G1232,$G1232),9))</f>
        <v/>
      </c>
      <c r="V1232" s="2" t="str">
        <f>IF(OR($B1232="",設定!$I$15="",設定!$I$15="独立"),"",IF($M1232="","　－　",IF($L1232="",IF(設定!$I$15="所・名","　－　・"&amp;$M1232,IF(設定!$I$15="所/名","　－　 / "&amp;$M1232,IF(設定!$I$15="(所)名","(　－　) "&amp;$M1232,IF(設定!$I$15="名・所",$M1232&amp;"・　－　",IF(設定!$I$15="名/所",$M1232&amp;" / 　－　",IF(設定!$I$15="名(所)",$M1232&amp;"(　－　)")))))),IF(設定!$I$15="所・名",INDEX(リスト!$S$2:$S$48,MATCH($L1232,リスト!$R$2:$R$48,0))&amp;"・"&amp;$M1232,IF(設定!$I$15="所/名",INDEX(リスト!$S$2:$S$48,MATCH($L1232,リスト!$R$2:$R$48,0))&amp;" / "&amp;$M1232,IF(設定!$I$15="(所)名","("&amp;INDEX(リスト!$S$2:$S$48,MATCH($L1232,リスト!$R$2:$R$48,0))&amp;") "&amp;$M1232,IF(設定!$I$15="名・所",$M1232&amp;"・"&amp;INDEX(リスト!$S$2:$S$48,MATCH($L1232,リスト!$R$2:$R$48,0)),IF(設定!$I$15="名/所",$M1232&amp;" / "&amp;INDEX(リスト!$S$2:$S$48,MATCH($L1232,リスト!$R$2:$R$48,0)),IF(設定!$I$15="名(所)",$M1232&amp;" ("&amp;INDEX(リスト!$S$2:$S$48,MATCH($L1232,リスト!$R$2:$R$48,0))&amp;")")))))))))</f>
        <v/>
      </c>
    </row>
    <row r="1233" spans="15:22" x14ac:dyDescent="0.4">
      <c r="O1233" s="2" t="str">
        <f>IFERROR(IF($B1233="","",INDEX(所属情報!$E:$E,MATCH($A1233,所属情報!$A:$A,0))),"")</f>
        <v/>
      </c>
      <c r="P1233" s="2" t="str">
        <f t="shared" si="57"/>
        <v/>
      </c>
      <c r="Q1233" s="2" t="str">
        <f t="shared" si="58"/>
        <v/>
      </c>
      <c r="R1233" s="2" t="str">
        <f t="shared" si="59"/>
        <v/>
      </c>
      <c r="S1233" s="2" t="str">
        <f>IFERROR(IF($F1233="","",INDEX(リスト!$C:$C,MATCH($F1233,リスト!$B:$B,0))),"")</f>
        <v/>
      </c>
      <c r="T1233" s="2" t="str">
        <f>IFERROR(IF($K1233="","",INDEX(リスト!$F:$F,MATCH($K1233,リスト!$E:$E,0))),"")</f>
        <v/>
      </c>
      <c r="U1233" s="2" t="str">
        <f>IF($B1233="","",RIGHT($G1233*1000+200+COUNTIF($G$2:$G1233,$G1233),9))</f>
        <v/>
      </c>
      <c r="V1233" s="2" t="str">
        <f>IF(OR($B1233="",設定!$I$15="",設定!$I$15="独立"),"",IF($M1233="","　－　",IF($L1233="",IF(設定!$I$15="所・名","　－　・"&amp;$M1233,IF(設定!$I$15="所/名","　－　 / "&amp;$M1233,IF(設定!$I$15="(所)名","(　－　) "&amp;$M1233,IF(設定!$I$15="名・所",$M1233&amp;"・　－　",IF(設定!$I$15="名/所",$M1233&amp;" / 　－　",IF(設定!$I$15="名(所)",$M1233&amp;"(　－　)")))))),IF(設定!$I$15="所・名",INDEX(リスト!$S$2:$S$48,MATCH($L1233,リスト!$R$2:$R$48,0))&amp;"・"&amp;$M1233,IF(設定!$I$15="所/名",INDEX(リスト!$S$2:$S$48,MATCH($L1233,リスト!$R$2:$R$48,0))&amp;" / "&amp;$M1233,IF(設定!$I$15="(所)名","("&amp;INDEX(リスト!$S$2:$S$48,MATCH($L1233,リスト!$R$2:$R$48,0))&amp;") "&amp;$M1233,IF(設定!$I$15="名・所",$M1233&amp;"・"&amp;INDEX(リスト!$S$2:$S$48,MATCH($L1233,リスト!$R$2:$R$48,0)),IF(設定!$I$15="名/所",$M1233&amp;" / "&amp;INDEX(リスト!$S$2:$S$48,MATCH($L1233,リスト!$R$2:$R$48,0)),IF(設定!$I$15="名(所)",$M1233&amp;" ("&amp;INDEX(リスト!$S$2:$S$48,MATCH($L1233,リスト!$R$2:$R$48,0))&amp;")")))))))))</f>
        <v/>
      </c>
    </row>
    <row r="1234" spans="15:22" x14ac:dyDescent="0.4">
      <c r="O1234" s="2" t="str">
        <f>IFERROR(IF($B1234="","",INDEX(所属情報!$E:$E,MATCH($A1234,所属情報!$A:$A,0))),"")</f>
        <v/>
      </c>
      <c r="P1234" s="2" t="str">
        <f t="shared" si="57"/>
        <v/>
      </c>
      <c r="Q1234" s="2" t="str">
        <f t="shared" si="58"/>
        <v/>
      </c>
      <c r="R1234" s="2" t="str">
        <f t="shared" si="59"/>
        <v/>
      </c>
      <c r="S1234" s="2" t="str">
        <f>IFERROR(IF($F1234="","",INDEX(リスト!$C:$C,MATCH($F1234,リスト!$B:$B,0))),"")</f>
        <v/>
      </c>
      <c r="T1234" s="2" t="str">
        <f>IFERROR(IF($K1234="","",INDEX(リスト!$F:$F,MATCH($K1234,リスト!$E:$E,0))),"")</f>
        <v/>
      </c>
      <c r="U1234" s="2" t="str">
        <f>IF($B1234="","",RIGHT($G1234*1000+200+COUNTIF($G$2:$G1234,$G1234),9))</f>
        <v/>
      </c>
      <c r="V1234" s="2" t="str">
        <f>IF(OR($B1234="",設定!$I$15="",設定!$I$15="独立"),"",IF($M1234="","　－　",IF($L1234="",IF(設定!$I$15="所・名","　－　・"&amp;$M1234,IF(設定!$I$15="所/名","　－　 / "&amp;$M1234,IF(設定!$I$15="(所)名","(　－　) "&amp;$M1234,IF(設定!$I$15="名・所",$M1234&amp;"・　－　",IF(設定!$I$15="名/所",$M1234&amp;" / 　－　",IF(設定!$I$15="名(所)",$M1234&amp;"(　－　)")))))),IF(設定!$I$15="所・名",INDEX(リスト!$S$2:$S$48,MATCH($L1234,リスト!$R$2:$R$48,0))&amp;"・"&amp;$M1234,IF(設定!$I$15="所/名",INDEX(リスト!$S$2:$S$48,MATCH($L1234,リスト!$R$2:$R$48,0))&amp;" / "&amp;$M1234,IF(設定!$I$15="(所)名","("&amp;INDEX(リスト!$S$2:$S$48,MATCH($L1234,リスト!$R$2:$R$48,0))&amp;") "&amp;$M1234,IF(設定!$I$15="名・所",$M1234&amp;"・"&amp;INDEX(リスト!$S$2:$S$48,MATCH($L1234,リスト!$R$2:$R$48,0)),IF(設定!$I$15="名/所",$M1234&amp;" / "&amp;INDEX(リスト!$S$2:$S$48,MATCH($L1234,リスト!$R$2:$R$48,0)),IF(設定!$I$15="名(所)",$M1234&amp;" ("&amp;INDEX(リスト!$S$2:$S$48,MATCH($L1234,リスト!$R$2:$R$48,0))&amp;")")))))))))</f>
        <v/>
      </c>
    </row>
    <row r="1235" spans="15:22" x14ac:dyDescent="0.4">
      <c r="O1235" s="2" t="str">
        <f>IFERROR(IF($B1235="","",INDEX(所属情報!$E:$E,MATCH($A1235,所属情報!$A:$A,0))),"")</f>
        <v/>
      </c>
      <c r="P1235" s="2" t="str">
        <f t="shared" si="57"/>
        <v/>
      </c>
      <c r="Q1235" s="2" t="str">
        <f t="shared" si="58"/>
        <v/>
      </c>
      <c r="R1235" s="2" t="str">
        <f t="shared" si="59"/>
        <v/>
      </c>
      <c r="S1235" s="2" t="str">
        <f>IFERROR(IF($F1235="","",INDEX(リスト!$C:$C,MATCH($F1235,リスト!$B:$B,0))),"")</f>
        <v/>
      </c>
      <c r="T1235" s="2" t="str">
        <f>IFERROR(IF($K1235="","",INDEX(リスト!$F:$F,MATCH($K1235,リスト!$E:$E,0))),"")</f>
        <v/>
      </c>
      <c r="U1235" s="2" t="str">
        <f>IF($B1235="","",RIGHT($G1235*1000+200+COUNTIF($G$2:$G1235,$G1235),9))</f>
        <v/>
      </c>
      <c r="V1235" s="2" t="str">
        <f>IF(OR($B1235="",設定!$I$15="",設定!$I$15="独立"),"",IF($M1235="","　－　",IF($L1235="",IF(設定!$I$15="所・名","　－　・"&amp;$M1235,IF(設定!$I$15="所/名","　－　 / "&amp;$M1235,IF(設定!$I$15="(所)名","(　－　) "&amp;$M1235,IF(設定!$I$15="名・所",$M1235&amp;"・　－　",IF(設定!$I$15="名/所",$M1235&amp;" / 　－　",IF(設定!$I$15="名(所)",$M1235&amp;"(　－　)")))))),IF(設定!$I$15="所・名",INDEX(リスト!$S$2:$S$48,MATCH($L1235,リスト!$R$2:$R$48,0))&amp;"・"&amp;$M1235,IF(設定!$I$15="所/名",INDEX(リスト!$S$2:$S$48,MATCH($L1235,リスト!$R$2:$R$48,0))&amp;" / "&amp;$M1235,IF(設定!$I$15="(所)名","("&amp;INDEX(リスト!$S$2:$S$48,MATCH($L1235,リスト!$R$2:$R$48,0))&amp;") "&amp;$M1235,IF(設定!$I$15="名・所",$M1235&amp;"・"&amp;INDEX(リスト!$S$2:$S$48,MATCH($L1235,リスト!$R$2:$R$48,0)),IF(設定!$I$15="名/所",$M1235&amp;" / "&amp;INDEX(リスト!$S$2:$S$48,MATCH($L1235,リスト!$R$2:$R$48,0)),IF(設定!$I$15="名(所)",$M1235&amp;" ("&amp;INDEX(リスト!$S$2:$S$48,MATCH($L1235,リスト!$R$2:$R$48,0))&amp;")")))))))))</f>
        <v/>
      </c>
    </row>
    <row r="1236" spans="15:22" x14ac:dyDescent="0.4">
      <c r="O1236" s="2" t="str">
        <f>IFERROR(IF($B1236="","",INDEX(所属情報!$E:$E,MATCH($A1236,所属情報!$A:$A,0))),"")</f>
        <v/>
      </c>
      <c r="P1236" s="2" t="str">
        <f t="shared" si="57"/>
        <v/>
      </c>
      <c r="Q1236" s="2" t="str">
        <f t="shared" si="58"/>
        <v/>
      </c>
      <c r="R1236" s="2" t="str">
        <f t="shared" si="59"/>
        <v/>
      </c>
      <c r="S1236" s="2" t="str">
        <f>IFERROR(IF($F1236="","",INDEX(リスト!$C:$C,MATCH($F1236,リスト!$B:$B,0))),"")</f>
        <v/>
      </c>
      <c r="T1236" s="2" t="str">
        <f>IFERROR(IF($K1236="","",INDEX(リスト!$F:$F,MATCH($K1236,リスト!$E:$E,0))),"")</f>
        <v/>
      </c>
      <c r="U1236" s="2" t="str">
        <f>IF($B1236="","",RIGHT($G1236*1000+200+COUNTIF($G$2:$G1236,$G1236),9))</f>
        <v/>
      </c>
      <c r="V1236" s="2" t="str">
        <f>IF(OR($B1236="",設定!$I$15="",設定!$I$15="独立"),"",IF($M1236="","　－　",IF($L1236="",IF(設定!$I$15="所・名","　－　・"&amp;$M1236,IF(設定!$I$15="所/名","　－　 / "&amp;$M1236,IF(設定!$I$15="(所)名","(　－　) "&amp;$M1236,IF(設定!$I$15="名・所",$M1236&amp;"・　－　",IF(設定!$I$15="名/所",$M1236&amp;" / 　－　",IF(設定!$I$15="名(所)",$M1236&amp;"(　－　)")))))),IF(設定!$I$15="所・名",INDEX(リスト!$S$2:$S$48,MATCH($L1236,リスト!$R$2:$R$48,0))&amp;"・"&amp;$M1236,IF(設定!$I$15="所/名",INDEX(リスト!$S$2:$S$48,MATCH($L1236,リスト!$R$2:$R$48,0))&amp;" / "&amp;$M1236,IF(設定!$I$15="(所)名","("&amp;INDEX(リスト!$S$2:$S$48,MATCH($L1236,リスト!$R$2:$R$48,0))&amp;") "&amp;$M1236,IF(設定!$I$15="名・所",$M1236&amp;"・"&amp;INDEX(リスト!$S$2:$S$48,MATCH($L1236,リスト!$R$2:$R$48,0)),IF(設定!$I$15="名/所",$M1236&amp;" / "&amp;INDEX(リスト!$S$2:$S$48,MATCH($L1236,リスト!$R$2:$R$48,0)),IF(設定!$I$15="名(所)",$M1236&amp;" ("&amp;INDEX(リスト!$S$2:$S$48,MATCH($L1236,リスト!$R$2:$R$48,0))&amp;")")))))))))</f>
        <v/>
      </c>
    </row>
    <row r="1237" spans="15:22" x14ac:dyDescent="0.4">
      <c r="O1237" s="2" t="str">
        <f>IFERROR(IF($B1237="","",INDEX(所属情報!$E:$E,MATCH($A1237,所属情報!$A:$A,0))),"")</f>
        <v/>
      </c>
      <c r="P1237" s="2" t="str">
        <f t="shared" si="57"/>
        <v/>
      </c>
      <c r="Q1237" s="2" t="str">
        <f t="shared" si="58"/>
        <v/>
      </c>
      <c r="R1237" s="2" t="str">
        <f t="shared" si="59"/>
        <v/>
      </c>
      <c r="S1237" s="2" t="str">
        <f>IFERROR(IF($F1237="","",INDEX(リスト!$C:$C,MATCH($F1237,リスト!$B:$B,0))),"")</f>
        <v/>
      </c>
      <c r="T1237" s="2" t="str">
        <f>IFERROR(IF($K1237="","",INDEX(リスト!$F:$F,MATCH($K1237,リスト!$E:$E,0))),"")</f>
        <v/>
      </c>
      <c r="U1237" s="2" t="str">
        <f>IF($B1237="","",RIGHT($G1237*1000+200+COUNTIF($G$2:$G1237,$G1237),9))</f>
        <v/>
      </c>
      <c r="V1237" s="2" t="str">
        <f>IF(OR($B1237="",設定!$I$15="",設定!$I$15="独立"),"",IF($M1237="","　－　",IF($L1237="",IF(設定!$I$15="所・名","　－　・"&amp;$M1237,IF(設定!$I$15="所/名","　－　 / "&amp;$M1237,IF(設定!$I$15="(所)名","(　－　) "&amp;$M1237,IF(設定!$I$15="名・所",$M1237&amp;"・　－　",IF(設定!$I$15="名/所",$M1237&amp;" / 　－　",IF(設定!$I$15="名(所)",$M1237&amp;"(　－　)")))))),IF(設定!$I$15="所・名",INDEX(リスト!$S$2:$S$48,MATCH($L1237,リスト!$R$2:$R$48,0))&amp;"・"&amp;$M1237,IF(設定!$I$15="所/名",INDEX(リスト!$S$2:$S$48,MATCH($L1237,リスト!$R$2:$R$48,0))&amp;" / "&amp;$M1237,IF(設定!$I$15="(所)名","("&amp;INDEX(リスト!$S$2:$S$48,MATCH($L1237,リスト!$R$2:$R$48,0))&amp;") "&amp;$M1237,IF(設定!$I$15="名・所",$M1237&amp;"・"&amp;INDEX(リスト!$S$2:$S$48,MATCH($L1237,リスト!$R$2:$R$48,0)),IF(設定!$I$15="名/所",$M1237&amp;" / "&amp;INDEX(リスト!$S$2:$S$48,MATCH($L1237,リスト!$R$2:$R$48,0)),IF(設定!$I$15="名(所)",$M1237&amp;" ("&amp;INDEX(リスト!$S$2:$S$48,MATCH($L1237,リスト!$R$2:$R$48,0))&amp;")")))))))))</f>
        <v/>
      </c>
    </row>
    <row r="1238" spans="15:22" x14ac:dyDescent="0.4">
      <c r="O1238" s="2" t="str">
        <f>IFERROR(IF($B1238="","",INDEX(所属情報!$E:$E,MATCH($A1238,所属情報!$A:$A,0))),"")</f>
        <v/>
      </c>
      <c r="P1238" s="2" t="str">
        <f t="shared" si="57"/>
        <v/>
      </c>
      <c r="Q1238" s="2" t="str">
        <f t="shared" si="58"/>
        <v/>
      </c>
      <c r="R1238" s="2" t="str">
        <f t="shared" si="59"/>
        <v/>
      </c>
      <c r="S1238" s="2" t="str">
        <f>IFERROR(IF($F1238="","",INDEX(リスト!$C:$C,MATCH($F1238,リスト!$B:$B,0))),"")</f>
        <v/>
      </c>
      <c r="T1238" s="2" t="str">
        <f>IFERROR(IF($K1238="","",INDEX(リスト!$F:$F,MATCH($K1238,リスト!$E:$E,0))),"")</f>
        <v/>
      </c>
      <c r="U1238" s="2" t="str">
        <f>IF($B1238="","",RIGHT($G1238*1000+200+COUNTIF($G$2:$G1238,$G1238),9))</f>
        <v/>
      </c>
      <c r="V1238" s="2" t="str">
        <f>IF(OR($B1238="",設定!$I$15="",設定!$I$15="独立"),"",IF($M1238="","　－　",IF($L1238="",IF(設定!$I$15="所・名","　－　・"&amp;$M1238,IF(設定!$I$15="所/名","　－　 / "&amp;$M1238,IF(設定!$I$15="(所)名","(　－　) "&amp;$M1238,IF(設定!$I$15="名・所",$M1238&amp;"・　－　",IF(設定!$I$15="名/所",$M1238&amp;" / 　－　",IF(設定!$I$15="名(所)",$M1238&amp;"(　－　)")))))),IF(設定!$I$15="所・名",INDEX(リスト!$S$2:$S$48,MATCH($L1238,リスト!$R$2:$R$48,0))&amp;"・"&amp;$M1238,IF(設定!$I$15="所/名",INDEX(リスト!$S$2:$S$48,MATCH($L1238,リスト!$R$2:$R$48,0))&amp;" / "&amp;$M1238,IF(設定!$I$15="(所)名","("&amp;INDEX(リスト!$S$2:$S$48,MATCH($L1238,リスト!$R$2:$R$48,0))&amp;") "&amp;$M1238,IF(設定!$I$15="名・所",$M1238&amp;"・"&amp;INDEX(リスト!$S$2:$S$48,MATCH($L1238,リスト!$R$2:$R$48,0)),IF(設定!$I$15="名/所",$M1238&amp;" / "&amp;INDEX(リスト!$S$2:$S$48,MATCH($L1238,リスト!$R$2:$R$48,0)),IF(設定!$I$15="名(所)",$M1238&amp;" ("&amp;INDEX(リスト!$S$2:$S$48,MATCH($L1238,リスト!$R$2:$R$48,0))&amp;")")))))))))</f>
        <v/>
      </c>
    </row>
    <row r="1239" spans="15:22" x14ac:dyDescent="0.4">
      <c r="O1239" s="2" t="str">
        <f>IFERROR(IF($B1239="","",INDEX(所属情報!$E:$E,MATCH($A1239,所属情報!$A:$A,0))),"")</f>
        <v/>
      </c>
      <c r="P1239" s="2" t="str">
        <f t="shared" si="57"/>
        <v/>
      </c>
      <c r="Q1239" s="2" t="str">
        <f t="shared" si="58"/>
        <v/>
      </c>
      <c r="R1239" s="2" t="str">
        <f t="shared" si="59"/>
        <v/>
      </c>
      <c r="S1239" s="2" t="str">
        <f>IFERROR(IF($F1239="","",INDEX(リスト!$C:$C,MATCH($F1239,リスト!$B:$B,0))),"")</f>
        <v/>
      </c>
      <c r="T1239" s="2" t="str">
        <f>IFERROR(IF($K1239="","",INDEX(リスト!$F:$F,MATCH($K1239,リスト!$E:$E,0))),"")</f>
        <v/>
      </c>
      <c r="U1239" s="2" t="str">
        <f>IF($B1239="","",RIGHT($G1239*1000+200+COUNTIF($G$2:$G1239,$G1239),9))</f>
        <v/>
      </c>
      <c r="V1239" s="2" t="str">
        <f>IF(OR($B1239="",設定!$I$15="",設定!$I$15="独立"),"",IF($M1239="","　－　",IF($L1239="",IF(設定!$I$15="所・名","　－　・"&amp;$M1239,IF(設定!$I$15="所/名","　－　 / "&amp;$M1239,IF(設定!$I$15="(所)名","(　－　) "&amp;$M1239,IF(設定!$I$15="名・所",$M1239&amp;"・　－　",IF(設定!$I$15="名/所",$M1239&amp;" / 　－　",IF(設定!$I$15="名(所)",$M1239&amp;"(　－　)")))))),IF(設定!$I$15="所・名",INDEX(リスト!$S$2:$S$48,MATCH($L1239,リスト!$R$2:$R$48,0))&amp;"・"&amp;$M1239,IF(設定!$I$15="所/名",INDEX(リスト!$S$2:$S$48,MATCH($L1239,リスト!$R$2:$R$48,0))&amp;" / "&amp;$M1239,IF(設定!$I$15="(所)名","("&amp;INDEX(リスト!$S$2:$S$48,MATCH($L1239,リスト!$R$2:$R$48,0))&amp;") "&amp;$M1239,IF(設定!$I$15="名・所",$M1239&amp;"・"&amp;INDEX(リスト!$S$2:$S$48,MATCH($L1239,リスト!$R$2:$R$48,0)),IF(設定!$I$15="名/所",$M1239&amp;" / "&amp;INDEX(リスト!$S$2:$S$48,MATCH($L1239,リスト!$R$2:$R$48,0)),IF(設定!$I$15="名(所)",$M1239&amp;" ("&amp;INDEX(リスト!$S$2:$S$48,MATCH($L1239,リスト!$R$2:$R$48,0))&amp;")")))))))))</f>
        <v/>
      </c>
    </row>
    <row r="1240" spans="15:22" x14ac:dyDescent="0.4">
      <c r="O1240" s="2" t="str">
        <f>IFERROR(IF($B1240="","",INDEX(所属情報!$E:$E,MATCH($A1240,所属情報!$A:$A,0))),"")</f>
        <v/>
      </c>
      <c r="P1240" s="2" t="str">
        <f t="shared" si="57"/>
        <v/>
      </c>
      <c r="Q1240" s="2" t="str">
        <f t="shared" si="58"/>
        <v/>
      </c>
      <c r="R1240" s="2" t="str">
        <f t="shared" si="59"/>
        <v/>
      </c>
      <c r="S1240" s="2" t="str">
        <f>IFERROR(IF($F1240="","",INDEX(リスト!$C:$C,MATCH($F1240,リスト!$B:$B,0))),"")</f>
        <v/>
      </c>
      <c r="T1240" s="2" t="str">
        <f>IFERROR(IF($K1240="","",INDEX(リスト!$F:$F,MATCH($K1240,リスト!$E:$E,0))),"")</f>
        <v/>
      </c>
      <c r="U1240" s="2" t="str">
        <f>IF($B1240="","",RIGHT($G1240*1000+200+COUNTIF($G$2:$G1240,$G1240),9))</f>
        <v/>
      </c>
      <c r="V1240" s="2" t="str">
        <f>IF(OR($B1240="",設定!$I$15="",設定!$I$15="独立"),"",IF($M1240="","　－　",IF($L1240="",IF(設定!$I$15="所・名","　－　・"&amp;$M1240,IF(設定!$I$15="所/名","　－　 / "&amp;$M1240,IF(設定!$I$15="(所)名","(　－　) "&amp;$M1240,IF(設定!$I$15="名・所",$M1240&amp;"・　－　",IF(設定!$I$15="名/所",$M1240&amp;" / 　－　",IF(設定!$I$15="名(所)",$M1240&amp;"(　－　)")))))),IF(設定!$I$15="所・名",INDEX(リスト!$S$2:$S$48,MATCH($L1240,リスト!$R$2:$R$48,0))&amp;"・"&amp;$M1240,IF(設定!$I$15="所/名",INDEX(リスト!$S$2:$S$48,MATCH($L1240,リスト!$R$2:$R$48,0))&amp;" / "&amp;$M1240,IF(設定!$I$15="(所)名","("&amp;INDEX(リスト!$S$2:$S$48,MATCH($L1240,リスト!$R$2:$R$48,0))&amp;") "&amp;$M1240,IF(設定!$I$15="名・所",$M1240&amp;"・"&amp;INDEX(リスト!$S$2:$S$48,MATCH($L1240,リスト!$R$2:$R$48,0)),IF(設定!$I$15="名/所",$M1240&amp;" / "&amp;INDEX(リスト!$S$2:$S$48,MATCH($L1240,リスト!$R$2:$R$48,0)),IF(設定!$I$15="名(所)",$M1240&amp;" ("&amp;INDEX(リスト!$S$2:$S$48,MATCH($L1240,リスト!$R$2:$R$48,0))&amp;")")))))))))</f>
        <v/>
      </c>
    </row>
    <row r="1241" spans="15:22" x14ac:dyDescent="0.4">
      <c r="O1241" s="2" t="str">
        <f>IFERROR(IF($B1241="","",INDEX(所属情報!$E:$E,MATCH($A1241,所属情報!$A:$A,0))),"")</f>
        <v/>
      </c>
      <c r="P1241" s="2" t="str">
        <f t="shared" si="57"/>
        <v/>
      </c>
      <c r="Q1241" s="2" t="str">
        <f t="shared" si="58"/>
        <v/>
      </c>
      <c r="R1241" s="2" t="str">
        <f t="shared" si="59"/>
        <v/>
      </c>
      <c r="S1241" s="2" t="str">
        <f>IFERROR(IF($F1241="","",INDEX(リスト!$C:$C,MATCH($F1241,リスト!$B:$B,0))),"")</f>
        <v/>
      </c>
      <c r="T1241" s="2" t="str">
        <f>IFERROR(IF($K1241="","",INDEX(リスト!$F:$F,MATCH($K1241,リスト!$E:$E,0))),"")</f>
        <v/>
      </c>
      <c r="U1241" s="2" t="str">
        <f>IF($B1241="","",RIGHT($G1241*1000+200+COUNTIF($G$2:$G1241,$G1241),9))</f>
        <v/>
      </c>
      <c r="V1241" s="2" t="str">
        <f>IF(OR($B1241="",設定!$I$15="",設定!$I$15="独立"),"",IF($M1241="","　－　",IF($L1241="",IF(設定!$I$15="所・名","　－　・"&amp;$M1241,IF(設定!$I$15="所/名","　－　 / "&amp;$M1241,IF(設定!$I$15="(所)名","(　－　) "&amp;$M1241,IF(設定!$I$15="名・所",$M1241&amp;"・　－　",IF(設定!$I$15="名/所",$M1241&amp;" / 　－　",IF(設定!$I$15="名(所)",$M1241&amp;"(　－　)")))))),IF(設定!$I$15="所・名",INDEX(リスト!$S$2:$S$48,MATCH($L1241,リスト!$R$2:$R$48,0))&amp;"・"&amp;$M1241,IF(設定!$I$15="所/名",INDEX(リスト!$S$2:$S$48,MATCH($L1241,リスト!$R$2:$R$48,0))&amp;" / "&amp;$M1241,IF(設定!$I$15="(所)名","("&amp;INDEX(リスト!$S$2:$S$48,MATCH($L1241,リスト!$R$2:$R$48,0))&amp;") "&amp;$M1241,IF(設定!$I$15="名・所",$M1241&amp;"・"&amp;INDEX(リスト!$S$2:$S$48,MATCH($L1241,リスト!$R$2:$R$48,0)),IF(設定!$I$15="名/所",$M1241&amp;" / "&amp;INDEX(リスト!$S$2:$S$48,MATCH($L1241,リスト!$R$2:$R$48,0)),IF(設定!$I$15="名(所)",$M1241&amp;" ("&amp;INDEX(リスト!$S$2:$S$48,MATCH($L1241,リスト!$R$2:$R$48,0))&amp;")")))))))))</f>
        <v/>
      </c>
    </row>
    <row r="1242" spans="15:22" x14ac:dyDescent="0.4">
      <c r="O1242" s="2" t="str">
        <f>IFERROR(IF($B1242="","",INDEX(所属情報!$E:$E,MATCH($A1242,所属情報!$A:$A,0))),"")</f>
        <v/>
      </c>
      <c r="P1242" s="2" t="str">
        <f t="shared" si="57"/>
        <v/>
      </c>
      <c r="Q1242" s="2" t="str">
        <f t="shared" si="58"/>
        <v/>
      </c>
      <c r="R1242" s="2" t="str">
        <f t="shared" si="59"/>
        <v/>
      </c>
      <c r="S1242" s="2" t="str">
        <f>IFERROR(IF($F1242="","",INDEX(リスト!$C:$C,MATCH($F1242,リスト!$B:$B,0))),"")</f>
        <v/>
      </c>
      <c r="T1242" s="2" t="str">
        <f>IFERROR(IF($K1242="","",INDEX(リスト!$F:$F,MATCH($K1242,リスト!$E:$E,0))),"")</f>
        <v/>
      </c>
      <c r="U1242" s="2" t="str">
        <f>IF($B1242="","",RIGHT($G1242*1000+200+COUNTIF($G$2:$G1242,$G1242),9))</f>
        <v/>
      </c>
      <c r="V1242" s="2" t="str">
        <f>IF(OR($B1242="",設定!$I$15="",設定!$I$15="独立"),"",IF($M1242="","　－　",IF($L1242="",IF(設定!$I$15="所・名","　－　・"&amp;$M1242,IF(設定!$I$15="所/名","　－　 / "&amp;$M1242,IF(設定!$I$15="(所)名","(　－　) "&amp;$M1242,IF(設定!$I$15="名・所",$M1242&amp;"・　－　",IF(設定!$I$15="名/所",$M1242&amp;" / 　－　",IF(設定!$I$15="名(所)",$M1242&amp;"(　－　)")))))),IF(設定!$I$15="所・名",INDEX(リスト!$S$2:$S$48,MATCH($L1242,リスト!$R$2:$R$48,0))&amp;"・"&amp;$M1242,IF(設定!$I$15="所/名",INDEX(リスト!$S$2:$S$48,MATCH($L1242,リスト!$R$2:$R$48,0))&amp;" / "&amp;$M1242,IF(設定!$I$15="(所)名","("&amp;INDEX(リスト!$S$2:$S$48,MATCH($L1242,リスト!$R$2:$R$48,0))&amp;") "&amp;$M1242,IF(設定!$I$15="名・所",$M1242&amp;"・"&amp;INDEX(リスト!$S$2:$S$48,MATCH($L1242,リスト!$R$2:$R$48,0)),IF(設定!$I$15="名/所",$M1242&amp;" / "&amp;INDEX(リスト!$S$2:$S$48,MATCH($L1242,リスト!$R$2:$R$48,0)),IF(設定!$I$15="名(所)",$M1242&amp;" ("&amp;INDEX(リスト!$S$2:$S$48,MATCH($L1242,リスト!$R$2:$R$48,0))&amp;")")))))))))</f>
        <v/>
      </c>
    </row>
    <row r="1243" spans="15:22" x14ac:dyDescent="0.4">
      <c r="O1243" s="2" t="str">
        <f>IFERROR(IF($B1243="","",INDEX(所属情報!$E:$E,MATCH($A1243,所属情報!$A:$A,0))),"")</f>
        <v/>
      </c>
      <c r="P1243" s="2" t="str">
        <f t="shared" si="57"/>
        <v/>
      </c>
      <c r="Q1243" s="2" t="str">
        <f t="shared" si="58"/>
        <v/>
      </c>
      <c r="R1243" s="2" t="str">
        <f t="shared" si="59"/>
        <v/>
      </c>
      <c r="S1243" s="2" t="str">
        <f>IFERROR(IF($F1243="","",INDEX(リスト!$C:$C,MATCH($F1243,リスト!$B:$B,0))),"")</f>
        <v/>
      </c>
      <c r="T1243" s="2" t="str">
        <f>IFERROR(IF($K1243="","",INDEX(リスト!$F:$F,MATCH($K1243,リスト!$E:$E,0))),"")</f>
        <v/>
      </c>
      <c r="U1243" s="2" t="str">
        <f>IF($B1243="","",RIGHT($G1243*1000+200+COUNTIF($G$2:$G1243,$G1243),9))</f>
        <v/>
      </c>
      <c r="V1243" s="2" t="str">
        <f>IF(OR($B1243="",設定!$I$15="",設定!$I$15="独立"),"",IF($M1243="","　－　",IF($L1243="",IF(設定!$I$15="所・名","　－　・"&amp;$M1243,IF(設定!$I$15="所/名","　－　 / "&amp;$M1243,IF(設定!$I$15="(所)名","(　－　) "&amp;$M1243,IF(設定!$I$15="名・所",$M1243&amp;"・　－　",IF(設定!$I$15="名/所",$M1243&amp;" / 　－　",IF(設定!$I$15="名(所)",$M1243&amp;"(　－　)")))))),IF(設定!$I$15="所・名",INDEX(リスト!$S$2:$S$48,MATCH($L1243,リスト!$R$2:$R$48,0))&amp;"・"&amp;$M1243,IF(設定!$I$15="所/名",INDEX(リスト!$S$2:$S$48,MATCH($L1243,リスト!$R$2:$R$48,0))&amp;" / "&amp;$M1243,IF(設定!$I$15="(所)名","("&amp;INDEX(リスト!$S$2:$S$48,MATCH($L1243,リスト!$R$2:$R$48,0))&amp;") "&amp;$M1243,IF(設定!$I$15="名・所",$M1243&amp;"・"&amp;INDEX(リスト!$S$2:$S$48,MATCH($L1243,リスト!$R$2:$R$48,0)),IF(設定!$I$15="名/所",$M1243&amp;" / "&amp;INDEX(リスト!$S$2:$S$48,MATCH($L1243,リスト!$R$2:$R$48,0)),IF(設定!$I$15="名(所)",$M1243&amp;" ("&amp;INDEX(リスト!$S$2:$S$48,MATCH($L1243,リスト!$R$2:$R$48,0))&amp;")")))))))))</f>
        <v/>
      </c>
    </row>
    <row r="1244" spans="15:22" x14ac:dyDescent="0.4">
      <c r="O1244" s="2" t="str">
        <f>IFERROR(IF($B1244="","",INDEX(所属情報!$E:$E,MATCH($A1244,所属情報!$A:$A,0))),"")</f>
        <v/>
      </c>
      <c r="P1244" s="2" t="str">
        <f t="shared" si="57"/>
        <v/>
      </c>
      <c r="Q1244" s="2" t="str">
        <f t="shared" si="58"/>
        <v/>
      </c>
      <c r="R1244" s="2" t="str">
        <f t="shared" si="59"/>
        <v/>
      </c>
      <c r="S1244" s="2" t="str">
        <f>IFERROR(IF($F1244="","",INDEX(リスト!$C:$C,MATCH($F1244,リスト!$B:$B,0))),"")</f>
        <v/>
      </c>
      <c r="T1244" s="2" t="str">
        <f>IFERROR(IF($K1244="","",INDEX(リスト!$F:$F,MATCH($K1244,リスト!$E:$E,0))),"")</f>
        <v/>
      </c>
      <c r="U1244" s="2" t="str">
        <f>IF($B1244="","",RIGHT($G1244*1000+200+COUNTIF($G$2:$G1244,$G1244),9))</f>
        <v/>
      </c>
      <c r="V1244" s="2" t="str">
        <f>IF(OR($B1244="",設定!$I$15="",設定!$I$15="独立"),"",IF($M1244="","　－　",IF($L1244="",IF(設定!$I$15="所・名","　－　・"&amp;$M1244,IF(設定!$I$15="所/名","　－　 / "&amp;$M1244,IF(設定!$I$15="(所)名","(　－　) "&amp;$M1244,IF(設定!$I$15="名・所",$M1244&amp;"・　－　",IF(設定!$I$15="名/所",$M1244&amp;" / 　－　",IF(設定!$I$15="名(所)",$M1244&amp;"(　－　)")))))),IF(設定!$I$15="所・名",INDEX(リスト!$S$2:$S$48,MATCH($L1244,リスト!$R$2:$R$48,0))&amp;"・"&amp;$M1244,IF(設定!$I$15="所/名",INDEX(リスト!$S$2:$S$48,MATCH($L1244,リスト!$R$2:$R$48,0))&amp;" / "&amp;$M1244,IF(設定!$I$15="(所)名","("&amp;INDEX(リスト!$S$2:$S$48,MATCH($L1244,リスト!$R$2:$R$48,0))&amp;") "&amp;$M1244,IF(設定!$I$15="名・所",$M1244&amp;"・"&amp;INDEX(リスト!$S$2:$S$48,MATCH($L1244,リスト!$R$2:$R$48,0)),IF(設定!$I$15="名/所",$M1244&amp;" / "&amp;INDEX(リスト!$S$2:$S$48,MATCH($L1244,リスト!$R$2:$R$48,0)),IF(設定!$I$15="名(所)",$M1244&amp;" ("&amp;INDEX(リスト!$S$2:$S$48,MATCH($L1244,リスト!$R$2:$R$48,0))&amp;")")))))))))</f>
        <v/>
      </c>
    </row>
    <row r="1245" spans="15:22" x14ac:dyDescent="0.4">
      <c r="O1245" s="2" t="str">
        <f>IFERROR(IF($B1245="","",INDEX(所属情報!$E:$E,MATCH($A1245,所属情報!$A:$A,0))),"")</f>
        <v/>
      </c>
      <c r="P1245" s="2" t="str">
        <f t="shared" si="57"/>
        <v/>
      </c>
      <c r="Q1245" s="2" t="str">
        <f t="shared" si="58"/>
        <v/>
      </c>
      <c r="R1245" s="2" t="str">
        <f t="shared" si="59"/>
        <v/>
      </c>
      <c r="S1245" s="2" t="str">
        <f>IFERROR(IF($F1245="","",INDEX(リスト!$C:$C,MATCH($F1245,リスト!$B:$B,0))),"")</f>
        <v/>
      </c>
      <c r="T1245" s="2" t="str">
        <f>IFERROR(IF($K1245="","",INDEX(リスト!$F:$F,MATCH($K1245,リスト!$E:$E,0))),"")</f>
        <v/>
      </c>
      <c r="U1245" s="2" t="str">
        <f>IF($B1245="","",RIGHT($G1245*1000+200+COUNTIF($G$2:$G1245,$G1245),9))</f>
        <v/>
      </c>
      <c r="V1245" s="2" t="str">
        <f>IF(OR($B1245="",設定!$I$15="",設定!$I$15="独立"),"",IF($M1245="","　－　",IF($L1245="",IF(設定!$I$15="所・名","　－　・"&amp;$M1245,IF(設定!$I$15="所/名","　－　 / "&amp;$M1245,IF(設定!$I$15="(所)名","(　－　) "&amp;$M1245,IF(設定!$I$15="名・所",$M1245&amp;"・　－　",IF(設定!$I$15="名/所",$M1245&amp;" / 　－　",IF(設定!$I$15="名(所)",$M1245&amp;"(　－　)")))))),IF(設定!$I$15="所・名",INDEX(リスト!$S$2:$S$48,MATCH($L1245,リスト!$R$2:$R$48,0))&amp;"・"&amp;$M1245,IF(設定!$I$15="所/名",INDEX(リスト!$S$2:$S$48,MATCH($L1245,リスト!$R$2:$R$48,0))&amp;" / "&amp;$M1245,IF(設定!$I$15="(所)名","("&amp;INDEX(リスト!$S$2:$S$48,MATCH($L1245,リスト!$R$2:$R$48,0))&amp;") "&amp;$M1245,IF(設定!$I$15="名・所",$M1245&amp;"・"&amp;INDEX(リスト!$S$2:$S$48,MATCH($L1245,リスト!$R$2:$R$48,0)),IF(設定!$I$15="名/所",$M1245&amp;" / "&amp;INDEX(リスト!$S$2:$S$48,MATCH($L1245,リスト!$R$2:$R$48,0)),IF(設定!$I$15="名(所)",$M1245&amp;" ("&amp;INDEX(リスト!$S$2:$S$48,MATCH($L1245,リスト!$R$2:$R$48,0))&amp;")")))))))))</f>
        <v/>
      </c>
    </row>
    <row r="1246" spans="15:22" x14ac:dyDescent="0.4">
      <c r="O1246" s="2" t="str">
        <f>IFERROR(IF($B1246="","",INDEX(所属情報!$E:$E,MATCH($A1246,所属情報!$A:$A,0))),"")</f>
        <v/>
      </c>
      <c r="P1246" s="2" t="str">
        <f t="shared" si="57"/>
        <v/>
      </c>
      <c r="Q1246" s="2" t="str">
        <f t="shared" si="58"/>
        <v/>
      </c>
      <c r="R1246" s="2" t="str">
        <f t="shared" si="59"/>
        <v/>
      </c>
      <c r="S1246" s="2" t="str">
        <f>IFERROR(IF($F1246="","",INDEX(リスト!$C:$C,MATCH($F1246,リスト!$B:$B,0))),"")</f>
        <v/>
      </c>
      <c r="T1246" s="2" t="str">
        <f>IFERROR(IF($K1246="","",INDEX(リスト!$F:$F,MATCH($K1246,リスト!$E:$E,0))),"")</f>
        <v/>
      </c>
      <c r="U1246" s="2" t="str">
        <f>IF($B1246="","",RIGHT($G1246*1000+200+COUNTIF($G$2:$G1246,$G1246),9))</f>
        <v/>
      </c>
      <c r="V1246" s="2" t="str">
        <f>IF(OR($B1246="",設定!$I$15="",設定!$I$15="独立"),"",IF($M1246="","　－　",IF($L1246="",IF(設定!$I$15="所・名","　－　・"&amp;$M1246,IF(設定!$I$15="所/名","　－　 / "&amp;$M1246,IF(設定!$I$15="(所)名","(　－　) "&amp;$M1246,IF(設定!$I$15="名・所",$M1246&amp;"・　－　",IF(設定!$I$15="名/所",$M1246&amp;" / 　－　",IF(設定!$I$15="名(所)",$M1246&amp;"(　－　)")))))),IF(設定!$I$15="所・名",INDEX(リスト!$S$2:$S$48,MATCH($L1246,リスト!$R$2:$R$48,0))&amp;"・"&amp;$M1246,IF(設定!$I$15="所/名",INDEX(リスト!$S$2:$S$48,MATCH($L1246,リスト!$R$2:$R$48,0))&amp;" / "&amp;$M1246,IF(設定!$I$15="(所)名","("&amp;INDEX(リスト!$S$2:$S$48,MATCH($L1246,リスト!$R$2:$R$48,0))&amp;") "&amp;$M1246,IF(設定!$I$15="名・所",$M1246&amp;"・"&amp;INDEX(リスト!$S$2:$S$48,MATCH($L1246,リスト!$R$2:$R$48,0)),IF(設定!$I$15="名/所",$M1246&amp;" / "&amp;INDEX(リスト!$S$2:$S$48,MATCH($L1246,リスト!$R$2:$R$48,0)),IF(設定!$I$15="名(所)",$M1246&amp;" ("&amp;INDEX(リスト!$S$2:$S$48,MATCH($L1246,リスト!$R$2:$R$48,0))&amp;")")))))))))</f>
        <v/>
      </c>
    </row>
    <row r="1247" spans="15:22" x14ac:dyDescent="0.4">
      <c r="O1247" s="2" t="str">
        <f>IFERROR(IF($B1247="","",INDEX(所属情報!$E:$E,MATCH($A1247,所属情報!$A:$A,0))),"")</f>
        <v/>
      </c>
      <c r="P1247" s="2" t="str">
        <f t="shared" si="57"/>
        <v/>
      </c>
      <c r="Q1247" s="2" t="str">
        <f t="shared" si="58"/>
        <v/>
      </c>
      <c r="R1247" s="2" t="str">
        <f t="shared" si="59"/>
        <v/>
      </c>
      <c r="S1247" s="2" t="str">
        <f>IFERROR(IF($F1247="","",INDEX(リスト!$C:$C,MATCH($F1247,リスト!$B:$B,0))),"")</f>
        <v/>
      </c>
      <c r="T1247" s="2" t="str">
        <f>IFERROR(IF($K1247="","",INDEX(リスト!$F:$F,MATCH($K1247,リスト!$E:$E,0))),"")</f>
        <v/>
      </c>
      <c r="U1247" s="2" t="str">
        <f>IF($B1247="","",RIGHT($G1247*1000+200+COUNTIF($G$2:$G1247,$G1247),9))</f>
        <v/>
      </c>
      <c r="V1247" s="2" t="str">
        <f>IF(OR($B1247="",設定!$I$15="",設定!$I$15="独立"),"",IF($M1247="","　－　",IF($L1247="",IF(設定!$I$15="所・名","　－　・"&amp;$M1247,IF(設定!$I$15="所/名","　－　 / "&amp;$M1247,IF(設定!$I$15="(所)名","(　－　) "&amp;$M1247,IF(設定!$I$15="名・所",$M1247&amp;"・　－　",IF(設定!$I$15="名/所",$M1247&amp;" / 　－　",IF(設定!$I$15="名(所)",$M1247&amp;"(　－　)")))))),IF(設定!$I$15="所・名",INDEX(リスト!$S$2:$S$48,MATCH($L1247,リスト!$R$2:$R$48,0))&amp;"・"&amp;$M1247,IF(設定!$I$15="所/名",INDEX(リスト!$S$2:$S$48,MATCH($L1247,リスト!$R$2:$R$48,0))&amp;" / "&amp;$M1247,IF(設定!$I$15="(所)名","("&amp;INDEX(リスト!$S$2:$S$48,MATCH($L1247,リスト!$R$2:$R$48,0))&amp;") "&amp;$M1247,IF(設定!$I$15="名・所",$M1247&amp;"・"&amp;INDEX(リスト!$S$2:$S$48,MATCH($L1247,リスト!$R$2:$R$48,0)),IF(設定!$I$15="名/所",$M1247&amp;" / "&amp;INDEX(リスト!$S$2:$S$48,MATCH($L1247,リスト!$R$2:$R$48,0)),IF(設定!$I$15="名(所)",$M1247&amp;" ("&amp;INDEX(リスト!$S$2:$S$48,MATCH($L1247,リスト!$R$2:$R$48,0))&amp;")")))))))))</f>
        <v/>
      </c>
    </row>
    <row r="1248" spans="15:22" x14ac:dyDescent="0.4">
      <c r="O1248" s="2" t="str">
        <f>IFERROR(IF($B1248="","",INDEX(所属情報!$E:$E,MATCH($A1248,所属情報!$A:$A,0))),"")</f>
        <v/>
      </c>
      <c r="P1248" s="2" t="str">
        <f t="shared" si="57"/>
        <v/>
      </c>
      <c r="Q1248" s="2" t="str">
        <f t="shared" si="58"/>
        <v/>
      </c>
      <c r="R1248" s="2" t="str">
        <f t="shared" si="59"/>
        <v/>
      </c>
      <c r="S1248" s="2" t="str">
        <f>IFERROR(IF($F1248="","",INDEX(リスト!$C:$C,MATCH($F1248,リスト!$B:$B,0))),"")</f>
        <v/>
      </c>
      <c r="T1248" s="2" t="str">
        <f>IFERROR(IF($K1248="","",INDEX(リスト!$F:$F,MATCH($K1248,リスト!$E:$E,0))),"")</f>
        <v/>
      </c>
      <c r="U1248" s="2" t="str">
        <f>IF($B1248="","",RIGHT($G1248*1000+200+COUNTIF($G$2:$G1248,$G1248),9))</f>
        <v/>
      </c>
      <c r="V1248" s="2" t="str">
        <f>IF(OR($B1248="",設定!$I$15="",設定!$I$15="独立"),"",IF($M1248="","　－　",IF($L1248="",IF(設定!$I$15="所・名","　－　・"&amp;$M1248,IF(設定!$I$15="所/名","　－　 / "&amp;$M1248,IF(設定!$I$15="(所)名","(　－　) "&amp;$M1248,IF(設定!$I$15="名・所",$M1248&amp;"・　－　",IF(設定!$I$15="名/所",$M1248&amp;" / 　－　",IF(設定!$I$15="名(所)",$M1248&amp;"(　－　)")))))),IF(設定!$I$15="所・名",INDEX(リスト!$S$2:$S$48,MATCH($L1248,リスト!$R$2:$R$48,0))&amp;"・"&amp;$M1248,IF(設定!$I$15="所/名",INDEX(リスト!$S$2:$S$48,MATCH($L1248,リスト!$R$2:$R$48,0))&amp;" / "&amp;$M1248,IF(設定!$I$15="(所)名","("&amp;INDEX(リスト!$S$2:$S$48,MATCH($L1248,リスト!$R$2:$R$48,0))&amp;") "&amp;$M1248,IF(設定!$I$15="名・所",$M1248&amp;"・"&amp;INDEX(リスト!$S$2:$S$48,MATCH($L1248,リスト!$R$2:$R$48,0)),IF(設定!$I$15="名/所",$M1248&amp;" / "&amp;INDEX(リスト!$S$2:$S$48,MATCH($L1248,リスト!$R$2:$R$48,0)),IF(設定!$I$15="名(所)",$M1248&amp;" ("&amp;INDEX(リスト!$S$2:$S$48,MATCH($L1248,リスト!$R$2:$R$48,0))&amp;")")))))))))</f>
        <v/>
      </c>
    </row>
    <row r="1249" spans="15:22" x14ac:dyDescent="0.4">
      <c r="O1249" s="2" t="str">
        <f>IFERROR(IF($B1249="","",INDEX(所属情報!$E:$E,MATCH($A1249,所属情報!$A:$A,0))),"")</f>
        <v/>
      </c>
      <c r="P1249" s="2" t="str">
        <f t="shared" si="57"/>
        <v/>
      </c>
      <c r="Q1249" s="2" t="str">
        <f t="shared" si="58"/>
        <v/>
      </c>
      <c r="R1249" s="2" t="str">
        <f t="shared" si="59"/>
        <v/>
      </c>
      <c r="S1249" s="2" t="str">
        <f>IFERROR(IF($F1249="","",INDEX(リスト!$C:$C,MATCH($F1249,リスト!$B:$B,0))),"")</f>
        <v/>
      </c>
      <c r="T1249" s="2" t="str">
        <f>IFERROR(IF($K1249="","",INDEX(リスト!$F:$F,MATCH($K1249,リスト!$E:$E,0))),"")</f>
        <v/>
      </c>
      <c r="U1249" s="2" t="str">
        <f>IF($B1249="","",RIGHT($G1249*1000+200+COUNTIF($G$2:$G1249,$G1249),9))</f>
        <v/>
      </c>
      <c r="V1249" s="2" t="str">
        <f>IF(OR($B1249="",設定!$I$15="",設定!$I$15="独立"),"",IF($M1249="","　－　",IF($L1249="",IF(設定!$I$15="所・名","　－　・"&amp;$M1249,IF(設定!$I$15="所/名","　－　 / "&amp;$M1249,IF(設定!$I$15="(所)名","(　－　) "&amp;$M1249,IF(設定!$I$15="名・所",$M1249&amp;"・　－　",IF(設定!$I$15="名/所",$M1249&amp;" / 　－　",IF(設定!$I$15="名(所)",$M1249&amp;"(　－　)")))))),IF(設定!$I$15="所・名",INDEX(リスト!$S$2:$S$48,MATCH($L1249,リスト!$R$2:$R$48,0))&amp;"・"&amp;$M1249,IF(設定!$I$15="所/名",INDEX(リスト!$S$2:$S$48,MATCH($L1249,リスト!$R$2:$R$48,0))&amp;" / "&amp;$M1249,IF(設定!$I$15="(所)名","("&amp;INDEX(リスト!$S$2:$S$48,MATCH($L1249,リスト!$R$2:$R$48,0))&amp;") "&amp;$M1249,IF(設定!$I$15="名・所",$M1249&amp;"・"&amp;INDEX(リスト!$S$2:$S$48,MATCH($L1249,リスト!$R$2:$R$48,0)),IF(設定!$I$15="名/所",$M1249&amp;" / "&amp;INDEX(リスト!$S$2:$S$48,MATCH($L1249,リスト!$R$2:$R$48,0)),IF(設定!$I$15="名(所)",$M1249&amp;" ("&amp;INDEX(リスト!$S$2:$S$48,MATCH($L1249,リスト!$R$2:$R$48,0))&amp;")")))))))))</f>
        <v/>
      </c>
    </row>
    <row r="1250" spans="15:22" x14ac:dyDescent="0.4">
      <c r="O1250" s="2" t="str">
        <f>IFERROR(IF($B1250="","",INDEX(所属情報!$E:$E,MATCH($A1250,所属情報!$A:$A,0))),"")</f>
        <v/>
      </c>
      <c r="P1250" s="2" t="str">
        <f t="shared" si="57"/>
        <v/>
      </c>
      <c r="Q1250" s="2" t="str">
        <f t="shared" si="58"/>
        <v/>
      </c>
      <c r="R1250" s="2" t="str">
        <f t="shared" si="59"/>
        <v/>
      </c>
      <c r="S1250" s="2" t="str">
        <f>IFERROR(IF($F1250="","",INDEX(リスト!$C:$C,MATCH($F1250,リスト!$B:$B,0))),"")</f>
        <v/>
      </c>
      <c r="T1250" s="2" t="str">
        <f>IFERROR(IF($K1250="","",INDEX(リスト!$F:$F,MATCH($K1250,リスト!$E:$E,0))),"")</f>
        <v/>
      </c>
      <c r="U1250" s="2" t="str">
        <f>IF($B1250="","",RIGHT($G1250*1000+200+COUNTIF($G$2:$G1250,$G1250),9))</f>
        <v/>
      </c>
      <c r="V1250" s="2" t="str">
        <f>IF(OR($B1250="",設定!$I$15="",設定!$I$15="独立"),"",IF($M1250="","　－　",IF($L1250="",IF(設定!$I$15="所・名","　－　・"&amp;$M1250,IF(設定!$I$15="所/名","　－　 / "&amp;$M1250,IF(設定!$I$15="(所)名","(　－　) "&amp;$M1250,IF(設定!$I$15="名・所",$M1250&amp;"・　－　",IF(設定!$I$15="名/所",$M1250&amp;" / 　－　",IF(設定!$I$15="名(所)",$M1250&amp;"(　－　)")))))),IF(設定!$I$15="所・名",INDEX(リスト!$S$2:$S$48,MATCH($L1250,リスト!$R$2:$R$48,0))&amp;"・"&amp;$M1250,IF(設定!$I$15="所/名",INDEX(リスト!$S$2:$S$48,MATCH($L1250,リスト!$R$2:$R$48,0))&amp;" / "&amp;$M1250,IF(設定!$I$15="(所)名","("&amp;INDEX(リスト!$S$2:$S$48,MATCH($L1250,リスト!$R$2:$R$48,0))&amp;") "&amp;$M1250,IF(設定!$I$15="名・所",$M1250&amp;"・"&amp;INDEX(リスト!$S$2:$S$48,MATCH($L1250,リスト!$R$2:$R$48,0)),IF(設定!$I$15="名/所",$M1250&amp;" / "&amp;INDEX(リスト!$S$2:$S$48,MATCH($L1250,リスト!$R$2:$R$48,0)),IF(設定!$I$15="名(所)",$M1250&amp;" ("&amp;INDEX(リスト!$S$2:$S$48,MATCH($L1250,リスト!$R$2:$R$48,0))&amp;")")))))))))</f>
        <v/>
      </c>
    </row>
    <row r="1251" spans="15:22" x14ac:dyDescent="0.4">
      <c r="O1251" s="2" t="str">
        <f>IFERROR(IF($B1251="","",INDEX(所属情報!$E:$E,MATCH($A1251,所属情報!$A:$A,0))),"")</f>
        <v/>
      </c>
      <c r="P1251" s="2" t="str">
        <f t="shared" si="57"/>
        <v/>
      </c>
      <c r="Q1251" s="2" t="str">
        <f t="shared" si="58"/>
        <v/>
      </c>
      <c r="R1251" s="2" t="str">
        <f t="shared" si="59"/>
        <v/>
      </c>
      <c r="S1251" s="2" t="str">
        <f>IFERROR(IF($F1251="","",INDEX(リスト!$C:$C,MATCH($F1251,リスト!$B:$B,0))),"")</f>
        <v/>
      </c>
      <c r="T1251" s="2" t="str">
        <f>IFERROR(IF($K1251="","",INDEX(リスト!$F:$F,MATCH($K1251,リスト!$E:$E,0))),"")</f>
        <v/>
      </c>
      <c r="U1251" s="2" t="str">
        <f>IF($B1251="","",RIGHT($G1251*1000+200+COUNTIF($G$2:$G1251,$G1251),9))</f>
        <v/>
      </c>
      <c r="V1251" s="2" t="str">
        <f>IF(OR($B1251="",設定!$I$15="",設定!$I$15="独立"),"",IF($M1251="","　－　",IF($L1251="",IF(設定!$I$15="所・名","　－　・"&amp;$M1251,IF(設定!$I$15="所/名","　－　 / "&amp;$M1251,IF(設定!$I$15="(所)名","(　－　) "&amp;$M1251,IF(設定!$I$15="名・所",$M1251&amp;"・　－　",IF(設定!$I$15="名/所",$M1251&amp;" / 　－　",IF(設定!$I$15="名(所)",$M1251&amp;"(　－　)")))))),IF(設定!$I$15="所・名",INDEX(リスト!$S$2:$S$48,MATCH($L1251,リスト!$R$2:$R$48,0))&amp;"・"&amp;$M1251,IF(設定!$I$15="所/名",INDEX(リスト!$S$2:$S$48,MATCH($L1251,リスト!$R$2:$R$48,0))&amp;" / "&amp;$M1251,IF(設定!$I$15="(所)名","("&amp;INDEX(リスト!$S$2:$S$48,MATCH($L1251,リスト!$R$2:$R$48,0))&amp;") "&amp;$M1251,IF(設定!$I$15="名・所",$M1251&amp;"・"&amp;INDEX(リスト!$S$2:$S$48,MATCH($L1251,リスト!$R$2:$R$48,0)),IF(設定!$I$15="名/所",$M1251&amp;" / "&amp;INDEX(リスト!$S$2:$S$48,MATCH($L1251,リスト!$R$2:$R$48,0)),IF(設定!$I$15="名(所)",$M1251&amp;" ("&amp;INDEX(リスト!$S$2:$S$48,MATCH($L1251,リスト!$R$2:$R$48,0))&amp;")")))))))))</f>
        <v/>
      </c>
    </row>
    <row r="1252" spans="15:22" x14ac:dyDescent="0.4">
      <c r="O1252" s="2" t="str">
        <f>IFERROR(IF($B1252="","",INDEX(所属情報!$E:$E,MATCH($A1252,所属情報!$A:$A,0))),"")</f>
        <v/>
      </c>
      <c r="P1252" s="2" t="str">
        <f t="shared" si="57"/>
        <v/>
      </c>
      <c r="Q1252" s="2" t="str">
        <f t="shared" si="58"/>
        <v/>
      </c>
      <c r="R1252" s="2" t="str">
        <f t="shared" si="59"/>
        <v/>
      </c>
      <c r="S1252" s="2" t="str">
        <f>IFERROR(IF($F1252="","",INDEX(リスト!$C:$C,MATCH($F1252,リスト!$B:$B,0))),"")</f>
        <v/>
      </c>
      <c r="T1252" s="2" t="str">
        <f>IFERROR(IF($K1252="","",INDEX(リスト!$F:$F,MATCH($K1252,リスト!$E:$E,0))),"")</f>
        <v/>
      </c>
      <c r="U1252" s="2" t="str">
        <f>IF($B1252="","",RIGHT($G1252*1000+200+COUNTIF($G$2:$G1252,$G1252),9))</f>
        <v/>
      </c>
      <c r="V1252" s="2" t="str">
        <f>IF(OR($B1252="",設定!$I$15="",設定!$I$15="独立"),"",IF($M1252="","　－　",IF($L1252="",IF(設定!$I$15="所・名","　－　・"&amp;$M1252,IF(設定!$I$15="所/名","　－　 / "&amp;$M1252,IF(設定!$I$15="(所)名","(　－　) "&amp;$M1252,IF(設定!$I$15="名・所",$M1252&amp;"・　－　",IF(設定!$I$15="名/所",$M1252&amp;" / 　－　",IF(設定!$I$15="名(所)",$M1252&amp;"(　－　)")))))),IF(設定!$I$15="所・名",INDEX(リスト!$S$2:$S$48,MATCH($L1252,リスト!$R$2:$R$48,0))&amp;"・"&amp;$M1252,IF(設定!$I$15="所/名",INDEX(リスト!$S$2:$S$48,MATCH($L1252,リスト!$R$2:$R$48,0))&amp;" / "&amp;$M1252,IF(設定!$I$15="(所)名","("&amp;INDEX(リスト!$S$2:$S$48,MATCH($L1252,リスト!$R$2:$R$48,0))&amp;") "&amp;$M1252,IF(設定!$I$15="名・所",$M1252&amp;"・"&amp;INDEX(リスト!$S$2:$S$48,MATCH($L1252,リスト!$R$2:$R$48,0)),IF(設定!$I$15="名/所",$M1252&amp;" / "&amp;INDEX(リスト!$S$2:$S$48,MATCH($L1252,リスト!$R$2:$R$48,0)),IF(設定!$I$15="名(所)",$M1252&amp;" ("&amp;INDEX(リスト!$S$2:$S$48,MATCH($L1252,リスト!$R$2:$R$48,0))&amp;")")))))))))</f>
        <v/>
      </c>
    </row>
    <row r="1253" spans="15:22" x14ac:dyDescent="0.4">
      <c r="O1253" s="2" t="str">
        <f>IFERROR(IF($B1253="","",INDEX(所属情報!$E:$E,MATCH($A1253,所属情報!$A:$A,0))),"")</f>
        <v/>
      </c>
      <c r="P1253" s="2" t="str">
        <f t="shared" si="57"/>
        <v/>
      </c>
      <c r="Q1253" s="2" t="str">
        <f t="shared" si="58"/>
        <v/>
      </c>
      <c r="R1253" s="2" t="str">
        <f t="shared" si="59"/>
        <v/>
      </c>
      <c r="S1253" s="2" t="str">
        <f>IFERROR(IF($F1253="","",INDEX(リスト!$C:$C,MATCH($F1253,リスト!$B:$B,0))),"")</f>
        <v/>
      </c>
      <c r="T1253" s="2" t="str">
        <f>IFERROR(IF($K1253="","",INDEX(リスト!$F:$F,MATCH($K1253,リスト!$E:$E,0))),"")</f>
        <v/>
      </c>
      <c r="U1253" s="2" t="str">
        <f>IF($B1253="","",RIGHT($G1253*1000+200+COUNTIF($G$2:$G1253,$G1253),9))</f>
        <v/>
      </c>
      <c r="V1253" s="2" t="str">
        <f>IF(OR($B1253="",設定!$I$15="",設定!$I$15="独立"),"",IF($M1253="","　－　",IF($L1253="",IF(設定!$I$15="所・名","　－　・"&amp;$M1253,IF(設定!$I$15="所/名","　－　 / "&amp;$M1253,IF(設定!$I$15="(所)名","(　－　) "&amp;$M1253,IF(設定!$I$15="名・所",$M1253&amp;"・　－　",IF(設定!$I$15="名/所",$M1253&amp;" / 　－　",IF(設定!$I$15="名(所)",$M1253&amp;"(　－　)")))))),IF(設定!$I$15="所・名",INDEX(リスト!$S$2:$S$48,MATCH($L1253,リスト!$R$2:$R$48,0))&amp;"・"&amp;$M1253,IF(設定!$I$15="所/名",INDEX(リスト!$S$2:$S$48,MATCH($L1253,リスト!$R$2:$R$48,0))&amp;" / "&amp;$M1253,IF(設定!$I$15="(所)名","("&amp;INDEX(リスト!$S$2:$S$48,MATCH($L1253,リスト!$R$2:$R$48,0))&amp;") "&amp;$M1253,IF(設定!$I$15="名・所",$M1253&amp;"・"&amp;INDEX(リスト!$S$2:$S$48,MATCH($L1253,リスト!$R$2:$R$48,0)),IF(設定!$I$15="名/所",$M1253&amp;" / "&amp;INDEX(リスト!$S$2:$S$48,MATCH($L1253,リスト!$R$2:$R$48,0)),IF(設定!$I$15="名(所)",$M1253&amp;" ("&amp;INDEX(リスト!$S$2:$S$48,MATCH($L1253,リスト!$R$2:$R$48,0))&amp;")")))))))))</f>
        <v/>
      </c>
    </row>
    <row r="1254" spans="15:22" x14ac:dyDescent="0.4">
      <c r="O1254" s="2" t="str">
        <f>IFERROR(IF($B1254="","",INDEX(所属情報!$E:$E,MATCH($A1254,所属情報!$A:$A,0))),"")</f>
        <v/>
      </c>
      <c r="P1254" s="2" t="str">
        <f t="shared" si="57"/>
        <v/>
      </c>
      <c r="Q1254" s="2" t="str">
        <f t="shared" si="58"/>
        <v/>
      </c>
      <c r="R1254" s="2" t="str">
        <f t="shared" si="59"/>
        <v/>
      </c>
      <c r="S1254" s="2" t="str">
        <f>IFERROR(IF($F1254="","",INDEX(リスト!$C:$C,MATCH($F1254,リスト!$B:$B,0))),"")</f>
        <v/>
      </c>
      <c r="T1254" s="2" t="str">
        <f>IFERROR(IF($K1254="","",INDEX(リスト!$F:$F,MATCH($K1254,リスト!$E:$E,0))),"")</f>
        <v/>
      </c>
      <c r="U1254" s="2" t="str">
        <f>IF($B1254="","",RIGHT($G1254*1000+200+COUNTIF($G$2:$G1254,$G1254),9))</f>
        <v/>
      </c>
      <c r="V1254" s="2" t="str">
        <f>IF(OR($B1254="",設定!$I$15="",設定!$I$15="独立"),"",IF($M1254="","　－　",IF($L1254="",IF(設定!$I$15="所・名","　－　・"&amp;$M1254,IF(設定!$I$15="所/名","　－　 / "&amp;$M1254,IF(設定!$I$15="(所)名","(　－　) "&amp;$M1254,IF(設定!$I$15="名・所",$M1254&amp;"・　－　",IF(設定!$I$15="名/所",$M1254&amp;" / 　－　",IF(設定!$I$15="名(所)",$M1254&amp;"(　－　)")))))),IF(設定!$I$15="所・名",INDEX(リスト!$S$2:$S$48,MATCH($L1254,リスト!$R$2:$R$48,0))&amp;"・"&amp;$M1254,IF(設定!$I$15="所/名",INDEX(リスト!$S$2:$S$48,MATCH($L1254,リスト!$R$2:$R$48,0))&amp;" / "&amp;$M1254,IF(設定!$I$15="(所)名","("&amp;INDEX(リスト!$S$2:$S$48,MATCH($L1254,リスト!$R$2:$R$48,0))&amp;") "&amp;$M1254,IF(設定!$I$15="名・所",$M1254&amp;"・"&amp;INDEX(リスト!$S$2:$S$48,MATCH($L1254,リスト!$R$2:$R$48,0)),IF(設定!$I$15="名/所",$M1254&amp;" / "&amp;INDEX(リスト!$S$2:$S$48,MATCH($L1254,リスト!$R$2:$R$48,0)),IF(設定!$I$15="名(所)",$M1254&amp;" ("&amp;INDEX(リスト!$S$2:$S$48,MATCH($L1254,リスト!$R$2:$R$48,0))&amp;")")))))))))</f>
        <v/>
      </c>
    </row>
    <row r="1255" spans="15:22" x14ac:dyDescent="0.4">
      <c r="O1255" s="2" t="str">
        <f>IFERROR(IF($B1255="","",INDEX(所属情報!$E:$E,MATCH($A1255,所属情報!$A:$A,0))),"")</f>
        <v/>
      </c>
      <c r="P1255" s="2" t="str">
        <f t="shared" si="57"/>
        <v/>
      </c>
      <c r="Q1255" s="2" t="str">
        <f t="shared" si="58"/>
        <v/>
      </c>
      <c r="R1255" s="2" t="str">
        <f t="shared" si="59"/>
        <v/>
      </c>
      <c r="S1255" s="2" t="str">
        <f>IFERROR(IF($F1255="","",INDEX(リスト!$C:$C,MATCH($F1255,リスト!$B:$B,0))),"")</f>
        <v/>
      </c>
      <c r="T1255" s="2" t="str">
        <f>IFERROR(IF($K1255="","",INDEX(リスト!$F:$F,MATCH($K1255,リスト!$E:$E,0))),"")</f>
        <v/>
      </c>
      <c r="U1255" s="2" t="str">
        <f>IF($B1255="","",RIGHT($G1255*1000+200+COUNTIF($G$2:$G1255,$G1255),9))</f>
        <v/>
      </c>
      <c r="V1255" s="2" t="str">
        <f>IF(OR($B1255="",設定!$I$15="",設定!$I$15="独立"),"",IF($M1255="","　－　",IF($L1255="",IF(設定!$I$15="所・名","　－　・"&amp;$M1255,IF(設定!$I$15="所/名","　－　 / "&amp;$M1255,IF(設定!$I$15="(所)名","(　－　) "&amp;$M1255,IF(設定!$I$15="名・所",$M1255&amp;"・　－　",IF(設定!$I$15="名/所",$M1255&amp;" / 　－　",IF(設定!$I$15="名(所)",$M1255&amp;"(　－　)")))))),IF(設定!$I$15="所・名",INDEX(リスト!$S$2:$S$48,MATCH($L1255,リスト!$R$2:$R$48,0))&amp;"・"&amp;$M1255,IF(設定!$I$15="所/名",INDEX(リスト!$S$2:$S$48,MATCH($L1255,リスト!$R$2:$R$48,0))&amp;" / "&amp;$M1255,IF(設定!$I$15="(所)名","("&amp;INDEX(リスト!$S$2:$S$48,MATCH($L1255,リスト!$R$2:$R$48,0))&amp;") "&amp;$M1255,IF(設定!$I$15="名・所",$M1255&amp;"・"&amp;INDEX(リスト!$S$2:$S$48,MATCH($L1255,リスト!$R$2:$R$48,0)),IF(設定!$I$15="名/所",$M1255&amp;" / "&amp;INDEX(リスト!$S$2:$S$48,MATCH($L1255,リスト!$R$2:$R$48,0)),IF(設定!$I$15="名(所)",$M1255&amp;" ("&amp;INDEX(リスト!$S$2:$S$48,MATCH($L1255,リスト!$R$2:$R$48,0))&amp;")")))))))))</f>
        <v/>
      </c>
    </row>
    <row r="1256" spans="15:22" x14ac:dyDescent="0.4">
      <c r="O1256" s="2" t="str">
        <f>IFERROR(IF($B1256="","",INDEX(所属情報!$E:$E,MATCH($A1256,所属情報!$A:$A,0))),"")</f>
        <v/>
      </c>
      <c r="P1256" s="2" t="str">
        <f t="shared" si="57"/>
        <v/>
      </c>
      <c r="Q1256" s="2" t="str">
        <f t="shared" si="58"/>
        <v/>
      </c>
      <c r="R1256" s="2" t="str">
        <f t="shared" si="59"/>
        <v/>
      </c>
      <c r="S1256" s="2" t="str">
        <f>IFERROR(IF($F1256="","",INDEX(リスト!$C:$C,MATCH($F1256,リスト!$B:$B,0))),"")</f>
        <v/>
      </c>
      <c r="T1256" s="2" t="str">
        <f>IFERROR(IF($K1256="","",INDEX(リスト!$F:$F,MATCH($K1256,リスト!$E:$E,0))),"")</f>
        <v/>
      </c>
      <c r="U1256" s="2" t="str">
        <f>IF($B1256="","",RIGHT($G1256*1000+200+COUNTIF($G$2:$G1256,$G1256),9))</f>
        <v/>
      </c>
      <c r="V1256" s="2" t="str">
        <f>IF(OR($B1256="",設定!$I$15="",設定!$I$15="独立"),"",IF($M1256="","　－　",IF($L1256="",IF(設定!$I$15="所・名","　－　・"&amp;$M1256,IF(設定!$I$15="所/名","　－　 / "&amp;$M1256,IF(設定!$I$15="(所)名","(　－　) "&amp;$M1256,IF(設定!$I$15="名・所",$M1256&amp;"・　－　",IF(設定!$I$15="名/所",$M1256&amp;" / 　－　",IF(設定!$I$15="名(所)",$M1256&amp;"(　－　)")))))),IF(設定!$I$15="所・名",INDEX(リスト!$S$2:$S$48,MATCH($L1256,リスト!$R$2:$R$48,0))&amp;"・"&amp;$M1256,IF(設定!$I$15="所/名",INDEX(リスト!$S$2:$S$48,MATCH($L1256,リスト!$R$2:$R$48,0))&amp;" / "&amp;$M1256,IF(設定!$I$15="(所)名","("&amp;INDEX(リスト!$S$2:$S$48,MATCH($L1256,リスト!$R$2:$R$48,0))&amp;") "&amp;$M1256,IF(設定!$I$15="名・所",$M1256&amp;"・"&amp;INDEX(リスト!$S$2:$S$48,MATCH($L1256,リスト!$R$2:$R$48,0)),IF(設定!$I$15="名/所",$M1256&amp;" / "&amp;INDEX(リスト!$S$2:$S$48,MATCH($L1256,リスト!$R$2:$R$48,0)),IF(設定!$I$15="名(所)",$M1256&amp;" ("&amp;INDEX(リスト!$S$2:$S$48,MATCH($L1256,リスト!$R$2:$R$48,0))&amp;")")))))))))</f>
        <v/>
      </c>
    </row>
    <row r="1257" spans="15:22" x14ac:dyDescent="0.4">
      <c r="O1257" s="2" t="str">
        <f>IFERROR(IF($B1257="","",INDEX(所属情報!$E:$E,MATCH($A1257,所属情報!$A:$A,0))),"")</f>
        <v/>
      </c>
      <c r="P1257" s="2" t="str">
        <f t="shared" si="57"/>
        <v/>
      </c>
      <c r="Q1257" s="2" t="str">
        <f t="shared" si="58"/>
        <v/>
      </c>
      <c r="R1257" s="2" t="str">
        <f t="shared" si="59"/>
        <v/>
      </c>
      <c r="S1257" s="2" t="str">
        <f>IFERROR(IF($F1257="","",INDEX(リスト!$C:$C,MATCH($F1257,リスト!$B:$B,0))),"")</f>
        <v/>
      </c>
      <c r="T1257" s="2" t="str">
        <f>IFERROR(IF($K1257="","",INDEX(リスト!$F:$F,MATCH($K1257,リスト!$E:$E,0))),"")</f>
        <v/>
      </c>
      <c r="U1257" s="2" t="str">
        <f>IF($B1257="","",RIGHT($G1257*1000+200+COUNTIF($G$2:$G1257,$G1257),9))</f>
        <v/>
      </c>
      <c r="V1257" s="2" t="str">
        <f>IF(OR($B1257="",設定!$I$15="",設定!$I$15="独立"),"",IF($M1257="","　－　",IF($L1257="",IF(設定!$I$15="所・名","　－　・"&amp;$M1257,IF(設定!$I$15="所/名","　－　 / "&amp;$M1257,IF(設定!$I$15="(所)名","(　－　) "&amp;$M1257,IF(設定!$I$15="名・所",$M1257&amp;"・　－　",IF(設定!$I$15="名/所",$M1257&amp;" / 　－　",IF(設定!$I$15="名(所)",$M1257&amp;"(　－　)")))))),IF(設定!$I$15="所・名",INDEX(リスト!$S$2:$S$48,MATCH($L1257,リスト!$R$2:$R$48,0))&amp;"・"&amp;$M1257,IF(設定!$I$15="所/名",INDEX(リスト!$S$2:$S$48,MATCH($L1257,リスト!$R$2:$R$48,0))&amp;" / "&amp;$M1257,IF(設定!$I$15="(所)名","("&amp;INDEX(リスト!$S$2:$S$48,MATCH($L1257,リスト!$R$2:$R$48,0))&amp;") "&amp;$M1257,IF(設定!$I$15="名・所",$M1257&amp;"・"&amp;INDEX(リスト!$S$2:$S$48,MATCH($L1257,リスト!$R$2:$R$48,0)),IF(設定!$I$15="名/所",$M1257&amp;" / "&amp;INDEX(リスト!$S$2:$S$48,MATCH($L1257,リスト!$R$2:$R$48,0)),IF(設定!$I$15="名(所)",$M1257&amp;" ("&amp;INDEX(リスト!$S$2:$S$48,MATCH($L1257,リスト!$R$2:$R$48,0))&amp;")")))))))))</f>
        <v/>
      </c>
    </row>
    <row r="1258" spans="15:22" x14ac:dyDescent="0.4">
      <c r="O1258" s="2" t="str">
        <f>IFERROR(IF($B1258="","",INDEX(所属情報!$E:$E,MATCH($A1258,所属情報!$A:$A,0))),"")</f>
        <v/>
      </c>
      <c r="P1258" s="2" t="str">
        <f t="shared" si="57"/>
        <v/>
      </c>
      <c r="Q1258" s="2" t="str">
        <f t="shared" si="58"/>
        <v/>
      </c>
      <c r="R1258" s="2" t="str">
        <f t="shared" si="59"/>
        <v/>
      </c>
      <c r="S1258" s="2" t="str">
        <f>IFERROR(IF($F1258="","",INDEX(リスト!$C:$C,MATCH($F1258,リスト!$B:$B,0))),"")</f>
        <v/>
      </c>
      <c r="T1258" s="2" t="str">
        <f>IFERROR(IF($K1258="","",INDEX(リスト!$F:$F,MATCH($K1258,リスト!$E:$E,0))),"")</f>
        <v/>
      </c>
      <c r="U1258" s="2" t="str">
        <f>IF($B1258="","",RIGHT($G1258*1000+200+COUNTIF($G$2:$G1258,$G1258),9))</f>
        <v/>
      </c>
      <c r="V1258" s="2" t="str">
        <f>IF(OR($B1258="",設定!$I$15="",設定!$I$15="独立"),"",IF($M1258="","　－　",IF($L1258="",IF(設定!$I$15="所・名","　－　・"&amp;$M1258,IF(設定!$I$15="所/名","　－　 / "&amp;$M1258,IF(設定!$I$15="(所)名","(　－　) "&amp;$M1258,IF(設定!$I$15="名・所",$M1258&amp;"・　－　",IF(設定!$I$15="名/所",$M1258&amp;" / 　－　",IF(設定!$I$15="名(所)",$M1258&amp;"(　－　)")))))),IF(設定!$I$15="所・名",INDEX(リスト!$S$2:$S$48,MATCH($L1258,リスト!$R$2:$R$48,0))&amp;"・"&amp;$M1258,IF(設定!$I$15="所/名",INDEX(リスト!$S$2:$S$48,MATCH($L1258,リスト!$R$2:$R$48,0))&amp;" / "&amp;$M1258,IF(設定!$I$15="(所)名","("&amp;INDEX(リスト!$S$2:$S$48,MATCH($L1258,リスト!$R$2:$R$48,0))&amp;") "&amp;$M1258,IF(設定!$I$15="名・所",$M1258&amp;"・"&amp;INDEX(リスト!$S$2:$S$48,MATCH($L1258,リスト!$R$2:$R$48,0)),IF(設定!$I$15="名/所",$M1258&amp;" / "&amp;INDEX(リスト!$S$2:$S$48,MATCH($L1258,リスト!$R$2:$R$48,0)),IF(設定!$I$15="名(所)",$M1258&amp;" ("&amp;INDEX(リスト!$S$2:$S$48,MATCH($L1258,リスト!$R$2:$R$48,0))&amp;")")))))))))</f>
        <v/>
      </c>
    </row>
    <row r="1259" spans="15:22" x14ac:dyDescent="0.4">
      <c r="O1259" s="2" t="str">
        <f>IFERROR(IF($B1259="","",INDEX(所属情報!$E:$E,MATCH($A1259,所属情報!$A:$A,0))),"")</f>
        <v/>
      </c>
      <c r="P1259" s="2" t="str">
        <f t="shared" si="57"/>
        <v/>
      </c>
      <c r="Q1259" s="2" t="str">
        <f t="shared" si="58"/>
        <v/>
      </c>
      <c r="R1259" s="2" t="str">
        <f t="shared" si="59"/>
        <v/>
      </c>
      <c r="S1259" s="2" t="str">
        <f>IFERROR(IF($F1259="","",INDEX(リスト!$C:$C,MATCH($F1259,リスト!$B:$B,0))),"")</f>
        <v/>
      </c>
      <c r="T1259" s="2" t="str">
        <f>IFERROR(IF($K1259="","",INDEX(リスト!$F:$F,MATCH($K1259,リスト!$E:$E,0))),"")</f>
        <v/>
      </c>
      <c r="U1259" s="2" t="str">
        <f>IF($B1259="","",RIGHT($G1259*1000+200+COUNTIF($G$2:$G1259,$G1259),9))</f>
        <v/>
      </c>
      <c r="V1259" s="2" t="str">
        <f>IF(OR($B1259="",設定!$I$15="",設定!$I$15="独立"),"",IF($M1259="","　－　",IF($L1259="",IF(設定!$I$15="所・名","　－　・"&amp;$M1259,IF(設定!$I$15="所/名","　－　 / "&amp;$M1259,IF(設定!$I$15="(所)名","(　－　) "&amp;$M1259,IF(設定!$I$15="名・所",$M1259&amp;"・　－　",IF(設定!$I$15="名/所",$M1259&amp;" / 　－　",IF(設定!$I$15="名(所)",$M1259&amp;"(　－　)")))))),IF(設定!$I$15="所・名",INDEX(リスト!$S$2:$S$48,MATCH($L1259,リスト!$R$2:$R$48,0))&amp;"・"&amp;$M1259,IF(設定!$I$15="所/名",INDEX(リスト!$S$2:$S$48,MATCH($L1259,リスト!$R$2:$R$48,0))&amp;" / "&amp;$M1259,IF(設定!$I$15="(所)名","("&amp;INDEX(リスト!$S$2:$S$48,MATCH($L1259,リスト!$R$2:$R$48,0))&amp;") "&amp;$M1259,IF(設定!$I$15="名・所",$M1259&amp;"・"&amp;INDEX(リスト!$S$2:$S$48,MATCH($L1259,リスト!$R$2:$R$48,0)),IF(設定!$I$15="名/所",$M1259&amp;" / "&amp;INDEX(リスト!$S$2:$S$48,MATCH($L1259,リスト!$R$2:$R$48,0)),IF(設定!$I$15="名(所)",$M1259&amp;" ("&amp;INDEX(リスト!$S$2:$S$48,MATCH($L1259,リスト!$R$2:$R$48,0))&amp;")")))))))))</f>
        <v/>
      </c>
    </row>
    <row r="1260" spans="15:22" x14ac:dyDescent="0.4">
      <c r="O1260" s="2" t="str">
        <f>IFERROR(IF($B1260="","",INDEX(所属情報!$E:$E,MATCH($A1260,所属情報!$A:$A,0))),"")</f>
        <v/>
      </c>
      <c r="P1260" s="2" t="str">
        <f t="shared" si="57"/>
        <v/>
      </c>
      <c r="Q1260" s="2" t="str">
        <f t="shared" si="58"/>
        <v/>
      </c>
      <c r="R1260" s="2" t="str">
        <f t="shared" si="59"/>
        <v/>
      </c>
      <c r="S1260" s="2" t="str">
        <f>IFERROR(IF($F1260="","",INDEX(リスト!$C:$C,MATCH($F1260,リスト!$B:$B,0))),"")</f>
        <v/>
      </c>
      <c r="T1260" s="2" t="str">
        <f>IFERROR(IF($K1260="","",INDEX(リスト!$F:$F,MATCH($K1260,リスト!$E:$E,0))),"")</f>
        <v/>
      </c>
      <c r="U1260" s="2" t="str">
        <f>IF($B1260="","",RIGHT($G1260*1000+200+COUNTIF($G$2:$G1260,$G1260),9))</f>
        <v/>
      </c>
      <c r="V1260" s="2" t="str">
        <f>IF(OR($B1260="",設定!$I$15="",設定!$I$15="独立"),"",IF($M1260="","　－　",IF($L1260="",IF(設定!$I$15="所・名","　－　・"&amp;$M1260,IF(設定!$I$15="所/名","　－　 / "&amp;$M1260,IF(設定!$I$15="(所)名","(　－　) "&amp;$M1260,IF(設定!$I$15="名・所",$M1260&amp;"・　－　",IF(設定!$I$15="名/所",$M1260&amp;" / 　－　",IF(設定!$I$15="名(所)",$M1260&amp;"(　－　)")))))),IF(設定!$I$15="所・名",INDEX(リスト!$S$2:$S$48,MATCH($L1260,リスト!$R$2:$R$48,0))&amp;"・"&amp;$M1260,IF(設定!$I$15="所/名",INDEX(リスト!$S$2:$S$48,MATCH($L1260,リスト!$R$2:$R$48,0))&amp;" / "&amp;$M1260,IF(設定!$I$15="(所)名","("&amp;INDEX(リスト!$S$2:$S$48,MATCH($L1260,リスト!$R$2:$R$48,0))&amp;") "&amp;$M1260,IF(設定!$I$15="名・所",$M1260&amp;"・"&amp;INDEX(リスト!$S$2:$S$48,MATCH($L1260,リスト!$R$2:$R$48,0)),IF(設定!$I$15="名/所",$M1260&amp;" / "&amp;INDEX(リスト!$S$2:$S$48,MATCH($L1260,リスト!$R$2:$R$48,0)),IF(設定!$I$15="名(所)",$M1260&amp;" ("&amp;INDEX(リスト!$S$2:$S$48,MATCH($L1260,リスト!$R$2:$R$48,0))&amp;")")))))))))</f>
        <v/>
      </c>
    </row>
    <row r="1261" spans="15:22" x14ac:dyDescent="0.4">
      <c r="O1261" s="2" t="str">
        <f>IFERROR(IF($B1261="","",INDEX(所属情報!$E:$E,MATCH($A1261,所属情報!$A:$A,0))),"")</f>
        <v/>
      </c>
      <c r="P1261" s="2" t="str">
        <f t="shared" si="57"/>
        <v/>
      </c>
      <c r="Q1261" s="2" t="str">
        <f t="shared" si="58"/>
        <v/>
      </c>
      <c r="R1261" s="2" t="str">
        <f t="shared" si="59"/>
        <v/>
      </c>
      <c r="S1261" s="2" t="str">
        <f>IFERROR(IF($F1261="","",INDEX(リスト!$C:$C,MATCH($F1261,リスト!$B:$B,0))),"")</f>
        <v/>
      </c>
      <c r="T1261" s="2" t="str">
        <f>IFERROR(IF($K1261="","",INDEX(リスト!$F:$F,MATCH($K1261,リスト!$E:$E,0))),"")</f>
        <v/>
      </c>
      <c r="U1261" s="2" t="str">
        <f>IF($B1261="","",RIGHT($G1261*1000+200+COUNTIF($G$2:$G1261,$G1261),9))</f>
        <v/>
      </c>
      <c r="V1261" s="2" t="str">
        <f>IF(OR($B1261="",設定!$I$15="",設定!$I$15="独立"),"",IF($M1261="","　－　",IF($L1261="",IF(設定!$I$15="所・名","　－　・"&amp;$M1261,IF(設定!$I$15="所/名","　－　 / "&amp;$M1261,IF(設定!$I$15="(所)名","(　－　) "&amp;$M1261,IF(設定!$I$15="名・所",$M1261&amp;"・　－　",IF(設定!$I$15="名/所",$M1261&amp;" / 　－　",IF(設定!$I$15="名(所)",$M1261&amp;"(　－　)")))))),IF(設定!$I$15="所・名",INDEX(リスト!$S$2:$S$48,MATCH($L1261,リスト!$R$2:$R$48,0))&amp;"・"&amp;$M1261,IF(設定!$I$15="所/名",INDEX(リスト!$S$2:$S$48,MATCH($L1261,リスト!$R$2:$R$48,0))&amp;" / "&amp;$M1261,IF(設定!$I$15="(所)名","("&amp;INDEX(リスト!$S$2:$S$48,MATCH($L1261,リスト!$R$2:$R$48,0))&amp;") "&amp;$M1261,IF(設定!$I$15="名・所",$M1261&amp;"・"&amp;INDEX(リスト!$S$2:$S$48,MATCH($L1261,リスト!$R$2:$R$48,0)),IF(設定!$I$15="名/所",$M1261&amp;" / "&amp;INDEX(リスト!$S$2:$S$48,MATCH($L1261,リスト!$R$2:$R$48,0)),IF(設定!$I$15="名(所)",$M1261&amp;" ("&amp;INDEX(リスト!$S$2:$S$48,MATCH($L1261,リスト!$R$2:$R$48,0))&amp;")")))))))))</f>
        <v/>
      </c>
    </row>
    <row r="1262" spans="15:22" x14ac:dyDescent="0.4">
      <c r="O1262" s="2" t="str">
        <f>IFERROR(IF($B1262="","",INDEX(所属情報!$E:$E,MATCH($A1262,所属情報!$A:$A,0))),"")</f>
        <v/>
      </c>
      <c r="P1262" s="2" t="str">
        <f t="shared" si="57"/>
        <v/>
      </c>
      <c r="Q1262" s="2" t="str">
        <f t="shared" si="58"/>
        <v/>
      </c>
      <c r="R1262" s="2" t="str">
        <f t="shared" si="59"/>
        <v/>
      </c>
      <c r="S1262" s="2" t="str">
        <f>IFERROR(IF($F1262="","",INDEX(リスト!$C:$C,MATCH($F1262,リスト!$B:$B,0))),"")</f>
        <v/>
      </c>
      <c r="T1262" s="2" t="str">
        <f>IFERROR(IF($K1262="","",INDEX(リスト!$F:$F,MATCH($K1262,リスト!$E:$E,0))),"")</f>
        <v/>
      </c>
      <c r="U1262" s="2" t="str">
        <f>IF($B1262="","",RIGHT($G1262*1000+200+COUNTIF($G$2:$G1262,$G1262),9))</f>
        <v/>
      </c>
      <c r="V1262" s="2" t="str">
        <f>IF(OR($B1262="",設定!$I$15="",設定!$I$15="独立"),"",IF($M1262="","　－　",IF($L1262="",IF(設定!$I$15="所・名","　－　・"&amp;$M1262,IF(設定!$I$15="所/名","　－　 / "&amp;$M1262,IF(設定!$I$15="(所)名","(　－　) "&amp;$M1262,IF(設定!$I$15="名・所",$M1262&amp;"・　－　",IF(設定!$I$15="名/所",$M1262&amp;" / 　－　",IF(設定!$I$15="名(所)",$M1262&amp;"(　－　)")))))),IF(設定!$I$15="所・名",INDEX(リスト!$S$2:$S$48,MATCH($L1262,リスト!$R$2:$R$48,0))&amp;"・"&amp;$M1262,IF(設定!$I$15="所/名",INDEX(リスト!$S$2:$S$48,MATCH($L1262,リスト!$R$2:$R$48,0))&amp;" / "&amp;$M1262,IF(設定!$I$15="(所)名","("&amp;INDEX(リスト!$S$2:$S$48,MATCH($L1262,リスト!$R$2:$R$48,0))&amp;") "&amp;$M1262,IF(設定!$I$15="名・所",$M1262&amp;"・"&amp;INDEX(リスト!$S$2:$S$48,MATCH($L1262,リスト!$R$2:$R$48,0)),IF(設定!$I$15="名/所",$M1262&amp;" / "&amp;INDEX(リスト!$S$2:$S$48,MATCH($L1262,リスト!$R$2:$R$48,0)),IF(設定!$I$15="名(所)",$M1262&amp;" ("&amp;INDEX(リスト!$S$2:$S$48,MATCH($L1262,リスト!$R$2:$R$48,0))&amp;")")))))))))</f>
        <v/>
      </c>
    </row>
    <row r="1263" spans="15:22" x14ac:dyDescent="0.4">
      <c r="O1263" s="2" t="str">
        <f>IFERROR(IF($B1263="","",INDEX(所属情報!$E:$E,MATCH($A1263,所属情報!$A:$A,0))),"")</f>
        <v/>
      </c>
      <c r="P1263" s="2" t="str">
        <f t="shared" si="57"/>
        <v/>
      </c>
      <c r="Q1263" s="2" t="str">
        <f t="shared" si="58"/>
        <v/>
      </c>
      <c r="R1263" s="2" t="str">
        <f t="shared" si="59"/>
        <v/>
      </c>
      <c r="S1263" s="2" t="str">
        <f>IFERROR(IF($F1263="","",INDEX(リスト!$C:$C,MATCH($F1263,リスト!$B:$B,0))),"")</f>
        <v/>
      </c>
      <c r="T1263" s="2" t="str">
        <f>IFERROR(IF($K1263="","",INDEX(リスト!$F:$F,MATCH($K1263,リスト!$E:$E,0))),"")</f>
        <v/>
      </c>
      <c r="U1263" s="2" t="str">
        <f>IF($B1263="","",RIGHT($G1263*1000+200+COUNTIF($G$2:$G1263,$G1263),9))</f>
        <v/>
      </c>
      <c r="V1263" s="2" t="str">
        <f>IF(OR($B1263="",設定!$I$15="",設定!$I$15="独立"),"",IF($M1263="","　－　",IF($L1263="",IF(設定!$I$15="所・名","　－　・"&amp;$M1263,IF(設定!$I$15="所/名","　－　 / "&amp;$M1263,IF(設定!$I$15="(所)名","(　－　) "&amp;$M1263,IF(設定!$I$15="名・所",$M1263&amp;"・　－　",IF(設定!$I$15="名/所",$M1263&amp;" / 　－　",IF(設定!$I$15="名(所)",$M1263&amp;"(　－　)")))))),IF(設定!$I$15="所・名",INDEX(リスト!$S$2:$S$48,MATCH($L1263,リスト!$R$2:$R$48,0))&amp;"・"&amp;$M1263,IF(設定!$I$15="所/名",INDEX(リスト!$S$2:$S$48,MATCH($L1263,リスト!$R$2:$R$48,0))&amp;" / "&amp;$M1263,IF(設定!$I$15="(所)名","("&amp;INDEX(リスト!$S$2:$S$48,MATCH($L1263,リスト!$R$2:$R$48,0))&amp;") "&amp;$M1263,IF(設定!$I$15="名・所",$M1263&amp;"・"&amp;INDEX(リスト!$S$2:$S$48,MATCH($L1263,リスト!$R$2:$R$48,0)),IF(設定!$I$15="名/所",$M1263&amp;" / "&amp;INDEX(リスト!$S$2:$S$48,MATCH($L1263,リスト!$R$2:$R$48,0)),IF(設定!$I$15="名(所)",$M1263&amp;" ("&amp;INDEX(リスト!$S$2:$S$48,MATCH($L1263,リスト!$R$2:$R$48,0))&amp;")")))))))))</f>
        <v/>
      </c>
    </row>
    <row r="1264" spans="15:22" x14ac:dyDescent="0.4">
      <c r="O1264" s="2" t="str">
        <f>IFERROR(IF($B1264="","",INDEX(所属情報!$E:$E,MATCH($A1264,所属情報!$A:$A,0))),"")</f>
        <v/>
      </c>
      <c r="P1264" s="2" t="str">
        <f t="shared" si="57"/>
        <v/>
      </c>
      <c r="Q1264" s="2" t="str">
        <f t="shared" si="58"/>
        <v/>
      </c>
      <c r="R1264" s="2" t="str">
        <f t="shared" si="59"/>
        <v/>
      </c>
      <c r="S1264" s="2" t="str">
        <f>IFERROR(IF($F1264="","",INDEX(リスト!$C:$C,MATCH($F1264,リスト!$B:$B,0))),"")</f>
        <v/>
      </c>
      <c r="T1264" s="2" t="str">
        <f>IFERROR(IF($K1264="","",INDEX(リスト!$F:$F,MATCH($K1264,リスト!$E:$E,0))),"")</f>
        <v/>
      </c>
      <c r="U1264" s="2" t="str">
        <f>IF($B1264="","",RIGHT($G1264*1000+200+COUNTIF($G$2:$G1264,$G1264),9))</f>
        <v/>
      </c>
      <c r="V1264" s="2" t="str">
        <f>IF(OR($B1264="",設定!$I$15="",設定!$I$15="独立"),"",IF($M1264="","　－　",IF($L1264="",IF(設定!$I$15="所・名","　－　・"&amp;$M1264,IF(設定!$I$15="所/名","　－　 / "&amp;$M1264,IF(設定!$I$15="(所)名","(　－　) "&amp;$M1264,IF(設定!$I$15="名・所",$M1264&amp;"・　－　",IF(設定!$I$15="名/所",$M1264&amp;" / 　－　",IF(設定!$I$15="名(所)",$M1264&amp;"(　－　)")))))),IF(設定!$I$15="所・名",INDEX(リスト!$S$2:$S$48,MATCH($L1264,リスト!$R$2:$R$48,0))&amp;"・"&amp;$M1264,IF(設定!$I$15="所/名",INDEX(リスト!$S$2:$S$48,MATCH($L1264,リスト!$R$2:$R$48,0))&amp;" / "&amp;$M1264,IF(設定!$I$15="(所)名","("&amp;INDEX(リスト!$S$2:$S$48,MATCH($L1264,リスト!$R$2:$R$48,0))&amp;") "&amp;$M1264,IF(設定!$I$15="名・所",$M1264&amp;"・"&amp;INDEX(リスト!$S$2:$S$48,MATCH($L1264,リスト!$R$2:$R$48,0)),IF(設定!$I$15="名/所",$M1264&amp;" / "&amp;INDEX(リスト!$S$2:$S$48,MATCH($L1264,リスト!$R$2:$R$48,0)),IF(設定!$I$15="名(所)",$M1264&amp;" ("&amp;INDEX(リスト!$S$2:$S$48,MATCH($L1264,リスト!$R$2:$R$48,0))&amp;")")))))))))</f>
        <v/>
      </c>
    </row>
    <row r="1265" spans="15:22" x14ac:dyDescent="0.4">
      <c r="O1265" s="2" t="str">
        <f>IFERROR(IF($B1265="","",INDEX(所属情報!$E:$E,MATCH($A1265,所属情報!$A:$A,0))),"")</f>
        <v/>
      </c>
      <c r="P1265" s="2" t="str">
        <f t="shared" si="57"/>
        <v/>
      </c>
      <c r="Q1265" s="2" t="str">
        <f t="shared" si="58"/>
        <v/>
      </c>
      <c r="R1265" s="2" t="str">
        <f t="shared" si="59"/>
        <v/>
      </c>
      <c r="S1265" s="2" t="str">
        <f>IFERROR(IF($F1265="","",INDEX(リスト!$C:$C,MATCH($F1265,リスト!$B:$B,0))),"")</f>
        <v/>
      </c>
      <c r="T1265" s="2" t="str">
        <f>IFERROR(IF($K1265="","",INDEX(リスト!$F:$F,MATCH($K1265,リスト!$E:$E,0))),"")</f>
        <v/>
      </c>
      <c r="U1265" s="2" t="str">
        <f>IF($B1265="","",RIGHT($G1265*1000+200+COUNTIF($G$2:$G1265,$G1265),9))</f>
        <v/>
      </c>
      <c r="V1265" s="2" t="str">
        <f>IF(OR($B1265="",設定!$I$15="",設定!$I$15="独立"),"",IF($M1265="","　－　",IF($L1265="",IF(設定!$I$15="所・名","　－　・"&amp;$M1265,IF(設定!$I$15="所/名","　－　 / "&amp;$M1265,IF(設定!$I$15="(所)名","(　－　) "&amp;$M1265,IF(設定!$I$15="名・所",$M1265&amp;"・　－　",IF(設定!$I$15="名/所",$M1265&amp;" / 　－　",IF(設定!$I$15="名(所)",$M1265&amp;"(　－　)")))))),IF(設定!$I$15="所・名",INDEX(リスト!$S$2:$S$48,MATCH($L1265,リスト!$R$2:$R$48,0))&amp;"・"&amp;$M1265,IF(設定!$I$15="所/名",INDEX(リスト!$S$2:$S$48,MATCH($L1265,リスト!$R$2:$R$48,0))&amp;" / "&amp;$M1265,IF(設定!$I$15="(所)名","("&amp;INDEX(リスト!$S$2:$S$48,MATCH($L1265,リスト!$R$2:$R$48,0))&amp;") "&amp;$M1265,IF(設定!$I$15="名・所",$M1265&amp;"・"&amp;INDEX(リスト!$S$2:$S$48,MATCH($L1265,リスト!$R$2:$R$48,0)),IF(設定!$I$15="名/所",$M1265&amp;" / "&amp;INDEX(リスト!$S$2:$S$48,MATCH($L1265,リスト!$R$2:$R$48,0)),IF(設定!$I$15="名(所)",$M1265&amp;" ("&amp;INDEX(リスト!$S$2:$S$48,MATCH($L1265,リスト!$R$2:$R$48,0))&amp;")")))))))))</f>
        <v/>
      </c>
    </row>
    <row r="1266" spans="15:22" x14ac:dyDescent="0.4">
      <c r="O1266" s="2" t="str">
        <f>IFERROR(IF($B1266="","",INDEX(所属情報!$E:$E,MATCH($A1266,所属情報!$A:$A,0))),"")</f>
        <v/>
      </c>
      <c r="P1266" s="2" t="str">
        <f t="shared" si="57"/>
        <v/>
      </c>
      <c r="Q1266" s="2" t="str">
        <f t="shared" si="58"/>
        <v/>
      </c>
      <c r="R1266" s="2" t="str">
        <f t="shared" si="59"/>
        <v/>
      </c>
      <c r="S1266" s="2" t="str">
        <f>IFERROR(IF($F1266="","",INDEX(リスト!$C:$C,MATCH($F1266,リスト!$B:$B,0))),"")</f>
        <v/>
      </c>
      <c r="T1266" s="2" t="str">
        <f>IFERROR(IF($K1266="","",INDEX(リスト!$F:$F,MATCH($K1266,リスト!$E:$E,0))),"")</f>
        <v/>
      </c>
      <c r="U1266" s="2" t="str">
        <f>IF($B1266="","",RIGHT($G1266*1000+200+COUNTIF($G$2:$G1266,$G1266),9))</f>
        <v/>
      </c>
      <c r="V1266" s="2" t="str">
        <f>IF(OR($B1266="",設定!$I$15="",設定!$I$15="独立"),"",IF($M1266="","　－　",IF($L1266="",IF(設定!$I$15="所・名","　－　・"&amp;$M1266,IF(設定!$I$15="所/名","　－　 / "&amp;$M1266,IF(設定!$I$15="(所)名","(　－　) "&amp;$M1266,IF(設定!$I$15="名・所",$M1266&amp;"・　－　",IF(設定!$I$15="名/所",$M1266&amp;" / 　－　",IF(設定!$I$15="名(所)",$M1266&amp;"(　－　)")))))),IF(設定!$I$15="所・名",INDEX(リスト!$S$2:$S$48,MATCH($L1266,リスト!$R$2:$R$48,0))&amp;"・"&amp;$M1266,IF(設定!$I$15="所/名",INDEX(リスト!$S$2:$S$48,MATCH($L1266,リスト!$R$2:$R$48,0))&amp;" / "&amp;$M1266,IF(設定!$I$15="(所)名","("&amp;INDEX(リスト!$S$2:$S$48,MATCH($L1266,リスト!$R$2:$R$48,0))&amp;") "&amp;$M1266,IF(設定!$I$15="名・所",$M1266&amp;"・"&amp;INDEX(リスト!$S$2:$S$48,MATCH($L1266,リスト!$R$2:$R$48,0)),IF(設定!$I$15="名/所",$M1266&amp;" / "&amp;INDEX(リスト!$S$2:$S$48,MATCH($L1266,リスト!$R$2:$R$48,0)),IF(設定!$I$15="名(所)",$M1266&amp;" ("&amp;INDEX(リスト!$S$2:$S$48,MATCH($L1266,リスト!$R$2:$R$48,0))&amp;")")))))))))</f>
        <v/>
      </c>
    </row>
    <row r="1267" spans="15:22" x14ac:dyDescent="0.4">
      <c r="O1267" s="2" t="str">
        <f>IFERROR(IF($B1267="","",INDEX(所属情報!$E:$E,MATCH($A1267,所属情報!$A:$A,0))),"")</f>
        <v/>
      </c>
      <c r="P1267" s="2" t="str">
        <f t="shared" si="57"/>
        <v/>
      </c>
      <c r="Q1267" s="2" t="str">
        <f t="shared" si="58"/>
        <v/>
      </c>
      <c r="R1267" s="2" t="str">
        <f t="shared" si="59"/>
        <v/>
      </c>
      <c r="S1267" s="2" t="str">
        <f>IFERROR(IF($F1267="","",INDEX(リスト!$C:$C,MATCH($F1267,リスト!$B:$B,0))),"")</f>
        <v/>
      </c>
      <c r="T1267" s="2" t="str">
        <f>IFERROR(IF($K1267="","",INDEX(リスト!$F:$F,MATCH($K1267,リスト!$E:$E,0))),"")</f>
        <v/>
      </c>
      <c r="U1267" s="2" t="str">
        <f>IF($B1267="","",RIGHT($G1267*1000+200+COUNTIF($G$2:$G1267,$G1267),9))</f>
        <v/>
      </c>
      <c r="V1267" s="2" t="str">
        <f>IF(OR($B1267="",設定!$I$15="",設定!$I$15="独立"),"",IF($M1267="","　－　",IF($L1267="",IF(設定!$I$15="所・名","　－　・"&amp;$M1267,IF(設定!$I$15="所/名","　－　 / "&amp;$M1267,IF(設定!$I$15="(所)名","(　－　) "&amp;$M1267,IF(設定!$I$15="名・所",$M1267&amp;"・　－　",IF(設定!$I$15="名/所",$M1267&amp;" / 　－　",IF(設定!$I$15="名(所)",$M1267&amp;"(　－　)")))))),IF(設定!$I$15="所・名",INDEX(リスト!$S$2:$S$48,MATCH($L1267,リスト!$R$2:$R$48,0))&amp;"・"&amp;$M1267,IF(設定!$I$15="所/名",INDEX(リスト!$S$2:$S$48,MATCH($L1267,リスト!$R$2:$R$48,0))&amp;" / "&amp;$M1267,IF(設定!$I$15="(所)名","("&amp;INDEX(リスト!$S$2:$S$48,MATCH($L1267,リスト!$R$2:$R$48,0))&amp;") "&amp;$M1267,IF(設定!$I$15="名・所",$M1267&amp;"・"&amp;INDEX(リスト!$S$2:$S$48,MATCH($L1267,リスト!$R$2:$R$48,0)),IF(設定!$I$15="名/所",$M1267&amp;" / "&amp;INDEX(リスト!$S$2:$S$48,MATCH($L1267,リスト!$R$2:$R$48,0)),IF(設定!$I$15="名(所)",$M1267&amp;" ("&amp;INDEX(リスト!$S$2:$S$48,MATCH($L1267,リスト!$R$2:$R$48,0))&amp;")")))))))))</f>
        <v/>
      </c>
    </row>
    <row r="1268" spans="15:22" x14ac:dyDescent="0.4">
      <c r="O1268" s="2" t="str">
        <f>IFERROR(IF($B1268="","",INDEX(所属情報!$E:$E,MATCH($A1268,所属情報!$A:$A,0))),"")</f>
        <v/>
      </c>
      <c r="P1268" s="2" t="str">
        <f t="shared" si="57"/>
        <v/>
      </c>
      <c r="Q1268" s="2" t="str">
        <f t="shared" si="58"/>
        <v/>
      </c>
      <c r="R1268" s="2" t="str">
        <f t="shared" si="59"/>
        <v/>
      </c>
      <c r="S1268" s="2" t="str">
        <f>IFERROR(IF($F1268="","",INDEX(リスト!$C:$C,MATCH($F1268,リスト!$B:$B,0))),"")</f>
        <v/>
      </c>
      <c r="T1268" s="2" t="str">
        <f>IFERROR(IF($K1268="","",INDEX(リスト!$F:$F,MATCH($K1268,リスト!$E:$E,0))),"")</f>
        <v/>
      </c>
      <c r="U1268" s="2" t="str">
        <f>IF($B1268="","",RIGHT($G1268*1000+200+COUNTIF($G$2:$G1268,$G1268),9))</f>
        <v/>
      </c>
      <c r="V1268" s="2" t="str">
        <f>IF(OR($B1268="",設定!$I$15="",設定!$I$15="独立"),"",IF($M1268="","　－　",IF($L1268="",IF(設定!$I$15="所・名","　－　・"&amp;$M1268,IF(設定!$I$15="所/名","　－　 / "&amp;$M1268,IF(設定!$I$15="(所)名","(　－　) "&amp;$M1268,IF(設定!$I$15="名・所",$M1268&amp;"・　－　",IF(設定!$I$15="名/所",$M1268&amp;" / 　－　",IF(設定!$I$15="名(所)",$M1268&amp;"(　－　)")))))),IF(設定!$I$15="所・名",INDEX(リスト!$S$2:$S$48,MATCH($L1268,リスト!$R$2:$R$48,0))&amp;"・"&amp;$M1268,IF(設定!$I$15="所/名",INDEX(リスト!$S$2:$S$48,MATCH($L1268,リスト!$R$2:$R$48,0))&amp;" / "&amp;$M1268,IF(設定!$I$15="(所)名","("&amp;INDEX(リスト!$S$2:$S$48,MATCH($L1268,リスト!$R$2:$R$48,0))&amp;") "&amp;$M1268,IF(設定!$I$15="名・所",$M1268&amp;"・"&amp;INDEX(リスト!$S$2:$S$48,MATCH($L1268,リスト!$R$2:$R$48,0)),IF(設定!$I$15="名/所",$M1268&amp;" / "&amp;INDEX(リスト!$S$2:$S$48,MATCH($L1268,リスト!$R$2:$R$48,0)),IF(設定!$I$15="名(所)",$M1268&amp;" ("&amp;INDEX(リスト!$S$2:$S$48,MATCH($L1268,リスト!$R$2:$R$48,0))&amp;")")))))))))</f>
        <v/>
      </c>
    </row>
    <row r="1269" spans="15:22" x14ac:dyDescent="0.4">
      <c r="O1269" s="2" t="str">
        <f>IFERROR(IF($B1269="","",INDEX(所属情報!$E:$E,MATCH($A1269,所属情報!$A:$A,0))),"")</f>
        <v/>
      </c>
      <c r="P1269" s="2" t="str">
        <f t="shared" si="57"/>
        <v/>
      </c>
      <c r="Q1269" s="2" t="str">
        <f t="shared" si="58"/>
        <v/>
      </c>
      <c r="R1269" s="2" t="str">
        <f t="shared" si="59"/>
        <v/>
      </c>
      <c r="S1269" s="2" t="str">
        <f>IFERROR(IF($F1269="","",INDEX(リスト!$C:$C,MATCH($F1269,リスト!$B:$B,0))),"")</f>
        <v/>
      </c>
      <c r="T1269" s="2" t="str">
        <f>IFERROR(IF($K1269="","",INDEX(リスト!$F:$F,MATCH($K1269,リスト!$E:$E,0))),"")</f>
        <v/>
      </c>
      <c r="U1269" s="2" t="str">
        <f>IF($B1269="","",RIGHT($G1269*1000+200+COUNTIF($G$2:$G1269,$G1269),9))</f>
        <v/>
      </c>
      <c r="V1269" s="2" t="str">
        <f>IF(OR($B1269="",設定!$I$15="",設定!$I$15="独立"),"",IF($M1269="","　－　",IF($L1269="",IF(設定!$I$15="所・名","　－　・"&amp;$M1269,IF(設定!$I$15="所/名","　－　 / "&amp;$M1269,IF(設定!$I$15="(所)名","(　－　) "&amp;$M1269,IF(設定!$I$15="名・所",$M1269&amp;"・　－　",IF(設定!$I$15="名/所",$M1269&amp;" / 　－　",IF(設定!$I$15="名(所)",$M1269&amp;"(　－　)")))))),IF(設定!$I$15="所・名",INDEX(リスト!$S$2:$S$48,MATCH($L1269,リスト!$R$2:$R$48,0))&amp;"・"&amp;$M1269,IF(設定!$I$15="所/名",INDEX(リスト!$S$2:$S$48,MATCH($L1269,リスト!$R$2:$R$48,0))&amp;" / "&amp;$M1269,IF(設定!$I$15="(所)名","("&amp;INDEX(リスト!$S$2:$S$48,MATCH($L1269,リスト!$R$2:$R$48,0))&amp;") "&amp;$M1269,IF(設定!$I$15="名・所",$M1269&amp;"・"&amp;INDEX(リスト!$S$2:$S$48,MATCH($L1269,リスト!$R$2:$R$48,0)),IF(設定!$I$15="名/所",$M1269&amp;" / "&amp;INDEX(リスト!$S$2:$S$48,MATCH($L1269,リスト!$R$2:$R$48,0)),IF(設定!$I$15="名(所)",$M1269&amp;" ("&amp;INDEX(リスト!$S$2:$S$48,MATCH($L1269,リスト!$R$2:$R$48,0))&amp;")")))))))))</f>
        <v/>
      </c>
    </row>
    <row r="1270" spans="15:22" x14ac:dyDescent="0.4">
      <c r="O1270" s="2" t="str">
        <f>IFERROR(IF($B1270="","",INDEX(所属情報!$E:$E,MATCH($A1270,所属情報!$A:$A,0))),"")</f>
        <v/>
      </c>
      <c r="P1270" s="2" t="str">
        <f t="shared" si="57"/>
        <v/>
      </c>
      <c r="Q1270" s="2" t="str">
        <f t="shared" si="58"/>
        <v/>
      </c>
      <c r="R1270" s="2" t="str">
        <f t="shared" si="59"/>
        <v/>
      </c>
      <c r="S1270" s="2" t="str">
        <f>IFERROR(IF($F1270="","",INDEX(リスト!$C:$C,MATCH($F1270,リスト!$B:$B,0))),"")</f>
        <v/>
      </c>
      <c r="T1270" s="2" t="str">
        <f>IFERROR(IF($K1270="","",INDEX(リスト!$F:$F,MATCH($K1270,リスト!$E:$E,0))),"")</f>
        <v/>
      </c>
      <c r="U1270" s="2" t="str">
        <f>IF($B1270="","",RIGHT($G1270*1000+200+COUNTIF($G$2:$G1270,$G1270),9))</f>
        <v/>
      </c>
      <c r="V1270" s="2" t="str">
        <f>IF(OR($B1270="",設定!$I$15="",設定!$I$15="独立"),"",IF($M1270="","　－　",IF($L1270="",IF(設定!$I$15="所・名","　－　・"&amp;$M1270,IF(設定!$I$15="所/名","　－　 / "&amp;$M1270,IF(設定!$I$15="(所)名","(　－　) "&amp;$M1270,IF(設定!$I$15="名・所",$M1270&amp;"・　－　",IF(設定!$I$15="名/所",$M1270&amp;" / 　－　",IF(設定!$I$15="名(所)",$M1270&amp;"(　－　)")))))),IF(設定!$I$15="所・名",INDEX(リスト!$S$2:$S$48,MATCH($L1270,リスト!$R$2:$R$48,0))&amp;"・"&amp;$M1270,IF(設定!$I$15="所/名",INDEX(リスト!$S$2:$S$48,MATCH($L1270,リスト!$R$2:$R$48,0))&amp;" / "&amp;$M1270,IF(設定!$I$15="(所)名","("&amp;INDEX(リスト!$S$2:$S$48,MATCH($L1270,リスト!$R$2:$R$48,0))&amp;") "&amp;$M1270,IF(設定!$I$15="名・所",$M1270&amp;"・"&amp;INDEX(リスト!$S$2:$S$48,MATCH($L1270,リスト!$R$2:$R$48,0)),IF(設定!$I$15="名/所",$M1270&amp;" / "&amp;INDEX(リスト!$S$2:$S$48,MATCH($L1270,リスト!$R$2:$R$48,0)),IF(設定!$I$15="名(所)",$M1270&amp;" ("&amp;INDEX(リスト!$S$2:$S$48,MATCH($L1270,リスト!$R$2:$R$48,0))&amp;")")))))))))</f>
        <v/>
      </c>
    </row>
    <row r="1271" spans="15:22" x14ac:dyDescent="0.4">
      <c r="O1271" s="2" t="str">
        <f>IFERROR(IF($B1271="","",INDEX(所属情報!$E:$E,MATCH($A1271,所属情報!$A:$A,0))),"")</f>
        <v/>
      </c>
      <c r="P1271" s="2" t="str">
        <f t="shared" si="57"/>
        <v/>
      </c>
      <c r="Q1271" s="2" t="str">
        <f t="shared" si="58"/>
        <v/>
      </c>
      <c r="R1271" s="2" t="str">
        <f t="shared" si="59"/>
        <v/>
      </c>
      <c r="S1271" s="2" t="str">
        <f>IFERROR(IF($F1271="","",INDEX(リスト!$C:$C,MATCH($F1271,リスト!$B:$B,0))),"")</f>
        <v/>
      </c>
      <c r="T1271" s="2" t="str">
        <f>IFERROR(IF($K1271="","",INDEX(リスト!$F:$F,MATCH($K1271,リスト!$E:$E,0))),"")</f>
        <v/>
      </c>
      <c r="U1271" s="2" t="str">
        <f>IF($B1271="","",RIGHT($G1271*1000+200+COUNTIF($G$2:$G1271,$G1271),9))</f>
        <v/>
      </c>
      <c r="V1271" s="2" t="str">
        <f>IF(OR($B1271="",設定!$I$15="",設定!$I$15="独立"),"",IF($M1271="","　－　",IF($L1271="",IF(設定!$I$15="所・名","　－　・"&amp;$M1271,IF(設定!$I$15="所/名","　－　 / "&amp;$M1271,IF(設定!$I$15="(所)名","(　－　) "&amp;$M1271,IF(設定!$I$15="名・所",$M1271&amp;"・　－　",IF(設定!$I$15="名/所",$M1271&amp;" / 　－　",IF(設定!$I$15="名(所)",$M1271&amp;"(　－　)")))))),IF(設定!$I$15="所・名",INDEX(リスト!$S$2:$S$48,MATCH($L1271,リスト!$R$2:$R$48,0))&amp;"・"&amp;$M1271,IF(設定!$I$15="所/名",INDEX(リスト!$S$2:$S$48,MATCH($L1271,リスト!$R$2:$R$48,0))&amp;" / "&amp;$M1271,IF(設定!$I$15="(所)名","("&amp;INDEX(リスト!$S$2:$S$48,MATCH($L1271,リスト!$R$2:$R$48,0))&amp;") "&amp;$M1271,IF(設定!$I$15="名・所",$M1271&amp;"・"&amp;INDEX(リスト!$S$2:$S$48,MATCH($L1271,リスト!$R$2:$R$48,0)),IF(設定!$I$15="名/所",$M1271&amp;" / "&amp;INDEX(リスト!$S$2:$S$48,MATCH($L1271,リスト!$R$2:$R$48,0)),IF(設定!$I$15="名(所)",$M1271&amp;" ("&amp;INDEX(リスト!$S$2:$S$48,MATCH($L1271,リスト!$R$2:$R$48,0))&amp;")")))))))))</f>
        <v/>
      </c>
    </row>
    <row r="1272" spans="15:22" x14ac:dyDescent="0.4">
      <c r="O1272" s="2" t="str">
        <f>IFERROR(IF($B1272="","",INDEX(所属情報!$E:$E,MATCH($A1272,所属情報!$A:$A,0))),"")</f>
        <v/>
      </c>
      <c r="P1272" s="2" t="str">
        <f t="shared" si="57"/>
        <v/>
      </c>
      <c r="Q1272" s="2" t="str">
        <f t="shared" si="58"/>
        <v/>
      </c>
      <c r="R1272" s="2" t="str">
        <f t="shared" si="59"/>
        <v/>
      </c>
      <c r="S1272" s="2" t="str">
        <f>IFERROR(IF($F1272="","",INDEX(リスト!$C:$C,MATCH($F1272,リスト!$B:$B,0))),"")</f>
        <v/>
      </c>
      <c r="T1272" s="2" t="str">
        <f>IFERROR(IF($K1272="","",INDEX(リスト!$F:$F,MATCH($K1272,リスト!$E:$E,0))),"")</f>
        <v/>
      </c>
      <c r="U1272" s="2" t="str">
        <f>IF($B1272="","",RIGHT($G1272*1000+200+COUNTIF($G$2:$G1272,$G1272),9))</f>
        <v/>
      </c>
      <c r="V1272" s="2" t="str">
        <f>IF(OR($B1272="",設定!$I$15="",設定!$I$15="独立"),"",IF($M1272="","　－　",IF($L1272="",IF(設定!$I$15="所・名","　－　・"&amp;$M1272,IF(設定!$I$15="所/名","　－　 / "&amp;$M1272,IF(設定!$I$15="(所)名","(　－　) "&amp;$M1272,IF(設定!$I$15="名・所",$M1272&amp;"・　－　",IF(設定!$I$15="名/所",$M1272&amp;" / 　－　",IF(設定!$I$15="名(所)",$M1272&amp;"(　－　)")))))),IF(設定!$I$15="所・名",INDEX(リスト!$S$2:$S$48,MATCH($L1272,リスト!$R$2:$R$48,0))&amp;"・"&amp;$M1272,IF(設定!$I$15="所/名",INDEX(リスト!$S$2:$S$48,MATCH($L1272,リスト!$R$2:$R$48,0))&amp;" / "&amp;$M1272,IF(設定!$I$15="(所)名","("&amp;INDEX(リスト!$S$2:$S$48,MATCH($L1272,リスト!$R$2:$R$48,0))&amp;") "&amp;$M1272,IF(設定!$I$15="名・所",$M1272&amp;"・"&amp;INDEX(リスト!$S$2:$S$48,MATCH($L1272,リスト!$R$2:$R$48,0)),IF(設定!$I$15="名/所",$M1272&amp;" / "&amp;INDEX(リスト!$S$2:$S$48,MATCH($L1272,リスト!$R$2:$R$48,0)),IF(設定!$I$15="名(所)",$M1272&amp;" ("&amp;INDEX(リスト!$S$2:$S$48,MATCH($L1272,リスト!$R$2:$R$48,0))&amp;")")))))))))</f>
        <v/>
      </c>
    </row>
    <row r="1273" spans="15:22" x14ac:dyDescent="0.4">
      <c r="O1273" s="2" t="str">
        <f>IFERROR(IF($B1273="","",INDEX(所属情報!$E:$E,MATCH($A1273,所属情報!$A:$A,0))),"")</f>
        <v/>
      </c>
      <c r="P1273" s="2" t="str">
        <f t="shared" si="57"/>
        <v/>
      </c>
      <c r="Q1273" s="2" t="str">
        <f t="shared" si="58"/>
        <v/>
      </c>
      <c r="R1273" s="2" t="str">
        <f t="shared" si="59"/>
        <v/>
      </c>
      <c r="S1273" s="2" t="str">
        <f>IFERROR(IF($F1273="","",INDEX(リスト!$C:$C,MATCH($F1273,リスト!$B:$B,0))),"")</f>
        <v/>
      </c>
      <c r="T1273" s="2" t="str">
        <f>IFERROR(IF($K1273="","",INDEX(リスト!$F:$F,MATCH($K1273,リスト!$E:$E,0))),"")</f>
        <v/>
      </c>
      <c r="U1273" s="2" t="str">
        <f>IF($B1273="","",RIGHT($G1273*1000+200+COUNTIF($G$2:$G1273,$G1273),9))</f>
        <v/>
      </c>
      <c r="V1273" s="2" t="str">
        <f>IF(OR($B1273="",設定!$I$15="",設定!$I$15="独立"),"",IF($M1273="","　－　",IF($L1273="",IF(設定!$I$15="所・名","　－　・"&amp;$M1273,IF(設定!$I$15="所/名","　－　 / "&amp;$M1273,IF(設定!$I$15="(所)名","(　－　) "&amp;$M1273,IF(設定!$I$15="名・所",$M1273&amp;"・　－　",IF(設定!$I$15="名/所",$M1273&amp;" / 　－　",IF(設定!$I$15="名(所)",$M1273&amp;"(　－　)")))))),IF(設定!$I$15="所・名",INDEX(リスト!$S$2:$S$48,MATCH($L1273,リスト!$R$2:$R$48,0))&amp;"・"&amp;$M1273,IF(設定!$I$15="所/名",INDEX(リスト!$S$2:$S$48,MATCH($L1273,リスト!$R$2:$R$48,0))&amp;" / "&amp;$M1273,IF(設定!$I$15="(所)名","("&amp;INDEX(リスト!$S$2:$S$48,MATCH($L1273,リスト!$R$2:$R$48,0))&amp;") "&amp;$M1273,IF(設定!$I$15="名・所",$M1273&amp;"・"&amp;INDEX(リスト!$S$2:$S$48,MATCH($L1273,リスト!$R$2:$R$48,0)),IF(設定!$I$15="名/所",$M1273&amp;" / "&amp;INDEX(リスト!$S$2:$S$48,MATCH($L1273,リスト!$R$2:$R$48,0)),IF(設定!$I$15="名(所)",$M1273&amp;" ("&amp;INDEX(リスト!$S$2:$S$48,MATCH($L1273,リスト!$R$2:$R$48,0))&amp;")")))))))))</f>
        <v/>
      </c>
    </row>
    <row r="1274" spans="15:22" x14ac:dyDescent="0.4">
      <c r="O1274" s="2" t="str">
        <f>IFERROR(IF($B1274="","",INDEX(所属情報!$E:$E,MATCH($A1274,所属情報!$A:$A,0))),"")</f>
        <v/>
      </c>
      <c r="P1274" s="2" t="str">
        <f t="shared" si="57"/>
        <v/>
      </c>
      <c r="Q1274" s="2" t="str">
        <f t="shared" si="58"/>
        <v/>
      </c>
      <c r="R1274" s="2" t="str">
        <f t="shared" si="59"/>
        <v/>
      </c>
      <c r="S1274" s="2" t="str">
        <f>IFERROR(IF($F1274="","",INDEX(リスト!$C:$C,MATCH($F1274,リスト!$B:$B,0))),"")</f>
        <v/>
      </c>
      <c r="T1274" s="2" t="str">
        <f>IFERROR(IF($K1274="","",INDEX(リスト!$F:$F,MATCH($K1274,リスト!$E:$E,0))),"")</f>
        <v/>
      </c>
      <c r="U1274" s="2" t="str">
        <f>IF($B1274="","",RIGHT($G1274*1000+200+COUNTIF($G$2:$G1274,$G1274),9))</f>
        <v/>
      </c>
      <c r="V1274" s="2" t="str">
        <f>IF(OR($B1274="",設定!$I$15="",設定!$I$15="独立"),"",IF($M1274="","　－　",IF($L1274="",IF(設定!$I$15="所・名","　－　・"&amp;$M1274,IF(設定!$I$15="所/名","　－　 / "&amp;$M1274,IF(設定!$I$15="(所)名","(　－　) "&amp;$M1274,IF(設定!$I$15="名・所",$M1274&amp;"・　－　",IF(設定!$I$15="名/所",$M1274&amp;" / 　－　",IF(設定!$I$15="名(所)",$M1274&amp;"(　－　)")))))),IF(設定!$I$15="所・名",INDEX(リスト!$S$2:$S$48,MATCH($L1274,リスト!$R$2:$R$48,0))&amp;"・"&amp;$M1274,IF(設定!$I$15="所/名",INDEX(リスト!$S$2:$S$48,MATCH($L1274,リスト!$R$2:$R$48,0))&amp;" / "&amp;$M1274,IF(設定!$I$15="(所)名","("&amp;INDEX(リスト!$S$2:$S$48,MATCH($L1274,リスト!$R$2:$R$48,0))&amp;") "&amp;$M1274,IF(設定!$I$15="名・所",$M1274&amp;"・"&amp;INDEX(リスト!$S$2:$S$48,MATCH($L1274,リスト!$R$2:$R$48,0)),IF(設定!$I$15="名/所",$M1274&amp;" / "&amp;INDEX(リスト!$S$2:$S$48,MATCH($L1274,リスト!$R$2:$R$48,0)),IF(設定!$I$15="名(所)",$M1274&amp;" ("&amp;INDEX(リスト!$S$2:$S$48,MATCH($L1274,リスト!$R$2:$R$48,0))&amp;")")))))))))</f>
        <v/>
      </c>
    </row>
    <row r="1275" spans="15:22" x14ac:dyDescent="0.4">
      <c r="O1275" s="2" t="str">
        <f>IFERROR(IF($B1275="","",INDEX(所属情報!$E:$E,MATCH($A1275,所属情報!$A:$A,0))),"")</f>
        <v/>
      </c>
      <c r="P1275" s="2" t="str">
        <f t="shared" si="57"/>
        <v/>
      </c>
      <c r="Q1275" s="2" t="str">
        <f t="shared" si="58"/>
        <v/>
      </c>
      <c r="R1275" s="2" t="str">
        <f t="shared" si="59"/>
        <v/>
      </c>
      <c r="S1275" s="2" t="str">
        <f>IFERROR(IF($F1275="","",INDEX(リスト!$C:$C,MATCH($F1275,リスト!$B:$B,0))),"")</f>
        <v/>
      </c>
      <c r="T1275" s="2" t="str">
        <f>IFERROR(IF($K1275="","",INDEX(リスト!$F:$F,MATCH($K1275,リスト!$E:$E,0))),"")</f>
        <v/>
      </c>
      <c r="U1275" s="2" t="str">
        <f>IF($B1275="","",RIGHT($G1275*1000+200+COUNTIF($G$2:$G1275,$G1275),9))</f>
        <v/>
      </c>
      <c r="V1275" s="2" t="str">
        <f>IF(OR($B1275="",設定!$I$15="",設定!$I$15="独立"),"",IF($M1275="","　－　",IF($L1275="",IF(設定!$I$15="所・名","　－　・"&amp;$M1275,IF(設定!$I$15="所/名","　－　 / "&amp;$M1275,IF(設定!$I$15="(所)名","(　－　) "&amp;$M1275,IF(設定!$I$15="名・所",$M1275&amp;"・　－　",IF(設定!$I$15="名/所",$M1275&amp;" / 　－　",IF(設定!$I$15="名(所)",$M1275&amp;"(　－　)")))))),IF(設定!$I$15="所・名",INDEX(リスト!$S$2:$S$48,MATCH($L1275,リスト!$R$2:$R$48,0))&amp;"・"&amp;$M1275,IF(設定!$I$15="所/名",INDEX(リスト!$S$2:$S$48,MATCH($L1275,リスト!$R$2:$R$48,0))&amp;" / "&amp;$M1275,IF(設定!$I$15="(所)名","("&amp;INDEX(リスト!$S$2:$S$48,MATCH($L1275,リスト!$R$2:$R$48,0))&amp;") "&amp;$M1275,IF(設定!$I$15="名・所",$M1275&amp;"・"&amp;INDEX(リスト!$S$2:$S$48,MATCH($L1275,リスト!$R$2:$R$48,0)),IF(設定!$I$15="名/所",$M1275&amp;" / "&amp;INDEX(リスト!$S$2:$S$48,MATCH($L1275,リスト!$R$2:$R$48,0)),IF(設定!$I$15="名(所)",$M1275&amp;" ("&amp;INDEX(リスト!$S$2:$S$48,MATCH($L1275,リスト!$R$2:$R$48,0))&amp;")")))))))))</f>
        <v/>
      </c>
    </row>
    <row r="1276" spans="15:22" x14ac:dyDescent="0.4">
      <c r="O1276" s="2" t="str">
        <f>IFERROR(IF($B1276="","",INDEX(所属情報!$E:$E,MATCH($A1276,所属情報!$A:$A,0))),"")</f>
        <v/>
      </c>
      <c r="P1276" s="2" t="str">
        <f t="shared" si="57"/>
        <v/>
      </c>
      <c r="Q1276" s="2" t="str">
        <f t="shared" si="58"/>
        <v/>
      </c>
      <c r="R1276" s="2" t="str">
        <f t="shared" si="59"/>
        <v/>
      </c>
      <c r="S1276" s="2" t="str">
        <f>IFERROR(IF($F1276="","",INDEX(リスト!$C:$C,MATCH($F1276,リスト!$B:$B,0))),"")</f>
        <v/>
      </c>
      <c r="T1276" s="2" t="str">
        <f>IFERROR(IF($K1276="","",INDEX(リスト!$F:$F,MATCH($K1276,リスト!$E:$E,0))),"")</f>
        <v/>
      </c>
      <c r="U1276" s="2" t="str">
        <f>IF($B1276="","",RIGHT($G1276*1000+200+COUNTIF($G$2:$G1276,$G1276),9))</f>
        <v/>
      </c>
      <c r="V1276" s="2" t="str">
        <f>IF(OR($B1276="",設定!$I$15="",設定!$I$15="独立"),"",IF($M1276="","　－　",IF($L1276="",IF(設定!$I$15="所・名","　－　・"&amp;$M1276,IF(設定!$I$15="所/名","　－　 / "&amp;$M1276,IF(設定!$I$15="(所)名","(　－　) "&amp;$M1276,IF(設定!$I$15="名・所",$M1276&amp;"・　－　",IF(設定!$I$15="名/所",$M1276&amp;" / 　－　",IF(設定!$I$15="名(所)",$M1276&amp;"(　－　)")))))),IF(設定!$I$15="所・名",INDEX(リスト!$S$2:$S$48,MATCH($L1276,リスト!$R$2:$R$48,0))&amp;"・"&amp;$M1276,IF(設定!$I$15="所/名",INDEX(リスト!$S$2:$S$48,MATCH($L1276,リスト!$R$2:$R$48,0))&amp;" / "&amp;$M1276,IF(設定!$I$15="(所)名","("&amp;INDEX(リスト!$S$2:$S$48,MATCH($L1276,リスト!$R$2:$R$48,0))&amp;") "&amp;$M1276,IF(設定!$I$15="名・所",$M1276&amp;"・"&amp;INDEX(リスト!$S$2:$S$48,MATCH($L1276,リスト!$R$2:$R$48,0)),IF(設定!$I$15="名/所",$M1276&amp;" / "&amp;INDEX(リスト!$S$2:$S$48,MATCH($L1276,リスト!$R$2:$R$48,0)),IF(設定!$I$15="名(所)",$M1276&amp;" ("&amp;INDEX(リスト!$S$2:$S$48,MATCH($L1276,リスト!$R$2:$R$48,0))&amp;")")))))))))</f>
        <v/>
      </c>
    </row>
    <row r="1277" spans="15:22" x14ac:dyDescent="0.4">
      <c r="O1277" s="2" t="str">
        <f>IFERROR(IF($B1277="","",INDEX(所属情報!$E:$E,MATCH($A1277,所属情報!$A:$A,0))),"")</f>
        <v/>
      </c>
      <c r="P1277" s="2" t="str">
        <f t="shared" si="57"/>
        <v/>
      </c>
      <c r="Q1277" s="2" t="str">
        <f t="shared" si="58"/>
        <v/>
      </c>
      <c r="R1277" s="2" t="str">
        <f t="shared" si="59"/>
        <v/>
      </c>
      <c r="S1277" s="2" t="str">
        <f>IFERROR(IF($F1277="","",INDEX(リスト!$C:$C,MATCH($F1277,リスト!$B:$B,0))),"")</f>
        <v/>
      </c>
      <c r="T1277" s="2" t="str">
        <f>IFERROR(IF($K1277="","",INDEX(リスト!$F:$F,MATCH($K1277,リスト!$E:$E,0))),"")</f>
        <v/>
      </c>
      <c r="U1277" s="2" t="str">
        <f>IF($B1277="","",RIGHT($G1277*1000+200+COUNTIF($G$2:$G1277,$G1277),9))</f>
        <v/>
      </c>
      <c r="V1277" s="2" t="str">
        <f>IF(OR($B1277="",設定!$I$15="",設定!$I$15="独立"),"",IF($M1277="","　－　",IF($L1277="",IF(設定!$I$15="所・名","　－　・"&amp;$M1277,IF(設定!$I$15="所/名","　－　 / "&amp;$M1277,IF(設定!$I$15="(所)名","(　－　) "&amp;$M1277,IF(設定!$I$15="名・所",$M1277&amp;"・　－　",IF(設定!$I$15="名/所",$M1277&amp;" / 　－　",IF(設定!$I$15="名(所)",$M1277&amp;"(　－　)")))))),IF(設定!$I$15="所・名",INDEX(リスト!$S$2:$S$48,MATCH($L1277,リスト!$R$2:$R$48,0))&amp;"・"&amp;$M1277,IF(設定!$I$15="所/名",INDEX(リスト!$S$2:$S$48,MATCH($L1277,リスト!$R$2:$R$48,0))&amp;" / "&amp;$M1277,IF(設定!$I$15="(所)名","("&amp;INDEX(リスト!$S$2:$S$48,MATCH($L1277,リスト!$R$2:$R$48,0))&amp;") "&amp;$M1277,IF(設定!$I$15="名・所",$M1277&amp;"・"&amp;INDEX(リスト!$S$2:$S$48,MATCH($L1277,リスト!$R$2:$R$48,0)),IF(設定!$I$15="名/所",$M1277&amp;" / "&amp;INDEX(リスト!$S$2:$S$48,MATCH($L1277,リスト!$R$2:$R$48,0)),IF(設定!$I$15="名(所)",$M1277&amp;" ("&amp;INDEX(リスト!$S$2:$S$48,MATCH($L1277,リスト!$R$2:$R$48,0))&amp;")")))))))))</f>
        <v/>
      </c>
    </row>
    <row r="1278" spans="15:22" x14ac:dyDescent="0.4">
      <c r="O1278" s="2" t="str">
        <f>IFERROR(IF($B1278="","",INDEX(所属情報!$E:$E,MATCH($A1278,所属情報!$A:$A,0))),"")</f>
        <v/>
      </c>
      <c r="P1278" s="2" t="str">
        <f t="shared" si="57"/>
        <v/>
      </c>
      <c r="Q1278" s="2" t="str">
        <f t="shared" si="58"/>
        <v/>
      </c>
      <c r="R1278" s="2" t="str">
        <f t="shared" si="59"/>
        <v/>
      </c>
      <c r="S1278" s="2" t="str">
        <f>IFERROR(IF($F1278="","",INDEX(リスト!$C:$C,MATCH($F1278,リスト!$B:$B,0))),"")</f>
        <v/>
      </c>
      <c r="T1278" s="2" t="str">
        <f>IFERROR(IF($K1278="","",INDEX(リスト!$F:$F,MATCH($K1278,リスト!$E:$E,0))),"")</f>
        <v/>
      </c>
      <c r="U1278" s="2" t="str">
        <f>IF($B1278="","",RIGHT($G1278*1000+200+COUNTIF($G$2:$G1278,$G1278),9))</f>
        <v/>
      </c>
      <c r="V1278" s="2" t="str">
        <f>IF(OR($B1278="",設定!$I$15="",設定!$I$15="独立"),"",IF($M1278="","　－　",IF($L1278="",IF(設定!$I$15="所・名","　－　・"&amp;$M1278,IF(設定!$I$15="所/名","　－　 / "&amp;$M1278,IF(設定!$I$15="(所)名","(　－　) "&amp;$M1278,IF(設定!$I$15="名・所",$M1278&amp;"・　－　",IF(設定!$I$15="名/所",$M1278&amp;" / 　－　",IF(設定!$I$15="名(所)",$M1278&amp;"(　－　)")))))),IF(設定!$I$15="所・名",INDEX(リスト!$S$2:$S$48,MATCH($L1278,リスト!$R$2:$R$48,0))&amp;"・"&amp;$M1278,IF(設定!$I$15="所/名",INDEX(リスト!$S$2:$S$48,MATCH($L1278,リスト!$R$2:$R$48,0))&amp;" / "&amp;$M1278,IF(設定!$I$15="(所)名","("&amp;INDEX(リスト!$S$2:$S$48,MATCH($L1278,リスト!$R$2:$R$48,0))&amp;") "&amp;$M1278,IF(設定!$I$15="名・所",$M1278&amp;"・"&amp;INDEX(リスト!$S$2:$S$48,MATCH($L1278,リスト!$R$2:$R$48,0)),IF(設定!$I$15="名/所",$M1278&amp;" / "&amp;INDEX(リスト!$S$2:$S$48,MATCH($L1278,リスト!$R$2:$R$48,0)),IF(設定!$I$15="名(所)",$M1278&amp;" ("&amp;INDEX(リスト!$S$2:$S$48,MATCH($L1278,リスト!$R$2:$R$48,0))&amp;")")))))))))</f>
        <v/>
      </c>
    </row>
    <row r="1279" spans="15:22" x14ac:dyDescent="0.4">
      <c r="O1279" s="2" t="str">
        <f>IFERROR(IF($B1279="","",INDEX(所属情報!$E:$E,MATCH($A1279,所属情報!$A:$A,0))),"")</f>
        <v/>
      </c>
      <c r="P1279" s="2" t="str">
        <f t="shared" si="57"/>
        <v/>
      </c>
      <c r="Q1279" s="2" t="str">
        <f t="shared" si="58"/>
        <v/>
      </c>
      <c r="R1279" s="2" t="str">
        <f t="shared" si="59"/>
        <v/>
      </c>
      <c r="S1279" s="2" t="str">
        <f>IFERROR(IF($F1279="","",INDEX(リスト!$C:$C,MATCH($F1279,リスト!$B:$B,0))),"")</f>
        <v/>
      </c>
      <c r="T1279" s="2" t="str">
        <f>IFERROR(IF($K1279="","",INDEX(リスト!$F:$F,MATCH($K1279,リスト!$E:$E,0))),"")</f>
        <v/>
      </c>
      <c r="U1279" s="2" t="str">
        <f>IF($B1279="","",RIGHT($G1279*1000+200+COUNTIF($G$2:$G1279,$G1279),9))</f>
        <v/>
      </c>
      <c r="V1279" s="2" t="str">
        <f>IF(OR($B1279="",設定!$I$15="",設定!$I$15="独立"),"",IF($M1279="","　－　",IF($L1279="",IF(設定!$I$15="所・名","　－　・"&amp;$M1279,IF(設定!$I$15="所/名","　－　 / "&amp;$M1279,IF(設定!$I$15="(所)名","(　－　) "&amp;$M1279,IF(設定!$I$15="名・所",$M1279&amp;"・　－　",IF(設定!$I$15="名/所",$M1279&amp;" / 　－　",IF(設定!$I$15="名(所)",$M1279&amp;"(　－　)")))))),IF(設定!$I$15="所・名",INDEX(リスト!$S$2:$S$48,MATCH($L1279,リスト!$R$2:$R$48,0))&amp;"・"&amp;$M1279,IF(設定!$I$15="所/名",INDEX(リスト!$S$2:$S$48,MATCH($L1279,リスト!$R$2:$R$48,0))&amp;" / "&amp;$M1279,IF(設定!$I$15="(所)名","("&amp;INDEX(リスト!$S$2:$S$48,MATCH($L1279,リスト!$R$2:$R$48,0))&amp;") "&amp;$M1279,IF(設定!$I$15="名・所",$M1279&amp;"・"&amp;INDEX(リスト!$S$2:$S$48,MATCH($L1279,リスト!$R$2:$R$48,0)),IF(設定!$I$15="名/所",$M1279&amp;" / "&amp;INDEX(リスト!$S$2:$S$48,MATCH($L1279,リスト!$R$2:$R$48,0)),IF(設定!$I$15="名(所)",$M1279&amp;" ("&amp;INDEX(リスト!$S$2:$S$48,MATCH($L1279,リスト!$R$2:$R$48,0))&amp;")")))))))))</f>
        <v/>
      </c>
    </row>
    <row r="1280" spans="15:22" x14ac:dyDescent="0.4">
      <c r="O1280" s="2" t="str">
        <f>IFERROR(IF($B1280="","",INDEX(所属情報!$E:$E,MATCH($A1280,所属情報!$A:$A,0))),"")</f>
        <v/>
      </c>
      <c r="P1280" s="2" t="str">
        <f t="shared" si="57"/>
        <v/>
      </c>
      <c r="Q1280" s="2" t="str">
        <f t="shared" si="58"/>
        <v/>
      </c>
      <c r="R1280" s="2" t="str">
        <f t="shared" si="59"/>
        <v/>
      </c>
      <c r="S1280" s="2" t="str">
        <f>IFERROR(IF($F1280="","",INDEX(リスト!$C:$C,MATCH($F1280,リスト!$B:$B,0))),"")</f>
        <v/>
      </c>
      <c r="T1280" s="2" t="str">
        <f>IFERROR(IF($K1280="","",INDEX(リスト!$F:$F,MATCH($K1280,リスト!$E:$E,0))),"")</f>
        <v/>
      </c>
      <c r="U1280" s="2" t="str">
        <f>IF($B1280="","",RIGHT($G1280*1000+200+COUNTIF($G$2:$G1280,$G1280),9))</f>
        <v/>
      </c>
      <c r="V1280" s="2" t="str">
        <f>IF(OR($B1280="",設定!$I$15="",設定!$I$15="独立"),"",IF($M1280="","　－　",IF($L1280="",IF(設定!$I$15="所・名","　－　・"&amp;$M1280,IF(設定!$I$15="所/名","　－　 / "&amp;$M1280,IF(設定!$I$15="(所)名","(　－　) "&amp;$M1280,IF(設定!$I$15="名・所",$M1280&amp;"・　－　",IF(設定!$I$15="名/所",$M1280&amp;" / 　－　",IF(設定!$I$15="名(所)",$M1280&amp;"(　－　)")))))),IF(設定!$I$15="所・名",INDEX(リスト!$S$2:$S$48,MATCH($L1280,リスト!$R$2:$R$48,0))&amp;"・"&amp;$M1280,IF(設定!$I$15="所/名",INDEX(リスト!$S$2:$S$48,MATCH($L1280,リスト!$R$2:$R$48,0))&amp;" / "&amp;$M1280,IF(設定!$I$15="(所)名","("&amp;INDEX(リスト!$S$2:$S$48,MATCH($L1280,リスト!$R$2:$R$48,0))&amp;") "&amp;$M1280,IF(設定!$I$15="名・所",$M1280&amp;"・"&amp;INDEX(リスト!$S$2:$S$48,MATCH($L1280,リスト!$R$2:$R$48,0)),IF(設定!$I$15="名/所",$M1280&amp;" / "&amp;INDEX(リスト!$S$2:$S$48,MATCH($L1280,リスト!$R$2:$R$48,0)),IF(設定!$I$15="名(所)",$M1280&amp;" ("&amp;INDEX(リスト!$S$2:$S$48,MATCH($L1280,リスト!$R$2:$R$48,0))&amp;")")))))))))</f>
        <v/>
      </c>
    </row>
    <row r="1281" spans="15:22" x14ac:dyDescent="0.4">
      <c r="O1281" s="2" t="str">
        <f>IFERROR(IF($B1281="","",INDEX(所属情報!$E:$E,MATCH($A1281,所属情報!$A:$A,0))),"")</f>
        <v/>
      </c>
      <c r="P1281" s="2" t="str">
        <f t="shared" si="57"/>
        <v/>
      </c>
      <c r="Q1281" s="2" t="str">
        <f t="shared" si="58"/>
        <v/>
      </c>
      <c r="R1281" s="2" t="str">
        <f t="shared" si="59"/>
        <v/>
      </c>
      <c r="S1281" s="2" t="str">
        <f>IFERROR(IF($F1281="","",INDEX(リスト!$C:$C,MATCH($F1281,リスト!$B:$B,0))),"")</f>
        <v/>
      </c>
      <c r="T1281" s="2" t="str">
        <f>IFERROR(IF($K1281="","",INDEX(リスト!$F:$F,MATCH($K1281,リスト!$E:$E,0))),"")</f>
        <v/>
      </c>
      <c r="U1281" s="2" t="str">
        <f>IF($B1281="","",RIGHT($G1281*1000+200+COUNTIF($G$2:$G1281,$G1281),9))</f>
        <v/>
      </c>
      <c r="V1281" s="2" t="str">
        <f>IF(OR($B1281="",設定!$I$15="",設定!$I$15="独立"),"",IF($M1281="","　－　",IF($L1281="",IF(設定!$I$15="所・名","　－　・"&amp;$M1281,IF(設定!$I$15="所/名","　－　 / "&amp;$M1281,IF(設定!$I$15="(所)名","(　－　) "&amp;$M1281,IF(設定!$I$15="名・所",$M1281&amp;"・　－　",IF(設定!$I$15="名/所",$M1281&amp;" / 　－　",IF(設定!$I$15="名(所)",$M1281&amp;"(　－　)")))))),IF(設定!$I$15="所・名",INDEX(リスト!$S$2:$S$48,MATCH($L1281,リスト!$R$2:$R$48,0))&amp;"・"&amp;$M1281,IF(設定!$I$15="所/名",INDEX(リスト!$S$2:$S$48,MATCH($L1281,リスト!$R$2:$R$48,0))&amp;" / "&amp;$M1281,IF(設定!$I$15="(所)名","("&amp;INDEX(リスト!$S$2:$S$48,MATCH($L1281,リスト!$R$2:$R$48,0))&amp;") "&amp;$M1281,IF(設定!$I$15="名・所",$M1281&amp;"・"&amp;INDEX(リスト!$S$2:$S$48,MATCH($L1281,リスト!$R$2:$R$48,0)),IF(設定!$I$15="名/所",$M1281&amp;" / "&amp;INDEX(リスト!$S$2:$S$48,MATCH($L1281,リスト!$R$2:$R$48,0)),IF(設定!$I$15="名(所)",$M1281&amp;" ("&amp;INDEX(リスト!$S$2:$S$48,MATCH($L1281,リスト!$R$2:$R$48,0))&amp;")")))))))))</f>
        <v/>
      </c>
    </row>
    <row r="1282" spans="15:22" x14ac:dyDescent="0.4">
      <c r="O1282" s="2" t="str">
        <f>IFERROR(IF($B1282="","",INDEX(所属情報!$E:$E,MATCH($A1282,所属情報!$A:$A,0))),"")</f>
        <v/>
      </c>
      <c r="P1282" s="2" t="str">
        <f t="shared" si="57"/>
        <v/>
      </c>
      <c r="Q1282" s="2" t="str">
        <f t="shared" si="58"/>
        <v/>
      </c>
      <c r="R1282" s="2" t="str">
        <f t="shared" si="59"/>
        <v/>
      </c>
      <c r="S1282" s="2" t="str">
        <f>IFERROR(IF($F1282="","",INDEX(リスト!$C:$C,MATCH($F1282,リスト!$B:$B,0))),"")</f>
        <v/>
      </c>
      <c r="T1282" s="2" t="str">
        <f>IFERROR(IF($K1282="","",INDEX(リスト!$F:$F,MATCH($K1282,リスト!$E:$E,0))),"")</f>
        <v/>
      </c>
      <c r="U1282" s="2" t="str">
        <f>IF($B1282="","",RIGHT($G1282*1000+200+COUNTIF($G$2:$G1282,$G1282),9))</f>
        <v/>
      </c>
      <c r="V1282" s="2" t="str">
        <f>IF(OR($B1282="",設定!$I$15="",設定!$I$15="独立"),"",IF($M1282="","　－　",IF($L1282="",IF(設定!$I$15="所・名","　－　・"&amp;$M1282,IF(設定!$I$15="所/名","　－　 / "&amp;$M1282,IF(設定!$I$15="(所)名","(　－　) "&amp;$M1282,IF(設定!$I$15="名・所",$M1282&amp;"・　－　",IF(設定!$I$15="名/所",$M1282&amp;" / 　－　",IF(設定!$I$15="名(所)",$M1282&amp;"(　－　)")))))),IF(設定!$I$15="所・名",INDEX(リスト!$S$2:$S$48,MATCH($L1282,リスト!$R$2:$R$48,0))&amp;"・"&amp;$M1282,IF(設定!$I$15="所/名",INDEX(リスト!$S$2:$S$48,MATCH($L1282,リスト!$R$2:$R$48,0))&amp;" / "&amp;$M1282,IF(設定!$I$15="(所)名","("&amp;INDEX(リスト!$S$2:$S$48,MATCH($L1282,リスト!$R$2:$R$48,0))&amp;") "&amp;$M1282,IF(設定!$I$15="名・所",$M1282&amp;"・"&amp;INDEX(リスト!$S$2:$S$48,MATCH($L1282,リスト!$R$2:$R$48,0)),IF(設定!$I$15="名/所",$M1282&amp;" / "&amp;INDEX(リスト!$S$2:$S$48,MATCH($L1282,リスト!$R$2:$R$48,0)),IF(設定!$I$15="名(所)",$M1282&amp;" ("&amp;INDEX(リスト!$S$2:$S$48,MATCH($L1282,リスト!$R$2:$R$48,0))&amp;")")))))))))</f>
        <v/>
      </c>
    </row>
    <row r="1283" spans="15:22" x14ac:dyDescent="0.4">
      <c r="O1283" s="2" t="str">
        <f>IFERROR(IF($B1283="","",INDEX(所属情報!$E:$E,MATCH($A1283,所属情報!$A:$A,0))),"")</f>
        <v/>
      </c>
      <c r="P1283" s="2" t="str">
        <f t="shared" ref="P1283:P1346" si="60">IF($C1283="","",IF($E1283="",$C1283,$C1283&amp;" ("&amp;$E1283&amp;")"))</f>
        <v/>
      </c>
      <c r="Q1283" s="2" t="str">
        <f t="shared" ref="Q1283:Q1346" si="61">IF($D1283="","",ASC($D1283))</f>
        <v/>
      </c>
      <c r="R1283" s="2" t="str">
        <f t="shared" ref="R1283:R1346" si="62">IF($I1283="","",UPPER($I1283)&amp;" "&amp;UPPER(LEFT($J1283,1))&amp;LOWER(RIGHT($J1283,LEN($J1283)-1))&amp;" ("&amp;MID($G1283,3,2)&amp;")")</f>
        <v/>
      </c>
      <c r="S1283" s="2" t="str">
        <f>IFERROR(IF($F1283="","",INDEX(リスト!$C:$C,MATCH($F1283,リスト!$B:$B,0))),"")</f>
        <v/>
      </c>
      <c r="T1283" s="2" t="str">
        <f>IFERROR(IF($K1283="","",INDEX(リスト!$F:$F,MATCH($K1283,リスト!$E:$E,0))),"")</f>
        <v/>
      </c>
      <c r="U1283" s="2" t="str">
        <f>IF($B1283="","",RIGHT($G1283*1000+200+COUNTIF($G$2:$G1283,$G1283),9))</f>
        <v/>
      </c>
      <c r="V1283" s="2" t="str">
        <f>IF(OR($B1283="",設定!$I$15="",設定!$I$15="独立"),"",IF($M1283="","　－　",IF($L1283="",IF(設定!$I$15="所・名","　－　・"&amp;$M1283,IF(設定!$I$15="所/名","　－　 / "&amp;$M1283,IF(設定!$I$15="(所)名","(　－　) "&amp;$M1283,IF(設定!$I$15="名・所",$M1283&amp;"・　－　",IF(設定!$I$15="名/所",$M1283&amp;" / 　－　",IF(設定!$I$15="名(所)",$M1283&amp;"(　－　)")))))),IF(設定!$I$15="所・名",INDEX(リスト!$S$2:$S$48,MATCH($L1283,リスト!$R$2:$R$48,0))&amp;"・"&amp;$M1283,IF(設定!$I$15="所/名",INDEX(リスト!$S$2:$S$48,MATCH($L1283,リスト!$R$2:$R$48,0))&amp;" / "&amp;$M1283,IF(設定!$I$15="(所)名","("&amp;INDEX(リスト!$S$2:$S$48,MATCH($L1283,リスト!$R$2:$R$48,0))&amp;") "&amp;$M1283,IF(設定!$I$15="名・所",$M1283&amp;"・"&amp;INDEX(リスト!$S$2:$S$48,MATCH($L1283,リスト!$R$2:$R$48,0)),IF(設定!$I$15="名/所",$M1283&amp;" / "&amp;INDEX(リスト!$S$2:$S$48,MATCH($L1283,リスト!$R$2:$R$48,0)),IF(設定!$I$15="名(所)",$M1283&amp;" ("&amp;INDEX(リスト!$S$2:$S$48,MATCH($L1283,リスト!$R$2:$R$48,0))&amp;")")))))))))</f>
        <v/>
      </c>
    </row>
    <row r="1284" spans="15:22" x14ac:dyDescent="0.4">
      <c r="O1284" s="2" t="str">
        <f>IFERROR(IF($B1284="","",INDEX(所属情報!$E:$E,MATCH($A1284,所属情報!$A:$A,0))),"")</f>
        <v/>
      </c>
      <c r="P1284" s="2" t="str">
        <f t="shared" si="60"/>
        <v/>
      </c>
      <c r="Q1284" s="2" t="str">
        <f t="shared" si="61"/>
        <v/>
      </c>
      <c r="R1284" s="2" t="str">
        <f t="shared" si="62"/>
        <v/>
      </c>
      <c r="S1284" s="2" t="str">
        <f>IFERROR(IF($F1284="","",INDEX(リスト!$C:$C,MATCH($F1284,リスト!$B:$B,0))),"")</f>
        <v/>
      </c>
      <c r="T1284" s="2" t="str">
        <f>IFERROR(IF($K1284="","",INDEX(リスト!$F:$F,MATCH($K1284,リスト!$E:$E,0))),"")</f>
        <v/>
      </c>
      <c r="U1284" s="2" t="str">
        <f>IF($B1284="","",RIGHT($G1284*1000+200+COUNTIF($G$2:$G1284,$G1284),9))</f>
        <v/>
      </c>
      <c r="V1284" s="2" t="str">
        <f>IF(OR($B1284="",設定!$I$15="",設定!$I$15="独立"),"",IF($M1284="","　－　",IF($L1284="",IF(設定!$I$15="所・名","　－　・"&amp;$M1284,IF(設定!$I$15="所/名","　－　 / "&amp;$M1284,IF(設定!$I$15="(所)名","(　－　) "&amp;$M1284,IF(設定!$I$15="名・所",$M1284&amp;"・　－　",IF(設定!$I$15="名/所",$M1284&amp;" / 　－　",IF(設定!$I$15="名(所)",$M1284&amp;"(　－　)")))))),IF(設定!$I$15="所・名",INDEX(リスト!$S$2:$S$48,MATCH($L1284,リスト!$R$2:$R$48,0))&amp;"・"&amp;$M1284,IF(設定!$I$15="所/名",INDEX(リスト!$S$2:$S$48,MATCH($L1284,リスト!$R$2:$R$48,0))&amp;" / "&amp;$M1284,IF(設定!$I$15="(所)名","("&amp;INDEX(リスト!$S$2:$S$48,MATCH($L1284,リスト!$R$2:$R$48,0))&amp;") "&amp;$M1284,IF(設定!$I$15="名・所",$M1284&amp;"・"&amp;INDEX(リスト!$S$2:$S$48,MATCH($L1284,リスト!$R$2:$R$48,0)),IF(設定!$I$15="名/所",$M1284&amp;" / "&amp;INDEX(リスト!$S$2:$S$48,MATCH($L1284,リスト!$R$2:$R$48,0)),IF(設定!$I$15="名(所)",$M1284&amp;" ("&amp;INDEX(リスト!$S$2:$S$48,MATCH($L1284,リスト!$R$2:$R$48,0))&amp;")")))))))))</f>
        <v/>
      </c>
    </row>
    <row r="1285" spans="15:22" x14ac:dyDescent="0.4">
      <c r="O1285" s="2" t="str">
        <f>IFERROR(IF($B1285="","",INDEX(所属情報!$E:$E,MATCH($A1285,所属情報!$A:$A,0))),"")</f>
        <v/>
      </c>
      <c r="P1285" s="2" t="str">
        <f t="shared" si="60"/>
        <v/>
      </c>
      <c r="Q1285" s="2" t="str">
        <f t="shared" si="61"/>
        <v/>
      </c>
      <c r="R1285" s="2" t="str">
        <f t="shared" si="62"/>
        <v/>
      </c>
      <c r="S1285" s="2" t="str">
        <f>IFERROR(IF($F1285="","",INDEX(リスト!$C:$C,MATCH($F1285,リスト!$B:$B,0))),"")</f>
        <v/>
      </c>
      <c r="T1285" s="2" t="str">
        <f>IFERROR(IF($K1285="","",INDEX(リスト!$F:$F,MATCH($K1285,リスト!$E:$E,0))),"")</f>
        <v/>
      </c>
      <c r="U1285" s="2" t="str">
        <f>IF($B1285="","",RIGHT($G1285*1000+200+COUNTIF($G$2:$G1285,$G1285),9))</f>
        <v/>
      </c>
      <c r="V1285" s="2" t="str">
        <f>IF(OR($B1285="",設定!$I$15="",設定!$I$15="独立"),"",IF($M1285="","　－　",IF($L1285="",IF(設定!$I$15="所・名","　－　・"&amp;$M1285,IF(設定!$I$15="所/名","　－　 / "&amp;$M1285,IF(設定!$I$15="(所)名","(　－　) "&amp;$M1285,IF(設定!$I$15="名・所",$M1285&amp;"・　－　",IF(設定!$I$15="名/所",$M1285&amp;" / 　－　",IF(設定!$I$15="名(所)",$M1285&amp;"(　－　)")))))),IF(設定!$I$15="所・名",INDEX(リスト!$S$2:$S$48,MATCH($L1285,リスト!$R$2:$R$48,0))&amp;"・"&amp;$M1285,IF(設定!$I$15="所/名",INDEX(リスト!$S$2:$S$48,MATCH($L1285,リスト!$R$2:$R$48,0))&amp;" / "&amp;$M1285,IF(設定!$I$15="(所)名","("&amp;INDEX(リスト!$S$2:$S$48,MATCH($L1285,リスト!$R$2:$R$48,0))&amp;") "&amp;$M1285,IF(設定!$I$15="名・所",$M1285&amp;"・"&amp;INDEX(リスト!$S$2:$S$48,MATCH($L1285,リスト!$R$2:$R$48,0)),IF(設定!$I$15="名/所",$M1285&amp;" / "&amp;INDEX(リスト!$S$2:$S$48,MATCH($L1285,リスト!$R$2:$R$48,0)),IF(設定!$I$15="名(所)",$M1285&amp;" ("&amp;INDEX(リスト!$S$2:$S$48,MATCH($L1285,リスト!$R$2:$R$48,0))&amp;")")))))))))</f>
        <v/>
      </c>
    </row>
    <row r="1286" spans="15:22" x14ac:dyDescent="0.4">
      <c r="O1286" s="2" t="str">
        <f>IFERROR(IF($B1286="","",INDEX(所属情報!$E:$E,MATCH($A1286,所属情報!$A:$A,0))),"")</f>
        <v/>
      </c>
      <c r="P1286" s="2" t="str">
        <f t="shared" si="60"/>
        <v/>
      </c>
      <c r="Q1286" s="2" t="str">
        <f t="shared" si="61"/>
        <v/>
      </c>
      <c r="R1286" s="2" t="str">
        <f t="shared" si="62"/>
        <v/>
      </c>
      <c r="S1286" s="2" t="str">
        <f>IFERROR(IF($F1286="","",INDEX(リスト!$C:$C,MATCH($F1286,リスト!$B:$B,0))),"")</f>
        <v/>
      </c>
      <c r="T1286" s="2" t="str">
        <f>IFERROR(IF($K1286="","",INDEX(リスト!$F:$F,MATCH($K1286,リスト!$E:$E,0))),"")</f>
        <v/>
      </c>
      <c r="U1286" s="2" t="str">
        <f>IF($B1286="","",RIGHT($G1286*1000+200+COUNTIF($G$2:$G1286,$G1286),9))</f>
        <v/>
      </c>
      <c r="V1286" s="2" t="str">
        <f>IF(OR($B1286="",設定!$I$15="",設定!$I$15="独立"),"",IF($M1286="","　－　",IF($L1286="",IF(設定!$I$15="所・名","　－　・"&amp;$M1286,IF(設定!$I$15="所/名","　－　 / "&amp;$M1286,IF(設定!$I$15="(所)名","(　－　) "&amp;$M1286,IF(設定!$I$15="名・所",$M1286&amp;"・　－　",IF(設定!$I$15="名/所",$M1286&amp;" / 　－　",IF(設定!$I$15="名(所)",$M1286&amp;"(　－　)")))))),IF(設定!$I$15="所・名",INDEX(リスト!$S$2:$S$48,MATCH($L1286,リスト!$R$2:$R$48,0))&amp;"・"&amp;$M1286,IF(設定!$I$15="所/名",INDEX(リスト!$S$2:$S$48,MATCH($L1286,リスト!$R$2:$R$48,0))&amp;" / "&amp;$M1286,IF(設定!$I$15="(所)名","("&amp;INDEX(リスト!$S$2:$S$48,MATCH($L1286,リスト!$R$2:$R$48,0))&amp;") "&amp;$M1286,IF(設定!$I$15="名・所",$M1286&amp;"・"&amp;INDEX(リスト!$S$2:$S$48,MATCH($L1286,リスト!$R$2:$R$48,0)),IF(設定!$I$15="名/所",$M1286&amp;" / "&amp;INDEX(リスト!$S$2:$S$48,MATCH($L1286,リスト!$R$2:$R$48,0)),IF(設定!$I$15="名(所)",$M1286&amp;" ("&amp;INDEX(リスト!$S$2:$S$48,MATCH($L1286,リスト!$R$2:$R$48,0))&amp;")")))))))))</f>
        <v/>
      </c>
    </row>
    <row r="1287" spans="15:22" x14ac:dyDescent="0.4">
      <c r="O1287" s="2" t="str">
        <f>IFERROR(IF($B1287="","",INDEX(所属情報!$E:$E,MATCH($A1287,所属情報!$A:$A,0))),"")</f>
        <v/>
      </c>
      <c r="P1287" s="2" t="str">
        <f t="shared" si="60"/>
        <v/>
      </c>
      <c r="Q1287" s="2" t="str">
        <f t="shared" si="61"/>
        <v/>
      </c>
      <c r="R1287" s="2" t="str">
        <f t="shared" si="62"/>
        <v/>
      </c>
      <c r="S1287" s="2" t="str">
        <f>IFERROR(IF($F1287="","",INDEX(リスト!$C:$C,MATCH($F1287,リスト!$B:$B,0))),"")</f>
        <v/>
      </c>
      <c r="T1287" s="2" t="str">
        <f>IFERROR(IF($K1287="","",INDEX(リスト!$F:$F,MATCH($K1287,リスト!$E:$E,0))),"")</f>
        <v/>
      </c>
      <c r="U1287" s="2" t="str">
        <f>IF($B1287="","",RIGHT($G1287*1000+200+COUNTIF($G$2:$G1287,$G1287),9))</f>
        <v/>
      </c>
      <c r="V1287" s="2" t="str">
        <f>IF(OR($B1287="",設定!$I$15="",設定!$I$15="独立"),"",IF($M1287="","　－　",IF($L1287="",IF(設定!$I$15="所・名","　－　・"&amp;$M1287,IF(設定!$I$15="所/名","　－　 / "&amp;$M1287,IF(設定!$I$15="(所)名","(　－　) "&amp;$M1287,IF(設定!$I$15="名・所",$M1287&amp;"・　－　",IF(設定!$I$15="名/所",$M1287&amp;" / 　－　",IF(設定!$I$15="名(所)",$M1287&amp;"(　－　)")))))),IF(設定!$I$15="所・名",INDEX(リスト!$S$2:$S$48,MATCH($L1287,リスト!$R$2:$R$48,0))&amp;"・"&amp;$M1287,IF(設定!$I$15="所/名",INDEX(リスト!$S$2:$S$48,MATCH($L1287,リスト!$R$2:$R$48,0))&amp;" / "&amp;$M1287,IF(設定!$I$15="(所)名","("&amp;INDEX(リスト!$S$2:$S$48,MATCH($L1287,リスト!$R$2:$R$48,0))&amp;") "&amp;$M1287,IF(設定!$I$15="名・所",$M1287&amp;"・"&amp;INDEX(リスト!$S$2:$S$48,MATCH($L1287,リスト!$R$2:$R$48,0)),IF(設定!$I$15="名/所",$M1287&amp;" / "&amp;INDEX(リスト!$S$2:$S$48,MATCH($L1287,リスト!$R$2:$R$48,0)),IF(設定!$I$15="名(所)",$M1287&amp;" ("&amp;INDEX(リスト!$S$2:$S$48,MATCH($L1287,リスト!$R$2:$R$48,0))&amp;")")))))))))</f>
        <v/>
      </c>
    </row>
    <row r="1288" spans="15:22" x14ac:dyDescent="0.4">
      <c r="O1288" s="2" t="str">
        <f>IFERROR(IF($B1288="","",INDEX(所属情報!$E:$E,MATCH($A1288,所属情報!$A:$A,0))),"")</f>
        <v/>
      </c>
      <c r="P1288" s="2" t="str">
        <f t="shared" si="60"/>
        <v/>
      </c>
      <c r="Q1288" s="2" t="str">
        <f t="shared" si="61"/>
        <v/>
      </c>
      <c r="R1288" s="2" t="str">
        <f t="shared" si="62"/>
        <v/>
      </c>
      <c r="S1288" s="2" t="str">
        <f>IFERROR(IF($F1288="","",INDEX(リスト!$C:$C,MATCH($F1288,リスト!$B:$B,0))),"")</f>
        <v/>
      </c>
      <c r="T1288" s="2" t="str">
        <f>IFERROR(IF($K1288="","",INDEX(リスト!$F:$F,MATCH($K1288,リスト!$E:$E,0))),"")</f>
        <v/>
      </c>
      <c r="U1288" s="2" t="str">
        <f>IF($B1288="","",RIGHT($G1288*1000+200+COUNTIF($G$2:$G1288,$G1288),9))</f>
        <v/>
      </c>
      <c r="V1288" s="2" t="str">
        <f>IF(OR($B1288="",設定!$I$15="",設定!$I$15="独立"),"",IF($M1288="","　－　",IF($L1288="",IF(設定!$I$15="所・名","　－　・"&amp;$M1288,IF(設定!$I$15="所/名","　－　 / "&amp;$M1288,IF(設定!$I$15="(所)名","(　－　) "&amp;$M1288,IF(設定!$I$15="名・所",$M1288&amp;"・　－　",IF(設定!$I$15="名/所",$M1288&amp;" / 　－　",IF(設定!$I$15="名(所)",$M1288&amp;"(　－　)")))))),IF(設定!$I$15="所・名",INDEX(リスト!$S$2:$S$48,MATCH($L1288,リスト!$R$2:$R$48,0))&amp;"・"&amp;$M1288,IF(設定!$I$15="所/名",INDEX(リスト!$S$2:$S$48,MATCH($L1288,リスト!$R$2:$R$48,0))&amp;" / "&amp;$M1288,IF(設定!$I$15="(所)名","("&amp;INDEX(リスト!$S$2:$S$48,MATCH($L1288,リスト!$R$2:$R$48,0))&amp;") "&amp;$M1288,IF(設定!$I$15="名・所",$M1288&amp;"・"&amp;INDEX(リスト!$S$2:$S$48,MATCH($L1288,リスト!$R$2:$R$48,0)),IF(設定!$I$15="名/所",$M1288&amp;" / "&amp;INDEX(リスト!$S$2:$S$48,MATCH($L1288,リスト!$R$2:$R$48,0)),IF(設定!$I$15="名(所)",$M1288&amp;" ("&amp;INDEX(リスト!$S$2:$S$48,MATCH($L1288,リスト!$R$2:$R$48,0))&amp;")")))))))))</f>
        <v/>
      </c>
    </row>
    <row r="1289" spans="15:22" x14ac:dyDescent="0.4">
      <c r="O1289" s="2" t="str">
        <f>IFERROR(IF($B1289="","",INDEX(所属情報!$E:$E,MATCH($A1289,所属情報!$A:$A,0))),"")</f>
        <v/>
      </c>
      <c r="P1289" s="2" t="str">
        <f t="shared" si="60"/>
        <v/>
      </c>
      <c r="Q1289" s="2" t="str">
        <f t="shared" si="61"/>
        <v/>
      </c>
      <c r="R1289" s="2" t="str">
        <f t="shared" si="62"/>
        <v/>
      </c>
      <c r="S1289" s="2" t="str">
        <f>IFERROR(IF($F1289="","",INDEX(リスト!$C:$C,MATCH($F1289,リスト!$B:$B,0))),"")</f>
        <v/>
      </c>
      <c r="T1289" s="2" t="str">
        <f>IFERROR(IF($K1289="","",INDEX(リスト!$F:$F,MATCH($K1289,リスト!$E:$E,0))),"")</f>
        <v/>
      </c>
      <c r="U1289" s="2" t="str">
        <f>IF($B1289="","",RIGHT($G1289*1000+200+COUNTIF($G$2:$G1289,$G1289),9))</f>
        <v/>
      </c>
      <c r="V1289" s="2" t="str">
        <f>IF(OR($B1289="",設定!$I$15="",設定!$I$15="独立"),"",IF($M1289="","　－　",IF($L1289="",IF(設定!$I$15="所・名","　－　・"&amp;$M1289,IF(設定!$I$15="所/名","　－　 / "&amp;$M1289,IF(設定!$I$15="(所)名","(　－　) "&amp;$M1289,IF(設定!$I$15="名・所",$M1289&amp;"・　－　",IF(設定!$I$15="名/所",$M1289&amp;" / 　－　",IF(設定!$I$15="名(所)",$M1289&amp;"(　－　)")))))),IF(設定!$I$15="所・名",INDEX(リスト!$S$2:$S$48,MATCH($L1289,リスト!$R$2:$R$48,0))&amp;"・"&amp;$M1289,IF(設定!$I$15="所/名",INDEX(リスト!$S$2:$S$48,MATCH($L1289,リスト!$R$2:$R$48,0))&amp;" / "&amp;$M1289,IF(設定!$I$15="(所)名","("&amp;INDEX(リスト!$S$2:$S$48,MATCH($L1289,リスト!$R$2:$R$48,0))&amp;") "&amp;$M1289,IF(設定!$I$15="名・所",$M1289&amp;"・"&amp;INDEX(リスト!$S$2:$S$48,MATCH($L1289,リスト!$R$2:$R$48,0)),IF(設定!$I$15="名/所",$M1289&amp;" / "&amp;INDEX(リスト!$S$2:$S$48,MATCH($L1289,リスト!$R$2:$R$48,0)),IF(設定!$I$15="名(所)",$M1289&amp;" ("&amp;INDEX(リスト!$S$2:$S$48,MATCH($L1289,リスト!$R$2:$R$48,0))&amp;")")))))))))</f>
        <v/>
      </c>
    </row>
    <row r="1290" spans="15:22" x14ac:dyDescent="0.4">
      <c r="O1290" s="2" t="str">
        <f>IFERROR(IF($B1290="","",INDEX(所属情報!$E:$E,MATCH($A1290,所属情報!$A:$A,0))),"")</f>
        <v/>
      </c>
      <c r="P1290" s="2" t="str">
        <f t="shared" si="60"/>
        <v/>
      </c>
      <c r="Q1290" s="2" t="str">
        <f t="shared" si="61"/>
        <v/>
      </c>
      <c r="R1290" s="2" t="str">
        <f t="shared" si="62"/>
        <v/>
      </c>
      <c r="S1290" s="2" t="str">
        <f>IFERROR(IF($F1290="","",INDEX(リスト!$C:$C,MATCH($F1290,リスト!$B:$B,0))),"")</f>
        <v/>
      </c>
      <c r="T1290" s="2" t="str">
        <f>IFERROR(IF($K1290="","",INDEX(リスト!$F:$F,MATCH($K1290,リスト!$E:$E,0))),"")</f>
        <v/>
      </c>
      <c r="U1290" s="2" t="str">
        <f>IF($B1290="","",RIGHT($G1290*1000+200+COUNTIF($G$2:$G1290,$G1290),9))</f>
        <v/>
      </c>
      <c r="V1290" s="2" t="str">
        <f>IF(OR($B1290="",設定!$I$15="",設定!$I$15="独立"),"",IF($M1290="","　－　",IF($L1290="",IF(設定!$I$15="所・名","　－　・"&amp;$M1290,IF(設定!$I$15="所/名","　－　 / "&amp;$M1290,IF(設定!$I$15="(所)名","(　－　) "&amp;$M1290,IF(設定!$I$15="名・所",$M1290&amp;"・　－　",IF(設定!$I$15="名/所",$M1290&amp;" / 　－　",IF(設定!$I$15="名(所)",$M1290&amp;"(　－　)")))))),IF(設定!$I$15="所・名",INDEX(リスト!$S$2:$S$48,MATCH($L1290,リスト!$R$2:$R$48,0))&amp;"・"&amp;$M1290,IF(設定!$I$15="所/名",INDEX(リスト!$S$2:$S$48,MATCH($L1290,リスト!$R$2:$R$48,0))&amp;" / "&amp;$M1290,IF(設定!$I$15="(所)名","("&amp;INDEX(リスト!$S$2:$S$48,MATCH($L1290,リスト!$R$2:$R$48,0))&amp;") "&amp;$M1290,IF(設定!$I$15="名・所",$M1290&amp;"・"&amp;INDEX(リスト!$S$2:$S$48,MATCH($L1290,リスト!$R$2:$R$48,0)),IF(設定!$I$15="名/所",$M1290&amp;" / "&amp;INDEX(リスト!$S$2:$S$48,MATCH($L1290,リスト!$R$2:$R$48,0)),IF(設定!$I$15="名(所)",$M1290&amp;" ("&amp;INDEX(リスト!$S$2:$S$48,MATCH($L1290,リスト!$R$2:$R$48,0))&amp;")")))))))))</f>
        <v/>
      </c>
    </row>
    <row r="1291" spans="15:22" x14ac:dyDescent="0.4">
      <c r="O1291" s="2" t="str">
        <f>IFERROR(IF($B1291="","",INDEX(所属情報!$E:$E,MATCH($A1291,所属情報!$A:$A,0))),"")</f>
        <v/>
      </c>
      <c r="P1291" s="2" t="str">
        <f t="shared" si="60"/>
        <v/>
      </c>
      <c r="Q1291" s="2" t="str">
        <f t="shared" si="61"/>
        <v/>
      </c>
      <c r="R1291" s="2" t="str">
        <f t="shared" si="62"/>
        <v/>
      </c>
      <c r="S1291" s="2" t="str">
        <f>IFERROR(IF($F1291="","",INDEX(リスト!$C:$C,MATCH($F1291,リスト!$B:$B,0))),"")</f>
        <v/>
      </c>
      <c r="T1291" s="2" t="str">
        <f>IFERROR(IF($K1291="","",INDEX(リスト!$F:$F,MATCH($K1291,リスト!$E:$E,0))),"")</f>
        <v/>
      </c>
      <c r="U1291" s="2" t="str">
        <f>IF($B1291="","",RIGHT($G1291*1000+200+COUNTIF($G$2:$G1291,$G1291),9))</f>
        <v/>
      </c>
      <c r="V1291" s="2" t="str">
        <f>IF(OR($B1291="",設定!$I$15="",設定!$I$15="独立"),"",IF($M1291="","　－　",IF($L1291="",IF(設定!$I$15="所・名","　－　・"&amp;$M1291,IF(設定!$I$15="所/名","　－　 / "&amp;$M1291,IF(設定!$I$15="(所)名","(　－　) "&amp;$M1291,IF(設定!$I$15="名・所",$M1291&amp;"・　－　",IF(設定!$I$15="名/所",$M1291&amp;" / 　－　",IF(設定!$I$15="名(所)",$M1291&amp;"(　－　)")))))),IF(設定!$I$15="所・名",INDEX(リスト!$S$2:$S$48,MATCH($L1291,リスト!$R$2:$R$48,0))&amp;"・"&amp;$M1291,IF(設定!$I$15="所/名",INDEX(リスト!$S$2:$S$48,MATCH($L1291,リスト!$R$2:$R$48,0))&amp;" / "&amp;$M1291,IF(設定!$I$15="(所)名","("&amp;INDEX(リスト!$S$2:$S$48,MATCH($L1291,リスト!$R$2:$R$48,0))&amp;") "&amp;$M1291,IF(設定!$I$15="名・所",$M1291&amp;"・"&amp;INDEX(リスト!$S$2:$S$48,MATCH($L1291,リスト!$R$2:$R$48,0)),IF(設定!$I$15="名/所",$M1291&amp;" / "&amp;INDEX(リスト!$S$2:$S$48,MATCH($L1291,リスト!$R$2:$R$48,0)),IF(設定!$I$15="名(所)",$M1291&amp;" ("&amp;INDEX(リスト!$S$2:$S$48,MATCH($L1291,リスト!$R$2:$R$48,0))&amp;")")))))))))</f>
        <v/>
      </c>
    </row>
    <row r="1292" spans="15:22" x14ac:dyDescent="0.4">
      <c r="O1292" s="2" t="str">
        <f>IFERROR(IF($B1292="","",INDEX(所属情報!$E:$E,MATCH($A1292,所属情報!$A:$A,0))),"")</f>
        <v/>
      </c>
      <c r="P1292" s="2" t="str">
        <f t="shared" si="60"/>
        <v/>
      </c>
      <c r="Q1292" s="2" t="str">
        <f t="shared" si="61"/>
        <v/>
      </c>
      <c r="R1292" s="2" t="str">
        <f t="shared" si="62"/>
        <v/>
      </c>
      <c r="S1292" s="2" t="str">
        <f>IFERROR(IF($F1292="","",INDEX(リスト!$C:$C,MATCH($F1292,リスト!$B:$B,0))),"")</f>
        <v/>
      </c>
      <c r="T1292" s="2" t="str">
        <f>IFERROR(IF($K1292="","",INDEX(リスト!$F:$F,MATCH($K1292,リスト!$E:$E,0))),"")</f>
        <v/>
      </c>
      <c r="U1292" s="2" t="str">
        <f>IF($B1292="","",RIGHT($G1292*1000+200+COUNTIF($G$2:$G1292,$G1292),9))</f>
        <v/>
      </c>
      <c r="V1292" s="2" t="str">
        <f>IF(OR($B1292="",設定!$I$15="",設定!$I$15="独立"),"",IF($M1292="","　－　",IF($L1292="",IF(設定!$I$15="所・名","　－　・"&amp;$M1292,IF(設定!$I$15="所/名","　－　 / "&amp;$M1292,IF(設定!$I$15="(所)名","(　－　) "&amp;$M1292,IF(設定!$I$15="名・所",$M1292&amp;"・　－　",IF(設定!$I$15="名/所",$M1292&amp;" / 　－　",IF(設定!$I$15="名(所)",$M1292&amp;"(　－　)")))))),IF(設定!$I$15="所・名",INDEX(リスト!$S$2:$S$48,MATCH($L1292,リスト!$R$2:$R$48,0))&amp;"・"&amp;$M1292,IF(設定!$I$15="所/名",INDEX(リスト!$S$2:$S$48,MATCH($L1292,リスト!$R$2:$R$48,0))&amp;" / "&amp;$M1292,IF(設定!$I$15="(所)名","("&amp;INDEX(リスト!$S$2:$S$48,MATCH($L1292,リスト!$R$2:$R$48,0))&amp;") "&amp;$M1292,IF(設定!$I$15="名・所",$M1292&amp;"・"&amp;INDEX(リスト!$S$2:$S$48,MATCH($L1292,リスト!$R$2:$R$48,0)),IF(設定!$I$15="名/所",$M1292&amp;" / "&amp;INDEX(リスト!$S$2:$S$48,MATCH($L1292,リスト!$R$2:$R$48,0)),IF(設定!$I$15="名(所)",$M1292&amp;" ("&amp;INDEX(リスト!$S$2:$S$48,MATCH($L1292,リスト!$R$2:$R$48,0))&amp;")")))))))))</f>
        <v/>
      </c>
    </row>
    <row r="1293" spans="15:22" x14ac:dyDescent="0.4">
      <c r="O1293" s="2" t="str">
        <f>IFERROR(IF($B1293="","",INDEX(所属情報!$E:$E,MATCH($A1293,所属情報!$A:$A,0))),"")</f>
        <v/>
      </c>
      <c r="P1293" s="2" t="str">
        <f t="shared" si="60"/>
        <v/>
      </c>
      <c r="Q1293" s="2" t="str">
        <f t="shared" si="61"/>
        <v/>
      </c>
      <c r="R1293" s="2" t="str">
        <f t="shared" si="62"/>
        <v/>
      </c>
      <c r="S1293" s="2" t="str">
        <f>IFERROR(IF($F1293="","",INDEX(リスト!$C:$C,MATCH($F1293,リスト!$B:$B,0))),"")</f>
        <v/>
      </c>
      <c r="T1293" s="2" t="str">
        <f>IFERROR(IF($K1293="","",INDEX(リスト!$F:$F,MATCH($K1293,リスト!$E:$E,0))),"")</f>
        <v/>
      </c>
      <c r="U1293" s="2" t="str">
        <f>IF($B1293="","",RIGHT($G1293*1000+200+COUNTIF($G$2:$G1293,$G1293),9))</f>
        <v/>
      </c>
      <c r="V1293" s="2" t="str">
        <f>IF(OR($B1293="",設定!$I$15="",設定!$I$15="独立"),"",IF($M1293="","　－　",IF($L1293="",IF(設定!$I$15="所・名","　－　・"&amp;$M1293,IF(設定!$I$15="所/名","　－　 / "&amp;$M1293,IF(設定!$I$15="(所)名","(　－　) "&amp;$M1293,IF(設定!$I$15="名・所",$M1293&amp;"・　－　",IF(設定!$I$15="名/所",$M1293&amp;" / 　－　",IF(設定!$I$15="名(所)",$M1293&amp;"(　－　)")))))),IF(設定!$I$15="所・名",INDEX(リスト!$S$2:$S$48,MATCH($L1293,リスト!$R$2:$R$48,0))&amp;"・"&amp;$M1293,IF(設定!$I$15="所/名",INDEX(リスト!$S$2:$S$48,MATCH($L1293,リスト!$R$2:$R$48,0))&amp;" / "&amp;$M1293,IF(設定!$I$15="(所)名","("&amp;INDEX(リスト!$S$2:$S$48,MATCH($L1293,リスト!$R$2:$R$48,0))&amp;") "&amp;$M1293,IF(設定!$I$15="名・所",$M1293&amp;"・"&amp;INDEX(リスト!$S$2:$S$48,MATCH($L1293,リスト!$R$2:$R$48,0)),IF(設定!$I$15="名/所",$M1293&amp;" / "&amp;INDEX(リスト!$S$2:$S$48,MATCH($L1293,リスト!$R$2:$R$48,0)),IF(設定!$I$15="名(所)",$M1293&amp;" ("&amp;INDEX(リスト!$S$2:$S$48,MATCH($L1293,リスト!$R$2:$R$48,0))&amp;")")))))))))</f>
        <v/>
      </c>
    </row>
    <row r="1294" spans="15:22" x14ac:dyDescent="0.4">
      <c r="O1294" s="2" t="str">
        <f>IFERROR(IF($B1294="","",INDEX(所属情報!$E:$E,MATCH($A1294,所属情報!$A:$A,0))),"")</f>
        <v/>
      </c>
      <c r="P1294" s="2" t="str">
        <f t="shared" si="60"/>
        <v/>
      </c>
      <c r="Q1294" s="2" t="str">
        <f t="shared" si="61"/>
        <v/>
      </c>
      <c r="R1294" s="2" t="str">
        <f t="shared" si="62"/>
        <v/>
      </c>
      <c r="S1294" s="2" t="str">
        <f>IFERROR(IF($F1294="","",INDEX(リスト!$C:$C,MATCH($F1294,リスト!$B:$B,0))),"")</f>
        <v/>
      </c>
      <c r="T1294" s="2" t="str">
        <f>IFERROR(IF($K1294="","",INDEX(リスト!$F:$F,MATCH($K1294,リスト!$E:$E,0))),"")</f>
        <v/>
      </c>
      <c r="U1294" s="2" t="str">
        <f>IF($B1294="","",RIGHT($G1294*1000+200+COUNTIF($G$2:$G1294,$G1294),9))</f>
        <v/>
      </c>
      <c r="V1294" s="2" t="str">
        <f>IF(OR($B1294="",設定!$I$15="",設定!$I$15="独立"),"",IF($M1294="","　－　",IF($L1294="",IF(設定!$I$15="所・名","　－　・"&amp;$M1294,IF(設定!$I$15="所/名","　－　 / "&amp;$M1294,IF(設定!$I$15="(所)名","(　－　) "&amp;$M1294,IF(設定!$I$15="名・所",$M1294&amp;"・　－　",IF(設定!$I$15="名/所",$M1294&amp;" / 　－　",IF(設定!$I$15="名(所)",$M1294&amp;"(　－　)")))))),IF(設定!$I$15="所・名",INDEX(リスト!$S$2:$S$48,MATCH($L1294,リスト!$R$2:$R$48,0))&amp;"・"&amp;$M1294,IF(設定!$I$15="所/名",INDEX(リスト!$S$2:$S$48,MATCH($L1294,リスト!$R$2:$R$48,0))&amp;" / "&amp;$M1294,IF(設定!$I$15="(所)名","("&amp;INDEX(リスト!$S$2:$S$48,MATCH($L1294,リスト!$R$2:$R$48,0))&amp;") "&amp;$M1294,IF(設定!$I$15="名・所",$M1294&amp;"・"&amp;INDEX(リスト!$S$2:$S$48,MATCH($L1294,リスト!$R$2:$R$48,0)),IF(設定!$I$15="名/所",$M1294&amp;" / "&amp;INDEX(リスト!$S$2:$S$48,MATCH($L1294,リスト!$R$2:$R$48,0)),IF(設定!$I$15="名(所)",$M1294&amp;" ("&amp;INDEX(リスト!$S$2:$S$48,MATCH($L1294,リスト!$R$2:$R$48,0))&amp;")")))))))))</f>
        <v/>
      </c>
    </row>
    <row r="1295" spans="15:22" x14ac:dyDescent="0.4">
      <c r="O1295" s="2" t="str">
        <f>IFERROR(IF($B1295="","",INDEX(所属情報!$E:$E,MATCH($A1295,所属情報!$A:$A,0))),"")</f>
        <v/>
      </c>
      <c r="P1295" s="2" t="str">
        <f t="shared" si="60"/>
        <v/>
      </c>
      <c r="Q1295" s="2" t="str">
        <f t="shared" si="61"/>
        <v/>
      </c>
      <c r="R1295" s="2" t="str">
        <f t="shared" si="62"/>
        <v/>
      </c>
      <c r="S1295" s="2" t="str">
        <f>IFERROR(IF($F1295="","",INDEX(リスト!$C:$C,MATCH($F1295,リスト!$B:$B,0))),"")</f>
        <v/>
      </c>
      <c r="T1295" s="2" t="str">
        <f>IFERROR(IF($K1295="","",INDEX(リスト!$F:$F,MATCH($K1295,リスト!$E:$E,0))),"")</f>
        <v/>
      </c>
      <c r="U1295" s="2" t="str">
        <f>IF($B1295="","",RIGHT($G1295*1000+200+COUNTIF($G$2:$G1295,$G1295),9))</f>
        <v/>
      </c>
      <c r="V1295" s="2" t="str">
        <f>IF(OR($B1295="",設定!$I$15="",設定!$I$15="独立"),"",IF($M1295="","　－　",IF($L1295="",IF(設定!$I$15="所・名","　－　・"&amp;$M1295,IF(設定!$I$15="所/名","　－　 / "&amp;$M1295,IF(設定!$I$15="(所)名","(　－　) "&amp;$M1295,IF(設定!$I$15="名・所",$M1295&amp;"・　－　",IF(設定!$I$15="名/所",$M1295&amp;" / 　－　",IF(設定!$I$15="名(所)",$M1295&amp;"(　－　)")))))),IF(設定!$I$15="所・名",INDEX(リスト!$S$2:$S$48,MATCH($L1295,リスト!$R$2:$R$48,0))&amp;"・"&amp;$M1295,IF(設定!$I$15="所/名",INDEX(リスト!$S$2:$S$48,MATCH($L1295,リスト!$R$2:$R$48,0))&amp;" / "&amp;$M1295,IF(設定!$I$15="(所)名","("&amp;INDEX(リスト!$S$2:$S$48,MATCH($L1295,リスト!$R$2:$R$48,0))&amp;") "&amp;$M1295,IF(設定!$I$15="名・所",$M1295&amp;"・"&amp;INDEX(リスト!$S$2:$S$48,MATCH($L1295,リスト!$R$2:$R$48,0)),IF(設定!$I$15="名/所",$M1295&amp;" / "&amp;INDEX(リスト!$S$2:$S$48,MATCH($L1295,リスト!$R$2:$R$48,0)),IF(設定!$I$15="名(所)",$M1295&amp;" ("&amp;INDEX(リスト!$S$2:$S$48,MATCH($L1295,リスト!$R$2:$R$48,0))&amp;")")))))))))</f>
        <v/>
      </c>
    </row>
    <row r="1296" spans="15:22" x14ac:dyDescent="0.4">
      <c r="O1296" s="2" t="str">
        <f>IFERROR(IF($B1296="","",INDEX(所属情報!$E:$E,MATCH($A1296,所属情報!$A:$A,0))),"")</f>
        <v/>
      </c>
      <c r="P1296" s="2" t="str">
        <f t="shared" si="60"/>
        <v/>
      </c>
      <c r="Q1296" s="2" t="str">
        <f t="shared" si="61"/>
        <v/>
      </c>
      <c r="R1296" s="2" t="str">
        <f t="shared" si="62"/>
        <v/>
      </c>
      <c r="S1296" s="2" t="str">
        <f>IFERROR(IF($F1296="","",INDEX(リスト!$C:$C,MATCH($F1296,リスト!$B:$B,0))),"")</f>
        <v/>
      </c>
      <c r="T1296" s="2" t="str">
        <f>IFERROR(IF($K1296="","",INDEX(リスト!$F:$F,MATCH($K1296,リスト!$E:$E,0))),"")</f>
        <v/>
      </c>
      <c r="U1296" s="2" t="str">
        <f>IF($B1296="","",RIGHT($G1296*1000+200+COUNTIF($G$2:$G1296,$G1296),9))</f>
        <v/>
      </c>
      <c r="V1296" s="2" t="str">
        <f>IF(OR($B1296="",設定!$I$15="",設定!$I$15="独立"),"",IF($M1296="","　－　",IF($L1296="",IF(設定!$I$15="所・名","　－　・"&amp;$M1296,IF(設定!$I$15="所/名","　－　 / "&amp;$M1296,IF(設定!$I$15="(所)名","(　－　) "&amp;$M1296,IF(設定!$I$15="名・所",$M1296&amp;"・　－　",IF(設定!$I$15="名/所",$M1296&amp;" / 　－　",IF(設定!$I$15="名(所)",$M1296&amp;"(　－　)")))))),IF(設定!$I$15="所・名",INDEX(リスト!$S$2:$S$48,MATCH($L1296,リスト!$R$2:$R$48,0))&amp;"・"&amp;$M1296,IF(設定!$I$15="所/名",INDEX(リスト!$S$2:$S$48,MATCH($L1296,リスト!$R$2:$R$48,0))&amp;" / "&amp;$M1296,IF(設定!$I$15="(所)名","("&amp;INDEX(リスト!$S$2:$S$48,MATCH($L1296,リスト!$R$2:$R$48,0))&amp;") "&amp;$M1296,IF(設定!$I$15="名・所",$M1296&amp;"・"&amp;INDEX(リスト!$S$2:$S$48,MATCH($L1296,リスト!$R$2:$R$48,0)),IF(設定!$I$15="名/所",$M1296&amp;" / "&amp;INDEX(リスト!$S$2:$S$48,MATCH($L1296,リスト!$R$2:$R$48,0)),IF(設定!$I$15="名(所)",$M1296&amp;" ("&amp;INDEX(リスト!$S$2:$S$48,MATCH($L1296,リスト!$R$2:$R$48,0))&amp;")")))))))))</f>
        <v/>
      </c>
    </row>
    <row r="1297" spans="15:22" x14ac:dyDescent="0.4">
      <c r="O1297" s="2" t="str">
        <f>IFERROR(IF($B1297="","",INDEX(所属情報!$E:$E,MATCH($A1297,所属情報!$A:$A,0))),"")</f>
        <v/>
      </c>
      <c r="P1297" s="2" t="str">
        <f t="shared" si="60"/>
        <v/>
      </c>
      <c r="Q1297" s="2" t="str">
        <f t="shared" si="61"/>
        <v/>
      </c>
      <c r="R1297" s="2" t="str">
        <f t="shared" si="62"/>
        <v/>
      </c>
      <c r="S1297" s="2" t="str">
        <f>IFERROR(IF($F1297="","",INDEX(リスト!$C:$C,MATCH($F1297,リスト!$B:$B,0))),"")</f>
        <v/>
      </c>
      <c r="T1297" s="2" t="str">
        <f>IFERROR(IF($K1297="","",INDEX(リスト!$F:$F,MATCH($K1297,リスト!$E:$E,0))),"")</f>
        <v/>
      </c>
      <c r="U1297" s="2" t="str">
        <f>IF($B1297="","",RIGHT($G1297*1000+200+COUNTIF($G$2:$G1297,$G1297),9))</f>
        <v/>
      </c>
      <c r="V1297" s="2" t="str">
        <f>IF(OR($B1297="",設定!$I$15="",設定!$I$15="独立"),"",IF($M1297="","　－　",IF($L1297="",IF(設定!$I$15="所・名","　－　・"&amp;$M1297,IF(設定!$I$15="所/名","　－　 / "&amp;$M1297,IF(設定!$I$15="(所)名","(　－　) "&amp;$M1297,IF(設定!$I$15="名・所",$M1297&amp;"・　－　",IF(設定!$I$15="名/所",$M1297&amp;" / 　－　",IF(設定!$I$15="名(所)",$M1297&amp;"(　－　)")))))),IF(設定!$I$15="所・名",INDEX(リスト!$S$2:$S$48,MATCH($L1297,リスト!$R$2:$R$48,0))&amp;"・"&amp;$M1297,IF(設定!$I$15="所/名",INDEX(リスト!$S$2:$S$48,MATCH($L1297,リスト!$R$2:$R$48,0))&amp;" / "&amp;$M1297,IF(設定!$I$15="(所)名","("&amp;INDEX(リスト!$S$2:$S$48,MATCH($L1297,リスト!$R$2:$R$48,0))&amp;") "&amp;$M1297,IF(設定!$I$15="名・所",$M1297&amp;"・"&amp;INDEX(リスト!$S$2:$S$48,MATCH($L1297,リスト!$R$2:$R$48,0)),IF(設定!$I$15="名/所",$M1297&amp;" / "&amp;INDEX(リスト!$S$2:$S$48,MATCH($L1297,リスト!$R$2:$R$48,0)),IF(設定!$I$15="名(所)",$M1297&amp;" ("&amp;INDEX(リスト!$S$2:$S$48,MATCH($L1297,リスト!$R$2:$R$48,0))&amp;")")))))))))</f>
        <v/>
      </c>
    </row>
    <row r="1298" spans="15:22" x14ac:dyDescent="0.4">
      <c r="O1298" s="2" t="str">
        <f>IFERROR(IF($B1298="","",INDEX(所属情報!$E:$E,MATCH($A1298,所属情報!$A:$A,0))),"")</f>
        <v/>
      </c>
      <c r="P1298" s="2" t="str">
        <f t="shared" si="60"/>
        <v/>
      </c>
      <c r="Q1298" s="2" t="str">
        <f t="shared" si="61"/>
        <v/>
      </c>
      <c r="R1298" s="2" t="str">
        <f t="shared" si="62"/>
        <v/>
      </c>
      <c r="S1298" s="2" t="str">
        <f>IFERROR(IF($F1298="","",INDEX(リスト!$C:$C,MATCH($F1298,リスト!$B:$B,0))),"")</f>
        <v/>
      </c>
      <c r="T1298" s="2" t="str">
        <f>IFERROR(IF($K1298="","",INDEX(リスト!$F:$F,MATCH($K1298,リスト!$E:$E,0))),"")</f>
        <v/>
      </c>
      <c r="U1298" s="2" t="str">
        <f>IF($B1298="","",RIGHT($G1298*1000+200+COUNTIF($G$2:$G1298,$G1298),9))</f>
        <v/>
      </c>
      <c r="V1298" s="2" t="str">
        <f>IF(OR($B1298="",設定!$I$15="",設定!$I$15="独立"),"",IF($M1298="","　－　",IF($L1298="",IF(設定!$I$15="所・名","　－　・"&amp;$M1298,IF(設定!$I$15="所/名","　－　 / "&amp;$M1298,IF(設定!$I$15="(所)名","(　－　) "&amp;$M1298,IF(設定!$I$15="名・所",$M1298&amp;"・　－　",IF(設定!$I$15="名/所",$M1298&amp;" / 　－　",IF(設定!$I$15="名(所)",$M1298&amp;"(　－　)")))))),IF(設定!$I$15="所・名",INDEX(リスト!$S$2:$S$48,MATCH($L1298,リスト!$R$2:$R$48,0))&amp;"・"&amp;$M1298,IF(設定!$I$15="所/名",INDEX(リスト!$S$2:$S$48,MATCH($L1298,リスト!$R$2:$R$48,0))&amp;" / "&amp;$M1298,IF(設定!$I$15="(所)名","("&amp;INDEX(リスト!$S$2:$S$48,MATCH($L1298,リスト!$R$2:$R$48,0))&amp;") "&amp;$M1298,IF(設定!$I$15="名・所",$M1298&amp;"・"&amp;INDEX(リスト!$S$2:$S$48,MATCH($L1298,リスト!$R$2:$R$48,0)),IF(設定!$I$15="名/所",$M1298&amp;" / "&amp;INDEX(リスト!$S$2:$S$48,MATCH($L1298,リスト!$R$2:$R$48,0)),IF(設定!$I$15="名(所)",$M1298&amp;" ("&amp;INDEX(リスト!$S$2:$S$48,MATCH($L1298,リスト!$R$2:$R$48,0))&amp;")")))))))))</f>
        <v/>
      </c>
    </row>
    <row r="1299" spans="15:22" x14ac:dyDescent="0.4">
      <c r="O1299" s="2" t="str">
        <f>IFERROR(IF($B1299="","",INDEX(所属情報!$E:$E,MATCH($A1299,所属情報!$A:$A,0))),"")</f>
        <v/>
      </c>
      <c r="P1299" s="2" t="str">
        <f t="shared" si="60"/>
        <v/>
      </c>
      <c r="Q1299" s="2" t="str">
        <f t="shared" si="61"/>
        <v/>
      </c>
      <c r="R1299" s="2" t="str">
        <f t="shared" si="62"/>
        <v/>
      </c>
      <c r="S1299" s="2" t="str">
        <f>IFERROR(IF($F1299="","",INDEX(リスト!$C:$C,MATCH($F1299,リスト!$B:$B,0))),"")</f>
        <v/>
      </c>
      <c r="T1299" s="2" t="str">
        <f>IFERROR(IF($K1299="","",INDEX(リスト!$F:$F,MATCH($K1299,リスト!$E:$E,0))),"")</f>
        <v/>
      </c>
      <c r="U1299" s="2" t="str">
        <f>IF($B1299="","",RIGHT($G1299*1000+200+COUNTIF($G$2:$G1299,$G1299),9))</f>
        <v/>
      </c>
      <c r="V1299" s="2" t="str">
        <f>IF(OR($B1299="",設定!$I$15="",設定!$I$15="独立"),"",IF($M1299="","　－　",IF($L1299="",IF(設定!$I$15="所・名","　－　・"&amp;$M1299,IF(設定!$I$15="所/名","　－　 / "&amp;$M1299,IF(設定!$I$15="(所)名","(　－　) "&amp;$M1299,IF(設定!$I$15="名・所",$M1299&amp;"・　－　",IF(設定!$I$15="名/所",$M1299&amp;" / 　－　",IF(設定!$I$15="名(所)",$M1299&amp;"(　－　)")))))),IF(設定!$I$15="所・名",INDEX(リスト!$S$2:$S$48,MATCH($L1299,リスト!$R$2:$R$48,0))&amp;"・"&amp;$M1299,IF(設定!$I$15="所/名",INDEX(リスト!$S$2:$S$48,MATCH($L1299,リスト!$R$2:$R$48,0))&amp;" / "&amp;$M1299,IF(設定!$I$15="(所)名","("&amp;INDEX(リスト!$S$2:$S$48,MATCH($L1299,リスト!$R$2:$R$48,0))&amp;") "&amp;$M1299,IF(設定!$I$15="名・所",$M1299&amp;"・"&amp;INDEX(リスト!$S$2:$S$48,MATCH($L1299,リスト!$R$2:$R$48,0)),IF(設定!$I$15="名/所",$M1299&amp;" / "&amp;INDEX(リスト!$S$2:$S$48,MATCH($L1299,リスト!$R$2:$R$48,0)),IF(設定!$I$15="名(所)",$M1299&amp;" ("&amp;INDEX(リスト!$S$2:$S$48,MATCH($L1299,リスト!$R$2:$R$48,0))&amp;")")))))))))</f>
        <v/>
      </c>
    </row>
    <row r="1300" spans="15:22" x14ac:dyDescent="0.4">
      <c r="O1300" s="2" t="str">
        <f>IFERROR(IF($B1300="","",INDEX(所属情報!$E:$E,MATCH($A1300,所属情報!$A:$A,0))),"")</f>
        <v/>
      </c>
      <c r="P1300" s="2" t="str">
        <f t="shared" si="60"/>
        <v/>
      </c>
      <c r="Q1300" s="2" t="str">
        <f t="shared" si="61"/>
        <v/>
      </c>
      <c r="R1300" s="2" t="str">
        <f t="shared" si="62"/>
        <v/>
      </c>
      <c r="S1300" s="2" t="str">
        <f>IFERROR(IF($F1300="","",INDEX(リスト!$C:$C,MATCH($F1300,リスト!$B:$B,0))),"")</f>
        <v/>
      </c>
      <c r="T1300" s="2" t="str">
        <f>IFERROR(IF($K1300="","",INDEX(リスト!$F:$F,MATCH($K1300,リスト!$E:$E,0))),"")</f>
        <v/>
      </c>
      <c r="U1300" s="2" t="str">
        <f>IF($B1300="","",RIGHT($G1300*1000+200+COUNTIF($G$2:$G1300,$G1300),9))</f>
        <v/>
      </c>
      <c r="V1300" s="2" t="str">
        <f>IF(OR($B1300="",設定!$I$15="",設定!$I$15="独立"),"",IF($M1300="","　－　",IF($L1300="",IF(設定!$I$15="所・名","　－　・"&amp;$M1300,IF(設定!$I$15="所/名","　－　 / "&amp;$M1300,IF(設定!$I$15="(所)名","(　－　) "&amp;$M1300,IF(設定!$I$15="名・所",$M1300&amp;"・　－　",IF(設定!$I$15="名/所",$M1300&amp;" / 　－　",IF(設定!$I$15="名(所)",$M1300&amp;"(　－　)")))))),IF(設定!$I$15="所・名",INDEX(リスト!$S$2:$S$48,MATCH($L1300,リスト!$R$2:$R$48,0))&amp;"・"&amp;$M1300,IF(設定!$I$15="所/名",INDEX(リスト!$S$2:$S$48,MATCH($L1300,リスト!$R$2:$R$48,0))&amp;" / "&amp;$M1300,IF(設定!$I$15="(所)名","("&amp;INDEX(リスト!$S$2:$S$48,MATCH($L1300,リスト!$R$2:$R$48,0))&amp;") "&amp;$M1300,IF(設定!$I$15="名・所",$M1300&amp;"・"&amp;INDEX(リスト!$S$2:$S$48,MATCH($L1300,リスト!$R$2:$R$48,0)),IF(設定!$I$15="名/所",$M1300&amp;" / "&amp;INDEX(リスト!$S$2:$S$48,MATCH($L1300,リスト!$R$2:$R$48,0)),IF(設定!$I$15="名(所)",$M1300&amp;" ("&amp;INDEX(リスト!$S$2:$S$48,MATCH($L1300,リスト!$R$2:$R$48,0))&amp;")")))))))))</f>
        <v/>
      </c>
    </row>
    <row r="1301" spans="15:22" x14ac:dyDescent="0.4">
      <c r="O1301" s="2" t="str">
        <f>IFERROR(IF($B1301="","",INDEX(所属情報!$E:$E,MATCH($A1301,所属情報!$A:$A,0))),"")</f>
        <v/>
      </c>
      <c r="P1301" s="2" t="str">
        <f t="shared" si="60"/>
        <v/>
      </c>
      <c r="Q1301" s="2" t="str">
        <f t="shared" si="61"/>
        <v/>
      </c>
      <c r="R1301" s="2" t="str">
        <f t="shared" si="62"/>
        <v/>
      </c>
      <c r="S1301" s="2" t="str">
        <f>IFERROR(IF($F1301="","",INDEX(リスト!$C:$C,MATCH($F1301,リスト!$B:$B,0))),"")</f>
        <v/>
      </c>
      <c r="T1301" s="2" t="str">
        <f>IFERROR(IF($K1301="","",INDEX(リスト!$F:$F,MATCH($K1301,リスト!$E:$E,0))),"")</f>
        <v/>
      </c>
      <c r="U1301" s="2" t="str">
        <f>IF($B1301="","",RIGHT($G1301*1000+200+COUNTIF($G$2:$G1301,$G1301),9))</f>
        <v/>
      </c>
      <c r="V1301" s="2" t="str">
        <f>IF(OR($B1301="",設定!$I$15="",設定!$I$15="独立"),"",IF($M1301="","　－　",IF($L1301="",IF(設定!$I$15="所・名","　－　・"&amp;$M1301,IF(設定!$I$15="所/名","　－　 / "&amp;$M1301,IF(設定!$I$15="(所)名","(　－　) "&amp;$M1301,IF(設定!$I$15="名・所",$M1301&amp;"・　－　",IF(設定!$I$15="名/所",$M1301&amp;" / 　－　",IF(設定!$I$15="名(所)",$M1301&amp;"(　－　)")))))),IF(設定!$I$15="所・名",INDEX(リスト!$S$2:$S$48,MATCH($L1301,リスト!$R$2:$R$48,0))&amp;"・"&amp;$M1301,IF(設定!$I$15="所/名",INDEX(リスト!$S$2:$S$48,MATCH($L1301,リスト!$R$2:$R$48,0))&amp;" / "&amp;$M1301,IF(設定!$I$15="(所)名","("&amp;INDEX(リスト!$S$2:$S$48,MATCH($L1301,リスト!$R$2:$R$48,0))&amp;") "&amp;$M1301,IF(設定!$I$15="名・所",$M1301&amp;"・"&amp;INDEX(リスト!$S$2:$S$48,MATCH($L1301,リスト!$R$2:$R$48,0)),IF(設定!$I$15="名/所",$M1301&amp;" / "&amp;INDEX(リスト!$S$2:$S$48,MATCH($L1301,リスト!$R$2:$R$48,0)),IF(設定!$I$15="名(所)",$M1301&amp;" ("&amp;INDEX(リスト!$S$2:$S$48,MATCH($L1301,リスト!$R$2:$R$48,0))&amp;")")))))))))</f>
        <v/>
      </c>
    </row>
    <row r="1302" spans="15:22" x14ac:dyDescent="0.4">
      <c r="O1302" s="2" t="str">
        <f>IFERROR(IF($B1302="","",INDEX(所属情報!$E:$E,MATCH($A1302,所属情報!$A:$A,0))),"")</f>
        <v/>
      </c>
      <c r="P1302" s="2" t="str">
        <f t="shared" si="60"/>
        <v/>
      </c>
      <c r="Q1302" s="2" t="str">
        <f t="shared" si="61"/>
        <v/>
      </c>
      <c r="R1302" s="2" t="str">
        <f t="shared" si="62"/>
        <v/>
      </c>
      <c r="S1302" s="2" t="str">
        <f>IFERROR(IF($F1302="","",INDEX(リスト!$C:$C,MATCH($F1302,リスト!$B:$B,0))),"")</f>
        <v/>
      </c>
      <c r="T1302" s="2" t="str">
        <f>IFERROR(IF($K1302="","",INDEX(リスト!$F:$F,MATCH($K1302,リスト!$E:$E,0))),"")</f>
        <v/>
      </c>
      <c r="U1302" s="2" t="str">
        <f>IF($B1302="","",RIGHT($G1302*1000+200+COUNTIF($G$2:$G1302,$G1302),9))</f>
        <v/>
      </c>
      <c r="V1302" s="2" t="str">
        <f>IF(OR($B1302="",設定!$I$15="",設定!$I$15="独立"),"",IF($M1302="","　－　",IF($L1302="",IF(設定!$I$15="所・名","　－　・"&amp;$M1302,IF(設定!$I$15="所/名","　－　 / "&amp;$M1302,IF(設定!$I$15="(所)名","(　－　) "&amp;$M1302,IF(設定!$I$15="名・所",$M1302&amp;"・　－　",IF(設定!$I$15="名/所",$M1302&amp;" / 　－　",IF(設定!$I$15="名(所)",$M1302&amp;"(　－　)")))))),IF(設定!$I$15="所・名",INDEX(リスト!$S$2:$S$48,MATCH($L1302,リスト!$R$2:$R$48,0))&amp;"・"&amp;$M1302,IF(設定!$I$15="所/名",INDEX(リスト!$S$2:$S$48,MATCH($L1302,リスト!$R$2:$R$48,0))&amp;" / "&amp;$M1302,IF(設定!$I$15="(所)名","("&amp;INDEX(リスト!$S$2:$S$48,MATCH($L1302,リスト!$R$2:$R$48,0))&amp;") "&amp;$M1302,IF(設定!$I$15="名・所",$M1302&amp;"・"&amp;INDEX(リスト!$S$2:$S$48,MATCH($L1302,リスト!$R$2:$R$48,0)),IF(設定!$I$15="名/所",$M1302&amp;" / "&amp;INDEX(リスト!$S$2:$S$48,MATCH($L1302,リスト!$R$2:$R$48,0)),IF(設定!$I$15="名(所)",$M1302&amp;" ("&amp;INDEX(リスト!$S$2:$S$48,MATCH($L1302,リスト!$R$2:$R$48,0))&amp;")")))))))))</f>
        <v/>
      </c>
    </row>
    <row r="1303" spans="15:22" x14ac:dyDescent="0.4">
      <c r="O1303" s="2" t="str">
        <f>IFERROR(IF($B1303="","",INDEX(所属情報!$E:$E,MATCH($A1303,所属情報!$A:$A,0))),"")</f>
        <v/>
      </c>
      <c r="P1303" s="2" t="str">
        <f t="shared" si="60"/>
        <v/>
      </c>
      <c r="Q1303" s="2" t="str">
        <f t="shared" si="61"/>
        <v/>
      </c>
      <c r="R1303" s="2" t="str">
        <f t="shared" si="62"/>
        <v/>
      </c>
      <c r="S1303" s="2" t="str">
        <f>IFERROR(IF($F1303="","",INDEX(リスト!$C:$C,MATCH($F1303,リスト!$B:$B,0))),"")</f>
        <v/>
      </c>
      <c r="T1303" s="2" t="str">
        <f>IFERROR(IF($K1303="","",INDEX(リスト!$F:$F,MATCH($K1303,リスト!$E:$E,0))),"")</f>
        <v/>
      </c>
      <c r="U1303" s="2" t="str">
        <f>IF($B1303="","",RIGHT($G1303*1000+200+COUNTIF($G$2:$G1303,$G1303),9))</f>
        <v/>
      </c>
      <c r="V1303" s="2" t="str">
        <f>IF(OR($B1303="",設定!$I$15="",設定!$I$15="独立"),"",IF($M1303="","　－　",IF($L1303="",IF(設定!$I$15="所・名","　－　・"&amp;$M1303,IF(設定!$I$15="所/名","　－　 / "&amp;$M1303,IF(設定!$I$15="(所)名","(　－　) "&amp;$M1303,IF(設定!$I$15="名・所",$M1303&amp;"・　－　",IF(設定!$I$15="名/所",$M1303&amp;" / 　－　",IF(設定!$I$15="名(所)",$M1303&amp;"(　－　)")))))),IF(設定!$I$15="所・名",INDEX(リスト!$S$2:$S$48,MATCH($L1303,リスト!$R$2:$R$48,0))&amp;"・"&amp;$M1303,IF(設定!$I$15="所/名",INDEX(リスト!$S$2:$S$48,MATCH($L1303,リスト!$R$2:$R$48,0))&amp;" / "&amp;$M1303,IF(設定!$I$15="(所)名","("&amp;INDEX(リスト!$S$2:$S$48,MATCH($L1303,リスト!$R$2:$R$48,0))&amp;") "&amp;$M1303,IF(設定!$I$15="名・所",$M1303&amp;"・"&amp;INDEX(リスト!$S$2:$S$48,MATCH($L1303,リスト!$R$2:$R$48,0)),IF(設定!$I$15="名/所",$M1303&amp;" / "&amp;INDEX(リスト!$S$2:$S$48,MATCH($L1303,リスト!$R$2:$R$48,0)),IF(設定!$I$15="名(所)",$M1303&amp;" ("&amp;INDEX(リスト!$S$2:$S$48,MATCH($L1303,リスト!$R$2:$R$48,0))&amp;")")))))))))</f>
        <v/>
      </c>
    </row>
    <row r="1304" spans="15:22" x14ac:dyDescent="0.4">
      <c r="O1304" s="2" t="str">
        <f>IFERROR(IF($B1304="","",INDEX(所属情報!$E:$E,MATCH($A1304,所属情報!$A:$A,0))),"")</f>
        <v/>
      </c>
      <c r="P1304" s="2" t="str">
        <f t="shared" si="60"/>
        <v/>
      </c>
      <c r="Q1304" s="2" t="str">
        <f t="shared" si="61"/>
        <v/>
      </c>
      <c r="R1304" s="2" t="str">
        <f t="shared" si="62"/>
        <v/>
      </c>
      <c r="S1304" s="2" t="str">
        <f>IFERROR(IF($F1304="","",INDEX(リスト!$C:$C,MATCH($F1304,リスト!$B:$B,0))),"")</f>
        <v/>
      </c>
      <c r="T1304" s="2" t="str">
        <f>IFERROR(IF($K1304="","",INDEX(リスト!$F:$F,MATCH($K1304,リスト!$E:$E,0))),"")</f>
        <v/>
      </c>
      <c r="U1304" s="2" t="str">
        <f>IF($B1304="","",RIGHT($G1304*1000+200+COUNTIF($G$2:$G1304,$G1304),9))</f>
        <v/>
      </c>
      <c r="V1304" s="2" t="str">
        <f>IF(OR($B1304="",設定!$I$15="",設定!$I$15="独立"),"",IF($M1304="","　－　",IF($L1304="",IF(設定!$I$15="所・名","　－　・"&amp;$M1304,IF(設定!$I$15="所/名","　－　 / "&amp;$M1304,IF(設定!$I$15="(所)名","(　－　) "&amp;$M1304,IF(設定!$I$15="名・所",$M1304&amp;"・　－　",IF(設定!$I$15="名/所",$M1304&amp;" / 　－　",IF(設定!$I$15="名(所)",$M1304&amp;"(　－　)")))))),IF(設定!$I$15="所・名",INDEX(リスト!$S$2:$S$48,MATCH($L1304,リスト!$R$2:$R$48,0))&amp;"・"&amp;$M1304,IF(設定!$I$15="所/名",INDEX(リスト!$S$2:$S$48,MATCH($L1304,リスト!$R$2:$R$48,0))&amp;" / "&amp;$M1304,IF(設定!$I$15="(所)名","("&amp;INDEX(リスト!$S$2:$S$48,MATCH($L1304,リスト!$R$2:$R$48,0))&amp;") "&amp;$M1304,IF(設定!$I$15="名・所",$M1304&amp;"・"&amp;INDEX(リスト!$S$2:$S$48,MATCH($L1304,リスト!$R$2:$R$48,0)),IF(設定!$I$15="名/所",$M1304&amp;" / "&amp;INDEX(リスト!$S$2:$S$48,MATCH($L1304,リスト!$R$2:$R$48,0)),IF(設定!$I$15="名(所)",$M1304&amp;" ("&amp;INDEX(リスト!$S$2:$S$48,MATCH($L1304,リスト!$R$2:$R$48,0))&amp;")")))))))))</f>
        <v/>
      </c>
    </row>
    <row r="1305" spans="15:22" x14ac:dyDescent="0.4">
      <c r="O1305" s="2" t="str">
        <f>IFERROR(IF($B1305="","",INDEX(所属情報!$E:$E,MATCH($A1305,所属情報!$A:$A,0))),"")</f>
        <v/>
      </c>
      <c r="P1305" s="2" t="str">
        <f t="shared" si="60"/>
        <v/>
      </c>
      <c r="Q1305" s="2" t="str">
        <f t="shared" si="61"/>
        <v/>
      </c>
      <c r="R1305" s="2" t="str">
        <f t="shared" si="62"/>
        <v/>
      </c>
      <c r="S1305" s="2" t="str">
        <f>IFERROR(IF($F1305="","",INDEX(リスト!$C:$C,MATCH($F1305,リスト!$B:$B,0))),"")</f>
        <v/>
      </c>
      <c r="T1305" s="2" t="str">
        <f>IFERROR(IF($K1305="","",INDEX(リスト!$F:$F,MATCH($K1305,リスト!$E:$E,0))),"")</f>
        <v/>
      </c>
      <c r="U1305" s="2" t="str">
        <f>IF($B1305="","",RIGHT($G1305*1000+200+COUNTIF($G$2:$G1305,$G1305),9))</f>
        <v/>
      </c>
      <c r="V1305" s="2" t="str">
        <f>IF(OR($B1305="",設定!$I$15="",設定!$I$15="独立"),"",IF($M1305="","　－　",IF($L1305="",IF(設定!$I$15="所・名","　－　・"&amp;$M1305,IF(設定!$I$15="所/名","　－　 / "&amp;$M1305,IF(設定!$I$15="(所)名","(　－　) "&amp;$M1305,IF(設定!$I$15="名・所",$M1305&amp;"・　－　",IF(設定!$I$15="名/所",$M1305&amp;" / 　－　",IF(設定!$I$15="名(所)",$M1305&amp;"(　－　)")))))),IF(設定!$I$15="所・名",INDEX(リスト!$S$2:$S$48,MATCH($L1305,リスト!$R$2:$R$48,0))&amp;"・"&amp;$M1305,IF(設定!$I$15="所/名",INDEX(リスト!$S$2:$S$48,MATCH($L1305,リスト!$R$2:$R$48,0))&amp;" / "&amp;$M1305,IF(設定!$I$15="(所)名","("&amp;INDEX(リスト!$S$2:$S$48,MATCH($L1305,リスト!$R$2:$R$48,0))&amp;") "&amp;$M1305,IF(設定!$I$15="名・所",$M1305&amp;"・"&amp;INDEX(リスト!$S$2:$S$48,MATCH($L1305,リスト!$R$2:$R$48,0)),IF(設定!$I$15="名/所",$M1305&amp;" / "&amp;INDEX(リスト!$S$2:$S$48,MATCH($L1305,リスト!$R$2:$R$48,0)),IF(設定!$I$15="名(所)",$M1305&amp;" ("&amp;INDEX(リスト!$S$2:$S$48,MATCH($L1305,リスト!$R$2:$R$48,0))&amp;")")))))))))</f>
        <v/>
      </c>
    </row>
    <row r="1306" spans="15:22" x14ac:dyDescent="0.4">
      <c r="O1306" s="2" t="str">
        <f>IFERROR(IF($B1306="","",INDEX(所属情報!$E:$E,MATCH($A1306,所属情報!$A:$A,0))),"")</f>
        <v/>
      </c>
      <c r="P1306" s="2" t="str">
        <f t="shared" si="60"/>
        <v/>
      </c>
      <c r="Q1306" s="2" t="str">
        <f t="shared" si="61"/>
        <v/>
      </c>
      <c r="R1306" s="2" t="str">
        <f t="shared" si="62"/>
        <v/>
      </c>
      <c r="S1306" s="2" t="str">
        <f>IFERROR(IF($F1306="","",INDEX(リスト!$C:$C,MATCH($F1306,リスト!$B:$B,0))),"")</f>
        <v/>
      </c>
      <c r="T1306" s="2" t="str">
        <f>IFERROR(IF($K1306="","",INDEX(リスト!$F:$F,MATCH($K1306,リスト!$E:$E,0))),"")</f>
        <v/>
      </c>
      <c r="U1306" s="2" t="str">
        <f>IF($B1306="","",RIGHT($G1306*1000+200+COUNTIF($G$2:$G1306,$G1306),9))</f>
        <v/>
      </c>
      <c r="V1306" s="2" t="str">
        <f>IF(OR($B1306="",設定!$I$15="",設定!$I$15="独立"),"",IF($M1306="","　－　",IF($L1306="",IF(設定!$I$15="所・名","　－　・"&amp;$M1306,IF(設定!$I$15="所/名","　－　 / "&amp;$M1306,IF(設定!$I$15="(所)名","(　－　) "&amp;$M1306,IF(設定!$I$15="名・所",$M1306&amp;"・　－　",IF(設定!$I$15="名/所",$M1306&amp;" / 　－　",IF(設定!$I$15="名(所)",$M1306&amp;"(　－　)")))))),IF(設定!$I$15="所・名",INDEX(リスト!$S$2:$S$48,MATCH($L1306,リスト!$R$2:$R$48,0))&amp;"・"&amp;$M1306,IF(設定!$I$15="所/名",INDEX(リスト!$S$2:$S$48,MATCH($L1306,リスト!$R$2:$R$48,0))&amp;" / "&amp;$M1306,IF(設定!$I$15="(所)名","("&amp;INDEX(リスト!$S$2:$S$48,MATCH($L1306,リスト!$R$2:$R$48,0))&amp;") "&amp;$M1306,IF(設定!$I$15="名・所",$M1306&amp;"・"&amp;INDEX(リスト!$S$2:$S$48,MATCH($L1306,リスト!$R$2:$R$48,0)),IF(設定!$I$15="名/所",$M1306&amp;" / "&amp;INDEX(リスト!$S$2:$S$48,MATCH($L1306,リスト!$R$2:$R$48,0)),IF(設定!$I$15="名(所)",$M1306&amp;" ("&amp;INDEX(リスト!$S$2:$S$48,MATCH($L1306,リスト!$R$2:$R$48,0))&amp;")")))))))))</f>
        <v/>
      </c>
    </row>
    <row r="1307" spans="15:22" x14ac:dyDescent="0.4">
      <c r="O1307" s="2" t="str">
        <f>IFERROR(IF($B1307="","",INDEX(所属情報!$E:$E,MATCH($A1307,所属情報!$A:$A,0))),"")</f>
        <v/>
      </c>
      <c r="P1307" s="2" t="str">
        <f t="shared" si="60"/>
        <v/>
      </c>
      <c r="Q1307" s="2" t="str">
        <f t="shared" si="61"/>
        <v/>
      </c>
      <c r="R1307" s="2" t="str">
        <f t="shared" si="62"/>
        <v/>
      </c>
      <c r="S1307" s="2" t="str">
        <f>IFERROR(IF($F1307="","",INDEX(リスト!$C:$C,MATCH($F1307,リスト!$B:$B,0))),"")</f>
        <v/>
      </c>
      <c r="T1307" s="2" t="str">
        <f>IFERROR(IF($K1307="","",INDEX(リスト!$F:$F,MATCH($K1307,リスト!$E:$E,0))),"")</f>
        <v/>
      </c>
      <c r="U1307" s="2" t="str">
        <f>IF($B1307="","",RIGHT($G1307*1000+200+COUNTIF($G$2:$G1307,$G1307),9))</f>
        <v/>
      </c>
      <c r="V1307" s="2" t="str">
        <f>IF(OR($B1307="",設定!$I$15="",設定!$I$15="独立"),"",IF($M1307="","　－　",IF($L1307="",IF(設定!$I$15="所・名","　－　・"&amp;$M1307,IF(設定!$I$15="所/名","　－　 / "&amp;$M1307,IF(設定!$I$15="(所)名","(　－　) "&amp;$M1307,IF(設定!$I$15="名・所",$M1307&amp;"・　－　",IF(設定!$I$15="名/所",$M1307&amp;" / 　－　",IF(設定!$I$15="名(所)",$M1307&amp;"(　－　)")))))),IF(設定!$I$15="所・名",INDEX(リスト!$S$2:$S$48,MATCH($L1307,リスト!$R$2:$R$48,0))&amp;"・"&amp;$M1307,IF(設定!$I$15="所/名",INDEX(リスト!$S$2:$S$48,MATCH($L1307,リスト!$R$2:$R$48,0))&amp;" / "&amp;$M1307,IF(設定!$I$15="(所)名","("&amp;INDEX(リスト!$S$2:$S$48,MATCH($L1307,リスト!$R$2:$R$48,0))&amp;") "&amp;$M1307,IF(設定!$I$15="名・所",$M1307&amp;"・"&amp;INDEX(リスト!$S$2:$S$48,MATCH($L1307,リスト!$R$2:$R$48,0)),IF(設定!$I$15="名/所",$M1307&amp;" / "&amp;INDEX(リスト!$S$2:$S$48,MATCH($L1307,リスト!$R$2:$R$48,0)),IF(設定!$I$15="名(所)",$M1307&amp;" ("&amp;INDEX(リスト!$S$2:$S$48,MATCH($L1307,リスト!$R$2:$R$48,0))&amp;")")))))))))</f>
        <v/>
      </c>
    </row>
    <row r="1308" spans="15:22" x14ac:dyDescent="0.4">
      <c r="O1308" s="2" t="str">
        <f>IFERROR(IF($B1308="","",INDEX(所属情報!$E:$E,MATCH($A1308,所属情報!$A:$A,0))),"")</f>
        <v/>
      </c>
      <c r="P1308" s="2" t="str">
        <f t="shared" si="60"/>
        <v/>
      </c>
      <c r="Q1308" s="2" t="str">
        <f t="shared" si="61"/>
        <v/>
      </c>
      <c r="R1308" s="2" t="str">
        <f t="shared" si="62"/>
        <v/>
      </c>
      <c r="S1308" s="2" t="str">
        <f>IFERROR(IF($F1308="","",INDEX(リスト!$C:$C,MATCH($F1308,リスト!$B:$B,0))),"")</f>
        <v/>
      </c>
      <c r="T1308" s="2" t="str">
        <f>IFERROR(IF($K1308="","",INDEX(リスト!$F:$F,MATCH($K1308,リスト!$E:$E,0))),"")</f>
        <v/>
      </c>
      <c r="U1308" s="2" t="str">
        <f>IF($B1308="","",RIGHT($G1308*1000+200+COUNTIF($G$2:$G1308,$G1308),9))</f>
        <v/>
      </c>
      <c r="V1308" s="2" t="str">
        <f>IF(OR($B1308="",設定!$I$15="",設定!$I$15="独立"),"",IF($M1308="","　－　",IF($L1308="",IF(設定!$I$15="所・名","　－　・"&amp;$M1308,IF(設定!$I$15="所/名","　－　 / "&amp;$M1308,IF(設定!$I$15="(所)名","(　－　) "&amp;$M1308,IF(設定!$I$15="名・所",$M1308&amp;"・　－　",IF(設定!$I$15="名/所",$M1308&amp;" / 　－　",IF(設定!$I$15="名(所)",$M1308&amp;"(　－　)")))))),IF(設定!$I$15="所・名",INDEX(リスト!$S$2:$S$48,MATCH($L1308,リスト!$R$2:$R$48,0))&amp;"・"&amp;$M1308,IF(設定!$I$15="所/名",INDEX(リスト!$S$2:$S$48,MATCH($L1308,リスト!$R$2:$R$48,0))&amp;" / "&amp;$M1308,IF(設定!$I$15="(所)名","("&amp;INDEX(リスト!$S$2:$S$48,MATCH($L1308,リスト!$R$2:$R$48,0))&amp;") "&amp;$M1308,IF(設定!$I$15="名・所",$M1308&amp;"・"&amp;INDEX(リスト!$S$2:$S$48,MATCH($L1308,リスト!$R$2:$R$48,0)),IF(設定!$I$15="名/所",$M1308&amp;" / "&amp;INDEX(リスト!$S$2:$S$48,MATCH($L1308,リスト!$R$2:$R$48,0)),IF(設定!$I$15="名(所)",$M1308&amp;" ("&amp;INDEX(リスト!$S$2:$S$48,MATCH($L1308,リスト!$R$2:$R$48,0))&amp;")")))))))))</f>
        <v/>
      </c>
    </row>
    <row r="1309" spans="15:22" x14ac:dyDescent="0.4">
      <c r="O1309" s="2" t="str">
        <f>IFERROR(IF($B1309="","",INDEX(所属情報!$E:$E,MATCH($A1309,所属情報!$A:$A,0))),"")</f>
        <v/>
      </c>
      <c r="P1309" s="2" t="str">
        <f t="shared" si="60"/>
        <v/>
      </c>
      <c r="Q1309" s="2" t="str">
        <f t="shared" si="61"/>
        <v/>
      </c>
      <c r="R1309" s="2" t="str">
        <f t="shared" si="62"/>
        <v/>
      </c>
      <c r="S1309" s="2" t="str">
        <f>IFERROR(IF($F1309="","",INDEX(リスト!$C:$C,MATCH($F1309,リスト!$B:$B,0))),"")</f>
        <v/>
      </c>
      <c r="T1309" s="2" t="str">
        <f>IFERROR(IF($K1309="","",INDEX(リスト!$F:$F,MATCH($K1309,リスト!$E:$E,0))),"")</f>
        <v/>
      </c>
      <c r="U1309" s="2" t="str">
        <f>IF($B1309="","",RIGHT($G1309*1000+200+COUNTIF($G$2:$G1309,$G1309),9))</f>
        <v/>
      </c>
      <c r="V1309" s="2" t="str">
        <f>IF(OR($B1309="",設定!$I$15="",設定!$I$15="独立"),"",IF($M1309="","　－　",IF($L1309="",IF(設定!$I$15="所・名","　－　・"&amp;$M1309,IF(設定!$I$15="所/名","　－　 / "&amp;$M1309,IF(設定!$I$15="(所)名","(　－　) "&amp;$M1309,IF(設定!$I$15="名・所",$M1309&amp;"・　－　",IF(設定!$I$15="名/所",$M1309&amp;" / 　－　",IF(設定!$I$15="名(所)",$M1309&amp;"(　－　)")))))),IF(設定!$I$15="所・名",INDEX(リスト!$S$2:$S$48,MATCH($L1309,リスト!$R$2:$R$48,0))&amp;"・"&amp;$M1309,IF(設定!$I$15="所/名",INDEX(リスト!$S$2:$S$48,MATCH($L1309,リスト!$R$2:$R$48,0))&amp;" / "&amp;$M1309,IF(設定!$I$15="(所)名","("&amp;INDEX(リスト!$S$2:$S$48,MATCH($L1309,リスト!$R$2:$R$48,0))&amp;") "&amp;$M1309,IF(設定!$I$15="名・所",$M1309&amp;"・"&amp;INDEX(リスト!$S$2:$S$48,MATCH($L1309,リスト!$R$2:$R$48,0)),IF(設定!$I$15="名/所",$M1309&amp;" / "&amp;INDEX(リスト!$S$2:$S$48,MATCH($L1309,リスト!$R$2:$R$48,0)),IF(設定!$I$15="名(所)",$M1309&amp;" ("&amp;INDEX(リスト!$S$2:$S$48,MATCH($L1309,リスト!$R$2:$R$48,0))&amp;")")))))))))</f>
        <v/>
      </c>
    </row>
    <row r="1310" spans="15:22" x14ac:dyDescent="0.4">
      <c r="O1310" s="2" t="str">
        <f>IFERROR(IF($B1310="","",INDEX(所属情報!$E:$E,MATCH($A1310,所属情報!$A:$A,0))),"")</f>
        <v/>
      </c>
      <c r="P1310" s="2" t="str">
        <f t="shared" si="60"/>
        <v/>
      </c>
      <c r="Q1310" s="2" t="str">
        <f t="shared" si="61"/>
        <v/>
      </c>
      <c r="R1310" s="2" t="str">
        <f t="shared" si="62"/>
        <v/>
      </c>
      <c r="S1310" s="2" t="str">
        <f>IFERROR(IF($F1310="","",INDEX(リスト!$C:$C,MATCH($F1310,リスト!$B:$B,0))),"")</f>
        <v/>
      </c>
      <c r="T1310" s="2" t="str">
        <f>IFERROR(IF($K1310="","",INDEX(リスト!$F:$F,MATCH($K1310,リスト!$E:$E,0))),"")</f>
        <v/>
      </c>
      <c r="U1310" s="2" t="str">
        <f>IF($B1310="","",RIGHT($G1310*1000+200+COUNTIF($G$2:$G1310,$G1310),9))</f>
        <v/>
      </c>
      <c r="V1310" s="2" t="str">
        <f>IF(OR($B1310="",設定!$I$15="",設定!$I$15="独立"),"",IF($M1310="","　－　",IF($L1310="",IF(設定!$I$15="所・名","　－　・"&amp;$M1310,IF(設定!$I$15="所/名","　－　 / "&amp;$M1310,IF(設定!$I$15="(所)名","(　－　) "&amp;$M1310,IF(設定!$I$15="名・所",$M1310&amp;"・　－　",IF(設定!$I$15="名/所",$M1310&amp;" / 　－　",IF(設定!$I$15="名(所)",$M1310&amp;"(　－　)")))))),IF(設定!$I$15="所・名",INDEX(リスト!$S$2:$S$48,MATCH($L1310,リスト!$R$2:$R$48,0))&amp;"・"&amp;$M1310,IF(設定!$I$15="所/名",INDEX(リスト!$S$2:$S$48,MATCH($L1310,リスト!$R$2:$R$48,0))&amp;" / "&amp;$M1310,IF(設定!$I$15="(所)名","("&amp;INDEX(リスト!$S$2:$S$48,MATCH($L1310,リスト!$R$2:$R$48,0))&amp;") "&amp;$M1310,IF(設定!$I$15="名・所",$M1310&amp;"・"&amp;INDEX(リスト!$S$2:$S$48,MATCH($L1310,リスト!$R$2:$R$48,0)),IF(設定!$I$15="名/所",$M1310&amp;" / "&amp;INDEX(リスト!$S$2:$S$48,MATCH($L1310,リスト!$R$2:$R$48,0)),IF(設定!$I$15="名(所)",$M1310&amp;" ("&amp;INDEX(リスト!$S$2:$S$48,MATCH($L1310,リスト!$R$2:$R$48,0))&amp;")")))))))))</f>
        <v/>
      </c>
    </row>
    <row r="1311" spans="15:22" x14ac:dyDescent="0.4">
      <c r="O1311" s="2" t="str">
        <f>IFERROR(IF($B1311="","",INDEX(所属情報!$E:$E,MATCH($A1311,所属情報!$A:$A,0))),"")</f>
        <v/>
      </c>
      <c r="P1311" s="2" t="str">
        <f t="shared" si="60"/>
        <v/>
      </c>
      <c r="Q1311" s="2" t="str">
        <f t="shared" si="61"/>
        <v/>
      </c>
      <c r="R1311" s="2" t="str">
        <f t="shared" si="62"/>
        <v/>
      </c>
      <c r="S1311" s="2" t="str">
        <f>IFERROR(IF($F1311="","",INDEX(リスト!$C:$C,MATCH($F1311,リスト!$B:$B,0))),"")</f>
        <v/>
      </c>
      <c r="T1311" s="2" t="str">
        <f>IFERROR(IF($K1311="","",INDEX(リスト!$F:$F,MATCH($K1311,リスト!$E:$E,0))),"")</f>
        <v/>
      </c>
      <c r="U1311" s="2" t="str">
        <f>IF($B1311="","",RIGHT($G1311*1000+200+COUNTIF($G$2:$G1311,$G1311),9))</f>
        <v/>
      </c>
      <c r="V1311" s="2" t="str">
        <f>IF(OR($B1311="",設定!$I$15="",設定!$I$15="独立"),"",IF($M1311="","　－　",IF($L1311="",IF(設定!$I$15="所・名","　－　・"&amp;$M1311,IF(設定!$I$15="所/名","　－　 / "&amp;$M1311,IF(設定!$I$15="(所)名","(　－　) "&amp;$M1311,IF(設定!$I$15="名・所",$M1311&amp;"・　－　",IF(設定!$I$15="名/所",$M1311&amp;" / 　－　",IF(設定!$I$15="名(所)",$M1311&amp;"(　－　)")))))),IF(設定!$I$15="所・名",INDEX(リスト!$S$2:$S$48,MATCH($L1311,リスト!$R$2:$R$48,0))&amp;"・"&amp;$M1311,IF(設定!$I$15="所/名",INDEX(リスト!$S$2:$S$48,MATCH($L1311,リスト!$R$2:$R$48,0))&amp;" / "&amp;$M1311,IF(設定!$I$15="(所)名","("&amp;INDEX(リスト!$S$2:$S$48,MATCH($L1311,リスト!$R$2:$R$48,0))&amp;") "&amp;$M1311,IF(設定!$I$15="名・所",$M1311&amp;"・"&amp;INDEX(リスト!$S$2:$S$48,MATCH($L1311,リスト!$R$2:$R$48,0)),IF(設定!$I$15="名/所",$M1311&amp;" / "&amp;INDEX(リスト!$S$2:$S$48,MATCH($L1311,リスト!$R$2:$R$48,0)),IF(設定!$I$15="名(所)",$M1311&amp;" ("&amp;INDEX(リスト!$S$2:$S$48,MATCH($L1311,リスト!$R$2:$R$48,0))&amp;")")))))))))</f>
        <v/>
      </c>
    </row>
    <row r="1312" spans="15:22" x14ac:dyDescent="0.4">
      <c r="O1312" s="2" t="str">
        <f>IFERROR(IF($B1312="","",INDEX(所属情報!$E:$E,MATCH($A1312,所属情報!$A:$A,0))),"")</f>
        <v/>
      </c>
      <c r="P1312" s="2" t="str">
        <f t="shared" si="60"/>
        <v/>
      </c>
      <c r="Q1312" s="2" t="str">
        <f t="shared" si="61"/>
        <v/>
      </c>
      <c r="R1312" s="2" t="str">
        <f t="shared" si="62"/>
        <v/>
      </c>
      <c r="S1312" s="2" t="str">
        <f>IFERROR(IF($F1312="","",INDEX(リスト!$C:$C,MATCH($F1312,リスト!$B:$B,0))),"")</f>
        <v/>
      </c>
      <c r="T1312" s="2" t="str">
        <f>IFERROR(IF($K1312="","",INDEX(リスト!$F:$F,MATCH($K1312,リスト!$E:$E,0))),"")</f>
        <v/>
      </c>
      <c r="U1312" s="2" t="str">
        <f>IF($B1312="","",RIGHT($G1312*1000+200+COUNTIF($G$2:$G1312,$G1312),9))</f>
        <v/>
      </c>
      <c r="V1312" s="2" t="str">
        <f>IF(OR($B1312="",設定!$I$15="",設定!$I$15="独立"),"",IF($M1312="","　－　",IF($L1312="",IF(設定!$I$15="所・名","　－　・"&amp;$M1312,IF(設定!$I$15="所/名","　－　 / "&amp;$M1312,IF(設定!$I$15="(所)名","(　－　) "&amp;$M1312,IF(設定!$I$15="名・所",$M1312&amp;"・　－　",IF(設定!$I$15="名/所",$M1312&amp;" / 　－　",IF(設定!$I$15="名(所)",$M1312&amp;"(　－　)")))))),IF(設定!$I$15="所・名",INDEX(リスト!$S$2:$S$48,MATCH($L1312,リスト!$R$2:$R$48,0))&amp;"・"&amp;$M1312,IF(設定!$I$15="所/名",INDEX(リスト!$S$2:$S$48,MATCH($L1312,リスト!$R$2:$R$48,0))&amp;" / "&amp;$M1312,IF(設定!$I$15="(所)名","("&amp;INDEX(リスト!$S$2:$S$48,MATCH($L1312,リスト!$R$2:$R$48,0))&amp;") "&amp;$M1312,IF(設定!$I$15="名・所",$M1312&amp;"・"&amp;INDEX(リスト!$S$2:$S$48,MATCH($L1312,リスト!$R$2:$R$48,0)),IF(設定!$I$15="名/所",$M1312&amp;" / "&amp;INDEX(リスト!$S$2:$S$48,MATCH($L1312,リスト!$R$2:$R$48,0)),IF(設定!$I$15="名(所)",$M1312&amp;" ("&amp;INDEX(リスト!$S$2:$S$48,MATCH($L1312,リスト!$R$2:$R$48,0))&amp;")")))))))))</f>
        <v/>
      </c>
    </row>
    <row r="1313" spans="15:22" x14ac:dyDescent="0.4">
      <c r="O1313" s="2" t="str">
        <f>IFERROR(IF($B1313="","",INDEX(所属情報!$E:$E,MATCH($A1313,所属情報!$A:$A,0))),"")</f>
        <v/>
      </c>
      <c r="P1313" s="2" t="str">
        <f t="shared" si="60"/>
        <v/>
      </c>
      <c r="Q1313" s="2" t="str">
        <f t="shared" si="61"/>
        <v/>
      </c>
      <c r="R1313" s="2" t="str">
        <f t="shared" si="62"/>
        <v/>
      </c>
      <c r="S1313" s="2" t="str">
        <f>IFERROR(IF($F1313="","",INDEX(リスト!$C:$C,MATCH($F1313,リスト!$B:$B,0))),"")</f>
        <v/>
      </c>
      <c r="T1313" s="2" t="str">
        <f>IFERROR(IF($K1313="","",INDEX(リスト!$F:$F,MATCH($K1313,リスト!$E:$E,0))),"")</f>
        <v/>
      </c>
      <c r="U1313" s="2" t="str">
        <f>IF($B1313="","",RIGHT($G1313*1000+200+COUNTIF($G$2:$G1313,$G1313),9))</f>
        <v/>
      </c>
      <c r="V1313" s="2" t="str">
        <f>IF(OR($B1313="",設定!$I$15="",設定!$I$15="独立"),"",IF($M1313="","　－　",IF($L1313="",IF(設定!$I$15="所・名","　－　・"&amp;$M1313,IF(設定!$I$15="所/名","　－　 / "&amp;$M1313,IF(設定!$I$15="(所)名","(　－　) "&amp;$M1313,IF(設定!$I$15="名・所",$M1313&amp;"・　－　",IF(設定!$I$15="名/所",$M1313&amp;" / 　－　",IF(設定!$I$15="名(所)",$M1313&amp;"(　－　)")))))),IF(設定!$I$15="所・名",INDEX(リスト!$S$2:$S$48,MATCH($L1313,リスト!$R$2:$R$48,0))&amp;"・"&amp;$M1313,IF(設定!$I$15="所/名",INDEX(リスト!$S$2:$S$48,MATCH($L1313,リスト!$R$2:$R$48,0))&amp;" / "&amp;$M1313,IF(設定!$I$15="(所)名","("&amp;INDEX(リスト!$S$2:$S$48,MATCH($L1313,リスト!$R$2:$R$48,0))&amp;") "&amp;$M1313,IF(設定!$I$15="名・所",$M1313&amp;"・"&amp;INDEX(リスト!$S$2:$S$48,MATCH($L1313,リスト!$R$2:$R$48,0)),IF(設定!$I$15="名/所",$M1313&amp;" / "&amp;INDEX(リスト!$S$2:$S$48,MATCH($L1313,リスト!$R$2:$R$48,0)),IF(設定!$I$15="名(所)",$M1313&amp;" ("&amp;INDEX(リスト!$S$2:$S$48,MATCH($L1313,リスト!$R$2:$R$48,0))&amp;")")))))))))</f>
        <v/>
      </c>
    </row>
    <row r="1314" spans="15:22" x14ac:dyDescent="0.4">
      <c r="O1314" s="2" t="str">
        <f>IFERROR(IF($B1314="","",INDEX(所属情報!$E:$E,MATCH($A1314,所属情報!$A:$A,0))),"")</f>
        <v/>
      </c>
      <c r="P1314" s="2" t="str">
        <f t="shared" si="60"/>
        <v/>
      </c>
      <c r="Q1314" s="2" t="str">
        <f t="shared" si="61"/>
        <v/>
      </c>
      <c r="R1314" s="2" t="str">
        <f t="shared" si="62"/>
        <v/>
      </c>
      <c r="S1314" s="2" t="str">
        <f>IFERROR(IF($F1314="","",INDEX(リスト!$C:$C,MATCH($F1314,リスト!$B:$B,0))),"")</f>
        <v/>
      </c>
      <c r="T1314" s="2" t="str">
        <f>IFERROR(IF($K1314="","",INDEX(リスト!$F:$F,MATCH($K1314,リスト!$E:$E,0))),"")</f>
        <v/>
      </c>
      <c r="U1314" s="2" t="str">
        <f>IF($B1314="","",RIGHT($G1314*1000+200+COUNTIF($G$2:$G1314,$G1314),9))</f>
        <v/>
      </c>
      <c r="V1314" s="2" t="str">
        <f>IF(OR($B1314="",設定!$I$15="",設定!$I$15="独立"),"",IF($M1314="","　－　",IF($L1314="",IF(設定!$I$15="所・名","　－　・"&amp;$M1314,IF(設定!$I$15="所/名","　－　 / "&amp;$M1314,IF(設定!$I$15="(所)名","(　－　) "&amp;$M1314,IF(設定!$I$15="名・所",$M1314&amp;"・　－　",IF(設定!$I$15="名/所",$M1314&amp;" / 　－　",IF(設定!$I$15="名(所)",$M1314&amp;"(　－　)")))))),IF(設定!$I$15="所・名",INDEX(リスト!$S$2:$S$48,MATCH($L1314,リスト!$R$2:$R$48,0))&amp;"・"&amp;$M1314,IF(設定!$I$15="所/名",INDEX(リスト!$S$2:$S$48,MATCH($L1314,リスト!$R$2:$R$48,0))&amp;" / "&amp;$M1314,IF(設定!$I$15="(所)名","("&amp;INDEX(リスト!$S$2:$S$48,MATCH($L1314,リスト!$R$2:$R$48,0))&amp;") "&amp;$M1314,IF(設定!$I$15="名・所",$M1314&amp;"・"&amp;INDEX(リスト!$S$2:$S$48,MATCH($L1314,リスト!$R$2:$R$48,0)),IF(設定!$I$15="名/所",$M1314&amp;" / "&amp;INDEX(リスト!$S$2:$S$48,MATCH($L1314,リスト!$R$2:$R$48,0)),IF(設定!$I$15="名(所)",$M1314&amp;" ("&amp;INDEX(リスト!$S$2:$S$48,MATCH($L1314,リスト!$R$2:$R$48,0))&amp;")")))))))))</f>
        <v/>
      </c>
    </row>
    <row r="1315" spans="15:22" x14ac:dyDescent="0.4">
      <c r="O1315" s="2" t="str">
        <f>IFERROR(IF($B1315="","",INDEX(所属情報!$E:$E,MATCH($A1315,所属情報!$A:$A,0))),"")</f>
        <v/>
      </c>
      <c r="P1315" s="2" t="str">
        <f t="shared" si="60"/>
        <v/>
      </c>
      <c r="Q1315" s="2" t="str">
        <f t="shared" si="61"/>
        <v/>
      </c>
      <c r="R1315" s="2" t="str">
        <f t="shared" si="62"/>
        <v/>
      </c>
      <c r="S1315" s="2" t="str">
        <f>IFERROR(IF($F1315="","",INDEX(リスト!$C:$C,MATCH($F1315,リスト!$B:$B,0))),"")</f>
        <v/>
      </c>
      <c r="T1315" s="2" t="str">
        <f>IFERROR(IF($K1315="","",INDEX(リスト!$F:$F,MATCH($K1315,リスト!$E:$E,0))),"")</f>
        <v/>
      </c>
      <c r="U1315" s="2" t="str">
        <f>IF($B1315="","",RIGHT($G1315*1000+200+COUNTIF($G$2:$G1315,$G1315),9))</f>
        <v/>
      </c>
      <c r="V1315" s="2" t="str">
        <f>IF(OR($B1315="",設定!$I$15="",設定!$I$15="独立"),"",IF($M1315="","　－　",IF($L1315="",IF(設定!$I$15="所・名","　－　・"&amp;$M1315,IF(設定!$I$15="所/名","　－　 / "&amp;$M1315,IF(設定!$I$15="(所)名","(　－　) "&amp;$M1315,IF(設定!$I$15="名・所",$M1315&amp;"・　－　",IF(設定!$I$15="名/所",$M1315&amp;" / 　－　",IF(設定!$I$15="名(所)",$M1315&amp;"(　－　)")))))),IF(設定!$I$15="所・名",INDEX(リスト!$S$2:$S$48,MATCH($L1315,リスト!$R$2:$R$48,0))&amp;"・"&amp;$M1315,IF(設定!$I$15="所/名",INDEX(リスト!$S$2:$S$48,MATCH($L1315,リスト!$R$2:$R$48,0))&amp;" / "&amp;$M1315,IF(設定!$I$15="(所)名","("&amp;INDEX(リスト!$S$2:$S$48,MATCH($L1315,リスト!$R$2:$R$48,0))&amp;") "&amp;$M1315,IF(設定!$I$15="名・所",$M1315&amp;"・"&amp;INDEX(リスト!$S$2:$S$48,MATCH($L1315,リスト!$R$2:$R$48,0)),IF(設定!$I$15="名/所",$M1315&amp;" / "&amp;INDEX(リスト!$S$2:$S$48,MATCH($L1315,リスト!$R$2:$R$48,0)),IF(設定!$I$15="名(所)",$M1315&amp;" ("&amp;INDEX(リスト!$S$2:$S$48,MATCH($L1315,リスト!$R$2:$R$48,0))&amp;")")))))))))</f>
        <v/>
      </c>
    </row>
    <row r="1316" spans="15:22" x14ac:dyDescent="0.4">
      <c r="O1316" s="2" t="str">
        <f>IFERROR(IF($B1316="","",INDEX(所属情報!$E:$E,MATCH($A1316,所属情報!$A:$A,0))),"")</f>
        <v/>
      </c>
      <c r="P1316" s="2" t="str">
        <f t="shared" si="60"/>
        <v/>
      </c>
      <c r="Q1316" s="2" t="str">
        <f t="shared" si="61"/>
        <v/>
      </c>
      <c r="R1316" s="2" t="str">
        <f t="shared" si="62"/>
        <v/>
      </c>
      <c r="S1316" s="2" t="str">
        <f>IFERROR(IF($F1316="","",INDEX(リスト!$C:$C,MATCH($F1316,リスト!$B:$B,0))),"")</f>
        <v/>
      </c>
      <c r="T1316" s="2" t="str">
        <f>IFERROR(IF($K1316="","",INDEX(リスト!$F:$F,MATCH($K1316,リスト!$E:$E,0))),"")</f>
        <v/>
      </c>
      <c r="U1316" s="2" t="str">
        <f>IF($B1316="","",RIGHT($G1316*1000+200+COUNTIF($G$2:$G1316,$G1316),9))</f>
        <v/>
      </c>
      <c r="V1316" s="2" t="str">
        <f>IF(OR($B1316="",設定!$I$15="",設定!$I$15="独立"),"",IF($M1316="","　－　",IF($L1316="",IF(設定!$I$15="所・名","　－　・"&amp;$M1316,IF(設定!$I$15="所/名","　－　 / "&amp;$M1316,IF(設定!$I$15="(所)名","(　－　) "&amp;$M1316,IF(設定!$I$15="名・所",$M1316&amp;"・　－　",IF(設定!$I$15="名/所",$M1316&amp;" / 　－　",IF(設定!$I$15="名(所)",$M1316&amp;"(　－　)")))))),IF(設定!$I$15="所・名",INDEX(リスト!$S$2:$S$48,MATCH($L1316,リスト!$R$2:$R$48,0))&amp;"・"&amp;$M1316,IF(設定!$I$15="所/名",INDEX(リスト!$S$2:$S$48,MATCH($L1316,リスト!$R$2:$R$48,0))&amp;" / "&amp;$M1316,IF(設定!$I$15="(所)名","("&amp;INDEX(リスト!$S$2:$S$48,MATCH($L1316,リスト!$R$2:$R$48,0))&amp;") "&amp;$M1316,IF(設定!$I$15="名・所",$M1316&amp;"・"&amp;INDEX(リスト!$S$2:$S$48,MATCH($L1316,リスト!$R$2:$R$48,0)),IF(設定!$I$15="名/所",$M1316&amp;" / "&amp;INDEX(リスト!$S$2:$S$48,MATCH($L1316,リスト!$R$2:$R$48,0)),IF(設定!$I$15="名(所)",$M1316&amp;" ("&amp;INDEX(リスト!$S$2:$S$48,MATCH($L1316,リスト!$R$2:$R$48,0))&amp;")")))))))))</f>
        <v/>
      </c>
    </row>
    <row r="1317" spans="15:22" x14ac:dyDescent="0.4">
      <c r="O1317" s="2" t="str">
        <f>IFERROR(IF($B1317="","",INDEX(所属情報!$E:$E,MATCH($A1317,所属情報!$A:$A,0))),"")</f>
        <v/>
      </c>
      <c r="P1317" s="2" t="str">
        <f t="shared" si="60"/>
        <v/>
      </c>
      <c r="Q1317" s="2" t="str">
        <f t="shared" si="61"/>
        <v/>
      </c>
      <c r="R1317" s="2" t="str">
        <f t="shared" si="62"/>
        <v/>
      </c>
      <c r="S1317" s="2" t="str">
        <f>IFERROR(IF($F1317="","",INDEX(リスト!$C:$C,MATCH($F1317,リスト!$B:$B,0))),"")</f>
        <v/>
      </c>
      <c r="T1317" s="2" t="str">
        <f>IFERROR(IF($K1317="","",INDEX(リスト!$F:$F,MATCH($K1317,リスト!$E:$E,0))),"")</f>
        <v/>
      </c>
      <c r="U1317" s="2" t="str">
        <f>IF($B1317="","",RIGHT($G1317*1000+200+COUNTIF($G$2:$G1317,$G1317),9))</f>
        <v/>
      </c>
      <c r="V1317" s="2" t="str">
        <f>IF(OR($B1317="",設定!$I$15="",設定!$I$15="独立"),"",IF($M1317="","　－　",IF($L1317="",IF(設定!$I$15="所・名","　－　・"&amp;$M1317,IF(設定!$I$15="所/名","　－　 / "&amp;$M1317,IF(設定!$I$15="(所)名","(　－　) "&amp;$M1317,IF(設定!$I$15="名・所",$M1317&amp;"・　－　",IF(設定!$I$15="名/所",$M1317&amp;" / 　－　",IF(設定!$I$15="名(所)",$M1317&amp;"(　－　)")))))),IF(設定!$I$15="所・名",INDEX(リスト!$S$2:$S$48,MATCH($L1317,リスト!$R$2:$R$48,0))&amp;"・"&amp;$M1317,IF(設定!$I$15="所/名",INDEX(リスト!$S$2:$S$48,MATCH($L1317,リスト!$R$2:$R$48,0))&amp;" / "&amp;$M1317,IF(設定!$I$15="(所)名","("&amp;INDEX(リスト!$S$2:$S$48,MATCH($L1317,リスト!$R$2:$R$48,0))&amp;") "&amp;$M1317,IF(設定!$I$15="名・所",$M1317&amp;"・"&amp;INDEX(リスト!$S$2:$S$48,MATCH($L1317,リスト!$R$2:$R$48,0)),IF(設定!$I$15="名/所",$M1317&amp;" / "&amp;INDEX(リスト!$S$2:$S$48,MATCH($L1317,リスト!$R$2:$R$48,0)),IF(設定!$I$15="名(所)",$M1317&amp;" ("&amp;INDEX(リスト!$S$2:$S$48,MATCH($L1317,リスト!$R$2:$R$48,0))&amp;")")))))))))</f>
        <v/>
      </c>
    </row>
    <row r="1318" spans="15:22" x14ac:dyDescent="0.4">
      <c r="O1318" s="2" t="str">
        <f>IFERROR(IF($B1318="","",INDEX(所属情報!$E:$E,MATCH($A1318,所属情報!$A:$A,0))),"")</f>
        <v/>
      </c>
      <c r="P1318" s="2" t="str">
        <f t="shared" si="60"/>
        <v/>
      </c>
      <c r="Q1318" s="2" t="str">
        <f t="shared" si="61"/>
        <v/>
      </c>
      <c r="R1318" s="2" t="str">
        <f t="shared" si="62"/>
        <v/>
      </c>
      <c r="S1318" s="2" t="str">
        <f>IFERROR(IF($F1318="","",INDEX(リスト!$C:$C,MATCH($F1318,リスト!$B:$B,0))),"")</f>
        <v/>
      </c>
      <c r="T1318" s="2" t="str">
        <f>IFERROR(IF($K1318="","",INDEX(リスト!$F:$F,MATCH($K1318,リスト!$E:$E,0))),"")</f>
        <v/>
      </c>
      <c r="U1318" s="2" t="str">
        <f>IF($B1318="","",RIGHT($G1318*1000+200+COUNTIF($G$2:$G1318,$G1318),9))</f>
        <v/>
      </c>
      <c r="V1318" s="2" t="str">
        <f>IF(OR($B1318="",設定!$I$15="",設定!$I$15="独立"),"",IF($M1318="","　－　",IF($L1318="",IF(設定!$I$15="所・名","　－　・"&amp;$M1318,IF(設定!$I$15="所/名","　－　 / "&amp;$M1318,IF(設定!$I$15="(所)名","(　－　) "&amp;$M1318,IF(設定!$I$15="名・所",$M1318&amp;"・　－　",IF(設定!$I$15="名/所",$M1318&amp;" / 　－　",IF(設定!$I$15="名(所)",$M1318&amp;"(　－　)")))))),IF(設定!$I$15="所・名",INDEX(リスト!$S$2:$S$48,MATCH($L1318,リスト!$R$2:$R$48,0))&amp;"・"&amp;$M1318,IF(設定!$I$15="所/名",INDEX(リスト!$S$2:$S$48,MATCH($L1318,リスト!$R$2:$R$48,0))&amp;" / "&amp;$M1318,IF(設定!$I$15="(所)名","("&amp;INDEX(リスト!$S$2:$S$48,MATCH($L1318,リスト!$R$2:$R$48,0))&amp;") "&amp;$M1318,IF(設定!$I$15="名・所",$M1318&amp;"・"&amp;INDEX(リスト!$S$2:$S$48,MATCH($L1318,リスト!$R$2:$R$48,0)),IF(設定!$I$15="名/所",$M1318&amp;" / "&amp;INDEX(リスト!$S$2:$S$48,MATCH($L1318,リスト!$R$2:$R$48,0)),IF(設定!$I$15="名(所)",$M1318&amp;" ("&amp;INDEX(リスト!$S$2:$S$48,MATCH($L1318,リスト!$R$2:$R$48,0))&amp;")")))))))))</f>
        <v/>
      </c>
    </row>
    <row r="1319" spans="15:22" x14ac:dyDescent="0.4">
      <c r="O1319" s="2" t="str">
        <f>IFERROR(IF($B1319="","",INDEX(所属情報!$E:$E,MATCH($A1319,所属情報!$A:$A,0))),"")</f>
        <v/>
      </c>
      <c r="P1319" s="2" t="str">
        <f t="shared" si="60"/>
        <v/>
      </c>
      <c r="Q1319" s="2" t="str">
        <f t="shared" si="61"/>
        <v/>
      </c>
      <c r="R1319" s="2" t="str">
        <f t="shared" si="62"/>
        <v/>
      </c>
      <c r="S1319" s="2" t="str">
        <f>IFERROR(IF($F1319="","",INDEX(リスト!$C:$C,MATCH($F1319,リスト!$B:$B,0))),"")</f>
        <v/>
      </c>
      <c r="T1319" s="2" t="str">
        <f>IFERROR(IF($K1319="","",INDEX(リスト!$F:$F,MATCH($K1319,リスト!$E:$E,0))),"")</f>
        <v/>
      </c>
      <c r="U1319" s="2" t="str">
        <f>IF($B1319="","",RIGHT($G1319*1000+200+COUNTIF($G$2:$G1319,$G1319),9))</f>
        <v/>
      </c>
      <c r="V1319" s="2" t="str">
        <f>IF(OR($B1319="",設定!$I$15="",設定!$I$15="独立"),"",IF($M1319="","　－　",IF($L1319="",IF(設定!$I$15="所・名","　－　・"&amp;$M1319,IF(設定!$I$15="所/名","　－　 / "&amp;$M1319,IF(設定!$I$15="(所)名","(　－　) "&amp;$M1319,IF(設定!$I$15="名・所",$M1319&amp;"・　－　",IF(設定!$I$15="名/所",$M1319&amp;" / 　－　",IF(設定!$I$15="名(所)",$M1319&amp;"(　－　)")))))),IF(設定!$I$15="所・名",INDEX(リスト!$S$2:$S$48,MATCH($L1319,リスト!$R$2:$R$48,0))&amp;"・"&amp;$M1319,IF(設定!$I$15="所/名",INDEX(リスト!$S$2:$S$48,MATCH($L1319,リスト!$R$2:$R$48,0))&amp;" / "&amp;$M1319,IF(設定!$I$15="(所)名","("&amp;INDEX(リスト!$S$2:$S$48,MATCH($L1319,リスト!$R$2:$R$48,0))&amp;") "&amp;$M1319,IF(設定!$I$15="名・所",$M1319&amp;"・"&amp;INDEX(リスト!$S$2:$S$48,MATCH($L1319,リスト!$R$2:$R$48,0)),IF(設定!$I$15="名/所",$M1319&amp;" / "&amp;INDEX(リスト!$S$2:$S$48,MATCH($L1319,リスト!$R$2:$R$48,0)),IF(設定!$I$15="名(所)",$M1319&amp;" ("&amp;INDEX(リスト!$S$2:$S$48,MATCH($L1319,リスト!$R$2:$R$48,0))&amp;")")))))))))</f>
        <v/>
      </c>
    </row>
    <row r="1320" spans="15:22" x14ac:dyDescent="0.4">
      <c r="O1320" s="2" t="str">
        <f>IFERROR(IF($B1320="","",INDEX(所属情報!$E:$E,MATCH($A1320,所属情報!$A:$A,0))),"")</f>
        <v/>
      </c>
      <c r="P1320" s="2" t="str">
        <f t="shared" si="60"/>
        <v/>
      </c>
      <c r="Q1320" s="2" t="str">
        <f t="shared" si="61"/>
        <v/>
      </c>
      <c r="R1320" s="2" t="str">
        <f t="shared" si="62"/>
        <v/>
      </c>
      <c r="S1320" s="2" t="str">
        <f>IFERROR(IF($F1320="","",INDEX(リスト!$C:$C,MATCH($F1320,リスト!$B:$B,0))),"")</f>
        <v/>
      </c>
      <c r="T1320" s="2" t="str">
        <f>IFERROR(IF($K1320="","",INDEX(リスト!$F:$F,MATCH($K1320,リスト!$E:$E,0))),"")</f>
        <v/>
      </c>
      <c r="U1320" s="2" t="str">
        <f>IF($B1320="","",RIGHT($G1320*1000+200+COUNTIF($G$2:$G1320,$G1320),9))</f>
        <v/>
      </c>
      <c r="V1320" s="2" t="str">
        <f>IF(OR($B1320="",設定!$I$15="",設定!$I$15="独立"),"",IF($M1320="","　－　",IF($L1320="",IF(設定!$I$15="所・名","　－　・"&amp;$M1320,IF(設定!$I$15="所/名","　－　 / "&amp;$M1320,IF(設定!$I$15="(所)名","(　－　) "&amp;$M1320,IF(設定!$I$15="名・所",$M1320&amp;"・　－　",IF(設定!$I$15="名/所",$M1320&amp;" / 　－　",IF(設定!$I$15="名(所)",$M1320&amp;"(　－　)")))))),IF(設定!$I$15="所・名",INDEX(リスト!$S$2:$S$48,MATCH($L1320,リスト!$R$2:$R$48,0))&amp;"・"&amp;$M1320,IF(設定!$I$15="所/名",INDEX(リスト!$S$2:$S$48,MATCH($L1320,リスト!$R$2:$R$48,0))&amp;" / "&amp;$M1320,IF(設定!$I$15="(所)名","("&amp;INDEX(リスト!$S$2:$S$48,MATCH($L1320,リスト!$R$2:$R$48,0))&amp;") "&amp;$M1320,IF(設定!$I$15="名・所",$M1320&amp;"・"&amp;INDEX(リスト!$S$2:$S$48,MATCH($L1320,リスト!$R$2:$R$48,0)),IF(設定!$I$15="名/所",$M1320&amp;" / "&amp;INDEX(リスト!$S$2:$S$48,MATCH($L1320,リスト!$R$2:$R$48,0)),IF(設定!$I$15="名(所)",$M1320&amp;" ("&amp;INDEX(リスト!$S$2:$S$48,MATCH($L1320,リスト!$R$2:$R$48,0))&amp;")")))))))))</f>
        <v/>
      </c>
    </row>
    <row r="1321" spans="15:22" x14ac:dyDescent="0.4">
      <c r="O1321" s="2" t="str">
        <f>IFERROR(IF($B1321="","",INDEX(所属情報!$E:$E,MATCH($A1321,所属情報!$A:$A,0))),"")</f>
        <v/>
      </c>
      <c r="P1321" s="2" t="str">
        <f t="shared" si="60"/>
        <v/>
      </c>
      <c r="Q1321" s="2" t="str">
        <f t="shared" si="61"/>
        <v/>
      </c>
      <c r="R1321" s="2" t="str">
        <f t="shared" si="62"/>
        <v/>
      </c>
      <c r="S1321" s="2" t="str">
        <f>IFERROR(IF($F1321="","",INDEX(リスト!$C:$C,MATCH($F1321,リスト!$B:$B,0))),"")</f>
        <v/>
      </c>
      <c r="T1321" s="2" t="str">
        <f>IFERROR(IF($K1321="","",INDEX(リスト!$F:$F,MATCH($K1321,リスト!$E:$E,0))),"")</f>
        <v/>
      </c>
      <c r="U1321" s="2" t="str">
        <f>IF($B1321="","",RIGHT($G1321*1000+200+COUNTIF($G$2:$G1321,$G1321),9))</f>
        <v/>
      </c>
      <c r="V1321" s="2" t="str">
        <f>IF(OR($B1321="",設定!$I$15="",設定!$I$15="独立"),"",IF($M1321="","　－　",IF($L1321="",IF(設定!$I$15="所・名","　－　・"&amp;$M1321,IF(設定!$I$15="所/名","　－　 / "&amp;$M1321,IF(設定!$I$15="(所)名","(　－　) "&amp;$M1321,IF(設定!$I$15="名・所",$M1321&amp;"・　－　",IF(設定!$I$15="名/所",$M1321&amp;" / 　－　",IF(設定!$I$15="名(所)",$M1321&amp;"(　－　)")))))),IF(設定!$I$15="所・名",INDEX(リスト!$S$2:$S$48,MATCH($L1321,リスト!$R$2:$R$48,0))&amp;"・"&amp;$M1321,IF(設定!$I$15="所/名",INDEX(リスト!$S$2:$S$48,MATCH($L1321,リスト!$R$2:$R$48,0))&amp;" / "&amp;$M1321,IF(設定!$I$15="(所)名","("&amp;INDEX(リスト!$S$2:$S$48,MATCH($L1321,リスト!$R$2:$R$48,0))&amp;") "&amp;$M1321,IF(設定!$I$15="名・所",$M1321&amp;"・"&amp;INDEX(リスト!$S$2:$S$48,MATCH($L1321,リスト!$R$2:$R$48,0)),IF(設定!$I$15="名/所",$M1321&amp;" / "&amp;INDEX(リスト!$S$2:$S$48,MATCH($L1321,リスト!$R$2:$R$48,0)),IF(設定!$I$15="名(所)",$M1321&amp;" ("&amp;INDEX(リスト!$S$2:$S$48,MATCH($L1321,リスト!$R$2:$R$48,0))&amp;")")))))))))</f>
        <v/>
      </c>
    </row>
    <row r="1322" spans="15:22" x14ac:dyDescent="0.4">
      <c r="O1322" s="2" t="str">
        <f>IFERROR(IF($B1322="","",INDEX(所属情報!$E:$E,MATCH($A1322,所属情報!$A:$A,0))),"")</f>
        <v/>
      </c>
      <c r="P1322" s="2" t="str">
        <f t="shared" si="60"/>
        <v/>
      </c>
      <c r="Q1322" s="2" t="str">
        <f t="shared" si="61"/>
        <v/>
      </c>
      <c r="R1322" s="2" t="str">
        <f t="shared" si="62"/>
        <v/>
      </c>
      <c r="S1322" s="2" t="str">
        <f>IFERROR(IF($F1322="","",INDEX(リスト!$C:$C,MATCH($F1322,リスト!$B:$B,0))),"")</f>
        <v/>
      </c>
      <c r="T1322" s="2" t="str">
        <f>IFERROR(IF($K1322="","",INDEX(リスト!$F:$F,MATCH($K1322,リスト!$E:$E,0))),"")</f>
        <v/>
      </c>
      <c r="U1322" s="2" t="str">
        <f>IF($B1322="","",RIGHT($G1322*1000+200+COUNTIF($G$2:$G1322,$G1322),9))</f>
        <v/>
      </c>
      <c r="V1322" s="2" t="str">
        <f>IF(OR($B1322="",設定!$I$15="",設定!$I$15="独立"),"",IF($M1322="","　－　",IF($L1322="",IF(設定!$I$15="所・名","　－　・"&amp;$M1322,IF(設定!$I$15="所/名","　－　 / "&amp;$M1322,IF(設定!$I$15="(所)名","(　－　) "&amp;$M1322,IF(設定!$I$15="名・所",$M1322&amp;"・　－　",IF(設定!$I$15="名/所",$M1322&amp;" / 　－　",IF(設定!$I$15="名(所)",$M1322&amp;"(　－　)")))))),IF(設定!$I$15="所・名",INDEX(リスト!$S$2:$S$48,MATCH($L1322,リスト!$R$2:$R$48,0))&amp;"・"&amp;$M1322,IF(設定!$I$15="所/名",INDEX(リスト!$S$2:$S$48,MATCH($L1322,リスト!$R$2:$R$48,0))&amp;" / "&amp;$M1322,IF(設定!$I$15="(所)名","("&amp;INDEX(リスト!$S$2:$S$48,MATCH($L1322,リスト!$R$2:$R$48,0))&amp;") "&amp;$M1322,IF(設定!$I$15="名・所",$M1322&amp;"・"&amp;INDEX(リスト!$S$2:$S$48,MATCH($L1322,リスト!$R$2:$R$48,0)),IF(設定!$I$15="名/所",$M1322&amp;" / "&amp;INDEX(リスト!$S$2:$S$48,MATCH($L1322,リスト!$R$2:$R$48,0)),IF(設定!$I$15="名(所)",$M1322&amp;" ("&amp;INDEX(リスト!$S$2:$S$48,MATCH($L1322,リスト!$R$2:$R$48,0))&amp;")")))))))))</f>
        <v/>
      </c>
    </row>
    <row r="1323" spans="15:22" x14ac:dyDescent="0.4">
      <c r="O1323" s="2" t="str">
        <f>IFERROR(IF($B1323="","",INDEX(所属情報!$E:$E,MATCH($A1323,所属情報!$A:$A,0))),"")</f>
        <v/>
      </c>
      <c r="P1323" s="2" t="str">
        <f t="shared" si="60"/>
        <v/>
      </c>
      <c r="Q1323" s="2" t="str">
        <f t="shared" si="61"/>
        <v/>
      </c>
      <c r="R1323" s="2" t="str">
        <f t="shared" si="62"/>
        <v/>
      </c>
      <c r="S1323" s="2" t="str">
        <f>IFERROR(IF($F1323="","",INDEX(リスト!$C:$C,MATCH($F1323,リスト!$B:$B,0))),"")</f>
        <v/>
      </c>
      <c r="T1323" s="2" t="str">
        <f>IFERROR(IF($K1323="","",INDEX(リスト!$F:$F,MATCH($K1323,リスト!$E:$E,0))),"")</f>
        <v/>
      </c>
      <c r="U1323" s="2" t="str">
        <f>IF($B1323="","",RIGHT($G1323*1000+200+COUNTIF($G$2:$G1323,$G1323),9))</f>
        <v/>
      </c>
      <c r="V1323" s="2" t="str">
        <f>IF(OR($B1323="",設定!$I$15="",設定!$I$15="独立"),"",IF($M1323="","　－　",IF($L1323="",IF(設定!$I$15="所・名","　－　・"&amp;$M1323,IF(設定!$I$15="所/名","　－　 / "&amp;$M1323,IF(設定!$I$15="(所)名","(　－　) "&amp;$M1323,IF(設定!$I$15="名・所",$M1323&amp;"・　－　",IF(設定!$I$15="名/所",$M1323&amp;" / 　－　",IF(設定!$I$15="名(所)",$M1323&amp;"(　－　)")))))),IF(設定!$I$15="所・名",INDEX(リスト!$S$2:$S$48,MATCH($L1323,リスト!$R$2:$R$48,0))&amp;"・"&amp;$M1323,IF(設定!$I$15="所/名",INDEX(リスト!$S$2:$S$48,MATCH($L1323,リスト!$R$2:$R$48,0))&amp;" / "&amp;$M1323,IF(設定!$I$15="(所)名","("&amp;INDEX(リスト!$S$2:$S$48,MATCH($L1323,リスト!$R$2:$R$48,0))&amp;") "&amp;$M1323,IF(設定!$I$15="名・所",$M1323&amp;"・"&amp;INDEX(リスト!$S$2:$S$48,MATCH($L1323,リスト!$R$2:$R$48,0)),IF(設定!$I$15="名/所",$M1323&amp;" / "&amp;INDEX(リスト!$S$2:$S$48,MATCH($L1323,リスト!$R$2:$R$48,0)),IF(設定!$I$15="名(所)",$M1323&amp;" ("&amp;INDEX(リスト!$S$2:$S$48,MATCH($L1323,リスト!$R$2:$R$48,0))&amp;")")))))))))</f>
        <v/>
      </c>
    </row>
    <row r="1324" spans="15:22" x14ac:dyDescent="0.4">
      <c r="O1324" s="2" t="str">
        <f>IFERROR(IF($B1324="","",INDEX(所属情報!$E:$E,MATCH($A1324,所属情報!$A:$A,0))),"")</f>
        <v/>
      </c>
      <c r="P1324" s="2" t="str">
        <f t="shared" si="60"/>
        <v/>
      </c>
      <c r="Q1324" s="2" t="str">
        <f t="shared" si="61"/>
        <v/>
      </c>
      <c r="R1324" s="2" t="str">
        <f t="shared" si="62"/>
        <v/>
      </c>
      <c r="S1324" s="2" t="str">
        <f>IFERROR(IF($F1324="","",INDEX(リスト!$C:$C,MATCH($F1324,リスト!$B:$B,0))),"")</f>
        <v/>
      </c>
      <c r="T1324" s="2" t="str">
        <f>IFERROR(IF($K1324="","",INDEX(リスト!$F:$F,MATCH($K1324,リスト!$E:$E,0))),"")</f>
        <v/>
      </c>
      <c r="U1324" s="2" t="str">
        <f>IF($B1324="","",RIGHT($G1324*1000+200+COUNTIF($G$2:$G1324,$G1324),9))</f>
        <v/>
      </c>
      <c r="V1324" s="2" t="str">
        <f>IF(OR($B1324="",設定!$I$15="",設定!$I$15="独立"),"",IF($M1324="","　－　",IF($L1324="",IF(設定!$I$15="所・名","　－　・"&amp;$M1324,IF(設定!$I$15="所/名","　－　 / "&amp;$M1324,IF(設定!$I$15="(所)名","(　－　) "&amp;$M1324,IF(設定!$I$15="名・所",$M1324&amp;"・　－　",IF(設定!$I$15="名/所",$M1324&amp;" / 　－　",IF(設定!$I$15="名(所)",$M1324&amp;"(　－　)")))))),IF(設定!$I$15="所・名",INDEX(リスト!$S$2:$S$48,MATCH($L1324,リスト!$R$2:$R$48,0))&amp;"・"&amp;$M1324,IF(設定!$I$15="所/名",INDEX(リスト!$S$2:$S$48,MATCH($L1324,リスト!$R$2:$R$48,0))&amp;" / "&amp;$M1324,IF(設定!$I$15="(所)名","("&amp;INDEX(リスト!$S$2:$S$48,MATCH($L1324,リスト!$R$2:$R$48,0))&amp;") "&amp;$M1324,IF(設定!$I$15="名・所",$M1324&amp;"・"&amp;INDEX(リスト!$S$2:$S$48,MATCH($L1324,リスト!$R$2:$R$48,0)),IF(設定!$I$15="名/所",$M1324&amp;" / "&amp;INDEX(リスト!$S$2:$S$48,MATCH($L1324,リスト!$R$2:$R$48,0)),IF(設定!$I$15="名(所)",$M1324&amp;" ("&amp;INDEX(リスト!$S$2:$S$48,MATCH($L1324,リスト!$R$2:$R$48,0))&amp;")")))))))))</f>
        <v/>
      </c>
    </row>
    <row r="1325" spans="15:22" x14ac:dyDescent="0.4">
      <c r="O1325" s="2" t="str">
        <f>IFERROR(IF($B1325="","",INDEX(所属情報!$E:$E,MATCH($A1325,所属情報!$A:$A,0))),"")</f>
        <v/>
      </c>
      <c r="P1325" s="2" t="str">
        <f t="shared" si="60"/>
        <v/>
      </c>
      <c r="Q1325" s="2" t="str">
        <f t="shared" si="61"/>
        <v/>
      </c>
      <c r="R1325" s="2" t="str">
        <f t="shared" si="62"/>
        <v/>
      </c>
      <c r="S1325" s="2" t="str">
        <f>IFERROR(IF($F1325="","",INDEX(リスト!$C:$C,MATCH($F1325,リスト!$B:$B,0))),"")</f>
        <v/>
      </c>
      <c r="T1325" s="2" t="str">
        <f>IFERROR(IF($K1325="","",INDEX(リスト!$F:$F,MATCH($K1325,リスト!$E:$E,0))),"")</f>
        <v/>
      </c>
      <c r="U1325" s="2" t="str">
        <f>IF($B1325="","",RIGHT($G1325*1000+200+COUNTIF($G$2:$G1325,$G1325),9))</f>
        <v/>
      </c>
      <c r="V1325" s="2" t="str">
        <f>IF(OR($B1325="",設定!$I$15="",設定!$I$15="独立"),"",IF($M1325="","　－　",IF($L1325="",IF(設定!$I$15="所・名","　－　・"&amp;$M1325,IF(設定!$I$15="所/名","　－　 / "&amp;$M1325,IF(設定!$I$15="(所)名","(　－　) "&amp;$M1325,IF(設定!$I$15="名・所",$M1325&amp;"・　－　",IF(設定!$I$15="名/所",$M1325&amp;" / 　－　",IF(設定!$I$15="名(所)",$M1325&amp;"(　－　)")))))),IF(設定!$I$15="所・名",INDEX(リスト!$S$2:$S$48,MATCH($L1325,リスト!$R$2:$R$48,0))&amp;"・"&amp;$M1325,IF(設定!$I$15="所/名",INDEX(リスト!$S$2:$S$48,MATCH($L1325,リスト!$R$2:$R$48,0))&amp;" / "&amp;$M1325,IF(設定!$I$15="(所)名","("&amp;INDEX(リスト!$S$2:$S$48,MATCH($L1325,リスト!$R$2:$R$48,0))&amp;") "&amp;$M1325,IF(設定!$I$15="名・所",$M1325&amp;"・"&amp;INDEX(リスト!$S$2:$S$48,MATCH($L1325,リスト!$R$2:$R$48,0)),IF(設定!$I$15="名/所",$M1325&amp;" / "&amp;INDEX(リスト!$S$2:$S$48,MATCH($L1325,リスト!$R$2:$R$48,0)),IF(設定!$I$15="名(所)",$M1325&amp;" ("&amp;INDEX(リスト!$S$2:$S$48,MATCH($L1325,リスト!$R$2:$R$48,0))&amp;")")))))))))</f>
        <v/>
      </c>
    </row>
    <row r="1326" spans="15:22" x14ac:dyDescent="0.4">
      <c r="O1326" s="2" t="str">
        <f>IFERROR(IF($B1326="","",INDEX(所属情報!$E:$E,MATCH($A1326,所属情報!$A:$A,0))),"")</f>
        <v/>
      </c>
      <c r="P1326" s="2" t="str">
        <f t="shared" si="60"/>
        <v/>
      </c>
      <c r="Q1326" s="2" t="str">
        <f t="shared" si="61"/>
        <v/>
      </c>
      <c r="R1326" s="2" t="str">
        <f t="shared" si="62"/>
        <v/>
      </c>
      <c r="S1326" s="2" t="str">
        <f>IFERROR(IF($F1326="","",INDEX(リスト!$C:$C,MATCH($F1326,リスト!$B:$B,0))),"")</f>
        <v/>
      </c>
      <c r="T1326" s="2" t="str">
        <f>IFERROR(IF($K1326="","",INDEX(リスト!$F:$F,MATCH($K1326,リスト!$E:$E,0))),"")</f>
        <v/>
      </c>
      <c r="U1326" s="2" t="str">
        <f>IF($B1326="","",RIGHT($G1326*1000+200+COUNTIF($G$2:$G1326,$G1326),9))</f>
        <v/>
      </c>
      <c r="V1326" s="2" t="str">
        <f>IF(OR($B1326="",設定!$I$15="",設定!$I$15="独立"),"",IF($M1326="","　－　",IF($L1326="",IF(設定!$I$15="所・名","　－　・"&amp;$M1326,IF(設定!$I$15="所/名","　－　 / "&amp;$M1326,IF(設定!$I$15="(所)名","(　－　) "&amp;$M1326,IF(設定!$I$15="名・所",$M1326&amp;"・　－　",IF(設定!$I$15="名/所",$M1326&amp;" / 　－　",IF(設定!$I$15="名(所)",$M1326&amp;"(　－　)")))))),IF(設定!$I$15="所・名",INDEX(リスト!$S$2:$S$48,MATCH($L1326,リスト!$R$2:$R$48,0))&amp;"・"&amp;$M1326,IF(設定!$I$15="所/名",INDEX(リスト!$S$2:$S$48,MATCH($L1326,リスト!$R$2:$R$48,0))&amp;" / "&amp;$M1326,IF(設定!$I$15="(所)名","("&amp;INDEX(リスト!$S$2:$S$48,MATCH($L1326,リスト!$R$2:$R$48,0))&amp;") "&amp;$M1326,IF(設定!$I$15="名・所",$M1326&amp;"・"&amp;INDEX(リスト!$S$2:$S$48,MATCH($L1326,リスト!$R$2:$R$48,0)),IF(設定!$I$15="名/所",$M1326&amp;" / "&amp;INDEX(リスト!$S$2:$S$48,MATCH($L1326,リスト!$R$2:$R$48,0)),IF(設定!$I$15="名(所)",$M1326&amp;" ("&amp;INDEX(リスト!$S$2:$S$48,MATCH($L1326,リスト!$R$2:$R$48,0))&amp;")")))))))))</f>
        <v/>
      </c>
    </row>
    <row r="1327" spans="15:22" x14ac:dyDescent="0.4">
      <c r="O1327" s="2" t="str">
        <f>IFERROR(IF($B1327="","",INDEX(所属情報!$E:$E,MATCH($A1327,所属情報!$A:$A,0))),"")</f>
        <v/>
      </c>
      <c r="P1327" s="2" t="str">
        <f t="shared" si="60"/>
        <v/>
      </c>
      <c r="Q1327" s="2" t="str">
        <f t="shared" si="61"/>
        <v/>
      </c>
      <c r="R1327" s="2" t="str">
        <f t="shared" si="62"/>
        <v/>
      </c>
      <c r="S1327" s="2" t="str">
        <f>IFERROR(IF($F1327="","",INDEX(リスト!$C:$C,MATCH($F1327,リスト!$B:$B,0))),"")</f>
        <v/>
      </c>
      <c r="T1327" s="2" t="str">
        <f>IFERROR(IF($K1327="","",INDEX(リスト!$F:$F,MATCH($K1327,リスト!$E:$E,0))),"")</f>
        <v/>
      </c>
      <c r="U1327" s="2" t="str">
        <f>IF($B1327="","",RIGHT($G1327*1000+200+COUNTIF($G$2:$G1327,$G1327),9))</f>
        <v/>
      </c>
      <c r="V1327" s="2" t="str">
        <f>IF(OR($B1327="",設定!$I$15="",設定!$I$15="独立"),"",IF($M1327="","　－　",IF($L1327="",IF(設定!$I$15="所・名","　－　・"&amp;$M1327,IF(設定!$I$15="所/名","　－　 / "&amp;$M1327,IF(設定!$I$15="(所)名","(　－　) "&amp;$M1327,IF(設定!$I$15="名・所",$M1327&amp;"・　－　",IF(設定!$I$15="名/所",$M1327&amp;" / 　－　",IF(設定!$I$15="名(所)",$M1327&amp;"(　－　)")))))),IF(設定!$I$15="所・名",INDEX(リスト!$S$2:$S$48,MATCH($L1327,リスト!$R$2:$R$48,0))&amp;"・"&amp;$M1327,IF(設定!$I$15="所/名",INDEX(リスト!$S$2:$S$48,MATCH($L1327,リスト!$R$2:$R$48,0))&amp;" / "&amp;$M1327,IF(設定!$I$15="(所)名","("&amp;INDEX(リスト!$S$2:$S$48,MATCH($L1327,リスト!$R$2:$R$48,0))&amp;") "&amp;$M1327,IF(設定!$I$15="名・所",$M1327&amp;"・"&amp;INDEX(リスト!$S$2:$S$48,MATCH($L1327,リスト!$R$2:$R$48,0)),IF(設定!$I$15="名/所",$M1327&amp;" / "&amp;INDEX(リスト!$S$2:$S$48,MATCH($L1327,リスト!$R$2:$R$48,0)),IF(設定!$I$15="名(所)",$M1327&amp;" ("&amp;INDEX(リスト!$S$2:$S$48,MATCH($L1327,リスト!$R$2:$R$48,0))&amp;")")))))))))</f>
        <v/>
      </c>
    </row>
    <row r="1328" spans="15:22" x14ac:dyDescent="0.4">
      <c r="O1328" s="2" t="str">
        <f>IFERROR(IF($B1328="","",INDEX(所属情報!$E:$E,MATCH($A1328,所属情報!$A:$A,0))),"")</f>
        <v/>
      </c>
      <c r="P1328" s="2" t="str">
        <f t="shared" si="60"/>
        <v/>
      </c>
      <c r="Q1328" s="2" t="str">
        <f t="shared" si="61"/>
        <v/>
      </c>
      <c r="R1328" s="2" t="str">
        <f t="shared" si="62"/>
        <v/>
      </c>
      <c r="S1328" s="2" t="str">
        <f>IFERROR(IF($F1328="","",INDEX(リスト!$C:$C,MATCH($F1328,リスト!$B:$B,0))),"")</f>
        <v/>
      </c>
      <c r="T1328" s="2" t="str">
        <f>IFERROR(IF($K1328="","",INDEX(リスト!$F:$F,MATCH($K1328,リスト!$E:$E,0))),"")</f>
        <v/>
      </c>
      <c r="U1328" s="2" t="str">
        <f>IF($B1328="","",RIGHT($G1328*1000+200+COUNTIF($G$2:$G1328,$G1328),9))</f>
        <v/>
      </c>
      <c r="V1328" s="2" t="str">
        <f>IF(OR($B1328="",設定!$I$15="",設定!$I$15="独立"),"",IF($M1328="","　－　",IF($L1328="",IF(設定!$I$15="所・名","　－　・"&amp;$M1328,IF(設定!$I$15="所/名","　－　 / "&amp;$M1328,IF(設定!$I$15="(所)名","(　－　) "&amp;$M1328,IF(設定!$I$15="名・所",$M1328&amp;"・　－　",IF(設定!$I$15="名/所",$M1328&amp;" / 　－　",IF(設定!$I$15="名(所)",$M1328&amp;"(　－　)")))))),IF(設定!$I$15="所・名",INDEX(リスト!$S$2:$S$48,MATCH($L1328,リスト!$R$2:$R$48,0))&amp;"・"&amp;$M1328,IF(設定!$I$15="所/名",INDEX(リスト!$S$2:$S$48,MATCH($L1328,リスト!$R$2:$R$48,0))&amp;" / "&amp;$M1328,IF(設定!$I$15="(所)名","("&amp;INDEX(リスト!$S$2:$S$48,MATCH($L1328,リスト!$R$2:$R$48,0))&amp;") "&amp;$M1328,IF(設定!$I$15="名・所",$M1328&amp;"・"&amp;INDEX(リスト!$S$2:$S$48,MATCH($L1328,リスト!$R$2:$R$48,0)),IF(設定!$I$15="名/所",$M1328&amp;" / "&amp;INDEX(リスト!$S$2:$S$48,MATCH($L1328,リスト!$R$2:$R$48,0)),IF(設定!$I$15="名(所)",$M1328&amp;" ("&amp;INDEX(リスト!$S$2:$S$48,MATCH($L1328,リスト!$R$2:$R$48,0))&amp;")")))))))))</f>
        <v/>
      </c>
    </row>
    <row r="1329" spans="15:22" x14ac:dyDescent="0.4">
      <c r="O1329" s="2" t="str">
        <f>IFERROR(IF($B1329="","",INDEX(所属情報!$E:$E,MATCH($A1329,所属情報!$A:$A,0))),"")</f>
        <v/>
      </c>
      <c r="P1329" s="2" t="str">
        <f t="shared" si="60"/>
        <v/>
      </c>
      <c r="Q1329" s="2" t="str">
        <f t="shared" si="61"/>
        <v/>
      </c>
      <c r="R1329" s="2" t="str">
        <f t="shared" si="62"/>
        <v/>
      </c>
      <c r="S1329" s="2" t="str">
        <f>IFERROR(IF($F1329="","",INDEX(リスト!$C:$C,MATCH($F1329,リスト!$B:$B,0))),"")</f>
        <v/>
      </c>
      <c r="T1329" s="2" t="str">
        <f>IFERROR(IF($K1329="","",INDEX(リスト!$F:$F,MATCH($K1329,リスト!$E:$E,0))),"")</f>
        <v/>
      </c>
      <c r="U1329" s="2" t="str">
        <f>IF($B1329="","",RIGHT($G1329*1000+200+COUNTIF($G$2:$G1329,$G1329),9))</f>
        <v/>
      </c>
      <c r="V1329" s="2" t="str">
        <f>IF(OR($B1329="",設定!$I$15="",設定!$I$15="独立"),"",IF($M1329="","　－　",IF($L1329="",IF(設定!$I$15="所・名","　－　・"&amp;$M1329,IF(設定!$I$15="所/名","　－　 / "&amp;$M1329,IF(設定!$I$15="(所)名","(　－　) "&amp;$M1329,IF(設定!$I$15="名・所",$M1329&amp;"・　－　",IF(設定!$I$15="名/所",$M1329&amp;" / 　－　",IF(設定!$I$15="名(所)",$M1329&amp;"(　－　)")))))),IF(設定!$I$15="所・名",INDEX(リスト!$S$2:$S$48,MATCH($L1329,リスト!$R$2:$R$48,0))&amp;"・"&amp;$M1329,IF(設定!$I$15="所/名",INDEX(リスト!$S$2:$S$48,MATCH($L1329,リスト!$R$2:$R$48,0))&amp;" / "&amp;$M1329,IF(設定!$I$15="(所)名","("&amp;INDEX(リスト!$S$2:$S$48,MATCH($L1329,リスト!$R$2:$R$48,0))&amp;") "&amp;$M1329,IF(設定!$I$15="名・所",$M1329&amp;"・"&amp;INDEX(リスト!$S$2:$S$48,MATCH($L1329,リスト!$R$2:$R$48,0)),IF(設定!$I$15="名/所",$M1329&amp;" / "&amp;INDEX(リスト!$S$2:$S$48,MATCH($L1329,リスト!$R$2:$R$48,0)),IF(設定!$I$15="名(所)",$M1329&amp;" ("&amp;INDEX(リスト!$S$2:$S$48,MATCH($L1329,リスト!$R$2:$R$48,0))&amp;")")))))))))</f>
        <v/>
      </c>
    </row>
    <row r="1330" spans="15:22" x14ac:dyDescent="0.4">
      <c r="O1330" s="2" t="str">
        <f>IFERROR(IF($B1330="","",INDEX(所属情報!$E:$E,MATCH($A1330,所属情報!$A:$A,0))),"")</f>
        <v/>
      </c>
      <c r="P1330" s="2" t="str">
        <f t="shared" si="60"/>
        <v/>
      </c>
      <c r="Q1330" s="2" t="str">
        <f t="shared" si="61"/>
        <v/>
      </c>
      <c r="R1330" s="2" t="str">
        <f t="shared" si="62"/>
        <v/>
      </c>
      <c r="S1330" s="2" t="str">
        <f>IFERROR(IF($F1330="","",INDEX(リスト!$C:$C,MATCH($F1330,リスト!$B:$B,0))),"")</f>
        <v/>
      </c>
      <c r="T1330" s="2" t="str">
        <f>IFERROR(IF($K1330="","",INDEX(リスト!$F:$F,MATCH($K1330,リスト!$E:$E,0))),"")</f>
        <v/>
      </c>
      <c r="U1330" s="2" t="str">
        <f>IF($B1330="","",RIGHT($G1330*1000+200+COUNTIF($G$2:$G1330,$G1330),9))</f>
        <v/>
      </c>
      <c r="V1330" s="2" t="str">
        <f>IF(OR($B1330="",設定!$I$15="",設定!$I$15="独立"),"",IF($M1330="","　－　",IF($L1330="",IF(設定!$I$15="所・名","　－　・"&amp;$M1330,IF(設定!$I$15="所/名","　－　 / "&amp;$M1330,IF(設定!$I$15="(所)名","(　－　) "&amp;$M1330,IF(設定!$I$15="名・所",$M1330&amp;"・　－　",IF(設定!$I$15="名/所",$M1330&amp;" / 　－　",IF(設定!$I$15="名(所)",$M1330&amp;"(　－　)")))))),IF(設定!$I$15="所・名",INDEX(リスト!$S$2:$S$48,MATCH($L1330,リスト!$R$2:$R$48,0))&amp;"・"&amp;$M1330,IF(設定!$I$15="所/名",INDEX(リスト!$S$2:$S$48,MATCH($L1330,リスト!$R$2:$R$48,0))&amp;" / "&amp;$M1330,IF(設定!$I$15="(所)名","("&amp;INDEX(リスト!$S$2:$S$48,MATCH($L1330,リスト!$R$2:$R$48,0))&amp;") "&amp;$M1330,IF(設定!$I$15="名・所",$M1330&amp;"・"&amp;INDEX(リスト!$S$2:$S$48,MATCH($L1330,リスト!$R$2:$R$48,0)),IF(設定!$I$15="名/所",$M1330&amp;" / "&amp;INDEX(リスト!$S$2:$S$48,MATCH($L1330,リスト!$R$2:$R$48,0)),IF(設定!$I$15="名(所)",$M1330&amp;" ("&amp;INDEX(リスト!$S$2:$S$48,MATCH($L1330,リスト!$R$2:$R$48,0))&amp;")")))))))))</f>
        <v/>
      </c>
    </row>
    <row r="1331" spans="15:22" x14ac:dyDescent="0.4">
      <c r="O1331" s="2" t="str">
        <f>IFERROR(IF($B1331="","",INDEX(所属情報!$E:$E,MATCH($A1331,所属情報!$A:$A,0))),"")</f>
        <v/>
      </c>
      <c r="P1331" s="2" t="str">
        <f t="shared" si="60"/>
        <v/>
      </c>
      <c r="Q1331" s="2" t="str">
        <f t="shared" si="61"/>
        <v/>
      </c>
      <c r="R1331" s="2" t="str">
        <f t="shared" si="62"/>
        <v/>
      </c>
      <c r="S1331" s="2" t="str">
        <f>IFERROR(IF($F1331="","",INDEX(リスト!$C:$C,MATCH($F1331,リスト!$B:$B,0))),"")</f>
        <v/>
      </c>
      <c r="T1331" s="2" t="str">
        <f>IFERROR(IF($K1331="","",INDEX(リスト!$F:$F,MATCH($K1331,リスト!$E:$E,0))),"")</f>
        <v/>
      </c>
      <c r="U1331" s="2" t="str">
        <f>IF($B1331="","",RIGHT($G1331*1000+200+COUNTIF($G$2:$G1331,$G1331),9))</f>
        <v/>
      </c>
      <c r="V1331" s="2" t="str">
        <f>IF(OR($B1331="",設定!$I$15="",設定!$I$15="独立"),"",IF($M1331="","　－　",IF($L1331="",IF(設定!$I$15="所・名","　－　・"&amp;$M1331,IF(設定!$I$15="所/名","　－　 / "&amp;$M1331,IF(設定!$I$15="(所)名","(　－　) "&amp;$M1331,IF(設定!$I$15="名・所",$M1331&amp;"・　－　",IF(設定!$I$15="名/所",$M1331&amp;" / 　－　",IF(設定!$I$15="名(所)",$M1331&amp;"(　－　)")))))),IF(設定!$I$15="所・名",INDEX(リスト!$S$2:$S$48,MATCH($L1331,リスト!$R$2:$R$48,0))&amp;"・"&amp;$M1331,IF(設定!$I$15="所/名",INDEX(リスト!$S$2:$S$48,MATCH($L1331,リスト!$R$2:$R$48,0))&amp;" / "&amp;$M1331,IF(設定!$I$15="(所)名","("&amp;INDEX(リスト!$S$2:$S$48,MATCH($L1331,リスト!$R$2:$R$48,0))&amp;") "&amp;$M1331,IF(設定!$I$15="名・所",$M1331&amp;"・"&amp;INDEX(リスト!$S$2:$S$48,MATCH($L1331,リスト!$R$2:$R$48,0)),IF(設定!$I$15="名/所",$M1331&amp;" / "&amp;INDEX(リスト!$S$2:$S$48,MATCH($L1331,リスト!$R$2:$R$48,0)),IF(設定!$I$15="名(所)",$M1331&amp;" ("&amp;INDEX(リスト!$S$2:$S$48,MATCH($L1331,リスト!$R$2:$R$48,0))&amp;")")))))))))</f>
        <v/>
      </c>
    </row>
    <row r="1332" spans="15:22" x14ac:dyDescent="0.4">
      <c r="O1332" s="2" t="str">
        <f>IFERROR(IF($B1332="","",INDEX(所属情報!$E:$E,MATCH($A1332,所属情報!$A:$A,0))),"")</f>
        <v/>
      </c>
      <c r="P1332" s="2" t="str">
        <f t="shared" si="60"/>
        <v/>
      </c>
      <c r="Q1332" s="2" t="str">
        <f t="shared" si="61"/>
        <v/>
      </c>
      <c r="R1332" s="2" t="str">
        <f t="shared" si="62"/>
        <v/>
      </c>
      <c r="S1332" s="2" t="str">
        <f>IFERROR(IF($F1332="","",INDEX(リスト!$C:$C,MATCH($F1332,リスト!$B:$B,0))),"")</f>
        <v/>
      </c>
      <c r="T1332" s="2" t="str">
        <f>IFERROR(IF($K1332="","",INDEX(リスト!$F:$F,MATCH($K1332,リスト!$E:$E,0))),"")</f>
        <v/>
      </c>
      <c r="U1332" s="2" t="str">
        <f>IF($B1332="","",RIGHT($G1332*1000+200+COUNTIF($G$2:$G1332,$G1332),9))</f>
        <v/>
      </c>
      <c r="V1332" s="2" t="str">
        <f>IF(OR($B1332="",設定!$I$15="",設定!$I$15="独立"),"",IF($M1332="","　－　",IF($L1332="",IF(設定!$I$15="所・名","　－　・"&amp;$M1332,IF(設定!$I$15="所/名","　－　 / "&amp;$M1332,IF(設定!$I$15="(所)名","(　－　) "&amp;$M1332,IF(設定!$I$15="名・所",$M1332&amp;"・　－　",IF(設定!$I$15="名/所",$M1332&amp;" / 　－　",IF(設定!$I$15="名(所)",$M1332&amp;"(　－　)")))))),IF(設定!$I$15="所・名",INDEX(リスト!$S$2:$S$48,MATCH($L1332,リスト!$R$2:$R$48,0))&amp;"・"&amp;$M1332,IF(設定!$I$15="所/名",INDEX(リスト!$S$2:$S$48,MATCH($L1332,リスト!$R$2:$R$48,0))&amp;" / "&amp;$M1332,IF(設定!$I$15="(所)名","("&amp;INDEX(リスト!$S$2:$S$48,MATCH($L1332,リスト!$R$2:$R$48,0))&amp;") "&amp;$M1332,IF(設定!$I$15="名・所",$M1332&amp;"・"&amp;INDEX(リスト!$S$2:$S$48,MATCH($L1332,リスト!$R$2:$R$48,0)),IF(設定!$I$15="名/所",$M1332&amp;" / "&amp;INDEX(リスト!$S$2:$S$48,MATCH($L1332,リスト!$R$2:$R$48,0)),IF(設定!$I$15="名(所)",$M1332&amp;" ("&amp;INDEX(リスト!$S$2:$S$48,MATCH($L1332,リスト!$R$2:$R$48,0))&amp;")")))))))))</f>
        <v/>
      </c>
    </row>
    <row r="1333" spans="15:22" x14ac:dyDescent="0.4">
      <c r="O1333" s="2" t="str">
        <f>IFERROR(IF($B1333="","",INDEX(所属情報!$E:$E,MATCH($A1333,所属情報!$A:$A,0))),"")</f>
        <v/>
      </c>
      <c r="P1333" s="2" t="str">
        <f t="shared" si="60"/>
        <v/>
      </c>
      <c r="Q1333" s="2" t="str">
        <f t="shared" si="61"/>
        <v/>
      </c>
      <c r="R1333" s="2" t="str">
        <f t="shared" si="62"/>
        <v/>
      </c>
      <c r="S1333" s="2" t="str">
        <f>IFERROR(IF($F1333="","",INDEX(リスト!$C:$C,MATCH($F1333,リスト!$B:$B,0))),"")</f>
        <v/>
      </c>
      <c r="T1333" s="2" t="str">
        <f>IFERROR(IF($K1333="","",INDEX(リスト!$F:$F,MATCH($K1333,リスト!$E:$E,0))),"")</f>
        <v/>
      </c>
      <c r="U1333" s="2" t="str">
        <f>IF($B1333="","",RIGHT($G1333*1000+200+COUNTIF($G$2:$G1333,$G1333),9))</f>
        <v/>
      </c>
      <c r="V1333" s="2" t="str">
        <f>IF(OR($B1333="",設定!$I$15="",設定!$I$15="独立"),"",IF($M1333="","　－　",IF($L1333="",IF(設定!$I$15="所・名","　－　・"&amp;$M1333,IF(設定!$I$15="所/名","　－　 / "&amp;$M1333,IF(設定!$I$15="(所)名","(　－　) "&amp;$M1333,IF(設定!$I$15="名・所",$M1333&amp;"・　－　",IF(設定!$I$15="名/所",$M1333&amp;" / 　－　",IF(設定!$I$15="名(所)",$M1333&amp;"(　－　)")))))),IF(設定!$I$15="所・名",INDEX(リスト!$S$2:$S$48,MATCH($L1333,リスト!$R$2:$R$48,0))&amp;"・"&amp;$M1333,IF(設定!$I$15="所/名",INDEX(リスト!$S$2:$S$48,MATCH($L1333,リスト!$R$2:$R$48,0))&amp;" / "&amp;$M1333,IF(設定!$I$15="(所)名","("&amp;INDEX(リスト!$S$2:$S$48,MATCH($L1333,リスト!$R$2:$R$48,0))&amp;") "&amp;$M1333,IF(設定!$I$15="名・所",$M1333&amp;"・"&amp;INDEX(リスト!$S$2:$S$48,MATCH($L1333,リスト!$R$2:$R$48,0)),IF(設定!$I$15="名/所",$M1333&amp;" / "&amp;INDEX(リスト!$S$2:$S$48,MATCH($L1333,リスト!$R$2:$R$48,0)),IF(設定!$I$15="名(所)",$M1333&amp;" ("&amp;INDEX(リスト!$S$2:$S$48,MATCH($L1333,リスト!$R$2:$R$48,0))&amp;")")))))))))</f>
        <v/>
      </c>
    </row>
    <row r="1334" spans="15:22" x14ac:dyDescent="0.4">
      <c r="O1334" s="2" t="str">
        <f>IFERROR(IF($B1334="","",INDEX(所属情報!$E:$E,MATCH($A1334,所属情報!$A:$A,0))),"")</f>
        <v/>
      </c>
      <c r="P1334" s="2" t="str">
        <f t="shared" si="60"/>
        <v/>
      </c>
      <c r="Q1334" s="2" t="str">
        <f t="shared" si="61"/>
        <v/>
      </c>
      <c r="R1334" s="2" t="str">
        <f t="shared" si="62"/>
        <v/>
      </c>
      <c r="S1334" s="2" t="str">
        <f>IFERROR(IF($F1334="","",INDEX(リスト!$C:$C,MATCH($F1334,リスト!$B:$B,0))),"")</f>
        <v/>
      </c>
      <c r="T1334" s="2" t="str">
        <f>IFERROR(IF($K1334="","",INDEX(リスト!$F:$F,MATCH($K1334,リスト!$E:$E,0))),"")</f>
        <v/>
      </c>
      <c r="U1334" s="2" t="str">
        <f>IF($B1334="","",RIGHT($G1334*1000+200+COUNTIF($G$2:$G1334,$G1334),9))</f>
        <v/>
      </c>
      <c r="V1334" s="2" t="str">
        <f>IF(OR($B1334="",設定!$I$15="",設定!$I$15="独立"),"",IF($M1334="","　－　",IF($L1334="",IF(設定!$I$15="所・名","　－　・"&amp;$M1334,IF(設定!$I$15="所/名","　－　 / "&amp;$M1334,IF(設定!$I$15="(所)名","(　－　) "&amp;$M1334,IF(設定!$I$15="名・所",$M1334&amp;"・　－　",IF(設定!$I$15="名/所",$M1334&amp;" / 　－　",IF(設定!$I$15="名(所)",$M1334&amp;"(　－　)")))))),IF(設定!$I$15="所・名",INDEX(リスト!$S$2:$S$48,MATCH($L1334,リスト!$R$2:$R$48,0))&amp;"・"&amp;$M1334,IF(設定!$I$15="所/名",INDEX(リスト!$S$2:$S$48,MATCH($L1334,リスト!$R$2:$R$48,0))&amp;" / "&amp;$M1334,IF(設定!$I$15="(所)名","("&amp;INDEX(リスト!$S$2:$S$48,MATCH($L1334,リスト!$R$2:$R$48,0))&amp;") "&amp;$M1334,IF(設定!$I$15="名・所",$M1334&amp;"・"&amp;INDEX(リスト!$S$2:$S$48,MATCH($L1334,リスト!$R$2:$R$48,0)),IF(設定!$I$15="名/所",$M1334&amp;" / "&amp;INDEX(リスト!$S$2:$S$48,MATCH($L1334,リスト!$R$2:$R$48,0)),IF(設定!$I$15="名(所)",$M1334&amp;" ("&amp;INDEX(リスト!$S$2:$S$48,MATCH($L1334,リスト!$R$2:$R$48,0))&amp;")")))))))))</f>
        <v/>
      </c>
    </row>
    <row r="1335" spans="15:22" x14ac:dyDescent="0.4">
      <c r="O1335" s="2" t="str">
        <f>IFERROR(IF($B1335="","",INDEX(所属情報!$E:$E,MATCH($A1335,所属情報!$A:$A,0))),"")</f>
        <v/>
      </c>
      <c r="P1335" s="2" t="str">
        <f t="shared" si="60"/>
        <v/>
      </c>
      <c r="Q1335" s="2" t="str">
        <f t="shared" si="61"/>
        <v/>
      </c>
      <c r="R1335" s="2" t="str">
        <f t="shared" si="62"/>
        <v/>
      </c>
      <c r="S1335" s="2" t="str">
        <f>IFERROR(IF($F1335="","",INDEX(リスト!$C:$C,MATCH($F1335,リスト!$B:$B,0))),"")</f>
        <v/>
      </c>
      <c r="T1335" s="2" t="str">
        <f>IFERROR(IF($K1335="","",INDEX(リスト!$F:$F,MATCH($K1335,リスト!$E:$E,0))),"")</f>
        <v/>
      </c>
      <c r="U1335" s="2" t="str">
        <f>IF($B1335="","",RIGHT($G1335*1000+200+COUNTIF($G$2:$G1335,$G1335),9))</f>
        <v/>
      </c>
      <c r="V1335" s="2" t="str">
        <f>IF(OR($B1335="",設定!$I$15="",設定!$I$15="独立"),"",IF($M1335="","　－　",IF($L1335="",IF(設定!$I$15="所・名","　－　・"&amp;$M1335,IF(設定!$I$15="所/名","　－　 / "&amp;$M1335,IF(設定!$I$15="(所)名","(　－　) "&amp;$M1335,IF(設定!$I$15="名・所",$M1335&amp;"・　－　",IF(設定!$I$15="名/所",$M1335&amp;" / 　－　",IF(設定!$I$15="名(所)",$M1335&amp;"(　－　)")))))),IF(設定!$I$15="所・名",INDEX(リスト!$S$2:$S$48,MATCH($L1335,リスト!$R$2:$R$48,0))&amp;"・"&amp;$M1335,IF(設定!$I$15="所/名",INDEX(リスト!$S$2:$S$48,MATCH($L1335,リスト!$R$2:$R$48,0))&amp;" / "&amp;$M1335,IF(設定!$I$15="(所)名","("&amp;INDEX(リスト!$S$2:$S$48,MATCH($L1335,リスト!$R$2:$R$48,0))&amp;") "&amp;$M1335,IF(設定!$I$15="名・所",$M1335&amp;"・"&amp;INDEX(リスト!$S$2:$S$48,MATCH($L1335,リスト!$R$2:$R$48,0)),IF(設定!$I$15="名/所",$M1335&amp;" / "&amp;INDEX(リスト!$S$2:$S$48,MATCH($L1335,リスト!$R$2:$R$48,0)),IF(設定!$I$15="名(所)",$M1335&amp;" ("&amp;INDEX(リスト!$S$2:$S$48,MATCH($L1335,リスト!$R$2:$R$48,0))&amp;")")))))))))</f>
        <v/>
      </c>
    </row>
    <row r="1336" spans="15:22" x14ac:dyDescent="0.4">
      <c r="O1336" s="2" t="str">
        <f>IFERROR(IF($B1336="","",INDEX(所属情報!$E:$E,MATCH($A1336,所属情報!$A:$A,0))),"")</f>
        <v/>
      </c>
      <c r="P1336" s="2" t="str">
        <f t="shared" si="60"/>
        <v/>
      </c>
      <c r="Q1336" s="2" t="str">
        <f t="shared" si="61"/>
        <v/>
      </c>
      <c r="R1336" s="2" t="str">
        <f t="shared" si="62"/>
        <v/>
      </c>
      <c r="S1336" s="2" t="str">
        <f>IFERROR(IF($F1336="","",INDEX(リスト!$C:$C,MATCH($F1336,リスト!$B:$B,0))),"")</f>
        <v/>
      </c>
      <c r="T1336" s="2" t="str">
        <f>IFERROR(IF($K1336="","",INDEX(リスト!$F:$F,MATCH($K1336,リスト!$E:$E,0))),"")</f>
        <v/>
      </c>
      <c r="U1336" s="2" t="str">
        <f>IF($B1336="","",RIGHT($G1336*1000+200+COUNTIF($G$2:$G1336,$G1336),9))</f>
        <v/>
      </c>
      <c r="V1336" s="2" t="str">
        <f>IF(OR($B1336="",設定!$I$15="",設定!$I$15="独立"),"",IF($M1336="","　－　",IF($L1336="",IF(設定!$I$15="所・名","　－　・"&amp;$M1336,IF(設定!$I$15="所/名","　－　 / "&amp;$M1336,IF(設定!$I$15="(所)名","(　－　) "&amp;$M1336,IF(設定!$I$15="名・所",$M1336&amp;"・　－　",IF(設定!$I$15="名/所",$M1336&amp;" / 　－　",IF(設定!$I$15="名(所)",$M1336&amp;"(　－　)")))))),IF(設定!$I$15="所・名",INDEX(リスト!$S$2:$S$48,MATCH($L1336,リスト!$R$2:$R$48,0))&amp;"・"&amp;$M1336,IF(設定!$I$15="所/名",INDEX(リスト!$S$2:$S$48,MATCH($L1336,リスト!$R$2:$R$48,0))&amp;" / "&amp;$M1336,IF(設定!$I$15="(所)名","("&amp;INDEX(リスト!$S$2:$S$48,MATCH($L1336,リスト!$R$2:$R$48,0))&amp;") "&amp;$M1336,IF(設定!$I$15="名・所",$M1336&amp;"・"&amp;INDEX(リスト!$S$2:$S$48,MATCH($L1336,リスト!$R$2:$R$48,0)),IF(設定!$I$15="名/所",$M1336&amp;" / "&amp;INDEX(リスト!$S$2:$S$48,MATCH($L1336,リスト!$R$2:$R$48,0)),IF(設定!$I$15="名(所)",$M1336&amp;" ("&amp;INDEX(リスト!$S$2:$S$48,MATCH($L1336,リスト!$R$2:$R$48,0))&amp;")")))))))))</f>
        <v/>
      </c>
    </row>
    <row r="1337" spans="15:22" x14ac:dyDescent="0.4">
      <c r="O1337" s="2" t="str">
        <f>IFERROR(IF($B1337="","",INDEX(所属情報!$E:$E,MATCH($A1337,所属情報!$A:$A,0))),"")</f>
        <v/>
      </c>
      <c r="P1337" s="2" t="str">
        <f t="shared" si="60"/>
        <v/>
      </c>
      <c r="Q1337" s="2" t="str">
        <f t="shared" si="61"/>
        <v/>
      </c>
      <c r="R1337" s="2" t="str">
        <f t="shared" si="62"/>
        <v/>
      </c>
      <c r="S1337" s="2" t="str">
        <f>IFERROR(IF($F1337="","",INDEX(リスト!$C:$C,MATCH($F1337,リスト!$B:$B,0))),"")</f>
        <v/>
      </c>
      <c r="T1337" s="2" t="str">
        <f>IFERROR(IF($K1337="","",INDEX(リスト!$F:$F,MATCH($K1337,リスト!$E:$E,0))),"")</f>
        <v/>
      </c>
      <c r="U1337" s="2" t="str">
        <f>IF($B1337="","",RIGHT($G1337*1000+200+COUNTIF($G$2:$G1337,$G1337),9))</f>
        <v/>
      </c>
      <c r="V1337" s="2" t="str">
        <f>IF(OR($B1337="",設定!$I$15="",設定!$I$15="独立"),"",IF($M1337="","　－　",IF($L1337="",IF(設定!$I$15="所・名","　－　・"&amp;$M1337,IF(設定!$I$15="所/名","　－　 / "&amp;$M1337,IF(設定!$I$15="(所)名","(　－　) "&amp;$M1337,IF(設定!$I$15="名・所",$M1337&amp;"・　－　",IF(設定!$I$15="名/所",$M1337&amp;" / 　－　",IF(設定!$I$15="名(所)",$M1337&amp;"(　－　)")))))),IF(設定!$I$15="所・名",INDEX(リスト!$S$2:$S$48,MATCH($L1337,リスト!$R$2:$R$48,0))&amp;"・"&amp;$M1337,IF(設定!$I$15="所/名",INDEX(リスト!$S$2:$S$48,MATCH($L1337,リスト!$R$2:$R$48,0))&amp;" / "&amp;$M1337,IF(設定!$I$15="(所)名","("&amp;INDEX(リスト!$S$2:$S$48,MATCH($L1337,リスト!$R$2:$R$48,0))&amp;") "&amp;$M1337,IF(設定!$I$15="名・所",$M1337&amp;"・"&amp;INDEX(リスト!$S$2:$S$48,MATCH($L1337,リスト!$R$2:$R$48,0)),IF(設定!$I$15="名/所",$M1337&amp;" / "&amp;INDEX(リスト!$S$2:$S$48,MATCH($L1337,リスト!$R$2:$R$48,0)),IF(設定!$I$15="名(所)",$M1337&amp;" ("&amp;INDEX(リスト!$S$2:$S$48,MATCH($L1337,リスト!$R$2:$R$48,0))&amp;")")))))))))</f>
        <v/>
      </c>
    </row>
    <row r="1338" spans="15:22" x14ac:dyDescent="0.4">
      <c r="O1338" s="2" t="str">
        <f>IFERROR(IF($B1338="","",INDEX(所属情報!$E:$E,MATCH($A1338,所属情報!$A:$A,0))),"")</f>
        <v/>
      </c>
      <c r="P1338" s="2" t="str">
        <f t="shared" si="60"/>
        <v/>
      </c>
      <c r="Q1338" s="2" t="str">
        <f t="shared" si="61"/>
        <v/>
      </c>
      <c r="R1338" s="2" t="str">
        <f t="shared" si="62"/>
        <v/>
      </c>
      <c r="S1338" s="2" t="str">
        <f>IFERROR(IF($F1338="","",INDEX(リスト!$C:$C,MATCH($F1338,リスト!$B:$B,0))),"")</f>
        <v/>
      </c>
      <c r="T1338" s="2" t="str">
        <f>IFERROR(IF($K1338="","",INDEX(リスト!$F:$F,MATCH($K1338,リスト!$E:$E,0))),"")</f>
        <v/>
      </c>
      <c r="U1338" s="2" t="str">
        <f>IF($B1338="","",RIGHT($G1338*1000+200+COUNTIF($G$2:$G1338,$G1338),9))</f>
        <v/>
      </c>
      <c r="V1338" s="2" t="str">
        <f>IF(OR($B1338="",設定!$I$15="",設定!$I$15="独立"),"",IF($M1338="","　－　",IF($L1338="",IF(設定!$I$15="所・名","　－　・"&amp;$M1338,IF(設定!$I$15="所/名","　－　 / "&amp;$M1338,IF(設定!$I$15="(所)名","(　－　) "&amp;$M1338,IF(設定!$I$15="名・所",$M1338&amp;"・　－　",IF(設定!$I$15="名/所",$M1338&amp;" / 　－　",IF(設定!$I$15="名(所)",$M1338&amp;"(　－　)")))))),IF(設定!$I$15="所・名",INDEX(リスト!$S$2:$S$48,MATCH($L1338,リスト!$R$2:$R$48,0))&amp;"・"&amp;$M1338,IF(設定!$I$15="所/名",INDEX(リスト!$S$2:$S$48,MATCH($L1338,リスト!$R$2:$R$48,0))&amp;" / "&amp;$M1338,IF(設定!$I$15="(所)名","("&amp;INDEX(リスト!$S$2:$S$48,MATCH($L1338,リスト!$R$2:$R$48,0))&amp;") "&amp;$M1338,IF(設定!$I$15="名・所",$M1338&amp;"・"&amp;INDEX(リスト!$S$2:$S$48,MATCH($L1338,リスト!$R$2:$R$48,0)),IF(設定!$I$15="名/所",$M1338&amp;" / "&amp;INDEX(リスト!$S$2:$S$48,MATCH($L1338,リスト!$R$2:$R$48,0)),IF(設定!$I$15="名(所)",$M1338&amp;" ("&amp;INDEX(リスト!$S$2:$S$48,MATCH($L1338,リスト!$R$2:$R$48,0))&amp;")")))))))))</f>
        <v/>
      </c>
    </row>
    <row r="1339" spans="15:22" x14ac:dyDescent="0.4">
      <c r="O1339" s="2" t="str">
        <f>IFERROR(IF($B1339="","",INDEX(所属情報!$E:$E,MATCH($A1339,所属情報!$A:$A,0))),"")</f>
        <v/>
      </c>
      <c r="P1339" s="2" t="str">
        <f t="shared" si="60"/>
        <v/>
      </c>
      <c r="Q1339" s="2" t="str">
        <f t="shared" si="61"/>
        <v/>
      </c>
      <c r="R1339" s="2" t="str">
        <f t="shared" si="62"/>
        <v/>
      </c>
      <c r="S1339" s="2" t="str">
        <f>IFERROR(IF($F1339="","",INDEX(リスト!$C:$C,MATCH($F1339,リスト!$B:$B,0))),"")</f>
        <v/>
      </c>
      <c r="T1339" s="2" t="str">
        <f>IFERROR(IF($K1339="","",INDEX(リスト!$F:$F,MATCH($K1339,リスト!$E:$E,0))),"")</f>
        <v/>
      </c>
      <c r="U1339" s="2" t="str">
        <f>IF($B1339="","",RIGHT($G1339*1000+200+COUNTIF($G$2:$G1339,$G1339),9))</f>
        <v/>
      </c>
      <c r="V1339" s="2" t="str">
        <f>IF(OR($B1339="",設定!$I$15="",設定!$I$15="独立"),"",IF($M1339="","　－　",IF($L1339="",IF(設定!$I$15="所・名","　－　・"&amp;$M1339,IF(設定!$I$15="所/名","　－　 / "&amp;$M1339,IF(設定!$I$15="(所)名","(　－　) "&amp;$M1339,IF(設定!$I$15="名・所",$M1339&amp;"・　－　",IF(設定!$I$15="名/所",$M1339&amp;" / 　－　",IF(設定!$I$15="名(所)",$M1339&amp;"(　－　)")))))),IF(設定!$I$15="所・名",INDEX(リスト!$S$2:$S$48,MATCH($L1339,リスト!$R$2:$R$48,0))&amp;"・"&amp;$M1339,IF(設定!$I$15="所/名",INDEX(リスト!$S$2:$S$48,MATCH($L1339,リスト!$R$2:$R$48,0))&amp;" / "&amp;$M1339,IF(設定!$I$15="(所)名","("&amp;INDEX(リスト!$S$2:$S$48,MATCH($L1339,リスト!$R$2:$R$48,0))&amp;") "&amp;$M1339,IF(設定!$I$15="名・所",$M1339&amp;"・"&amp;INDEX(リスト!$S$2:$S$48,MATCH($L1339,リスト!$R$2:$R$48,0)),IF(設定!$I$15="名/所",$M1339&amp;" / "&amp;INDEX(リスト!$S$2:$S$48,MATCH($L1339,リスト!$R$2:$R$48,0)),IF(設定!$I$15="名(所)",$M1339&amp;" ("&amp;INDEX(リスト!$S$2:$S$48,MATCH($L1339,リスト!$R$2:$R$48,0))&amp;")")))))))))</f>
        <v/>
      </c>
    </row>
    <row r="1340" spans="15:22" x14ac:dyDescent="0.4">
      <c r="O1340" s="2" t="str">
        <f>IFERROR(IF($B1340="","",INDEX(所属情報!$E:$E,MATCH($A1340,所属情報!$A:$A,0))),"")</f>
        <v/>
      </c>
      <c r="P1340" s="2" t="str">
        <f t="shared" si="60"/>
        <v/>
      </c>
      <c r="Q1340" s="2" t="str">
        <f t="shared" si="61"/>
        <v/>
      </c>
      <c r="R1340" s="2" t="str">
        <f t="shared" si="62"/>
        <v/>
      </c>
      <c r="S1340" s="2" t="str">
        <f>IFERROR(IF($F1340="","",INDEX(リスト!$C:$C,MATCH($F1340,リスト!$B:$B,0))),"")</f>
        <v/>
      </c>
      <c r="T1340" s="2" t="str">
        <f>IFERROR(IF($K1340="","",INDEX(リスト!$F:$F,MATCH($K1340,リスト!$E:$E,0))),"")</f>
        <v/>
      </c>
      <c r="U1340" s="2" t="str">
        <f>IF($B1340="","",RIGHT($G1340*1000+200+COUNTIF($G$2:$G1340,$G1340),9))</f>
        <v/>
      </c>
      <c r="V1340" s="2" t="str">
        <f>IF(OR($B1340="",設定!$I$15="",設定!$I$15="独立"),"",IF($M1340="","　－　",IF($L1340="",IF(設定!$I$15="所・名","　－　・"&amp;$M1340,IF(設定!$I$15="所/名","　－　 / "&amp;$M1340,IF(設定!$I$15="(所)名","(　－　) "&amp;$M1340,IF(設定!$I$15="名・所",$M1340&amp;"・　－　",IF(設定!$I$15="名/所",$M1340&amp;" / 　－　",IF(設定!$I$15="名(所)",$M1340&amp;"(　－　)")))))),IF(設定!$I$15="所・名",INDEX(リスト!$S$2:$S$48,MATCH($L1340,リスト!$R$2:$R$48,0))&amp;"・"&amp;$M1340,IF(設定!$I$15="所/名",INDEX(リスト!$S$2:$S$48,MATCH($L1340,リスト!$R$2:$R$48,0))&amp;" / "&amp;$M1340,IF(設定!$I$15="(所)名","("&amp;INDEX(リスト!$S$2:$S$48,MATCH($L1340,リスト!$R$2:$R$48,0))&amp;") "&amp;$M1340,IF(設定!$I$15="名・所",$M1340&amp;"・"&amp;INDEX(リスト!$S$2:$S$48,MATCH($L1340,リスト!$R$2:$R$48,0)),IF(設定!$I$15="名/所",$M1340&amp;" / "&amp;INDEX(リスト!$S$2:$S$48,MATCH($L1340,リスト!$R$2:$R$48,0)),IF(設定!$I$15="名(所)",$M1340&amp;" ("&amp;INDEX(リスト!$S$2:$S$48,MATCH($L1340,リスト!$R$2:$R$48,0))&amp;")")))))))))</f>
        <v/>
      </c>
    </row>
    <row r="1341" spans="15:22" x14ac:dyDescent="0.4">
      <c r="O1341" s="2" t="str">
        <f>IFERROR(IF($B1341="","",INDEX(所属情報!$E:$E,MATCH($A1341,所属情報!$A:$A,0))),"")</f>
        <v/>
      </c>
      <c r="P1341" s="2" t="str">
        <f t="shared" si="60"/>
        <v/>
      </c>
      <c r="Q1341" s="2" t="str">
        <f t="shared" si="61"/>
        <v/>
      </c>
      <c r="R1341" s="2" t="str">
        <f t="shared" si="62"/>
        <v/>
      </c>
      <c r="S1341" s="2" t="str">
        <f>IFERROR(IF($F1341="","",INDEX(リスト!$C:$C,MATCH($F1341,リスト!$B:$B,0))),"")</f>
        <v/>
      </c>
      <c r="T1341" s="2" t="str">
        <f>IFERROR(IF($K1341="","",INDEX(リスト!$F:$F,MATCH($K1341,リスト!$E:$E,0))),"")</f>
        <v/>
      </c>
      <c r="U1341" s="2" t="str">
        <f>IF($B1341="","",RIGHT($G1341*1000+200+COUNTIF($G$2:$G1341,$G1341),9))</f>
        <v/>
      </c>
      <c r="V1341" s="2" t="str">
        <f>IF(OR($B1341="",設定!$I$15="",設定!$I$15="独立"),"",IF($M1341="","　－　",IF($L1341="",IF(設定!$I$15="所・名","　－　・"&amp;$M1341,IF(設定!$I$15="所/名","　－　 / "&amp;$M1341,IF(設定!$I$15="(所)名","(　－　) "&amp;$M1341,IF(設定!$I$15="名・所",$M1341&amp;"・　－　",IF(設定!$I$15="名/所",$M1341&amp;" / 　－　",IF(設定!$I$15="名(所)",$M1341&amp;"(　－　)")))))),IF(設定!$I$15="所・名",INDEX(リスト!$S$2:$S$48,MATCH($L1341,リスト!$R$2:$R$48,0))&amp;"・"&amp;$M1341,IF(設定!$I$15="所/名",INDEX(リスト!$S$2:$S$48,MATCH($L1341,リスト!$R$2:$R$48,0))&amp;" / "&amp;$M1341,IF(設定!$I$15="(所)名","("&amp;INDEX(リスト!$S$2:$S$48,MATCH($L1341,リスト!$R$2:$R$48,0))&amp;") "&amp;$M1341,IF(設定!$I$15="名・所",$M1341&amp;"・"&amp;INDEX(リスト!$S$2:$S$48,MATCH($L1341,リスト!$R$2:$R$48,0)),IF(設定!$I$15="名/所",$M1341&amp;" / "&amp;INDEX(リスト!$S$2:$S$48,MATCH($L1341,リスト!$R$2:$R$48,0)),IF(設定!$I$15="名(所)",$M1341&amp;" ("&amp;INDEX(リスト!$S$2:$S$48,MATCH($L1341,リスト!$R$2:$R$48,0))&amp;")")))))))))</f>
        <v/>
      </c>
    </row>
    <row r="1342" spans="15:22" x14ac:dyDescent="0.4">
      <c r="O1342" s="2" t="str">
        <f>IFERROR(IF($B1342="","",INDEX(所属情報!$E:$E,MATCH($A1342,所属情報!$A:$A,0))),"")</f>
        <v/>
      </c>
      <c r="P1342" s="2" t="str">
        <f t="shared" si="60"/>
        <v/>
      </c>
      <c r="Q1342" s="2" t="str">
        <f t="shared" si="61"/>
        <v/>
      </c>
      <c r="R1342" s="2" t="str">
        <f t="shared" si="62"/>
        <v/>
      </c>
      <c r="S1342" s="2" t="str">
        <f>IFERROR(IF($F1342="","",INDEX(リスト!$C:$C,MATCH($F1342,リスト!$B:$B,0))),"")</f>
        <v/>
      </c>
      <c r="T1342" s="2" t="str">
        <f>IFERROR(IF($K1342="","",INDEX(リスト!$F:$F,MATCH($K1342,リスト!$E:$E,0))),"")</f>
        <v/>
      </c>
      <c r="U1342" s="2" t="str">
        <f>IF($B1342="","",RIGHT($G1342*1000+200+COUNTIF($G$2:$G1342,$G1342),9))</f>
        <v/>
      </c>
      <c r="V1342" s="2" t="str">
        <f>IF(OR($B1342="",設定!$I$15="",設定!$I$15="独立"),"",IF($M1342="","　－　",IF($L1342="",IF(設定!$I$15="所・名","　－　・"&amp;$M1342,IF(設定!$I$15="所/名","　－　 / "&amp;$M1342,IF(設定!$I$15="(所)名","(　－　) "&amp;$M1342,IF(設定!$I$15="名・所",$M1342&amp;"・　－　",IF(設定!$I$15="名/所",$M1342&amp;" / 　－　",IF(設定!$I$15="名(所)",$M1342&amp;"(　－　)")))))),IF(設定!$I$15="所・名",INDEX(リスト!$S$2:$S$48,MATCH($L1342,リスト!$R$2:$R$48,0))&amp;"・"&amp;$M1342,IF(設定!$I$15="所/名",INDEX(リスト!$S$2:$S$48,MATCH($L1342,リスト!$R$2:$R$48,0))&amp;" / "&amp;$M1342,IF(設定!$I$15="(所)名","("&amp;INDEX(リスト!$S$2:$S$48,MATCH($L1342,リスト!$R$2:$R$48,0))&amp;") "&amp;$M1342,IF(設定!$I$15="名・所",$M1342&amp;"・"&amp;INDEX(リスト!$S$2:$S$48,MATCH($L1342,リスト!$R$2:$R$48,0)),IF(設定!$I$15="名/所",$M1342&amp;" / "&amp;INDEX(リスト!$S$2:$S$48,MATCH($L1342,リスト!$R$2:$R$48,0)),IF(設定!$I$15="名(所)",$M1342&amp;" ("&amp;INDEX(リスト!$S$2:$S$48,MATCH($L1342,リスト!$R$2:$R$48,0))&amp;")")))))))))</f>
        <v/>
      </c>
    </row>
    <row r="1343" spans="15:22" x14ac:dyDescent="0.4">
      <c r="O1343" s="2" t="str">
        <f>IFERROR(IF($B1343="","",INDEX(所属情報!$E:$E,MATCH($A1343,所属情報!$A:$A,0))),"")</f>
        <v/>
      </c>
      <c r="P1343" s="2" t="str">
        <f t="shared" si="60"/>
        <v/>
      </c>
      <c r="Q1343" s="2" t="str">
        <f t="shared" si="61"/>
        <v/>
      </c>
      <c r="R1343" s="2" t="str">
        <f t="shared" si="62"/>
        <v/>
      </c>
      <c r="S1343" s="2" t="str">
        <f>IFERROR(IF($F1343="","",INDEX(リスト!$C:$C,MATCH($F1343,リスト!$B:$B,0))),"")</f>
        <v/>
      </c>
      <c r="T1343" s="2" t="str">
        <f>IFERROR(IF($K1343="","",INDEX(リスト!$F:$F,MATCH($K1343,リスト!$E:$E,0))),"")</f>
        <v/>
      </c>
      <c r="U1343" s="2" t="str">
        <f>IF($B1343="","",RIGHT($G1343*1000+200+COUNTIF($G$2:$G1343,$G1343),9))</f>
        <v/>
      </c>
      <c r="V1343" s="2" t="str">
        <f>IF(OR($B1343="",設定!$I$15="",設定!$I$15="独立"),"",IF($M1343="","　－　",IF($L1343="",IF(設定!$I$15="所・名","　－　・"&amp;$M1343,IF(設定!$I$15="所/名","　－　 / "&amp;$M1343,IF(設定!$I$15="(所)名","(　－　) "&amp;$M1343,IF(設定!$I$15="名・所",$M1343&amp;"・　－　",IF(設定!$I$15="名/所",$M1343&amp;" / 　－　",IF(設定!$I$15="名(所)",$M1343&amp;"(　－　)")))))),IF(設定!$I$15="所・名",INDEX(リスト!$S$2:$S$48,MATCH($L1343,リスト!$R$2:$R$48,0))&amp;"・"&amp;$M1343,IF(設定!$I$15="所/名",INDEX(リスト!$S$2:$S$48,MATCH($L1343,リスト!$R$2:$R$48,0))&amp;" / "&amp;$M1343,IF(設定!$I$15="(所)名","("&amp;INDEX(リスト!$S$2:$S$48,MATCH($L1343,リスト!$R$2:$R$48,0))&amp;") "&amp;$M1343,IF(設定!$I$15="名・所",$M1343&amp;"・"&amp;INDEX(リスト!$S$2:$S$48,MATCH($L1343,リスト!$R$2:$R$48,0)),IF(設定!$I$15="名/所",$M1343&amp;" / "&amp;INDEX(リスト!$S$2:$S$48,MATCH($L1343,リスト!$R$2:$R$48,0)),IF(設定!$I$15="名(所)",$M1343&amp;" ("&amp;INDEX(リスト!$S$2:$S$48,MATCH($L1343,リスト!$R$2:$R$48,0))&amp;")")))))))))</f>
        <v/>
      </c>
    </row>
    <row r="1344" spans="15:22" x14ac:dyDescent="0.4">
      <c r="O1344" s="2" t="str">
        <f>IFERROR(IF($B1344="","",INDEX(所属情報!$E:$E,MATCH($A1344,所属情報!$A:$A,0))),"")</f>
        <v/>
      </c>
      <c r="P1344" s="2" t="str">
        <f t="shared" si="60"/>
        <v/>
      </c>
      <c r="Q1344" s="2" t="str">
        <f t="shared" si="61"/>
        <v/>
      </c>
      <c r="R1344" s="2" t="str">
        <f t="shared" si="62"/>
        <v/>
      </c>
      <c r="S1344" s="2" t="str">
        <f>IFERROR(IF($F1344="","",INDEX(リスト!$C:$C,MATCH($F1344,リスト!$B:$B,0))),"")</f>
        <v/>
      </c>
      <c r="T1344" s="2" t="str">
        <f>IFERROR(IF($K1344="","",INDEX(リスト!$F:$F,MATCH($K1344,リスト!$E:$E,0))),"")</f>
        <v/>
      </c>
      <c r="U1344" s="2" t="str">
        <f>IF($B1344="","",RIGHT($G1344*1000+200+COUNTIF($G$2:$G1344,$G1344),9))</f>
        <v/>
      </c>
      <c r="V1344" s="2" t="str">
        <f>IF(OR($B1344="",設定!$I$15="",設定!$I$15="独立"),"",IF($M1344="","　－　",IF($L1344="",IF(設定!$I$15="所・名","　－　・"&amp;$M1344,IF(設定!$I$15="所/名","　－　 / "&amp;$M1344,IF(設定!$I$15="(所)名","(　－　) "&amp;$M1344,IF(設定!$I$15="名・所",$M1344&amp;"・　－　",IF(設定!$I$15="名/所",$M1344&amp;" / 　－　",IF(設定!$I$15="名(所)",$M1344&amp;"(　－　)")))))),IF(設定!$I$15="所・名",INDEX(リスト!$S$2:$S$48,MATCH($L1344,リスト!$R$2:$R$48,0))&amp;"・"&amp;$M1344,IF(設定!$I$15="所/名",INDEX(リスト!$S$2:$S$48,MATCH($L1344,リスト!$R$2:$R$48,0))&amp;" / "&amp;$M1344,IF(設定!$I$15="(所)名","("&amp;INDEX(リスト!$S$2:$S$48,MATCH($L1344,リスト!$R$2:$R$48,0))&amp;") "&amp;$M1344,IF(設定!$I$15="名・所",$M1344&amp;"・"&amp;INDEX(リスト!$S$2:$S$48,MATCH($L1344,リスト!$R$2:$R$48,0)),IF(設定!$I$15="名/所",$M1344&amp;" / "&amp;INDEX(リスト!$S$2:$S$48,MATCH($L1344,リスト!$R$2:$R$48,0)),IF(設定!$I$15="名(所)",$M1344&amp;" ("&amp;INDEX(リスト!$S$2:$S$48,MATCH($L1344,リスト!$R$2:$R$48,0))&amp;")")))))))))</f>
        <v/>
      </c>
    </row>
    <row r="1345" spans="15:22" x14ac:dyDescent="0.4">
      <c r="O1345" s="2" t="str">
        <f>IFERROR(IF($B1345="","",INDEX(所属情報!$E:$E,MATCH($A1345,所属情報!$A:$A,0))),"")</f>
        <v/>
      </c>
      <c r="P1345" s="2" t="str">
        <f t="shared" si="60"/>
        <v/>
      </c>
      <c r="Q1345" s="2" t="str">
        <f t="shared" si="61"/>
        <v/>
      </c>
      <c r="R1345" s="2" t="str">
        <f t="shared" si="62"/>
        <v/>
      </c>
      <c r="S1345" s="2" t="str">
        <f>IFERROR(IF($F1345="","",INDEX(リスト!$C:$C,MATCH($F1345,リスト!$B:$B,0))),"")</f>
        <v/>
      </c>
      <c r="T1345" s="2" t="str">
        <f>IFERROR(IF($K1345="","",INDEX(リスト!$F:$F,MATCH($K1345,リスト!$E:$E,0))),"")</f>
        <v/>
      </c>
      <c r="U1345" s="2" t="str">
        <f>IF($B1345="","",RIGHT($G1345*1000+200+COUNTIF($G$2:$G1345,$G1345),9))</f>
        <v/>
      </c>
      <c r="V1345" s="2" t="str">
        <f>IF(OR($B1345="",設定!$I$15="",設定!$I$15="独立"),"",IF($M1345="","　－　",IF($L1345="",IF(設定!$I$15="所・名","　－　・"&amp;$M1345,IF(設定!$I$15="所/名","　－　 / "&amp;$M1345,IF(設定!$I$15="(所)名","(　－　) "&amp;$M1345,IF(設定!$I$15="名・所",$M1345&amp;"・　－　",IF(設定!$I$15="名/所",$M1345&amp;" / 　－　",IF(設定!$I$15="名(所)",$M1345&amp;"(　－　)")))))),IF(設定!$I$15="所・名",INDEX(リスト!$S$2:$S$48,MATCH($L1345,リスト!$R$2:$R$48,0))&amp;"・"&amp;$M1345,IF(設定!$I$15="所/名",INDEX(リスト!$S$2:$S$48,MATCH($L1345,リスト!$R$2:$R$48,0))&amp;" / "&amp;$M1345,IF(設定!$I$15="(所)名","("&amp;INDEX(リスト!$S$2:$S$48,MATCH($L1345,リスト!$R$2:$R$48,0))&amp;") "&amp;$M1345,IF(設定!$I$15="名・所",$M1345&amp;"・"&amp;INDEX(リスト!$S$2:$S$48,MATCH($L1345,リスト!$R$2:$R$48,0)),IF(設定!$I$15="名/所",$M1345&amp;" / "&amp;INDEX(リスト!$S$2:$S$48,MATCH($L1345,リスト!$R$2:$R$48,0)),IF(設定!$I$15="名(所)",$M1345&amp;" ("&amp;INDEX(リスト!$S$2:$S$48,MATCH($L1345,リスト!$R$2:$R$48,0))&amp;")")))))))))</f>
        <v/>
      </c>
    </row>
    <row r="1346" spans="15:22" x14ac:dyDescent="0.4">
      <c r="O1346" s="2" t="str">
        <f>IFERROR(IF($B1346="","",INDEX(所属情報!$E:$E,MATCH($A1346,所属情報!$A:$A,0))),"")</f>
        <v/>
      </c>
      <c r="P1346" s="2" t="str">
        <f t="shared" si="60"/>
        <v/>
      </c>
      <c r="Q1346" s="2" t="str">
        <f t="shared" si="61"/>
        <v/>
      </c>
      <c r="R1346" s="2" t="str">
        <f t="shared" si="62"/>
        <v/>
      </c>
      <c r="S1346" s="2" t="str">
        <f>IFERROR(IF($F1346="","",INDEX(リスト!$C:$C,MATCH($F1346,リスト!$B:$B,0))),"")</f>
        <v/>
      </c>
      <c r="T1346" s="2" t="str">
        <f>IFERROR(IF($K1346="","",INDEX(リスト!$F:$F,MATCH($K1346,リスト!$E:$E,0))),"")</f>
        <v/>
      </c>
      <c r="U1346" s="2" t="str">
        <f>IF($B1346="","",RIGHT($G1346*1000+200+COUNTIF($G$2:$G1346,$G1346),9))</f>
        <v/>
      </c>
      <c r="V1346" s="2" t="str">
        <f>IF(OR($B1346="",設定!$I$15="",設定!$I$15="独立"),"",IF($M1346="","　－　",IF($L1346="",IF(設定!$I$15="所・名","　－　・"&amp;$M1346,IF(設定!$I$15="所/名","　－　 / "&amp;$M1346,IF(設定!$I$15="(所)名","(　－　) "&amp;$M1346,IF(設定!$I$15="名・所",$M1346&amp;"・　－　",IF(設定!$I$15="名/所",$M1346&amp;" / 　－　",IF(設定!$I$15="名(所)",$M1346&amp;"(　－　)")))))),IF(設定!$I$15="所・名",INDEX(リスト!$S$2:$S$48,MATCH($L1346,リスト!$R$2:$R$48,0))&amp;"・"&amp;$M1346,IF(設定!$I$15="所/名",INDEX(リスト!$S$2:$S$48,MATCH($L1346,リスト!$R$2:$R$48,0))&amp;" / "&amp;$M1346,IF(設定!$I$15="(所)名","("&amp;INDEX(リスト!$S$2:$S$48,MATCH($L1346,リスト!$R$2:$R$48,0))&amp;") "&amp;$M1346,IF(設定!$I$15="名・所",$M1346&amp;"・"&amp;INDEX(リスト!$S$2:$S$48,MATCH($L1346,リスト!$R$2:$R$48,0)),IF(設定!$I$15="名/所",$M1346&amp;" / "&amp;INDEX(リスト!$S$2:$S$48,MATCH($L1346,リスト!$R$2:$R$48,0)),IF(設定!$I$15="名(所)",$M1346&amp;" ("&amp;INDEX(リスト!$S$2:$S$48,MATCH($L1346,リスト!$R$2:$R$48,0))&amp;")")))))))))</f>
        <v/>
      </c>
    </row>
    <row r="1347" spans="15:22" x14ac:dyDescent="0.4">
      <c r="O1347" s="2" t="str">
        <f>IFERROR(IF($B1347="","",INDEX(所属情報!$E:$E,MATCH($A1347,所属情報!$A:$A,0))),"")</f>
        <v/>
      </c>
      <c r="P1347" s="2" t="str">
        <f t="shared" ref="P1347:P1410" si="63">IF($C1347="","",IF($E1347="",$C1347,$C1347&amp;" ("&amp;$E1347&amp;")"))</f>
        <v/>
      </c>
      <c r="Q1347" s="2" t="str">
        <f t="shared" ref="Q1347:Q1410" si="64">IF($D1347="","",ASC($D1347))</f>
        <v/>
      </c>
      <c r="R1347" s="2" t="str">
        <f t="shared" ref="R1347:R1410" si="65">IF($I1347="","",UPPER($I1347)&amp;" "&amp;UPPER(LEFT($J1347,1))&amp;LOWER(RIGHT($J1347,LEN($J1347)-1))&amp;" ("&amp;MID($G1347,3,2)&amp;")")</f>
        <v/>
      </c>
      <c r="S1347" s="2" t="str">
        <f>IFERROR(IF($F1347="","",INDEX(リスト!$C:$C,MATCH($F1347,リスト!$B:$B,0))),"")</f>
        <v/>
      </c>
      <c r="T1347" s="2" t="str">
        <f>IFERROR(IF($K1347="","",INDEX(リスト!$F:$F,MATCH($K1347,リスト!$E:$E,0))),"")</f>
        <v/>
      </c>
      <c r="U1347" s="2" t="str">
        <f>IF($B1347="","",RIGHT($G1347*1000+200+COUNTIF($G$2:$G1347,$G1347),9))</f>
        <v/>
      </c>
      <c r="V1347" s="2" t="str">
        <f>IF(OR($B1347="",設定!$I$15="",設定!$I$15="独立"),"",IF($M1347="","　－　",IF($L1347="",IF(設定!$I$15="所・名","　－　・"&amp;$M1347,IF(設定!$I$15="所/名","　－　 / "&amp;$M1347,IF(設定!$I$15="(所)名","(　－　) "&amp;$M1347,IF(設定!$I$15="名・所",$M1347&amp;"・　－　",IF(設定!$I$15="名/所",$M1347&amp;" / 　－　",IF(設定!$I$15="名(所)",$M1347&amp;"(　－　)")))))),IF(設定!$I$15="所・名",INDEX(リスト!$S$2:$S$48,MATCH($L1347,リスト!$R$2:$R$48,0))&amp;"・"&amp;$M1347,IF(設定!$I$15="所/名",INDEX(リスト!$S$2:$S$48,MATCH($L1347,リスト!$R$2:$R$48,0))&amp;" / "&amp;$M1347,IF(設定!$I$15="(所)名","("&amp;INDEX(リスト!$S$2:$S$48,MATCH($L1347,リスト!$R$2:$R$48,0))&amp;") "&amp;$M1347,IF(設定!$I$15="名・所",$M1347&amp;"・"&amp;INDEX(リスト!$S$2:$S$48,MATCH($L1347,リスト!$R$2:$R$48,0)),IF(設定!$I$15="名/所",$M1347&amp;" / "&amp;INDEX(リスト!$S$2:$S$48,MATCH($L1347,リスト!$R$2:$R$48,0)),IF(設定!$I$15="名(所)",$M1347&amp;" ("&amp;INDEX(リスト!$S$2:$S$48,MATCH($L1347,リスト!$R$2:$R$48,0))&amp;")")))))))))</f>
        <v/>
      </c>
    </row>
    <row r="1348" spans="15:22" x14ac:dyDescent="0.4">
      <c r="O1348" s="2" t="str">
        <f>IFERROR(IF($B1348="","",INDEX(所属情報!$E:$E,MATCH($A1348,所属情報!$A:$A,0))),"")</f>
        <v/>
      </c>
      <c r="P1348" s="2" t="str">
        <f t="shared" si="63"/>
        <v/>
      </c>
      <c r="Q1348" s="2" t="str">
        <f t="shared" si="64"/>
        <v/>
      </c>
      <c r="R1348" s="2" t="str">
        <f t="shared" si="65"/>
        <v/>
      </c>
      <c r="S1348" s="2" t="str">
        <f>IFERROR(IF($F1348="","",INDEX(リスト!$C:$C,MATCH($F1348,リスト!$B:$B,0))),"")</f>
        <v/>
      </c>
      <c r="T1348" s="2" t="str">
        <f>IFERROR(IF($K1348="","",INDEX(リスト!$F:$F,MATCH($K1348,リスト!$E:$E,0))),"")</f>
        <v/>
      </c>
      <c r="U1348" s="2" t="str">
        <f>IF($B1348="","",RIGHT($G1348*1000+200+COUNTIF($G$2:$G1348,$G1348),9))</f>
        <v/>
      </c>
      <c r="V1348" s="2" t="str">
        <f>IF(OR($B1348="",設定!$I$15="",設定!$I$15="独立"),"",IF($M1348="","　－　",IF($L1348="",IF(設定!$I$15="所・名","　－　・"&amp;$M1348,IF(設定!$I$15="所/名","　－　 / "&amp;$M1348,IF(設定!$I$15="(所)名","(　－　) "&amp;$M1348,IF(設定!$I$15="名・所",$M1348&amp;"・　－　",IF(設定!$I$15="名/所",$M1348&amp;" / 　－　",IF(設定!$I$15="名(所)",$M1348&amp;"(　－　)")))))),IF(設定!$I$15="所・名",INDEX(リスト!$S$2:$S$48,MATCH($L1348,リスト!$R$2:$R$48,0))&amp;"・"&amp;$M1348,IF(設定!$I$15="所/名",INDEX(リスト!$S$2:$S$48,MATCH($L1348,リスト!$R$2:$R$48,0))&amp;" / "&amp;$M1348,IF(設定!$I$15="(所)名","("&amp;INDEX(リスト!$S$2:$S$48,MATCH($L1348,リスト!$R$2:$R$48,0))&amp;") "&amp;$M1348,IF(設定!$I$15="名・所",$M1348&amp;"・"&amp;INDEX(リスト!$S$2:$S$48,MATCH($L1348,リスト!$R$2:$R$48,0)),IF(設定!$I$15="名/所",$M1348&amp;" / "&amp;INDEX(リスト!$S$2:$S$48,MATCH($L1348,リスト!$R$2:$R$48,0)),IF(設定!$I$15="名(所)",$M1348&amp;" ("&amp;INDEX(リスト!$S$2:$S$48,MATCH($L1348,リスト!$R$2:$R$48,0))&amp;")")))))))))</f>
        <v/>
      </c>
    </row>
    <row r="1349" spans="15:22" x14ac:dyDescent="0.4">
      <c r="O1349" s="2" t="str">
        <f>IFERROR(IF($B1349="","",INDEX(所属情報!$E:$E,MATCH($A1349,所属情報!$A:$A,0))),"")</f>
        <v/>
      </c>
      <c r="P1349" s="2" t="str">
        <f t="shared" si="63"/>
        <v/>
      </c>
      <c r="Q1349" s="2" t="str">
        <f t="shared" si="64"/>
        <v/>
      </c>
      <c r="R1349" s="2" t="str">
        <f t="shared" si="65"/>
        <v/>
      </c>
      <c r="S1349" s="2" t="str">
        <f>IFERROR(IF($F1349="","",INDEX(リスト!$C:$C,MATCH($F1349,リスト!$B:$B,0))),"")</f>
        <v/>
      </c>
      <c r="T1349" s="2" t="str">
        <f>IFERROR(IF($K1349="","",INDEX(リスト!$F:$F,MATCH($K1349,リスト!$E:$E,0))),"")</f>
        <v/>
      </c>
      <c r="U1349" s="2" t="str">
        <f>IF($B1349="","",RIGHT($G1349*1000+200+COUNTIF($G$2:$G1349,$G1349),9))</f>
        <v/>
      </c>
      <c r="V1349" s="2" t="str">
        <f>IF(OR($B1349="",設定!$I$15="",設定!$I$15="独立"),"",IF($M1349="","　－　",IF($L1349="",IF(設定!$I$15="所・名","　－　・"&amp;$M1349,IF(設定!$I$15="所/名","　－　 / "&amp;$M1349,IF(設定!$I$15="(所)名","(　－　) "&amp;$M1349,IF(設定!$I$15="名・所",$M1349&amp;"・　－　",IF(設定!$I$15="名/所",$M1349&amp;" / 　－　",IF(設定!$I$15="名(所)",$M1349&amp;"(　－　)")))))),IF(設定!$I$15="所・名",INDEX(リスト!$S$2:$S$48,MATCH($L1349,リスト!$R$2:$R$48,0))&amp;"・"&amp;$M1349,IF(設定!$I$15="所/名",INDEX(リスト!$S$2:$S$48,MATCH($L1349,リスト!$R$2:$R$48,0))&amp;" / "&amp;$M1349,IF(設定!$I$15="(所)名","("&amp;INDEX(リスト!$S$2:$S$48,MATCH($L1349,リスト!$R$2:$R$48,0))&amp;") "&amp;$M1349,IF(設定!$I$15="名・所",$M1349&amp;"・"&amp;INDEX(リスト!$S$2:$S$48,MATCH($L1349,リスト!$R$2:$R$48,0)),IF(設定!$I$15="名/所",$M1349&amp;" / "&amp;INDEX(リスト!$S$2:$S$48,MATCH($L1349,リスト!$R$2:$R$48,0)),IF(設定!$I$15="名(所)",$M1349&amp;" ("&amp;INDEX(リスト!$S$2:$S$48,MATCH($L1349,リスト!$R$2:$R$48,0))&amp;")")))))))))</f>
        <v/>
      </c>
    </row>
    <row r="1350" spans="15:22" x14ac:dyDescent="0.4">
      <c r="O1350" s="2" t="str">
        <f>IFERROR(IF($B1350="","",INDEX(所属情報!$E:$E,MATCH($A1350,所属情報!$A:$A,0))),"")</f>
        <v/>
      </c>
      <c r="P1350" s="2" t="str">
        <f t="shared" si="63"/>
        <v/>
      </c>
      <c r="Q1350" s="2" t="str">
        <f t="shared" si="64"/>
        <v/>
      </c>
      <c r="R1350" s="2" t="str">
        <f t="shared" si="65"/>
        <v/>
      </c>
      <c r="S1350" s="2" t="str">
        <f>IFERROR(IF($F1350="","",INDEX(リスト!$C:$C,MATCH($F1350,リスト!$B:$B,0))),"")</f>
        <v/>
      </c>
      <c r="T1350" s="2" t="str">
        <f>IFERROR(IF($K1350="","",INDEX(リスト!$F:$F,MATCH($K1350,リスト!$E:$E,0))),"")</f>
        <v/>
      </c>
      <c r="U1350" s="2" t="str">
        <f>IF($B1350="","",RIGHT($G1350*1000+200+COUNTIF($G$2:$G1350,$G1350),9))</f>
        <v/>
      </c>
      <c r="V1350" s="2" t="str">
        <f>IF(OR($B1350="",設定!$I$15="",設定!$I$15="独立"),"",IF($M1350="","　－　",IF($L1350="",IF(設定!$I$15="所・名","　－　・"&amp;$M1350,IF(設定!$I$15="所/名","　－　 / "&amp;$M1350,IF(設定!$I$15="(所)名","(　－　) "&amp;$M1350,IF(設定!$I$15="名・所",$M1350&amp;"・　－　",IF(設定!$I$15="名/所",$M1350&amp;" / 　－　",IF(設定!$I$15="名(所)",$M1350&amp;"(　－　)")))))),IF(設定!$I$15="所・名",INDEX(リスト!$S$2:$S$48,MATCH($L1350,リスト!$R$2:$R$48,0))&amp;"・"&amp;$M1350,IF(設定!$I$15="所/名",INDEX(リスト!$S$2:$S$48,MATCH($L1350,リスト!$R$2:$R$48,0))&amp;" / "&amp;$M1350,IF(設定!$I$15="(所)名","("&amp;INDEX(リスト!$S$2:$S$48,MATCH($L1350,リスト!$R$2:$R$48,0))&amp;") "&amp;$M1350,IF(設定!$I$15="名・所",$M1350&amp;"・"&amp;INDEX(リスト!$S$2:$S$48,MATCH($L1350,リスト!$R$2:$R$48,0)),IF(設定!$I$15="名/所",$M1350&amp;" / "&amp;INDEX(リスト!$S$2:$S$48,MATCH($L1350,リスト!$R$2:$R$48,0)),IF(設定!$I$15="名(所)",$M1350&amp;" ("&amp;INDEX(リスト!$S$2:$S$48,MATCH($L1350,リスト!$R$2:$R$48,0))&amp;")")))))))))</f>
        <v/>
      </c>
    </row>
    <row r="1351" spans="15:22" x14ac:dyDescent="0.4">
      <c r="O1351" s="2" t="str">
        <f>IFERROR(IF($B1351="","",INDEX(所属情報!$E:$E,MATCH($A1351,所属情報!$A:$A,0))),"")</f>
        <v/>
      </c>
      <c r="P1351" s="2" t="str">
        <f t="shared" si="63"/>
        <v/>
      </c>
      <c r="Q1351" s="2" t="str">
        <f t="shared" si="64"/>
        <v/>
      </c>
      <c r="R1351" s="2" t="str">
        <f t="shared" si="65"/>
        <v/>
      </c>
      <c r="S1351" s="2" t="str">
        <f>IFERROR(IF($F1351="","",INDEX(リスト!$C:$C,MATCH($F1351,リスト!$B:$B,0))),"")</f>
        <v/>
      </c>
      <c r="T1351" s="2" t="str">
        <f>IFERROR(IF($K1351="","",INDEX(リスト!$F:$F,MATCH($K1351,リスト!$E:$E,0))),"")</f>
        <v/>
      </c>
      <c r="U1351" s="2" t="str">
        <f>IF($B1351="","",RIGHT($G1351*1000+200+COUNTIF($G$2:$G1351,$G1351),9))</f>
        <v/>
      </c>
      <c r="V1351" s="2" t="str">
        <f>IF(OR($B1351="",設定!$I$15="",設定!$I$15="独立"),"",IF($M1351="","　－　",IF($L1351="",IF(設定!$I$15="所・名","　－　・"&amp;$M1351,IF(設定!$I$15="所/名","　－　 / "&amp;$M1351,IF(設定!$I$15="(所)名","(　－　) "&amp;$M1351,IF(設定!$I$15="名・所",$M1351&amp;"・　－　",IF(設定!$I$15="名/所",$M1351&amp;" / 　－　",IF(設定!$I$15="名(所)",$M1351&amp;"(　－　)")))))),IF(設定!$I$15="所・名",INDEX(リスト!$S$2:$S$48,MATCH($L1351,リスト!$R$2:$R$48,0))&amp;"・"&amp;$M1351,IF(設定!$I$15="所/名",INDEX(リスト!$S$2:$S$48,MATCH($L1351,リスト!$R$2:$R$48,0))&amp;" / "&amp;$M1351,IF(設定!$I$15="(所)名","("&amp;INDEX(リスト!$S$2:$S$48,MATCH($L1351,リスト!$R$2:$R$48,0))&amp;") "&amp;$M1351,IF(設定!$I$15="名・所",$M1351&amp;"・"&amp;INDEX(リスト!$S$2:$S$48,MATCH($L1351,リスト!$R$2:$R$48,0)),IF(設定!$I$15="名/所",$M1351&amp;" / "&amp;INDEX(リスト!$S$2:$S$48,MATCH($L1351,リスト!$R$2:$R$48,0)),IF(設定!$I$15="名(所)",$M1351&amp;" ("&amp;INDEX(リスト!$S$2:$S$48,MATCH($L1351,リスト!$R$2:$R$48,0))&amp;")")))))))))</f>
        <v/>
      </c>
    </row>
    <row r="1352" spans="15:22" x14ac:dyDescent="0.4">
      <c r="O1352" s="2" t="str">
        <f>IFERROR(IF($B1352="","",INDEX(所属情報!$E:$E,MATCH($A1352,所属情報!$A:$A,0))),"")</f>
        <v/>
      </c>
      <c r="P1352" s="2" t="str">
        <f t="shared" si="63"/>
        <v/>
      </c>
      <c r="Q1352" s="2" t="str">
        <f t="shared" si="64"/>
        <v/>
      </c>
      <c r="R1352" s="2" t="str">
        <f t="shared" si="65"/>
        <v/>
      </c>
      <c r="S1352" s="2" t="str">
        <f>IFERROR(IF($F1352="","",INDEX(リスト!$C:$C,MATCH($F1352,リスト!$B:$B,0))),"")</f>
        <v/>
      </c>
      <c r="T1352" s="2" t="str">
        <f>IFERROR(IF($K1352="","",INDEX(リスト!$F:$F,MATCH($K1352,リスト!$E:$E,0))),"")</f>
        <v/>
      </c>
      <c r="U1352" s="2" t="str">
        <f>IF($B1352="","",RIGHT($G1352*1000+200+COUNTIF($G$2:$G1352,$G1352),9))</f>
        <v/>
      </c>
      <c r="V1352" s="2" t="str">
        <f>IF(OR($B1352="",設定!$I$15="",設定!$I$15="独立"),"",IF($M1352="","　－　",IF($L1352="",IF(設定!$I$15="所・名","　－　・"&amp;$M1352,IF(設定!$I$15="所/名","　－　 / "&amp;$M1352,IF(設定!$I$15="(所)名","(　－　) "&amp;$M1352,IF(設定!$I$15="名・所",$M1352&amp;"・　－　",IF(設定!$I$15="名/所",$M1352&amp;" / 　－　",IF(設定!$I$15="名(所)",$M1352&amp;"(　－　)")))))),IF(設定!$I$15="所・名",INDEX(リスト!$S$2:$S$48,MATCH($L1352,リスト!$R$2:$R$48,0))&amp;"・"&amp;$M1352,IF(設定!$I$15="所/名",INDEX(リスト!$S$2:$S$48,MATCH($L1352,リスト!$R$2:$R$48,0))&amp;" / "&amp;$M1352,IF(設定!$I$15="(所)名","("&amp;INDEX(リスト!$S$2:$S$48,MATCH($L1352,リスト!$R$2:$R$48,0))&amp;") "&amp;$M1352,IF(設定!$I$15="名・所",$M1352&amp;"・"&amp;INDEX(リスト!$S$2:$S$48,MATCH($L1352,リスト!$R$2:$R$48,0)),IF(設定!$I$15="名/所",$M1352&amp;" / "&amp;INDEX(リスト!$S$2:$S$48,MATCH($L1352,リスト!$R$2:$R$48,0)),IF(設定!$I$15="名(所)",$M1352&amp;" ("&amp;INDEX(リスト!$S$2:$S$48,MATCH($L1352,リスト!$R$2:$R$48,0))&amp;")")))))))))</f>
        <v/>
      </c>
    </row>
    <row r="1353" spans="15:22" x14ac:dyDescent="0.4">
      <c r="O1353" s="2" t="str">
        <f>IFERROR(IF($B1353="","",INDEX(所属情報!$E:$E,MATCH($A1353,所属情報!$A:$A,0))),"")</f>
        <v/>
      </c>
      <c r="P1353" s="2" t="str">
        <f t="shared" si="63"/>
        <v/>
      </c>
      <c r="Q1353" s="2" t="str">
        <f t="shared" si="64"/>
        <v/>
      </c>
      <c r="R1353" s="2" t="str">
        <f t="shared" si="65"/>
        <v/>
      </c>
      <c r="S1353" s="2" t="str">
        <f>IFERROR(IF($F1353="","",INDEX(リスト!$C:$C,MATCH($F1353,リスト!$B:$B,0))),"")</f>
        <v/>
      </c>
      <c r="T1353" s="2" t="str">
        <f>IFERROR(IF($K1353="","",INDEX(リスト!$F:$F,MATCH($K1353,リスト!$E:$E,0))),"")</f>
        <v/>
      </c>
      <c r="U1353" s="2" t="str">
        <f>IF($B1353="","",RIGHT($G1353*1000+200+COUNTIF($G$2:$G1353,$G1353),9))</f>
        <v/>
      </c>
      <c r="V1353" s="2" t="str">
        <f>IF(OR($B1353="",設定!$I$15="",設定!$I$15="独立"),"",IF($M1353="","　－　",IF($L1353="",IF(設定!$I$15="所・名","　－　・"&amp;$M1353,IF(設定!$I$15="所/名","　－　 / "&amp;$M1353,IF(設定!$I$15="(所)名","(　－　) "&amp;$M1353,IF(設定!$I$15="名・所",$M1353&amp;"・　－　",IF(設定!$I$15="名/所",$M1353&amp;" / 　－　",IF(設定!$I$15="名(所)",$M1353&amp;"(　－　)")))))),IF(設定!$I$15="所・名",INDEX(リスト!$S$2:$S$48,MATCH($L1353,リスト!$R$2:$R$48,0))&amp;"・"&amp;$M1353,IF(設定!$I$15="所/名",INDEX(リスト!$S$2:$S$48,MATCH($L1353,リスト!$R$2:$R$48,0))&amp;" / "&amp;$M1353,IF(設定!$I$15="(所)名","("&amp;INDEX(リスト!$S$2:$S$48,MATCH($L1353,リスト!$R$2:$R$48,0))&amp;") "&amp;$M1353,IF(設定!$I$15="名・所",$M1353&amp;"・"&amp;INDEX(リスト!$S$2:$S$48,MATCH($L1353,リスト!$R$2:$R$48,0)),IF(設定!$I$15="名/所",$M1353&amp;" / "&amp;INDEX(リスト!$S$2:$S$48,MATCH($L1353,リスト!$R$2:$R$48,0)),IF(設定!$I$15="名(所)",$M1353&amp;" ("&amp;INDEX(リスト!$S$2:$S$48,MATCH($L1353,リスト!$R$2:$R$48,0))&amp;")")))))))))</f>
        <v/>
      </c>
    </row>
    <row r="1354" spans="15:22" x14ac:dyDescent="0.4">
      <c r="O1354" s="2" t="str">
        <f>IFERROR(IF($B1354="","",INDEX(所属情報!$E:$E,MATCH($A1354,所属情報!$A:$A,0))),"")</f>
        <v/>
      </c>
      <c r="P1354" s="2" t="str">
        <f t="shared" si="63"/>
        <v/>
      </c>
      <c r="Q1354" s="2" t="str">
        <f t="shared" si="64"/>
        <v/>
      </c>
      <c r="R1354" s="2" t="str">
        <f t="shared" si="65"/>
        <v/>
      </c>
      <c r="S1354" s="2" t="str">
        <f>IFERROR(IF($F1354="","",INDEX(リスト!$C:$C,MATCH($F1354,リスト!$B:$B,0))),"")</f>
        <v/>
      </c>
      <c r="T1354" s="2" t="str">
        <f>IFERROR(IF($K1354="","",INDEX(リスト!$F:$F,MATCH($K1354,リスト!$E:$E,0))),"")</f>
        <v/>
      </c>
      <c r="U1354" s="2" t="str">
        <f>IF($B1354="","",RIGHT($G1354*1000+200+COUNTIF($G$2:$G1354,$G1354),9))</f>
        <v/>
      </c>
      <c r="V1354" s="2" t="str">
        <f>IF(OR($B1354="",設定!$I$15="",設定!$I$15="独立"),"",IF($M1354="","　－　",IF($L1354="",IF(設定!$I$15="所・名","　－　・"&amp;$M1354,IF(設定!$I$15="所/名","　－　 / "&amp;$M1354,IF(設定!$I$15="(所)名","(　－　) "&amp;$M1354,IF(設定!$I$15="名・所",$M1354&amp;"・　－　",IF(設定!$I$15="名/所",$M1354&amp;" / 　－　",IF(設定!$I$15="名(所)",$M1354&amp;"(　－　)")))))),IF(設定!$I$15="所・名",INDEX(リスト!$S$2:$S$48,MATCH($L1354,リスト!$R$2:$R$48,0))&amp;"・"&amp;$M1354,IF(設定!$I$15="所/名",INDEX(リスト!$S$2:$S$48,MATCH($L1354,リスト!$R$2:$R$48,0))&amp;" / "&amp;$M1354,IF(設定!$I$15="(所)名","("&amp;INDEX(リスト!$S$2:$S$48,MATCH($L1354,リスト!$R$2:$R$48,0))&amp;") "&amp;$M1354,IF(設定!$I$15="名・所",$M1354&amp;"・"&amp;INDEX(リスト!$S$2:$S$48,MATCH($L1354,リスト!$R$2:$R$48,0)),IF(設定!$I$15="名/所",$M1354&amp;" / "&amp;INDEX(リスト!$S$2:$S$48,MATCH($L1354,リスト!$R$2:$R$48,0)),IF(設定!$I$15="名(所)",$M1354&amp;" ("&amp;INDEX(リスト!$S$2:$S$48,MATCH($L1354,リスト!$R$2:$R$48,0))&amp;")")))))))))</f>
        <v/>
      </c>
    </row>
    <row r="1355" spans="15:22" x14ac:dyDescent="0.4">
      <c r="O1355" s="2" t="str">
        <f>IFERROR(IF($B1355="","",INDEX(所属情報!$E:$E,MATCH($A1355,所属情報!$A:$A,0))),"")</f>
        <v/>
      </c>
      <c r="P1355" s="2" t="str">
        <f t="shared" si="63"/>
        <v/>
      </c>
      <c r="Q1355" s="2" t="str">
        <f t="shared" si="64"/>
        <v/>
      </c>
      <c r="R1355" s="2" t="str">
        <f t="shared" si="65"/>
        <v/>
      </c>
      <c r="S1355" s="2" t="str">
        <f>IFERROR(IF($F1355="","",INDEX(リスト!$C:$C,MATCH($F1355,リスト!$B:$B,0))),"")</f>
        <v/>
      </c>
      <c r="T1355" s="2" t="str">
        <f>IFERROR(IF($K1355="","",INDEX(リスト!$F:$F,MATCH($K1355,リスト!$E:$E,0))),"")</f>
        <v/>
      </c>
      <c r="U1355" s="2" t="str">
        <f>IF($B1355="","",RIGHT($G1355*1000+200+COUNTIF($G$2:$G1355,$G1355),9))</f>
        <v/>
      </c>
      <c r="V1355" s="2" t="str">
        <f>IF(OR($B1355="",設定!$I$15="",設定!$I$15="独立"),"",IF($M1355="","　－　",IF($L1355="",IF(設定!$I$15="所・名","　－　・"&amp;$M1355,IF(設定!$I$15="所/名","　－　 / "&amp;$M1355,IF(設定!$I$15="(所)名","(　－　) "&amp;$M1355,IF(設定!$I$15="名・所",$M1355&amp;"・　－　",IF(設定!$I$15="名/所",$M1355&amp;" / 　－　",IF(設定!$I$15="名(所)",$M1355&amp;"(　－　)")))))),IF(設定!$I$15="所・名",INDEX(リスト!$S$2:$S$48,MATCH($L1355,リスト!$R$2:$R$48,0))&amp;"・"&amp;$M1355,IF(設定!$I$15="所/名",INDEX(リスト!$S$2:$S$48,MATCH($L1355,リスト!$R$2:$R$48,0))&amp;" / "&amp;$M1355,IF(設定!$I$15="(所)名","("&amp;INDEX(リスト!$S$2:$S$48,MATCH($L1355,リスト!$R$2:$R$48,0))&amp;") "&amp;$M1355,IF(設定!$I$15="名・所",$M1355&amp;"・"&amp;INDEX(リスト!$S$2:$S$48,MATCH($L1355,リスト!$R$2:$R$48,0)),IF(設定!$I$15="名/所",$M1355&amp;" / "&amp;INDEX(リスト!$S$2:$S$48,MATCH($L1355,リスト!$R$2:$R$48,0)),IF(設定!$I$15="名(所)",$M1355&amp;" ("&amp;INDEX(リスト!$S$2:$S$48,MATCH($L1355,リスト!$R$2:$R$48,0))&amp;")")))))))))</f>
        <v/>
      </c>
    </row>
    <row r="1356" spans="15:22" x14ac:dyDescent="0.4">
      <c r="O1356" s="2" t="str">
        <f>IFERROR(IF($B1356="","",INDEX(所属情報!$E:$E,MATCH($A1356,所属情報!$A:$A,0))),"")</f>
        <v/>
      </c>
      <c r="P1356" s="2" t="str">
        <f t="shared" si="63"/>
        <v/>
      </c>
      <c r="Q1356" s="2" t="str">
        <f t="shared" si="64"/>
        <v/>
      </c>
      <c r="R1356" s="2" t="str">
        <f t="shared" si="65"/>
        <v/>
      </c>
      <c r="S1356" s="2" t="str">
        <f>IFERROR(IF($F1356="","",INDEX(リスト!$C:$C,MATCH($F1356,リスト!$B:$B,0))),"")</f>
        <v/>
      </c>
      <c r="T1356" s="2" t="str">
        <f>IFERROR(IF($K1356="","",INDEX(リスト!$F:$F,MATCH($K1356,リスト!$E:$E,0))),"")</f>
        <v/>
      </c>
      <c r="U1356" s="2" t="str">
        <f>IF($B1356="","",RIGHT($G1356*1000+200+COUNTIF($G$2:$G1356,$G1356),9))</f>
        <v/>
      </c>
      <c r="V1356" s="2" t="str">
        <f>IF(OR($B1356="",設定!$I$15="",設定!$I$15="独立"),"",IF($M1356="","　－　",IF($L1356="",IF(設定!$I$15="所・名","　－　・"&amp;$M1356,IF(設定!$I$15="所/名","　－　 / "&amp;$M1356,IF(設定!$I$15="(所)名","(　－　) "&amp;$M1356,IF(設定!$I$15="名・所",$M1356&amp;"・　－　",IF(設定!$I$15="名/所",$M1356&amp;" / 　－　",IF(設定!$I$15="名(所)",$M1356&amp;"(　－　)")))))),IF(設定!$I$15="所・名",INDEX(リスト!$S$2:$S$48,MATCH($L1356,リスト!$R$2:$R$48,0))&amp;"・"&amp;$M1356,IF(設定!$I$15="所/名",INDEX(リスト!$S$2:$S$48,MATCH($L1356,リスト!$R$2:$R$48,0))&amp;" / "&amp;$M1356,IF(設定!$I$15="(所)名","("&amp;INDEX(リスト!$S$2:$S$48,MATCH($L1356,リスト!$R$2:$R$48,0))&amp;") "&amp;$M1356,IF(設定!$I$15="名・所",$M1356&amp;"・"&amp;INDEX(リスト!$S$2:$S$48,MATCH($L1356,リスト!$R$2:$R$48,0)),IF(設定!$I$15="名/所",$M1356&amp;" / "&amp;INDEX(リスト!$S$2:$S$48,MATCH($L1356,リスト!$R$2:$R$48,0)),IF(設定!$I$15="名(所)",$M1356&amp;" ("&amp;INDEX(リスト!$S$2:$S$48,MATCH($L1356,リスト!$R$2:$R$48,0))&amp;")")))))))))</f>
        <v/>
      </c>
    </row>
    <row r="1357" spans="15:22" x14ac:dyDescent="0.4">
      <c r="O1357" s="2" t="str">
        <f>IFERROR(IF($B1357="","",INDEX(所属情報!$E:$E,MATCH($A1357,所属情報!$A:$A,0))),"")</f>
        <v/>
      </c>
      <c r="P1357" s="2" t="str">
        <f t="shared" si="63"/>
        <v/>
      </c>
      <c r="Q1357" s="2" t="str">
        <f t="shared" si="64"/>
        <v/>
      </c>
      <c r="R1357" s="2" t="str">
        <f t="shared" si="65"/>
        <v/>
      </c>
      <c r="S1357" s="2" t="str">
        <f>IFERROR(IF($F1357="","",INDEX(リスト!$C:$C,MATCH($F1357,リスト!$B:$B,0))),"")</f>
        <v/>
      </c>
      <c r="T1357" s="2" t="str">
        <f>IFERROR(IF($K1357="","",INDEX(リスト!$F:$F,MATCH($K1357,リスト!$E:$E,0))),"")</f>
        <v/>
      </c>
      <c r="U1357" s="2" t="str">
        <f>IF($B1357="","",RIGHT($G1357*1000+200+COUNTIF($G$2:$G1357,$G1357),9))</f>
        <v/>
      </c>
      <c r="V1357" s="2" t="str">
        <f>IF(OR($B1357="",設定!$I$15="",設定!$I$15="独立"),"",IF($M1357="","　－　",IF($L1357="",IF(設定!$I$15="所・名","　－　・"&amp;$M1357,IF(設定!$I$15="所/名","　－　 / "&amp;$M1357,IF(設定!$I$15="(所)名","(　－　) "&amp;$M1357,IF(設定!$I$15="名・所",$M1357&amp;"・　－　",IF(設定!$I$15="名/所",$M1357&amp;" / 　－　",IF(設定!$I$15="名(所)",$M1357&amp;"(　－　)")))))),IF(設定!$I$15="所・名",INDEX(リスト!$S$2:$S$48,MATCH($L1357,リスト!$R$2:$R$48,0))&amp;"・"&amp;$M1357,IF(設定!$I$15="所/名",INDEX(リスト!$S$2:$S$48,MATCH($L1357,リスト!$R$2:$R$48,0))&amp;" / "&amp;$M1357,IF(設定!$I$15="(所)名","("&amp;INDEX(リスト!$S$2:$S$48,MATCH($L1357,リスト!$R$2:$R$48,0))&amp;") "&amp;$M1357,IF(設定!$I$15="名・所",$M1357&amp;"・"&amp;INDEX(リスト!$S$2:$S$48,MATCH($L1357,リスト!$R$2:$R$48,0)),IF(設定!$I$15="名/所",$M1357&amp;" / "&amp;INDEX(リスト!$S$2:$S$48,MATCH($L1357,リスト!$R$2:$R$48,0)),IF(設定!$I$15="名(所)",$M1357&amp;" ("&amp;INDEX(リスト!$S$2:$S$48,MATCH($L1357,リスト!$R$2:$R$48,0))&amp;")")))))))))</f>
        <v/>
      </c>
    </row>
    <row r="1358" spans="15:22" x14ac:dyDescent="0.4">
      <c r="O1358" s="2" t="str">
        <f>IFERROR(IF($B1358="","",INDEX(所属情報!$E:$E,MATCH($A1358,所属情報!$A:$A,0))),"")</f>
        <v/>
      </c>
      <c r="P1358" s="2" t="str">
        <f t="shared" si="63"/>
        <v/>
      </c>
      <c r="Q1358" s="2" t="str">
        <f t="shared" si="64"/>
        <v/>
      </c>
      <c r="R1358" s="2" t="str">
        <f t="shared" si="65"/>
        <v/>
      </c>
      <c r="S1358" s="2" t="str">
        <f>IFERROR(IF($F1358="","",INDEX(リスト!$C:$C,MATCH($F1358,リスト!$B:$B,0))),"")</f>
        <v/>
      </c>
      <c r="T1358" s="2" t="str">
        <f>IFERROR(IF($K1358="","",INDEX(リスト!$F:$F,MATCH($K1358,リスト!$E:$E,0))),"")</f>
        <v/>
      </c>
      <c r="U1358" s="2" t="str">
        <f>IF($B1358="","",RIGHT($G1358*1000+200+COUNTIF($G$2:$G1358,$G1358),9))</f>
        <v/>
      </c>
      <c r="V1358" s="2" t="str">
        <f>IF(OR($B1358="",設定!$I$15="",設定!$I$15="独立"),"",IF($M1358="","　－　",IF($L1358="",IF(設定!$I$15="所・名","　－　・"&amp;$M1358,IF(設定!$I$15="所/名","　－　 / "&amp;$M1358,IF(設定!$I$15="(所)名","(　－　) "&amp;$M1358,IF(設定!$I$15="名・所",$M1358&amp;"・　－　",IF(設定!$I$15="名/所",$M1358&amp;" / 　－　",IF(設定!$I$15="名(所)",$M1358&amp;"(　－　)")))))),IF(設定!$I$15="所・名",INDEX(リスト!$S$2:$S$48,MATCH($L1358,リスト!$R$2:$R$48,0))&amp;"・"&amp;$M1358,IF(設定!$I$15="所/名",INDEX(リスト!$S$2:$S$48,MATCH($L1358,リスト!$R$2:$R$48,0))&amp;" / "&amp;$M1358,IF(設定!$I$15="(所)名","("&amp;INDEX(リスト!$S$2:$S$48,MATCH($L1358,リスト!$R$2:$R$48,0))&amp;") "&amp;$M1358,IF(設定!$I$15="名・所",$M1358&amp;"・"&amp;INDEX(リスト!$S$2:$S$48,MATCH($L1358,リスト!$R$2:$R$48,0)),IF(設定!$I$15="名/所",$M1358&amp;" / "&amp;INDEX(リスト!$S$2:$S$48,MATCH($L1358,リスト!$R$2:$R$48,0)),IF(設定!$I$15="名(所)",$M1358&amp;" ("&amp;INDEX(リスト!$S$2:$S$48,MATCH($L1358,リスト!$R$2:$R$48,0))&amp;")")))))))))</f>
        <v/>
      </c>
    </row>
    <row r="1359" spans="15:22" x14ac:dyDescent="0.4">
      <c r="O1359" s="2" t="str">
        <f>IFERROR(IF($B1359="","",INDEX(所属情報!$E:$E,MATCH($A1359,所属情報!$A:$A,0))),"")</f>
        <v/>
      </c>
      <c r="P1359" s="2" t="str">
        <f t="shared" si="63"/>
        <v/>
      </c>
      <c r="Q1359" s="2" t="str">
        <f t="shared" si="64"/>
        <v/>
      </c>
      <c r="R1359" s="2" t="str">
        <f t="shared" si="65"/>
        <v/>
      </c>
      <c r="S1359" s="2" t="str">
        <f>IFERROR(IF($F1359="","",INDEX(リスト!$C:$C,MATCH($F1359,リスト!$B:$B,0))),"")</f>
        <v/>
      </c>
      <c r="T1359" s="2" t="str">
        <f>IFERROR(IF($K1359="","",INDEX(リスト!$F:$F,MATCH($K1359,リスト!$E:$E,0))),"")</f>
        <v/>
      </c>
      <c r="U1359" s="2" t="str">
        <f>IF($B1359="","",RIGHT($G1359*1000+200+COUNTIF($G$2:$G1359,$G1359),9))</f>
        <v/>
      </c>
      <c r="V1359" s="2" t="str">
        <f>IF(OR($B1359="",設定!$I$15="",設定!$I$15="独立"),"",IF($M1359="","　－　",IF($L1359="",IF(設定!$I$15="所・名","　－　・"&amp;$M1359,IF(設定!$I$15="所/名","　－　 / "&amp;$M1359,IF(設定!$I$15="(所)名","(　－　) "&amp;$M1359,IF(設定!$I$15="名・所",$M1359&amp;"・　－　",IF(設定!$I$15="名/所",$M1359&amp;" / 　－　",IF(設定!$I$15="名(所)",$M1359&amp;"(　－　)")))))),IF(設定!$I$15="所・名",INDEX(リスト!$S$2:$S$48,MATCH($L1359,リスト!$R$2:$R$48,0))&amp;"・"&amp;$M1359,IF(設定!$I$15="所/名",INDEX(リスト!$S$2:$S$48,MATCH($L1359,リスト!$R$2:$R$48,0))&amp;" / "&amp;$M1359,IF(設定!$I$15="(所)名","("&amp;INDEX(リスト!$S$2:$S$48,MATCH($L1359,リスト!$R$2:$R$48,0))&amp;") "&amp;$M1359,IF(設定!$I$15="名・所",$M1359&amp;"・"&amp;INDEX(リスト!$S$2:$S$48,MATCH($L1359,リスト!$R$2:$R$48,0)),IF(設定!$I$15="名/所",$M1359&amp;" / "&amp;INDEX(リスト!$S$2:$S$48,MATCH($L1359,リスト!$R$2:$R$48,0)),IF(設定!$I$15="名(所)",$M1359&amp;" ("&amp;INDEX(リスト!$S$2:$S$48,MATCH($L1359,リスト!$R$2:$R$48,0))&amp;")")))))))))</f>
        <v/>
      </c>
    </row>
    <row r="1360" spans="15:22" x14ac:dyDescent="0.4">
      <c r="O1360" s="2" t="str">
        <f>IFERROR(IF($B1360="","",INDEX(所属情報!$E:$E,MATCH($A1360,所属情報!$A:$A,0))),"")</f>
        <v/>
      </c>
      <c r="P1360" s="2" t="str">
        <f t="shared" si="63"/>
        <v/>
      </c>
      <c r="Q1360" s="2" t="str">
        <f t="shared" si="64"/>
        <v/>
      </c>
      <c r="R1360" s="2" t="str">
        <f t="shared" si="65"/>
        <v/>
      </c>
      <c r="S1360" s="2" t="str">
        <f>IFERROR(IF($F1360="","",INDEX(リスト!$C:$C,MATCH($F1360,リスト!$B:$B,0))),"")</f>
        <v/>
      </c>
      <c r="T1360" s="2" t="str">
        <f>IFERROR(IF($K1360="","",INDEX(リスト!$F:$F,MATCH($K1360,リスト!$E:$E,0))),"")</f>
        <v/>
      </c>
      <c r="U1360" s="2" t="str">
        <f>IF($B1360="","",RIGHT($G1360*1000+200+COUNTIF($G$2:$G1360,$G1360),9))</f>
        <v/>
      </c>
      <c r="V1360" s="2" t="str">
        <f>IF(OR($B1360="",設定!$I$15="",設定!$I$15="独立"),"",IF($M1360="","　－　",IF($L1360="",IF(設定!$I$15="所・名","　－　・"&amp;$M1360,IF(設定!$I$15="所/名","　－　 / "&amp;$M1360,IF(設定!$I$15="(所)名","(　－　) "&amp;$M1360,IF(設定!$I$15="名・所",$M1360&amp;"・　－　",IF(設定!$I$15="名/所",$M1360&amp;" / 　－　",IF(設定!$I$15="名(所)",$M1360&amp;"(　－　)")))))),IF(設定!$I$15="所・名",INDEX(リスト!$S$2:$S$48,MATCH($L1360,リスト!$R$2:$R$48,0))&amp;"・"&amp;$M1360,IF(設定!$I$15="所/名",INDEX(リスト!$S$2:$S$48,MATCH($L1360,リスト!$R$2:$R$48,0))&amp;" / "&amp;$M1360,IF(設定!$I$15="(所)名","("&amp;INDEX(リスト!$S$2:$S$48,MATCH($L1360,リスト!$R$2:$R$48,0))&amp;") "&amp;$M1360,IF(設定!$I$15="名・所",$M1360&amp;"・"&amp;INDEX(リスト!$S$2:$S$48,MATCH($L1360,リスト!$R$2:$R$48,0)),IF(設定!$I$15="名/所",$M1360&amp;" / "&amp;INDEX(リスト!$S$2:$S$48,MATCH($L1360,リスト!$R$2:$R$48,0)),IF(設定!$I$15="名(所)",$M1360&amp;" ("&amp;INDEX(リスト!$S$2:$S$48,MATCH($L1360,リスト!$R$2:$R$48,0))&amp;")")))))))))</f>
        <v/>
      </c>
    </row>
    <row r="1361" spans="15:22" x14ac:dyDescent="0.4">
      <c r="O1361" s="2" t="str">
        <f>IFERROR(IF($B1361="","",INDEX(所属情報!$E:$E,MATCH($A1361,所属情報!$A:$A,0))),"")</f>
        <v/>
      </c>
      <c r="P1361" s="2" t="str">
        <f t="shared" si="63"/>
        <v/>
      </c>
      <c r="Q1361" s="2" t="str">
        <f t="shared" si="64"/>
        <v/>
      </c>
      <c r="R1361" s="2" t="str">
        <f t="shared" si="65"/>
        <v/>
      </c>
      <c r="S1361" s="2" t="str">
        <f>IFERROR(IF($F1361="","",INDEX(リスト!$C:$C,MATCH($F1361,リスト!$B:$B,0))),"")</f>
        <v/>
      </c>
      <c r="T1361" s="2" t="str">
        <f>IFERROR(IF($K1361="","",INDEX(リスト!$F:$F,MATCH($K1361,リスト!$E:$E,0))),"")</f>
        <v/>
      </c>
      <c r="U1361" s="2" t="str">
        <f>IF($B1361="","",RIGHT($G1361*1000+200+COUNTIF($G$2:$G1361,$G1361),9))</f>
        <v/>
      </c>
      <c r="V1361" s="2" t="str">
        <f>IF(OR($B1361="",設定!$I$15="",設定!$I$15="独立"),"",IF($M1361="","　－　",IF($L1361="",IF(設定!$I$15="所・名","　－　・"&amp;$M1361,IF(設定!$I$15="所/名","　－　 / "&amp;$M1361,IF(設定!$I$15="(所)名","(　－　) "&amp;$M1361,IF(設定!$I$15="名・所",$M1361&amp;"・　－　",IF(設定!$I$15="名/所",$M1361&amp;" / 　－　",IF(設定!$I$15="名(所)",$M1361&amp;"(　－　)")))))),IF(設定!$I$15="所・名",INDEX(リスト!$S$2:$S$48,MATCH($L1361,リスト!$R$2:$R$48,0))&amp;"・"&amp;$M1361,IF(設定!$I$15="所/名",INDEX(リスト!$S$2:$S$48,MATCH($L1361,リスト!$R$2:$R$48,0))&amp;" / "&amp;$M1361,IF(設定!$I$15="(所)名","("&amp;INDEX(リスト!$S$2:$S$48,MATCH($L1361,リスト!$R$2:$R$48,0))&amp;") "&amp;$M1361,IF(設定!$I$15="名・所",$M1361&amp;"・"&amp;INDEX(リスト!$S$2:$S$48,MATCH($L1361,リスト!$R$2:$R$48,0)),IF(設定!$I$15="名/所",$M1361&amp;" / "&amp;INDEX(リスト!$S$2:$S$48,MATCH($L1361,リスト!$R$2:$R$48,0)),IF(設定!$I$15="名(所)",$M1361&amp;" ("&amp;INDEX(リスト!$S$2:$S$48,MATCH($L1361,リスト!$R$2:$R$48,0))&amp;")")))))))))</f>
        <v/>
      </c>
    </row>
    <row r="1362" spans="15:22" x14ac:dyDescent="0.4">
      <c r="O1362" s="2" t="str">
        <f>IFERROR(IF($B1362="","",INDEX(所属情報!$E:$E,MATCH($A1362,所属情報!$A:$A,0))),"")</f>
        <v/>
      </c>
      <c r="P1362" s="2" t="str">
        <f t="shared" si="63"/>
        <v/>
      </c>
      <c r="Q1362" s="2" t="str">
        <f t="shared" si="64"/>
        <v/>
      </c>
      <c r="R1362" s="2" t="str">
        <f t="shared" si="65"/>
        <v/>
      </c>
      <c r="S1362" s="2" t="str">
        <f>IFERROR(IF($F1362="","",INDEX(リスト!$C:$C,MATCH($F1362,リスト!$B:$B,0))),"")</f>
        <v/>
      </c>
      <c r="T1362" s="2" t="str">
        <f>IFERROR(IF($K1362="","",INDEX(リスト!$F:$F,MATCH($K1362,リスト!$E:$E,0))),"")</f>
        <v/>
      </c>
      <c r="U1362" s="2" t="str">
        <f>IF($B1362="","",RIGHT($G1362*1000+200+COUNTIF($G$2:$G1362,$G1362),9))</f>
        <v/>
      </c>
      <c r="V1362" s="2" t="str">
        <f>IF(OR($B1362="",設定!$I$15="",設定!$I$15="独立"),"",IF($M1362="","　－　",IF($L1362="",IF(設定!$I$15="所・名","　－　・"&amp;$M1362,IF(設定!$I$15="所/名","　－　 / "&amp;$M1362,IF(設定!$I$15="(所)名","(　－　) "&amp;$M1362,IF(設定!$I$15="名・所",$M1362&amp;"・　－　",IF(設定!$I$15="名/所",$M1362&amp;" / 　－　",IF(設定!$I$15="名(所)",$M1362&amp;"(　－　)")))))),IF(設定!$I$15="所・名",INDEX(リスト!$S$2:$S$48,MATCH($L1362,リスト!$R$2:$R$48,0))&amp;"・"&amp;$M1362,IF(設定!$I$15="所/名",INDEX(リスト!$S$2:$S$48,MATCH($L1362,リスト!$R$2:$R$48,0))&amp;" / "&amp;$M1362,IF(設定!$I$15="(所)名","("&amp;INDEX(リスト!$S$2:$S$48,MATCH($L1362,リスト!$R$2:$R$48,0))&amp;") "&amp;$M1362,IF(設定!$I$15="名・所",$M1362&amp;"・"&amp;INDEX(リスト!$S$2:$S$48,MATCH($L1362,リスト!$R$2:$R$48,0)),IF(設定!$I$15="名/所",$M1362&amp;" / "&amp;INDEX(リスト!$S$2:$S$48,MATCH($L1362,リスト!$R$2:$R$48,0)),IF(設定!$I$15="名(所)",$M1362&amp;" ("&amp;INDEX(リスト!$S$2:$S$48,MATCH($L1362,リスト!$R$2:$R$48,0))&amp;")")))))))))</f>
        <v/>
      </c>
    </row>
    <row r="1363" spans="15:22" x14ac:dyDescent="0.4">
      <c r="O1363" s="2" t="str">
        <f>IFERROR(IF($B1363="","",INDEX(所属情報!$E:$E,MATCH($A1363,所属情報!$A:$A,0))),"")</f>
        <v/>
      </c>
      <c r="P1363" s="2" t="str">
        <f t="shared" si="63"/>
        <v/>
      </c>
      <c r="Q1363" s="2" t="str">
        <f t="shared" si="64"/>
        <v/>
      </c>
      <c r="R1363" s="2" t="str">
        <f t="shared" si="65"/>
        <v/>
      </c>
      <c r="S1363" s="2" t="str">
        <f>IFERROR(IF($F1363="","",INDEX(リスト!$C:$C,MATCH($F1363,リスト!$B:$B,0))),"")</f>
        <v/>
      </c>
      <c r="T1363" s="2" t="str">
        <f>IFERROR(IF($K1363="","",INDEX(リスト!$F:$F,MATCH($K1363,リスト!$E:$E,0))),"")</f>
        <v/>
      </c>
      <c r="U1363" s="2" t="str">
        <f>IF($B1363="","",RIGHT($G1363*1000+200+COUNTIF($G$2:$G1363,$G1363),9))</f>
        <v/>
      </c>
      <c r="V1363" s="2" t="str">
        <f>IF(OR($B1363="",設定!$I$15="",設定!$I$15="独立"),"",IF($M1363="","　－　",IF($L1363="",IF(設定!$I$15="所・名","　－　・"&amp;$M1363,IF(設定!$I$15="所/名","　－　 / "&amp;$M1363,IF(設定!$I$15="(所)名","(　－　) "&amp;$M1363,IF(設定!$I$15="名・所",$M1363&amp;"・　－　",IF(設定!$I$15="名/所",$M1363&amp;" / 　－　",IF(設定!$I$15="名(所)",$M1363&amp;"(　－　)")))))),IF(設定!$I$15="所・名",INDEX(リスト!$S$2:$S$48,MATCH($L1363,リスト!$R$2:$R$48,0))&amp;"・"&amp;$M1363,IF(設定!$I$15="所/名",INDEX(リスト!$S$2:$S$48,MATCH($L1363,リスト!$R$2:$R$48,0))&amp;" / "&amp;$M1363,IF(設定!$I$15="(所)名","("&amp;INDEX(リスト!$S$2:$S$48,MATCH($L1363,リスト!$R$2:$R$48,0))&amp;") "&amp;$M1363,IF(設定!$I$15="名・所",$M1363&amp;"・"&amp;INDEX(リスト!$S$2:$S$48,MATCH($L1363,リスト!$R$2:$R$48,0)),IF(設定!$I$15="名/所",$M1363&amp;" / "&amp;INDEX(リスト!$S$2:$S$48,MATCH($L1363,リスト!$R$2:$R$48,0)),IF(設定!$I$15="名(所)",$M1363&amp;" ("&amp;INDEX(リスト!$S$2:$S$48,MATCH($L1363,リスト!$R$2:$R$48,0))&amp;")")))))))))</f>
        <v/>
      </c>
    </row>
    <row r="1364" spans="15:22" x14ac:dyDescent="0.4">
      <c r="O1364" s="2" t="str">
        <f>IFERROR(IF($B1364="","",INDEX(所属情報!$E:$E,MATCH($A1364,所属情報!$A:$A,0))),"")</f>
        <v/>
      </c>
      <c r="P1364" s="2" t="str">
        <f t="shared" si="63"/>
        <v/>
      </c>
      <c r="Q1364" s="2" t="str">
        <f t="shared" si="64"/>
        <v/>
      </c>
      <c r="R1364" s="2" t="str">
        <f t="shared" si="65"/>
        <v/>
      </c>
      <c r="S1364" s="2" t="str">
        <f>IFERROR(IF($F1364="","",INDEX(リスト!$C:$C,MATCH($F1364,リスト!$B:$B,0))),"")</f>
        <v/>
      </c>
      <c r="T1364" s="2" t="str">
        <f>IFERROR(IF($K1364="","",INDEX(リスト!$F:$F,MATCH($K1364,リスト!$E:$E,0))),"")</f>
        <v/>
      </c>
      <c r="U1364" s="2" t="str">
        <f>IF($B1364="","",RIGHT($G1364*1000+200+COUNTIF($G$2:$G1364,$G1364),9))</f>
        <v/>
      </c>
      <c r="V1364" s="2" t="str">
        <f>IF(OR($B1364="",設定!$I$15="",設定!$I$15="独立"),"",IF($M1364="","　－　",IF($L1364="",IF(設定!$I$15="所・名","　－　・"&amp;$M1364,IF(設定!$I$15="所/名","　－　 / "&amp;$M1364,IF(設定!$I$15="(所)名","(　－　) "&amp;$M1364,IF(設定!$I$15="名・所",$M1364&amp;"・　－　",IF(設定!$I$15="名/所",$M1364&amp;" / 　－　",IF(設定!$I$15="名(所)",$M1364&amp;"(　－　)")))))),IF(設定!$I$15="所・名",INDEX(リスト!$S$2:$S$48,MATCH($L1364,リスト!$R$2:$R$48,0))&amp;"・"&amp;$M1364,IF(設定!$I$15="所/名",INDEX(リスト!$S$2:$S$48,MATCH($L1364,リスト!$R$2:$R$48,0))&amp;" / "&amp;$M1364,IF(設定!$I$15="(所)名","("&amp;INDEX(リスト!$S$2:$S$48,MATCH($L1364,リスト!$R$2:$R$48,0))&amp;") "&amp;$M1364,IF(設定!$I$15="名・所",$M1364&amp;"・"&amp;INDEX(リスト!$S$2:$S$48,MATCH($L1364,リスト!$R$2:$R$48,0)),IF(設定!$I$15="名/所",$M1364&amp;" / "&amp;INDEX(リスト!$S$2:$S$48,MATCH($L1364,リスト!$R$2:$R$48,0)),IF(設定!$I$15="名(所)",$M1364&amp;" ("&amp;INDEX(リスト!$S$2:$S$48,MATCH($L1364,リスト!$R$2:$R$48,0))&amp;")")))))))))</f>
        <v/>
      </c>
    </row>
    <row r="1365" spans="15:22" x14ac:dyDescent="0.4">
      <c r="O1365" s="2" t="str">
        <f>IFERROR(IF($B1365="","",INDEX(所属情報!$E:$E,MATCH($A1365,所属情報!$A:$A,0))),"")</f>
        <v/>
      </c>
      <c r="P1365" s="2" t="str">
        <f t="shared" si="63"/>
        <v/>
      </c>
      <c r="Q1365" s="2" t="str">
        <f t="shared" si="64"/>
        <v/>
      </c>
      <c r="R1365" s="2" t="str">
        <f t="shared" si="65"/>
        <v/>
      </c>
      <c r="S1365" s="2" t="str">
        <f>IFERROR(IF($F1365="","",INDEX(リスト!$C:$C,MATCH($F1365,リスト!$B:$B,0))),"")</f>
        <v/>
      </c>
      <c r="T1365" s="2" t="str">
        <f>IFERROR(IF($K1365="","",INDEX(リスト!$F:$F,MATCH($K1365,リスト!$E:$E,0))),"")</f>
        <v/>
      </c>
      <c r="U1365" s="2" t="str">
        <f>IF($B1365="","",RIGHT($G1365*1000+200+COUNTIF($G$2:$G1365,$G1365),9))</f>
        <v/>
      </c>
      <c r="V1365" s="2" t="str">
        <f>IF(OR($B1365="",設定!$I$15="",設定!$I$15="独立"),"",IF($M1365="","　－　",IF($L1365="",IF(設定!$I$15="所・名","　－　・"&amp;$M1365,IF(設定!$I$15="所/名","　－　 / "&amp;$M1365,IF(設定!$I$15="(所)名","(　－　) "&amp;$M1365,IF(設定!$I$15="名・所",$M1365&amp;"・　－　",IF(設定!$I$15="名/所",$M1365&amp;" / 　－　",IF(設定!$I$15="名(所)",$M1365&amp;"(　－　)")))))),IF(設定!$I$15="所・名",INDEX(リスト!$S$2:$S$48,MATCH($L1365,リスト!$R$2:$R$48,0))&amp;"・"&amp;$M1365,IF(設定!$I$15="所/名",INDEX(リスト!$S$2:$S$48,MATCH($L1365,リスト!$R$2:$R$48,0))&amp;" / "&amp;$M1365,IF(設定!$I$15="(所)名","("&amp;INDEX(リスト!$S$2:$S$48,MATCH($L1365,リスト!$R$2:$R$48,0))&amp;") "&amp;$M1365,IF(設定!$I$15="名・所",$M1365&amp;"・"&amp;INDEX(リスト!$S$2:$S$48,MATCH($L1365,リスト!$R$2:$R$48,0)),IF(設定!$I$15="名/所",$M1365&amp;" / "&amp;INDEX(リスト!$S$2:$S$48,MATCH($L1365,リスト!$R$2:$R$48,0)),IF(設定!$I$15="名(所)",$M1365&amp;" ("&amp;INDEX(リスト!$S$2:$S$48,MATCH($L1365,リスト!$R$2:$R$48,0))&amp;")")))))))))</f>
        <v/>
      </c>
    </row>
    <row r="1366" spans="15:22" x14ac:dyDescent="0.4">
      <c r="O1366" s="2" t="str">
        <f>IFERROR(IF($B1366="","",INDEX(所属情報!$E:$E,MATCH($A1366,所属情報!$A:$A,0))),"")</f>
        <v/>
      </c>
      <c r="P1366" s="2" t="str">
        <f t="shared" si="63"/>
        <v/>
      </c>
      <c r="Q1366" s="2" t="str">
        <f t="shared" si="64"/>
        <v/>
      </c>
      <c r="R1366" s="2" t="str">
        <f t="shared" si="65"/>
        <v/>
      </c>
      <c r="S1366" s="2" t="str">
        <f>IFERROR(IF($F1366="","",INDEX(リスト!$C:$C,MATCH($F1366,リスト!$B:$B,0))),"")</f>
        <v/>
      </c>
      <c r="T1366" s="2" t="str">
        <f>IFERROR(IF($K1366="","",INDEX(リスト!$F:$F,MATCH($K1366,リスト!$E:$E,0))),"")</f>
        <v/>
      </c>
      <c r="U1366" s="2" t="str">
        <f>IF($B1366="","",RIGHT($G1366*1000+200+COUNTIF($G$2:$G1366,$G1366),9))</f>
        <v/>
      </c>
      <c r="V1366" s="2" t="str">
        <f>IF(OR($B1366="",設定!$I$15="",設定!$I$15="独立"),"",IF($M1366="","　－　",IF($L1366="",IF(設定!$I$15="所・名","　－　・"&amp;$M1366,IF(設定!$I$15="所/名","　－　 / "&amp;$M1366,IF(設定!$I$15="(所)名","(　－　) "&amp;$M1366,IF(設定!$I$15="名・所",$M1366&amp;"・　－　",IF(設定!$I$15="名/所",$M1366&amp;" / 　－　",IF(設定!$I$15="名(所)",$M1366&amp;"(　－　)")))))),IF(設定!$I$15="所・名",INDEX(リスト!$S$2:$S$48,MATCH($L1366,リスト!$R$2:$R$48,0))&amp;"・"&amp;$M1366,IF(設定!$I$15="所/名",INDEX(リスト!$S$2:$S$48,MATCH($L1366,リスト!$R$2:$R$48,0))&amp;" / "&amp;$M1366,IF(設定!$I$15="(所)名","("&amp;INDEX(リスト!$S$2:$S$48,MATCH($L1366,リスト!$R$2:$R$48,0))&amp;") "&amp;$M1366,IF(設定!$I$15="名・所",$M1366&amp;"・"&amp;INDEX(リスト!$S$2:$S$48,MATCH($L1366,リスト!$R$2:$R$48,0)),IF(設定!$I$15="名/所",$M1366&amp;" / "&amp;INDEX(リスト!$S$2:$S$48,MATCH($L1366,リスト!$R$2:$R$48,0)),IF(設定!$I$15="名(所)",$M1366&amp;" ("&amp;INDEX(リスト!$S$2:$S$48,MATCH($L1366,リスト!$R$2:$R$48,0))&amp;")")))))))))</f>
        <v/>
      </c>
    </row>
    <row r="1367" spans="15:22" x14ac:dyDescent="0.4">
      <c r="O1367" s="2" t="str">
        <f>IFERROR(IF($B1367="","",INDEX(所属情報!$E:$E,MATCH($A1367,所属情報!$A:$A,0))),"")</f>
        <v/>
      </c>
      <c r="P1367" s="2" t="str">
        <f t="shared" si="63"/>
        <v/>
      </c>
      <c r="Q1367" s="2" t="str">
        <f t="shared" si="64"/>
        <v/>
      </c>
      <c r="R1367" s="2" t="str">
        <f t="shared" si="65"/>
        <v/>
      </c>
      <c r="S1367" s="2" t="str">
        <f>IFERROR(IF($F1367="","",INDEX(リスト!$C:$C,MATCH($F1367,リスト!$B:$B,0))),"")</f>
        <v/>
      </c>
      <c r="T1367" s="2" t="str">
        <f>IFERROR(IF($K1367="","",INDEX(リスト!$F:$F,MATCH($K1367,リスト!$E:$E,0))),"")</f>
        <v/>
      </c>
      <c r="U1367" s="2" t="str">
        <f>IF($B1367="","",RIGHT($G1367*1000+200+COUNTIF($G$2:$G1367,$G1367),9))</f>
        <v/>
      </c>
      <c r="V1367" s="2" t="str">
        <f>IF(OR($B1367="",設定!$I$15="",設定!$I$15="独立"),"",IF($M1367="","　－　",IF($L1367="",IF(設定!$I$15="所・名","　－　・"&amp;$M1367,IF(設定!$I$15="所/名","　－　 / "&amp;$M1367,IF(設定!$I$15="(所)名","(　－　) "&amp;$M1367,IF(設定!$I$15="名・所",$M1367&amp;"・　－　",IF(設定!$I$15="名/所",$M1367&amp;" / 　－　",IF(設定!$I$15="名(所)",$M1367&amp;"(　－　)")))))),IF(設定!$I$15="所・名",INDEX(リスト!$S$2:$S$48,MATCH($L1367,リスト!$R$2:$R$48,0))&amp;"・"&amp;$M1367,IF(設定!$I$15="所/名",INDEX(リスト!$S$2:$S$48,MATCH($L1367,リスト!$R$2:$R$48,0))&amp;" / "&amp;$M1367,IF(設定!$I$15="(所)名","("&amp;INDEX(リスト!$S$2:$S$48,MATCH($L1367,リスト!$R$2:$R$48,0))&amp;") "&amp;$M1367,IF(設定!$I$15="名・所",$M1367&amp;"・"&amp;INDEX(リスト!$S$2:$S$48,MATCH($L1367,リスト!$R$2:$R$48,0)),IF(設定!$I$15="名/所",$M1367&amp;" / "&amp;INDEX(リスト!$S$2:$S$48,MATCH($L1367,リスト!$R$2:$R$48,0)),IF(設定!$I$15="名(所)",$M1367&amp;" ("&amp;INDEX(リスト!$S$2:$S$48,MATCH($L1367,リスト!$R$2:$R$48,0))&amp;")")))))))))</f>
        <v/>
      </c>
    </row>
    <row r="1368" spans="15:22" x14ac:dyDescent="0.4">
      <c r="O1368" s="2" t="str">
        <f>IFERROR(IF($B1368="","",INDEX(所属情報!$E:$E,MATCH($A1368,所属情報!$A:$A,0))),"")</f>
        <v/>
      </c>
      <c r="P1368" s="2" t="str">
        <f t="shared" si="63"/>
        <v/>
      </c>
      <c r="Q1368" s="2" t="str">
        <f t="shared" si="64"/>
        <v/>
      </c>
      <c r="R1368" s="2" t="str">
        <f t="shared" si="65"/>
        <v/>
      </c>
      <c r="S1368" s="2" t="str">
        <f>IFERROR(IF($F1368="","",INDEX(リスト!$C:$C,MATCH($F1368,リスト!$B:$B,0))),"")</f>
        <v/>
      </c>
      <c r="T1368" s="2" t="str">
        <f>IFERROR(IF($K1368="","",INDEX(リスト!$F:$F,MATCH($K1368,リスト!$E:$E,0))),"")</f>
        <v/>
      </c>
      <c r="U1368" s="2" t="str">
        <f>IF($B1368="","",RIGHT($G1368*1000+200+COUNTIF($G$2:$G1368,$G1368),9))</f>
        <v/>
      </c>
      <c r="V1368" s="2" t="str">
        <f>IF(OR($B1368="",設定!$I$15="",設定!$I$15="独立"),"",IF($M1368="","　－　",IF($L1368="",IF(設定!$I$15="所・名","　－　・"&amp;$M1368,IF(設定!$I$15="所/名","　－　 / "&amp;$M1368,IF(設定!$I$15="(所)名","(　－　) "&amp;$M1368,IF(設定!$I$15="名・所",$M1368&amp;"・　－　",IF(設定!$I$15="名/所",$M1368&amp;" / 　－　",IF(設定!$I$15="名(所)",$M1368&amp;"(　－　)")))))),IF(設定!$I$15="所・名",INDEX(リスト!$S$2:$S$48,MATCH($L1368,リスト!$R$2:$R$48,0))&amp;"・"&amp;$M1368,IF(設定!$I$15="所/名",INDEX(リスト!$S$2:$S$48,MATCH($L1368,リスト!$R$2:$R$48,0))&amp;" / "&amp;$M1368,IF(設定!$I$15="(所)名","("&amp;INDEX(リスト!$S$2:$S$48,MATCH($L1368,リスト!$R$2:$R$48,0))&amp;") "&amp;$M1368,IF(設定!$I$15="名・所",$M1368&amp;"・"&amp;INDEX(リスト!$S$2:$S$48,MATCH($L1368,リスト!$R$2:$R$48,0)),IF(設定!$I$15="名/所",$M1368&amp;" / "&amp;INDEX(リスト!$S$2:$S$48,MATCH($L1368,リスト!$R$2:$R$48,0)),IF(設定!$I$15="名(所)",$M1368&amp;" ("&amp;INDEX(リスト!$S$2:$S$48,MATCH($L1368,リスト!$R$2:$R$48,0))&amp;")")))))))))</f>
        <v/>
      </c>
    </row>
    <row r="1369" spans="15:22" x14ac:dyDescent="0.4">
      <c r="O1369" s="2" t="str">
        <f>IFERROR(IF($B1369="","",INDEX(所属情報!$E:$E,MATCH($A1369,所属情報!$A:$A,0))),"")</f>
        <v/>
      </c>
      <c r="P1369" s="2" t="str">
        <f t="shared" si="63"/>
        <v/>
      </c>
      <c r="Q1369" s="2" t="str">
        <f t="shared" si="64"/>
        <v/>
      </c>
      <c r="R1369" s="2" t="str">
        <f t="shared" si="65"/>
        <v/>
      </c>
      <c r="S1369" s="2" t="str">
        <f>IFERROR(IF($F1369="","",INDEX(リスト!$C:$C,MATCH($F1369,リスト!$B:$B,0))),"")</f>
        <v/>
      </c>
      <c r="T1369" s="2" t="str">
        <f>IFERROR(IF($K1369="","",INDEX(リスト!$F:$F,MATCH($K1369,リスト!$E:$E,0))),"")</f>
        <v/>
      </c>
      <c r="U1369" s="2" t="str">
        <f>IF($B1369="","",RIGHT($G1369*1000+200+COUNTIF($G$2:$G1369,$G1369),9))</f>
        <v/>
      </c>
      <c r="V1369" s="2" t="str">
        <f>IF(OR($B1369="",設定!$I$15="",設定!$I$15="独立"),"",IF($M1369="","　－　",IF($L1369="",IF(設定!$I$15="所・名","　－　・"&amp;$M1369,IF(設定!$I$15="所/名","　－　 / "&amp;$M1369,IF(設定!$I$15="(所)名","(　－　) "&amp;$M1369,IF(設定!$I$15="名・所",$M1369&amp;"・　－　",IF(設定!$I$15="名/所",$M1369&amp;" / 　－　",IF(設定!$I$15="名(所)",$M1369&amp;"(　－　)")))))),IF(設定!$I$15="所・名",INDEX(リスト!$S$2:$S$48,MATCH($L1369,リスト!$R$2:$R$48,0))&amp;"・"&amp;$M1369,IF(設定!$I$15="所/名",INDEX(リスト!$S$2:$S$48,MATCH($L1369,リスト!$R$2:$R$48,0))&amp;" / "&amp;$M1369,IF(設定!$I$15="(所)名","("&amp;INDEX(リスト!$S$2:$S$48,MATCH($L1369,リスト!$R$2:$R$48,0))&amp;") "&amp;$M1369,IF(設定!$I$15="名・所",$M1369&amp;"・"&amp;INDEX(リスト!$S$2:$S$48,MATCH($L1369,リスト!$R$2:$R$48,0)),IF(設定!$I$15="名/所",$M1369&amp;" / "&amp;INDEX(リスト!$S$2:$S$48,MATCH($L1369,リスト!$R$2:$R$48,0)),IF(設定!$I$15="名(所)",$M1369&amp;" ("&amp;INDEX(リスト!$S$2:$S$48,MATCH($L1369,リスト!$R$2:$R$48,0))&amp;")")))))))))</f>
        <v/>
      </c>
    </row>
    <row r="1370" spans="15:22" x14ac:dyDescent="0.4">
      <c r="O1370" s="2" t="str">
        <f>IFERROR(IF($B1370="","",INDEX(所属情報!$E:$E,MATCH($A1370,所属情報!$A:$A,0))),"")</f>
        <v/>
      </c>
      <c r="P1370" s="2" t="str">
        <f t="shared" si="63"/>
        <v/>
      </c>
      <c r="Q1370" s="2" t="str">
        <f t="shared" si="64"/>
        <v/>
      </c>
      <c r="R1370" s="2" t="str">
        <f t="shared" si="65"/>
        <v/>
      </c>
      <c r="S1370" s="2" t="str">
        <f>IFERROR(IF($F1370="","",INDEX(リスト!$C:$C,MATCH($F1370,リスト!$B:$B,0))),"")</f>
        <v/>
      </c>
      <c r="T1370" s="2" t="str">
        <f>IFERROR(IF($K1370="","",INDEX(リスト!$F:$F,MATCH($K1370,リスト!$E:$E,0))),"")</f>
        <v/>
      </c>
      <c r="U1370" s="2" t="str">
        <f>IF($B1370="","",RIGHT($G1370*1000+200+COUNTIF($G$2:$G1370,$G1370),9))</f>
        <v/>
      </c>
      <c r="V1370" s="2" t="str">
        <f>IF(OR($B1370="",設定!$I$15="",設定!$I$15="独立"),"",IF($M1370="","　－　",IF($L1370="",IF(設定!$I$15="所・名","　－　・"&amp;$M1370,IF(設定!$I$15="所/名","　－　 / "&amp;$M1370,IF(設定!$I$15="(所)名","(　－　) "&amp;$M1370,IF(設定!$I$15="名・所",$M1370&amp;"・　－　",IF(設定!$I$15="名/所",$M1370&amp;" / 　－　",IF(設定!$I$15="名(所)",$M1370&amp;"(　－　)")))))),IF(設定!$I$15="所・名",INDEX(リスト!$S$2:$S$48,MATCH($L1370,リスト!$R$2:$R$48,0))&amp;"・"&amp;$M1370,IF(設定!$I$15="所/名",INDEX(リスト!$S$2:$S$48,MATCH($L1370,リスト!$R$2:$R$48,0))&amp;" / "&amp;$M1370,IF(設定!$I$15="(所)名","("&amp;INDEX(リスト!$S$2:$S$48,MATCH($L1370,リスト!$R$2:$R$48,0))&amp;") "&amp;$M1370,IF(設定!$I$15="名・所",$M1370&amp;"・"&amp;INDEX(リスト!$S$2:$S$48,MATCH($L1370,リスト!$R$2:$R$48,0)),IF(設定!$I$15="名/所",$M1370&amp;" / "&amp;INDEX(リスト!$S$2:$S$48,MATCH($L1370,リスト!$R$2:$R$48,0)),IF(設定!$I$15="名(所)",$M1370&amp;" ("&amp;INDEX(リスト!$S$2:$S$48,MATCH($L1370,リスト!$R$2:$R$48,0))&amp;")")))))))))</f>
        <v/>
      </c>
    </row>
    <row r="1371" spans="15:22" x14ac:dyDescent="0.4">
      <c r="O1371" s="2" t="str">
        <f>IFERROR(IF($B1371="","",INDEX(所属情報!$E:$E,MATCH($A1371,所属情報!$A:$A,0))),"")</f>
        <v/>
      </c>
      <c r="P1371" s="2" t="str">
        <f t="shared" si="63"/>
        <v/>
      </c>
      <c r="Q1371" s="2" t="str">
        <f t="shared" si="64"/>
        <v/>
      </c>
      <c r="R1371" s="2" t="str">
        <f t="shared" si="65"/>
        <v/>
      </c>
      <c r="S1371" s="2" t="str">
        <f>IFERROR(IF($F1371="","",INDEX(リスト!$C:$C,MATCH($F1371,リスト!$B:$B,0))),"")</f>
        <v/>
      </c>
      <c r="T1371" s="2" t="str">
        <f>IFERROR(IF($K1371="","",INDEX(リスト!$F:$F,MATCH($K1371,リスト!$E:$E,0))),"")</f>
        <v/>
      </c>
      <c r="U1371" s="2" t="str">
        <f>IF($B1371="","",RIGHT($G1371*1000+200+COUNTIF($G$2:$G1371,$G1371),9))</f>
        <v/>
      </c>
      <c r="V1371" s="2" t="str">
        <f>IF(OR($B1371="",設定!$I$15="",設定!$I$15="独立"),"",IF($M1371="","　－　",IF($L1371="",IF(設定!$I$15="所・名","　－　・"&amp;$M1371,IF(設定!$I$15="所/名","　－　 / "&amp;$M1371,IF(設定!$I$15="(所)名","(　－　) "&amp;$M1371,IF(設定!$I$15="名・所",$M1371&amp;"・　－　",IF(設定!$I$15="名/所",$M1371&amp;" / 　－　",IF(設定!$I$15="名(所)",$M1371&amp;"(　－　)")))))),IF(設定!$I$15="所・名",INDEX(リスト!$S$2:$S$48,MATCH($L1371,リスト!$R$2:$R$48,0))&amp;"・"&amp;$M1371,IF(設定!$I$15="所/名",INDEX(リスト!$S$2:$S$48,MATCH($L1371,リスト!$R$2:$R$48,0))&amp;" / "&amp;$M1371,IF(設定!$I$15="(所)名","("&amp;INDEX(リスト!$S$2:$S$48,MATCH($L1371,リスト!$R$2:$R$48,0))&amp;") "&amp;$M1371,IF(設定!$I$15="名・所",$M1371&amp;"・"&amp;INDEX(リスト!$S$2:$S$48,MATCH($L1371,リスト!$R$2:$R$48,0)),IF(設定!$I$15="名/所",$M1371&amp;" / "&amp;INDEX(リスト!$S$2:$S$48,MATCH($L1371,リスト!$R$2:$R$48,0)),IF(設定!$I$15="名(所)",$M1371&amp;" ("&amp;INDEX(リスト!$S$2:$S$48,MATCH($L1371,リスト!$R$2:$R$48,0))&amp;")")))))))))</f>
        <v/>
      </c>
    </row>
    <row r="1372" spans="15:22" x14ac:dyDescent="0.4">
      <c r="O1372" s="2" t="str">
        <f>IFERROR(IF($B1372="","",INDEX(所属情報!$E:$E,MATCH($A1372,所属情報!$A:$A,0))),"")</f>
        <v/>
      </c>
      <c r="P1372" s="2" t="str">
        <f t="shared" si="63"/>
        <v/>
      </c>
      <c r="Q1372" s="2" t="str">
        <f t="shared" si="64"/>
        <v/>
      </c>
      <c r="R1372" s="2" t="str">
        <f t="shared" si="65"/>
        <v/>
      </c>
      <c r="S1372" s="2" t="str">
        <f>IFERROR(IF($F1372="","",INDEX(リスト!$C:$C,MATCH($F1372,リスト!$B:$B,0))),"")</f>
        <v/>
      </c>
      <c r="T1372" s="2" t="str">
        <f>IFERROR(IF($K1372="","",INDEX(リスト!$F:$F,MATCH($K1372,リスト!$E:$E,0))),"")</f>
        <v/>
      </c>
      <c r="U1372" s="2" t="str">
        <f>IF($B1372="","",RIGHT($G1372*1000+200+COUNTIF($G$2:$G1372,$G1372),9))</f>
        <v/>
      </c>
      <c r="V1372" s="2" t="str">
        <f>IF(OR($B1372="",設定!$I$15="",設定!$I$15="独立"),"",IF($M1372="","　－　",IF($L1372="",IF(設定!$I$15="所・名","　－　・"&amp;$M1372,IF(設定!$I$15="所/名","　－　 / "&amp;$M1372,IF(設定!$I$15="(所)名","(　－　) "&amp;$M1372,IF(設定!$I$15="名・所",$M1372&amp;"・　－　",IF(設定!$I$15="名/所",$M1372&amp;" / 　－　",IF(設定!$I$15="名(所)",$M1372&amp;"(　－　)")))))),IF(設定!$I$15="所・名",INDEX(リスト!$S$2:$S$48,MATCH($L1372,リスト!$R$2:$R$48,0))&amp;"・"&amp;$M1372,IF(設定!$I$15="所/名",INDEX(リスト!$S$2:$S$48,MATCH($L1372,リスト!$R$2:$R$48,0))&amp;" / "&amp;$M1372,IF(設定!$I$15="(所)名","("&amp;INDEX(リスト!$S$2:$S$48,MATCH($L1372,リスト!$R$2:$R$48,0))&amp;") "&amp;$M1372,IF(設定!$I$15="名・所",$M1372&amp;"・"&amp;INDEX(リスト!$S$2:$S$48,MATCH($L1372,リスト!$R$2:$R$48,0)),IF(設定!$I$15="名/所",$M1372&amp;" / "&amp;INDEX(リスト!$S$2:$S$48,MATCH($L1372,リスト!$R$2:$R$48,0)),IF(設定!$I$15="名(所)",$M1372&amp;" ("&amp;INDEX(リスト!$S$2:$S$48,MATCH($L1372,リスト!$R$2:$R$48,0))&amp;")")))))))))</f>
        <v/>
      </c>
    </row>
    <row r="1373" spans="15:22" x14ac:dyDescent="0.4">
      <c r="O1373" s="2" t="str">
        <f>IFERROR(IF($B1373="","",INDEX(所属情報!$E:$E,MATCH($A1373,所属情報!$A:$A,0))),"")</f>
        <v/>
      </c>
      <c r="P1373" s="2" t="str">
        <f t="shared" si="63"/>
        <v/>
      </c>
      <c r="Q1373" s="2" t="str">
        <f t="shared" si="64"/>
        <v/>
      </c>
      <c r="R1373" s="2" t="str">
        <f t="shared" si="65"/>
        <v/>
      </c>
      <c r="S1373" s="2" t="str">
        <f>IFERROR(IF($F1373="","",INDEX(リスト!$C:$C,MATCH($F1373,リスト!$B:$B,0))),"")</f>
        <v/>
      </c>
      <c r="T1373" s="2" t="str">
        <f>IFERROR(IF($K1373="","",INDEX(リスト!$F:$F,MATCH($K1373,リスト!$E:$E,0))),"")</f>
        <v/>
      </c>
      <c r="U1373" s="2" t="str">
        <f>IF($B1373="","",RIGHT($G1373*1000+200+COUNTIF($G$2:$G1373,$G1373),9))</f>
        <v/>
      </c>
      <c r="V1373" s="2" t="str">
        <f>IF(OR($B1373="",設定!$I$15="",設定!$I$15="独立"),"",IF($M1373="","　－　",IF($L1373="",IF(設定!$I$15="所・名","　－　・"&amp;$M1373,IF(設定!$I$15="所/名","　－　 / "&amp;$M1373,IF(設定!$I$15="(所)名","(　－　) "&amp;$M1373,IF(設定!$I$15="名・所",$M1373&amp;"・　－　",IF(設定!$I$15="名/所",$M1373&amp;" / 　－　",IF(設定!$I$15="名(所)",$M1373&amp;"(　－　)")))))),IF(設定!$I$15="所・名",INDEX(リスト!$S$2:$S$48,MATCH($L1373,リスト!$R$2:$R$48,0))&amp;"・"&amp;$M1373,IF(設定!$I$15="所/名",INDEX(リスト!$S$2:$S$48,MATCH($L1373,リスト!$R$2:$R$48,0))&amp;" / "&amp;$M1373,IF(設定!$I$15="(所)名","("&amp;INDEX(リスト!$S$2:$S$48,MATCH($L1373,リスト!$R$2:$R$48,0))&amp;") "&amp;$M1373,IF(設定!$I$15="名・所",$M1373&amp;"・"&amp;INDEX(リスト!$S$2:$S$48,MATCH($L1373,リスト!$R$2:$R$48,0)),IF(設定!$I$15="名/所",$M1373&amp;" / "&amp;INDEX(リスト!$S$2:$S$48,MATCH($L1373,リスト!$R$2:$R$48,0)),IF(設定!$I$15="名(所)",$M1373&amp;" ("&amp;INDEX(リスト!$S$2:$S$48,MATCH($L1373,リスト!$R$2:$R$48,0))&amp;")")))))))))</f>
        <v/>
      </c>
    </row>
    <row r="1374" spans="15:22" x14ac:dyDescent="0.4">
      <c r="O1374" s="2" t="str">
        <f>IFERROR(IF($B1374="","",INDEX(所属情報!$E:$E,MATCH($A1374,所属情報!$A:$A,0))),"")</f>
        <v/>
      </c>
      <c r="P1374" s="2" t="str">
        <f t="shared" si="63"/>
        <v/>
      </c>
      <c r="Q1374" s="2" t="str">
        <f t="shared" si="64"/>
        <v/>
      </c>
      <c r="R1374" s="2" t="str">
        <f t="shared" si="65"/>
        <v/>
      </c>
      <c r="S1374" s="2" t="str">
        <f>IFERROR(IF($F1374="","",INDEX(リスト!$C:$C,MATCH($F1374,リスト!$B:$B,0))),"")</f>
        <v/>
      </c>
      <c r="T1374" s="2" t="str">
        <f>IFERROR(IF($K1374="","",INDEX(リスト!$F:$F,MATCH($K1374,リスト!$E:$E,0))),"")</f>
        <v/>
      </c>
      <c r="U1374" s="2" t="str">
        <f>IF($B1374="","",RIGHT($G1374*1000+200+COUNTIF($G$2:$G1374,$G1374),9))</f>
        <v/>
      </c>
      <c r="V1374" s="2" t="str">
        <f>IF(OR($B1374="",設定!$I$15="",設定!$I$15="独立"),"",IF($M1374="","　－　",IF($L1374="",IF(設定!$I$15="所・名","　－　・"&amp;$M1374,IF(設定!$I$15="所/名","　－　 / "&amp;$M1374,IF(設定!$I$15="(所)名","(　－　) "&amp;$M1374,IF(設定!$I$15="名・所",$M1374&amp;"・　－　",IF(設定!$I$15="名/所",$M1374&amp;" / 　－　",IF(設定!$I$15="名(所)",$M1374&amp;"(　－　)")))))),IF(設定!$I$15="所・名",INDEX(リスト!$S$2:$S$48,MATCH($L1374,リスト!$R$2:$R$48,0))&amp;"・"&amp;$M1374,IF(設定!$I$15="所/名",INDEX(リスト!$S$2:$S$48,MATCH($L1374,リスト!$R$2:$R$48,0))&amp;" / "&amp;$M1374,IF(設定!$I$15="(所)名","("&amp;INDEX(リスト!$S$2:$S$48,MATCH($L1374,リスト!$R$2:$R$48,0))&amp;") "&amp;$M1374,IF(設定!$I$15="名・所",$M1374&amp;"・"&amp;INDEX(リスト!$S$2:$S$48,MATCH($L1374,リスト!$R$2:$R$48,0)),IF(設定!$I$15="名/所",$M1374&amp;" / "&amp;INDEX(リスト!$S$2:$S$48,MATCH($L1374,リスト!$R$2:$R$48,0)),IF(設定!$I$15="名(所)",$M1374&amp;" ("&amp;INDEX(リスト!$S$2:$S$48,MATCH($L1374,リスト!$R$2:$R$48,0))&amp;")")))))))))</f>
        <v/>
      </c>
    </row>
    <row r="1375" spans="15:22" x14ac:dyDescent="0.4">
      <c r="O1375" s="2" t="str">
        <f>IFERROR(IF($B1375="","",INDEX(所属情報!$E:$E,MATCH($A1375,所属情報!$A:$A,0))),"")</f>
        <v/>
      </c>
      <c r="P1375" s="2" t="str">
        <f t="shared" si="63"/>
        <v/>
      </c>
      <c r="Q1375" s="2" t="str">
        <f t="shared" si="64"/>
        <v/>
      </c>
      <c r="R1375" s="2" t="str">
        <f t="shared" si="65"/>
        <v/>
      </c>
      <c r="S1375" s="2" t="str">
        <f>IFERROR(IF($F1375="","",INDEX(リスト!$C:$C,MATCH($F1375,リスト!$B:$B,0))),"")</f>
        <v/>
      </c>
      <c r="T1375" s="2" t="str">
        <f>IFERROR(IF($K1375="","",INDEX(リスト!$F:$F,MATCH($K1375,リスト!$E:$E,0))),"")</f>
        <v/>
      </c>
      <c r="U1375" s="2" t="str">
        <f>IF($B1375="","",RIGHT($G1375*1000+200+COUNTIF($G$2:$G1375,$G1375),9))</f>
        <v/>
      </c>
      <c r="V1375" s="2" t="str">
        <f>IF(OR($B1375="",設定!$I$15="",設定!$I$15="独立"),"",IF($M1375="","　－　",IF($L1375="",IF(設定!$I$15="所・名","　－　・"&amp;$M1375,IF(設定!$I$15="所/名","　－　 / "&amp;$M1375,IF(設定!$I$15="(所)名","(　－　) "&amp;$M1375,IF(設定!$I$15="名・所",$M1375&amp;"・　－　",IF(設定!$I$15="名/所",$M1375&amp;" / 　－　",IF(設定!$I$15="名(所)",$M1375&amp;"(　－　)")))))),IF(設定!$I$15="所・名",INDEX(リスト!$S$2:$S$48,MATCH($L1375,リスト!$R$2:$R$48,0))&amp;"・"&amp;$M1375,IF(設定!$I$15="所/名",INDEX(リスト!$S$2:$S$48,MATCH($L1375,リスト!$R$2:$R$48,0))&amp;" / "&amp;$M1375,IF(設定!$I$15="(所)名","("&amp;INDEX(リスト!$S$2:$S$48,MATCH($L1375,リスト!$R$2:$R$48,0))&amp;") "&amp;$M1375,IF(設定!$I$15="名・所",$M1375&amp;"・"&amp;INDEX(リスト!$S$2:$S$48,MATCH($L1375,リスト!$R$2:$R$48,0)),IF(設定!$I$15="名/所",$M1375&amp;" / "&amp;INDEX(リスト!$S$2:$S$48,MATCH($L1375,リスト!$R$2:$R$48,0)),IF(設定!$I$15="名(所)",$M1375&amp;" ("&amp;INDEX(リスト!$S$2:$S$48,MATCH($L1375,リスト!$R$2:$R$48,0))&amp;")")))))))))</f>
        <v/>
      </c>
    </row>
    <row r="1376" spans="15:22" x14ac:dyDescent="0.4">
      <c r="O1376" s="2" t="str">
        <f>IFERROR(IF($B1376="","",INDEX(所属情報!$E:$E,MATCH($A1376,所属情報!$A:$A,0))),"")</f>
        <v/>
      </c>
      <c r="P1376" s="2" t="str">
        <f t="shared" si="63"/>
        <v/>
      </c>
      <c r="Q1376" s="2" t="str">
        <f t="shared" si="64"/>
        <v/>
      </c>
      <c r="R1376" s="2" t="str">
        <f t="shared" si="65"/>
        <v/>
      </c>
      <c r="S1376" s="2" t="str">
        <f>IFERROR(IF($F1376="","",INDEX(リスト!$C:$C,MATCH($F1376,リスト!$B:$B,0))),"")</f>
        <v/>
      </c>
      <c r="T1376" s="2" t="str">
        <f>IFERROR(IF($K1376="","",INDEX(リスト!$F:$F,MATCH($K1376,リスト!$E:$E,0))),"")</f>
        <v/>
      </c>
      <c r="U1376" s="2" t="str">
        <f>IF($B1376="","",RIGHT($G1376*1000+200+COUNTIF($G$2:$G1376,$G1376),9))</f>
        <v/>
      </c>
      <c r="V1376" s="2" t="str">
        <f>IF(OR($B1376="",設定!$I$15="",設定!$I$15="独立"),"",IF($M1376="","　－　",IF($L1376="",IF(設定!$I$15="所・名","　－　・"&amp;$M1376,IF(設定!$I$15="所/名","　－　 / "&amp;$M1376,IF(設定!$I$15="(所)名","(　－　) "&amp;$M1376,IF(設定!$I$15="名・所",$M1376&amp;"・　－　",IF(設定!$I$15="名/所",$M1376&amp;" / 　－　",IF(設定!$I$15="名(所)",$M1376&amp;"(　－　)")))))),IF(設定!$I$15="所・名",INDEX(リスト!$S$2:$S$48,MATCH($L1376,リスト!$R$2:$R$48,0))&amp;"・"&amp;$M1376,IF(設定!$I$15="所/名",INDEX(リスト!$S$2:$S$48,MATCH($L1376,リスト!$R$2:$R$48,0))&amp;" / "&amp;$M1376,IF(設定!$I$15="(所)名","("&amp;INDEX(リスト!$S$2:$S$48,MATCH($L1376,リスト!$R$2:$R$48,0))&amp;") "&amp;$M1376,IF(設定!$I$15="名・所",$M1376&amp;"・"&amp;INDEX(リスト!$S$2:$S$48,MATCH($L1376,リスト!$R$2:$R$48,0)),IF(設定!$I$15="名/所",$M1376&amp;" / "&amp;INDEX(リスト!$S$2:$S$48,MATCH($L1376,リスト!$R$2:$R$48,0)),IF(設定!$I$15="名(所)",$M1376&amp;" ("&amp;INDEX(リスト!$S$2:$S$48,MATCH($L1376,リスト!$R$2:$R$48,0))&amp;")")))))))))</f>
        <v/>
      </c>
    </row>
    <row r="1377" spans="15:22" x14ac:dyDescent="0.4">
      <c r="O1377" s="2" t="str">
        <f>IFERROR(IF($B1377="","",INDEX(所属情報!$E:$E,MATCH($A1377,所属情報!$A:$A,0))),"")</f>
        <v/>
      </c>
      <c r="P1377" s="2" t="str">
        <f t="shared" si="63"/>
        <v/>
      </c>
      <c r="Q1377" s="2" t="str">
        <f t="shared" si="64"/>
        <v/>
      </c>
      <c r="R1377" s="2" t="str">
        <f t="shared" si="65"/>
        <v/>
      </c>
      <c r="S1377" s="2" t="str">
        <f>IFERROR(IF($F1377="","",INDEX(リスト!$C:$C,MATCH($F1377,リスト!$B:$B,0))),"")</f>
        <v/>
      </c>
      <c r="T1377" s="2" t="str">
        <f>IFERROR(IF($K1377="","",INDEX(リスト!$F:$F,MATCH($K1377,リスト!$E:$E,0))),"")</f>
        <v/>
      </c>
      <c r="U1377" s="2" t="str">
        <f>IF($B1377="","",RIGHT($G1377*1000+200+COUNTIF($G$2:$G1377,$G1377),9))</f>
        <v/>
      </c>
      <c r="V1377" s="2" t="str">
        <f>IF(OR($B1377="",設定!$I$15="",設定!$I$15="独立"),"",IF($M1377="","　－　",IF($L1377="",IF(設定!$I$15="所・名","　－　・"&amp;$M1377,IF(設定!$I$15="所/名","　－　 / "&amp;$M1377,IF(設定!$I$15="(所)名","(　－　) "&amp;$M1377,IF(設定!$I$15="名・所",$M1377&amp;"・　－　",IF(設定!$I$15="名/所",$M1377&amp;" / 　－　",IF(設定!$I$15="名(所)",$M1377&amp;"(　－　)")))))),IF(設定!$I$15="所・名",INDEX(リスト!$S$2:$S$48,MATCH($L1377,リスト!$R$2:$R$48,0))&amp;"・"&amp;$M1377,IF(設定!$I$15="所/名",INDEX(リスト!$S$2:$S$48,MATCH($L1377,リスト!$R$2:$R$48,0))&amp;" / "&amp;$M1377,IF(設定!$I$15="(所)名","("&amp;INDEX(リスト!$S$2:$S$48,MATCH($L1377,リスト!$R$2:$R$48,0))&amp;") "&amp;$M1377,IF(設定!$I$15="名・所",$M1377&amp;"・"&amp;INDEX(リスト!$S$2:$S$48,MATCH($L1377,リスト!$R$2:$R$48,0)),IF(設定!$I$15="名/所",$M1377&amp;" / "&amp;INDEX(リスト!$S$2:$S$48,MATCH($L1377,リスト!$R$2:$R$48,0)),IF(設定!$I$15="名(所)",$M1377&amp;" ("&amp;INDEX(リスト!$S$2:$S$48,MATCH($L1377,リスト!$R$2:$R$48,0))&amp;")")))))))))</f>
        <v/>
      </c>
    </row>
    <row r="1378" spans="15:22" x14ac:dyDescent="0.4">
      <c r="O1378" s="2" t="str">
        <f>IFERROR(IF($B1378="","",INDEX(所属情報!$E:$E,MATCH($A1378,所属情報!$A:$A,0))),"")</f>
        <v/>
      </c>
      <c r="P1378" s="2" t="str">
        <f t="shared" si="63"/>
        <v/>
      </c>
      <c r="Q1378" s="2" t="str">
        <f t="shared" si="64"/>
        <v/>
      </c>
      <c r="R1378" s="2" t="str">
        <f t="shared" si="65"/>
        <v/>
      </c>
      <c r="S1378" s="2" t="str">
        <f>IFERROR(IF($F1378="","",INDEX(リスト!$C:$C,MATCH($F1378,リスト!$B:$B,0))),"")</f>
        <v/>
      </c>
      <c r="T1378" s="2" t="str">
        <f>IFERROR(IF($K1378="","",INDEX(リスト!$F:$F,MATCH($K1378,リスト!$E:$E,0))),"")</f>
        <v/>
      </c>
      <c r="U1378" s="2" t="str">
        <f>IF($B1378="","",RIGHT($G1378*1000+200+COUNTIF($G$2:$G1378,$G1378),9))</f>
        <v/>
      </c>
      <c r="V1378" s="2" t="str">
        <f>IF(OR($B1378="",設定!$I$15="",設定!$I$15="独立"),"",IF($M1378="","　－　",IF($L1378="",IF(設定!$I$15="所・名","　－　・"&amp;$M1378,IF(設定!$I$15="所/名","　－　 / "&amp;$M1378,IF(設定!$I$15="(所)名","(　－　) "&amp;$M1378,IF(設定!$I$15="名・所",$M1378&amp;"・　－　",IF(設定!$I$15="名/所",$M1378&amp;" / 　－　",IF(設定!$I$15="名(所)",$M1378&amp;"(　－　)")))))),IF(設定!$I$15="所・名",INDEX(リスト!$S$2:$S$48,MATCH($L1378,リスト!$R$2:$R$48,0))&amp;"・"&amp;$M1378,IF(設定!$I$15="所/名",INDEX(リスト!$S$2:$S$48,MATCH($L1378,リスト!$R$2:$R$48,0))&amp;" / "&amp;$M1378,IF(設定!$I$15="(所)名","("&amp;INDEX(リスト!$S$2:$S$48,MATCH($L1378,リスト!$R$2:$R$48,0))&amp;") "&amp;$M1378,IF(設定!$I$15="名・所",$M1378&amp;"・"&amp;INDEX(リスト!$S$2:$S$48,MATCH($L1378,リスト!$R$2:$R$48,0)),IF(設定!$I$15="名/所",$M1378&amp;" / "&amp;INDEX(リスト!$S$2:$S$48,MATCH($L1378,リスト!$R$2:$R$48,0)),IF(設定!$I$15="名(所)",$M1378&amp;" ("&amp;INDEX(リスト!$S$2:$S$48,MATCH($L1378,リスト!$R$2:$R$48,0))&amp;")")))))))))</f>
        <v/>
      </c>
    </row>
    <row r="1379" spans="15:22" x14ac:dyDescent="0.4">
      <c r="O1379" s="2" t="str">
        <f>IFERROR(IF($B1379="","",INDEX(所属情報!$E:$E,MATCH($A1379,所属情報!$A:$A,0))),"")</f>
        <v/>
      </c>
      <c r="P1379" s="2" t="str">
        <f t="shared" si="63"/>
        <v/>
      </c>
      <c r="Q1379" s="2" t="str">
        <f t="shared" si="64"/>
        <v/>
      </c>
      <c r="R1379" s="2" t="str">
        <f t="shared" si="65"/>
        <v/>
      </c>
      <c r="S1379" s="2" t="str">
        <f>IFERROR(IF($F1379="","",INDEX(リスト!$C:$C,MATCH($F1379,リスト!$B:$B,0))),"")</f>
        <v/>
      </c>
      <c r="T1379" s="2" t="str">
        <f>IFERROR(IF($K1379="","",INDEX(リスト!$F:$F,MATCH($K1379,リスト!$E:$E,0))),"")</f>
        <v/>
      </c>
      <c r="U1379" s="2" t="str">
        <f>IF($B1379="","",RIGHT($G1379*1000+200+COUNTIF($G$2:$G1379,$G1379),9))</f>
        <v/>
      </c>
      <c r="V1379" s="2" t="str">
        <f>IF(OR($B1379="",設定!$I$15="",設定!$I$15="独立"),"",IF($M1379="","　－　",IF($L1379="",IF(設定!$I$15="所・名","　－　・"&amp;$M1379,IF(設定!$I$15="所/名","　－　 / "&amp;$M1379,IF(設定!$I$15="(所)名","(　－　) "&amp;$M1379,IF(設定!$I$15="名・所",$M1379&amp;"・　－　",IF(設定!$I$15="名/所",$M1379&amp;" / 　－　",IF(設定!$I$15="名(所)",$M1379&amp;"(　－　)")))))),IF(設定!$I$15="所・名",INDEX(リスト!$S$2:$S$48,MATCH($L1379,リスト!$R$2:$R$48,0))&amp;"・"&amp;$M1379,IF(設定!$I$15="所/名",INDEX(リスト!$S$2:$S$48,MATCH($L1379,リスト!$R$2:$R$48,0))&amp;" / "&amp;$M1379,IF(設定!$I$15="(所)名","("&amp;INDEX(リスト!$S$2:$S$48,MATCH($L1379,リスト!$R$2:$R$48,0))&amp;") "&amp;$M1379,IF(設定!$I$15="名・所",$M1379&amp;"・"&amp;INDEX(リスト!$S$2:$S$48,MATCH($L1379,リスト!$R$2:$R$48,0)),IF(設定!$I$15="名/所",$M1379&amp;" / "&amp;INDEX(リスト!$S$2:$S$48,MATCH($L1379,リスト!$R$2:$R$48,0)),IF(設定!$I$15="名(所)",$M1379&amp;" ("&amp;INDEX(リスト!$S$2:$S$48,MATCH($L1379,リスト!$R$2:$R$48,0))&amp;")")))))))))</f>
        <v/>
      </c>
    </row>
    <row r="1380" spans="15:22" x14ac:dyDescent="0.4">
      <c r="O1380" s="2" t="str">
        <f>IFERROR(IF($B1380="","",INDEX(所属情報!$E:$E,MATCH($A1380,所属情報!$A:$A,0))),"")</f>
        <v/>
      </c>
      <c r="P1380" s="2" t="str">
        <f t="shared" si="63"/>
        <v/>
      </c>
      <c r="Q1380" s="2" t="str">
        <f t="shared" si="64"/>
        <v/>
      </c>
      <c r="R1380" s="2" t="str">
        <f t="shared" si="65"/>
        <v/>
      </c>
      <c r="S1380" s="2" t="str">
        <f>IFERROR(IF($F1380="","",INDEX(リスト!$C:$C,MATCH($F1380,リスト!$B:$B,0))),"")</f>
        <v/>
      </c>
      <c r="T1380" s="2" t="str">
        <f>IFERROR(IF($K1380="","",INDEX(リスト!$F:$F,MATCH($K1380,リスト!$E:$E,0))),"")</f>
        <v/>
      </c>
      <c r="U1380" s="2" t="str">
        <f>IF($B1380="","",RIGHT($G1380*1000+200+COUNTIF($G$2:$G1380,$G1380),9))</f>
        <v/>
      </c>
      <c r="V1380" s="2" t="str">
        <f>IF(OR($B1380="",設定!$I$15="",設定!$I$15="独立"),"",IF($M1380="","　－　",IF($L1380="",IF(設定!$I$15="所・名","　－　・"&amp;$M1380,IF(設定!$I$15="所/名","　－　 / "&amp;$M1380,IF(設定!$I$15="(所)名","(　－　) "&amp;$M1380,IF(設定!$I$15="名・所",$M1380&amp;"・　－　",IF(設定!$I$15="名/所",$M1380&amp;" / 　－　",IF(設定!$I$15="名(所)",$M1380&amp;"(　－　)")))))),IF(設定!$I$15="所・名",INDEX(リスト!$S$2:$S$48,MATCH($L1380,リスト!$R$2:$R$48,0))&amp;"・"&amp;$M1380,IF(設定!$I$15="所/名",INDEX(リスト!$S$2:$S$48,MATCH($L1380,リスト!$R$2:$R$48,0))&amp;" / "&amp;$M1380,IF(設定!$I$15="(所)名","("&amp;INDEX(リスト!$S$2:$S$48,MATCH($L1380,リスト!$R$2:$R$48,0))&amp;") "&amp;$M1380,IF(設定!$I$15="名・所",$M1380&amp;"・"&amp;INDEX(リスト!$S$2:$S$48,MATCH($L1380,リスト!$R$2:$R$48,0)),IF(設定!$I$15="名/所",$M1380&amp;" / "&amp;INDEX(リスト!$S$2:$S$48,MATCH($L1380,リスト!$R$2:$R$48,0)),IF(設定!$I$15="名(所)",$M1380&amp;" ("&amp;INDEX(リスト!$S$2:$S$48,MATCH($L1380,リスト!$R$2:$R$48,0))&amp;")")))))))))</f>
        <v/>
      </c>
    </row>
    <row r="1381" spans="15:22" x14ac:dyDescent="0.4">
      <c r="O1381" s="2" t="str">
        <f>IFERROR(IF($B1381="","",INDEX(所属情報!$E:$E,MATCH($A1381,所属情報!$A:$A,0))),"")</f>
        <v/>
      </c>
      <c r="P1381" s="2" t="str">
        <f t="shared" si="63"/>
        <v/>
      </c>
      <c r="Q1381" s="2" t="str">
        <f t="shared" si="64"/>
        <v/>
      </c>
      <c r="R1381" s="2" t="str">
        <f t="shared" si="65"/>
        <v/>
      </c>
      <c r="S1381" s="2" t="str">
        <f>IFERROR(IF($F1381="","",INDEX(リスト!$C:$C,MATCH($F1381,リスト!$B:$B,0))),"")</f>
        <v/>
      </c>
      <c r="T1381" s="2" t="str">
        <f>IFERROR(IF($K1381="","",INDEX(リスト!$F:$F,MATCH($K1381,リスト!$E:$E,0))),"")</f>
        <v/>
      </c>
      <c r="U1381" s="2" t="str">
        <f>IF($B1381="","",RIGHT($G1381*1000+200+COUNTIF($G$2:$G1381,$G1381),9))</f>
        <v/>
      </c>
      <c r="V1381" s="2" t="str">
        <f>IF(OR($B1381="",設定!$I$15="",設定!$I$15="独立"),"",IF($M1381="","　－　",IF($L1381="",IF(設定!$I$15="所・名","　－　・"&amp;$M1381,IF(設定!$I$15="所/名","　－　 / "&amp;$M1381,IF(設定!$I$15="(所)名","(　－　) "&amp;$M1381,IF(設定!$I$15="名・所",$M1381&amp;"・　－　",IF(設定!$I$15="名/所",$M1381&amp;" / 　－　",IF(設定!$I$15="名(所)",$M1381&amp;"(　－　)")))))),IF(設定!$I$15="所・名",INDEX(リスト!$S$2:$S$48,MATCH($L1381,リスト!$R$2:$R$48,0))&amp;"・"&amp;$M1381,IF(設定!$I$15="所/名",INDEX(リスト!$S$2:$S$48,MATCH($L1381,リスト!$R$2:$R$48,0))&amp;" / "&amp;$M1381,IF(設定!$I$15="(所)名","("&amp;INDEX(リスト!$S$2:$S$48,MATCH($L1381,リスト!$R$2:$R$48,0))&amp;") "&amp;$M1381,IF(設定!$I$15="名・所",$M1381&amp;"・"&amp;INDEX(リスト!$S$2:$S$48,MATCH($L1381,リスト!$R$2:$R$48,0)),IF(設定!$I$15="名/所",$M1381&amp;" / "&amp;INDEX(リスト!$S$2:$S$48,MATCH($L1381,リスト!$R$2:$R$48,0)),IF(設定!$I$15="名(所)",$M1381&amp;" ("&amp;INDEX(リスト!$S$2:$S$48,MATCH($L1381,リスト!$R$2:$R$48,0))&amp;")")))))))))</f>
        <v/>
      </c>
    </row>
    <row r="1382" spans="15:22" x14ac:dyDescent="0.4">
      <c r="O1382" s="2" t="str">
        <f>IFERROR(IF($B1382="","",INDEX(所属情報!$E:$E,MATCH($A1382,所属情報!$A:$A,0))),"")</f>
        <v/>
      </c>
      <c r="P1382" s="2" t="str">
        <f t="shared" si="63"/>
        <v/>
      </c>
      <c r="Q1382" s="2" t="str">
        <f t="shared" si="64"/>
        <v/>
      </c>
      <c r="R1382" s="2" t="str">
        <f t="shared" si="65"/>
        <v/>
      </c>
      <c r="S1382" s="2" t="str">
        <f>IFERROR(IF($F1382="","",INDEX(リスト!$C:$C,MATCH($F1382,リスト!$B:$B,0))),"")</f>
        <v/>
      </c>
      <c r="T1382" s="2" t="str">
        <f>IFERROR(IF($K1382="","",INDEX(リスト!$F:$F,MATCH($K1382,リスト!$E:$E,0))),"")</f>
        <v/>
      </c>
      <c r="U1382" s="2" t="str">
        <f>IF($B1382="","",RIGHT($G1382*1000+200+COUNTIF($G$2:$G1382,$G1382),9))</f>
        <v/>
      </c>
      <c r="V1382" s="2" t="str">
        <f>IF(OR($B1382="",設定!$I$15="",設定!$I$15="独立"),"",IF($M1382="","　－　",IF($L1382="",IF(設定!$I$15="所・名","　－　・"&amp;$M1382,IF(設定!$I$15="所/名","　－　 / "&amp;$M1382,IF(設定!$I$15="(所)名","(　－　) "&amp;$M1382,IF(設定!$I$15="名・所",$M1382&amp;"・　－　",IF(設定!$I$15="名/所",$M1382&amp;" / 　－　",IF(設定!$I$15="名(所)",$M1382&amp;"(　－　)")))))),IF(設定!$I$15="所・名",INDEX(リスト!$S$2:$S$48,MATCH($L1382,リスト!$R$2:$R$48,0))&amp;"・"&amp;$M1382,IF(設定!$I$15="所/名",INDEX(リスト!$S$2:$S$48,MATCH($L1382,リスト!$R$2:$R$48,0))&amp;" / "&amp;$M1382,IF(設定!$I$15="(所)名","("&amp;INDEX(リスト!$S$2:$S$48,MATCH($L1382,リスト!$R$2:$R$48,0))&amp;") "&amp;$M1382,IF(設定!$I$15="名・所",$M1382&amp;"・"&amp;INDEX(リスト!$S$2:$S$48,MATCH($L1382,リスト!$R$2:$R$48,0)),IF(設定!$I$15="名/所",$M1382&amp;" / "&amp;INDEX(リスト!$S$2:$S$48,MATCH($L1382,リスト!$R$2:$R$48,0)),IF(設定!$I$15="名(所)",$M1382&amp;" ("&amp;INDEX(リスト!$S$2:$S$48,MATCH($L1382,リスト!$R$2:$R$48,0))&amp;")")))))))))</f>
        <v/>
      </c>
    </row>
    <row r="1383" spans="15:22" x14ac:dyDescent="0.4">
      <c r="O1383" s="2" t="str">
        <f>IFERROR(IF($B1383="","",INDEX(所属情報!$E:$E,MATCH($A1383,所属情報!$A:$A,0))),"")</f>
        <v/>
      </c>
      <c r="P1383" s="2" t="str">
        <f t="shared" si="63"/>
        <v/>
      </c>
      <c r="Q1383" s="2" t="str">
        <f t="shared" si="64"/>
        <v/>
      </c>
      <c r="R1383" s="2" t="str">
        <f t="shared" si="65"/>
        <v/>
      </c>
      <c r="S1383" s="2" t="str">
        <f>IFERROR(IF($F1383="","",INDEX(リスト!$C:$C,MATCH($F1383,リスト!$B:$B,0))),"")</f>
        <v/>
      </c>
      <c r="T1383" s="2" t="str">
        <f>IFERROR(IF($K1383="","",INDEX(リスト!$F:$F,MATCH($K1383,リスト!$E:$E,0))),"")</f>
        <v/>
      </c>
      <c r="U1383" s="2" t="str">
        <f>IF($B1383="","",RIGHT($G1383*1000+200+COUNTIF($G$2:$G1383,$G1383),9))</f>
        <v/>
      </c>
      <c r="V1383" s="2" t="str">
        <f>IF(OR($B1383="",設定!$I$15="",設定!$I$15="独立"),"",IF($M1383="","　－　",IF($L1383="",IF(設定!$I$15="所・名","　－　・"&amp;$M1383,IF(設定!$I$15="所/名","　－　 / "&amp;$M1383,IF(設定!$I$15="(所)名","(　－　) "&amp;$M1383,IF(設定!$I$15="名・所",$M1383&amp;"・　－　",IF(設定!$I$15="名/所",$M1383&amp;" / 　－　",IF(設定!$I$15="名(所)",$M1383&amp;"(　－　)")))))),IF(設定!$I$15="所・名",INDEX(リスト!$S$2:$S$48,MATCH($L1383,リスト!$R$2:$R$48,0))&amp;"・"&amp;$M1383,IF(設定!$I$15="所/名",INDEX(リスト!$S$2:$S$48,MATCH($L1383,リスト!$R$2:$R$48,0))&amp;" / "&amp;$M1383,IF(設定!$I$15="(所)名","("&amp;INDEX(リスト!$S$2:$S$48,MATCH($L1383,リスト!$R$2:$R$48,0))&amp;") "&amp;$M1383,IF(設定!$I$15="名・所",$M1383&amp;"・"&amp;INDEX(リスト!$S$2:$S$48,MATCH($L1383,リスト!$R$2:$R$48,0)),IF(設定!$I$15="名/所",$M1383&amp;" / "&amp;INDEX(リスト!$S$2:$S$48,MATCH($L1383,リスト!$R$2:$R$48,0)),IF(設定!$I$15="名(所)",$M1383&amp;" ("&amp;INDEX(リスト!$S$2:$S$48,MATCH($L1383,リスト!$R$2:$R$48,0))&amp;")")))))))))</f>
        <v/>
      </c>
    </row>
    <row r="1384" spans="15:22" x14ac:dyDescent="0.4">
      <c r="O1384" s="2" t="str">
        <f>IFERROR(IF($B1384="","",INDEX(所属情報!$E:$E,MATCH($A1384,所属情報!$A:$A,0))),"")</f>
        <v/>
      </c>
      <c r="P1384" s="2" t="str">
        <f t="shared" si="63"/>
        <v/>
      </c>
      <c r="Q1384" s="2" t="str">
        <f t="shared" si="64"/>
        <v/>
      </c>
      <c r="R1384" s="2" t="str">
        <f t="shared" si="65"/>
        <v/>
      </c>
      <c r="S1384" s="2" t="str">
        <f>IFERROR(IF($F1384="","",INDEX(リスト!$C:$C,MATCH($F1384,リスト!$B:$B,0))),"")</f>
        <v/>
      </c>
      <c r="T1384" s="2" t="str">
        <f>IFERROR(IF($K1384="","",INDEX(リスト!$F:$F,MATCH($K1384,リスト!$E:$E,0))),"")</f>
        <v/>
      </c>
      <c r="U1384" s="2" t="str">
        <f>IF($B1384="","",RIGHT($G1384*1000+200+COUNTIF($G$2:$G1384,$G1384),9))</f>
        <v/>
      </c>
      <c r="V1384" s="2" t="str">
        <f>IF(OR($B1384="",設定!$I$15="",設定!$I$15="独立"),"",IF($M1384="","　－　",IF($L1384="",IF(設定!$I$15="所・名","　－　・"&amp;$M1384,IF(設定!$I$15="所/名","　－　 / "&amp;$M1384,IF(設定!$I$15="(所)名","(　－　) "&amp;$M1384,IF(設定!$I$15="名・所",$M1384&amp;"・　－　",IF(設定!$I$15="名/所",$M1384&amp;" / 　－　",IF(設定!$I$15="名(所)",$M1384&amp;"(　－　)")))))),IF(設定!$I$15="所・名",INDEX(リスト!$S$2:$S$48,MATCH($L1384,リスト!$R$2:$R$48,0))&amp;"・"&amp;$M1384,IF(設定!$I$15="所/名",INDEX(リスト!$S$2:$S$48,MATCH($L1384,リスト!$R$2:$R$48,0))&amp;" / "&amp;$M1384,IF(設定!$I$15="(所)名","("&amp;INDEX(リスト!$S$2:$S$48,MATCH($L1384,リスト!$R$2:$R$48,0))&amp;") "&amp;$M1384,IF(設定!$I$15="名・所",$M1384&amp;"・"&amp;INDEX(リスト!$S$2:$S$48,MATCH($L1384,リスト!$R$2:$R$48,0)),IF(設定!$I$15="名/所",$M1384&amp;" / "&amp;INDEX(リスト!$S$2:$S$48,MATCH($L1384,リスト!$R$2:$R$48,0)),IF(設定!$I$15="名(所)",$M1384&amp;" ("&amp;INDEX(リスト!$S$2:$S$48,MATCH($L1384,リスト!$R$2:$R$48,0))&amp;")")))))))))</f>
        <v/>
      </c>
    </row>
    <row r="1385" spans="15:22" x14ac:dyDescent="0.4">
      <c r="O1385" s="2" t="str">
        <f>IFERROR(IF($B1385="","",INDEX(所属情報!$E:$E,MATCH($A1385,所属情報!$A:$A,0))),"")</f>
        <v/>
      </c>
      <c r="P1385" s="2" t="str">
        <f t="shared" si="63"/>
        <v/>
      </c>
      <c r="Q1385" s="2" t="str">
        <f t="shared" si="64"/>
        <v/>
      </c>
      <c r="R1385" s="2" t="str">
        <f t="shared" si="65"/>
        <v/>
      </c>
      <c r="S1385" s="2" t="str">
        <f>IFERROR(IF($F1385="","",INDEX(リスト!$C:$C,MATCH($F1385,リスト!$B:$B,0))),"")</f>
        <v/>
      </c>
      <c r="T1385" s="2" t="str">
        <f>IFERROR(IF($K1385="","",INDEX(リスト!$F:$F,MATCH($K1385,リスト!$E:$E,0))),"")</f>
        <v/>
      </c>
      <c r="U1385" s="2" t="str">
        <f>IF($B1385="","",RIGHT($G1385*1000+200+COUNTIF($G$2:$G1385,$G1385),9))</f>
        <v/>
      </c>
      <c r="V1385" s="2" t="str">
        <f>IF(OR($B1385="",設定!$I$15="",設定!$I$15="独立"),"",IF($M1385="","　－　",IF($L1385="",IF(設定!$I$15="所・名","　－　・"&amp;$M1385,IF(設定!$I$15="所/名","　－　 / "&amp;$M1385,IF(設定!$I$15="(所)名","(　－　) "&amp;$M1385,IF(設定!$I$15="名・所",$M1385&amp;"・　－　",IF(設定!$I$15="名/所",$M1385&amp;" / 　－　",IF(設定!$I$15="名(所)",$M1385&amp;"(　－　)")))))),IF(設定!$I$15="所・名",INDEX(リスト!$S$2:$S$48,MATCH($L1385,リスト!$R$2:$R$48,0))&amp;"・"&amp;$M1385,IF(設定!$I$15="所/名",INDEX(リスト!$S$2:$S$48,MATCH($L1385,リスト!$R$2:$R$48,0))&amp;" / "&amp;$M1385,IF(設定!$I$15="(所)名","("&amp;INDEX(リスト!$S$2:$S$48,MATCH($L1385,リスト!$R$2:$R$48,0))&amp;") "&amp;$M1385,IF(設定!$I$15="名・所",$M1385&amp;"・"&amp;INDEX(リスト!$S$2:$S$48,MATCH($L1385,リスト!$R$2:$R$48,0)),IF(設定!$I$15="名/所",$M1385&amp;" / "&amp;INDEX(リスト!$S$2:$S$48,MATCH($L1385,リスト!$R$2:$R$48,0)),IF(設定!$I$15="名(所)",$M1385&amp;" ("&amp;INDEX(リスト!$S$2:$S$48,MATCH($L1385,リスト!$R$2:$R$48,0))&amp;")")))))))))</f>
        <v/>
      </c>
    </row>
    <row r="1386" spans="15:22" x14ac:dyDescent="0.4">
      <c r="O1386" s="2" t="str">
        <f>IFERROR(IF($B1386="","",INDEX(所属情報!$E:$E,MATCH($A1386,所属情報!$A:$A,0))),"")</f>
        <v/>
      </c>
      <c r="P1386" s="2" t="str">
        <f t="shared" si="63"/>
        <v/>
      </c>
      <c r="Q1386" s="2" t="str">
        <f t="shared" si="64"/>
        <v/>
      </c>
      <c r="R1386" s="2" t="str">
        <f t="shared" si="65"/>
        <v/>
      </c>
      <c r="S1386" s="2" t="str">
        <f>IFERROR(IF($F1386="","",INDEX(リスト!$C:$C,MATCH($F1386,リスト!$B:$B,0))),"")</f>
        <v/>
      </c>
      <c r="T1386" s="2" t="str">
        <f>IFERROR(IF($K1386="","",INDEX(リスト!$F:$F,MATCH($K1386,リスト!$E:$E,0))),"")</f>
        <v/>
      </c>
      <c r="U1386" s="2" t="str">
        <f>IF($B1386="","",RIGHT($G1386*1000+200+COUNTIF($G$2:$G1386,$G1386),9))</f>
        <v/>
      </c>
      <c r="V1386" s="2" t="str">
        <f>IF(OR($B1386="",設定!$I$15="",設定!$I$15="独立"),"",IF($M1386="","　－　",IF($L1386="",IF(設定!$I$15="所・名","　－　・"&amp;$M1386,IF(設定!$I$15="所/名","　－　 / "&amp;$M1386,IF(設定!$I$15="(所)名","(　－　) "&amp;$M1386,IF(設定!$I$15="名・所",$M1386&amp;"・　－　",IF(設定!$I$15="名/所",$M1386&amp;" / 　－　",IF(設定!$I$15="名(所)",$M1386&amp;"(　－　)")))))),IF(設定!$I$15="所・名",INDEX(リスト!$S$2:$S$48,MATCH($L1386,リスト!$R$2:$R$48,0))&amp;"・"&amp;$M1386,IF(設定!$I$15="所/名",INDEX(リスト!$S$2:$S$48,MATCH($L1386,リスト!$R$2:$R$48,0))&amp;" / "&amp;$M1386,IF(設定!$I$15="(所)名","("&amp;INDEX(リスト!$S$2:$S$48,MATCH($L1386,リスト!$R$2:$R$48,0))&amp;") "&amp;$M1386,IF(設定!$I$15="名・所",$M1386&amp;"・"&amp;INDEX(リスト!$S$2:$S$48,MATCH($L1386,リスト!$R$2:$R$48,0)),IF(設定!$I$15="名/所",$M1386&amp;" / "&amp;INDEX(リスト!$S$2:$S$48,MATCH($L1386,リスト!$R$2:$R$48,0)),IF(設定!$I$15="名(所)",$M1386&amp;" ("&amp;INDEX(リスト!$S$2:$S$48,MATCH($L1386,リスト!$R$2:$R$48,0))&amp;")")))))))))</f>
        <v/>
      </c>
    </row>
    <row r="1387" spans="15:22" x14ac:dyDescent="0.4">
      <c r="O1387" s="2" t="str">
        <f>IFERROR(IF($B1387="","",INDEX(所属情報!$E:$E,MATCH($A1387,所属情報!$A:$A,0))),"")</f>
        <v/>
      </c>
      <c r="P1387" s="2" t="str">
        <f t="shared" si="63"/>
        <v/>
      </c>
      <c r="Q1387" s="2" t="str">
        <f t="shared" si="64"/>
        <v/>
      </c>
      <c r="R1387" s="2" t="str">
        <f t="shared" si="65"/>
        <v/>
      </c>
      <c r="S1387" s="2" t="str">
        <f>IFERROR(IF($F1387="","",INDEX(リスト!$C:$C,MATCH($F1387,リスト!$B:$B,0))),"")</f>
        <v/>
      </c>
      <c r="T1387" s="2" t="str">
        <f>IFERROR(IF($K1387="","",INDEX(リスト!$F:$F,MATCH($K1387,リスト!$E:$E,0))),"")</f>
        <v/>
      </c>
      <c r="U1387" s="2" t="str">
        <f>IF($B1387="","",RIGHT($G1387*1000+200+COUNTIF($G$2:$G1387,$G1387),9))</f>
        <v/>
      </c>
      <c r="V1387" s="2" t="str">
        <f>IF(OR($B1387="",設定!$I$15="",設定!$I$15="独立"),"",IF($M1387="","　－　",IF($L1387="",IF(設定!$I$15="所・名","　－　・"&amp;$M1387,IF(設定!$I$15="所/名","　－　 / "&amp;$M1387,IF(設定!$I$15="(所)名","(　－　) "&amp;$M1387,IF(設定!$I$15="名・所",$M1387&amp;"・　－　",IF(設定!$I$15="名/所",$M1387&amp;" / 　－　",IF(設定!$I$15="名(所)",$M1387&amp;"(　－　)")))))),IF(設定!$I$15="所・名",INDEX(リスト!$S$2:$S$48,MATCH($L1387,リスト!$R$2:$R$48,0))&amp;"・"&amp;$M1387,IF(設定!$I$15="所/名",INDEX(リスト!$S$2:$S$48,MATCH($L1387,リスト!$R$2:$R$48,0))&amp;" / "&amp;$M1387,IF(設定!$I$15="(所)名","("&amp;INDEX(リスト!$S$2:$S$48,MATCH($L1387,リスト!$R$2:$R$48,0))&amp;") "&amp;$M1387,IF(設定!$I$15="名・所",$M1387&amp;"・"&amp;INDEX(リスト!$S$2:$S$48,MATCH($L1387,リスト!$R$2:$R$48,0)),IF(設定!$I$15="名/所",$M1387&amp;" / "&amp;INDEX(リスト!$S$2:$S$48,MATCH($L1387,リスト!$R$2:$R$48,0)),IF(設定!$I$15="名(所)",$M1387&amp;" ("&amp;INDEX(リスト!$S$2:$S$48,MATCH($L1387,リスト!$R$2:$R$48,0))&amp;")")))))))))</f>
        <v/>
      </c>
    </row>
    <row r="1388" spans="15:22" x14ac:dyDescent="0.4">
      <c r="O1388" s="2" t="str">
        <f>IFERROR(IF($B1388="","",INDEX(所属情報!$E:$E,MATCH($A1388,所属情報!$A:$A,0))),"")</f>
        <v/>
      </c>
      <c r="P1388" s="2" t="str">
        <f t="shared" si="63"/>
        <v/>
      </c>
      <c r="Q1388" s="2" t="str">
        <f t="shared" si="64"/>
        <v/>
      </c>
      <c r="R1388" s="2" t="str">
        <f t="shared" si="65"/>
        <v/>
      </c>
      <c r="S1388" s="2" t="str">
        <f>IFERROR(IF($F1388="","",INDEX(リスト!$C:$C,MATCH($F1388,リスト!$B:$B,0))),"")</f>
        <v/>
      </c>
      <c r="T1388" s="2" t="str">
        <f>IFERROR(IF($K1388="","",INDEX(リスト!$F:$F,MATCH($K1388,リスト!$E:$E,0))),"")</f>
        <v/>
      </c>
      <c r="U1388" s="2" t="str">
        <f>IF($B1388="","",RIGHT($G1388*1000+200+COUNTIF($G$2:$G1388,$G1388),9))</f>
        <v/>
      </c>
      <c r="V1388" s="2" t="str">
        <f>IF(OR($B1388="",設定!$I$15="",設定!$I$15="独立"),"",IF($M1388="","　－　",IF($L1388="",IF(設定!$I$15="所・名","　－　・"&amp;$M1388,IF(設定!$I$15="所/名","　－　 / "&amp;$M1388,IF(設定!$I$15="(所)名","(　－　) "&amp;$M1388,IF(設定!$I$15="名・所",$M1388&amp;"・　－　",IF(設定!$I$15="名/所",$M1388&amp;" / 　－　",IF(設定!$I$15="名(所)",$M1388&amp;"(　－　)")))))),IF(設定!$I$15="所・名",INDEX(リスト!$S$2:$S$48,MATCH($L1388,リスト!$R$2:$R$48,0))&amp;"・"&amp;$M1388,IF(設定!$I$15="所/名",INDEX(リスト!$S$2:$S$48,MATCH($L1388,リスト!$R$2:$R$48,0))&amp;" / "&amp;$M1388,IF(設定!$I$15="(所)名","("&amp;INDEX(リスト!$S$2:$S$48,MATCH($L1388,リスト!$R$2:$R$48,0))&amp;") "&amp;$M1388,IF(設定!$I$15="名・所",$M1388&amp;"・"&amp;INDEX(リスト!$S$2:$S$48,MATCH($L1388,リスト!$R$2:$R$48,0)),IF(設定!$I$15="名/所",$M1388&amp;" / "&amp;INDEX(リスト!$S$2:$S$48,MATCH($L1388,リスト!$R$2:$R$48,0)),IF(設定!$I$15="名(所)",$M1388&amp;" ("&amp;INDEX(リスト!$S$2:$S$48,MATCH($L1388,リスト!$R$2:$R$48,0))&amp;")")))))))))</f>
        <v/>
      </c>
    </row>
    <row r="1389" spans="15:22" x14ac:dyDescent="0.4">
      <c r="O1389" s="2" t="str">
        <f>IFERROR(IF($B1389="","",INDEX(所属情報!$E:$E,MATCH($A1389,所属情報!$A:$A,0))),"")</f>
        <v/>
      </c>
      <c r="P1389" s="2" t="str">
        <f t="shared" si="63"/>
        <v/>
      </c>
      <c r="Q1389" s="2" t="str">
        <f t="shared" si="64"/>
        <v/>
      </c>
      <c r="R1389" s="2" t="str">
        <f t="shared" si="65"/>
        <v/>
      </c>
      <c r="S1389" s="2" t="str">
        <f>IFERROR(IF($F1389="","",INDEX(リスト!$C:$C,MATCH($F1389,リスト!$B:$B,0))),"")</f>
        <v/>
      </c>
      <c r="T1389" s="2" t="str">
        <f>IFERROR(IF($K1389="","",INDEX(リスト!$F:$F,MATCH($K1389,リスト!$E:$E,0))),"")</f>
        <v/>
      </c>
      <c r="U1389" s="2" t="str">
        <f>IF($B1389="","",RIGHT($G1389*1000+200+COUNTIF($G$2:$G1389,$G1389),9))</f>
        <v/>
      </c>
      <c r="V1389" s="2" t="str">
        <f>IF(OR($B1389="",設定!$I$15="",設定!$I$15="独立"),"",IF($M1389="","　－　",IF($L1389="",IF(設定!$I$15="所・名","　－　・"&amp;$M1389,IF(設定!$I$15="所/名","　－　 / "&amp;$M1389,IF(設定!$I$15="(所)名","(　－　) "&amp;$M1389,IF(設定!$I$15="名・所",$M1389&amp;"・　－　",IF(設定!$I$15="名/所",$M1389&amp;" / 　－　",IF(設定!$I$15="名(所)",$M1389&amp;"(　－　)")))))),IF(設定!$I$15="所・名",INDEX(リスト!$S$2:$S$48,MATCH($L1389,リスト!$R$2:$R$48,0))&amp;"・"&amp;$M1389,IF(設定!$I$15="所/名",INDEX(リスト!$S$2:$S$48,MATCH($L1389,リスト!$R$2:$R$48,0))&amp;" / "&amp;$M1389,IF(設定!$I$15="(所)名","("&amp;INDEX(リスト!$S$2:$S$48,MATCH($L1389,リスト!$R$2:$R$48,0))&amp;") "&amp;$M1389,IF(設定!$I$15="名・所",$M1389&amp;"・"&amp;INDEX(リスト!$S$2:$S$48,MATCH($L1389,リスト!$R$2:$R$48,0)),IF(設定!$I$15="名/所",$M1389&amp;" / "&amp;INDEX(リスト!$S$2:$S$48,MATCH($L1389,リスト!$R$2:$R$48,0)),IF(設定!$I$15="名(所)",$M1389&amp;" ("&amp;INDEX(リスト!$S$2:$S$48,MATCH($L1389,リスト!$R$2:$R$48,0))&amp;")")))))))))</f>
        <v/>
      </c>
    </row>
    <row r="1390" spans="15:22" x14ac:dyDescent="0.4">
      <c r="O1390" s="2" t="str">
        <f>IFERROR(IF($B1390="","",INDEX(所属情報!$E:$E,MATCH($A1390,所属情報!$A:$A,0))),"")</f>
        <v/>
      </c>
      <c r="P1390" s="2" t="str">
        <f t="shared" si="63"/>
        <v/>
      </c>
      <c r="Q1390" s="2" t="str">
        <f t="shared" si="64"/>
        <v/>
      </c>
      <c r="R1390" s="2" t="str">
        <f t="shared" si="65"/>
        <v/>
      </c>
      <c r="S1390" s="2" t="str">
        <f>IFERROR(IF($F1390="","",INDEX(リスト!$C:$C,MATCH($F1390,リスト!$B:$B,0))),"")</f>
        <v/>
      </c>
      <c r="T1390" s="2" t="str">
        <f>IFERROR(IF($K1390="","",INDEX(リスト!$F:$F,MATCH($K1390,リスト!$E:$E,0))),"")</f>
        <v/>
      </c>
      <c r="U1390" s="2" t="str">
        <f>IF($B1390="","",RIGHT($G1390*1000+200+COUNTIF($G$2:$G1390,$G1390),9))</f>
        <v/>
      </c>
      <c r="V1390" s="2" t="str">
        <f>IF(OR($B1390="",設定!$I$15="",設定!$I$15="独立"),"",IF($M1390="","　－　",IF($L1390="",IF(設定!$I$15="所・名","　－　・"&amp;$M1390,IF(設定!$I$15="所/名","　－　 / "&amp;$M1390,IF(設定!$I$15="(所)名","(　－　) "&amp;$M1390,IF(設定!$I$15="名・所",$M1390&amp;"・　－　",IF(設定!$I$15="名/所",$M1390&amp;" / 　－　",IF(設定!$I$15="名(所)",$M1390&amp;"(　－　)")))))),IF(設定!$I$15="所・名",INDEX(リスト!$S$2:$S$48,MATCH($L1390,リスト!$R$2:$R$48,0))&amp;"・"&amp;$M1390,IF(設定!$I$15="所/名",INDEX(リスト!$S$2:$S$48,MATCH($L1390,リスト!$R$2:$R$48,0))&amp;" / "&amp;$M1390,IF(設定!$I$15="(所)名","("&amp;INDEX(リスト!$S$2:$S$48,MATCH($L1390,リスト!$R$2:$R$48,0))&amp;") "&amp;$M1390,IF(設定!$I$15="名・所",$M1390&amp;"・"&amp;INDEX(リスト!$S$2:$S$48,MATCH($L1390,リスト!$R$2:$R$48,0)),IF(設定!$I$15="名/所",$M1390&amp;" / "&amp;INDEX(リスト!$S$2:$S$48,MATCH($L1390,リスト!$R$2:$R$48,0)),IF(設定!$I$15="名(所)",$M1390&amp;" ("&amp;INDEX(リスト!$S$2:$S$48,MATCH($L1390,リスト!$R$2:$R$48,0))&amp;")")))))))))</f>
        <v/>
      </c>
    </row>
    <row r="1391" spans="15:22" x14ac:dyDescent="0.4">
      <c r="O1391" s="2" t="str">
        <f>IFERROR(IF($B1391="","",INDEX(所属情報!$E:$E,MATCH($A1391,所属情報!$A:$A,0))),"")</f>
        <v/>
      </c>
      <c r="P1391" s="2" t="str">
        <f t="shared" si="63"/>
        <v/>
      </c>
      <c r="Q1391" s="2" t="str">
        <f t="shared" si="64"/>
        <v/>
      </c>
      <c r="R1391" s="2" t="str">
        <f t="shared" si="65"/>
        <v/>
      </c>
      <c r="S1391" s="2" t="str">
        <f>IFERROR(IF($F1391="","",INDEX(リスト!$C:$C,MATCH($F1391,リスト!$B:$B,0))),"")</f>
        <v/>
      </c>
      <c r="T1391" s="2" t="str">
        <f>IFERROR(IF($K1391="","",INDEX(リスト!$F:$F,MATCH($K1391,リスト!$E:$E,0))),"")</f>
        <v/>
      </c>
      <c r="U1391" s="2" t="str">
        <f>IF($B1391="","",RIGHT($G1391*1000+200+COUNTIF($G$2:$G1391,$G1391),9))</f>
        <v/>
      </c>
      <c r="V1391" s="2" t="str">
        <f>IF(OR($B1391="",設定!$I$15="",設定!$I$15="独立"),"",IF($M1391="","　－　",IF($L1391="",IF(設定!$I$15="所・名","　－　・"&amp;$M1391,IF(設定!$I$15="所/名","　－　 / "&amp;$M1391,IF(設定!$I$15="(所)名","(　－　) "&amp;$M1391,IF(設定!$I$15="名・所",$M1391&amp;"・　－　",IF(設定!$I$15="名/所",$M1391&amp;" / 　－　",IF(設定!$I$15="名(所)",$M1391&amp;"(　－　)")))))),IF(設定!$I$15="所・名",INDEX(リスト!$S$2:$S$48,MATCH($L1391,リスト!$R$2:$R$48,0))&amp;"・"&amp;$M1391,IF(設定!$I$15="所/名",INDEX(リスト!$S$2:$S$48,MATCH($L1391,リスト!$R$2:$R$48,0))&amp;" / "&amp;$M1391,IF(設定!$I$15="(所)名","("&amp;INDEX(リスト!$S$2:$S$48,MATCH($L1391,リスト!$R$2:$R$48,0))&amp;") "&amp;$M1391,IF(設定!$I$15="名・所",$M1391&amp;"・"&amp;INDEX(リスト!$S$2:$S$48,MATCH($L1391,リスト!$R$2:$R$48,0)),IF(設定!$I$15="名/所",$M1391&amp;" / "&amp;INDEX(リスト!$S$2:$S$48,MATCH($L1391,リスト!$R$2:$R$48,0)),IF(設定!$I$15="名(所)",$M1391&amp;" ("&amp;INDEX(リスト!$S$2:$S$48,MATCH($L1391,リスト!$R$2:$R$48,0))&amp;")")))))))))</f>
        <v/>
      </c>
    </row>
    <row r="1392" spans="15:22" x14ac:dyDescent="0.4">
      <c r="O1392" s="2" t="str">
        <f>IFERROR(IF($B1392="","",INDEX(所属情報!$E:$E,MATCH($A1392,所属情報!$A:$A,0))),"")</f>
        <v/>
      </c>
      <c r="P1392" s="2" t="str">
        <f t="shared" si="63"/>
        <v/>
      </c>
      <c r="Q1392" s="2" t="str">
        <f t="shared" si="64"/>
        <v/>
      </c>
      <c r="R1392" s="2" t="str">
        <f t="shared" si="65"/>
        <v/>
      </c>
      <c r="S1392" s="2" t="str">
        <f>IFERROR(IF($F1392="","",INDEX(リスト!$C:$C,MATCH($F1392,リスト!$B:$B,0))),"")</f>
        <v/>
      </c>
      <c r="T1392" s="2" t="str">
        <f>IFERROR(IF($K1392="","",INDEX(リスト!$F:$F,MATCH($K1392,リスト!$E:$E,0))),"")</f>
        <v/>
      </c>
      <c r="U1392" s="2" t="str">
        <f>IF($B1392="","",RIGHT($G1392*1000+200+COUNTIF($G$2:$G1392,$G1392),9))</f>
        <v/>
      </c>
      <c r="V1392" s="2" t="str">
        <f>IF(OR($B1392="",設定!$I$15="",設定!$I$15="独立"),"",IF($M1392="","　－　",IF($L1392="",IF(設定!$I$15="所・名","　－　・"&amp;$M1392,IF(設定!$I$15="所/名","　－　 / "&amp;$M1392,IF(設定!$I$15="(所)名","(　－　) "&amp;$M1392,IF(設定!$I$15="名・所",$M1392&amp;"・　－　",IF(設定!$I$15="名/所",$M1392&amp;" / 　－　",IF(設定!$I$15="名(所)",$M1392&amp;"(　－　)")))))),IF(設定!$I$15="所・名",INDEX(リスト!$S$2:$S$48,MATCH($L1392,リスト!$R$2:$R$48,0))&amp;"・"&amp;$M1392,IF(設定!$I$15="所/名",INDEX(リスト!$S$2:$S$48,MATCH($L1392,リスト!$R$2:$R$48,0))&amp;" / "&amp;$M1392,IF(設定!$I$15="(所)名","("&amp;INDEX(リスト!$S$2:$S$48,MATCH($L1392,リスト!$R$2:$R$48,0))&amp;") "&amp;$M1392,IF(設定!$I$15="名・所",$M1392&amp;"・"&amp;INDEX(リスト!$S$2:$S$48,MATCH($L1392,リスト!$R$2:$R$48,0)),IF(設定!$I$15="名/所",$M1392&amp;" / "&amp;INDEX(リスト!$S$2:$S$48,MATCH($L1392,リスト!$R$2:$R$48,0)),IF(設定!$I$15="名(所)",$M1392&amp;" ("&amp;INDEX(リスト!$S$2:$S$48,MATCH($L1392,リスト!$R$2:$R$48,0))&amp;")")))))))))</f>
        <v/>
      </c>
    </row>
    <row r="1393" spans="15:22" x14ac:dyDescent="0.4">
      <c r="O1393" s="2" t="str">
        <f>IFERROR(IF($B1393="","",INDEX(所属情報!$E:$E,MATCH($A1393,所属情報!$A:$A,0))),"")</f>
        <v/>
      </c>
      <c r="P1393" s="2" t="str">
        <f t="shared" si="63"/>
        <v/>
      </c>
      <c r="Q1393" s="2" t="str">
        <f t="shared" si="64"/>
        <v/>
      </c>
      <c r="R1393" s="2" t="str">
        <f t="shared" si="65"/>
        <v/>
      </c>
      <c r="S1393" s="2" t="str">
        <f>IFERROR(IF($F1393="","",INDEX(リスト!$C:$C,MATCH($F1393,リスト!$B:$B,0))),"")</f>
        <v/>
      </c>
      <c r="T1393" s="2" t="str">
        <f>IFERROR(IF($K1393="","",INDEX(リスト!$F:$F,MATCH($K1393,リスト!$E:$E,0))),"")</f>
        <v/>
      </c>
      <c r="U1393" s="2" t="str">
        <f>IF($B1393="","",RIGHT($G1393*1000+200+COUNTIF($G$2:$G1393,$G1393),9))</f>
        <v/>
      </c>
      <c r="V1393" s="2" t="str">
        <f>IF(OR($B1393="",設定!$I$15="",設定!$I$15="独立"),"",IF($M1393="","　－　",IF($L1393="",IF(設定!$I$15="所・名","　－　・"&amp;$M1393,IF(設定!$I$15="所/名","　－　 / "&amp;$M1393,IF(設定!$I$15="(所)名","(　－　) "&amp;$M1393,IF(設定!$I$15="名・所",$M1393&amp;"・　－　",IF(設定!$I$15="名/所",$M1393&amp;" / 　－　",IF(設定!$I$15="名(所)",$M1393&amp;"(　－　)")))))),IF(設定!$I$15="所・名",INDEX(リスト!$S$2:$S$48,MATCH($L1393,リスト!$R$2:$R$48,0))&amp;"・"&amp;$M1393,IF(設定!$I$15="所/名",INDEX(リスト!$S$2:$S$48,MATCH($L1393,リスト!$R$2:$R$48,0))&amp;" / "&amp;$M1393,IF(設定!$I$15="(所)名","("&amp;INDEX(リスト!$S$2:$S$48,MATCH($L1393,リスト!$R$2:$R$48,0))&amp;") "&amp;$M1393,IF(設定!$I$15="名・所",$M1393&amp;"・"&amp;INDEX(リスト!$S$2:$S$48,MATCH($L1393,リスト!$R$2:$R$48,0)),IF(設定!$I$15="名/所",$M1393&amp;" / "&amp;INDEX(リスト!$S$2:$S$48,MATCH($L1393,リスト!$R$2:$R$48,0)),IF(設定!$I$15="名(所)",$M1393&amp;" ("&amp;INDEX(リスト!$S$2:$S$48,MATCH($L1393,リスト!$R$2:$R$48,0))&amp;")")))))))))</f>
        <v/>
      </c>
    </row>
    <row r="1394" spans="15:22" x14ac:dyDescent="0.4">
      <c r="O1394" s="2" t="str">
        <f>IFERROR(IF($B1394="","",INDEX(所属情報!$E:$E,MATCH($A1394,所属情報!$A:$A,0))),"")</f>
        <v/>
      </c>
      <c r="P1394" s="2" t="str">
        <f t="shared" si="63"/>
        <v/>
      </c>
      <c r="Q1394" s="2" t="str">
        <f t="shared" si="64"/>
        <v/>
      </c>
      <c r="R1394" s="2" t="str">
        <f t="shared" si="65"/>
        <v/>
      </c>
      <c r="S1394" s="2" t="str">
        <f>IFERROR(IF($F1394="","",INDEX(リスト!$C:$C,MATCH($F1394,リスト!$B:$B,0))),"")</f>
        <v/>
      </c>
      <c r="T1394" s="2" t="str">
        <f>IFERROR(IF($K1394="","",INDEX(リスト!$F:$F,MATCH($K1394,リスト!$E:$E,0))),"")</f>
        <v/>
      </c>
      <c r="U1394" s="2" t="str">
        <f>IF($B1394="","",RIGHT($G1394*1000+200+COUNTIF($G$2:$G1394,$G1394),9))</f>
        <v/>
      </c>
      <c r="V1394" s="2" t="str">
        <f>IF(OR($B1394="",設定!$I$15="",設定!$I$15="独立"),"",IF($M1394="","　－　",IF($L1394="",IF(設定!$I$15="所・名","　－　・"&amp;$M1394,IF(設定!$I$15="所/名","　－　 / "&amp;$M1394,IF(設定!$I$15="(所)名","(　－　) "&amp;$M1394,IF(設定!$I$15="名・所",$M1394&amp;"・　－　",IF(設定!$I$15="名/所",$M1394&amp;" / 　－　",IF(設定!$I$15="名(所)",$M1394&amp;"(　－　)")))))),IF(設定!$I$15="所・名",INDEX(リスト!$S$2:$S$48,MATCH($L1394,リスト!$R$2:$R$48,0))&amp;"・"&amp;$M1394,IF(設定!$I$15="所/名",INDEX(リスト!$S$2:$S$48,MATCH($L1394,リスト!$R$2:$R$48,0))&amp;" / "&amp;$M1394,IF(設定!$I$15="(所)名","("&amp;INDEX(リスト!$S$2:$S$48,MATCH($L1394,リスト!$R$2:$R$48,0))&amp;") "&amp;$M1394,IF(設定!$I$15="名・所",$M1394&amp;"・"&amp;INDEX(リスト!$S$2:$S$48,MATCH($L1394,リスト!$R$2:$R$48,0)),IF(設定!$I$15="名/所",$M1394&amp;" / "&amp;INDEX(リスト!$S$2:$S$48,MATCH($L1394,リスト!$R$2:$R$48,0)),IF(設定!$I$15="名(所)",$M1394&amp;" ("&amp;INDEX(リスト!$S$2:$S$48,MATCH($L1394,リスト!$R$2:$R$48,0))&amp;")")))))))))</f>
        <v/>
      </c>
    </row>
    <row r="1395" spans="15:22" x14ac:dyDescent="0.4">
      <c r="O1395" s="2" t="str">
        <f>IFERROR(IF($B1395="","",INDEX(所属情報!$E:$E,MATCH($A1395,所属情報!$A:$A,0))),"")</f>
        <v/>
      </c>
      <c r="P1395" s="2" t="str">
        <f t="shared" si="63"/>
        <v/>
      </c>
      <c r="Q1395" s="2" t="str">
        <f t="shared" si="64"/>
        <v/>
      </c>
      <c r="R1395" s="2" t="str">
        <f t="shared" si="65"/>
        <v/>
      </c>
      <c r="S1395" s="2" t="str">
        <f>IFERROR(IF($F1395="","",INDEX(リスト!$C:$C,MATCH($F1395,リスト!$B:$B,0))),"")</f>
        <v/>
      </c>
      <c r="T1395" s="2" t="str">
        <f>IFERROR(IF($K1395="","",INDEX(リスト!$F:$F,MATCH($K1395,リスト!$E:$E,0))),"")</f>
        <v/>
      </c>
      <c r="U1395" s="2" t="str">
        <f>IF($B1395="","",RIGHT($G1395*1000+200+COUNTIF($G$2:$G1395,$G1395),9))</f>
        <v/>
      </c>
      <c r="V1395" s="2" t="str">
        <f>IF(OR($B1395="",設定!$I$15="",設定!$I$15="独立"),"",IF($M1395="","　－　",IF($L1395="",IF(設定!$I$15="所・名","　－　・"&amp;$M1395,IF(設定!$I$15="所/名","　－　 / "&amp;$M1395,IF(設定!$I$15="(所)名","(　－　) "&amp;$M1395,IF(設定!$I$15="名・所",$M1395&amp;"・　－　",IF(設定!$I$15="名/所",$M1395&amp;" / 　－　",IF(設定!$I$15="名(所)",$M1395&amp;"(　－　)")))))),IF(設定!$I$15="所・名",INDEX(リスト!$S$2:$S$48,MATCH($L1395,リスト!$R$2:$R$48,0))&amp;"・"&amp;$M1395,IF(設定!$I$15="所/名",INDEX(リスト!$S$2:$S$48,MATCH($L1395,リスト!$R$2:$R$48,0))&amp;" / "&amp;$M1395,IF(設定!$I$15="(所)名","("&amp;INDEX(リスト!$S$2:$S$48,MATCH($L1395,リスト!$R$2:$R$48,0))&amp;") "&amp;$M1395,IF(設定!$I$15="名・所",$M1395&amp;"・"&amp;INDEX(リスト!$S$2:$S$48,MATCH($L1395,リスト!$R$2:$R$48,0)),IF(設定!$I$15="名/所",$M1395&amp;" / "&amp;INDEX(リスト!$S$2:$S$48,MATCH($L1395,リスト!$R$2:$R$48,0)),IF(設定!$I$15="名(所)",$M1395&amp;" ("&amp;INDEX(リスト!$S$2:$S$48,MATCH($L1395,リスト!$R$2:$R$48,0))&amp;")")))))))))</f>
        <v/>
      </c>
    </row>
    <row r="1396" spans="15:22" x14ac:dyDescent="0.4">
      <c r="O1396" s="2" t="str">
        <f>IFERROR(IF($B1396="","",INDEX(所属情報!$E:$E,MATCH($A1396,所属情報!$A:$A,0))),"")</f>
        <v/>
      </c>
      <c r="P1396" s="2" t="str">
        <f t="shared" si="63"/>
        <v/>
      </c>
      <c r="Q1396" s="2" t="str">
        <f t="shared" si="64"/>
        <v/>
      </c>
      <c r="R1396" s="2" t="str">
        <f t="shared" si="65"/>
        <v/>
      </c>
      <c r="S1396" s="2" t="str">
        <f>IFERROR(IF($F1396="","",INDEX(リスト!$C:$C,MATCH($F1396,リスト!$B:$B,0))),"")</f>
        <v/>
      </c>
      <c r="T1396" s="2" t="str">
        <f>IFERROR(IF($K1396="","",INDEX(リスト!$F:$F,MATCH($K1396,リスト!$E:$E,0))),"")</f>
        <v/>
      </c>
      <c r="U1396" s="2" t="str">
        <f>IF($B1396="","",RIGHT($G1396*1000+200+COUNTIF($G$2:$G1396,$G1396),9))</f>
        <v/>
      </c>
      <c r="V1396" s="2" t="str">
        <f>IF(OR($B1396="",設定!$I$15="",設定!$I$15="独立"),"",IF($M1396="","　－　",IF($L1396="",IF(設定!$I$15="所・名","　－　・"&amp;$M1396,IF(設定!$I$15="所/名","　－　 / "&amp;$M1396,IF(設定!$I$15="(所)名","(　－　) "&amp;$M1396,IF(設定!$I$15="名・所",$M1396&amp;"・　－　",IF(設定!$I$15="名/所",$M1396&amp;" / 　－　",IF(設定!$I$15="名(所)",$M1396&amp;"(　－　)")))))),IF(設定!$I$15="所・名",INDEX(リスト!$S$2:$S$48,MATCH($L1396,リスト!$R$2:$R$48,0))&amp;"・"&amp;$M1396,IF(設定!$I$15="所/名",INDEX(リスト!$S$2:$S$48,MATCH($L1396,リスト!$R$2:$R$48,0))&amp;" / "&amp;$M1396,IF(設定!$I$15="(所)名","("&amp;INDEX(リスト!$S$2:$S$48,MATCH($L1396,リスト!$R$2:$R$48,0))&amp;") "&amp;$M1396,IF(設定!$I$15="名・所",$M1396&amp;"・"&amp;INDEX(リスト!$S$2:$S$48,MATCH($L1396,リスト!$R$2:$R$48,0)),IF(設定!$I$15="名/所",$M1396&amp;" / "&amp;INDEX(リスト!$S$2:$S$48,MATCH($L1396,リスト!$R$2:$R$48,0)),IF(設定!$I$15="名(所)",$M1396&amp;" ("&amp;INDEX(リスト!$S$2:$S$48,MATCH($L1396,リスト!$R$2:$R$48,0))&amp;")")))))))))</f>
        <v/>
      </c>
    </row>
    <row r="1397" spans="15:22" x14ac:dyDescent="0.4">
      <c r="O1397" s="2" t="str">
        <f>IFERROR(IF($B1397="","",INDEX(所属情報!$E:$E,MATCH($A1397,所属情報!$A:$A,0))),"")</f>
        <v/>
      </c>
      <c r="P1397" s="2" t="str">
        <f t="shared" si="63"/>
        <v/>
      </c>
      <c r="Q1397" s="2" t="str">
        <f t="shared" si="64"/>
        <v/>
      </c>
      <c r="R1397" s="2" t="str">
        <f t="shared" si="65"/>
        <v/>
      </c>
      <c r="S1397" s="2" t="str">
        <f>IFERROR(IF($F1397="","",INDEX(リスト!$C:$C,MATCH($F1397,リスト!$B:$B,0))),"")</f>
        <v/>
      </c>
      <c r="T1397" s="2" t="str">
        <f>IFERROR(IF($K1397="","",INDEX(リスト!$F:$F,MATCH($K1397,リスト!$E:$E,0))),"")</f>
        <v/>
      </c>
      <c r="U1397" s="2" t="str">
        <f>IF($B1397="","",RIGHT($G1397*1000+200+COUNTIF($G$2:$G1397,$G1397),9))</f>
        <v/>
      </c>
      <c r="V1397" s="2" t="str">
        <f>IF(OR($B1397="",設定!$I$15="",設定!$I$15="独立"),"",IF($M1397="","　－　",IF($L1397="",IF(設定!$I$15="所・名","　－　・"&amp;$M1397,IF(設定!$I$15="所/名","　－　 / "&amp;$M1397,IF(設定!$I$15="(所)名","(　－　) "&amp;$M1397,IF(設定!$I$15="名・所",$M1397&amp;"・　－　",IF(設定!$I$15="名/所",$M1397&amp;" / 　－　",IF(設定!$I$15="名(所)",$M1397&amp;"(　－　)")))))),IF(設定!$I$15="所・名",INDEX(リスト!$S$2:$S$48,MATCH($L1397,リスト!$R$2:$R$48,0))&amp;"・"&amp;$M1397,IF(設定!$I$15="所/名",INDEX(リスト!$S$2:$S$48,MATCH($L1397,リスト!$R$2:$R$48,0))&amp;" / "&amp;$M1397,IF(設定!$I$15="(所)名","("&amp;INDEX(リスト!$S$2:$S$48,MATCH($L1397,リスト!$R$2:$R$48,0))&amp;") "&amp;$M1397,IF(設定!$I$15="名・所",$M1397&amp;"・"&amp;INDEX(リスト!$S$2:$S$48,MATCH($L1397,リスト!$R$2:$R$48,0)),IF(設定!$I$15="名/所",$M1397&amp;" / "&amp;INDEX(リスト!$S$2:$S$48,MATCH($L1397,リスト!$R$2:$R$48,0)),IF(設定!$I$15="名(所)",$M1397&amp;" ("&amp;INDEX(リスト!$S$2:$S$48,MATCH($L1397,リスト!$R$2:$R$48,0))&amp;")")))))))))</f>
        <v/>
      </c>
    </row>
    <row r="1398" spans="15:22" x14ac:dyDescent="0.4">
      <c r="O1398" s="2" t="str">
        <f>IFERROR(IF($B1398="","",INDEX(所属情報!$E:$E,MATCH($A1398,所属情報!$A:$A,0))),"")</f>
        <v/>
      </c>
      <c r="P1398" s="2" t="str">
        <f t="shared" si="63"/>
        <v/>
      </c>
      <c r="Q1398" s="2" t="str">
        <f t="shared" si="64"/>
        <v/>
      </c>
      <c r="R1398" s="2" t="str">
        <f t="shared" si="65"/>
        <v/>
      </c>
      <c r="S1398" s="2" t="str">
        <f>IFERROR(IF($F1398="","",INDEX(リスト!$C:$C,MATCH($F1398,リスト!$B:$B,0))),"")</f>
        <v/>
      </c>
      <c r="T1398" s="2" t="str">
        <f>IFERROR(IF($K1398="","",INDEX(リスト!$F:$F,MATCH($K1398,リスト!$E:$E,0))),"")</f>
        <v/>
      </c>
      <c r="U1398" s="2" t="str">
        <f>IF($B1398="","",RIGHT($G1398*1000+200+COUNTIF($G$2:$G1398,$G1398),9))</f>
        <v/>
      </c>
      <c r="V1398" s="2" t="str">
        <f>IF(OR($B1398="",設定!$I$15="",設定!$I$15="独立"),"",IF($M1398="","　－　",IF($L1398="",IF(設定!$I$15="所・名","　－　・"&amp;$M1398,IF(設定!$I$15="所/名","　－　 / "&amp;$M1398,IF(設定!$I$15="(所)名","(　－　) "&amp;$M1398,IF(設定!$I$15="名・所",$M1398&amp;"・　－　",IF(設定!$I$15="名/所",$M1398&amp;" / 　－　",IF(設定!$I$15="名(所)",$M1398&amp;"(　－　)")))))),IF(設定!$I$15="所・名",INDEX(リスト!$S$2:$S$48,MATCH($L1398,リスト!$R$2:$R$48,0))&amp;"・"&amp;$M1398,IF(設定!$I$15="所/名",INDEX(リスト!$S$2:$S$48,MATCH($L1398,リスト!$R$2:$R$48,0))&amp;" / "&amp;$M1398,IF(設定!$I$15="(所)名","("&amp;INDEX(リスト!$S$2:$S$48,MATCH($L1398,リスト!$R$2:$R$48,0))&amp;") "&amp;$M1398,IF(設定!$I$15="名・所",$M1398&amp;"・"&amp;INDEX(リスト!$S$2:$S$48,MATCH($L1398,リスト!$R$2:$R$48,0)),IF(設定!$I$15="名/所",$M1398&amp;" / "&amp;INDEX(リスト!$S$2:$S$48,MATCH($L1398,リスト!$R$2:$R$48,0)),IF(設定!$I$15="名(所)",$M1398&amp;" ("&amp;INDEX(リスト!$S$2:$S$48,MATCH($L1398,リスト!$R$2:$R$48,0))&amp;")")))))))))</f>
        <v/>
      </c>
    </row>
    <row r="1399" spans="15:22" x14ac:dyDescent="0.4">
      <c r="O1399" s="2" t="str">
        <f>IFERROR(IF($B1399="","",INDEX(所属情報!$E:$E,MATCH($A1399,所属情報!$A:$A,0))),"")</f>
        <v/>
      </c>
      <c r="P1399" s="2" t="str">
        <f t="shared" si="63"/>
        <v/>
      </c>
      <c r="Q1399" s="2" t="str">
        <f t="shared" si="64"/>
        <v/>
      </c>
      <c r="R1399" s="2" t="str">
        <f t="shared" si="65"/>
        <v/>
      </c>
      <c r="S1399" s="2" t="str">
        <f>IFERROR(IF($F1399="","",INDEX(リスト!$C:$C,MATCH($F1399,リスト!$B:$B,0))),"")</f>
        <v/>
      </c>
      <c r="T1399" s="2" t="str">
        <f>IFERROR(IF($K1399="","",INDEX(リスト!$F:$F,MATCH($K1399,リスト!$E:$E,0))),"")</f>
        <v/>
      </c>
      <c r="U1399" s="2" t="str">
        <f>IF($B1399="","",RIGHT($G1399*1000+200+COUNTIF($G$2:$G1399,$G1399),9))</f>
        <v/>
      </c>
      <c r="V1399" s="2" t="str">
        <f>IF(OR($B1399="",設定!$I$15="",設定!$I$15="独立"),"",IF($M1399="","　－　",IF($L1399="",IF(設定!$I$15="所・名","　－　・"&amp;$M1399,IF(設定!$I$15="所/名","　－　 / "&amp;$M1399,IF(設定!$I$15="(所)名","(　－　) "&amp;$M1399,IF(設定!$I$15="名・所",$M1399&amp;"・　－　",IF(設定!$I$15="名/所",$M1399&amp;" / 　－　",IF(設定!$I$15="名(所)",$M1399&amp;"(　－　)")))))),IF(設定!$I$15="所・名",INDEX(リスト!$S$2:$S$48,MATCH($L1399,リスト!$R$2:$R$48,0))&amp;"・"&amp;$M1399,IF(設定!$I$15="所/名",INDEX(リスト!$S$2:$S$48,MATCH($L1399,リスト!$R$2:$R$48,0))&amp;" / "&amp;$M1399,IF(設定!$I$15="(所)名","("&amp;INDEX(リスト!$S$2:$S$48,MATCH($L1399,リスト!$R$2:$R$48,0))&amp;") "&amp;$M1399,IF(設定!$I$15="名・所",$M1399&amp;"・"&amp;INDEX(リスト!$S$2:$S$48,MATCH($L1399,リスト!$R$2:$R$48,0)),IF(設定!$I$15="名/所",$M1399&amp;" / "&amp;INDEX(リスト!$S$2:$S$48,MATCH($L1399,リスト!$R$2:$R$48,0)),IF(設定!$I$15="名(所)",$M1399&amp;" ("&amp;INDEX(リスト!$S$2:$S$48,MATCH($L1399,リスト!$R$2:$R$48,0))&amp;")")))))))))</f>
        <v/>
      </c>
    </row>
    <row r="1400" spans="15:22" x14ac:dyDescent="0.4">
      <c r="O1400" s="2" t="str">
        <f>IFERROR(IF($B1400="","",INDEX(所属情報!$E:$E,MATCH($A1400,所属情報!$A:$A,0))),"")</f>
        <v/>
      </c>
      <c r="P1400" s="2" t="str">
        <f t="shared" si="63"/>
        <v/>
      </c>
      <c r="Q1400" s="2" t="str">
        <f t="shared" si="64"/>
        <v/>
      </c>
      <c r="R1400" s="2" t="str">
        <f t="shared" si="65"/>
        <v/>
      </c>
      <c r="S1400" s="2" t="str">
        <f>IFERROR(IF($F1400="","",INDEX(リスト!$C:$C,MATCH($F1400,リスト!$B:$B,0))),"")</f>
        <v/>
      </c>
      <c r="T1400" s="2" t="str">
        <f>IFERROR(IF($K1400="","",INDEX(リスト!$F:$F,MATCH($K1400,リスト!$E:$E,0))),"")</f>
        <v/>
      </c>
      <c r="U1400" s="2" t="str">
        <f>IF($B1400="","",RIGHT($G1400*1000+200+COUNTIF($G$2:$G1400,$G1400),9))</f>
        <v/>
      </c>
      <c r="V1400" s="2" t="str">
        <f>IF(OR($B1400="",設定!$I$15="",設定!$I$15="独立"),"",IF($M1400="","　－　",IF($L1400="",IF(設定!$I$15="所・名","　－　・"&amp;$M1400,IF(設定!$I$15="所/名","　－　 / "&amp;$M1400,IF(設定!$I$15="(所)名","(　－　) "&amp;$M1400,IF(設定!$I$15="名・所",$M1400&amp;"・　－　",IF(設定!$I$15="名/所",$M1400&amp;" / 　－　",IF(設定!$I$15="名(所)",$M1400&amp;"(　－　)")))))),IF(設定!$I$15="所・名",INDEX(リスト!$S$2:$S$48,MATCH($L1400,リスト!$R$2:$R$48,0))&amp;"・"&amp;$M1400,IF(設定!$I$15="所/名",INDEX(リスト!$S$2:$S$48,MATCH($L1400,リスト!$R$2:$R$48,0))&amp;" / "&amp;$M1400,IF(設定!$I$15="(所)名","("&amp;INDEX(リスト!$S$2:$S$48,MATCH($L1400,リスト!$R$2:$R$48,0))&amp;") "&amp;$M1400,IF(設定!$I$15="名・所",$M1400&amp;"・"&amp;INDEX(リスト!$S$2:$S$48,MATCH($L1400,リスト!$R$2:$R$48,0)),IF(設定!$I$15="名/所",$M1400&amp;" / "&amp;INDEX(リスト!$S$2:$S$48,MATCH($L1400,リスト!$R$2:$R$48,0)),IF(設定!$I$15="名(所)",$M1400&amp;" ("&amp;INDEX(リスト!$S$2:$S$48,MATCH($L1400,リスト!$R$2:$R$48,0))&amp;")")))))))))</f>
        <v/>
      </c>
    </row>
    <row r="1401" spans="15:22" x14ac:dyDescent="0.4">
      <c r="O1401" s="2" t="str">
        <f>IFERROR(IF($B1401="","",INDEX(所属情報!$E:$E,MATCH($A1401,所属情報!$A:$A,0))),"")</f>
        <v/>
      </c>
      <c r="P1401" s="2" t="str">
        <f t="shared" si="63"/>
        <v/>
      </c>
      <c r="Q1401" s="2" t="str">
        <f t="shared" si="64"/>
        <v/>
      </c>
      <c r="R1401" s="2" t="str">
        <f t="shared" si="65"/>
        <v/>
      </c>
      <c r="S1401" s="2" t="str">
        <f>IFERROR(IF($F1401="","",INDEX(リスト!$C:$C,MATCH($F1401,リスト!$B:$B,0))),"")</f>
        <v/>
      </c>
      <c r="T1401" s="2" t="str">
        <f>IFERROR(IF($K1401="","",INDEX(リスト!$F:$F,MATCH($K1401,リスト!$E:$E,0))),"")</f>
        <v/>
      </c>
      <c r="U1401" s="2" t="str">
        <f>IF($B1401="","",RIGHT($G1401*1000+200+COUNTIF($G$2:$G1401,$G1401),9))</f>
        <v/>
      </c>
      <c r="V1401" s="2" t="str">
        <f>IF(OR($B1401="",設定!$I$15="",設定!$I$15="独立"),"",IF($M1401="","　－　",IF($L1401="",IF(設定!$I$15="所・名","　－　・"&amp;$M1401,IF(設定!$I$15="所/名","　－　 / "&amp;$M1401,IF(設定!$I$15="(所)名","(　－　) "&amp;$M1401,IF(設定!$I$15="名・所",$M1401&amp;"・　－　",IF(設定!$I$15="名/所",$M1401&amp;" / 　－　",IF(設定!$I$15="名(所)",$M1401&amp;"(　－　)")))))),IF(設定!$I$15="所・名",INDEX(リスト!$S$2:$S$48,MATCH($L1401,リスト!$R$2:$R$48,0))&amp;"・"&amp;$M1401,IF(設定!$I$15="所/名",INDEX(リスト!$S$2:$S$48,MATCH($L1401,リスト!$R$2:$R$48,0))&amp;" / "&amp;$M1401,IF(設定!$I$15="(所)名","("&amp;INDEX(リスト!$S$2:$S$48,MATCH($L1401,リスト!$R$2:$R$48,0))&amp;") "&amp;$M1401,IF(設定!$I$15="名・所",$M1401&amp;"・"&amp;INDEX(リスト!$S$2:$S$48,MATCH($L1401,リスト!$R$2:$R$48,0)),IF(設定!$I$15="名/所",$M1401&amp;" / "&amp;INDEX(リスト!$S$2:$S$48,MATCH($L1401,リスト!$R$2:$R$48,0)),IF(設定!$I$15="名(所)",$M1401&amp;" ("&amp;INDEX(リスト!$S$2:$S$48,MATCH($L1401,リスト!$R$2:$R$48,0))&amp;")")))))))))</f>
        <v/>
      </c>
    </row>
    <row r="1402" spans="15:22" x14ac:dyDescent="0.4">
      <c r="O1402" s="2" t="str">
        <f>IFERROR(IF($B1402="","",INDEX(所属情報!$E:$E,MATCH($A1402,所属情報!$A:$A,0))),"")</f>
        <v/>
      </c>
      <c r="P1402" s="2" t="str">
        <f t="shared" si="63"/>
        <v/>
      </c>
      <c r="Q1402" s="2" t="str">
        <f t="shared" si="64"/>
        <v/>
      </c>
      <c r="R1402" s="2" t="str">
        <f t="shared" si="65"/>
        <v/>
      </c>
      <c r="S1402" s="2" t="str">
        <f>IFERROR(IF($F1402="","",INDEX(リスト!$C:$C,MATCH($F1402,リスト!$B:$B,0))),"")</f>
        <v/>
      </c>
      <c r="T1402" s="2" t="str">
        <f>IFERROR(IF($K1402="","",INDEX(リスト!$F:$F,MATCH($K1402,リスト!$E:$E,0))),"")</f>
        <v/>
      </c>
      <c r="U1402" s="2" t="str">
        <f>IF($B1402="","",RIGHT($G1402*1000+200+COUNTIF($G$2:$G1402,$G1402),9))</f>
        <v/>
      </c>
      <c r="V1402" s="2" t="str">
        <f>IF(OR($B1402="",設定!$I$15="",設定!$I$15="独立"),"",IF($M1402="","　－　",IF($L1402="",IF(設定!$I$15="所・名","　－　・"&amp;$M1402,IF(設定!$I$15="所/名","　－　 / "&amp;$M1402,IF(設定!$I$15="(所)名","(　－　) "&amp;$M1402,IF(設定!$I$15="名・所",$M1402&amp;"・　－　",IF(設定!$I$15="名/所",$M1402&amp;" / 　－　",IF(設定!$I$15="名(所)",$M1402&amp;"(　－　)")))))),IF(設定!$I$15="所・名",INDEX(リスト!$S$2:$S$48,MATCH($L1402,リスト!$R$2:$R$48,0))&amp;"・"&amp;$M1402,IF(設定!$I$15="所/名",INDEX(リスト!$S$2:$S$48,MATCH($L1402,リスト!$R$2:$R$48,0))&amp;" / "&amp;$M1402,IF(設定!$I$15="(所)名","("&amp;INDEX(リスト!$S$2:$S$48,MATCH($L1402,リスト!$R$2:$R$48,0))&amp;") "&amp;$M1402,IF(設定!$I$15="名・所",$M1402&amp;"・"&amp;INDEX(リスト!$S$2:$S$48,MATCH($L1402,リスト!$R$2:$R$48,0)),IF(設定!$I$15="名/所",$M1402&amp;" / "&amp;INDEX(リスト!$S$2:$S$48,MATCH($L1402,リスト!$R$2:$R$48,0)),IF(設定!$I$15="名(所)",$M1402&amp;" ("&amp;INDEX(リスト!$S$2:$S$48,MATCH($L1402,リスト!$R$2:$R$48,0))&amp;")")))))))))</f>
        <v/>
      </c>
    </row>
    <row r="1403" spans="15:22" x14ac:dyDescent="0.4">
      <c r="O1403" s="2" t="str">
        <f>IFERROR(IF($B1403="","",INDEX(所属情報!$E:$E,MATCH($A1403,所属情報!$A:$A,0))),"")</f>
        <v/>
      </c>
      <c r="P1403" s="2" t="str">
        <f t="shared" si="63"/>
        <v/>
      </c>
      <c r="Q1403" s="2" t="str">
        <f t="shared" si="64"/>
        <v/>
      </c>
      <c r="R1403" s="2" t="str">
        <f t="shared" si="65"/>
        <v/>
      </c>
      <c r="S1403" s="2" t="str">
        <f>IFERROR(IF($F1403="","",INDEX(リスト!$C:$C,MATCH($F1403,リスト!$B:$B,0))),"")</f>
        <v/>
      </c>
      <c r="T1403" s="2" t="str">
        <f>IFERROR(IF($K1403="","",INDEX(リスト!$F:$F,MATCH($K1403,リスト!$E:$E,0))),"")</f>
        <v/>
      </c>
      <c r="U1403" s="2" t="str">
        <f>IF($B1403="","",RIGHT($G1403*1000+200+COUNTIF($G$2:$G1403,$G1403),9))</f>
        <v/>
      </c>
      <c r="V1403" s="2" t="str">
        <f>IF(OR($B1403="",設定!$I$15="",設定!$I$15="独立"),"",IF($M1403="","　－　",IF($L1403="",IF(設定!$I$15="所・名","　－　・"&amp;$M1403,IF(設定!$I$15="所/名","　－　 / "&amp;$M1403,IF(設定!$I$15="(所)名","(　－　) "&amp;$M1403,IF(設定!$I$15="名・所",$M1403&amp;"・　－　",IF(設定!$I$15="名/所",$M1403&amp;" / 　－　",IF(設定!$I$15="名(所)",$M1403&amp;"(　－　)")))))),IF(設定!$I$15="所・名",INDEX(リスト!$S$2:$S$48,MATCH($L1403,リスト!$R$2:$R$48,0))&amp;"・"&amp;$M1403,IF(設定!$I$15="所/名",INDEX(リスト!$S$2:$S$48,MATCH($L1403,リスト!$R$2:$R$48,0))&amp;" / "&amp;$M1403,IF(設定!$I$15="(所)名","("&amp;INDEX(リスト!$S$2:$S$48,MATCH($L1403,リスト!$R$2:$R$48,0))&amp;") "&amp;$M1403,IF(設定!$I$15="名・所",$M1403&amp;"・"&amp;INDEX(リスト!$S$2:$S$48,MATCH($L1403,リスト!$R$2:$R$48,0)),IF(設定!$I$15="名/所",$M1403&amp;" / "&amp;INDEX(リスト!$S$2:$S$48,MATCH($L1403,リスト!$R$2:$R$48,0)),IF(設定!$I$15="名(所)",$M1403&amp;" ("&amp;INDEX(リスト!$S$2:$S$48,MATCH($L1403,リスト!$R$2:$R$48,0))&amp;")")))))))))</f>
        <v/>
      </c>
    </row>
    <row r="1404" spans="15:22" x14ac:dyDescent="0.4">
      <c r="O1404" s="2" t="str">
        <f>IFERROR(IF($B1404="","",INDEX(所属情報!$E:$E,MATCH($A1404,所属情報!$A:$A,0))),"")</f>
        <v/>
      </c>
      <c r="P1404" s="2" t="str">
        <f t="shared" si="63"/>
        <v/>
      </c>
      <c r="Q1404" s="2" t="str">
        <f t="shared" si="64"/>
        <v/>
      </c>
      <c r="R1404" s="2" t="str">
        <f t="shared" si="65"/>
        <v/>
      </c>
      <c r="S1404" s="2" t="str">
        <f>IFERROR(IF($F1404="","",INDEX(リスト!$C:$C,MATCH($F1404,リスト!$B:$B,0))),"")</f>
        <v/>
      </c>
      <c r="T1404" s="2" t="str">
        <f>IFERROR(IF($K1404="","",INDEX(リスト!$F:$F,MATCH($K1404,リスト!$E:$E,0))),"")</f>
        <v/>
      </c>
      <c r="U1404" s="2" t="str">
        <f>IF($B1404="","",RIGHT($G1404*1000+200+COUNTIF($G$2:$G1404,$G1404),9))</f>
        <v/>
      </c>
      <c r="V1404" s="2" t="str">
        <f>IF(OR($B1404="",設定!$I$15="",設定!$I$15="独立"),"",IF($M1404="","　－　",IF($L1404="",IF(設定!$I$15="所・名","　－　・"&amp;$M1404,IF(設定!$I$15="所/名","　－　 / "&amp;$M1404,IF(設定!$I$15="(所)名","(　－　) "&amp;$M1404,IF(設定!$I$15="名・所",$M1404&amp;"・　－　",IF(設定!$I$15="名/所",$M1404&amp;" / 　－　",IF(設定!$I$15="名(所)",$M1404&amp;"(　－　)")))))),IF(設定!$I$15="所・名",INDEX(リスト!$S$2:$S$48,MATCH($L1404,リスト!$R$2:$R$48,0))&amp;"・"&amp;$M1404,IF(設定!$I$15="所/名",INDEX(リスト!$S$2:$S$48,MATCH($L1404,リスト!$R$2:$R$48,0))&amp;" / "&amp;$M1404,IF(設定!$I$15="(所)名","("&amp;INDEX(リスト!$S$2:$S$48,MATCH($L1404,リスト!$R$2:$R$48,0))&amp;") "&amp;$M1404,IF(設定!$I$15="名・所",$M1404&amp;"・"&amp;INDEX(リスト!$S$2:$S$48,MATCH($L1404,リスト!$R$2:$R$48,0)),IF(設定!$I$15="名/所",$M1404&amp;" / "&amp;INDEX(リスト!$S$2:$S$48,MATCH($L1404,リスト!$R$2:$R$48,0)),IF(設定!$I$15="名(所)",$M1404&amp;" ("&amp;INDEX(リスト!$S$2:$S$48,MATCH($L1404,リスト!$R$2:$R$48,0))&amp;")")))))))))</f>
        <v/>
      </c>
    </row>
    <row r="1405" spans="15:22" x14ac:dyDescent="0.4">
      <c r="O1405" s="2" t="str">
        <f>IFERROR(IF($B1405="","",INDEX(所属情報!$E:$E,MATCH($A1405,所属情報!$A:$A,0))),"")</f>
        <v/>
      </c>
      <c r="P1405" s="2" t="str">
        <f t="shared" si="63"/>
        <v/>
      </c>
      <c r="Q1405" s="2" t="str">
        <f t="shared" si="64"/>
        <v/>
      </c>
      <c r="R1405" s="2" t="str">
        <f t="shared" si="65"/>
        <v/>
      </c>
      <c r="S1405" s="2" t="str">
        <f>IFERROR(IF($F1405="","",INDEX(リスト!$C:$C,MATCH($F1405,リスト!$B:$B,0))),"")</f>
        <v/>
      </c>
      <c r="T1405" s="2" t="str">
        <f>IFERROR(IF($K1405="","",INDEX(リスト!$F:$F,MATCH($K1405,リスト!$E:$E,0))),"")</f>
        <v/>
      </c>
      <c r="U1405" s="2" t="str">
        <f>IF($B1405="","",RIGHT($G1405*1000+200+COUNTIF($G$2:$G1405,$G1405),9))</f>
        <v/>
      </c>
      <c r="V1405" s="2" t="str">
        <f>IF(OR($B1405="",設定!$I$15="",設定!$I$15="独立"),"",IF($M1405="","　－　",IF($L1405="",IF(設定!$I$15="所・名","　－　・"&amp;$M1405,IF(設定!$I$15="所/名","　－　 / "&amp;$M1405,IF(設定!$I$15="(所)名","(　－　) "&amp;$M1405,IF(設定!$I$15="名・所",$M1405&amp;"・　－　",IF(設定!$I$15="名/所",$M1405&amp;" / 　－　",IF(設定!$I$15="名(所)",$M1405&amp;"(　－　)")))))),IF(設定!$I$15="所・名",INDEX(リスト!$S$2:$S$48,MATCH($L1405,リスト!$R$2:$R$48,0))&amp;"・"&amp;$M1405,IF(設定!$I$15="所/名",INDEX(リスト!$S$2:$S$48,MATCH($L1405,リスト!$R$2:$R$48,0))&amp;" / "&amp;$M1405,IF(設定!$I$15="(所)名","("&amp;INDEX(リスト!$S$2:$S$48,MATCH($L1405,リスト!$R$2:$R$48,0))&amp;") "&amp;$M1405,IF(設定!$I$15="名・所",$M1405&amp;"・"&amp;INDEX(リスト!$S$2:$S$48,MATCH($L1405,リスト!$R$2:$R$48,0)),IF(設定!$I$15="名/所",$M1405&amp;" / "&amp;INDEX(リスト!$S$2:$S$48,MATCH($L1405,リスト!$R$2:$R$48,0)),IF(設定!$I$15="名(所)",$M1405&amp;" ("&amp;INDEX(リスト!$S$2:$S$48,MATCH($L1405,リスト!$R$2:$R$48,0))&amp;")")))))))))</f>
        <v/>
      </c>
    </row>
    <row r="1406" spans="15:22" x14ac:dyDescent="0.4">
      <c r="O1406" s="2" t="str">
        <f>IFERROR(IF($B1406="","",INDEX(所属情報!$E:$E,MATCH($A1406,所属情報!$A:$A,0))),"")</f>
        <v/>
      </c>
      <c r="P1406" s="2" t="str">
        <f t="shared" si="63"/>
        <v/>
      </c>
      <c r="Q1406" s="2" t="str">
        <f t="shared" si="64"/>
        <v/>
      </c>
      <c r="R1406" s="2" t="str">
        <f t="shared" si="65"/>
        <v/>
      </c>
      <c r="S1406" s="2" t="str">
        <f>IFERROR(IF($F1406="","",INDEX(リスト!$C:$C,MATCH($F1406,リスト!$B:$B,0))),"")</f>
        <v/>
      </c>
      <c r="T1406" s="2" t="str">
        <f>IFERROR(IF($K1406="","",INDEX(リスト!$F:$F,MATCH($K1406,リスト!$E:$E,0))),"")</f>
        <v/>
      </c>
      <c r="U1406" s="2" t="str">
        <f>IF($B1406="","",RIGHT($G1406*1000+200+COUNTIF($G$2:$G1406,$G1406),9))</f>
        <v/>
      </c>
      <c r="V1406" s="2" t="str">
        <f>IF(OR($B1406="",設定!$I$15="",設定!$I$15="独立"),"",IF($M1406="","　－　",IF($L1406="",IF(設定!$I$15="所・名","　－　・"&amp;$M1406,IF(設定!$I$15="所/名","　－　 / "&amp;$M1406,IF(設定!$I$15="(所)名","(　－　) "&amp;$M1406,IF(設定!$I$15="名・所",$M1406&amp;"・　－　",IF(設定!$I$15="名/所",$M1406&amp;" / 　－　",IF(設定!$I$15="名(所)",$M1406&amp;"(　－　)")))))),IF(設定!$I$15="所・名",INDEX(リスト!$S$2:$S$48,MATCH($L1406,リスト!$R$2:$R$48,0))&amp;"・"&amp;$M1406,IF(設定!$I$15="所/名",INDEX(リスト!$S$2:$S$48,MATCH($L1406,リスト!$R$2:$R$48,0))&amp;" / "&amp;$M1406,IF(設定!$I$15="(所)名","("&amp;INDEX(リスト!$S$2:$S$48,MATCH($L1406,リスト!$R$2:$R$48,0))&amp;") "&amp;$M1406,IF(設定!$I$15="名・所",$M1406&amp;"・"&amp;INDEX(リスト!$S$2:$S$48,MATCH($L1406,リスト!$R$2:$R$48,0)),IF(設定!$I$15="名/所",$M1406&amp;" / "&amp;INDEX(リスト!$S$2:$S$48,MATCH($L1406,リスト!$R$2:$R$48,0)),IF(設定!$I$15="名(所)",$M1406&amp;" ("&amp;INDEX(リスト!$S$2:$S$48,MATCH($L1406,リスト!$R$2:$R$48,0))&amp;")")))))))))</f>
        <v/>
      </c>
    </row>
    <row r="1407" spans="15:22" x14ac:dyDescent="0.4">
      <c r="O1407" s="2" t="str">
        <f>IFERROR(IF($B1407="","",INDEX(所属情報!$E:$E,MATCH($A1407,所属情報!$A:$A,0))),"")</f>
        <v/>
      </c>
      <c r="P1407" s="2" t="str">
        <f t="shared" si="63"/>
        <v/>
      </c>
      <c r="Q1407" s="2" t="str">
        <f t="shared" si="64"/>
        <v/>
      </c>
      <c r="R1407" s="2" t="str">
        <f t="shared" si="65"/>
        <v/>
      </c>
      <c r="S1407" s="2" t="str">
        <f>IFERROR(IF($F1407="","",INDEX(リスト!$C:$C,MATCH($F1407,リスト!$B:$B,0))),"")</f>
        <v/>
      </c>
      <c r="T1407" s="2" t="str">
        <f>IFERROR(IF($K1407="","",INDEX(リスト!$F:$F,MATCH($K1407,リスト!$E:$E,0))),"")</f>
        <v/>
      </c>
      <c r="U1407" s="2" t="str">
        <f>IF($B1407="","",RIGHT($G1407*1000+200+COUNTIF($G$2:$G1407,$G1407),9))</f>
        <v/>
      </c>
      <c r="V1407" s="2" t="str">
        <f>IF(OR($B1407="",設定!$I$15="",設定!$I$15="独立"),"",IF($M1407="","　－　",IF($L1407="",IF(設定!$I$15="所・名","　－　・"&amp;$M1407,IF(設定!$I$15="所/名","　－　 / "&amp;$M1407,IF(設定!$I$15="(所)名","(　－　) "&amp;$M1407,IF(設定!$I$15="名・所",$M1407&amp;"・　－　",IF(設定!$I$15="名/所",$M1407&amp;" / 　－　",IF(設定!$I$15="名(所)",$M1407&amp;"(　－　)")))))),IF(設定!$I$15="所・名",INDEX(リスト!$S$2:$S$48,MATCH($L1407,リスト!$R$2:$R$48,0))&amp;"・"&amp;$M1407,IF(設定!$I$15="所/名",INDEX(リスト!$S$2:$S$48,MATCH($L1407,リスト!$R$2:$R$48,0))&amp;" / "&amp;$M1407,IF(設定!$I$15="(所)名","("&amp;INDEX(リスト!$S$2:$S$48,MATCH($L1407,リスト!$R$2:$R$48,0))&amp;") "&amp;$M1407,IF(設定!$I$15="名・所",$M1407&amp;"・"&amp;INDEX(リスト!$S$2:$S$48,MATCH($L1407,リスト!$R$2:$R$48,0)),IF(設定!$I$15="名/所",$M1407&amp;" / "&amp;INDEX(リスト!$S$2:$S$48,MATCH($L1407,リスト!$R$2:$R$48,0)),IF(設定!$I$15="名(所)",$M1407&amp;" ("&amp;INDEX(リスト!$S$2:$S$48,MATCH($L1407,リスト!$R$2:$R$48,0))&amp;")")))))))))</f>
        <v/>
      </c>
    </row>
    <row r="1408" spans="15:22" x14ac:dyDescent="0.4">
      <c r="O1408" s="2" t="str">
        <f>IFERROR(IF($B1408="","",INDEX(所属情報!$E:$E,MATCH($A1408,所属情報!$A:$A,0))),"")</f>
        <v/>
      </c>
      <c r="P1408" s="2" t="str">
        <f t="shared" si="63"/>
        <v/>
      </c>
      <c r="Q1408" s="2" t="str">
        <f t="shared" si="64"/>
        <v/>
      </c>
      <c r="R1408" s="2" t="str">
        <f t="shared" si="65"/>
        <v/>
      </c>
      <c r="S1408" s="2" t="str">
        <f>IFERROR(IF($F1408="","",INDEX(リスト!$C:$C,MATCH($F1408,リスト!$B:$B,0))),"")</f>
        <v/>
      </c>
      <c r="T1408" s="2" t="str">
        <f>IFERROR(IF($K1408="","",INDEX(リスト!$F:$F,MATCH($K1408,リスト!$E:$E,0))),"")</f>
        <v/>
      </c>
      <c r="U1408" s="2" t="str">
        <f>IF($B1408="","",RIGHT($G1408*1000+200+COUNTIF($G$2:$G1408,$G1408),9))</f>
        <v/>
      </c>
      <c r="V1408" s="2" t="str">
        <f>IF(OR($B1408="",設定!$I$15="",設定!$I$15="独立"),"",IF($M1408="","　－　",IF($L1408="",IF(設定!$I$15="所・名","　－　・"&amp;$M1408,IF(設定!$I$15="所/名","　－　 / "&amp;$M1408,IF(設定!$I$15="(所)名","(　－　) "&amp;$M1408,IF(設定!$I$15="名・所",$M1408&amp;"・　－　",IF(設定!$I$15="名/所",$M1408&amp;" / 　－　",IF(設定!$I$15="名(所)",$M1408&amp;"(　－　)")))))),IF(設定!$I$15="所・名",INDEX(リスト!$S$2:$S$48,MATCH($L1408,リスト!$R$2:$R$48,0))&amp;"・"&amp;$M1408,IF(設定!$I$15="所/名",INDEX(リスト!$S$2:$S$48,MATCH($L1408,リスト!$R$2:$R$48,0))&amp;" / "&amp;$M1408,IF(設定!$I$15="(所)名","("&amp;INDEX(リスト!$S$2:$S$48,MATCH($L1408,リスト!$R$2:$R$48,0))&amp;") "&amp;$M1408,IF(設定!$I$15="名・所",$M1408&amp;"・"&amp;INDEX(リスト!$S$2:$S$48,MATCH($L1408,リスト!$R$2:$R$48,0)),IF(設定!$I$15="名/所",$M1408&amp;" / "&amp;INDEX(リスト!$S$2:$S$48,MATCH($L1408,リスト!$R$2:$R$48,0)),IF(設定!$I$15="名(所)",$M1408&amp;" ("&amp;INDEX(リスト!$S$2:$S$48,MATCH($L1408,リスト!$R$2:$R$48,0))&amp;")")))))))))</f>
        <v/>
      </c>
    </row>
    <row r="1409" spans="15:22" x14ac:dyDescent="0.4">
      <c r="O1409" s="2" t="str">
        <f>IFERROR(IF($B1409="","",INDEX(所属情報!$E:$E,MATCH($A1409,所属情報!$A:$A,0))),"")</f>
        <v/>
      </c>
      <c r="P1409" s="2" t="str">
        <f t="shared" si="63"/>
        <v/>
      </c>
      <c r="Q1409" s="2" t="str">
        <f t="shared" si="64"/>
        <v/>
      </c>
      <c r="R1409" s="2" t="str">
        <f t="shared" si="65"/>
        <v/>
      </c>
      <c r="S1409" s="2" t="str">
        <f>IFERROR(IF($F1409="","",INDEX(リスト!$C:$C,MATCH($F1409,リスト!$B:$B,0))),"")</f>
        <v/>
      </c>
      <c r="T1409" s="2" t="str">
        <f>IFERROR(IF($K1409="","",INDEX(リスト!$F:$F,MATCH($K1409,リスト!$E:$E,0))),"")</f>
        <v/>
      </c>
      <c r="U1409" s="2" t="str">
        <f>IF($B1409="","",RIGHT($G1409*1000+200+COUNTIF($G$2:$G1409,$G1409),9))</f>
        <v/>
      </c>
      <c r="V1409" s="2" t="str">
        <f>IF(OR($B1409="",設定!$I$15="",設定!$I$15="独立"),"",IF($M1409="","　－　",IF($L1409="",IF(設定!$I$15="所・名","　－　・"&amp;$M1409,IF(設定!$I$15="所/名","　－　 / "&amp;$M1409,IF(設定!$I$15="(所)名","(　－　) "&amp;$M1409,IF(設定!$I$15="名・所",$M1409&amp;"・　－　",IF(設定!$I$15="名/所",$M1409&amp;" / 　－　",IF(設定!$I$15="名(所)",$M1409&amp;"(　－　)")))))),IF(設定!$I$15="所・名",INDEX(リスト!$S$2:$S$48,MATCH($L1409,リスト!$R$2:$R$48,0))&amp;"・"&amp;$M1409,IF(設定!$I$15="所/名",INDEX(リスト!$S$2:$S$48,MATCH($L1409,リスト!$R$2:$R$48,0))&amp;" / "&amp;$M1409,IF(設定!$I$15="(所)名","("&amp;INDEX(リスト!$S$2:$S$48,MATCH($L1409,リスト!$R$2:$R$48,0))&amp;") "&amp;$M1409,IF(設定!$I$15="名・所",$M1409&amp;"・"&amp;INDEX(リスト!$S$2:$S$48,MATCH($L1409,リスト!$R$2:$R$48,0)),IF(設定!$I$15="名/所",$M1409&amp;" / "&amp;INDEX(リスト!$S$2:$S$48,MATCH($L1409,リスト!$R$2:$R$48,0)),IF(設定!$I$15="名(所)",$M1409&amp;" ("&amp;INDEX(リスト!$S$2:$S$48,MATCH($L1409,リスト!$R$2:$R$48,0))&amp;")")))))))))</f>
        <v/>
      </c>
    </row>
    <row r="1410" spans="15:22" x14ac:dyDescent="0.4">
      <c r="O1410" s="2" t="str">
        <f>IFERROR(IF($B1410="","",INDEX(所属情報!$E:$E,MATCH($A1410,所属情報!$A:$A,0))),"")</f>
        <v/>
      </c>
      <c r="P1410" s="2" t="str">
        <f t="shared" si="63"/>
        <v/>
      </c>
      <c r="Q1410" s="2" t="str">
        <f t="shared" si="64"/>
        <v/>
      </c>
      <c r="R1410" s="2" t="str">
        <f t="shared" si="65"/>
        <v/>
      </c>
      <c r="S1410" s="2" t="str">
        <f>IFERROR(IF($F1410="","",INDEX(リスト!$C:$C,MATCH($F1410,リスト!$B:$B,0))),"")</f>
        <v/>
      </c>
      <c r="T1410" s="2" t="str">
        <f>IFERROR(IF($K1410="","",INDEX(リスト!$F:$F,MATCH($K1410,リスト!$E:$E,0))),"")</f>
        <v/>
      </c>
      <c r="U1410" s="2" t="str">
        <f>IF($B1410="","",RIGHT($G1410*1000+200+COUNTIF($G$2:$G1410,$G1410),9))</f>
        <v/>
      </c>
      <c r="V1410" s="2" t="str">
        <f>IF(OR($B1410="",設定!$I$15="",設定!$I$15="独立"),"",IF($M1410="","　－　",IF($L1410="",IF(設定!$I$15="所・名","　－　・"&amp;$M1410,IF(設定!$I$15="所/名","　－　 / "&amp;$M1410,IF(設定!$I$15="(所)名","(　－　) "&amp;$M1410,IF(設定!$I$15="名・所",$M1410&amp;"・　－　",IF(設定!$I$15="名/所",$M1410&amp;" / 　－　",IF(設定!$I$15="名(所)",$M1410&amp;"(　－　)")))))),IF(設定!$I$15="所・名",INDEX(リスト!$S$2:$S$48,MATCH($L1410,リスト!$R$2:$R$48,0))&amp;"・"&amp;$M1410,IF(設定!$I$15="所/名",INDEX(リスト!$S$2:$S$48,MATCH($L1410,リスト!$R$2:$R$48,0))&amp;" / "&amp;$M1410,IF(設定!$I$15="(所)名","("&amp;INDEX(リスト!$S$2:$S$48,MATCH($L1410,リスト!$R$2:$R$48,0))&amp;") "&amp;$M1410,IF(設定!$I$15="名・所",$M1410&amp;"・"&amp;INDEX(リスト!$S$2:$S$48,MATCH($L1410,リスト!$R$2:$R$48,0)),IF(設定!$I$15="名/所",$M1410&amp;" / "&amp;INDEX(リスト!$S$2:$S$48,MATCH($L1410,リスト!$R$2:$R$48,0)),IF(設定!$I$15="名(所)",$M1410&amp;" ("&amp;INDEX(リスト!$S$2:$S$48,MATCH($L1410,リスト!$R$2:$R$48,0))&amp;")")))))))))</f>
        <v/>
      </c>
    </row>
    <row r="1411" spans="15:22" x14ac:dyDescent="0.4">
      <c r="O1411" s="2" t="str">
        <f>IFERROR(IF($B1411="","",INDEX(所属情報!$E:$E,MATCH($A1411,所属情報!$A:$A,0))),"")</f>
        <v/>
      </c>
      <c r="P1411" s="2" t="str">
        <f t="shared" ref="P1411:P1474" si="66">IF($C1411="","",IF($E1411="",$C1411,$C1411&amp;" ("&amp;$E1411&amp;")"))</f>
        <v/>
      </c>
      <c r="Q1411" s="2" t="str">
        <f t="shared" ref="Q1411:Q1474" si="67">IF($D1411="","",ASC($D1411))</f>
        <v/>
      </c>
      <c r="R1411" s="2" t="str">
        <f t="shared" ref="R1411:R1474" si="68">IF($I1411="","",UPPER($I1411)&amp;" "&amp;UPPER(LEFT($J1411,1))&amp;LOWER(RIGHT($J1411,LEN($J1411)-1))&amp;" ("&amp;MID($G1411,3,2)&amp;")")</f>
        <v/>
      </c>
      <c r="S1411" s="2" t="str">
        <f>IFERROR(IF($F1411="","",INDEX(リスト!$C:$C,MATCH($F1411,リスト!$B:$B,0))),"")</f>
        <v/>
      </c>
      <c r="T1411" s="2" t="str">
        <f>IFERROR(IF($K1411="","",INDEX(リスト!$F:$F,MATCH($K1411,リスト!$E:$E,0))),"")</f>
        <v/>
      </c>
      <c r="U1411" s="2" t="str">
        <f>IF($B1411="","",RIGHT($G1411*1000+200+COUNTIF($G$2:$G1411,$G1411),9))</f>
        <v/>
      </c>
      <c r="V1411" s="2" t="str">
        <f>IF(OR($B1411="",設定!$I$15="",設定!$I$15="独立"),"",IF($M1411="","　－　",IF($L1411="",IF(設定!$I$15="所・名","　－　・"&amp;$M1411,IF(設定!$I$15="所/名","　－　 / "&amp;$M1411,IF(設定!$I$15="(所)名","(　－　) "&amp;$M1411,IF(設定!$I$15="名・所",$M1411&amp;"・　－　",IF(設定!$I$15="名/所",$M1411&amp;" / 　－　",IF(設定!$I$15="名(所)",$M1411&amp;"(　－　)")))))),IF(設定!$I$15="所・名",INDEX(リスト!$S$2:$S$48,MATCH($L1411,リスト!$R$2:$R$48,0))&amp;"・"&amp;$M1411,IF(設定!$I$15="所/名",INDEX(リスト!$S$2:$S$48,MATCH($L1411,リスト!$R$2:$R$48,0))&amp;" / "&amp;$M1411,IF(設定!$I$15="(所)名","("&amp;INDEX(リスト!$S$2:$S$48,MATCH($L1411,リスト!$R$2:$R$48,0))&amp;") "&amp;$M1411,IF(設定!$I$15="名・所",$M1411&amp;"・"&amp;INDEX(リスト!$S$2:$S$48,MATCH($L1411,リスト!$R$2:$R$48,0)),IF(設定!$I$15="名/所",$M1411&amp;" / "&amp;INDEX(リスト!$S$2:$S$48,MATCH($L1411,リスト!$R$2:$R$48,0)),IF(設定!$I$15="名(所)",$M1411&amp;" ("&amp;INDEX(リスト!$S$2:$S$48,MATCH($L1411,リスト!$R$2:$R$48,0))&amp;")")))))))))</f>
        <v/>
      </c>
    </row>
    <row r="1412" spans="15:22" x14ac:dyDescent="0.4">
      <c r="O1412" s="2" t="str">
        <f>IFERROR(IF($B1412="","",INDEX(所属情報!$E:$E,MATCH($A1412,所属情報!$A:$A,0))),"")</f>
        <v/>
      </c>
      <c r="P1412" s="2" t="str">
        <f t="shared" si="66"/>
        <v/>
      </c>
      <c r="Q1412" s="2" t="str">
        <f t="shared" si="67"/>
        <v/>
      </c>
      <c r="R1412" s="2" t="str">
        <f t="shared" si="68"/>
        <v/>
      </c>
      <c r="S1412" s="2" t="str">
        <f>IFERROR(IF($F1412="","",INDEX(リスト!$C:$C,MATCH($F1412,リスト!$B:$B,0))),"")</f>
        <v/>
      </c>
      <c r="T1412" s="2" t="str">
        <f>IFERROR(IF($K1412="","",INDEX(リスト!$F:$F,MATCH($K1412,リスト!$E:$E,0))),"")</f>
        <v/>
      </c>
      <c r="U1412" s="2" t="str">
        <f>IF($B1412="","",RIGHT($G1412*1000+200+COUNTIF($G$2:$G1412,$G1412),9))</f>
        <v/>
      </c>
      <c r="V1412" s="2" t="str">
        <f>IF(OR($B1412="",設定!$I$15="",設定!$I$15="独立"),"",IF($M1412="","　－　",IF($L1412="",IF(設定!$I$15="所・名","　－　・"&amp;$M1412,IF(設定!$I$15="所/名","　－　 / "&amp;$M1412,IF(設定!$I$15="(所)名","(　－　) "&amp;$M1412,IF(設定!$I$15="名・所",$M1412&amp;"・　－　",IF(設定!$I$15="名/所",$M1412&amp;" / 　－　",IF(設定!$I$15="名(所)",$M1412&amp;"(　－　)")))))),IF(設定!$I$15="所・名",INDEX(リスト!$S$2:$S$48,MATCH($L1412,リスト!$R$2:$R$48,0))&amp;"・"&amp;$M1412,IF(設定!$I$15="所/名",INDEX(リスト!$S$2:$S$48,MATCH($L1412,リスト!$R$2:$R$48,0))&amp;" / "&amp;$M1412,IF(設定!$I$15="(所)名","("&amp;INDEX(リスト!$S$2:$S$48,MATCH($L1412,リスト!$R$2:$R$48,0))&amp;") "&amp;$M1412,IF(設定!$I$15="名・所",$M1412&amp;"・"&amp;INDEX(リスト!$S$2:$S$48,MATCH($L1412,リスト!$R$2:$R$48,0)),IF(設定!$I$15="名/所",$M1412&amp;" / "&amp;INDEX(リスト!$S$2:$S$48,MATCH($L1412,リスト!$R$2:$R$48,0)),IF(設定!$I$15="名(所)",$M1412&amp;" ("&amp;INDEX(リスト!$S$2:$S$48,MATCH($L1412,リスト!$R$2:$R$48,0))&amp;")")))))))))</f>
        <v/>
      </c>
    </row>
    <row r="1413" spans="15:22" x14ac:dyDescent="0.4">
      <c r="O1413" s="2" t="str">
        <f>IFERROR(IF($B1413="","",INDEX(所属情報!$E:$E,MATCH($A1413,所属情報!$A:$A,0))),"")</f>
        <v/>
      </c>
      <c r="P1413" s="2" t="str">
        <f t="shared" si="66"/>
        <v/>
      </c>
      <c r="Q1413" s="2" t="str">
        <f t="shared" si="67"/>
        <v/>
      </c>
      <c r="R1413" s="2" t="str">
        <f t="shared" si="68"/>
        <v/>
      </c>
      <c r="S1413" s="2" t="str">
        <f>IFERROR(IF($F1413="","",INDEX(リスト!$C:$C,MATCH($F1413,リスト!$B:$B,0))),"")</f>
        <v/>
      </c>
      <c r="T1413" s="2" t="str">
        <f>IFERROR(IF($K1413="","",INDEX(リスト!$F:$F,MATCH($K1413,リスト!$E:$E,0))),"")</f>
        <v/>
      </c>
      <c r="U1413" s="2" t="str">
        <f>IF($B1413="","",RIGHT($G1413*1000+200+COUNTIF($G$2:$G1413,$G1413),9))</f>
        <v/>
      </c>
      <c r="V1413" s="2" t="str">
        <f>IF(OR($B1413="",設定!$I$15="",設定!$I$15="独立"),"",IF($M1413="","　－　",IF($L1413="",IF(設定!$I$15="所・名","　－　・"&amp;$M1413,IF(設定!$I$15="所/名","　－　 / "&amp;$M1413,IF(設定!$I$15="(所)名","(　－　) "&amp;$M1413,IF(設定!$I$15="名・所",$M1413&amp;"・　－　",IF(設定!$I$15="名/所",$M1413&amp;" / 　－　",IF(設定!$I$15="名(所)",$M1413&amp;"(　－　)")))))),IF(設定!$I$15="所・名",INDEX(リスト!$S$2:$S$48,MATCH($L1413,リスト!$R$2:$R$48,0))&amp;"・"&amp;$M1413,IF(設定!$I$15="所/名",INDEX(リスト!$S$2:$S$48,MATCH($L1413,リスト!$R$2:$R$48,0))&amp;" / "&amp;$M1413,IF(設定!$I$15="(所)名","("&amp;INDEX(リスト!$S$2:$S$48,MATCH($L1413,リスト!$R$2:$R$48,0))&amp;") "&amp;$M1413,IF(設定!$I$15="名・所",$M1413&amp;"・"&amp;INDEX(リスト!$S$2:$S$48,MATCH($L1413,リスト!$R$2:$R$48,0)),IF(設定!$I$15="名/所",$M1413&amp;" / "&amp;INDEX(リスト!$S$2:$S$48,MATCH($L1413,リスト!$R$2:$R$48,0)),IF(設定!$I$15="名(所)",$M1413&amp;" ("&amp;INDEX(リスト!$S$2:$S$48,MATCH($L1413,リスト!$R$2:$R$48,0))&amp;")")))))))))</f>
        <v/>
      </c>
    </row>
    <row r="1414" spans="15:22" x14ac:dyDescent="0.4">
      <c r="O1414" s="2" t="str">
        <f>IFERROR(IF($B1414="","",INDEX(所属情報!$E:$E,MATCH($A1414,所属情報!$A:$A,0))),"")</f>
        <v/>
      </c>
      <c r="P1414" s="2" t="str">
        <f t="shared" si="66"/>
        <v/>
      </c>
      <c r="Q1414" s="2" t="str">
        <f t="shared" si="67"/>
        <v/>
      </c>
      <c r="R1414" s="2" t="str">
        <f t="shared" si="68"/>
        <v/>
      </c>
      <c r="S1414" s="2" t="str">
        <f>IFERROR(IF($F1414="","",INDEX(リスト!$C:$C,MATCH($F1414,リスト!$B:$B,0))),"")</f>
        <v/>
      </c>
      <c r="T1414" s="2" t="str">
        <f>IFERROR(IF($K1414="","",INDEX(リスト!$F:$F,MATCH($K1414,リスト!$E:$E,0))),"")</f>
        <v/>
      </c>
      <c r="U1414" s="2" t="str">
        <f>IF($B1414="","",RIGHT($G1414*1000+200+COUNTIF($G$2:$G1414,$G1414),9))</f>
        <v/>
      </c>
      <c r="V1414" s="2" t="str">
        <f>IF(OR($B1414="",設定!$I$15="",設定!$I$15="独立"),"",IF($M1414="","　－　",IF($L1414="",IF(設定!$I$15="所・名","　－　・"&amp;$M1414,IF(設定!$I$15="所/名","　－　 / "&amp;$M1414,IF(設定!$I$15="(所)名","(　－　) "&amp;$M1414,IF(設定!$I$15="名・所",$M1414&amp;"・　－　",IF(設定!$I$15="名/所",$M1414&amp;" / 　－　",IF(設定!$I$15="名(所)",$M1414&amp;"(　－　)")))))),IF(設定!$I$15="所・名",INDEX(リスト!$S$2:$S$48,MATCH($L1414,リスト!$R$2:$R$48,0))&amp;"・"&amp;$M1414,IF(設定!$I$15="所/名",INDEX(リスト!$S$2:$S$48,MATCH($L1414,リスト!$R$2:$R$48,0))&amp;" / "&amp;$M1414,IF(設定!$I$15="(所)名","("&amp;INDEX(リスト!$S$2:$S$48,MATCH($L1414,リスト!$R$2:$R$48,0))&amp;") "&amp;$M1414,IF(設定!$I$15="名・所",$M1414&amp;"・"&amp;INDEX(リスト!$S$2:$S$48,MATCH($L1414,リスト!$R$2:$R$48,0)),IF(設定!$I$15="名/所",$M1414&amp;" / "&amp;INDEX(リスト!$S$2:$S$48,MATCH($L1414,リスト!$R$2:$R$48,0)),IF(設定!$I$15="名(所)",$M1414&amp;" ("&amp;INDEX(リスト!$S$2:$S$48,MATCH($L1414,リスト!$R$2:$R$48,0))&amp;")")))))))))</f>
        <v/>
      </c>
    </row>
    <row r="1415" spans="15:22" x14ac:dyDescent="0.4">
      <c r="O1415" s="2" t="str">
        <f>IFERROR(IF($B1415="","",INDEX(所属情報!$E:$E,MATCH($A1415,所属情報!$A:$A,0))),"")</f>
        <v/>
      </c>
      <c r="P1415" s="2" t="str">
        <f t="shared" si="66"/>
        <v/>
      </c>
      <c r="Q1415" s="2" t="str">
        <f t="shared" si="67"/>
        <v/>
      </c>
      <c r="R1415" s="2" t="str">
        <f t="shared" si="68"/>
        <v/>
      </c>
      <c r="S1415" s="2" t="str">
        <f>IFERROR(IF($F1415="","",INDEX(リスト!$C:$C,MATCH($F1415,リスト!$B:$B,0))),"")</f>
        <v/>
      </c>
      <c r="T1415" s="2" t="str">
        <f>IFERROR(IF($K1415="","",INDEX(リスト!$F:$F,MATCH($K1415,リスト!$E:$E,0))),"")</f>
        <v/>
      </c>
      <c r="U1415" s="2" t="str">
        <f>IF($B1415="","",RIGHT($G1415*1000+200+COUNTIF($G$2:$G1415,$G1415),9))</f>
        <v/>
      </c>
      <c r="V1415" s="2" t="str">
        <f>IF(OR($B1415="",設定!$I$15="",設定!$I$15="独立"),"",IF($M1415="","　－　",IF($L1415="",IF(設定!$I$15="所・名","　－　・"&amp;$M1415,IF(設定!$I$15="所/名","　－　 / "&amp;$M1415,IF(設定!$I$15="(所)名","(　－　) "&amp;$M1415,IF(設定!$I$15="名・所",$M1415&amp;"・　－　",IF(設定!$I$15="名/所",$M1415&amp;" / 　－　",IF(設定!$I$15="名(所)",$M1415&amp;"(　－　)")))))),IF(設定!$I$15="所・名",INDEX(リスト!$S$2:$S$48,MATCH($L1415,リスト!$R$2:$R$48,0))&amp;"・"&amp;$M1415,IF(設定!$I$15="所/名",INDEX(リスト!$S$2:$S$48,MATCH($L1415,リスト!$R$2:$R$48,0))&amp;" / "&amp;$M1415,IF(設定!$I$15="(所)名","("&amp;INDEX(リスト!$S$2:$S$48,MATCH($L1415,リスト!$R$2:$R$48,0))&amp;") "&amp;$M1415,IF(設定!$I$15="名・所",$M1415&amp;"・"&amp;INDEX(リスト!$S$2:$S$48,MATCH($L1415,リスト!$R$2:$R$48,0)),IF(設定!$I$15="名/所",$M1415&amp;" / "&amp;INDEX(リスト!$S$2:$S$48,MATCH($L1415,リスト!$R$2:$R$48,0)),IF(設定!$I$15="名(所)",$M1415&amp;" ("&amp;INDEX(リスト!$S$2:$S$48,MATCH($L1415,リスト!$R$2:$R$48,0))&amp;")")))))))))</f>
        <v/>
      </c>
    </row>
    <row r="1416" spans="15:22" x14ac:dyDescent="0.4">
      <c r="O1416" s="2" t="str">
        <f>IFERROR(IF($B1416="","",INDEX(所属情報!$E:$E,MATCH($A1416,所属情報!$A:$A,0))),"")</f>
        <v/>
      </c>
      <c r="P1416" s="2" t="str">
        <f t="shared" si="66"/>
        <v/>
      </c>
      <c r="Q1416" s="2" t="str">
        <f t="shared" si="67"/>
        <v/>
      </c>
      <c r="R1416" s="2" t="str">
        <f t="shared" si="68"/>
        <v/>
      </c>
      <c r="S1416" s="2" t="str">
        <f>IFERROR(IF($F1416="","",INDEX(リスト!$C:$C,MATCH($F1416,リスト!$B:$B,0))),"")</f>
        <v/>
      </c>
      <c r="T1416" s="2" t="str">
        <f>IFERROR(IF($K1416="","",INDEX(リスト!$F:$F,MATCH($K1416,リスト!$E:$E,0))),"")</f>
        <v/>
      </c>
      <c r="U1416" s="2" t="str">
        <f>IF($B1416="","",RIGHT($G1416*1000+200+COUNTIF($G$2:$G1416,$G1416),9))</f>
        <v/>
      </c>
      <c r="V1416" s="2" t="str">
        <f>IF(OR($B1416="",設定!$I$15="",設定!$I$15="独立"),"",IF($M1416="","　－　",IF($L1416="",IF(設定!$I$15="所・名","　－　・"&amp;$M1416,IF(設定!$I$15="所/名","　－　 / "&amp;$M1416,IF(設定!$I$15="(所)名","(　－　) "&amp;$M1416,IF(設定!$I$15="名・所",$M1416&amp;"・　－　",IF(設定!$I$15="名/所",$M1416&amp;" / 　－　",IF(設定!$I$15="名(所)",$M1416&amp;"(　－　)")))))),IF(設定!$I$15="所・名",INDEX(リスト!$S$2:$S$48,MATCH($L1416,リスト!$R$2:$R$48,0))&amp;"・"&amp;$M1416,IF(設定!$I$15="所/名",INDEX(リスト!$S$2:$S$48,MATCH($L1416,リスト!$R$2:$R$48,0))&amp;" / "&amp;$M1416,IF(設定!$I$15="(所)名","("&amp;INDEX(リスト!$S$2:$S$48,MATCH($L1416,リスト!$R$2:$R$48,0))&amp;") "&amp;$M1416,IF(設定!$I$15="名・所",$M1416&amp;"・"&amp;INDEX(リスト!$S$2:$S$48,MATCH($L1416,リスト!$R$2:$R$48,0)),IF(設定!$I$15="名/所",$M1416&amp;" / "&amp;INDEX(リスト!$S$2:$S$48,MATCH($L1416,リスト!$R$2:$R$48,0)),IF(設定!$I$15="名(所)",$M1416&amp;" ("&amp;INDEX(リスト!$S$2:$S$48,MATCH($L1416,リスト!$R$2:$R$48,0))&amp;")")))))))))</f>
        <v/>
      </c>
    </row>
    <row r="1417" spans="15:22" x14ac:dyDescent="0.4">
      <c r="O1417" s="2" t="str">
        <f>IFERROR(IF($B1417="","",INDEX(所属情報!$E:$E,MATCH($A1417,所属情報!$A:$A,0))),"")</f>
        <v/>
      </c>
      <c r="P1417" s="2" t="str">
        <f t="shared" si="66"/>
        <v/>
      </c>
      <c r="Q1417" s="2" t="str">
        <f t="shared" si="67"/>
        <v/>
      </c>
      <c r="R1417" s="2" t="str">
        <f t="shared" si="68"/>
        <v/>
      </c>
      <c r="S1417" s="2" t="str">
        <f>IFERROR(IF($F1417="","",INDEX(リスト!$C:$C,MATCH($F1417,リスト!$B:$B,0))),"")</f>
        <v/>
      </c>
      <c r="T1417" s="2" t="str">
        <f>IFERROR(IF($K1417="","",INDEX(リスト!$F:$F,MATCH($K1417,リスト!$E:$E,0))),"")</f>
        <v/>
      </c>
      <c r="U1417" s="2" t="str">
        <f>IF($B1417="","",RIGHT($G1417*1000+200+COUNTIF($G$2:$G1417,$G1417),9))</f>
        <v/>
      </c>
      <c r="V1417" s="2" t="str">
        <f>IF(OR($B1417="",設定!$I$15="",設定!$I$15="独立"),"",IF($M1417="","　－　",IF($L1417="",IF(設定!$I$15="所・名","　－　・"&amp;$M1417,IF(設定!$I$15="所/名","　－　 / "&amp;$M1417,IF(設定!$I$15="(所)名","(　－　) "&amp;$M1417,IF(設定!$I$15="名・所",$M1417&amp;"・　－　",IF(設定!$I$15="名/所",$M1417&amp;" / 　－　",IF(設定!$I$15="名(所)",$M1417&amp;"(　－　)")))))),IF(設定!$I$15="所・名",INDEX(リスト!$S$2:$S$48,MATCH($L1417,リスト!$R$2:$R$48,0))&amp;"・"&amp;$M1417,IF(設定!$I$15="所/名",INDEX(リスト!$S$2:$S$48,MATCH($L1417,リスト!$R$2:$R$48,0))&amp;" / "&amp;$M1417,IF(設定!$I$15="(所)名","("&amp;INDEX(リスト!$S$2:$S$48,MATCH($L1417,リスト!$R$2:$R$48,0))&amp;") "&amp;$M1417,IF(設定!$I$15="名・所",$M1417&amp;"・"&amp;INDEX(リスト!$S$2:$S$48,MATCH($L1417,リスト!$R$2:$R$48,0)),IF(設定!$I$15="名/所",$M1417&amp;" / "&amp;INDEX(リスト!$S$2:$S$48,MATCH($L1417,リスト!$R$2:$R$48,0)),IF(設定!$I$15="名(所)",$M1417&amp;" ("&amp;INDEX(リスト!$S$2:$S$48,MATCH($L1417,リスト!$R$2:$R$48,0))&amp;")")))))))))</f>
        <v/>
      </c>
    </row>
    <row r="1418" spans="15:22" x14ac:dyDescent="0.4">
      <c r="O1418" s="2" t="str">
        <f>IFERROR(IF($B1418="","",INDEX(所属情報!$E:$E,MATCH($A1418,所属情報!$A:$A,0))),"")</f>
        <v/>
      </c>
      <c r="P1418" s="2" t="str">
        <f t="shared" si="66"/>
        <v/>
      </c>
      <c r="Q1418" s="2" t="str">
        <f t="shared" si="67"/>
        <v/>
      </c>
      <c r="R1418" s="2" t="str">
        <f t="shared" si="68"/>
        <v/>
      </c>
      <c r="S1418" s="2" t="str">
        <f>IFERROR(IF($F1418="","",INDEX(リスト!$C:$C,MATCH($F1418,リスト!$B:$B,0))),"")</f>
        <v/>
      </c>
      <c r="T1418" s="2" t="str">
        <f>IFERROR(IF($K1418="","",INDEX(リスト!$F:$F,MATCH($K1418,リスト!$E:$E,0))),"")</f>
        <v/>
      </c>
      <c r="U1418" s="2" t="str">
        <f>IF($B1418="","",RIGHT($G1418*1000+200+COUNTIF($G$2:$G1418,$G1418),9))</f>
        <v/>
      </c>
      <c r="V1418" s="2" t="str">
        <f>IF(OR($B1418="",設定!$I$15="",設定!$I$15="独立"),"",IF($M1418="","　－　",IF($L1418="",IF(設定!$I$15="所・名","　－　・"&amp;$M1418,IF(設定!$I$15="所/名","　－　 / "&amp;$M1418,IF(設定!$I$15="(所)名","(　－　) "&amp;$M1418,IF(設定!$I$15="名・所",$M1418&amp;"・　－　",IF(設定!$I$15="名/所",$M1418&amp;" / 　－　",IF(設定!$I$15="名(所)",$M1418&amp;"(　－　)")))))),IF(設定!$I$15="所・名",INDEX(リスト!$S$2:$S$48,MATCH($L1418,リスト!$R$2:$R$48,0))&amp;"・"&amp;$M1418,IF(設定!$I$15="所/名",INDEX(リスト!$S$2:$S$48,MATCH($L1418,リスト!$R$2:$R$48,0))&amp;" / "&amp;$M1418,IF(設定!$I$15="(所)名","("&amp;INDEX(リスト!$S$2:$S$48,MATCH($L1418,リスト!$R$2:$R$48,0))&amp;") "&amp;$M1418,IF(設定!$I$15="名・所",$M1418&amp;"・"&amp;INDEX(リスト!$S$2:$S$48,MATCH($L1418,リスト!$R$2:$R$48,0)),IF(設定!$I$15="名/所",$M1418&amp;" / "&amp;INDEX(リスト!$S$2:$S$48,MATCH($L1418,リスト!$R$2:$R$48,0)),IF(設定!$I$15="名(所)",$M1418&amp;" ("&amp;INDEX(リスト!$S$2:$S$48,MATCH($L1418,リスト!$R$2:$R$48,0))&amp;")")))))))))</f>
        <v/>
      </c>
    </row>
    <row r="1419" spans="15:22" x14ac:dyDescent="0.4">
      <c r="O1419" s="2" t="str">
        <f>IFERROR(IF($B1419="","",INDEX(所属情報!$E:$E,MATCH($A1419,所属情報!$A:$A,0))),"")</f>
        <v/>
      </c>
      <c r="P1419" s="2" t="str">
        <f t="shared" si="66"/>
        <v/>
      </c>
      <c r="Q1419" s="2" t="str">
        <f t="shared" si="67"/>
        <v/>
      </c>
      <c r="R1419" s="2" t="str">
        <f t="shared" si="68"/>
        <v/>
      </c>
      <c r="S1419" s="2" t="str">
        <f>IFERROR(IF($F1419="","",INDEX(リスト!$C:$C,MATCH($F1419,リスト!$B:$B,0))),"")</f>
        <v/>
      </c>
      <c r="T1419" s="2" t="str">
        <f>IFERROR(IF($K1419="","",INDEX(リスト!$F:$F,MATCH($K1419,リスト!$E:$E,0))),"")</f>
        <v/>
      </c>
      <c r="U1419" s="2" t="str">
        <f>IF($B1419="","",RIGHT($G1419*1000+200+COUNTIF($G$2:$G1419,$G1419),9))</f>
        <v/>
      </c>
      <c r="V1419" s="2" t="str">
        <f>IF(OR($B1419="",設定!$I$15="",設定!$I$15="独立"),"",IF($M1419="","　－　",IF($L1419="",IF(設定!$I$15="所・名","　－　・"&amp;$M1419,IF(設定!$I$15="所/名","　－　 / "&amp;$M1419,IF(設定!$I$15="(所)名","(　－　) "&amp;$M1419,IF(設定!$I$15="名・所",$M1419&amp;"・　－　",IF(設定!$I$15="名/所",$M1419&amp;" / 　－　",IF(設定!$I$15="名(所)",$M1419&amp;"(　－　)")))))),IF(設定!$I$15="所・名",INDEX(リスト!$S$2:$S$48,MATCH($L1419,リスト!$R$2:$R$48,0))&amp;"・"&amp;$M1419,IF(設定!$I$15="所/名",INDEX(リスト!$S$2:$S$48,MATCH($L1419,リスト!$R$2:$R$48,0))&amp;" / "&amp;$M1419,IF(設定!$I$15="(所)名","("&amp;INDEX(リスト!$S$2:$S$48,MATCH($L1419,リスト!$R$2:$R$48,0))&amp;") "&amp;$M1419,IF(設定!$I$15="名・所",$M1419&amp;"・"&amp;INDEX(リスト!$S$2:$S$48,MATCH($L1419,リスト!$R$2:$R$48,0)),IF(設定!$I$15="名/所",$M1419&amp;" / "&amp;INDEX(リスト!$S$2:$S$48,MATCH($L1419,リスト!$R$2:$R$48,0)),IF(設定!$I$15="名(所)",$M1419&amp;" ("&amp;INDEX(リスト!$S$2:$S$48,MATCH($L1419,リスト!$R$2:$R$48,0))&amp;")")))))))))</f>
        <v/>
      </c>
    </row>
    <row r="1420" spans="15:22" x14ac:dyDescent="0.4">
      <c r="O1420" s="2" t="str">
        <f>IFERROR(IF($B1420="","",INDEX(所属情報!$E:$E,MATCH($A1420,所属情報!$A:$A,0))),"")</f>
        <v/>
      </c>
      <c r="P1420" s="2" t="str">
        <f t="shared" si="66"/>
        <v/>
      </c>
      <c r="Q1420" s="2" t="str">
        <f t="shared" si="67"/>
        <v/>
      </c>
      <c r="R1420" s="2" t="str">
        <f t="shared" si="68"/>
        <v/>
      </c>
      <c r="S1420" s="2" t="str">
        <f>IFERROR(IF($F1420="","",INDEX(リスト!$C:$C,MATCH($F1420,リスト!$B:$B,0))),"")</f>
        <v/>
      </c>
      <c r="T1420" s="2" t="str">
        <f>IFERROR(IF($K1420="","",INDEX(リスト!$F:$F,MATCH($K1420,リスト!$E:$E,0))),"")</f>
        <v/>
      </c>
      <c r="U1420" s="2" t="str">
        <f>IF($B1420="","",RIGHT($G1420*1000+200+COUNTIF($G$2:$G1420,$G1420),9))</f>
        <v/>
      </c>
      <c r="V1420" s="2" t="str">
        <f>IF(OR($B1420="",設定!$I$15="",設定!$I$15="独立"),"",IF($M1420="","　－　",IF($L1420="",IF(設定!$I$15="所・名","　－　・"&amp;$M1420,IF(設定!$I$15="所/名","　－　 / "&amp;$M1420,IF(設定!$I$15="(所)名","(　－　) "&amp;$M1420,IF(設定!$I$15="名・所",$M1420&amp;"・　－　",IF(設定!$I$15="名/所",$M1420&amp;" / 　－　",IF(設定!$I$15="名(所)",$M1420&amp;"(　－　)")))))),IF(設定!$I$15="所・名",INDEX(リスト!$S$2:$S$48,MATCH($L1420,リスト!$R$2:$R$48,0))&amp;"・"&amp;$M1420,IF(設定!$I$15="所/名",INDEX(リスト!$S$2:$S$48,MATCH($L1420,リスト!$R$2:$R$48,0))&amp;" / "&amp;$M1420,IF(設定!$I$15="(所)名","("&amp;INDEX(リスト!$S$2:$S$48,MATCH($L1420,リスト!$R$2:$R$48,0))&amp;") "&amp;$M1420,IF(設定!$I$15="名・所",$M1420&amp;"・"&amp;INDEX(リスト!$S$2:$S$48,MATCH($L1420,リスト!$R$2:$R$48,0)),IF(設定!$I$15="名/所",$M1420&amp;" / "&amp;INDEX(リスト!$S$2:$S$48,MATCH($L1420,リスト!$R$2:$R$48,0)),IF(設定!$I$15="名(所)",$M1420&amp;" ("&amp;INDEX(リスト!$S$2:$S$48,MATCH($L1420,リスト!$R$2:$R$48,0))&amp;")")))))))))</f>
        <v/>
      </c>
    </row>
    <row r="1421" spans="15:22" x14ac:dyDescent="0.4">
      <c r="O1421" s="2" t="str">
        <f>IFERROR(IF($B1421="","",INDEX(所属情報!$E:$E,MATCH($A1421,所属情報!$A:$A,0))),"")</f>
        <v/>
      </c>
      <c r="P1421" s="2" t="str">
        <f t="shared" si="66"/>
        <v/>
      </c>
      <c r="Q1421" s="2" t="str">
        <f t="shared" si="67"/>
        <v/>
      </c>
      <c r="R1421" s="2" t="str">
        <f t="shared" si="68"/>
        <v/>
      </c>
      <c r="S1421" s="2" t="str">
        <f>IFERROR(IF($F1421="","",INDEX(リスト!$C:$C,MATCH($F1421,リスト!$B:$B,0))),"")</f>
        <v/>
      </c>
      <c r="T1421" s="2" t="str">
        <f>IFERROR(IF($K1421="","",INDEX(リスト!$F:$F,MATCH($K1421,リスト!$E:$E,0))),"")</f>
        <v/>
      </c>
      <c r="U1421" s="2" t="str">
        <f>IF($B1421="","",RIGHT($G1421*1000+200+COUNTIF($G$2:$G1421,$G1421),9))</f>
        <v/>
      </c>
      <c r="V1421" s="2" t="str">
        <f>IF(OR($B1421="",設定!$I$15="",設定!$I$15="独立"),"",IF($M1421="","　－　",IF($L1421="",IF(設定!$I$15="所・名","　－　・"&amp;$M1421,IF(設定!$I$15="所/名","　－　 / "&amp;$M1421,IF(設定!$I$15="(所)名","(　－　) "&amp;$M1421,IF(設定!$I$15="名・所",$M1421&amp;"・　－　",IF(設定!$I$15="名/所",$M1421&amp;" / 　－　",IF(設定!$I$15="名(所)",$M1421&amp;"(　－　)")))))),IF(設定!$I$15="所・名",INDEX(リスト!$S$2:$S$48,MATCH($L1421,リスト!$R$2:$R$48,0))&amp;"・"&amp;$M1421,IF(設定!$I$15="所/名",INDEX(リスト!$S$2:$S$48,MATCH($L1421,リスト!$R$2:$R$48,0))&amp;" / "&amp;$M1421,IF(設定!$I$15="(所)名","("&amp;INDEX(リスト!$S$2:$S$48,MATCH($L1421,リスト!$R$2:$R$48,0))&amp;") "&amp;$M1421,IF(設定!$I$15="名・所",$M1421&amp;"・"&amp;INDEX(リスト!$S$2:$S$48,MATCH($L1421,リスト!$R$2:$R$48,0)),IF(設定!$I$15="名/所",$M1421&amp;" / "&amp;INDEX(リスト!$S$2:$S$48,MATCH($L1421,リスト!$R$2:$R$48,0)),IF(設定!$I$15="名(所)",$M1421&amp;" ("&amp;INDEX(リスト!$S$2:$S$48,MATCH($L1421,リスト!$R$2:$R$48,0))&amp;")")))))))))</f>
        <v/>
      </c>
    </row>
    <row r="1422" spans="15:22" x14ac:dyDescent="0.4">
      <c r="O1422" s="2" t="str">
        <f>IFERROR(IF($B1422="","",INDEX(所属情報!$E:$E,MATCH($A1422,所属情報!$A:$A,0))),"")</f>
        <v/>
      </c>
      <c r="P1422" s="2" t="str">
        <f t="shared" si="66"/>
        <v/>
      </c>
      <c r="Q1422" s="2" t="str">
        <f t="shared" si="67"/>
        <v/>
      </c>
      <c r="R1422" s="2" t="str">
        <f t="shared" si="68"/>
        <v/>
      </c>
      <c r="S1422" s="2" t="str">
        <f>IFERROR(IF($F1422="","",INDEX(リスト!$C:$C,MATCH($F1422,リスト!$B:$B,0))),"")</f>
        <v/>
      </c>
      <c r="T1422" s="2" t="str">
        <f>IFERROR(IF($K1422="","",INDEX(リスト!$F:$F,MATCH($K1422,リスト!$E:$E,0))),"")</f>
        <v/>
      </c>
      <c r="U1422" s="2" t="str">
        <f>IF($B1422="","",RIGHT($G1422*1000+200+COUNTIF($G$2:$G1422,$G1422),9))</f>
        <v/>
      </c>
      <c r="V1422" s="2" t="str">
        <f>IF(OR($B1422="",設定!$I$15="",設定!$I$15="独立"),"",IF($M1422="","　－　",IF($L1422="",IF(設定!$I$15="所・名","　－　・"&amp;$M1422,IF(設定!$I$15="所/名","　－　 / "&amp;$M1422,IF(設定!$I$15="(所)名","(　－　) "&amp;$M1422,IF(設定!$I$15="名・所",$M1422&amp;"・　－　",IF(設定!$I$15="名/所",$M1422&amp;" / 　－　",IF(設定!$I$15="名(所)",$M1422&amp;"(　－　)")))))),IF(設定!$I$15="所・名",INDEX(リスト!$S$2:$S$48,MATCH($L1422,リスト!$R$2:$R$48,0))&amp;"・"&amp;$M1422,IF(設定!$I$15="所/名",INDEX(リスト!$S$2:$S$48,MATCH($L1422,リスト!$R$2:$R$48,0))&amp;" / "&amp;$M1422,IF(設定!$I$15="(所)名","("&amp;INDEX(リスト!$S$2:$S$48,MATCH($L1422,リスト!$R$2:$R$48,0))&amp;") "&amp;$M1422,IF(設定!$I$15="名・所",$M1422&amp;"・"&amp;INDEX(リスト!$S$2:$S$48,MATCH($L1422,リスト!$R$2:$R$48,0)),IF(設定!$I$15="名/所",$M1422&amp;" / "&amp;INDEX(リスト!$S$2:$S$48,MATCH($L1422,リスト!$R$2:$R$48,0)),IF(設定!$I$15="名(所)",$M1422&amp;" ("&amp;INDEX(リスト!$S$2:$S$48,MATCH($L1422,リスト!$R$2:$R$48,0))&amp;")")))))))))</f>
        <v/>
      </c>
    </row>
    <row r="1423" spans="15:22" x14ac:dyDescent="0.4">
      <c r="O1423" s="2" t="str">
        <f>IFERROR(IF($B1423="","",INDEX(所属情報!$E:$E,MATCH($A1423,所属情報!$A:$A,0))),"")</f>
        <v/>
      </c>
      <c r="P1423" s="2" t="str">
        <f t="shared" si="66"/>
        <v/>
      </c>
      <c r="Q1423" s="2" t="str">
        <f t="shared" si="67"/>
        <v/>
      </c>
      <c r="R1423" s="2" t="str">
        <f t="shared" si="68"/>
        <v/>
      </c>
      <c r="S1423" s="2" t="str">
        <f>IFERROR(IF($F1423="","",INDEX(リスト!$C:$C,MATCH($F1423,リスト!$B:$B,0))),"")</f>
        <v/>
      </c>
      <c r="T1423" s="2" t="str">
        <f>IFERROR(IF($K1423="","",INDEX(リスト!$F:$F,MATCH($K1423,リスト!$E:$E,0))),"")</f>
        <v/>
      </c>
      <c r="U1423" s="2" t="str">
        <f>IF($B1423="","",RIGHT($G1423*1000+200+COUNTIF($G$2:$G1423,$G1423),9))</f>
        <v/>
      </c>
      <c r="V1423" s="2" t="str">
        <f>IF(OR($B1423="",設定!$I$15="",設定!$I$15="独立"),"",IF($M1423="","　－　",IF($L1423="",IF(設定!$I$15="所・名","　－　・"&amp;$M1423,IF(設定!$I$15="所/名","　－　 / "&amp;$M1423,IF(設定!$I$15="(所)名","(　－　) "&amp;$M1423,IF(設定!$I$15="名・所",$M1423&amp;"・　－　",IF(設定!$I$15="名/所",$M1423&amp;" / 　－　",IF(設定!$I$15="名(所)",$M1423&amp;"(　－　)")))))),IF(設定!$I$15="所・名",INDEX(リスト!$S$2:$S$48,MATCH($L1423,リスト!$R$2:$R$48,0))&amp;"・"&amp;$M1423,IF(設定!$I$15="所/名",INDEX(リスト!$S$2:$S$48,MATCH($L1423,リスト!$R$2:$R$48,0))&amp;" / "&amp;$M1423,IF(設定!$I$15="(所)名","("&amp;INDEX(リスト!$S$2:$S$48,MATCH($L1423,リスト!$R$2:$R$48,0))&amp;") "&amp;$M1423,IF(設定!$I$15="名・所",$M1423&amp;"・"&amp;INDEX(リスト!$S$2:$S$48,MATCH($L1423,リスト!$R$2:$R$48,0)),IF(設定!$I$15="名/所",$M1423&amp;" / "&amp;INDEX(リスト!$S$2:$S$48,MATCH($L1423,リスト!$R$2:$R$48,0)),IF(設定!$I$15="名(所)",$M1423&amp;" ("&amp;INDEX(リスト!$S$2:$S$48,MATCH($L1423,リスト!$R$2:$R$48,0))&amp;")")))))))))</f>
        <v/>
      </c>
    </row>
    <row r="1424" spans="15:22" x14ac:dyDescent="0.4">
      <c r="O1424" s="2" t="str">
        <f>IFERROR(IF($B1424="","",INDEX(所属情報!$E:$E,MATCH($A1424,所属情報!$A:$A,0))),"")</f>
        <v/>
      </c>
      <c r="P1424" s="2" t="str">
        <f t="shared" si="66"/>
        <v/>
      </c>
      <c r="Q1424" s="2" t="str">
        <f t="shared" si="67"/>
        <v/>
      </c>
      <c r="R1424" s="2" t="str">
        <f t="shared" si="68"/>
        <v/>
      </c>
      <c r="S1424" s="2" t="str">
        <f>IFERROR(IF($F1424="","",INDEX(リスト!$C:$C,MATCH($F1424,リスト!$B:$B,0))),"")</f>
        <v/>
      </c>
      <c r="T1424" s="2" t="str">
        <f>IFERROR(IF($K1424="","",INDEX(リスト!$F:$F,MATCH($K1424,リスト!$E:$E,0))),"")</f>
        <v/>
      </c>
      <c r="U1424" s="2" t="str">
        <f>IF($B1424="","",RIGHT($G1424*1000+200+COUNTIF($G$2:$G1424,$G1424),9))</f>
        <v/>
      </c>
      <c r="V1424" s="2" t="str">
        <f>IF(OR($B1424="",設定!$I$15="",設定!$I$15="独立"),"",IF($M1424="","　－　",IF($L1424="",IF(設定!$I$15="所・名","　－　・"&amp;$M1424,IF(設定!$I$15="所/名","　－　 / "&amp;$M1424,IF(設定!$I$15="(所)名","(　－　) "&amp;$M1424,IF(設定!$I$15="名・所",$M1424&amp;"・　－　",IF(設定!$I$15="名/所",$M1424&amp;" / 　－　",IF(設定!$I$15="名(所)",$M1424&amp;"(　－　)")))))),IF(設定!$I$15="所・名",INDEX(リスト!$S$2:$S$48,MATCH($L1424,リスト!$R$2:$R$48,0))&amp;"・"&amp;$M1424,IF(設定!$I$15="所/名",INDEX(リスト!$S$2:$S$48,MATCH($L1424,リスト!$R$2:$R$48,0))&amp;" / "&amp;$M1424,IF(設定!$I$15="(所)名","("&amp;INDEX(リスト!$S$2:$S$48,MATCH($L1424,リスト!$R$2:$R$48,0))&amp;") "&amp;$M1424,IF(設定!$I$15="名・所",$M1424&amp;"・"&amp;INDEX(リスト!$S$2:$S$48,MATCH($L1424,リスト!$R$2:$R$48,0)),IF(設定!$I$15="名/所",$M1424&amp;" / "&amp;INDEX(リスト!$S$2:$S$48,MATCH($L1424,リスト!$R$2:$R$48,0)),IF(設定!$I$15="名(所)",$M1424&amp;" ("&amp;INDEX(リスト!$S$2:$S$48,MATCH($L1424,リスト!$R$2:$R$48,0))&amp;")")))))))))</f>
        <v/>
      </c>
    </row>
    <row r="1425" spans="15:22" x14ac:dyDescent="0.4">
      <c r="O1425" s="2" t="str">
        <f>IFERROR(IF($B1425="","",INDEX(所属情報!$E:$E,MATCH($A1425,所属情報!$A:$A,0))),"")</f>
        <v/>
      </c>
      <c r="P1425" s="2" t="str">
        <f t="shared" si="66"/>
        <v/>
      </c>
      <c r="Q1425" s="2" t="str">
        <f t="shared" si="67"/>
        <v/>
      </c>
      <c r="R1425" s="2" t="str">
        <f t="shared" si="68"/>
        <v/>
      </c>
      <c r="S1425" s="2" t="str">
        <f>IFERROR(IF($F1425="","",INDEX(リスト!$C:$C,MATCH($F1425,リスト!$B:$B,0))),"")</f>
        <v/>
      </c>
      <c r="T1425" s="2" t="str">
        <f>IFERROR(IF($K1425="","",INDEX(リスト!$F:$F,MATCH($K1425,リスト!$E:$E,0))),"")</f>
        <v/>
      </c>
      <c r="U1425" s="2" t="str">
        <f>IF($B1425="","",RIGHT($G1425*1000+200+COUNTIF($G$2:$G1425,$G1425),9))</f>
        <v/>
      </c>
      <c r="V1425" s="2" t="str">
        <f>IF(OR($B1425="",設定!$I$15="",設定!$I$15="独立"),"",IF($M1425="","　－　",IF($L1425="",IF(設定!$I$15="所・名","　－　・"&amp;$M1425,IF(設定!$I$15="所/名","　－　 / "&amp;$M1425,IF(設定!$I$15="(所)名","(　－　) "&amp;$M1425,IF(設定!$I$15="名・所",$M1425&amp;"・　－　",IF(設定!$I$15="名/所",$M1425&amp;" / 　－　",IF(設定!$I$15="名(所)",$M1425&amp;"(　－　)")))))),IF(設定!$I$15="所・名",INDEX(リスト!$S$2:$S$48,MATCH($L1425,リスト!$R$2:$R$48,0))&amp;"・"&amp;$M1425,IF(設定!$I$15="所/名",INDEX(リスト!$S$2:$S$48,MATCH($L1425,リスト!$R$2:$R$48,0))&amp;" / "&amp;$M1425,IF(設定!$I$15="(所)名","("&amp;INDEX(リスト!$S$2:$S$48,MATCH($L1425,リスト!$R$2:$R$48,0))&amp;") "&amp;$M1425,IF(設定!$I$15="名・所",$M1425&amp;"・"&amp;INDEX(リスト!$S$2:$S$48,MATCH($L1425,リスト!$R$2:$R$48,0)),IF(設定!$I$15="名/所",$M1425&amp;" / "&amp;INDEX(リスト!$S$2:$S$48,MATCH($L1425,リスト!$R$2:$R$48,0)),IF(設定!$I$15="名(所)",$M1425&amp;" ("&amp;INDEX(リスト!$S$2:$S$48,MATCH($L1425,リスト!$R$2:$R$48,0))&amp;")")))))))))</f>
        <v/>
      </c>
    </row>
    <row r="1426" spans="15:22" x14ac:dyDescent="0.4">
      <c r="O1426" s="2" t="str">
        <f>IFERROR(IF($B1426="","",INDEX(所属情報!$E:$E,MATCH($A1426,所属情報!$A:$A,0))),"")</f>
        <v/>
      </c>
      <c r="P1426" s="2" t="str">
        <f t="shared" si="66"/>
        <v/>
      </c>
      <c r="Q1426" s="2" t="str">
        <f t="shared" si="67"/>
        <v/>
      </c>
      <c r="R1426" s="2" t="str">
        <f t="shared" si="68"/>
        <v/>
      </c>
      <c r="S1426" s="2" t="str">
        <f>IFERROR(IF($F1426="","",INDEX(リスト!$C:$C,MATCH($F1426,リスト!$B:$B,0))),"")</f>
        <v/>
      </c>
      <c r="T1426" s="2" t="str">
        <f>IFERROR(IF($K1426="","",INDEX(リスト!$F:$F,MATCH($K1426,リスト!$E:$E,0))),"")</f>
        <v/>
      </c>
      <c r="U1426" s="2" t="str">
        <f>IF($B1426="","",RIGHT($G1426*1000+200+COUNTIF($G$2:$G1426,$G1426),9))</f>
        <v/>
      </c>
      <c r="V1426" s="2" t="str">
        <f>IF(OR($B1426="",設定!$I$15="",設定!$I$15="独立"),"",IF($M1426="","　－　",IF($L1426="",IF(設定!$I$15="所・名","　－　・"&amp;$M1426,IF(設定!$I$15="所/名","　－　 / "&amp;$M1426,IF(設定!$I$15="(所)名","(　－　) "&amp;$M1426,IF(設定!$I$15="名・所",$M1426&amp;"・　－　",IF(設定!$I$15="名/所",$M1426&amp;" / 　－　",IF(設定!$I$15="名(所)",$M1426&amp;"(　－　)")))))),IF(設定!$I$15="所・名",INDEX(リスト!$S$2:$S$48,MATCH($L1426,リスト!$R$2:$R$48,0))&amp;"・"&amp;$M1426,IF(設定!$I$15="所/名",INDEX(リスト!$S$2:$S$48,MATCH($L1426,リスト!$R$2:$R$48,0))&amp;" / "&amp;$M1426,IF(設定!$I$15="(所)名","("&amp;INDEX(リスト!$S$2:$S$48,MATCH($L1426,リスト!$R$2:$R$48,0))&amp;") "&amp;$M1426,IF(設定!$I$15="名・所",$M1426&amp;"・"&amp;INDEX(リスト!$S$2:$S$48,MATCH($L1426,リスト!$R$2:$R$48,0)),IF(設定!$I$15="名/所",$M1426&amp;" / "&amp;INDEX(リスト!$S$2:$S$48,MATCH($L1426,リスト!$R$2:$R$48,0)),IF(設定!$I$15="名(所)",$M1426&amp;" ("&amp;INDEX(リスト!$S$2:$S$48,MATCH($L1426,リスト!$R$2:$R$48,0))&amp;")")))))))))</f>
        <v/>
      </c>
    </row>
    <row r="1427" spans="15:22" x14ac:dyDescent="0.4">
      <c r="O1427" s="2" t="str">
        <f>IFERROR(IF($B1427="","",INDEX(所属情報!$E:$E,MATCH($A1427,所属情報!$A:$A,0))),"")</f>
        <v/>
      </c>
      <c r="P1427" s="2" t="str">
        <f t="shared" si="66"/>
        <v/>
      </c>
      <c r="Q1427" s="2" t="str">
        <f t="shared" si="67"/>
        <v/>
      </c>
      <c r="R1427" s="2" t="str">
        <f t="shared" si="68"/>
        <v/>
      </c>
      <c r="S1427" s="2" t="str">
        <f>IFERROR(IF($F1427="","",INDEX(リスト!$C:$C,MATCH($F1427,リスト!$B:$B,0))),"")</f>
        <v/>
      </c>
      <c r="T1427" s="2" t="str">
        <f>IFERROR(IF($K1427="","",INDEX(リスト!$F:$F,MATCH($K1427,リスト!$E:$E,0))),"")</f>
        <v/>
      </c>
      <c r="U1427" s="2" t="str">
        <f>IF($B1427="","",RIGHT($G1427*1000+200+COUNTIF($G$2:$G1427,$G1427),9))</f>
        <v/>
      </c>
      <c r="V1427" s="2" t="str">
        <f>IF(OR($B1427="",設定!$I$15="",設定!$I$15="独立"),"",IF($M1427="","　－　",IF($L1427="",IF(設定!$I$15="所・名","　－　・"&amp;$M1427,IF(設定!$I$15="所/名","　－　 / "&amp;$M1427,IF(設定!$I$15="(所)名","(　－　) "&amp;$M1427,IF(設定!$I$15="名・所",$M1427&amp;"・　－　",IF(設定!$I$15="名/所",$M1427&amp;" / 　－　",IF(設定!$I$15="名(所)",$M1427&amp;"(　－　)")))))),IF(設定!$I$15="所・名",INDEX(リスト!$S$2:$S$48,MATCH($L1427,リスト!$R$2:$R$48,0))&amp;"・"&amp;$M1427,IF(設定!$I$15="所/名",INDEX(リスト!$S$2:$S$48,MATCH($L1427,リスト!$R$2:$R$48,0))&amp;" / "&amp;$M1427,IF(設定!$I$15="(所)名","("&amp;INDEX(リスト!$S$2:$S$48,MATCH($L1427,リスト!$R$2:$R$48,0))&amp;") "&amp;$M1427,IF(設定!$I$15="名・所",$M1427&amp;"・"&amp;INDEX(リスト!$S$2:$S$48,MATCH($L1427,リスト!$R$2:$R$48,0)),IF(設定!$I$15="名/所",$M1427&amp;" / "&amp;INDEX(リスト!$S$2:$S$48,MATCH($L1427,リスト!$R$2:$R$48,0)),IF(設定!$I$15="名(所)",$M1427&amp;" ("&amp;INDEX(リスト!$S$2:$S$48,MATCH($L1427,リスト!$R$2:$R$48,0))&amp;")")))))))))</f>
        <v/>
      </c>
    </row>
    <row r="1428" spans="15:22" x14ac:dyDescent="0.4">
      <c r="O1428" s="2" t="str">
        <f>IFERROR(IF($B1428="","",INDEX(所属情報!$E:$E,MATCH($A1428,所属情報!$A:$A,0))),"")</f>
        <v/>
      </c>
      <c r="P1428" s="2" t="str">
        <f t="shared" si="66"/>
        <v/>
      </c>
      <c r="Q1428" s="2" t="str">
        <f t="shared" si="67"/>
        <v/>
      </c>
      <c r="R1428" s="2" t="str">
        <f t="shared" si="68"/>
        <v/>
      </c>
      <c r="S1428" s="2" t="str">
        <f>IFERROR(IF($F1428="","",INDEX(リスト!$C:$C,MATCH($F1428,リスト!$B:$B,0))),"")</f>
        <v/>
      </c>
      <c r="T1428" s="2" t="str">
        <f>IFERROR(IF($K1428="","",INDEX(リスト!$F:$F,MATCH($K1428,リスト!$E:$E,0))),"")</f>
        <v/>
      </c>
      <c r="U1428" s="2" t="str">
        <f>IF($B1428="","",RIGHT($G1428*1000+200+COUNTIF($G$2:$G1428,$G1428),9))</f>
        <v/>
      </c>
      <c r="V1428" s="2" t="str">
        <f>IF(OR($B1428="",設定!$I$15="",設定!$I$15="独立"),"",IF($M1428="","　－　",IF($L1428="",IF(設定!$I$15="所・名","　－　・"&amp;$M1428,IF(設定!$I$15="所/名","　－　 / "&amp;$M1428,IF(設定!$I$15="(所)名","(　－　) "&amp;$M1428,IF(設定!$I$15="名・所",$M1428&amp;"・　－　",IF(設定!$I$15="名/所",$M1428&amp;" / 　－　",IF(設定!$I$15="名(所)",$M1428&amp;"(　－　)")))))),IF(設定!$I$15="所・名",INDEX(リスト!$S$2:$S$48,MATCH($L1428,リスト!$R$2:$R$48,0))&amp;"・"&amp;$M1428,IF(設定!$I$15="所/名",INDEX(リスト!$S$2:$S$48,MATCH($L1428,リスト!$R$2:$R$48,0))&amp;" / "&amp;$M1428,IF(設定!$I$15="(所)名","("&amp;INDEX(リスト!$S$2:$S$48,MATCH($L1428,リスト!$R$2:$R$48,0))&amp;") "&amp;$M1428,IF(設定!$I$15="名・所",$M1428&amp;"・"&amp;INDEX(リスト!$S$2:$S$48,MATCH($L1428,リスト!$R$2:$R$48,0)),IF(設定!$I$15="名/所",$M1428&amp;" / "&amp;INDEX(リスト!$S$2:$S$48,MATCH($L1428,リスト!$R$2:$R$48,0)),IF(設定!$I$15="名(所)",$M1428&amp;" ("&amp;INDEX(リスト!$S$2:$S$48,MATCH($L1428,リスト!$R$2:$R$48,0))&amp;")")))))))))</f>
        <v/>
      </c>
    </row>
    <row r="1429" spans="15:22" x14ac:dyDescent="0.4">
      <c r="O1429" s="2" t="str">
        <f>IFERROR(IF($B1429="","",INDEX(所属情報!$E:$E,MATCH($A1429,所属情報!$A:$A,0))),"")</f>
        <v/>
      </c>
      <c r="P1429" s="2" t="str">
        <f t="shared" si="66"/>
        <v/>
      </c>
      <c r="Q1429" s="2" t="str">
        <f t="shared" si="67"/>
        <v/>
      </c>
      <c r="R1429" s="2" t="str">
        <f t="shared" si="68"/>
        <v/>
      </c>
      <c r="S1429" s="2" t="str">
        <f>IFERROR(IF($F1429="","",INDEX(リスト!$C:$C,MATCH($F1429,リスト!$B:$B,0))),"")</f>
        <v/>
      </c>
      <c r="T1429" s="2" t="str">
        <f>IFERROR(IF($K1429="","",INDEX(リスト!$F:$F,MATCH($K1429,リスト!$E:$E,0))),"")</f>
        <v/>
      </c>
      <c r="U1429" s="2" t="str">
        <f>IF($B1429="","",RIGHT($G1429*1000+200+COUNTIF($G$2:$G1429,$G1429),9))</f>
        <v/>
      </c>
      <c r="V1429" s="2" t="str">
        <f>IF(OR($B1429="",設定!$I$15="",設定!$I$15="独立"),"",IF($M1429="","　－　",IF($L1429="",IF(設定!$I$15="所・名","　－　・"&amp;$M1429,IF(設定!$I$15="所/名","　－　 / "&amp;$M1429,IF(設定!$I$15="(所)名","(　－　) "&amp;$M1429,IF(設定!$I$15="名・所",$M1429&amp;"・　－　",IF(設定!$I$15="名/所",$M1429&amp;" / 　－　",IF(設定!$I$15="名(所)",$M1429&amp;"(　－　)")))))),IF(設定!$I$15="所・名",INDEX(リスト!$S$2:$S$48,MATCH($L1429,リスト!$R$2:$R$48,0))&amp;"・"&amp;$M1429,IF(設定!$I$15="所/名",INDEX(リスト!$S$2:$S$48,MATCH($L1429,リスト!$R$2:$R$48,0))&amp;" / "&amp;$M1429,IF(設定!$I$15="(所)名","("&amp;INDEX(リスト!$S$2:$S$48,MATCH($L1429,リスト!$R$2:$R$48,0))&amp;") "&amp;$M1429,IF(設定!$I$15="名・所",$M1429&amp;"・"&amp;INDEX(リスト!$S$2:$S$48,MATCH($L1429,リスト!$R$2:$R$48,0)),IF(設定!$I$15="名/所",$M1429&amp;" / "&amp;INDEX(リスト!$S$2:$S$48,MATCH($L1429,リスト!$R$2:$R$48,0)),IF(設定!$I$15="名(所)",$M1429&amp;" ("&amp;INDEX(リスト!$S$2:$S$48,MATCH($L1429,リスト!$R$2:$R$48,0))&amp;")")))))))))</f>
        <v/>
      </c>
    </row>
    <row r="1430" spans="15:22" x14ac:dyDescent="0.4">
      <c r="O1430" s="2" t="str">
        <f>IFERROR(IF($B1430="","",INDEX(所属情報!$E:$E,MATCH($A1430,所属情報!$A:$A,0))),"")</f>
        <v/>
      </c>
      <c r="P1430" s="2" t="str">
        <f t="shared" si="66"/>
        <v/>
      </c>
      <c r="Q1430" s="2" t="str">
        <f t="shared" si="67"/>
        <v/>
      </c>
      <c r="R1430" s="2" t="str">
        <f t="shared" si="68"/>
        <v/>
      </c>
      <c r="S1430" s="2" t="str">
        <f>IFERROR(IF($F1430="","",INDEX(リスト!$C:$C,MATCH($F1430,リスト!$B:$B,0))),"")</f>
        <v/>
      </c>
      <c r="T1430" s="2" t="str">
        <f>IFERROR(IF($K1430="","",INDEX(リスト!$F:$F,MATCH($K1430,リスト!$E:$E,0))),"")</f>
        <v/>
      </c>
      <c r="U1430" s="2" t="str">
        <f>IF($B1430="","",RIGHT($G1430*1000+200+COUNTIF($G$2:$G1430,$G1430),9))</f>
        <v/>
      </c>
      <c r="V1430" s="2" t="str">
        <f>IF(OR($B1430="",設定!$I$15="",設定!$I$15="独立"),"",IF($M1430="","　－　",IF($L1430="",IF(設定!$I$15="所・名","　－　・"&amp;$M1430,IF(設定!$I$15="所/名","　－　 / "&amp;$M1430,IF(設定!$I$15="(所)名","(　－　) "&amp;$M1430,IF(設定!$I$15="名・所",$M1430&amp;"・　－　",IF(設定!$I$15="名/所",$M1430&amp;" / 　－　",IF(設定!$I$15="名(所)",$M1430&amp;"(　－　)")))))),IF(設定!$I$15="所・名",INDEX(リスト!$S$2:$S$48,MATCH($L1430,リスト!$R$2:$R$48,0))&amp;"・"&amp;$M1430,IF(設定!$I$15="所/名",INDEX(リスト!$S$2:$S$48,MATCH($L1430,リスト!$R$2:$R$48,0))&amp;" / "&amp;$M1430,IF(設定!$I$15="(所)名","("&amp;INDEX(リスト!$S$2:$S$48,MATCH($L1430,リスト!$R$2:$R$48,0))&amp;") "&amp;$M1430,IF(設定!$I$15="名・所",$M1430&amp;"・"&amp;INDEX(リスト!$S$2:$S$48,MATCH($L1430,リスト!$R$2:$R$48,0)),IF(設定!$I$15="名/所",$M1430&amp;" / "&amp;INDEX(リスト!$S$2:$S$48,MATCH($L1430,リスト!$R$2:$R$48,0)),IF(設定!$I$15="名(所)",$M1430&amp;" ("&amp;INDEX(リスト!$S$2:$S$48,MATCH($L1430,リスト!$R$2:$R$48,0))&amp;")")))))))))</f>
        <v/>
      </c>
    </row>
    <row r="1431" spans="15:22" x14ac:dyDescent="0.4">
      <c r="O1431" s="2" t="str">
        <f>IFERROR(IF($B1431="","",INDEX(所属情報!$E:$E,MATCH($A1431,所属情報!$A:$A,0))),"")</f>
        <v/>
      </c>
      <c r="P1431" s="2" t="str">
        <f t="shared" si="66"/>
        <v/>
      </c>
      <c r="Q1431" s="2" t="str">
        <f t="shared" si="67"/>
        <v/>
      </c>
      <c r="R1431" s="2" t="str">
        <f t="shared" si="68"/>
        <v/>
      </c>
      <c r="S1431" s="2" t="str">
        <f>IFERROR(IF($F1431="","",INDEX(リスト!$C:$C,MATCH($F1431,リスト!$B:$B,0))),"")</f>
        <v/>
      </c>
      <c r="T1431" s="2" t="str">
        <f>IFERROR(IF($K1431="","",INDEX(リスト!$F:$F,MATCH($K1431,リスト!$E:$E,0))),"")</f>
        <v/>
      </c>
      <c r="U1431" s="2" t="str">
        <f>IF($B1431="","",RIGHT($G1431*1000+200+COUNTIF($G$2:$G1431,$G1431),9))</f>
        <v/>
      </c>
      <c r="V1431" s="2" t="str">
        <f>IF(OR($B1431="",設定!$I$15="",設定!$I$15="独立"),"",IF($M1431="","　－　",IF($L1431="",IF(設定!$I$15="所・名","　－　・"&amp;$M1431,IF(設定!$I$15="所/名","　－　 / "&amp;$M1431,IF(設定!$I$15="(所)名","(　－　) "&amp;$M1431,IF(設定!$I$15="名・所",$M1431&amp;"・　－　",IF(設定!$I$15="名/所",$M1431&amp;" / 　－　",IF(設定!$I$15="名(所)",$M1431&amp;"(　－　)")))))),IF(設定!$I$15="所・名",INDEX(リスト!$S$2:$S$48,MATCH($L1431,リスト!$R$2:$R$48,0))&amp;"・"&amp;$M1431,IF(設定!$I$15="所/名",INDEX(リスト!$S$2:$S$48,MATCH($L1431,リスト!$R$2:$R$48,0))&amp;" / "&amp;$M1431,IF(設定!$I$15="(所)名","("&amp;INDEX(リスト!$S$2:$S$48,MATCH($L1431,リスト!$R$2:$R$48,0))&amp;") "&amp;$M1431,IF(設定!$I$15="名・所",$M1431&amp;"・"&amp;INDEX(リスト!$S$2:$S$48,MATCH($L1431,リスト!$R$2:$R$48,0)),IF(設定!$I$15="名/所",$M1431&amp;" / "&amp;INDEX(リスト!$S$2:$S$48,MATCH($L1431,リスト!$R$2:$R$48,0)),IF(設定!$I$15="名(所)",$M1431&amp;" ("&amp;INDEX(リスト!$S$2:$S$48,MATCH($L1431,リスト!$R$2:$R$48,0))&amp;")")))))))))</f>
        <v/>
      </c>
    </row>
    <row r="1432" spans="15:22" x14ac:dyDescent="0.4">
      <c r="O1432" s="2" t="str">
        <f>IFERROR(IF($B1432="","",INDEX(所属情報!$E:$E,MATCH($A1432,所属情報!$A:$A,0))),"")</f>
        <v/>
      </c>
      <c r="P1432" s="2" t="str">
        <f t="shared" si="66"/>
        <v/>
      </c>
      <c r="Q1432" s="2" t="str">
        <f t="shared" si="67"/>
        <v/>
      </c>
      <c r="R1432" s="2" t="str">
        <f t="shared" si="68"/>
        <v/>
      </c>
      <c r="S1432" s="2" t="str">
        <f>IFERROR(IF($F1432="","",INDEX(リスト!$C:$C,MATCH($F1432,リスト!$B:$B,0))),"")</f>
        <v/>
      </c>
      <c r="T1432" s="2" t="str">
        <f>IFERROR(IF($K1432="","",INDEX(リスト!$F:$F,MATCH($K1432,リスト!$E:$E,0))),"")</f>
        <v/>
      </c>
      <c r="U1432" s="2" t="str">
        <f>IF($B1432="","",RIGHT($G1432*1000+200+COUNTIF($G$2:$G1432,$G1432),9))</f>
        <v/>
      </c>
      <c r="V1432" s="2" t="str">
        <f>IF(OR($B1432="",設定!$I$15="",設定!$I$15="独立"),"",IF($M1432="","　－　",IF($L1432="",IF(設定!$I$15="所・名","　－　・"&amp;$M1432,IF(設定!$I$15="所/名","　－　 / "&amp;$M1432,IF(設定!$I$15="(所)名","(　－　) "&amp;$M1432,IF(設定!$I$15="名・所",$M1432&amp;"・　－　",IF(設定!$I$15="名/所",$M1432&amp;" / 　－　",IF(設定!$I$15="名(所)",$M1432&amp;"(　－　)")))))),IF(設定!$I$15="所・名",INDEX(リスト!$S$2:$S$48,MATCH($L1432,リスト!$R$2:$R$48,0))&amp;"・"&amp;$M1432,IF(設定!$I$15="所/名",INDEX(リスト!$S$2:$S$48,MATCH($L1432,リスト!$R$2:$R$48,0))&amp;" / "&amp;$M1432,IF(設定!$I$15="(所)名","("&amp;INDEX(リスト!$S$2:$S$48,MATCH($L1432,リスト!$R$2:$R$48,0))&amp;") "&amp;$M1432,IF(設定!$I$15="名・所",$M1432&amp;"・"&amp;INDEX(リスト!$S$2:$S$48,MATCH($L1432,リスト!$R$2:$R$48,0)),IF(設定!$I$15="名/所",$M1432&amp;" / "&amp;INDEX(リスト!$S$2:$S$48,MATCH($L1432,リスト!$R$2:$R$48,0)),IF(設定!$I$15="名(所)",$M1432&amp;" ("&amp;INDEX(リスト!$S$2:$S$48,MATCH($L1432,リスト!$R$2:$R$48,0))&amp;")")))))))))</f>
        <v/>
      </c>
    </row>
    <row r="1433" spans="15:22" x14ac:dyDescent="0.4">
      <c r="O1433" s="2" t="str">
        <f>IFERROR(IF($B1433="","",INDEX(所属情報!$E:$E,MATCH($A1433,所属情報!$A:$A,0))),"")</f>
        <v/>
      </c>
      <c r="P1433" s="2" t="str">
        <f t="shared" si="66"/>
        <v/>
      </c>
      <c r="Q1433" s="2" t="str">
        <f t="shared" si="67"/>
        <v/>
      </c>
      <c r="R1433" s="2" t="str">
        <f t="shared" si="68"/>
        <v/>
      </c>
      <c r="S1433" s="2" t="str">
        <f>IFERROR(IF($F1433="","",INDEX(リスト!$C:$C,MATCH($F1433,リスト!$B:$B,0))),"")</f>
        <v/>
      </c>
      <c r="T1433" s="2" t="str">
        <f>IFERROR(IF($K1433="","",INDEX(リスト!$F:$F,MATCH($K1433,リスト!$E:$E,0))),"")</f>
        <v/>
      </c>
      <c r="U1433" s="2" t="str">
        <f>IF($B1433="","",RIGHT($G1433*1000+200+COUNTIF($G$2:$G1433,$G1433),9))</f>
        <v/>
      </c>
      <c r="V1433" s="2" t="str">
        <f>IF(OR($B1433="",設定!$I$15="",設定!$I$15="独立"),"",IF($M1433="","　－　",IF($L1433="",IF(設定!$I$15="所・名","　－　・"&amp;$M1433,IF(設定!$I$15="所/名","　－　 / "&amp;$M1433,IF(設定!$I$15="(所)名","(　－　) "&amp;$M1433,IF(設定!$I$15="名・所",$M1433&amp;"・　－　",IF(設定!$I$15="名/所",$M1433&amp;" / 　－　",IF(設定!$I$15="名(所)",$M1433&amp;"(　－　)")))))),IF(設定!$I$15="所・名",INDEX(リスト!$S$2:$S$48,MATCH($L1433,リスト!$R$2:$R$48,0))&amp;"・"&amp;$M1433,IF(設定!$I$15="所/名",INDEX(リスト!$S$2:$S$48,MATCH($L1433,リスト!$R$2:$R$48,0))&amp;" / "&amp;$M1433,IF(設定!$I$15="(所)名","("&amp;INDEX(リスト!$S$2:$S$48,MATCH($L1433,リスト!$R$2:$R$48,0))&amp;") "&amp;$M1433,IF(設定!$I$15="名・所",$M1433&amp;"・"&amp;INDEX(リスト!$S$2:$S$48,MATCH($L1433,リスト!$R$2:$R$48,0)),IF(設定!$I$15="名/所",$M1433&amp;" / "&amp;INDEX(リスト!$S$2:$S$48,MATCH($L1433,リスト!$R$2:$R$48,0)),IF(設定!$I$15="名(所)",$M1433&amp;" ("&amp;INDEX(リスト!$S$2:$S$48,MATCH($L1433,リスト!$R$2:$R$48,0))&amp;")")))))))))</f>
        <v/>
      </c>
    </row>
    <row r="1434" spans="15:22" x14ac:dyDescent="0.4">
      <c r="O1434" s="2" t="str">
        <f>IFERROR(IF($B1434="","",INDEX(所属情報!$E:$E,MATCH($A1434,所属情報!$A:$A,0))),"")</f>
        <v/>
      </c>
      <c r="P1434" s="2" t="str">
        <f t="shared" si="66"/>
        <v/>
      </c>
      <c r="Q1434" s="2" t="str">
        <f t="shared" si="67"/>
        <v/>
      </c>
      <c r="R1434" s="2" t="str">
        <f t="shared" si="68"/>
        <v/>
      </c>
      <c r="S1434" s="2" t="str">
        <f>IFERROR(IF($F1434="","",INDEX(リスト!$C:$C,MATCH($F1434,リスト!$B:$B,0))),"")</f>
        <v/>
      </c>
      <c r="T1434" s="2" t="str">
        <f>IFERROR(IF($K1434="","",INDEX(リスト!$F:$F,MATCH($K1434,リスト!$E:$E,0))),"")</f>
        <v/>
      </c>
      <c r="U1434" s="2" t="str">
        <f>IF($B1434="","",RIGHT($G1434*1000+200+COUNTIF($G$2:$G1434,$G1434),9))</f>
        <v/>
      </c>
      <c r="V1434" s="2" t="str">
        <f>IF(OR($B1434="",設定!$I$15="",設定!$I$15="独立"),"",IF($M1434="","　－　",IF($L1434="",IF(設定!$I$15="所・名","　－　・"&amp;$M1434,IF(設定!$I$15="所/名","　－　 / "&amp;$M1434,IF(設定!$I$15="(所)名","(　－　) "&amp;$M1434,IF(設定!$I$15="名・所",$M1434&amp;"・　－　",IF(設定!$I$15="名/所",$M1434&amp;" / 　－　",IF(設定!$I$15="名(所)",$M1434&amp;"(　－　)")))))),IF(設定!$I$15="所・名",INDEX(リスト!$S$2:$S$48,MATCH($L1434,リスト!$R$2:$R$48,0))&amp;"・"&amp;$M1434,IF(設定!$I$15="所/名",INDEX(リスト!$S$2:$S$48,MATCH($L1434,リスト!$R$2:$R$48,0))&amp;" / "&amp;$M1434,IF(設定!$I$15="(所)名","("&amp;INDEX(リスト!$S$2:$S$48,MATCH($L1434,リスト!$R$2:$R$48,0))&amp;") "&amp;$M1434,IF(設定!$I$15="名・所",$M1434&amp;"・"&amp;INDEX(リスト!$S$2:$S$48,MATCH($L1434,リスト!$R$2:$R$48,0)),IF(設定!$I$15="名/所",$M1434&amp;" / "&amp;INDEX(リスト!$S$2:$S$48,MATCH($L1434,リスト!$R$2:$R$48,0)),IF(設定!$I$15="名(所)",$M1434&amp;" ("&amp;INDEX(リスト!$S$2:$S$48,MATCH($L1434,リスト!$R$2:$R$48,0))&amp;")")))))))))</f>
        <v/>
      </c>
    </row>
    <row r="1435" spans="15:22" x14ac:dyDescent="0.4">
      <c r="O1435" s="2" t="str">
        <f>IFERROR(IF($B1435="","",INDEX(所属情報!$E:$E,MATCH($A1435,所属情報!$A:$A,0))),"")</f>
        <v/>
      </c>
      <c r="P1435" s="2" t="str">
        <f t="shared" si="66"/>
        <v/>
      </c>
      <c r="Q1435" s="2" t="str">
        <f t="shared" si="67"/>
        <v/>
      </c>
      <c r="R1435" s="2" t="str">
        <f t="shared" si="68"/>
        <v/>
      </c>
      <c r="S1435" s="2" t="str">
        <f>IFERROR(IF($F1435="","",INDEX(リスト!$C:$C,MATCH($F1435,リスト!$B:$B,0))),"")</f>
        <v/>
      </c>
      <c r="T1435" s="2" t="str">
        <f>IFERROR(IF($K1435="","",INDEX(リスト!$F:$F,MATCH($K1435,リスト!$E:$E,0))),"")</f>
        <v/>
      </c>
      <c r="U1435" s="2" t="str">
        <f>IF($B1435="","",RIGHT($G1435*1000+200+COUNTIF($G$2:$G1435,$G1435),9))</f>
        <v/>
      </c>
      <c r="V1435" s="2" t="str">
        <f>IF(OR($B1435="",設定!$I$15="",設定!$I$15="独立"),"",IF($M1435="","　－　",IF($L1435="",IF(設定!$I$15="所・名","　－　・"&amp;$M1435,IF(設定!$I$15="所/名","　－　 / "&amp;$M1435,IF(設定!$I$15="(所)名","(　－　) "&amp;$M1435,IF(設定!$I$15="名・所",$M1435&amp;"・　－　",IF(設定!$I$15="名/所",$M1435&amp;" / 　－　",IF(設定!$I$15="名(所)",$M1435&amp;"(　－　)")))))),IF(設定!$I$15="所・名",INDEX(リスト!$S$2:$S$48,MATCH($L1435,リスト!$R$2:$R$48,0))&amp;"・"&amp;$M1435,IF(設定!$I$15="所/名",INDEX(リスト!$S$2:$S$48,MATCH($L1435,リスト!$R$2:$R$48,0))&amp;" / "&amp;$M1435,IF(設定!$I$15="(所)名","("&amp;INDEX(リスト!$S$2:$S$48,MATCH($L1435,リスト!$R$2:$R$48,0))&amp;") "&amp;$M1435,IF(設定!$I$15="名・所",$M1435&amp;"・"&amp;INDEX(リスト!$S$2:$S$48,MATCH($L1435,リスト!$R$2:$R$48,0)),IF(設定!$I$15="名/所",$M1435&amp;" / "&amp;INDEX(リスト!$S$2:$S$48,MATCH($L1435,リスト!$R$2:$R$48,0)),IF(設定!$I$15="名(所)",$M1435&amp;" ("&amp;INDEX(リスト!$S$2:$S$48,MATCH($L1435,リスト!$R$2:$R$48,0))&amp;")")))))))))</f>
        <v/>
      </c>
    </row>
    <row r="1436" spans="15:22" x14ac:dyDescent="0.4">
      <c r="O1436" s="2" t="str">
        <f>IFERROR(IF($B1436="","",INDEX(所属情報!$E:$E,MATCH($A1436,所属情報!$A:$A,0))),"")</f>
        <v/>
      </c>
      <c r="P1436" s="2" t="str">
        <f t="shared" si="66"/>
        <v/>
      </c>
      <c r="Q1436" s="2" t="str">
        <f t="shared" si="67"/>
        <v/>
      </c>
      <c r="R1436" s="2" t="str">
        <f t="shared" si="68"/>
        <v/>
      </c>
      <c r="S1436" s="2" t="str">
        <f>IFERROR(IF($F1436="","",INDEX(リスト!$C:$C,MATCH($F1436,リスト!$B:$B,0))),"")</f>
        <v/>
      </c>
      <c r="T1436" s="2" t="str">
        <f>IFERROR(IF($K1436="","",INDEX(リスト!$F:$F,MATCH($K1436,リスト!$E:$E,0))),"")</f>
        <v/>
      </c>
      <c r="U1436" s="2" t="str">
        <f>IF($B1436="","",RIGHT($G1436*1000+200+COUNTIF($G$2:$G1436,$G1436),9))</f>
        <v/>
      </c>
      <c r="V1436" s="2" t="str">
        <f>IF(OR($B1436="",設定!$I$15="",設定!$I$15="独立"),"",IF($M1436="","　－　",IF($L1436="",IF(設定!$I$15="所・名","　－　・"&amp;$M1436,IF(設定!$I$15="所/名","　－　 / "&amp;$M1436,IF(設定!$I$15="(所)名","(　－　) "&amp;$M1436,IF(設定!$I$15="名・所",$M1436&amp;"・　－　",IF(設定!$I$15="名/所",$M1436&amp;" / 　－　",IF(設定!$I$15="名(所)",$M1436&amp;"(　－　)")))))),IF(設定!$I$15="所・名",INDEX(リスト!$S$2:$S$48,MATCH($L1436,リスト!$R$2:$R$48,0))&amp;"・"&amp;$M1436,IF(設定!$I$15="所/名",INDEX(リスト!$S$2:$S$48,MATCH($L1436,リスト!$R$2:$R$48,0))&amp;" / "&amp;$M1436,IF(設定!$I$15="(所)名","("&amp;INDEX(リスト!$S$2:$S$48,MATCH($L1436,リスト!$R$2:$R$48,0))&amp;") "&amp;$M1436,IF(設定!$I$15="名・所",$M1436&amp;"・"&amp;INDEX(リスト!$S$2:$S$48,MATCH($L1436,リスト!$R$2:$R$48,0)),IF(設定!$I$15="名/所",$M1436&amp;" / "&amp;INDEX(リスト!$S$2:$S$48,MATCH($L1436,リスト!$R$2:$R$48,0)),IF(設定!$I$15="名(所)",$M1436&amp;" ("&amp;INDEX(リスト!$S$2:$S$48,MATCH($L1436,リスト!$R$2:$R$48,0))&amp;")")))))))))</f>
        <v/>
      </c>
    </row>
    <row r="1437" spans="15:22" x14ac:dyDescent="0.4">
      <c r="O1437" s="2" t="str">
        <f>IFERROR(IF($B1437="","",INDEX(所属情報!$E:$E,MATCH($A1437,所属情報!$A:$A,0))),"")</f>
        <v/>
      </c>
      <c r="P1437" s="2" t="str">
        <f t="shared" si="66"/>
        <v/>
      </c>
      <c r="Q1437" s="2" t="str">
        <f t="shared" si="67"/>
        <v/>
      </c>
      <c r="R1437" s="2" t="str">
        <f t="shared" si="68"/>
        <v/>
      </c>
      <c r="S1437" s="2" t="str">
        <f>IFERROR(IF($F1437="","",INDEX(リスト!$C:$C,MATCH($F1437,リスト!$B:$B,0))),"")</f>
        <v/>
      </c>
      <c r="T1437" s="2" t="str">
        <f>IFERROR(IF($K1437="","",INDEX(リスト!$F:$F,MATCH($K1437,リスト!$E:$E,0))),"")</f>
        <v/>
      </c>
      <c r="U1437" s="2" t="str">
        <f>IF($B1437="","",RIGHT($G1437*1000+200+COUNTIF($G$2:$G1437,$G1437),9))</f>
        <v/>
      </c>
      <c r="V1437" s="2" t="str">
        <f>IF(OR($B1437="",設定!$I$15="",設定!$I$15="独立"),"",IF($M1437="","　－　",IF($L1437="",IF(設定!$I$15="所・名","　－　・"&amp;$M1437,IF(設定!$I$15="所/名","　－　 / "&amp;$M1437,IF(設定!$I$15="(所)名","(　－　) "&amp;$M1437,IF(設定!$I$15="名・所",$M1437&amp;"・　－　",IF(設定!$I$15="名/所",$M1437&amp;" / 　－　",IF(設定!$I$15="名(所)",$M1437&amp;"(　－　)")))))),IF(設定!$I$15="所・名",INDEX(リスト!$S$2:$S$48,MATCH($L1437,リスト!$R$2:$R$48,0))&amp;"・"&amp;$M1437,IF(設定!$I$15="所/名",INDEX(リスト!$S$2:$S$48,MATCH($L1437,リスト!$R$2:$R$48,0))&amp;" / "&amp;$M1437,IF(設定!$I$15="(所)名","("&amp;INDEX(リスト!$S$2:$S$48,MATCH($L1437,リスト!$R$2:$R$48,0))&amp;") "&amp;$M1437,IF(設定!$I$15="名・所",$M1437&amp;"・"&amp;INDEX(リスト!$S$2:$S$48,MATCH($L1437,リスト!$R$2:$R$48,0)),IF(設定!$I$15="名/所",$M1437&amp;" / "&amp;INDEX(リスト!$S$2:$S$48,MATCH($L1437,リスト!$R$2:$R$48,0)),IF(設定!$I$15="名(所)",$M1437&amp;" ("&amp;INDEX(リスト!$S$2:$S$48,MATCH($L1437,リスト!$R$2:$R$48,0))&amp;")")))))))))</f>
        <v/>
      </c>
    </row>
    <row r="1438" spans="15:22" x14ac:dyDescent="0.4">
      <c r="O1438" s="2" t="str">
        <f>IFERROR(IF($B1438="","",INDEX(所属情報!$E:$E,MATCH($A1438,所属情報!$A:$A,0))),"")</f>
        <v/>
      </c>
      <c r="P1438" s="2" t="str">
        <f t="shared" si="66"/>
        <v/>
      </c>
      <c r="Q1438" s="2" t="str">
        <f t="shared" si="67"/>
        <v/>
      </c>
      <c r="R1438" s="2" t="str">
        <f t="shared" si="68"/>
        <v/>
      </c>
      <c r="S1438" s="2" t="str">
        <f>IFERROR(IF($F1438="","",INDEX(リスト!$C:$C,MATCH($F1438,リスト!$B:$B,0))),"")</f>
        <v/>
      </c>
      <c r="T1438" s="2" t="str">
        <f>IFERROR(IF($K1438="","",INDEX(リスト!$F:$F,MATCH($K1438,リスト!$E:$E,0))),"")</f>
        <v/>
      </c>
      <c r="U1438" s="2" t="str">
        <f>IF($B1438="","",RIGHT($G1438*1000+200+COUNTIF($G$2:$G1438,$G1438),9))</f>
        <v/>
      </c>
      <c r="V1438" s="2" t="str">
        <f>IF(OR($B1438="",設定!$I$15="",設定!$I$15="独立"),"",IF($M1438="","　－　",IF($L1438="",IF(設定!$I$15="所・名","　－　・"&amp;$M1438,IF(設定!$I$15="所/名","　－　 / "&amp;$M1438,IF(設定!$I$15="(所)名","(　－　) "&amp;$M1438,IF(設定!$I$15="名・所",$M1438&amp;"・　－　",IF(設定!$I$15="名/所",$M1438&amp;" / 　－　",IF(設定!$I$15="名(所)",$M1438&amp;"(　－　)")))))),IF(設定!$I$15="所・名",INDEX(リスト!$S$2:$S$48,MATCH($L1438,リスト!$R$2:$R$48,0))&amp;"・"&amp;$M1438,IF(設定!$I$15="所/名",INDEX(リスト!$S$2:$S$48,MATCH($L1438,リスト!$R$2:$R$48,0))&amp;" / "&amp;$M1438,IF(設定!$I$15="(所)名","("&amp;INDEX(リスト!$S$2:$S$48,MATCH($L1438,リスト!$R$2:$R$48,0))&amp;") "&amp;$M1438,IF(設定!$I$15="名・所",$M1438&amp;"・"&amp;INDEX(リスト!$S$2:$S$48,MATCH($L1438,リスト!$R$2:$R$48,0)),IF(設定!$I$15="名/所",$M1438&amp;" / "&amp;INDEX(リスト!$S$2:$S$48,MATCH($L1438,リスト!$R$2:$R$48,0)),IF(設定!$I$15="名(所)",$M1438&amp;" ("&amp;INDEX(リスト!$S$2:$S$48,MATCH($L1438,リスト!$R$2:$R$48,0))&amp;")")))))))))</f>
        <v/>
      </c>
    </row>
    <row r="1439" spans="15:22" x14ac:dyDescent="0.4">
      <c r="O1439" s="2" t="str">
        <f>IFERROR(IF($B1439="","",INDEX(所属情報!$E:$E,MATCH($A1439,所属情報!$A:$A,0))),"")</f>
        <v/>
      </c>
      <c r="P1439" s="2" t="str">
        <f t="shared" si="66"/>
        <v/>
      </c>
      <c r="Q1439" s="2" t="str">
        <f t="shared" si="67"/>
        <v/>
      </c>
      <c r="R1439" s="2" t="str">
        <f t="shared" si="68"/>
        <v/>
      </c>
      <c r="S1439" s="2" t="str">
        <f>IFERROR(IF($F1439="","",INDEX(リスト!$C:$C,MATCH($F1439,リスト!$B:$B,0))),"")</f>
        <v/>
      </c>
      <c r="T1439" s="2" t="str">
        <f>IFERROR(IF($K1439="","",INDEX(リスト!$F:$F,MATCH($K1439,リスト!$E:$E,0))),"")</f>
        <v/>
      </c>
      <c r="U1439" s="2" t="str">
        <f>IF($B1439="","",RIGHT($G1439*1000+200+COUNTIF($G$2:$G1439,$G1439),9))</f>
        <v/>
      </c>
      <c r="V1439" s="2" t="str">
        <f>IF(OR($B1439="",設定!$I$15="",設定!$I$15="独立"),"",IF($M1439="","　－　",IF($L1439="",IF(設定!$I$15="所・名","　－　・"&amp;$M1439,IF(設定!$I$15="所/名","　－　 / "&amp;$M1439,IF(設定!$I$15="(所)名","(　－　) "&amp;$M1439,IF(設定!$I$15="名・所",$M1439&amp;"・　－　",IF(設定!$I$15="名/所",$M1439&amp;" / 　－　",IF(設定!$I$15="名(所)",$M1439&amp;"(　－　)")))))),IF(設定!$I$15="所・名",INDEX(リスト!$S$2:$S$48,MATCH($L1439,リスト!$R$2:$R$48,0))&amp;"・"&amp;$M1439,IF(設定!$I$15="所/名",INDEX(リスト!$S$2:$S$48,MATCH($L1439,リスト!$R$2:$R$48,0))&amp;" / "&amp;$M1439,IF(設定!$I$15="(所)名","("&amp;INDEX(リスト!$S$2:$S$48,MATCH($L1439,リスト!$R$2:$R$48,0))&amp;") "&amp;$M1439,IF(設定!$I$15="名・所",$M1439&amp;"・"&amp;INDEX(リスト!$S$2:$S$48,MATCH($L1439,リスト!$R$2:$R$48,0)),IF(設定!$I$15="名/所",$M1439&amp;" / "&amp;INDEX(リスト!$S$2:$S$48,MATCH($L1439,リスト!$R$2:$R$48,0)),IF(設定!$I$15="名(所)",$M1439&amp;" ("&amp;INDEX(リスト!$S$2:$S$48,MATCH($L1439,リスト!$R$2:$R$48,0))&amp;")")))))))))</f>
        <v/>
      </c>
    </row>
    <row r="1440" spans="15:22" x14ac:dyDescent="0.4">
      <c r="O1440" s="2" t="str">
        <f>IFERROR(IF($B1440="","",INDEX(所属情報!$E:$E,MATCH($A1440,所属情報!$A:$A,0))),"")</f>
        <v/>
      </c>
      <c r="P1440" s="2" t="str">
        <f t="shared" si="66"/>
        <v/>
      </c>
      <c r="Q1440" s="2" t="str">
        <f t="shared" si="67"/>
        <v/>
      </c>
      <c r="R1440" s="2" t="str">
        <f t="shared" si="68"/>
        <v/>
      </c>
      <c r="S1440" s="2" t="str">
        <f>IFERROR(IF($F1440="","",INDEX(リスト!$C:$C,MATCH($F1440,リスト!$B:$B,0))),"")</f>
        <v/>
      </c>
      <c r="T1440" s="2" t="str">
        <f>IFERROR(IF($K1440="","",INDEX(リスト!$F:$F,MATCH($K1440,リスト!$E:$E,0))),"")</f>
        <v/>
      </c>
      <c r="U1440" s="2" t="str">
        <f>IF($B1440="","",RIGHT($G1440*1000+200+COUNTIF($G$2:$G1440,$G1440),9))</f>
        <v/>
      </c>
      <c r="V1440" s="2" t="str">
        <f>IF(OR($B1440="",設定!$I$15="",設定!$I$15="独立"),"",IF($M1440="","　－　",IF($L1440="",IF(設定!$I$15="所・名","　－　・"&amp;$M1440,IF(設定!$I$15="所/名","　－　 / "&amp;$M1440,IF(設定!$I$15="(所)名","(　－　) "&amp;$M1440,IF(設定!$I$15="名・所",$M1440&amp;"・　－　",IF(設定!$I$15="名/所",$M1440&amp;" / 　－　",IF(設定!$I$15="名(所)",$M1440&amp;"(　－　)")))))),IF(設定!$I$15="所・名",INDEX(リスト!$S$2:$S$48,MATCH($L1440,リスト!$R$2:$R$48,0))&amp;"・"&amp;$M1440,IF(設定!$I$15="所/名",INDEX(リスト!$S$2:$S$48,MATCH($L1440,リスト!$R$2:$R$48,0))&amp;" / "&amp;$M1440,IF(設定!$I$15="(所)名","("&amp;INDEX(リスト!$S$2:$S$48,MATCH($L1440,リスト!$R$2:$R$48,0))&amp;") "&amp;$M1440,IF(設定!$I$15="名・所",$M1440&amp;"・"&amp;INDEX(リスト!$S$2:$S$48,MATCH($L1440,リスト!$R$2:$R$48,0)),IF(設定!$I$15="名/所",$M1440&amp;" / "&amp;INDEX(リスト!$S$2:$S$48,MATCH($L1440,リスト!$R$2:$R$48,0)),IF(設定!$I$15="名(所)",$M1440&amp;" ("&amp;INDEX(リスト!$S$2:$S$48,MATCH($L1440,リスト!$R$2:$R$48,0))&amp;")")))))))))</f>
        <v/>
      </c>
    </row>
    <row r="1441" spans="15:22" x14ac:dyDescent="0.4">
      <c r="O1441" s="2" t="str">
        <f>IFERROR(IF($B1441="","",INDEX(所属情報!$E:$E,MATCH($A1441,所属情報!$A:$A,0))),"")</f>
        <v/>
      </c>
      <c r="P1441" s="2" t="str">
        <f t="shared" si="66"/>
        <v/>
      </c>
      <c r="Q1441" s="2" t="str">
        <f t="shared" si="67"/>
        <v/>
      </c>
      <c r="R1441" s="2" t="str">
        <f t="shared" si="68"/>
        <v/>
      </c>
      <c r="S1441" s="2" t="str">
        <f>IFERROR(IF($F1441="","",INDEX(リスト!$C:$C,MATCH($F1441,リスト!$B:$B,0))),"")</f>
        <v/>
      </c>
      <c r="T1441" s="2" t="str">
        <f>IFERROR(IF($K1441="","",INDEX(リスト!$F:$F,MATCH($K1441,リスト!$E:$E,0))),"")</f>
        <v/>
      </c>
      <c r="U1441" s="2" t="str">
        <f>IF($B1441="","",RIGHT($G1441*1000+200+COUNTIF($G$2:$G1441,$G1441),9))</f>
        <v/>
      </c>
      <c r="V1441" s="2" t="str">
        <f>IF(OR($B1441="",設定!$I$15="",設定!$I$15="独立"),"",IF($M1441="","　－　",IF($L1441="",IF(設定!$I$15="所・名","　－　・"&amp;$M1441,IF(設定!$I$15="所/名","　－　 / "&amp;$M1441,IF(設定!$I$15="(所)名","(　－　) "&amp;$M1441,IF(設定!$I$15="名・所",$M1441&amp;"・　－　",IF(設定!$I$15="名/所",$M1441&amp;" / 　－　",IF(設定!$I$15="名(所)",$M1441&amp;"(　－　)")))))),IF(設定!$I$15="所・名",INDEX(リスト!$S$2:$S$48,MATCH($L1441,リスト!$R$2:$R$48,0))&amp;"・"&amp;$M1441,IF(設定!$I$15="所/名",INDEX(リスト!$S$2:$S$48,MATCH($L1441,リスト!$R$2:$R$48,0))&amp;" / "&amp;$M1441,IF(設定!$I$15="(所)名","("&amp;INDEX(リスト!$S$2:$S$48,MATCH($L1441,リスト!$R$2:$R$48,0))&amp;") "&amp;$M1441,IF(設定!$I$15="名・所",$M1441&amp;"・"&amp;INDEX(リスト!$S$2:$S$48,MATCH($L1441,リスト!$R$2:$R$48,0)),IF(設定!$I$15="名/所",$M1441&amp;" / "&amp;INDEX(リスト!$S$2:$S$48,MATCH($L1441,リスト!$R$2:$R$48,0)),IF(設定!$I$15="名(所)",$M1441&amp;" ("&amp;INDEX(リスト!$S$2:$S$48,MATCH($L1441,リスト!$R$2:$R$48,0))&amp;")")))))))))</f>
        <v/>
      </c>
    </row>
    <row r="1442" spans="15:22" x14ac:dyDescent="0.4">
      <c r="O1442" s="2" t="str">
        <f>IFERROR(IF($B1442="","",INDEX(所属情報!$E:$E,MATCH($A1442,所属情報!$A:$A,0))),"")</f>
        <v/>
      </c>
      <c r="P1442" s="2" t="str">
        <f t="shared" si="66"/>
        <v/>
      </c>
      <c r="Q1442" s="2" t="str">
        <f t="shared" si="67"/>
        <v/>
      </c>
      <c r="R1442" s="2" t="str">
        <f t="shared" si="68"/>
        <v/>
      </c>
      <c r="S1442" s="2" t="str">
        <f>IFERROR(IF($F1442="","",INDEX(リスト!$C:$C,MATCH($F1442,リスト!$B:$B,0))),"")</f>
        <v/>
      </c>
      <c r="T1442" s="2" t="str">
        <f>IFERROR(IF($K1442="","",INDEX(リスト!$F:$F,MATCH($K1442,リスト!$E:$E,0))),"")</f>
        <v/>
      </c>
      <c r="U1442" s="2" t="str">
        <f>IF($B1442="","",RIGHT($G1442*1000+200+COUNTIF($G$2:$G1442,$G1442),9))</f>
        <v/>
      </c>
      <c r="V1442" s="2" t="str">
        <f>IF(OR($B1442="",設定!$I$15="",設定!$I$15="独立"),"",IF($M1442="","　－　",IF($L1442="",IF(設定!$I$15="所・名","　－　・"&amp;$M1442,IF(設定!$I$15="所/名","　－　 / "&amp;$M1442,IF(設定!$I$15="(所)名","(　－　) "&amp;$M1442,IF(設定!$I$15="名・所",$M1442&amp;"・　－　",IF(設定!$I$15="名/所",$M1442&amp;" / 　－　",IF(設定!$I$15="名(所)",$M1442&amp;"(　－　)")))))),IF(設定!$I$15="所・名",INDEX(リスト!$S$2:$S$48,MATCH($L1442,リスト!$R$2:$R$48,0))&amp;"・"&amp;$M1442,IF(設定!$I$15="所/名",INDEX(リスト!$S$2:$S$48,MATCH($L1442,リスト!$R$2:$R$48,0))&amp;" / "&amp;$M1442,IF(設定!$I$15="(所)名","("&amp;INDEX(リスト!$S$2:$S$48,MATCH($L1442,リスト!$R$2:$R$48,0))&amp;") "&amp;$M1442,IF(設定!$I$15="名・所",$M1442&amp;"・"&amp;INDEX(リスト!$S$2:$S$48,MATCH($L1442,リスト!$R$2:$R$48,0)),IF(設定!$I$15="名/所",$M1442&amp;" / "&amp;INDEX(リスト!$S$2:$S$48,MATCH($L1442,リスト!$R$2:$R$48,0)),IF(設定!$I$15="名(所)",$M1442&amp;" ("&amp;INDEX(リスト!$S$2:$S$48,MATCH($L1442,リスト!$R$2:$R$48,0))&amp;")")))))))))</f>
        <v/>
      </c>
    </row>
    <row r="1443" spans="15:22" x14ac:dyDescent="0.4">
      <c r="O1443" s="2" t="str">
        <f>IFERROR(IF($B1443="","",INDEX(所属情報!$E:$E,MATCH($A1443,所属情報!$A:$A,0))),"")</f>
        <v/>
      </c>
      <c r="P1443" s="2" t="str">
        <f t="shared" si="66"/>
        <v/>
      </c>
      <c r="Q1443" s="2" t="str">
        <f t="shared" si="67"/>
        <v/>
      </c>
      <c r="R1443" s="2" t="str">
        <f t="shared" si="68"/>
        <v/>
      </c>
      <c r="S1443" s="2" t="str">
        <f>IFERROR(IF($F1443="","",INDEX(リスト!$C:$C,MATCH($F1443,リスト!$B:$B,0))),"")</f>
        <v/>
      </c>
      <c r="T1443" s="2" t="str">
        <f>IFERROR(IF($K1443="","",INDEX(リスト!$F:$F,MATCH($K1443,リスト!$E:$E,0))),"")</f>
        <v/>
      </c>
      <c r="U1443" s="2" t="str">
        <f>IF($B1443="","",RIGHT($G1443*1000+200+COUNTIF($G$2:$G1443,$G1443),9))</f>
        <v/>
      </c>
      <c r="V1443" s="2" t="str">
        <f>IF(OR($B1443="",設定!$I$15="",設定!$I$15="独立"),"",IF($M1443="","　－　",IF($L1443="",IF(設定!$I$15="所・名","　－　・"&amp;$M1443,IF(設定!$I$15="所/名","　－　 / "&amp;$M1443,IF(設定!$I$15="(所)名","(　－　) "&amp;$M1443,IF(設定!$I$15="名・所",$M1443&amp;"・　－　",IF(設定!$I$15="名/所",$M1443&amp;" / 　－　",IF(設定!$I$15="名(所)",$M1443&amp;"(　－　)")))))),IF(設定!$I$15="所・名",INDEX(リスト!$S$2:$S$48,MATCH($L1443,リスト!$R$2:$R$48,0))&amp;"・"&amp;$M1443,IF(設定!$I$15="所/名",INDEX(リスト!$S$2:$S$48,MATCH($L1443,リスト!$R$2:$R$48,0))&amp;" / "&amp;$M1443,IF(設定!$I$15="(所)名","("&amp;INDEX(リスト!$S$2:$S$48,MATCH($L1443,リスト!$R$2:$R$48,0))&amp;") "&amp;$M1443,IF(設定!$I$15="名・所",$M1443&amp;"・"&amp;INDEX(リスト!$S$2:$S$48,MATCH($L1443,リスト!$R$2:$R$48,0)),IF(設定!$I$15="名/所",$M1443&amp;" / "&amp;INDEX(リスト!$S$2:$S$48,MATCH($L1443,リスト!$R$2:$R$48,0)),IF(設定!$I$15="名(所)",$M1443&amp;" ("&amp;INDEX(リスト!$S$2:$S$48,MATCH($L1443,リスト!$R$2:$R$48,0))&amp;")")))))))))</f>
        <v/>
      </c>
    </row>
    <row r="1444" spans="15:22" x14ac:dyDescent="0.4">
      <c r="O1444" s="2" t="str">
        <f>IFERROR(IF($B1444="","",INDEX(所属情報!$E:$E,MATCH($A1444,所属情報!$A:$A,0))),"")</f>
        <v/>
      </c>
      <c r="P1444" s="2" t="str">
        <f t="shared" si="66"/>
        <v/>
      </c>
      <c r="Q1444" s="2" t="str">
        <f t="shared" si="67"/>
        <v/>
      </c>
      <c r="R1444" s="2" t="str">
        <f t="shared" si="68"/>
        <v/>
      </c>
      <c r="S1444" s="2" t="str">
        <f>IFERROR(IF($F1444="","",INDEX(リスト!$C:$C,MATCH($F1444,リスト!$B:$B,0))),"")</f>
        <v/>
      </c>
      <c r="T1444" s="2" t="str">
        <f>IFERROR(IF($K1444="","",INDEX(リスト!$F:$F,MATCH($K1444,リスト!$E:$E,0))),"")</f>
        <v/>
      </c>
      <c r="U1444" s="2" t="str">
        <f>IF($B1444="","",RIGHT($G1444*1000+200+COUNTIF($G$2:$G1444,$G1444),9))</f>
        <v/>
      </c>
      <c r="V1444" s="2" t="str">
        <f>IF(OR($B1444="",設定!$I$15="",設定!$I$15="独立"),"",IF($M1444="","　－　",IF($L1444="",IF(設定!$I$15="所・名","　－　・"&amp;$M1444,IF(設定!$I$15="所/名","　－　 / "&amp;$M1444,IF(設定!$I$15="(所)名","(　－　) "&amp;$M1444,IF(設定!$I$15="名・所",$M1444&amp;"・　－　",IF(設定!$I$15="名/所",$M1444&amp;" / 　－　",IF(設定!$I$15="名(所)",$M1444&amp;"(　－　)")))))),IF(設定!$I$15="所・名",INDEX(リスト!$S$2:$S$48,MATCH($L1444,リスト!$R$2:$R$48,0))&amp;"・"&amp;$M1444,IF(設定!$I$15="所/名",INDEX(リスト!$S$2:$S$48,MATCH($L1444,リスト!$R$2:$R$48,0))&amp;" / "&amp;$M1444,IF(設定!$I$15="(所)名","("&amp;INDEX(リスト!$S$2:$S$48,MATCH($L1444,リスト!$R$2:$R$48,0))&amp;") "&amp;$M1444,IF(設定!$I$15="名・所",$M1444&amp;"・"&amp;INDEX(リスト!$S$2:$S$48,MATCH($L1444,リスト!$R$2:$R$48,0)),IF(設定!$I$15="名/所",$M1444&amp;" / "&amp;INDEX(リスト!$S$2:$S$48,MATCH($L1444,リスト!$R$2:$R$48,0)),IF(設定!$I$15="名(所)",$M1444&amp;" ("&amp;INDEX(リスト!$S$2:$S$48,MATCH($L1444,リスト!$R$2:$R$48,0))&amp;")")))))))))</f>
        <v/>
      </c>
    </row>
    <row r="1445" spans="15:22" x14ac:dyDescent="0.4">
      <c r="O1445" s="2" t="str">
        <f>IFERROR(IF($B1445="","",INDEX(所属情報!$E:$E,MATCH($A1445,所属情報!$A:$A,0))),"")</f>
        <v/>
      </c>
      <c r="P1445" s="2" t="str">
        <f t="shared" si="66"/>
        <v/>
      </c>
      <c r="Q1445" s="2" t="str">
        <f t="shared" si="67"/>
        <v/>
      </c>
      <c r="R1445" s="2" t="str">
        <f t="shared" si="68"/>
        <v/>
      </c>
      <c r="S1445" s="2" t="str">
        <f>IFERROR(IF($F1445="","",INDEX(リスト!$C:$C,MATCH($F1445,リスト!$B:$B,0))),"")</f>
        <v/>
      </c>
      <c r="T1445" s="2" t="str">
        <f>IFERROR(IF($K1445="","",INDEX(リスト!$F:$F,MATCH($K1445,リスト!$E:$E,0))),"")</f>
        <v/>
      </c>
      <c r="U1445" s="2" t="str">
        <f>IF($B1445="","",RIGHT($G1445*1000+200+COUNTIF($G$2:$G1445,$G1445),9))</f>
        <v/>
      </c>
      <c r="V1445" s="2" t="str">
        <f>IF(OR($B1445="",設定!$I$15="",設定!$I$15="独立"),"",IF($M1445="","　－　",IF($L1445="",IF(設定!$I$15="所・名","　－　・"&amp;$M1445,IF(設定!$I$15="所/名","　－　 / "&amp;$M1445,IF(設定!$I$15="(所)名","(　－　) "&amp;$M1445,IF(設定!$I$15="名・所",$M1445&amp;"・　－　",IF(設定!$I$15="名/所",$M1445&amp;" / 　－　",IF(設定!$I$15="名(所)",$M1445&amp;"(　－　)")))))),IF(設定!$I$15="所・名",INDEX(リスト!$S$2:$S$48,MATCH($L1445,リスト!$R$2:$R$48,0))&amp;"・"&amp;$M1445,IF(設定!$I$15="所/名",INDEX(リスト!$S$2:$S$48,MATCH($L1445,リスト!$R$2:$R$48,0))&amp;" / "&amp;$M1445,IF(設定!$I$15="(所)名","("&amp;INDEX(リスト!$S$2:$S$48,MATCH($L1445,リスト!$R$2:$R$48,0))&amp;") "&amp;$M1445,IF(設定!$I$15="名・所",$M1445&amp;"・"&amp;INDEX(リスト!$S$2:$S$48,MATCH($L1445,リスト!$R$2:$R$48,0)),IF(設定!$I$15="名/所",$M1445&amp;" / "&amp;INDEX(リスト!$S$2:$S$48,MATCH($L1445,リスト!$R$2:$R$48,0)),IF(設定!$I$15="名(所)",$M1445&amp;" ("&amp;INDEX(リスト!$S$2:$S$48,MATCH($L1445,リスト!$R$2:$R$48,0))&amp;")")))))))))</f>
        <v/>
      </c>
    </row>
    <row r="1446" spans="15:22" x14ac:dyDescent="0.4">
      <c r="O1446" s="2" t="str">
        <f>IFERROR(IF($B1446="","",INDEX(所属情報!$E:$E,MATCH($A1446,所属情報!$A:$A,0))),"")</f>
        <v/>
      </c>
      <c r="P1446" s="2" t="str">
        <f t="shared" si="66"/>
        <v/>
      </c>
      <c r="Q1446" s="2" t="str">
        <f t="shared" si="67"/>
        <v/>
      </c>
      <c r="R1446" s="2" t="str">
        <f t="shared" si="68"/>
        <v/>
      </c>
      <c r="S1446" s="2" t="str">
        <f>IFERROR(IF($F1446="","",INDEX(リスト!$C:$C,MATCH($F1446,リスト!$B:$B,0))),"")</f>
        <v/>
      </c>
      <c r="T1446" s="2" t="str">
        <f>IFERROR(IF($K1446="","",INDEX(リスト!$F:$F,MATCH($K1446,リスト!$E:$E,0))),"")</f>
        <v/>
      </c>
      <c r="U1446" s="2" t="str">
        <f>IF($B1446="","",RIGHT($G1446*1000+200+COUNTIF($G$2:$G1446,$G1446),9))</f>
        <v/>
      </c>
      <c r="V1446" s="2" t="str">
        <f>IF(OR($B1446="",設定!$I$15="",設定!$I$15="独立"),"",IF($M1446="","　－　",IF($L1446="",IF(設定!$I$15="所・名","　－　・"&amp;$M1446,IF(設定!$I$15="所/名","　－　 / "&amp;$M1446,IF(設定!$I$15="(所)名","(　－　) "&amp;$M1446,IF(設定!$I$15="名・所",$M1446&amp;"・　－　",IF(設定!$I$15="名/所",$M1446&amp;" / 　－　",IF(設定!$I$15="名(所)",$M1446&amp;"(　－　)")))))),IF(設定!$I$15="所・名",INDEX(リスト!$S$2:$S$48,MATCH($L1446,リスト!$R$2:$R$48,0))&amp;"・"&amp;$M1446,IF(設定!$I$15="所/名",INDEX(リスト!$S$2:$S$48,MATCH($L1446,リスト!$R$2:$R$48,0))&amp;" / "&amp;$M1446,IF(設定!$I$15="(所)名","("&amp;INDEX(リスト!$S$2:$S$48,MATCH($L1446,リスト!$R$2:$R$48,0))&amp;") "&amp;$M1446,IF(設定!$I$15="名・所",$M1446&amp;"・"&amp;INDEX(リスト!$S$2:$S$48,MATCH($L1446,リスト!$R$2:$R$48,0)),IF(設定!$I$15="名/所",$M1446&amp;" / "&amp;INDEX(リスト!$S$2:$S$48,MATCH($L1446,リスト!$R$2:$R$48,0)),IF(設定!$I$15="名(所)",$M1446&amp;" ("&amp;INDEX(リスト!$S$2:$S$48,MATCH($L1446,リスト!$R$2:$R$48,0))&amp;")")))))))))</f>
        <v/>
      </c>
    </row>
    <row r="1447" spans="15:22" x14ac:dyDescent="0.4">
      <c r="O1447" s="2" t="str">
        <f>IFERROR(IF($B1447="","",INDEX(所属情報!$E:$E,MATCH($A1447,所属情報!$A:$A,0))),"")</f>
        <v/>
      </c>
      <c r="P1447" s="2" t="str">
        <f t="shared" si="66"/>
        <v/>
      </c>
      <c r="Q1447" s="2" t="str">
        <f t="shared" si="67"/>
        <v/>
      </c>
      <c r="R1447" s="2" t="str">
        <f t="shared" si="68"/>
        <v/>
      </c>
      <c r="S1447" s="2" t="str">
        <f>IFERROR(IF($F1447="","",INDEX(リスト!$C:$C,MATCH($F1447,リスト!$B:$B,0))),"")</f>
        <v/>
      </c>
      <c r="T1447" s="2" t="str">
        <f>IFERROR(IF($K1447="","",INDEX(リスト!$F:$F,MATCH($K1447,リスト!$E:$E,0))),"")</f>
        <v/>
      </c>
      <c r="U1447" s="2" t="str">
        <f>IF($B1447="","",RIGHT($G1447*1000+200+COUNTIF($G$2:$G1447,$G1447),9))</f>
        <v/>
      </c>
      <c r="V1447" s="2" t="str">
        <f>IF(OR($B1447="",設定!$I$15="",設定!$I$15="独立"),"",IF($M1447="","　－　",IF($L1447="",IF(設定!$I$15="所・名","　－　・"&amp;$M1447,IF(設定!$I$15="所/名","　－　 / "&amp;$M1447,IF(設定!$I$15="(所)名","(　－　) "&amp;$M1447,IF(設定!$I$15="名・所",$M1447&amp;"・　－　",IF(設定!$I$15="名/所",$M1447&amp;" / 　－　",IF(設定!$I$15="名(所)",$M1447&amp;"(　－　)")))))),IF(設定!$I$15="所・名",INDEX(リスト!$S$2:$S$48,MATCH($L1447,リスト!$R$2:$R$48,0))&amp;"・"&amp;$M1447,IF(設定!$I$15="所/名",INDEX(リスト!$S$2:$S$48,MATCH($L1447,リスト!$R$2:$R$48,0))&amp;" / "&amp;$M1447,IF(設定!$I$15="(所)名","("&amp;INDEX(リスト!$S$2:$S$48,MATCH($L1447,リスト!$R$2:$R$48,0))&amp;") "&amp;$M1447,IF(設定!$I$15="名・所",$M1447&amp;"・"&amp;INDEX(リスト!$S$2:$S$48,MATCH($L1447,リスト!$R$2:$R$48,0)),IF(設定!$I$15="名/所",$M1447&amp;" / "&amp;INDEX(リスト!$S$2:$S$48,MATCH($L1447,リスト!$R$2:$R$48,0)),IF(設定!$I$15="名(所)",$M1447&amp;" ("&amp;INDEX(リスト!$S$2:$S$48,MATCH($L1447,リスト!$R$2:$R$48,0))&amp;")")))))))))</f>
        <v/>
      </c>
    </row>
    <row r="1448" spans="15:22" x14ac:dyDescent="0.4">
      <c r="O1448" s="2" t="str">
        <f>IFERROR(IF($B1448="","",INDEX(所属情報!$E:$E,MATCH($A1448,所属情報!$A:$A,0))),"")</f>
        <v/>
      </c>
      <c r="P1448" s="2" t="str">
        <f t="shared" si="66"/>
        <v/>
      </c>
      <c r="Q1448" s="2" t="str">
        <f t="shared" si="67"/>
        <v/>
      </c>
      <c r="R1448" s="2" t="str">
        <f t="shared" si="68"/>
        <v/>
      </c>
      <c r="S1448" s="2" t="str">
        <f>IFERROR(IF($F1448="","",INDEX(リスト!$C:$C,MATCH($F1448,リスト!$B:$B,0))),"")</f>
        <v/>
      </c>
      <c r="T1448" s="2" t="str">
        <f>IFERROR(IF($K1448="","",INDEX(リスト!$F:$F,MATCH($K1448,リスト!$E:$E,0))),"")</f>
        <v/>
      </c>
      <c r="U1448" s="2" t="str">
        <f>IF($B1448="","",RIGHT($G1448*1000+200+COUNTIF($G$2:$G1448,$G1448),9))</f>
        <v/>
      </c>
      <c r="V1448" s="2" t="str">
        <f>IF(OR($B1448="",設定!$I$15="",設定!$I$15="独立"),"",IF($M1448="","　－　",IF($L1448="",IF(設定!$I$15="所・名","　－　・"&amp;$M1448,IF(設定!$I$15="所/名","　－　 / "&amp;$M1448,IF(設定!$I$15="(所)名","(　－　) "&amp;$M1448,IF(設定!$I$15="名・所",$M1448&amp;"・　－　",IF(設定!$I$15="名/所",$M1448&amp;" / 　－　",IF(設定!$I$15="名(所)",$M1448&amp;"(　－　)")))))),IF(設定!$I$15="所・名",INDEX(リスト!$S$2:$S$48,MATCH($L1448,リスト!$R$2:$R$48,0))&amp;"・"&amp;$M1448,IF(設定!$I$15="所/名",INDEX(リスト!$S$2:$S$48,MATCH($L1448,リスト!$R$2:$R$48,0))&amp;" / "&amp;$M1448,IF(設定!$I$15="(所)名","("&amp;INDEX(リスト!$S$2:$S$48,MATCH($L1448,リスト!$R$2:$R$48,0))&amp;") "&amp;$M1448,IF(設定!$I$15="名・所",$M1448&amp;"・"&amp;INDEX(リスト!$S$2:$S$48,MATCH($L1448,リスト!$R$2:$R$48,0)),IF(設定!$I$15="名/所",$M1448&amp;" / "&amp;INDEX(リスト!$S$2:$S$48,MATCH($L1448,リスト!$R$2:$R$48,0)),IF(設定!$I$15="名(所)",$M1448&amp;" ("&amp;INDEX(リスト!$S$2:$S$48,MATCH($L1448,リスト!$R$2:$R$48,0))&amp;")")))))))))</f>
        <v/>
      </c>
    </row>
    <row r="1449" spans="15:22" x14ac:dyDescent="0.4">
      <c r="O1449" s="2" t="str">
        <f>IFERROR(IF($B1449="","",INDEX(所属情報!$E:$E,MATCH($A1449,所属情報!$A:$A,0))),"")</f>
        <v/>
      </c>
      <c r="P1449" s="2" t="str">
        <f t="shared" si="66"/>
        <v/>
      </c>
      <c r="Q1449" s="2" t="str">
        <f t="shared" si="67"/>
        <v/>
      </c>
      <c r="R1449" s="2" t="str">
        <f t="shared" si="68"/>
        <v/>
      </c>
      <c r="S1449" s="2" t="str">
        <f>IFERROR(IF($F1449="","",INDEX(リスト!$C:$C,MATCH($F1449,リスト!$B:$B,0))),"")</f>
        <v/>
      </c>
      <c r="T1449" s="2" t="str">
        <f>IFERROR(IF($K1449="","",INDEX(リスト!$F:$F,MATCH($K1449,リスト!$E:$E,0))),"")</f>
        <v/>
      </c>
      <c r="U1449" s="2" t="str">
        <f>IF($B1449="","",RIGHT($G1449*1000+200+COUNTIF($G$2:$G1449,$G1449),9))</f>
        <v/>
      </c>
      <c r="V1449" s="2" t="str">
        <f>IF(OR($B1449="",設定!$I$15="",設定!$I$15="独立"),"",IF($M1449="","　－　",IF($L1449="",IF(設定!$I$15="所・名","　－　・"&amp;$M1449,IF(設定!$I$15="所/名","　－　 / "&amp;$M1449,IF(設定!$I$15="(所)名","(　－　) "&amp;$M1449,IF(設定!$I$15="名・所",$M1449&amp;"・　－　",IF(設定!$I$15="名/所",$M1449&amp;" / 　－　",IF(設定!$I$15="名(所)",$M1449&amp;"(　－　)")))))),IF(設定!$I$15="所・名",INDEX(リスト!$S$2:$S$48,MATCH($L1449,リスト!$R$2:$R$48,0))&amp;"・"&amp;$M1449,IF(設定!$I$15="所/名",INDEX(リスト!$S$2:$S$48,MATCH($L1449,リスト!$R$2:$R$48,0))&amp;" / "&amp;$M1449,IF(設定!$I$15="(所)名","("&amp;INDEX(リスト!$S$2:$S$48,MATCH($L1449,リスト!$R$2:$R$48,0))&amp;") "&amp;$M1449,IF(設定!$I$15="名・所",$M1449&amp;"・"&amp;INDEX(リスト!$S$2:$S$48,MATCH($L1449,リスト!$R$2:$R$48,0)),IF(設定!$I$15="名/所",$M1449&amp;" / "&amp;INDEX(リスト!$S$2:$S$48,MATCH($L1449,リスト!$R$2:$R$48,0)),IF(設定!$I$15="名(所)",$M1449&amp;" ("&amp;INDEX(リスト!$S$2:$S$48,MATCH($L1449,リスト!$R$2:$R$48,0))&amp;")")))))))))</f>
        <v/>
      </c>
    </row>
    <row r="1450" spans="15:22" x14ac:dyDescent="0.4">
      <c r="O1450" s="2" t="str">
        <f>IFERROR(IF($B1450="","",INDEX(所属情報!$E:$E,MATCH($A1450,所属情報!$A:$A,0))),"")</f>
        <v/>
      </c>
      <c r="P1450" s="2" t="str">
        <f t="shared" si="66"/>
        <v/>
      </c>
      <c r="Q1450" s="2" t="str">
        <f t="shared" si="67"/>
        <v/>
      </c>
      <c r="R1450" s="2" t="str">
        <f t="shared" si="68"/>
        <v/>
      </c>
      <c r="S1450" s="2" t="str">
        <f>IFERROR(IF($F1450="","",INDEX(リスト!$C:$C,MATCH($F1450,リスト!$B:$B,0))),"")</f>
        <v/>
      </c>
      <c r="T1450" s="2" t="str">
        <f>IFERROR(IF($K1450="","",INDEX(リスト!$F:$F,MATCH($K1450,リスト!$E:$E,0))),"")</f>
        <v/>
      </c>
      <c r="U1450" s="2" t="str">
        <f>IF($B1450="","",RIGHT($G1450*1000+200+COUNTIF($G$2:$G1450,$G1450),9))</f>
        <v/>
      </c>
      <c r="V1450" s="2" t="str">
        <f>IF(OR($B1450="",設定!$I$15="",設定!$I$15="独立"),"",IF($M1450="","　－　",IF($L1450="",IF(設定!$I$15="所・名","　－　・"&amp;$M1450,IF(設定!$I$15="所/名","　－　 / "&amp;$M1450,IF(設定!$I$15="(所)名","(　－　) "&amp;$M1450,IF(設定!$I$15="名・所",$M1450&amp;"・　－　",IF(設定!$I$15="名/所",$M1450&amp;" / 　－　",IF(設定!$I$15="名(所)",$M1450&amp;"(　－　)")))))),IF(設定!$I$15="所・名",INDEX(リスト!$S$2:$S$48,MATCH($L1450,リスト!$R$2:$R$48,0))&amp;"・"&amp;$M1450,IF(設定!$I$15="所/名",INDEX(リスト!$S$2:$S$48,MATCH($L1450,リスト!$R$2:$R$48,0))&amp;" / "&amp;$M1450,IF(設定!$I$15="(所)名","("&amp;INDEX(リスト!$S$2:$S$48,MATCH($L1450,リスト!$R$2:$R$48,0))&amp;") "&amp;$M1450,IF(設定!$I$15="名・所",$M1450&amp;"・"&amp;INDEX(リスト!$S$2:$S$48,MATCH($L1450,リスト!$R$2:$R$48,0)),IF(設定!$I$15="名/所",$M1450&amp;" / "&amp;INDEX(リスト!$S$2:$S$48,MATCH($L1450,リスト!$R$2:$R$48,0)),IF(設定!$I$15="名(所)",$M1450&amp;" ("&amp;INDEX(リスト!$S$2:$S$48,MATCH($L1450,リスト!$R$2:$R$48,0))&amp;")")))))))))</f>
        <v/>
      </c>
    </row>
    <row r="1451" spans="15:22" x14ac:dyDescent="0.4">
      <c r="O1451" s="2" t="str">
        <f>IFERROR(IF($B1451="","",INDEX(所属情報!$E:$E,MATCH($A1451,所属情報!$A:$A,0))),"")</f>
        <v/>
      </c>
      <c r="P1451" s="2" t="str">
        <f t="shared" si="66"/>
        <v/>
      </c>
      <c r="Q1451" s="2" t="str">
        <f t="shared" si="67"/>
        <v/>
      </c>
      <c r="R1451" s="2" t="str">
        <f t="shared" si="68"/>
        <v/>
      </c>
      <c r="S1451" s="2" t="str">
        <f>IFERROR(IF($F1451="","",INDEX(リスト!$C:$C,MATCH($F1451,リスト!$B:$B,0))),"")</f>
        <v/>
      </c>
      <c r="T1451" s="2" t="str">
        <f>IFERROR(IF($K1451="","",INDEX(リスト!$F:$F,MATCH($K1451,リスト!$E:$E,0))),"")</f>
        <v/>
      </c>
      <c r="U1451" s="2" t="str">
        <f>IF($B1451="","",RIGHT($G1451*1000+200+COUNTIF($G$2:$G1451,$G1451),9))</f>
        <v/>
      </c>
      <c r="V1451" s="2" t="str">
        <f>IF(OR($B1451="",設定!$I$15="",設定!$I$15="独立"),"",IF($M1451="","　－　",IF($L1451="",IF(設定!$I$15="所・名","　－　・"&amp;$M1451,IF(設定!$I$15="所/名","　－　 / "&amp;$M1451,IF(設定!$I$15="(所)名","(　－　) "&amp;$M1451,IF(設定!$I$15="名・所",$M1451&amp;"・　－　",IF(設定!$I$15="名/所",$M1451&amp;" / 　－　",IF(設定!$I$15="名(所)",$M1451&amp;"(　－　)")))))),IF(設定!$I$15="所・名",INDEX(リスト!$S$2:$S$48,MATCH($L1451,リスト!$R$2:$R$48,0))&amp;"・"&amp;$M1451,IF(設定!$I$15="所/名",INDEX(リスト!$S$2:$S$48,MATCH($L1451,リスト!$R$2:$R$48,0))&amp;" / "&amp;$M1451,IF(設定!$I$15="(所)名","("&amp;INDEX(リスト!$S$2:$S$48,MATCH($L1451,リスト!$R$2:$R$48,0))&amp;") "&amp;$M1451,IF(設定!$I$15="名・所",$M1451&amp;"・"&amp;INDEX(リスト!$S$2:$S$48,MATCH($L1451,リスト!$R$2:$R$48,0)),IF(設定!$I$15="名/所",$M1451&amp;" / "&amp;INDEX(リスト!$S$2:$S$48,MATCH($L1451,リスト!$R$2:$R$48,0)),IF(設定!$I$15="名(所)",$M1451&amp;" ("&amp;INDEX(リスト!$S$2:$S$48,MATCH($L1451,リスト!$R$2:$R$48,0))&amp;")")))))))))</f>
        <v/>
      </c>
    </row>
    <row r="1452" spans="15:22" x14ac:dyDescent="0.4">
      <c r="O1452" s="2" t="str">
        <f>IFERROR(IF($B1452="","",INDEX(所属情報!$E:$E,MATCH($A1452,所属情報!$A:$A,0))),"")</f>
        <v/>
      </c>
      <c r="P1452" s="2" t="str">
        <f t="shared" si="66"/>
        <v/>
      </c>
      <c r="Q1452" s="2" t="str">
        <f t="shared" si="67"/>
        <v/>
      </c>
      <c r="R1452" s="2" t="str">
        <f t="shared" si="68"/>
        <v/>
      </c>
      <c r="S1452" s="2" t="str">
        <f>IFERROR(IF($F1452="","",INDEX(リスト!$C:$C,MATCH($F1452,リスト!$B:$B,0))),"")</f>
        <v/>
      </c>
      <c r="T1452" s="2" t="str">
        <f>IFERROR(IF($K1452="","",INDEX(リスト!$F:$F,MATCH($K1452,リスト!$E:$E,0))),"")</f>
        <v/>
      </c>
      <c r="U1452" s="2" t="str">
        <f>IF($B1452="","",RIGHT($G1452*1000+200+COUNTIF($G$2:$G1452,$G1452),9))</f>
        <v/>
      </c>
      <c r="V1452" s="2" t="str">
        <f>IF(OR($B1452="",設定!$I$15="",設定!$I$15="独立"),"",IF($M1452="","　－　",IF($L1452="",IF(設定!$I$15="所・名","　－　・"&amp;$M1452,IF(設定!$I$15="所/名","　－　 / "&amp;$M1452,IF(設定!$I$15="(所)名","(　－　) "&amp;$M1452,IF(設定!$I$15="名・所",$M1452&amp;"・　－　",IF(設定!$I$15="名/所",$M1452&amp;" / 　－　",IF(設定!$I$15="名(所)",$M1452&amp;"(　－　)")))))),IF(設定!$I$15="所・名",INDEX(リスト!$S$2:$S$48,MATCH($L1452,リスト!$R$2:$R$48,0))&amp;"・"&amp;$M1452,IF(設定!$I$15="所/名",INDEX(リスト!$S$2:$S$48,MATCH($L1452,リスト!$R$2:$R$48,0))&amp;" / "&amp;$M1452,IF(設定!$I$15="(所)名","("&amp;INDEX(リスト!$S$2:$S$48,MATCH($L1452,リスト!$R$2:$R$48,0))&amp;") "&amp;$M1452,IF(設定!$I$15="名・所",$M1452&amp;"・"&amp;INDEX(リスト!$S$2:$S$48,MATCH($L1452,リスト!$R$2:$R$48,0)),IF(設定!$I$15="名/所",$M1452&amp;" / "&amp;INDEX(リスト!$S$2:$S$48,MATCH($L1452,リスト!$R$2:$R$48,0)),IF(設定!$I$15="名(所)",$M1452&amp;" ("&amp;INDEX(リスト!$S$2:$S$48,MATCH($L1452,リスト!$R$2:$R$48,0))&amp;")")))))))))</f>
        <v/>
      </c>
    </row>
    <row r="1453" spans="15:22" x14ac:dyDescent="0.4">
      <c r="O1453" s="2" t="str">
        <f>IFERROR(IF($B1453="","",INDEX(所属情報!$E:$E,MATCH($A1453,所属情報!$A:$A,0))),"")</f>
        <v/>
      </c>
      <c r="P1453" s="2" t="str">
        <f t="shared" si="66"/>
        <v/>
      </c>
      <c r="Q1453" s="2" t="str">
        <f t="shared" si="67"/>
        <v/>
      </c>
      <c r="R1453" s="2" t="str">
        <f t="shared" si="68"/>
        <v/>
      </c>
      <c r="S1453" s="2" t="str">
        <f>IFERROR(IF($F1453="","",INDEX(リスト!$C:$C,MATCH($F1453,リスト!$B:$B,0))),"")</f>
        <v/>
      </c>
      <c r="T1453" s="2" t="str">
        <f>IFERROR(IF($K1453="","",INDEX(リスト!$F:$F,MATCH($K1453,リスト!$E:$E,0))),"")</f>
        <v/>
      </c>
      <c r="U1453" s="2" t="str">
        <f>IF($B1453="","",RIGHT($G1453*1000+200+COUNTIF($G$2:$G1453,$G1453),9))</f>
        <v/>
      </c>
      <c r="V1453" s="2" t="str">
        <f>IF(OR($B1453="",設定!$I$15="",設定!$I$15="独立"),"",IF($M1453="","　－　",IF($L1453="",IF(設定!$I$15="所・名","　－　・"&amp;$M1453,IF(設定!$I$15="所/名","　－　 / "&amp;$M1453,IF(設定!$I$15="(所)名","(　－　) "&amp;$M1453,IF(設定!$I$15="名・所",$M1453&amp;"・　－　",IF(設定!$I$15="名/所",$M1453&amp;" / 　－　",IF(設定!$I$15="名(所)",$M1453&amp;"(　－　)")))))),IF(設定!$I$15="所・名",INDEX(リスト!$S$2:$S$48,MATCH($L1453,リスト!$R$2:$R$48,0))&amp;"・"&amp;$M1453,IF(設定!$I$15="所/名",INDEX(リスト!$S$2:$S$48,MATCH($L1453,リスト!$R$2:$R$48,0))&amp;" / "&amp;$M1453,IF(設定!$I$15="(所)名","("&amp;INDEX(リスト!$S$2:$S$48,MATCH($L1453,リスト!$R$2:$R$48,0))&amp;") "&amp;$M1453,IF(設定!$I$15="名・所",$M1453&amp;"・"&amp;INDEX(リスト!$S$2:$S$48,MATCH($L1453,リスト!$R$2:$R$48,0)),IF(設定!$I$15="名/所",$M1453&amp;" / "&amp;INDEX(リスト!$S$2:$S$48,MATCH($L1453,リスト!$R$2:$R$48,0)),IF(設定!$I$15="名(所)",$M1453&amp;" ("&amp;INDEX(リスト!$S$2:$S$48,MATCH($L1453,リスト!$R$2:$R$48,0))&amp;")")))))))))</f>
        <v/>
      </c>
    </row>
    <row r="1454" spans="15:22" x14ac:dyDescent="0.4">
      <c r="O1454" s="2" t="str">
        <f>IFERROR(IF($B1454="","",INDEX(所属情報!$E:$E,MATCH($A1454,所属情報!$A:$A,0))),"")</f>
        <v/>
      </c>
      <c r="P1454" s="2" t="str">
        <f t="shared" si="66"/>
        <v/>
      </c>
      <c r="Q1454" s="2" t="str">
        <f t="shared" si="67"/>
        <v/>
      </c>
      <c r="R1454" s="2" t="str">
        <f t="shared" si="68"/>
        <v/>
      </c>
      <c r="S1454" s="2" t="str">
        <f>IFERROR(IF($F1454="","",INDEX(リスト!$C:$C,MATCH($F1454,リスト!$B:$B,0))),"")</f>
        <v/>
      </c>
      <c r="T1454" s="2" t="str">
        <f>IFERROR(IF($K1454="","",INDEX(リスト!$F:$F,MATCH($K1454,リスト!$E:$E,0))),"")</f>
        <v/>
      </c>
      <c r="U1454" s="2" t="str">
        <f>IF($B1454="","",RIGHT($G1454*1000+200+COUNTIF($G$2:$G1454,$G1454),9))</f>
        <v/>
      </c>
      <c r="V1454" s="2" t="str">
        <f>IF(OR($B1454="",設定!$I$15="",設定!$I$15="独立"),"",IF($M1454="","　－　",IF($L1454="",IF(設定!$I$15="所・名","　－　・"&amp;$M1454,IF(設定!$I$15="所/名","　－　 / "&amp;$M1454,IF(設定!$I$15="(所)名","(　－　) "&amp;$M1454,IF(設定!$I$15="名・所",$M1454&amp;"・　－　",IF(設定!$I$15="名/所",$M1454&amp;" / 　－　",IF(設定!$I$15="名(所)",$M1454&amp;"(　－　)")))))),IF(設定!$I$15="所・名",INDEX(リスト!$S$2:$S$48,MATCH($L1454,リスト!$R$2:$R$48,0))&amp;"・"&amp;$M1454,IF(設定!$I$15="所/名",INDEX(リスト!$S$2:$S$48,MATCH($L1454,リスト!$R$2:$R$48,0))&amp;" / "&amp;$M1454,IF(設定!$I$15="(所)名","("&amp;INDEX(リスト!$S$2:$S$48,MATCH($L1454,リスト!$R$2:$R$48,0))&amp;") "&amp;$M1454,IF(設定!$I$15="名・所",$M1454&amp;"・"&amp;INDEX(リスト!$S$2:$S$48,MATCH($L1454,リスト!$R$2:$R$48,0)),IF(設定!$I$15="名/所",$M1454&amp;" / "&amp;INDEX(リスト!$S$2:$S$48,MATCH($L1454,リスト!$R$2:$R$48,0)),IF(設定!$I$15="名(所)",$M1454&amp;" ("&amp;INDEX(リスト!$S$2:$S$48,MATCH($L1454,リスト!$R$2:$R$48,0))&amp;")")))))))))</f>
        <v/>
      </c>
    </row>
    <row r="1455" spans="15:22" x14ac:dyDescent="0.4">
      <c r="O1455" s="2" t="str">
        <f>IFERROR(IF($B1455="","",INDEX(所属情報!$E:$E,MATCH($A1455,所属情報!$A:$A,0))),"")</f>
        <v/>
      </c>
      <c r="P1455" s="2" t="str">
        <f t="shared" si="66"/>
        <v/>
      </c>
      <c r="Q1455" s="2" t="str">
        <f t="shared" si="67"/>
        <v/>
      </c>
      <c r="R1455" s="2" t="str">
        <f t="shared" si="68"/>
        <v/>
      </c>
      <c r="S1455" s="2" t="str">
        <f>IFERROR(IF($F1455="","",INDEX(リスト!$C:$C,MATCH($F1455,リスト!$B:$B,0))),"")</f>
        <v/>
      </c>
      <c r="T1455" s="2" t="str">
        <f>IFERROR(IF($K1455="","",INDEX(リスト!$F:$F,MATCH($K1455,リスト!$E:$E,0))),"")</f>
        <v/>
      </c>
      <c r="U1455" s="2" t="str">
        <f>IF($B1455="","",RIGHT($G1455*1000+200+COUNTIF($G$2:$G1455,$G1455),9))</f>
        <v/>
      </c>
      <c r="V1455" s="2" t="str">
        <f>IF(OR($B1455="",設定!$I$15="",設定!$I$15="独立"),"",IF($M1455="","　－　",IF($L1455="",IF(設定!$I$15="所・名","　－　・"&amp;$M1455,IF(設定!$I$15="所/名","　－　 / "&amp;$M1455,IF(設定!$I$15="(所)名","(　－　) "&amp;$M1455,IF(設定!$I$15="名・所",$M1455&amp;"・　－　",IF(設定!$I$15="名/所",$M1455&amp;" / 　－　",IF(設定!$I$15="名(所)",$M1455&amp;"(　－　)")))))),IF(設定!$I$15="所・名",INDEX(リスト!$S$2:$S$48,MATCH($L1455,リスト!$R$2:$R$48,0))&amp;"・"&amp;$M1455,IF(設定!$I$15="所/名",INDEX(リスト!$S$2:$S$48,MATCH($L1455,リスト!$R$2:$R$48,0))&amp;" / "&amp;$M1455,IF(設定!$I$15="(所)名","("&amp;INDEX(リスト!$S$2:$S$48,MATCH($L1455,リスト!$R$2:$R$48,0))&amp;") "&amp;$M1455,IF(設定!$I$15="名・所",$M1455&amp;"・"&amp;INDEX(リスト!$S$2:$S$48,MATCH($L1455,リスト!$R$2:$R$48,0)),IF(設定!$I$15="名/所",$M1455&amp;" / "&amp;INDEX(リスト!$S$2:$S$48,MATCH($L1455,リスト!$R$2:$R$48,0)),IF(設定!$I$15="名(所)",$M1455&amp;" ("&amp;INDEX(リスト!$S$2:$S$48,MATCH($L1455,リスト!$R$2:$R$48,0))&amp;")")))))))))</f>
        <v/>
      </c>
    </row>
    <row r="1456" spans="15:22" x14ac:dyDescent="0.4">
      <c r="O1456" s="2" t="str">
        <f>IFERROR(IF($B1456="","",INDEX(所属情報!$E:$E,MATCH($A1456,所属情報!$A:$A,0))),"")</f>
        <v/>
      </c>
      <c r="P1456" s="2" t="str">
        <f t="shared" si="66"/>
        <v/>
      </c>
      <c r="Q1456" s="2" t="str">
        <f t="shared" si="67"/>
        <v/>
      </c>
      <c r="R1456" s="2" t="str">
        <f t="shared" si="68"/>
        <v/>
      </c>
      <c r="S1456" s="2" t="str">
        <f>IFERROR(IF($F1456="","",INDEX(リスト!$C:$C,MATCH($F1456,リスト!$B:$B,0))),"")</f>
        <v/>
      </c>
      <c r="T1456" s="2" t="str">
        <f>IFERROR(IF($K1456="","",INDEX(リスト!$F:$F,MATCH($K1456,リスト!$E:$E,0))),"")</f>
        <v/>
      </c>
      <c r="U1456" s="2" t="str">
        <f>IF($B1456="","",RIGHT($G1456*1000+200+COUNTIF($G$2:$G1456,$G1456),9))</f>
        <v/>
      </c>
      <c r="V1456" s="2" t="str">
        <f>IF(OR($B1456="",設定!$I$15="",設定!$I$15="独立"),"",IF($M1456="","　－　",IF($L1456="",IF(設定!$I$15="所・名","　－　・"&amp;$M1456,IF(設定!$I$15="所/名","　－　 / "&amp;$M1456,IF(設定!$I$15="(所)名","(　－　) "&amp;$M1456,IF(設定!$I$15="名・所",$M1456&amp;"・　－　",IF(設定!$I$15="名/所",$M1456&amp;" / 　－　",IF(設定!$I$15="名(所)",$M1456&amp;"(　－　)")))))),IF(設定!$I$15="所・名",INDEX(リスト!$S$2:$S$48,MATCH($L1456,リスト!$R$2:$R$48,0))&amp;"・"&amp;$M1456,IF(設定!$I$15="所/名",INDEX(リスト!$S$2:$S$48,MATCH($L1456,リスト!$R$2:$R$48,0))&amp;" / "&amp;$M1456,IF(設定!$I$15="(所)名","("&amp;INDEX(リスト!$S$2:$S$48,MATCH($L1456,リスト!$R$2:$R$48,0))&amp;") "&amp;$M1456,IF(設定!$I$15="名・所",$M1456&amp;"・"&amp;INDEX(リスト!$S$2:$S$48,MATCH($L1456,リスト!$R$2:$R$48,0)),IF(設定!$I$15="名/所",$M1456&amp;" / "&amp;INDEX(リスト!$S$2:$S$48,MATCH($L1456,リスト!$R$2:$R$48,0)),IF(設定!$I$15="名(所)",$M1456&amp;" ("&amp;INDEX(リスト!$S$2:$S$48,MATCH($L1456,リスト!$R$2:$R$48,0))&amp;")")))))))))</f>
        <v/>
      </c>
    </row>
    <row r="1457" spans="15:22" x14ac:dyDescent="0.4">
      <c r="O1457" s="2" t="str">
        <f>IFERROR(IF($B1457="","",INDEX(所属情報!$E:$E,MATCH($A1457,所属情報!$A:$A,0))),"")</f>
        <v/>
      </c>
      <c r="P1457" s="2" t="str">
        <f t="shared" si="66"/>
        <v/>
      </c>
      <c r="Q1457" s="2" t="str">
        <f t="shared" si="67"/>
        <v/>
      </c>
      <c r="R1457" s="2" t="str">
        <f t="shared" si="68"/>
        <v/>
      </c>
      <c r="S1457" s="2" t="str">
        <f>IFERROR(IF($F1457="","",INDEX(リスト!$C:$C,MATCH($F1457,リスト!$B:$B,0))),"")</f>
        <v/>
      </c>
      <c r="T1457" s="2" t="str">
        <f>IFERROR(IF($K1457="","",INDEX(リスト!$F:$F,MATCH($K1457,リスト!$E:$E,0))),"")</f>
        <v/>
      </c>
      <c r="U1457" s="2" t="str">
        <f>IF($B1457="","",RIGHT($G1457*1000+200+COUNTIF($G$2:$G1457,$G1457),9))</f>
        <v/>
      </c>
      <c r="V1457" s="2" t="str">
        <f>IF(OR($B1457="",設定!$I$15="",設定!$I$15="独立"),"",IF($M1457="","　－　",IF($L1457="",IF(設定!$I$15="所・名","　－　・"&amp;$M1457,IF(設定!$I$15="所/名","　－　 / "&amp;$M1457,IF(設定!$I$15="(所)名","(　－　) "&amp;$M1457,IF(設定!$I$15="名・所",$M1457&amp;"・　－　",IF(設定!$I$15="名/所",$M1457&amp;" / 　－　",IF(設定!$I$15="名(所)",$M1457&amp;"(　－　)")))))),IF(設定!$I$15="所・名",INDEX(リスト!$S$2:$S$48,MATCH($L1457,リスト!$R$2:$R$48,0))&amp;"・"&amp;$M1457,IF(設定!$I$15="所/名",INDEX(リスト!$S$2:$S$48,MATCH($L1457,リスト!$R$2:$R$48,0))&amp;" / "&amp;$M1457,IF(設定!$I$15="(所)名","("&amp;INDEX(リスト!$S$2:$S$48,MATCH($L1457,リスト!$R$2:$R$48,0))&amp;") "&amp;$M1457,IF(設定!$I$15="名・所",$M1457&amp;"・"&amp;INDEX(リスト!$S$2:$S$48,MATCH($L1457,リスト!$R$2:$R$48,0)),IF(設定!$I$15="名/所",$M1457&amp;" / "&amp;INDEX(リスト!$S$2:$S$48,MATCH($L1457,リスト!$R$2:$R$48,0)),IF(設定!$I$15="名(所)",$M1457&amp;" ("&amp;INDEX(リスト!$S$2:$S$48,MATCH($L1457,リスト!$R$2:$R$48,0))&amp;")")))))))))</f>
        <v/>
      </c>
    </row>
    <row r="1458" spans="15:22" x14ac:dyDescent="0.4">
      <c r="O1458" s="2" t="str">
        <f>IFERROR(IF($B1458="","",INDEX(所属情報!$E:$E,MATCH($A1458,所属情報!$A:$A,0))),"")</f>
        <v/>
      </c>
      <c r="P1458" s="2" t="str">
        <f t="shared" si="66"/>
        <v/>
      </c>
      <c r="Q1458" s="2" t="str">
        <f t="shared" si="67"/>
        <v/>
      </c>
      <c r="R1458" s="2" t="str">
        <f t="shared" si="68"/>
        <v/>
      </c>
      <c r="S1458" s="2" t="str">
        <f>IFERROR(IF($F1458="","",INDEX(リスト!$C:$C,MATCH($F1458,リスト!$B:$B,0))),"")</f>
        <v/>
      </c>
      <c r="T1458" s="2" t="str">
        <f>IFERROR(IF($K1458="","",INDEX(リスト!$F:$F,MATCH($K1458,リスト!$E:$E,0))),"")</f>
        <v/>
      </c>
      <c r="U1458" s="2" t="str">
        <f>IF($B1458="","",RIGHT($G1458*1000+200+COUNTIF($G$2:$G1458,$G1458),9))</f>
        <v/>
      </c>
      <c r="V1458" s="2" t="str">
        <f>IF(OR($B1458="",設定!$I$15="",設定!$I$15="独立"),"",IF($M1458="","　－　",IF($L1458="",IF(設定!$I$15="所・名","　－　・"&amp;$M1458,IF(設定!$I$15="所/名","　－　 / "&amp;$M1458,IF(設定!$I$15="(所)名","(　－　) "&amp;$M1458,IF(設定!$I$15="名・所",$M1458&amp;"・　－　",IF(設定!$I$15="名/所",$M1458&amp;" / 　－　",IF(設定!$I$15="名(所)",$M1458&amp;"(　－　)")))))),IF(設定!$I$15="所・名",INDEX(リスト!$S$2:$S$48,MATCH($L1458,リスト!$R$2:$R$48,0))&amp;"・"&amp;$M1458,IF(設定!$I$15="所/名",INDEX(リスト!$S$2:$S$48,MATCH($L1458,リスト!$R$2:$R$48,0))&amp;" / "&amp;$M1458,IF(設定!$I$15="(所)名","("&amp;INDEX(リスト!$S$2:$S$48,MATCH($L1458,リスト!$R$2:$R$48,0))&amp;") "&amp;$M1458,IF(設定!$I$15="名・所",$M1458&amp;"・"&amp;INDEX(リスト!$S$2:$S$48,MATCH($L1458,リスト!$R$2:$R$48,0)),IF(設定!$I$15="名/所",$M1458&amp;" / "&amp;INDEX(リスト!$S$2:$S$48,MATCH($L1458,リスト!$R$2:$R$48,0)),IF(設定!$I$15="名(所)",$M1458&amp;" ("&amp;INDEX(リスト!$S$2:$S$48,MATCH($L1458,リスト!$R$2:$R$48,0))&amp;")")))))))))</f>
        <v/>
      </c>
    </row>
    <row r="1459" spans="15:22" x14ac:dyDescent="0.4">
      <c r="O1459" s="2" t="str">
        <f>IFERROR(IF($B1459="","",INDEX(所属情報!$E:$E,MATCH($A1459,所属情報!$A:$A,0))),"")</f>
        <v/>
      </c>
      <c r="P1459" s="2" t="str">
        <f t="shared" si="66"/>
        <v/>
      </c>
      <c r="Q1459" s="2" t="str">
        <f t="shared" si="67"/>
        <v/>
      </c>
      <c r="R1459" s="2" t="str">
        <f t="shared" si="68"/>
        <v/>
      </c>
      <c r="S1459" s="2" t="str">
        <f>IFERROR(IF($F1459="","",INDEX(リスト!$C:$C,MATCH($F1459,リスト!$B:$B,0))),"")</f>
        <v/>
      </c>
      <c r="T1459" s="2" t="str">
        <f>IFERROR(IF($K1459="","",INDEX(リスト!$F:$F,MATCH($K1459,リスト!$E:$E,0))),"")</f>
        <v/>
      </c>
      <c r="U1459" s="2" t="str">
        <f>IF($B1459="","",RIGHT($G1459*1000+200+COUNTIF($G$2:$G1459,$G1459),9))</f>
        <v/>
      </c>
      <c r="V1459" s="2" t="str">
        <f>IF(OR($B1459="",設定!$I$15="",設定!$I$15="独立"),"",IF($M1459="","　－　",IF($L1459="",IF(設定!$I$15="所・名","　－　・"&amp;$M1459,IF(設定!$I$15="所/名","　－　 / "&amp;$M1459,IF(設定!$I$15="(所)名","(　－　) "&amp;$M1459,IF(設定!$I$15="名・所",$M1459&amp;"・　－　",IF(設定!$I$15="名/所",$M1459&amp;" / 　－　",IF(設定!$I$15="名(所)",$M1459&amp;"(　－　)")))))),IF(設定!$I$15="所・名",INDEX(リスト!$S$2:$S$48,MATCH($L1459,リスト!$R$2:$R$48,0))&amp;"・"&amp;$M1459,IF(設定!$I$15="所/名",INDEX(リスト!$S$2:$S$48,MATCH($L1459,リスト!$R$2:$R$48,0))&amp;" / "&amp;$M1459,IF(設定!$I$15="(所)名","("&amp;INDEX(リスト!$S$2:$S$48,MATCH($L1459,リスト!$R$2:$R$48,0))&amp;") "&amp;$M1459,IF(設定!$I$15="名・所",$M1459&amp;"・"&amp;INDEX(リスト!$S$2:$S$48,MATCH($L1459,リスト!$R$2:$R$48,0)),IF(設定!$I$15="名/所",$M1459&amp;" / "&amp;INDEX(リスト!$S$2:$S$48,MATCH($L1459,リスト!$R$2:$R$48,0)),IF(設定!$I$15="名(所)",$M1459&amp;" ("&amp;INDEX(リスト!$S$2:$S$48,MATCH($L1459,リスト!$R$2:$R$48,0))&amp;")")))))))))</f>
        <v/>
      </c>
    </row>
    <row r="1460" spans="15:22" x14ac:dyDescent="0.4">
      <c r="O1460" s="2" t="str">
        <f>IFERROR(IF($B1460="","",INDEX(所属情報!$E:$E,MATCH($A1460,所属情報!$A:$A,0))),"")</f>
        <v/>
      </c>
      <c r="P1460" s="2" t="str">
        <f t="shared" si="66"/>
        <v/>
      </c>
      <c r="Q1460" s="2" t="str">
        <f t="shared" si="67"/>
        <v/>
      </c>
      <c r="R1460" s="2" t="str">
        <f t="shared" si="68"/>
        <v/>
      </c>
      <c r="S1460" s="2" t="str">
        <f>IFERROR(IF($F1460="","",INDEX(リスト!$C:$C,MATCH($F1460,リスト!$B:$B,0))),"")</f>
        <v/>
      </c>
      <c r="T1460" s="2" t="str">
        <f>IFERROR(IF($K1460="","",INDEX(リスト!$F:$F,MATCH($K1460,リスト!$E:$E,0))),"")</f>
        <v/>
      </c>
      <c r="U1460" s="2" t="str">
        <f>IF($B1460="","",RIGHT($G1460*1000+200+COUNTIF($G$2:$G1460,$G1460),9))</f>
        <v/>
      </c>
      <c r="V1460" s="2" t="str">
        <f>IF(OR($B1460="",設定!$I$15="",設定!$I$15="独立"),"",IF($M1460="","　－　",IF($L1460="",IF(設定!$I$15="所・名","　－　・"&amp;$M1460,IF(設定!$I$15="所/名","　－　 / "&amp;$M1460,IF(設定!$I$15="(所)名","(　－　) "&amp;$M1460,IF(設定!$I$15="名・所",$M1460&amp;"・　－　",IF(設定!$I$15="名/所",$M1460&amp;" / 　－　",IF(設定!$I$15="名(所)",$M1460&amp;"(　－　)")))))),IF(設定!$I$15="所・名",INDEX(リスト!$S$2:$S$48,MATCH($L1460,リスト!$R$2:$R$48,0))&amp;"・"&amp;$M1460,IF(設定!$I$15="所/名",INDEX(リスト!$S$2:$S$48,MATCH($L1460,リスト!$R$2:$R$48,0))&amp;" / "&amp;$M1460,IF(設定!$I$15="(所)名","("&amp;INDEX(リスト!$S$2:$S$48,MATCH($L1460,リスト!$R$2:$R$48,0))&amp;") "&amp;$M1460,IF(設定!$I$15="名・所",$M1460&amp;"・"&amp;INDEX(リスト!$S$2:$S$48,MATCH($L1460,リスト!$R$2:$R$48,0)),IF(設定!$I$15="名/所",$M1460&amp;" / "&amp;INDEX(リスト!$S$2:$S$48,MATCH($L1460,リスト!$R$2:$R$48,0)),IF(設定!$I$15="名(所)",$M1460&amp;" ("&amp;INDEX(リスト!$S$2:$S$48,MATCH($L1460,リスト!$R$2:$R$48,0))&amp;")")))))))))</f>
        <v/>
      </c>
    </row>
    <row r="1461" spans="15:22" x14ac:dyDescent="0.4">
      <c r="O1461" s="2" t="str">
        <f>IFERROR(IF($B1461="","",INDEX(所属情報!$E:$E,MATCH($A1461,所属情報!$A:$A,0))),"")</f>
        <v/>
      </c>
      <c r="P1461" s="2" t="str">
        <f t="shared" si="66"/>
        <v/>
      </c>
      <c r="Q1461" s="2" t="str">
        <f t="shared" si="67"/>
        <v/>
      </c>
      <c r="R1461" s="2" t="str">
        <f t="shared" si="68"/>
        <v/>
      </c>
      <c r="S1461" s="2" t="str">
        <f>IFERROR(IF($F1461="","",INDEX(リスト!$C:$C,MATCH($F1461,リスト!$B:$B,0))),"")</f>
        <v/>
      </c>
      <c r="T1461" s="2" t="str">
        <f>IFERROR(IF($K1461="","",INDEX(リスト!$F:$F,MATCH($K1461,リスト!$E:$E,0))),"")</f>
        <v/>
      </c>
      <c r="U1461" s="2" t="str">
        <f>IF($B1461="","",RIGHT($G1461*1000+200+COUNTIF($G$2:$G1461,$G1461),9))</f>
        <v/>
      </c>
      <c r="V1461" s="2" t="str">
        <f>IF(OR($B1461="",設定!$I$15="",設定!$I$15="独立"),"",IF($M1461="","　－　",IF($L1461="",IF(設定!$I$15="所・名","　－　・"&amp;$M1461,IF(設定!$I$15="所/名","　－　 / "&amp;$M1461,IF(設定!$I$15="(所)名","(　－　) "&amp;$M1461,IF(設定!$I$15="名・所",$M1461&amp;"・　－　",IF(設定!$I$15="名/所",$M1461&amp;" / 　－　",IF(設定!$I$15="名(所)",$M1461&amp;"(　－　)")))))),IF(設定!$I$15="所・名",INDEX(リスト!$S$2:$S$48,MATCH($L1461,リスト!$R$2:$R$48,0))&amp;"・"&amp;$M1461,IF(設定!$I$15="所/名",INDEX(リスト!$S$2:$S$48,MATCH($L1461,リスト!$R$2:$R$48,0))&amp;" / "&amp;$M1461,IF(設定!$I$15="(所)名","("&amp;INDEX(リスト!$S$2:$S$48,MATCH($L1461,リスト!$R$2:$R$48,0))&amp;") "&amp;$M1461,IF(設定!$I$15="名・所",$M1461&amp;"・"&amp;INDEX(リスト!$S$2:$S$48,MATCH($L1461,リスト!$R$2:$R$48,0)),IF(設定!$I$15="名/所",$M1461&amp;" / "&amp;INDEX(リスト!$S$2:$S$48,MATCH($L1461,リスト!$R$2:$R$48,0)),IF(設定!$I$15="名(所)",$M1461&amp;" ("&amp;INDEX(リスト!$S$2:$S$48,MATCH($L1461,リスト!$R$2:$R$48,0))&amp;")")))))))))</f>
        <v/>
      </c>
    </row>
    <row r="1462" spans="15:22" x14ac:dyDescent="0.4">
      <c r="O1462" s="2" t="str">
        <f>IFERROR(IF($B1462="","",INDEX(所属情報!$E:$E,MATCH($A1462,所属情報!$A:$A,0))),"")</f>
        <v/>
      </c>
      <c r="P1462" s="2" t="str">
        <f t="shared" si="66"/>
        <v/>
      </c>
      <c r="Q1462" s="2" t="str">
        <f t="shared" si="67"/>
        <v/>
      </c>
      <c r="R1462" s="2" t="str">
        <f t="shared" si="68"/>
        <v/>
      </c>
      <c r="S1462" s="2" t="str">
        <f>IFERROR(IF($F1462="","",INDEX(リスト!$C:$C,MATCH($F1462,リスト!$B:$B,0))),"")</f>
        <v/>
      </c>
      <c r="T1462" s="2" t="str">
        <f>IFERROR(IF($K1462="","",INDEX(リスト!$F:$F,MATCH($K1462,リスト!$E:$E,0))),"")</f>
        <v/>
      </c>
      <c r="U1462" s="2" t="str">
        <f>IF($B1462="","",RIGHT($G1462*1000+200+COUNTIF($G$2:$G1462,$G1462),9))</f>
        <v/>
      </c>
      <c r="V1462" s="2" t="str">
        <f>IF(OR($B1462="",設定!$I$15="",設定!$I$15="独立"),"",IF($M1462="","　－　",IF($L1462="",IF(設定!$I$15="所・名","　－　・"&amp;$M1462,IF(設定!$I$15="所/名","　－　 / "&amp;$M1462,IF(設定!$I$15="(所)名","(　－　) "&amp;$M1462,IF(設定!$I$15="名・所",$M1462&amp;"・　－　",IF(設定!$I$15="名/所",$M1462&amp;" / 　－　",IF(設定!$I$15="名(所)",$M1462&amp;"(　－　)")))))),IF(設定!$I$15="所・名",INDEX(リスト!$S$2:$S$48,MATCH($L1462,リスト!$R$2:$R$48,0))&amp;"・"&amp;$M1462,IF(設定!$I$15="所/名",INDEX(リスト!$S$2:$S$48,MATCH($L1462,リスト!$R$2:$R$48,0))&amp;" / "&amp;$M1462,IF(設定!$I$15="(所)名","("&amp;INDEX(リスト!$S$2:$S$48,MATCH($L1462,リスト!$R$2:$R$48,0))&amp;") "&amp;$M1462,IF(設定!$I$15="名・所",$M1462&amp;"・"&amp;INDEX(リスト!$S$2:$S$48,MATCH($L1462,リスト!$R$2:$R$48,0)),IF(設定!$I$15="名/所",$M1462&amp;" / "&amp;INDEX(リスト!$S$2:$S$48,MATCH($L1462,リスト!$R$2:$R$48,0)),IF(設定!$I$15="名(所)",$M1462&amp;" ("&amp;INDEX(リスト!$S$2:$S$48,MATCH($L1462,リスト!$R$2:$R$48,0))&amp;")")))))))))</f>
        <v/>
      </c>
    </row>
    <row r="1463" spans="15:22" x14ac:dyDescent="0.4">
      <c r="O1463" s="2" t="str">
        <f>IFERROR(IF($B1463="","",INDEX(所属情報!$E:$E,MATCH($A1463,所属情報!$A:$A,0))),"")</f>
        <v/>
      </c>
      <c r="P1463" s="2" t="str">
        <f t="shared" si="66"/>
        <v/>
      </c>
      <c r="Q1463" s="2" t="str">
        <f t="shared" si="67"/>
        <v/>
      </c>
      <c r="R1463" s="2" t="str">
        <f t="shared" si="68"/>
        <v/>
      </c>
      <c r="S1463" s="2" t="str">
        <f>IFERROR(IF($F1463="","",INDEX(リスト!$C:$C,MATCH($F1463,リスト!$B:$B,0))),"")</f>
        <v/>
      </c>
      <c r="T1463" s="2" t="str">
        <f>IFERROR(IF($K1463="","",INDEX(リスト!$F:$F,MATCH($K1463,リスト!$E:$E,0))),"")</f>
        <v/>
      </c>
      <c r="U1463" s="2" t="str">
        <f>IF($B1463="","",RIGHT($G1463*1000+200+COUNTIF($G$2:$G1463,$G1463),9))</f>
        <v/>
      </c>
      <c r="V1463" s="2" t="str">
        <f>IF(OR($B1463="",設定!$I$15="",設定!$I$15="独立"),"",IF($M1463="","　－　",IF($L1463="",IF(設定!$I$15="所・名","　－　・"&amp;$M1463,IF(設定!$I$15="所/名","　－　 / "&amp;$M1463,IF(設定!$I$15="(所)名","(　－　) "&amp;$M1463,IF(設定!$I$15="名・所",$M1463&amp;"・　－　",IF(設定!$I$15="名/所",$M1463&amp;" / 　－　",IF(設定!$I$15="名(所)",$M1463&amp;"(　－　)")))))),IF(設定!$I$15="所・名",INDEX(リスト!$S$2:$S$48,MATCH($L1463,リスト!$R$2:$R$48,0))&amp;"・"&amp;$M1463,IF(設定!$I$15="所/名",INDEX(リスト!$S$2:$S$48,MATCH($L1463,リスト!$R$2:$R$48,0))&amp;" / "&amp;$M1463,IF(設定!$I$15="(所)名","("&amp;INDEX(リスト!$S$2:$S$48,MATCH($L1463,リスト!$R$2:$R$48,0))&amp;") "&amp;$M1463,IF(設定!$I$15="名・所",$M1463&amp;"・"&amp;INDEX(リスト!$S$2:$S$48,MATCH($L1463,リスト!$R$2:$R$48,0)),IF(設定!$I$15="名/所",$M1463&amp;" / "&amp;INDEX(リスト!$S$2:$S$48,MATCH($L1463,リスト!$R$2:$R$48,0)),IF(設定!$I$15="名(所)",$M1463&amp;" ("&amp;INDEX(リスト!$S$2:$S$48,MATCH($L1463,リスト!$R$2:$R$48,0))&amp;")")))))))))</f>
        <v/>
      </c>
    </row>
    <row r="1464" spans="15:22" x14ac:dyDescent="0.4">
      <c r="O1464" s="2" t="str">
        <f>IFERROR(IF($B1464="","",INDEX(所属情報!$E:$E,MATCH($A1464,所属情報!$A:$A,0))),"")</f>
        <v/>
      </c>
      <c r="P1464" s="2" t="str">
        <f t="shared" si="66"/>
        <v/>
      </c>
      <c r="Q1464" s="2" t="str">
        <f t="shared" si="67"/>
        <v/>
      </c>
      <c r="R1464" s="2" t="str">
        <f t="shared" si="68"/>
        <v/>
      </c>
      <c r="S1464" s="2" t="str">
        <f>IFERROR(IF($F1464="","",INDEX(リスト!$C:$C,MATCH($F1464,リスト!$B:$B,0))),"")</f>
        <v/>
      </c>
      <c r="T1464" s="2" t="str">
        <f>IFERROR(IF($K1464="","",INDEX(リスト!$F:$F,MATCH($K1464,リスト!$E:$E,0))),"")</f>
        <v/>
      </c>
      <c r="U1464" s="2" t="str">
        <f>IF($B1464="","",RIGHT($G1464*1000+200+COUNTIF($G$2:$G1464,$G1464),9))</f>
        <v/>
      </c>
      <c r="V1464" s="2" t="str">
        <f>IF(OR($B1464="",設定!$I$15="",設定!$I$15="独立"),"",IF($M1464="","　－　",IF($L1464="",IF(設定!$I$15="所・名","　－　・"&amp;$M1464,IF(設定!$I$15="所/名","　－　 / "&amp;$M1464,IF(設定!$I$15="(所)名","(　－　) "&amp;$M1464,IF(設定!$I$15="名・所",$M1464&amp;"・　－　",IF(設定!$I$15="名/所",$M1464&amp;" / 　－　",IF(設定!$I$15="名(所)",$M1464&amp;"(　－　)")))))),IF(設定!$I$15="所・名",INDEX(リスト!$S$2:$S$48,MATCH($L1464,リスト!$R$2:$R$48,0))&amp;"・"&amp;$M1464,IF(設定!$I$15="所/名",INDEX(リスト!$S$2:$S$48,MATCH($L1464,リスト!$R$2:$R$48,0))&amp;" / "&amp;$M1464,IF(設定!$I$15="(所)名","("&amp;INDEX(リスト!$S$2:$S$48,MATCH($L1464,リスト!$R$2:$R$48,0))&amp;") "&amp;$M1464,IF(設定!$I$15="名・所",$M1464&amp;"・"&amp;INDEX(リスト!$S$2:$S$48,MATCH($L1464,リスト!$R$2:$R$48,0)),IF(設定!$I$15="名/所",$M1464&amp;" / "&amp;INDEX(リスト!$S$2:$S$48,MATCH($L1464,リスト!$R$2:$R$48,0)),IF(設定!$I$15="名(所)",$M1464&amp;" ("&amp;INDEX(リスト!$S$2:$S$48,MATCH($L1464,リスト!$R$2:$R$48,0))&amp;")")))))))))</f>
        <v/>
      </c>
    </row>
    <row r="1465" spans="15:22" x14ac:dyDescent="0.4">
      <c r="O1465" s="2" t="str">
        <f>IFERROR(IF($B1465="","",INDEX(所属情報!$E:$E,MATCH($A1465,所属情報!$A:$A,0))),"")</f>
        <v/>
      </c>
      <c r="P1465" s="2" t="str">
        <f t="shared" si="66"/>
        <v/>
      </c>
      <c r="Q1465" s="2" t="str">
        <f t="shared" si="67"/>
        <v/>
      </c>
      <c r="R1465" s="2" t="str">
        <f t="shared" si="68"/>
        <v/>
      </c>
      <c r="S1465" s="2" t="str">
        <f>IFERROR(IF($F1465="","",INDEX(リスト!$C:$C,MATCH($F1465,リスト!$B:$B,0))),"")</f>
        <v/>
      </c>
      <c r="T1465" s="2" t="str">
        <f>IFERROR(IF($K1465="","",INDEX(リスト!$F:$F,MATCH($K1465,リスト!$E:$E,0))),"")</f>
        <v/>
      </c>
      <c r="U1465" s="2" t="str">
        <f>IF($B1465="","",RIGHT($G1465*1000+200+COUNTIF($G$2:$G1465,$G1465),9))</f>
        <v/>
      </c>
      <c r="V1465" s="2" t="str">
        <f>IF(OR($B1465="",設定!$I$15="",設定!$I$15="独立"),"",IF($M1465="","　－　",IF($L1465="",IF(設定!$I$15="所・名","　－　・"&amp;$M1465,IF(設定!$I$15="所/名","　－　 / "&amp;$M1465,IF(設定!$I$15="(所)名","(　－　) "&amp;$M1465,IF(設定!$I$15="名・所",$M1465&amp;"・　－　",IF(設定!$I$15="名/所",$M1465&amp;" / 　－　",IF(設定!$I$15="名(所)",$M1465&amp;"(　－　)")))))),IF(設定!$I$15="所・名",INDEX(リスト!$S$2:$S$48,MATCH($L1465,リスト!$R$2:$R$48,0))&amp;"・"&amp;$M1465,IF(設定!$I$15="所/名",INDEX(リスト!$S$2:$S$48,MATCH($L1465,リスト!$R$2:$R$48,0))&amp;" / "&amp;$M1465,IF(設定!$I$15="(所)名","("&amp;INDEX(リスト!$S$2:$S$48,MATCH($L1465,リスト!$R$2:$R$48,0))&amp;") "&amp;$M1465,IF(設定!$I$15="名・所",$M1465&amp;"・"&amp;INDEX(リスト!$S$2:$S$48,MATCH($L1465,リスト!$R$2:$R$48,0)),IF(設定!$I$15="名/所",$M1465&amp;" / "&amp;INDEX(リスト!$S$2:$S$48,MATCH($L1465,リスト!$R$2:$R$48,0)),IF(設定!$I$15="名(所)",$M1465&amp;" ("&amp;INDEX(リスト!$S$2:$S$48,MATCH($L1465,リスト!$R$2:$R$48,0))&amp;")")))))))))</f>
        <v/>
      </c>
    </row>
    <row r="1466" spans="15:22" x14ac:dyDescent="0.4">
      <c r="O1466" s="2" t="str">
        <f>IFERROR(IF($B1466="","",INDEX(所属情報!$E:$E,MATCH($A1466,所属情報!$A:$A,0))),"")</f>
        <v/>
      </c>
      <c r="P1466" s="2" t="str">
        <f t="shared" si="66"/>
        <v/>
      </c>
      <c r="Q1466" s="2" t="str">
        <f t="shared" si="67"/>
        <v/>
      </c>
      <c r="R1466" s="2" t="str">
        <f t="shared" si="68"/>
        <v/>
      </c>
      <c r="S1466" s="2" t="str">
        <f>IFERROR(IF($F1466="","",INDEX(リスト!$C:$C,MATCH($F1466,リスト!$B:$B,0))),"")</f>
        <v/>
      </c>
      <c r="T1466" s="2" t="str">
        <f>IFERROR(IF($K1466="","",INDEX(リスト!$F:$F,MATCH($K1466,リスト!$E:$E,0))),"")</f>
        <v/>
      </c>
      <c r="U1466" s="2" t="str">
        <f>IF($B1466="","",RIGHT($G1466*1000+200+COUNTIF($G$2:$G1466,$G1466),9))</f>
        <v/>
      </c>
      <c r="V1466" s="2" t="str">
        <f>IF(OR($B1466="",設定!$I$15="",設定!$I$15="独立"),"",IF($M1466="","　－　",IF($L1466="",IF(設定!$I$15="所・名","　－　・"&amp;$M1466,IF(設定!$I$15="所/名","　－　 / "&amp;$M1466,IF(設定!$I$15="(所)名","(　－　) "&amp;$M1466,IF(設定!$I$15="名・所",$M1466&amp;"・　－　",IF(設定!$I$15="名/所",$M1466&amp;" / 　－　",IF(設定!$I$15="名(所)",$M1466&amp;"(　－　)")))))),IF(設定!$I$15="所・名",INDEX(リスト!$S$2:$S$48,MATCH($L1466,リスト!$R$2:$R$48,0))&amp;"・"&amp;$M1466,IF(設定!$I$15="所/名",INDEX(リスト!$S$2:$S$48,MATCH($L1466,リスト!$R$2:$R$48,0))&amp;" / "&amp;$M1466,IF(設定!$I$15="(所)名","("&amp;INDEX(リスト!$S$2:$S$48,MATCH($L1466,リスト!$R$2:$R$48,0))&amp;") "&amp;$M1466,IF(設定!$I$15="名・所",$M1466&amp;"・"&amp;INDEX(リスト!$S$2:$S$48,MATCH($L1466,リスト!$R$2:$R$48,0)),IF(設定!$I$15="名/所",$M1466&amp;" / "&amp;INDEX(リスト!$S$2:$S$48,MATCH($L1466,リスト!$R$2:$R$48,0)),IF(設定!$I$15="名(所)",$M1466&amp;" ("&amp;INDEX(リスト!$S$2:$S$48,MATCH($L1466,リスト!$R$2:$R$48,0))&amp;")")))))))))</f>
        <v/>
      </c>
    </row>
    <row r="1467" spans="15:22" x14ac:dyDescent="0.4">
      <c r="O1467" s="2" t="str">
        <f>IFERROR(IF($B1467="","",INDEX(所属情報!$E:$E,MATCH($A1467,所属情報!$A:$A,0))),"")</f>
        <v/>
      </c>
      <c r="P1467" s="2" t="str">
        <f t="shared" si="66"/>
        <v/>
      </c>
      <c r="Q1467" s="2" t="str">
        <f t="shared" si="67"/>
        <v/>
      </c>
      <c r="R1467" s="2" t="str">
        <f t="shared" si="68"/>
        <v/>
      </c>
      <c r="S1467" s="2" t="str">
        <f>IFERROR(IF($F1467="","",INDEX(リスト!$C:$C,MATCH($F1467,リスト!$B:$B,0))),"")</f>
        <v/>
      </c>
      <c r="T1467" s="2" t="str">
        <f>IFERROR(IF($K1467="","",INDEX(リスト!$F:$F,MATCH($K1467,リスト!$E:$E,0))),"")</f>
        <v/>
      </c>
      <c r="U1467" s="2" t="str">
        <f>IF($B1467="","",RIGHT($G1467*1000+200+COUNTIF($G$2:$G1467,$G1467),9))</f>
        <v/>
      </c>
      <c r="V1467" s="2" t="str">
        <f>IF(OR($B1467="",設定!$I$15="",設定!$I$15="独立"),"",IF($M1467="","　－　",IF($L1467="",IF(設定!$I$15="所・名","　－　・"&amp;$M1467,IF(設定!$I$15="所/名","　－　 / "&amp;$M1467,IF(設定!$I$15="(所)名","(　－　) "&amp;$M1467,IF(設定!$I$15="名・所",$M1467&amp;"・　－　",IF(設定!$I$15="名/所",$M1467&amp;" / 　－　",IF(設定!$I$15="名(所)",$M1467&amp;"(　－　)")))))),IF(設定!$I$15="所・名",INDEX(リスト!$S$2:$S$48,MATCH($L1467,リスト!$R$2:$R$48,0))&amp;"・"&amp;$M1467,IF(設定!$I$15="所/名",INDEX(リスト!$S$2:$S$48,MATCH($L1467,リスト!$R$2:$R$48,0))&amp;" / "&amp;$M1467,IF(設定!$I$15="(所)名","("&amp;INDEX(リスト!$S$2:$S$48,MATCH($L1467,リスト!$R$2:$R$48,0))&amp;") "&amp;$M1467,IF(設定!$I$15="名・所",$M1467&amp;"・"&amp;INDEX(リスト!$S$2:$S$48,MATCH($L1467,リスト!$R$2:$R$48,0)),IF(設定!$I$15="名/所",$M1467&amp;" / "&amp;INDEX(リスト!$S$2:$S$48,MATCH($L1467,リスト!$R$2:$R$48,0)),IF(設定!$I$15="名(所)",$M1467&amp;" ("&amp;INDEX(リスト!$S$2:$S$48,MATCH($L1467,リスト!$R$2:$R$48,0))&amp;")")))))))))</f>
        <v/>
      </c>
    </row>
    <row r="1468" spans="15:22" x14ac:dyDescent="0.4">
      <c r="O1468" s="2" t="str">
        <f>IFERROR(IF($B1468="","",INDEX(所属情報!$E:$E,MATCH($A1468,所属情報!$A:$A,0))),"")</f>
        <v/>
      </c>
      <c r="P1468" s="2" t="str">
        <f t="shared" si="66"/>
        <v/>
      </c>
      <c r="Q1468" s="2" t="str">
        <f t="shared" si="67"/>
        <v/>
      </c>
      <c r="R1468" s="2" t="str">
        <f t="shared" si="68"/>
        <v/>
      </c>
      <c r="S1468" s="2" t="str">
        <f>IFERROR(IF($F1468="","",INDEX(リスト!$C:$C,MATCH($F1468,リスト!$B:$B,0))),"")</f>
        <v/>
      </c>
      <c r="T1468" s="2" t="str">
        <f>IFERROR(IF($K1468="","",INDEX(リスト!$F:$F,MATCH($K1468,リスト!$E:$E,0))),"")</f>
        <v/>
      </c>
      <c r="U1468" s="2" t="str">
        <f>IF($B1468="","",RIGHT($G1468*1000+200+COUNTIF($G$2:$G1468,$G1468),9))</f>
        <v/>
      </c>
      <c r="V1468" s="2" t="str">
        <f>IF(OR($B1468="",設定!$I$15="",設定!$I$15="独立"),"",IF($M1468="","　－　",IF($L1468="",IF(設定!$I$15="所・名","　－　・"&amp;$M1468,IF(設定!$I$15="所/名","　－　 / "&amp;$M1468,IF(設定!$I$15="(所)名","(　－　) "&amp;$M1468,IF(設定!$I$15="名・所",$M1468&amp;"・　－　",IF(設定!$I$15="名/所",$M1468&amp;" / 　－　",IF(設定!$I$15="名(所)",$M1468&amp;"(　－　)")))))),IF(設定!$I$15="所・名",INDEX(リスト!$S$2:$S$48,MATCH($L1468,リスト!$R$2:$R$48,0))&amp;"・"&amp;$M1468,IF(設定!$I$15="所/名",INDEX(リスト!$S$2:$S$48,MATCH($L1468,リスト!$R$2:$R$48,0))&amp;" / "&amp;$M1468,IF(設定!$I$15="(所)名","("&amp;INDEX(リスト!$S$2:$S$48,MATCH($L1468,リスト!$R$2:$R$48,0))&amp;") "&amp;$M1468,IF(設定!$I$15="名・所",$M1468&amp;"・"&amp;INDEX(リスト!$S$2:$S$48,MATCH($L1468,リスト!$R$2:$R$48,0)),IF(設定!$I$15="名/所",$M1468&amp;" / "&amp;INDEX(リスト!$S$2:$S$48,MATCH($L1468,リスト!$R$2:$R$48,0)),IF(設定!$I$15="名(所)",$M1468&amp;" ("&amp;INDEX(リスト!$S$2:$S$48,MATCH($L1468,リスト!$R$2:$R$48,0))&amp;")")))))))))</f>
        <v/>
      </c>
    </row>
    <row r="1469" spans="15:22" x14ac:dyDescent="0.4">
      <c r="O1469" s="2" t="str">
        <f>IFERROR(IF($B1469="","",INDEX(所属情報!$E:$E,MATCH($A1469,所属情報!$A:$A,0))),"")</f>
        <v/>
      </c>
      <c r="P1469" s="2" t="str">
        <f t="shared" si="66"/>
        <v/>
      </c>
      <c r="Q1469" s="2" t="str">
        <f t="shared" si="67"/>
        <v/>
      </c>
      <c r="R1469" s="2" t="str">
        <f t="shared" si="68"/>
        <v/>
      </c>
      <c r="S1469" s="2" t="str">
        <f>IFERROR(IF($F1469="","",INDEX(リスト!$C:$C,MATCH($F1469,リスト!$B:$B,0))),"")</f>
        <v/>
      </c>
      <c r="T1469" s="2" t="str">
        <f>IFERROR(IF($K1469="","",INDEX(リスト!$F:$F,MATCH($K1469,リスト!$E:$E,0))),"")</f>
        <v/>
      </c>
      <c r="U1469" s="2" t="str">
        <f>IF($B1469="","",RIGHT($G1469*1000+200+COUNTIF($G$2:$G1469,$G1469),9))</f>
        <v/>
      </c>
      <c r="V1469" s="2" t="str">
        <f>IF(OR($B1469="",設定!$I$15="",設定!$I$15="独立"),"",IF($M1469="","　－　",IF($L1469="",IF(設定!$I$15="所・名","　－　・"&amp;$M1469,IF(設定!$I$15="所/名","　－　 / "&amp;$M1469,IF(設定!$I$15="(所)名","(　－　) "&amp;$M1469,IF(設定!$I$15="名・所",$M1469&amp;"・　－　",IF(設定!$I$15="名/所",$M1469&amp;" / 　－　",IF(設定!$I$15="名(所)",$M1469&amp;"(　－　)")))))),IF(設定!$I$15="所・名",INDEX(リスト!$S$2:$S$48,MATCH($L1469,リスト!$R$2:$R$48,0))&amp;"・"&amp;$M1469,IF(設定!$I$15="所/名",INDEX(リスト!$S$2:$S$48,MATCH($L1469,リスト!$R$2:$R$48,0))&amp;" / "&amp;$M1469,IF(設定!$I$15="(所)名","("&amp;INDEX(リスト!$S$2:$S$48,MATCH($L1469,リスト!$R$2:$R$48,0))&amp;") "&amp;$M1469,IF(設定!$I$15="名・所",$M1469&amp;"・"&amp;INDEX(リスト!$S$2:$S$48,MATCH($L1469,リスト!$R$2:$R$48,0)),IF(設定!$I$15="名/所",$M1469&amp;" / "&amp;INDEX(リスト!$S$2:$S$48,MATCH($L1469,リスト!$R$2:$R$48,0)),IF(設定!$I$15="名(所)",$M1469&amp;" ("&amp;INDEX(リスト!$S$2:$S$48,MATCH($L1469,リスト!$R$2:$R$48,0))&amp;")")))))))))</f>
        <v/>
      </c>
    </row>
    <row r="1470" spans="15:22" x14ac:dyDescent="0.4">
      <c r="O1470" s="2" t="str">
        <f>IFERROR(IF($B1470="","",INDEX(所属情報!$E:$E,MATCH($A1470,所属情報!$A:$A,0))),"")</f>
        <v/>
      </c>
      <c r="P1470" s="2" t="str">
        <f t="shared" si="66"/>
        <v/>
      </c>
      <c r="Q1470" s="2" t="str">
        <f t="shared" si="67"/>
        <v/>
      </c>
      <c r="R1470" s="2" t="str">
        <f t="shared" si="68"/>
        <v/>
      </c>
      <c r="S1470" s="2" t="str">
        <f>IFERROR(IF($F1470="","",INDEX(リスト!$C:$C,MATCH($F1470,リスト!$B:$B,0))),"")</f>
        <v/>
      </c>
      <c r="T1470" s="2" t="str">
        <f>IFERROR(IF($K1470="","",INDEX(リスト!$F:$F,MATCH($K1470,リスト!$E:$E,0))),"")</f>
        <v/>
      </c>
      <c r="U1470" s="2" t="str">
        <f>IF($B1470="","",RIGHT($G1470*1000+200+COUNTIF($G$2:$G1470,$G1470),9))</f>
        <v/>
      </c>
      <c r="V1470" s="2" t="str">
        <f>IF(OR($B1470="",設定!$I$15="",設定!$I$15="独立"),"",IF($M1470="","　－　",IF($L1470="",IF(設定!$I$15="所・名","　－　・"&amp;$M1470,IF(設定!$I$15="所/名","　－　 / "&amp;$M1470,IF(設定!$I$15="(所)名","(　－　) "&amp;$M1470,IF(設定!$I$15="名・所",$M1470&amp;"・　－　",IF(設定!$I$15="名/所",$M1470&amp;" / 　－　",IF(設定!$I$15="名(所)",$M1470&amp;"(　－　)")))))),IF(設定!$I$15="所・名",INDEX(リスト!$S$2:$S$48,MATCH($L1470,リスト!$R$2:$R$48,0))&amp;"・"&amp;$M1470,IF(設定!$I$15="所/名",INDEX(リスト!$S$2:$S$48,MATCH($L1470,リスト!$R$2:$R$48,0))&amp;" / "&amp;$M1470,IF(設定!$I$15="(所)名","("&amp;INDEX(リスト!$S$2:$S$48,MATCH($L1470,リスト!$R$2:$R$48,0))&amp;") "&amp;$M1470,IF(設定!$I$15="名・所",$M1470&amp;"・"&amp;INDEX(リスト!$S$2:$S$48,MATCH($L1470,リスト!$R$2:$R$48,0)),IF(設定!$I$15="名/所",$M1470&amp;" / "&amp;INDEX(リスト!$S$2:$S$48,MATCH($L1470,リスト!$R$2:$R$48,0)),IF(設定!$I$15="名(所)",$M1470&amp;" ("&amp;INDEX(リスト!$S$2:$S$48,MATCH($L1470,リスト!$R$2:$R$48,0))&amp;")")))))))))</f>
        <v/>
      </c>
    </row>
    <row r="1471" spans="15:22" x14ac:dyDescent="0.4">
      <c r="O1471" s="2" t="str">
        <f>IFERROR(IF($B1471="","",INDEX(所属情報!$E:$E,MATCH($A1471,所属情報!$A:$A,0))),"")</f>
        <v/>
      </c>
      <c r="P1471" s="2" t="str">
        <f t="shared" si="66"/>
        <v/>
      </c>
      <c r="Q1471" s="2" t="str">
        <f t="shared" si="67"/>
        <v/>
      </c>
      <c r="R1471" s="2" t="str">
        <f t="shared" si="68"/>
        <v/>
      </c>
      <c r="S1471" s="2" t="str">
        <f>IFERROR(IF($F1471="","",INDEX(リスト!$C:$C,MATCH($F1471,リスト!$B:$B,0))),"")</f>
        <v/>
      </c>
      <c r="T1471" s="2" t="str">
        <f>IFERROR(IF($K1471="","",INDEX(リスト!$F:$F,MATCH($K1471,リスト!$E:$E,0))),"")</f>
        <v/>
      </c>
      <c r="U1471" s="2" t="str">
        <f>IF($B1471="","",RIGHT($G1471*1000+200+COUNTIF($G$2:$G1471,$G1471),9))</f>
        <v/>
      </c>
      <c r="V1471" s="2" t="str">
        <f>IF(OR($B1471="",設定!$I$15="",設定!$I$15="独立"),"",IF($M1471="","　－　",IF($L1471="",IF(設定!$I$15="所・名","　－　・"&amp;$M1471,IF(設定!$I$15="所/名","　－　 / "&amp;$M1471,IF(設定!$I$15="(所)名","(　－　) "&amp;$M1471,IF(設定!$I$15="名・所",$M1471&amp;"・　－　",IF(設定!$I$15="名/所",$M1471&amp;" / 　－　",IF(設定!$I$15="名(所)",$M1471&amp;"(　－　)")))))),IF(設定!$I$15="所・名",INDEX(リスト!$S$2:$S$48,MATCH($L1471,リスト!$R$2:$R$48,0))&amp;"・"&amp;$M1471,IF(設定!$I$15="所/名",INDEX(リスト!$S$2:$S$48,MATCH($L1471,リスト!$R$2:$R$48,0))&amp;" / "&amp;$M1471,IF(設定!$I$15="(所)名","("&amp;INDEX(リスト!$S$2:$S$48,MATCH($L1471,リスト!$R$2:$R$48,0))&amp;") "&amp;$M1471,IF(設定!$I$15="名・所",$M1471&amp;"・"&amp;INDEX(リスト!$S$2:$S$48,MATCH($L1471,リスト!$R$2:$R$48,0)),IF(設定!$I$15="名/所",$M1471&amp;" / "&amp;INDEX(リスト!$S$2:$S$48,MATCH($L1471,リスト!$R$2:$R$48,0)),IF(設定!$I$15="名(所)",$M1471&amp;" ("&amp;INDEX(リスト!$S$2:$S$48,MATCH($L1471,リスト!$R$2:$R$48,0))&amp;")")))))))))</f>
        <v/>
      </c>
    </row>
    <row r="1472" spans="15:22" x14ac:dyDescent="0.4">
      <c r="O1472" s="2" t="str">
        <f>IFERROR(IF($B1472="","",INDEX(所属情報!$E:$E,MATCH($A1472,所属情報!$A:$A,0))),"")</f>
        <v/>
      </c>
      <c r="P1472" s="2" t="str">
        <f t="shared" si="66"/>
        <v/>
      </c>
      <c r="Q1472" s="2" t="str">
        <f t="shared" si="67"/>
        <v/>
      </c>
      <c r="R1472" s="2" t="str">
        <f t="shared" si="68"/>
        <v/>
      </c>
      <c r="S1472" s="2" t="str">
        <f>IFERROR(IF($F1472="","",INDEX(リスト!$C:$C,MATCH($F1472,リスト!$B:$B,0))),"")</f>
        <v/>
      </c>
      <c r="T1472" s="2" t="str">
        <f>IFERROR(IF($K1472="","",INDEX(リスト!$F:$F,MATCH($K1472,リスト!$E:$E,0))),"")</f>
        <v/>
      </c>
      <c r="U1472" s="2" t="str">
        <f>IF($B1472="","",RIGHT($G1472*1000+200+COUNTIF($G$2:$G1472,$G1472),9))</f>
        <v/>
      </c>
      <c r="V1472" s="2" t="str">
        <f>IF(OR($B1472="",設定!$I$15="",設定!$I$15="独立"),"",IF($M1472="","　－　",IF($L1472="",IF(設定!$I$15="所・名","　－　・"&amp;$M1472,IF(設定!$I$15="所/名","　－　 / "&amp;$M1472,IF(設定!$I$15="(所)名","(　－　) "&amp;$M1472,IF(設定!$I$15="名・所",$M1472&amp;"・　－　",IF(設定!$I$15="名/所",$M1472&amp;" / 　－　",IF(設定!$I$15="名(所)",$M1472&amp;"(　－　)")))))),IF(設定!$I$15="所・名",INDEX(リスト!$S$2:$S$48,MATCH($L1472,リスト!$R$2:$R$48,0))&amp;"・"&amp;$M1472,IF(設定!$I$15="所/名",INDEX(リスト!$S$2:$S$48,MATCH($L1472,リスト!$R$2:$R$48,0))&amp;" / "&amp;$M1472,IF(設定!$I$15="(所)名","("&amp;INDEX(リスト!$S$2:$S$48,MATCH($L1472,リスト!$R$2:$R$48,0))&amp;") "&amp;$M1472,IF(設定!$I$15="名・所",$M1472&amp;"・"&amp;INDEX(リスト!$S$2:$S$48,MATCH($L1472,リスト!$R$2:$R$48,0)),IF(設定!$I$15="名/所",$M1472&amp;" / "&amp;INDEX(リスト!$S$2:$S$48,MATCH($L1472,リスト!$R$2:$R$48,0)),IF(設定!$I$15="名(所)",$M1472&amp;" ("&amp;INDEX(リスト!$S$2:$S$48,MATCH($L1472,リスト!$R$2:$R$48,0))&amp;")")))))))))</f>
        <v/>
      </c>
    </row>
    <row r="1473" spans="15:22" x14ac:dyDescent="0.4">
      <c r="O1473" s="2" t="str">
        <f>IFERROR(IF($B1473="","",INDEX(所属情報!$E:$E,MATCH($A1473,所属情報!$A:$A,0))),"")</f>
        <v/>
      </c>
      <c r="P1473" s="2" t="str">
        <f t="shared" si="66"/>
        <v/>
      </c>
      <c r="Q1473" s="2" t="str">
        <f t="shared" si="67"/>
        <v/>
      </c>
      <c r="R1473" s="2" t="str">
        <f t="shared" si="68"/>
        <v/>
      </c>
      <c r="S1473" s="2" t="str">
        <f>IFERROR(IF($F1473="","",INDEX(リスト!$C:$C,MATCH($F1473,リスト!$B:$B,0))),"")</f>
        <v/>
      </c>
      <c r="T1473" s="2" t="str">
        <f>IFERROR(IF($K1473="","",INDEX(リスト!$F:$F,MATCH($K1473,リスト!$E:$E,0))),"")</f>
        <v/>
      </c>
      <c r="U1473" s="2" t="str">
        <f>IF($B1473="","",RIGHT($G1473*1000+200+COUNTIF($G$2:$G1473,$G1473),9))</f>
        <v/>
      </c>
      <c r="V1473" s="2" t="str">
        <f>IF(OR($B1473="",設定!$I$15="",設定!$I$15="独立"),"",IF($M1473="","　－　",IF($L1473="",IF(設定!$I$15="所・名","　－　・"&amp;$M1473,IF(設定!$I$15="所/名","　－　 / "&amp;$M1473,IF(設定!$I$15="(所)名","(　－　) "&amp;$M1473,IF(設定!$I$15="名・所",$M1473&amp;"・　－　",IF(設定!$I$15="名/所",$M1473&amp;" / 　－　",IF(設定!$I$15="名(所)",$M1473&amp;"(　－　)")))))),IF(設定!$I$15="所・名",INDEX(リスト!$S$2:$S$48,MATCH($L1473,リスト!$R$2:$R$48,0))&amp;"・"&amp;$M1473,IF(設定!$I$15="所/名",INDEX(リスト!$S$2:$S$48,MATCH($L1473,リスト!$R$2:$R$48,0))&amp;" / "&amp;$M1473,IF(設定!$I$15="(所)名","("&amp;INDEX(リスト!$S$2:$S$48,MATCH($L1473,リスト!$R$2:$R$48,0))&amp;") "&amp;$M1473,IF(設定!$I$15="名・所",$M1473&amp;"・"&amp;INDEX(リスト!$S$2:$S$48,MATCH($L1473,リスト!$R$2:$R$48,0)),IF(設定!$I$15="名/所",$M1473&amp;" / "&amp;INDEX(リスト!$S$2:$S$48,MATCH($L1473,リスト!$R$2:$R$48,0)),IF(設定!$I$15="名(所)",$M1473&amp;" ("&amp;INDEX(リスト!$S$2:$S$48,MATCH($L1473,リスト!$R$2:$R$48,0))&amp;")")))))))))</f>
        <v/>
      </c>
    </row>
    <row r="1474" spans="15:22" x14ac:dyDescent="0.4">
      <c r="O1474" s="2" t="str">
        <f>IFERROR(IF($B1474="","",INDEX(所属情報!$E:$E,MATCH($A1474,所属情報!$A:$A,0))),"")</f>
        <v/>
      </c>
      <c r="P1474" s="2" t="str">
        <f t="shared" si="66"/>
        <v/>
      </c>
      <c r="Q1474" s="2" t="str">
        <f t="shared" si="67"/>
        <v/>
      </c>
      <c r="R1474" s="2" t="str">
        <f t="shared" si="68"/>
        <v/>
      </c>
      <c r="S1474" s="2" t="str">
        <f>IFERROR(IF($F1474="","",INDEX(リスト!$C:$C,MATCH($F1474,リスト!$B:$B,0))),"")</f>
        <v/>
      </c>
      <c r="T1474" s="2" t="str">
        <f>IFERROR(IF($K1474="","",INDEX(リスト!$F:$F,MATCH($K1474,リスト!$E:$E,0))),"")</f>
        <v/>
      </c>
      <c r="U1474" s="2" t="str">
        <f>IF($B1474="","",RIGHT($G1474*1000+200+COUNTIF($G$2:$G1474,$G1474),9))</f>
        <v/>
      </c>
      <c r="V1474" s="2" t="str">
        <f>IF(OR($B1474="",設定!$I$15="",設定!$I$15="独立"),"",IF($M1474="","　－　",IF($L1474="",IF(設定!$I$15="所・名","　－　・"&amp;$M1474,IF(設定!$I$15="所/名","　－　 / "&amp;$M1474,IF(設定!$I$15="(所)名","(　－　) "&amp;$M1474,IF(設定!$I$15="名・所",$M1474&amp;"・　－　",IF(設定!$I$15="名/所",$M1474&amp;" / 　－　",IF(設定!$I$15="名(所)",$M1474&amp;"(　－　)")))))),IF(設定!$I$15="所・名",INDEX(リスト!$S$2:$S$48,MATCH($L1474,リスト!$R$2:$R$48,0))&amp;"・"&amp;$M1474,IF(設定!$I$15="所/名",INDEX(リスト!$S$2:$S$48,MATCH($L1474,リスト!$R$2:$R$48,0))&amp;" / "&amp;$M1474,IF(設定!$I$15="(所)名","("&amp;INDEX(リスト!$S$2:$S$48,MATCH($L1474,リスト!$R$2:$R$48,0))&amp;") "&amp;$M1474,IF(設定!$I$15="名・所",$M1474&amp;"・"&amp;INDEX(リスト!$S$2:$S$48,MATCH($L1474,リスト!$R$2:$R$48,0)),IF(設定!$I$15="名/所",$M1474&amp;" / "&amp;INDEX(リスト!$S$2:$S$48,MATCH($L1474,リスト!$R$2:$R$48,0)),IF(設定!$I$15="名(所)",$M1474&amp;" ("&amp;INDEX(リスト!$S$2:$S$48,MATCH($L1474,リスト!$R$2:$R$48,0))&amp;")")))))))))</f>
        <v/>
      </c>
    </row>
    <row r="1475" spans="15:22" x14ac:dyDescent="0.4">
      <c r="O1475" s="2" t="str">
        <f>IFERROR(IF($B1475="","",INDEX(所属情報!$E:$E,MATCH($A1475,所属情報!$A:$A,0))),"")</f>
        <v/>
      </c>
      <c r="P1475" s="2" t="str">
        <f t="shared" ref="P1475:P1538" si="69">IF($C1475="","",IF($E1475="",$C1475,$C1475&amp;" ("&amp;$E1475&amp;")"))</f>
        <v/>
      </c>
      <c r="Q1475" s="2" t="str">
        <f t="shared" ref="Q1475:Q1538" si="70">IF($D1475="","",ASC($D1475))</f>
        <v/>
      </c>
      <c r="R1475" s="2" t="str">
        <f t="shared" ref="R1475:R1538" si="71">IF($I1475="","",UPPER($I1475)&amp;" "&amp;UPPER(LEFT($J1475,1))&amp;LOWER(RIGHT($J1475,LEN($J1475)-1))&amp;" ("&amp;MID($G1475,3,2)&amp;")")</f>
        <v/>
      </c>
      <c r="S1475" s="2" t="str">
        <f>IFERROR(IF($F1475="","",INDEX(リスト!$C:$C,MATCH($F1475,リスト!$B:$B,0))),"")</f>
        <v/>
      </c>
      <c r="T1475" s="2" t="str">
        <f>IFERROR(IF($K1475="","",INDEX(リスト!$F:$F,MATCH($K1475,リスト!$E:$E,0))),"")</f>
        <v/>
      </c>
      <c r="U1475" s="2" t="str">
        <f>IF($B1475="","",RIGHT($G1475*1000+200+COUNTIF($G$2:$G1475,$G1475),9))</f>
        <v/>
      </c>
      <c r="V1475" s="2" t="str">
        <f>IF(OR($B1475="",設定!$I$15="",設定!$I$15="独立"),"",IF($M1475="","　－　",IF($L1475="",IF(設定!$I$15="所・名","　－　・"&amp;$M1475,IF(設定!$I$15="所/名","　－　 / "&amp;$M1475,IF(設定!$I$15="(所)名","(　－　) "&amp;$M1475,IF(設定!$I$15="名・所",$M1475&amp;"・　－　",IF(設定!$I$15="名/所",$M1475&amp;" / 　－　",IF(設定!$I$15="名(所)",$M1475&amp;"(　－　)")))))),IF(設定!$I$15="所・名",INDEX(リスト!$S$2:$S$48,MATCH($L1475,リスト!$R$2:$R$48,0))&amp;"・"&amp;$M1475,IF(設定!$I$15="所/名",INDEX(リスト!$S$2:$S$48,MATCH($L1475,リスト!$R$2:$R$48,0))&amp;" / "&amp;$M1475,IF(設定!$I$15="(所)名","("&amp;INDEX(リスト!$S$2:$S$48,MATCH($L1475,リスト!$R$2:$R$48,0))&amp;") "&amp;$M1475,IF(設定!$I$15="名・所",$M1475&amp;"・"&amp;INDEX(リスト!$S$2:$S$48,MATCH($L1475,リスト!$R$2:$R$48,0)),IF(設定!$I$15="名/所",$M1475&amp;" / "&amp;INDEX(リスト!$S$2:$S$48,MATCH($L1475,リスト!$R$2:$R$48,0)),IF(設定!$I$15="名(所)",$M1475&amp;" ("&amp;INDEX(リスト!$S$2:$S$48,MATCH($L1475,リスト!$R$2:$R$48,0))&amp;")")))))))))</f>
        <v/>
      </c>
    </row>
    <row r="1476" spans="15:22" x14ac:dyDescent="0.4">
      <c r="O1476" s="2" t="str">
        <f>IFERROR(IF($B1476="","",INDEX(所属情報!$E:$E,MATCH($A1476,所属情報!$A:$A,0))),"")</f>
        <v/>
      </c>
      <c r="P1476" s="2" t="str">
        <f t="shared" si="69"/>
        <v/>
      </c>
      <c r="Q1476" s="2" t="str">
        <f t="shared" si="70"/>
        <v/>
      </c>
      <c r="R1476" s="2" t="str">
        <f t="shared" si="71"/>
        <v/>
      </c>
      <c r="S1476" s="2" t="str">
        <f>IFERROR(IF($F1476="","",INDEX(リスト!$C:$C,MATCH($F1476,リスト!$B:$B,0))),"")</f>
        <v/>
      </c>
      <c r="T1476" s="2" t="str">
        <f>IFERROR(IF($K1476="","",INDEX(リスト!$F:$F,MATCH($K1476,リスト!$E:$E,0))),"")</f>
        <v/>
      </c>
      <c r="U1476" s="2" t="str">
        <f>IF($B1476="","",RIGHT($G1476*1000+200+COUNTIF($G$2:$G1476,$G1476),9))</f>
        <v/>
      </c>
      <c r="V1476" s="2" t="str">
        <f>IF(OR($B1476="",設定!$I$15="",設定!$I$15="独立"),"",IF($M1476="","　－　",IF($L1476="",IF(設定!$I$15="所・名","　－　・"&amp;$M1476,IF(設定!$I$15="所/名","　－　 / "&amp;$M1476,IF(設定!$I$15="(所)名","(　－　) "&amp;$M1476,IF(設定!$I$15="名・所",$M1476&amp;"・　－　",IF(設定!$I$15="名/所",$M1476&amp;" / 　－　",IF(設定!$I$15="名(所)",$M1476&amp;"(　－　)")))))),IF(設定!$I$15="所・名",INDEX(リスト!$S$2:$S$48,MATCH($L1476,リスト!$R$2:$R$48,0))&amp;"・"&amp;$M1476,IF(設定!$I$15="所/名",INDEX(リスト!$S$2:$S$48,MATCH($L1476,リスト!$R$2:$R$48,0))&amp;" / "&amp;$M1476,IF(設定!$I$15="(所)名","("&amp;INDEX(リスト!$S$2:$S$48,MATCH($L1476,リスト!$R$2:$R$48,0))&amp;") "&amp;$M1476,IF(設定!$I$15="名・所",$M1476&amp;"・"&amp;INDEX(リスト!$S$2:$S$48,MATCH($L1476,リスト!$R$2:$R$48,0)),IF(設定!$I$15="名/所",$M1476&amp;" / "&amp;INDEX(リスト!$S$2:$S$48,MATCH($L1476,リスト!$R$2:$R$48,0)),IF(設定!$I$15="名(所)",$M1476&amp;" ("&amp;INDEX(リスト!$S$2:$S$48,MATCH($L1476,リスト!$R$2:$R$48,0))&amp;")")))))))))</f>
        <v/>
      </c>
    </row>
    <row r="1477" spans="15:22" x14ac:dyDescent="0.4">
      <c r="O1477" s="2" t="str">
        <f>IFERROR(IF($B1477="","",INDEX(所属情報!$E:$E,MATCH($A1477,所属情報!$A:$A,0))),"")</f>
        <v/>
      </c>
      <c r="P1477" s="2" t="str">
        <f t="shared" si="69"/>
        <v/>
      </c>
      <c r="Q1477" s="2" t="str">
        <f t="shared" si="70"/>
        <v/>
      </c>
      <c r="R1477" s="2" t="str">
        <f t="shared" si="71"/>
        <v/>
      </c>
      <c r="S1477" s="2" t="str">
        <f>IFERROR(IF($F1477="","",INDEX(リスト!$C:$C,MATCH($F1477,リスト!$B:$B,0))),"")</f>
        <v/>
      </c>
      <c r="T1477" s="2" t="str">
        <f>IFERROR(IF($K1477="","",INDEX(リスト!$F:$F,MATCH($K1477,リスト!$E:$E,0))),"")</f>
        <v/>
      </c>
      <c r="U1477" s="2" t="str">
        <f>IF($B1477="","",RIGHT($G1477*1000+200+COUNTIF($G$2:$G1477,$G1477),9))</f>
        <v/>
      </c>
      <c r="V1477" s="2" t="str">
        <f>IF(OR($B1477="",設定!$I$15="",設定!$I$15="独立"),"",IF($M1477="","　－　",IF($L1477="",IF(設定!$I$15="所・名","　－　・"&amp;$M1477,IF(設定!$I$15="所/名","　－　 / "&amp;$M1477,IF(設定!$I$15="(所)名","(　－　) "&amp;$M1477,IF(設定!$I$15="名・所",$M1477&amp;"・　－　",IF(設定!$I$15="名/所",$M1477&amp;" / 　－　",IF(設定!$I$15="名(所)",$M1477&amp;"(　－　)")))))),IF(設定!$I$15="所・名",INDEX(リスト!$S$2:$S$48,MATCH($L1477,リスト!$R$2:$R$48,0))&amp;"・"&amp;$M1477,IF(設定!$I$15="所/名",INDEX(リスト!$S$2:$S$48,MATCH($L1477,リスト!$R$2:$R$48,0))&amp;" / "&amp;$M1477,IF(設定!$I$15="(所)名","("&amp;INDEX(リスト!$S$2:$S$48,MATCH($L1477,リスト!$R$2:$R$48,0))&amp;") "&amp;$M1477,IF(設定!$I$15="名・所",$M1477&amp;"・"&amp;INDEX(リスト!$S$2:$S$48,MATCH($L1477,リスト!$R$2:$R$48,0)),IF(設定!$I$15="名/所",$M1477&amp;" / "&amp;INDEX(リスト!$S$2:$S$48,MATCH($L1477,リスト!$R$2:$R$48,0)),IF(設定!$I$15="名(所)",$M1477&amp;" ("&amp;INDEX(リスト!$S$2:$S$48,MATCH($L1477,リスト!$R$2:$R$48,0))&amp;")")))))))))</f>
        <v/>
      </c>
    </row>
    <row r="1478" spans="15:22" x14ac:dyDescent="0.4">
      <c r="O1478" s="2" t="str">
        <f>IFERROR(IF($B1478="","",INDEX(所属情報!$E:$E,MATCH($A1478,所属情報!$A:$A,0))),"")</f>
        <v/>
      </c>
      <c r="P1478" s="2" t="str">
        <f t="shared" si="69"/>
        <v/>
      </c>
      <c r="Q1478" s="2" t="str">
        <f t="shared" si="70"/>
        <v/>
      </c>
      <c r="R1478" s="2" t="str">
        <f t="shared" si="71"/>
        <v/>
      </c>
      <c r="S1478" s="2" t="str">
        <f>IFERROR(IF($F1478="","",INDEX(リスト!$C:$C,MATCH($F1478,リスト!$B:$B,0))),"")</f>
        <v/>
      </c>
      <c r="T1478" s="2" t="str">
        <f>IFERROR(IF($K1478="","",INDEX(リスト!$F:$F,MATCH($K1478,リスト!$E:$E,0))),"")</f>
        <v/>
      </c>
      <c r="U1478" s="2" t="str">
        <f>IF($B1478="","",RIGHT($G1478*1000+200+COUNTIF($G$2:$G1478,$G1478),9))</f>
        <v/>
      </c>
      <c r="V1478" s="2" t="str">
        <f>IF(OR($B1478="",設定!$I$15="",設定!$I$15="独立"),"",IF($M1478="","　－　",IF($L1478="",IF(設定!$I$15="所・名","　－　・"&amp;$M1478,IF(設定!$I$15="所/名","　－　 / "&amp;$M1478,IF(設定!$I$15="(所)名","(　－　) "&amp;$M1478,IF(設定!$I$15="名・所",$M1478&amp;"・　－　",IF(設定!$I$15="名/所",$M1478&amp;" / 　－　",IF(設定!$I$15="名(所)",$M1478&amp;"(　－　)")))))),IF(設定!$I$15="所・名",INDEX(リスト!$S$2:$S$48,MATCH($L1478,リスト!$R$2:$R$48,0))&amp;"・"&amp;$M1478,IF(設定!$I$15="所/名",INDEX(リスト!$S$2:$S$48,MATCH($L1478,リスト!$R$2:$R$48,0))&amp;" / "&amp;$M1478,IF(設定!$I$15="(所)名","("&amp;INDEX(リスト!$S$2:$S$48,MATCH($L1478,リスト!$R$2:$R$48,0))&amp;") "&amp;$M1478,IF(設定!$I$15="名・所",$M1478&amp;"・"&amp;INDEX(リスト!$S$2:$S$48,MATCH($L1478,リスト!$R$2:$R$48,0)),IF(設定!$I$15="名/所",$M1478&amp;" / "&amp;INDEX(リスト!$S$2:$S$48,MATCH($L1478,リスト!$R$2:$R$48,0)),IF(設定!$I$15="名(所)",$M1478&amp;" ("&amp;INDEX(リスト!$S$2:$S$48,MATCH($L1478,リスト!$R$2:$R$48,0))&amp;")")))))))))</f>
        <v/>
      </c>
    </row>
    <row r="1479" spans="15:22" x14ac:dyDescent="0.4">
      <c r="O1479" s="2" t="str">
        <f>IFERROR(IF($B1479="","",INDEX(所属情報!$E:$E,MATCH($A1479,所属情報!$A:$A,0))),"")</f>
        <v/>
      </c>
      <c r="P1479" s="2" t="str">
        <f t="shared" si="69"/>
        <v/>
      </c>
      <c r="Q1479" s="2" t="str">
        <f t="shared" si="70"/>
        <v/>
      </c>
      <c r="R1479" s="2" t="str">
        <f t="shared" si="71"/>
        <v/>
      </c>
      <c r="S1479" s="2" t="str">
        <f>IFERROR(IF($F1479="","",INDEX(リスト!$C:$C,MATCH($F1479,リスト!$B:$B,0))),"")</f>
        <v/>
      </c>
      <c r="T1479" s="2" t="str">
        <f>IFERROR(IF($K1479="","",INDEX(リスト!$F:$F,MATCH($K1479,リスト!$E:$E,0))),"")</f>
        <v/>
      </c>
      <c r="U1479" s="2" t="str">
        <f>IF($B1479="","",RIGHT($G1479*1000+200+COUNTIF($G$2:$G1479,$G1479),9))</f>
        <v/>
      </c>
      <c r="V1479" s="2" t="str">
        <f>IF(OR($B1479="",設定!$I$15="",設定!$I$15="独立"),"",IF($M1479="","　－　",IF($L1479="",IF(設定!$I$15="所・名","　－　・"&amp;$M1479,IF(設定!$I$15="所/名","　－　 / "&amp;$M1479,IF(設定!$I$15="(所)名","(　－　) "&amp;$M1479,IF(設定!$I$15="名・所",$M1479&amp;"・　－　",IF(設定!$I$15="名/所",$M1479&amp;" / 　－　",IF(設定!$I$15="名(所)",$M1479&amp;"(　－　)")))))),IF(設定!$I$15="所・名",INDEX(リスト!$S$2:$S$48,MATCH($L1479,リスト!$R$2:$R$48,0))&amp;"・"&amp;$M1479,IF(設定!$I$15="所/名",INDEX(リスト!$S$2:$S$48,MATCH($L1479,リスト!$R$2:$R$48,0))&amp;" / "&amp;$M1479,IF(設定!$I$15="(所)名","("&amp;INDEX(リスト!$S$2:$S$48,MATCH($L1479,リスト!$R$2:$R$48,0))&amp;") "&amp;$M1479,IF(設定!$I$15="名・所",$M1479&amp;"・"&amp;INDEX(リスト!$S$2:$S$48,MATCH($L1479,リスト!$R$2:$R$48,0)),IF(設定!$I$15="名/所",$M1479&amp;" / "&amp;INDEX(リスト!$S$2:$S$48,MATCH($L1479,リスト!$R$2:$R$48,0)),IF(設定!$I$15="名(所)",$M1479&amp;" ("&amp;INDEX(リスト!$S$2:$S$48,MATCH($L1479,リスト!$R$2:$R$48,0))&amp;")")))))))))</f>
        <v/>
      </c>
    </row>
    <row r="1480" spans="15:22" x14ac:dyDescent="0.4">
      <c r="O1480" s="2" t="str">
        <f>IFERROR(IF($B1480="","",INDEX(所属情報!$E:$E,MATCH($A1480,所属情報!$A:$A,0))),"")</f>
        <v/>
      </c>
      <c r="P1480" s="2" t="str">
        <f t="shared" si="69"/>
        <v/>
      </c>
      <c r="Q1480" s="2" t="str">
        <f t="shared" si="70"/>
        <v/>
      </c>
      <c r="R1480" s="2" t="str">
        <f t="shared" si="71"/>
        <v/>
      </c>
      <c r="S1480" s="2" t="str">
        <f>IFERROR(IF($F1480="","",INDEX(リスト!$C:$C,MATCH($F1480,リスト!$B:$B,0))),"")</f>
        <v/>
      </c>
      <c r="T1480" s="2" t="str">
        <f>IFERROR(IF($K1480="","",INDEX(リスト!$F:$F,MATCH($K1480,リスト!$E:$E,0))),"")</f>
        <v/>
      </c>
      <c r="U1480" s="2" t="str">
        <f>IF($B1480="","",RIGHT($G1480*1000+200+COUNTIF($G$2:$G1480,$G1480),9))</f>
        <v/>
      </c>
      <c r="V1480" s="2" t="str">
        <f>IF(OR($B1480="",設定!$I$15="",設定!$I$15="独立"),"",IF($M1480="","　－　",IF($L1480="",IF(設定!$I$15="所・名","　－　・"&amp;$M1480,IF(設定!$I$15="所/名","　－　 / "&amp;$M1480,IF(設定!$I$15="(所)名","(　－　) "&amp;$M1480,IF(設定!$I$15="名・所",$M1480&amp;"・　－　",IF(設定!$I$15="名/所",$M1480&amp;" / 　－　",IF(設定!$I$15="名(所)",$M1480&amp;"(　－　)")))))),IF(設定!$I$15="所・名",INDEX(リスト!$S$2:$S$48,MATCH($L1480,リスト!$R$2:$R$48,0))&amp;"・"&amp;$M1480,IF(設定!$I$15="所/名",INDEX(リスト!$S$2:$S$48,MATCH($L1480,リスト!$R$2:$R$48,0))&amp;" / "&amp;$M1480,IF(設定!$I$15="(所)名","("&amp;INDEX(リスト!$S$2:$S$48,MATCH($L1480,リスト!$R$2:$R$48,0))&amp;") "&amp;$M1480,IF(設定!$I$15="名・所",$M1480&amp;"・"&amp;INDEX(リスト!$S$2:$S$48,MATCH($L1480,リスト!$R$2:$R$48,0)),IF(設定!$I$15="名/所",$M1480&amp;" / "&amp;INDEX(リスト!$S$2:$S$48,MATCH($L1480,リスト!$R$2:$R$48,0)),IF(設定!$I$15="名(所)",$M1480&amp;" ("&amp;INDEX(リスト!$S$2:$S$48,MATCH($L1480,リスト!$R$2:$R$48,0))&amp;")")))))))))</f>
        <v/>
      </c>
    </row>
    <row r="1481" spans="15:22" x14ac:dyDescent="0.4">
      <c r="O1481" s="2" t="str">
        <f>IFERROR(IF($B1481="","",INDEX(所属情報!$E:$E,MATCH($A1481,所属情報!$A:$A,0))),"")</f>
        <v/>
      </c>
      <c r="P1481" s="2" t="str">
        <f t="shared" si="69"/>
        <v/>
      </c>
      <c r="Q1481" s="2" t="str">
        <f t="shared" si="70"/>
        <v/>
      </c>
      <c r="R1481" s="2" t="str">
        <f t="shared" si="71"/>
        <v/>
      </c>
      <c r="S1481" s="2" t="str">
        <f>IFERROR(IF($F1481="","",INDEX(リスト!$C:$C,MATCH($F1481,リスト!$B:$B,0))),"")</f>
        <v/>
      </c>
      <c r="T1481" s="2" t="str">
        <f>IFERROR(IF($K1481="","",INDEX(リスト!$F:$F,MATCH($K1481,リスト!$E:$E,0))),"")</f>
        <v/>
      </c>
      <c r="U1481" s="2" t="str">
        <f>IF($B1481="","",RIGHT($G1481*1000+200+COUNTIF($G$2:$G1481,$G1481),9))</f>
        <v/>
      </c>
      <c r="V1481" s="2" t="str">
        <f>IF(OR($B1481="",設定!$I$15="",設定!$I$15="独立"),"",IF($M1481="","　－　",IF($L1481="",IF(設定!$I$15="所・名","　－　・"&amp;$M1481,IF(設定!$I$15="所/名","　－　 / "&amp;$M1481,IF(設定!$I$15="(所)名","(　－　) "&amp;$M1481,IF(設定!$I$15="名・所",$M1481&amp;"・　－　",IF(設定!$I$15="名/所",$M1481&amp;" / 　－　",IF(設定!$I$15="名(所)",$M1481&amp;"(　－　)")))))),IF(設定!$I$15="所・名",INDEX(リスト!$S$2:$S$48,MATCH($L1481,リスト!$R$2:$R$48,0))&amp;"・"&amp;$M1481,IF(設定!$I$15="所/名",INDEX(リスト!$S$2:$S$48,MATCH($L1481,リスト!$R$2:$R$48,0))&amp;" / "&amp;$M1481,IF(設定!$I$15="(所)名","("&amp;INDEX(リスト!$S$2:$S$48,MATCH($L1481,リスト!$R$2:$R$48,0))&amp;") "&amp;$M1481,IF(設定!$I$15="名・所",$M1481&amp;"・"&amp;INDEX(リスト!$S$2:$S$48,MATCH($L1481,リスト!$R$2:$R$48,0)),IF(設定!$I$15="名/所",$M1481&amp;" / "&amp;INDEX(リスト!$S$2:$S$48,MATCH($L1481,リスト!$R$2:$R$48,0)),IF(設定!$I$15="名(所)",$M1481&amp;" ("&amp;INDEX(リスト!$S$2:$S$48,MATCH($L1481,リスト!$R$2:$R$48,0))&amp;")")))))))))</f>
        <v/>
      </c>
    </row>
    <row r="1482" spans="15:22" x14ac:dyDescent="0.4">
      <c r="O1482" s="2" t="str">
        <f>IFERROR(IF($B1482="","",INDEX(所属情報!$E:$E,MATCH($A1482,所属情報!$A:$A,0))),"")</f>
        <v/>
      </c>
      <c r="P1482" s="2" t="str">
        <f t="shared" si="69"/>
        <v/>
      </c>
      <c r="Q1482" s="2" t="str">
        <f t="shared" si="70"/>
        <v/>
      </c>
      <c r="R1482" s="2" t="str">
        <f t="shared" si="71"/>
        <v/>
      </c>
      <c r="S1482" s="2" t="str">
        <f>IFERROR(IF($F1482="","",INDEX(リスト!$C:$C,MATCH($F1482,リスト!$B:$B,0))),"")</f>
        <v/>
      </c>
      <c r="T1482" s="2" t="str">
        <f>IFERROR(IF($K1482="","",INDEX(リスト!$F:$F,MATCH($K1482,リスト!$E:$E,0))),"")</f>
        <v/>
      </c>
      <c r="U1482" s="2" t="str">
        <f>IF($B1482="","",RIGHT($G1482*1000+200+COUNTIF($G$2:$G1482,$G1482),9))</f>
        <v/>
      </c>
      <c r="V1482" s="2" t="str">
        <f>IF(OR($B1482="",設定!$I$15="",設定!$I$15="独立"),"",IF($M1482="","　－　",IF($L1482="",IF(設定!$I$15="所・名","　－　・"&amp;$M1482,IF(設定!$I$15="所/名","　－　 / "&amp;$M1482,IF(設定!$I$15="(所)名","(　－　) "&amp;$M1482,IF(設定!$I$15="名・所",$M1482&amp;"・　－　",IF(設定!$I$15="名/所",$M1482&amp;" / 　－　",IF(設定!$I$15="名(所)",$M1482&amp;"(　－　)")))))),IF(設定!$I$15="所・名",INDEX(リスト!$S$2:$S$48,MATCH($L1482,リスト!$R$2:$R$48,0))&amp;"・"&amp;$M1482,IF(設定!$I$15="所/名",INDEX(リスト!$S$2:$S$48,MATCH($L1482,リスト!$R$2:$R$48,0))&amp;" / "&amp;$M1482,IF(設定!$I$15="(所)名","("&amp;INDEX(リスト!$S$2:$S$48,MATCH($L1482,リスト!$R$2:$R$48,0))&amp;") "&amp;$M1482,IF(設定!$I$15="名・所",$M1482&amp;"・"&amp;INDEX(リスト!$S$2:$S$48,MATCH($L1482,リスト!$R$2:$R$48,0)),IF(設定!$I$15="名/所",$M1482&amp;" / "&amp;INDEX(リスト!$S$2:$S$48,MATCH($L1482,リスト!$R$2:$R$48,0)),IF(設定!$I$15="名(所)",$M1482&amp;" ("&amp;INDEX(リスト!$S$2:$S$48,MATCH($L1482,リスト!$R$2:$R$48,0))&amp;")")))))))))</f>
        <v/>
      </c>
    </row>
    <row r="1483" spans="15:22" x14ac:dyDescent="0.4">
      <c r="O1483" s="2" t="str">
        <f>IFERROR(IF($B1483="","",INDEX(所属情報!$E:$E,MATCH($A1483,所属情報!$A:$A,0))),"")</f>
        <v/>
      </c>
      <c r="P1483" s="2" t="str">
        <f t="shared" si="69"/>
        <v/>
      </c>
      <c r="Q1483" s="2" t="str">
        <f t="shared" si="70"/>
        <v/>
      </c>
      <c r="R1483" s="2" t="str">
        <f t="shared" si="71"/>
        <v/>
      </c>
      <c r="S1483" s="2" t="str">
        <f>IFERROR(IF($F1483="","",INDEX(リスト!$C:$C,MATCH($F1483,リスト!$B:$B,0))),"")</f>
        <v/>
      </c>
      <c r="T1483" s="2" t="str">
        <f>IFERROR(IF($K1483="","",INDEX(リスト!$F:$F,MATCH($K1483,リスト!$E:$E,0))),"")</f>
        <v/>
      </c>
      <c r="U1483" s="2" t="str">
        <f>IF($B1483="","",RIGHT($G1483*1000+200+COUNTIF($G$2:$G1483,$G1483),9))</f>
        <v/>
      </c>
      <c r="V1483" s="2" t="str">
        <f>IF(OR($B1483="",設定!$I$15="",設定!$I$15="独立"),"",IF($M1483="","　－　",IF($L1483="",IF(設定!$I$15="所・名","　－　・"&amp;$M1483,IF(設定!$I$15="所/名","　－　 / "&amp;$M1483,IF(設定!$I$15="(所)名","(　－　) "&amp;$M1483,IF(設定!$I$15="名・所",$M1483&amp;"・　－　",IF(設定!$I$15="名/所",$M1483&amp;" / 　－　",IF(設定!$I$15="名(所)",$M1483&amp;"(　－　)")))))),IF(設定!$I$15="所・名",INDEX(リスト!$S$2:$S$48,MATCH($L1483,リスト!$R$2:$R$48,0))&amp;"・"&amp;$M1483,IF(設定!$I$15="所/名",INDEX(リスト!$S$2:$S$48,MATCH($L1483,リスト!$R$2:$R$48,0))&amp;" / "&amp;$M1483,IF(設定!$I$15="(所)名","("&amp;INDEX(リスト!$S$2:$S$48,MATCH($L1483,リスト!$R$2:$R$48,0))&amp;") "&amp;$M1483,IF(設定!$I$15="名・所",$M1483&amp;"・"&amp;INDEX(リスト!$S$2:$S$48,MATCH($L1483,リスト!$R$2:$R$48,0)),IF(設定!$I$15="名/所",$M1483&amp;" / "&amp;INDEX(リスト!$S$2:$S$48,MATCH($L1483,リスト!$R$2:$R$48,0)),IF(設定!$I$15="名(所)",$M1483&amp;" ("&amp;INDEX(リスト!$S$2:$S$48,MATCH($L1483,リスト!$R$2:$R$48,0))&amp;")")))))))))</f>
        <v/>
      </c>
    </row>
    <row r="1484" spans="15:22" x14ac:dyDescent="0.4">
      <c r="O1484" s="2" t="str">
        <f>IFERROR(IF($B1484="","",INDEX(所属情報!$E:$E,MATCH($A1484,所属情報!$A:$A,0))),"")</f>
        <v/>
      </c>
      <c r="P1484" s="2" t="str">
        <f t="shared" si="69"/>
        <v/>
      </c>
      <c r="Q1484" s="2" t="str">
        <f t="shared" si="70"/>
        <v/>
      </c>
      <c r="R1484" s="2" t="str">
        <f t="shared" si="71"/>
        <v/>
      </c>
      <c r="S1484" s="2" t="str">
        <f>IFERROR(IF($F1484="","",INDEX(リスト!$C:$C,MATCH($F1484,リスト!$B:$B,0))),"")</f>
        <v/>
      </c>
      <c r="T1484" s="2" t="str">
        <f>IFERROR(IF($K1484="","",INDEX(リスト!$F:$F,MATCH($K1484,リスト!$E:$E,0))),"")</f>
        <v/>
      </c>
      <c r="U1484" s="2" t="str">
        <f>IF($B1484="","",RIGHT($G1484*1000+200+COUNTIF($G$2:$G1484,$G1484),9))</f>
        <v/>
      </c>
      <c r="V1484" s="2" t="str">
        <f>IF(OR($B1484="",設定!$I$15="",設定!$I$15="独立"),"",IF($M1484="","　－　",IF($L1484="",IF(設定!$I$15="所・名","　－　・"&amp;$M1484,IF(設定!$I$15="所/名","　－　 / "&amp;$M1484,IF(設定!$I$15="(所)名","(　－　) "&amp;$M1484,IF(設定!$I$15="名・所",$M1484&amp;"・　－　",IF(設定!$I$15="名/所",$M1484&amp;" / 　－　",IF(設定!$I$15="名(所)",$M1484&amp;"(　－　)")))))),IF(設定!$I$15="所・名",INDEX(リスト!$S$2:$S$48,MATCH($L1484,リスト!$R$2:$R$48,0))&amp;"・"&amp;$M1484,IF(設定!$I$15="所/名",INDEX(リスト!$S$2:$S$48,MATCH($L1484,リスト!$R$2:$R$48,0))&amp;" / "&amp;$M1484,IF(設定!$I$15="(所)名","("&amp;INDEX(リスト!$S$2:$S$48,MATCH($L1484,リスト!$R$2:$R$48,0))&amp;") "&amp;$M1484,IF(設定!$I$15="名・所",$M1484&amp;"・"&amp;INDEX(リスト!$S$2:$S$48,MATCH($L1484,リスト!$R$2:$R$48,0)),IF(設定!$I$15="名/所",$M1484&amp;" / "&amp;INDEX(リスト!$S$2:$S$48,MATCH($L1484,リスト!$R$2:$R$48,0)),IF(設定!$I$15="名(所)",$M1484&amp;" ("&amp;INDEX(リスト!$S$2:$S$48,MATCH($L1484,リスト!$R$2:$R$48,0))&amp;")")))))))))</f>
        <v/>
      </c>
    </row>
    <row r="1485" spans="15:22" x14ac:dyDescent="0.4">
      <c r="O1485" s="2" t="str">
        <f>IFERROR(IF($B1485="","",INDEX(所属情報!$E:$E,MATCH($A1485,所属情報!$A:$A,0))),"")</f>
        <v/>
      </c>
      <c r="P1485" s="2" t="str">
        <f t="shared" si="69"/>
        <v/>
      </c>
      <c r="Q1485" s="2" t="str">
        <f t="shared" si="70"/>
        <v/>
      </c>
      <c r="R1485" s="2" t="str">
        <f t="shared" si="71"/>
        <v/>
      </c>
      <c r="S1485" s="2" t="str">
        <f>IFERROR(IF($F1485="","",INDEX(リスト!$C:$C,MATCH($F1485,リスト!$B:$B,0))),"")</f>
        <v/>
      </c>
      <c r="T1485" s="2" t="str">
        <f>IFERROR(IF($K1485="","",INDEX(リスト!$F:$F,MATCH($K1485,リスト!$E:$E,0))),"")</f>
        <v/>
      </c>
      <c r="U1485" s="2" t="str">
        <f>IF($B1485="","",RIGHT($G1485*1000+200+COUNTIF($G$2:$G1485,$G1485),9))</f>
        <v/>
      </c>
      <c r="V1485" s="2" t="str">
        <f>IF(OR($B1485="",設定!$I$15="",設定!$I$15="独立"),"",IF($M1485="","　－　",IF($L1485="",IF(設定!$I$15="所・名","　－　・"&amp;$M1485,IF(設定!$I$15="所/名","　－　 / "&amp;$M1485,IF(設定!$I$15="(所)名","(　－　) "&amp;$M1485,IF(設定!$I$15="名・所",$M1485&amp;"・　－　",IF(設定!$I$15="名/所",$M1485&amp;" / 　－　",IF(設定!$I$15="名(所)",$M1485&amp;"(　－　)")))))),IF(設定!$I$15="所・名",INDEX(リスト!$S$2:$S$48,MATCH($L1485,リスト!$R$2:$R$48,0))&amp;"・"&amp;$M1485,IF(設定!$I$15="所/名",INDEX(リスト!$S$2:$S$48,MATCH($L1485,リスト!$R$2:$R$48,0))&amp;" / "&amp;$M1485,IF(設定!$I$15="(所)名","("&amp;INDEX(リスト!$S$2:$S$48,MATCH($L1485,リスト!$R$2:$R$48,0))&amp;") "&amp;$M1485,IF(設定!$I$15="名・所",$M1485&amp;"・"&amp;INDEX(リスト!$S$2:$S$48,MATCH($L1485,リスト!$R$2:$R$48,0)),IF(設定!$I$15="名/所",$M1485&amp;" / "&amp;INDEX(リスト!$S$2:$S$48,MATCH($L1485,リスト!$R$2:$R$48,0)),IF(設定!$I$15="名(所)",$M1485&amp;" ("&amp;INDEX(リスト!$S$2:$S$48,MATCH($L1485,リスト!$R$2:$R$48,0))&amp;")")))))))))</f>
        <v/>
      </c>
    </row>
    <row r="1486" spans="15:22" x14ac:dyDescent="0.4">
      <c r="O1486" s="2" t="str">
        <f>IFERROR(IF($B1486="","",INDEX(所属情報!$E:$E,MATCH($A1486,所属情報!$A:$A,0))),"")</f>
        <v/>
      </c>
      <c r="P1486" s="2" t="str">
        <f t="shared" si="69"/>
        <v/>
      </c>
      <c r="Q1486" s="2" t="str">
        <f t="shared" si="70"/>
        <v/>
      </c>
      <c r="R1486" s="2" t="str">
        <f t="shared" si="71"/>
        <v/>
      </c>
      <c r="S1486" s="2" t="str">
        <f>IFERROR(IF($F1486="","",INDEX(リスト!$C:$C,MATCH($F1486,リスト!$B:$B,0))),"")</f>
        <v/>
      </c>
      <c r="T1486" s="2" t="str">
        <f>IFERROR(IF($K1486="","",INDEX(リスト!$F:$F,MATCH($K1486,リスト!$E:$E,0))),"")</f>
        <v/>
      </c>
      <c r="U1486" s="2" t="str">
        <f>IF($B1486="","",RIGHT($G1486*1000+200+COUNTIF($G$2:$G1486,$G1486),9))</f>
        <v/>
      </c>
      <c r="V1486" s="2" t="str">
        <f>IF(OR($B1486="",設定!$I$15="",設定!$I$15="独立"),"",IF($M1486="","　－　",IF($L1486="",IF(設定!$I$15="所・名","　－　・"&amp;$M1486,IF(設定!$I$15="所/名","　－　 / "&amp;$M1486,IF(設定!$I$15="(所)名","(　－　) "&amp;$M1486,IF(設定!$I$15="名・所",$M1486&amp;"・　－　",IF(設定!$I$15="名/所",$M1486&amp;" / 　－　",IF(設定!$I$15="名(所)",$M1486&amp;"(　－　)")))))),IF(設定!$I$15="所・名",INDEX(リスト!$S$2:$S$48,MATCH($L1486,リスト!$R$2:$R$48,0))&amp;"・"&amp;$M1486,IF(設定!$I$15="所/名",INDEX(リスト!$S$2:$S$48,MATCH($L1486,リスト!$R$2:$R$48,0))&amp;" / "&amp;$M1486,IF(設定!$I$15="(所)名","("&amp;INDEX(リスト!$S$2:$S$48,MATCH($L1486,リスト!$R$2:$R$48,0))&amp;") "&amp;$M1486,IF(設定!$I$15="名・所",$M1486&amp;"・"&amp;INDEX(リスト!$S$2:$S$48,MATCH($L1486,リスト!$R$2:$R$48,0)),IF(設定!$I$15="名/所",$M1486&amp;" / "&amp;INDEX(リスト!$S$2:$S$48,MATCH($L1486,リスト!$R$2:$R$48,0)),IF(設定!$I$15="名(所)",$M1486&amp;" ("&amp;INDEX(リスト!$S$2:$S$48,MATCH($L1486,リスト!$R$2:$R$48,0))&amp;")")))))))))</f>
        <v/>
      </c>
    </row>
    <row r="1487" spans="15:22" x14ac:dyDescent="0.4">
      <c r="O1487" s="2" t="str">
        <f>IFERROR(IF($B1487="","",INDEX(所属情報!$E:$E,MATCH($A1487,所属情報!$A:$A,0))),"")</f>
        <v/>
      </c>
      <c r="P1487" s="2" t="str">
        <f t="shared" si="69"/>
        <v/>
      </c>
      <c r="Q1487" s="2" t="str">
        <f t="shared" si="70"/>
        <v/>
      </c>
      <c r="R1487" s="2" t="str">
        <f t="shared" si="71"/>
        <v/>
      </c>
      <c r="S1487" s="2" t="str">
        <f>IFERROR(IF($F1487="","",INDEX(リスト!$C:$C,MATCH($F1487,リスト!$B:$B,0))),"")</f>
        <v/>
      </c>
      <c r="T1487" s="2" t="str">
        <f>IFERROR(IF($K1487="","",INDEX(リスト!$F:$F,MATCH($K1487,リスト!$E:$E,0))),"")</f>
        <v/>
      </c>
      <c r="U1487" s="2" t="str">
        <f>IF($B1487="","",RIGHT($G1487*1000+200+COUNTIF($G$2:$G1487,$G1487),9))</f>
        <v/>
      </c>
      <c r="V1487" s="2" t="str">
        <f>IF(OR($B1487="",設定!$I$15="",設定!$I$15="独立"),"",IF($M1487="","　－　",IF($L1487="",IF(設定!$I$15="所・名","　－　・"&amp;$M1487,IF(設定!$I$15="所/名","　－　 / "&amp;$M1487,IF(設定!$I$15="(所)名","(　－　) "&amp;$M1487,IF(設定!$I$15="名・所",$M1487&amp;"・　－　",IF(設定!$I$15="名/所",$M1487&amp;" / 　－　",IF(設定!$I$15="名(所)",$M1487&amp;"(　－　)")))))),IF(設定!$I$15="所・名",INDEX(リスト!$S$2:$S$48,MATCH($L1487,リスト!$R$2:$R$48,0))&amp;"・"&amp;$M1487,IF(設定!$I$15="所/名",INDEX(リスト!$S$2:$S$48,MATCH($L1487,リスト!$R$2:$R$48,0))&amp;" / "&amp;$M1487,IF(設定!$I$15="(所)名","("&amp;INDEX(リスト!$S$2:$S$48,MATCH($L1487,リスト!$R$2:$R$48,0))&amp;") "&amp;$M1487,IF(設定!$I$15="名・所",$M1487&amp;"・"&amp;INDEX(リスト!$S$2:$S$48,MATCH($L1487,リスト!$R$2:$R$48,0)),IF(設定!$I$15="名/所",$M1487&amp;" / "&amp;INDEX(リスト!$S$2:$S$48,MATCH($L1487,リスト!$R$2:$R$48,0)),IF(設定!$I$15="名(所)",$M1487&amp;" ("&amp;INDEX(リスト!$S$2:$S$48,MATCH($L1487,リスト!$R$2:$R$48,0))&amp;")")))))))))</f>
        <v/>
      </c>
    </row>
    <row r="1488" spans="15:22" x14ac:dyDescent="0.4">
      <c r="O1488" s="2" t="str">
        <f>IFERROR(IF($B1488="","",INDEX(所属情報!$E:$E,MATCH($A1488,所属情報!$A:$A,0))),"")</f>
        <v/>
      </c>
      <c r="P1488" s="2" t="str">
        <f t="shared" si="69"/>
        <v/>
      </c>
      <c r="Q1488" s="2" t="str">
        <f t="shared" si="70"/>
        <v/>
      </c>
      <c r="R1488" s="2" t="str">
        <f t="shared" si="71"/>
        <v/>
      </c>
      <c r="S1488" s="2" t="str">
        <f>IFERROR(IF($F1488="","",INDEX(リスト!$C:$C,MATCH($F1488,リスト!$B:$B,0))),"")</f>
        <v/>
      </c>
      <c r="T1488" s="2" t="str">
        <f>IFERROR(IF($K1488="","",INDEX(リスト!$F:$F,MATCH($K1488,リスト!$E:$E,0))),"")</f>
        <v/>
      </c>
      <c r="U1488" s="2" t="str">
        <f>IF($B1488="","",RIGHT($G1488*1000+200+COUNTIF($G$2:$G1488,$G1488),9))</f>
        <v/>
      </c>
      <c r="V1488" s="2" t="str">
        <f>IF(OR($B1488="",設定!$I$15="",設定!$I$15="独立"),"",IF($M1488="","　－　",IF($L1488="",IF(設定!$I$15="所・名","　－　・"&amp;$M1488,IF(設定!$I$15="所/名","　－　 / "&amp;$M1488,IF(設定!$I$15="(所)名","(　－　) "&amp;$M1488,IF(設定!$I$15="名・所",$M1488&amp;"・　－　",IF(設定!$I$15="名/所",$M1488&amp;" / 　－　",IF(設定!$I$15="名(所)",$M1488&amp;"(　－　)")))))),IF(設定!$I$15="所・名",INDEX(リスト!$S$2:$S$48,MATCH($L1488,リスト!$R$2:$R$48,0))&amp;"・"&amp;$M1488,IF(設定!$I$15="所/名",INDEX(リスト!$S$2:$S$48,MATCH($L1488,リスト!$R$2:$R$48,0))&amp;" / "&amp;$M1488,IF(設定!$I$15="(所)名","("&amp;INDEX(リスト!$S$2:$S$48,MATCH($L1488,リスト!$R$2:$R$48,0))&amp;") "&amp;$M1488,IF(設定!$I$15="名・所",$M1488&amp;"・"&amp;INDEX(リスト!$S$2:$S$48,MATCH($L1488,リスト!$R$2:$R$48,0)),IF(設定!$I$15="名/所",$M1488&amp;" / "&amp;INDEX(リスト!$S$2:$S$48,MATCH($L1488,リスト!$R$2:$R$48,0)),IF(設定!$I$15="名(所)",$M1488&amp;" ("&amp;INDEX(リスト!$S$2:$S$48,MATCH($L1488,リスト!$R$2:$R$48,0))&amp;")")))))))))</f>
        <v/>
      </c>
    </row>
    <row r="1489" spans="15:22" x14ac:dyDescent="0.4">
      <c r="O1489" s="2" t="str">
        <f>IFERROR(IF($B1489="","",INDEX(所属情報!$E:$E,MATCH($A1489,所属情報!$A:$A,0))),"")</f>
        <v/>
      </c>
      <c r="P1489" s="2" t="str">
        <f t="shared" si="69"/>
        <v/>
      </c>
      <c r="Q1489" s="2" t="str">
        <f t="shared" si="70"/>
        <v/>
      </c>
      <c r="R1489" s="2" t="str">
        <f t="shared" si="71"/>
        <v/>
      </c>
      <c r="S1489" s="2" t="str">
        <f>IFERROR(IF($F1489="","",INDEX(リスト!$C:$C,MATCH($F1489,リスト!$B:$B,0))),"")</f>
        <v/>
      </c>
      <c r="T1489" s="2" t="str">
        <f>IFERROR(IF($K1489="","",INDEX(リスト!$F:$F,MATCH($K1489,リスト!$E:$E,0))),"")</f>
        <v/>
      </c>
      <c r="U1489" s="2" t="str">
        <f>IF($B1489="","",RIGHT($G1489*1000+200+COUNTIF($G$2:$G1489,$G1489),9))</f>
        <v/>
      </c>
      <c r="V1489" s="2" t="str">
        <f>IF(OR($B1489="",設定!$I$15="",設定!$I$15="独立"),"",IF($M1489="","　－　",IF($L1489="",IF(設定!$I$15="所・名","　－　・"&amp;$M1489,IF(設定!$I$15="所/名","　－　 / "&amp;$M1489,IF(設定!$I$15="(所)名","(　－　) "&amp;$M1489,IF(設定!$I$15="名・所",$M1489&amp;"・　－　",IF(設定!$I$15="名/所",$M1489&amp;" / 　－　",IF(設定!$I$15="名(所)",$M1489&amp;"(　－　)")))))),IF(設定!$I$15="所・名",INDEX(リスト!$S$2:$S$48,MATCH($L1489,リスト!$R$2:$R$48,0))&amp;"・"&amp;$M1489,IF(設定!$I$15="所/名",INDEX(リスト!$S$2:$S$48,MATCH($L1489,リスト!$R$2:$R$48,0))&amp;" / "&amp;$M1489,IF(設定!$I$15="(所)名","("&amp;INDEX(リスト!$S$2:$S$48,MATCH($L1489,リスト!$R$2:$R$48,0))&amp;") "&amp;$M1489,IF(設定!$I$15="名・所",$M1489&amp;"・"&amp;INDEX(リスト!$S$2:$S$48,MATCH($L1489,リスト!$R$2:$R$48,0)),IF(設定!$I$15="名/所",$M1489&amp;" / "&amp;INDEX(リスト!$S$2:$S$48,MATCH($L1489,リスト!$R$2:$R$48,0)),IF(設定!$I$15="名(所)",$M1489&amp;" ("&amp;INDEX(リスト!$S$2:$S$48,MATCH($L1489,リスト!$R$2:$R$48,0))&amp;")")))))))))</f>
        <v/>
      </c>
    </row>
    <row r="1490" spans="15:22" x14ac:dyDescent="0.4">
      <c r="O1490" s="2" t="str">
        <f>IFERROR(IF($B1490="","",INDEX(所属情報!$E:$E,MATCH($A1490,所属情報!$A:$A,0))),"")</f>
        <v/>
      </c>
      <c r="P1490" s="2" t="str">
        <f t="shared" si="69"/>
        <v/>
      </c>
      <c r="Q1490" s="2" t="str">
        <f t="shared" si="70"/>
        <v/>
      </c>
      <c r="R1490" s="2" t="str">
        <f t="shared" si="71"/>
        <v/>
      </c>
      <c r="S1490" s="2" t="str">
        <f>IFERROR(IF($F1490="","",INDEX(リスト!$C:$C,MATCH($F1490,リスト!$B:$B,0))),"")</f>
        <v/>
      </c>
      <c r="T1490" s="2" t="str">
        <f>IFERROR(IF($K1490="","",INDEX(リスト!$F:$F,MATCH($K1490,リスト!$E:$E,0))),"")</f>
        <v/>
      </c>
      <c r="U1490" s="2" t="str">
        <f>IF($B1490="","",RIGHT($G1490*1000+200+COUNTIF($G$2:$G1490,$G1490),9))</f>
        <v/>
      </c>
      <c r="V1490" s="2" t="str">
        <f>IF(OR($B1490="",設定!$I$15="",設定!$I$15="独立"),"",IF($M1490="","　－　",IF($L1490="",IF(設定!$I$15="所・名","　－　・"&amp;$M1490,IF(設定!$I$15="所/名","　－　 / "&amp;$M1490,IF(設定!$I$15="(所)名","(　－　) "&amp;$M1490,IF(設定!$I$15="名・所",$M1490&amp;"・　－　",IF(設定!$I$15="名/所",$M1490&amp;" / 　－　",IF(設定!$I$15="名(所)",$M1490&amp;"(　－　)")))))),IF(設定!$I$15="所・名",INDEX(リスト!$S$2:$S$48,MATCH($L1490,リスト!$R$2:$R$48,0))&amp;"・"&amp;$M1490,IF(設定!$I$15="所/名",INDEX(リスト!$S$2:$S$48,MATCH($L1490,リスト!$R$2:$R$48,0))&amp;" / "&amp;$M1490,IF(設定!$I$15="(所)名","("&amp;INDEX(リスト!$S$2:$S$48,MATCH($L1490,リスト!$R$2:$R$48,0))&amp;") "&amp;$M1490,IF(設定!$I$15="名・所",$M1490&amp;"・"&amp;INDEX(リスト!$S$2:$S$48,MATCH($L1490,リスト!$R$2:$R$48,0)),IF(設定!$I$15="名/所",$M1490&amp;" / "&amp;INDEX(リスト!$S$2:$S$48,MATCH($L1490,リスト!$R$2:$R$48,0)),IF(設定!$I$15="名(所)",$M1490&amp;" ("&amp;INDEX(リスト!$S$2:$S$48,MATCH($L1490,リスト!$R$2:$R$48,0))&amp;")")))))))))</f>
        <v/>
      </c>
    </row>
    <row r="1491" spans="15:22" x14ac:dyDescent="0.4">
      <c r="O1491" s="2" t="str">
        <f>IFERROR(IF($B1491="","",INDEX(所属情報!$E:$E,MATCH($A1491,所属情報!$A:$A,0))),"")</f>
        <v/>
      </c>
      <c r="P1491" s="2" t="str">
        <f t="shared" si="69"/>
        <v/>
      </c>
      <c r="Q1491" s="2" t="str">
        <f t="shared" si="70"/>
        <v/>
      </c>
      <c r="R1491" s="2" t="str">
        <f t="shared" si="71"/>
        <v/>
      </c>
      <c r="S1491" s="2" t="str">
        <f>IFERROR(IF($F1491="","",INDEX(リスト!$C:$C,MATCH($F1491,リスト!$B:$B,0))),"")</f>
        <v/>
      </c>
      <c r="T1491" s="2" t="str">
        <f>IFERROR(IF($K1491="","",INDEX(リスト!$F:$F,MATCH($K1491,リスト!$E:$E,0))),"")</f>
        <v/>
      </c>
      <c r="U1491" s="2" t="str">
        <f>IF($B1491="","",RIGHT($G1491*1000+200+COUNTIF($G$2:$G1491,$G1491),9))</f>
        <v/>
      </c>
      <c r="V1491" s="2" t="str">
        <f>IF(OR($B1491="",設定!$I$15="",設定!$I$15="独立"),"",IF($M1491="","　－　",IF($L1491="",IF(設定!$I$15="所・名","　－　・"&amp;$M1491,IF(設定!$I$15="所/名","　－　 / "&amp;$M1491,IF(設定!$I$15="(所)名","(　－　) "&amp;$M1491,IF(設定!$I$15="名・所",$M1491&amp;"・　－　",IF(設定!$I$15="名/所",$M1491&amp;" / 　－　",IF(設定!$I$15="名(所)",$M1491&amp;"(　－　)")))))),IF(設定!$I$15="所・名",INDEX(リスト!$S$2:$S$48,MATCH($L1491,リスト!$R$2:$R$48,0))&amp;"・"&amp;$M1491,IF(設定!$I$15="所/名",INDEX(リスト!$S$2:$S$48,MATCH($L1491,リスト!$R$2:$R$48,0))&amp;" / "&amp;$M1491,IF(設定!$I$15="(所)名","("&amp;INDEX(リスト!$S$2:$S$48,MATCH($L1491,リスト!$R$2:$R$48,0))&amp;") "&amp;$M1491,IF(設定!$I$15="名・所",$M1491&amp;"・"&amp;INDEX(リスト!$S$2:$S$48,MATCH($L1491,リスト!$R$2:$R$48,0)),IF(設定!$I$15="名/所",$M1491&amp;" / "&amp;INDEX(リスト!$S$2:$S$48,MATCH($L1491,リスト!$R$2:$R$48,0)),IF(設定!$I$15="名(所)",$M1491&amp;" ("&amp;INDEX(リスト!$S$2:$S$48,MATCH($L1491,リスト!$R$2:$R$48,0))&amp;")")))))))))</f>
        <v/>
      </c>
    </row>
    <row r="1492" spans="15:22" x14ac:dyDescent="0.4">
      <c r="O1492" s="2" t="str">
        <f>IFERROR(IF($B1492="","",INDEX(所属情報!$E:$E,MATCH($A1492,所属情報!$A:$A,0))),"")</f>
        <v/>
      </c>
      <c r="P1492" s="2" t="str">
        <f t="shared" si="69"/>
        <v/>
      </c>
      <c r="Q1492" s="2" t="str">
        <f t="shared" si="70"/>
        <v/>
      </c>
      <c r="R1492" s="2" t="str">
        <f t="shared" si="71"/>
        <v/>
      </c>
      <c r="S1492" s="2" t="str">
        <f>IFERROR(IF($F1492="","",INDEX(リスト!$C:$C,MATCH($F1492,リスト!$B:$B,0))),"")</f>
        <v/>
      </c>
      <c r="T1492" s="2" t="str">
        <f>IFERROR(IF($K1492="","",INDEX(リスト!$F:$F,MATCH($K1492,リスト!$E:$E,0))),"")</f>
        <v/>
      </c>
      <c r="U1492" s="2" t="str">
        <f>IF($B1492="","",RIGHT($G1492*1000+200+COUNTIF($G$2:$G1492,$G1492),9))</f>
        <v/>
      </c>
      <c r="V1492" s="2" t="str">
        <f>IF(OR($B1492="",設定!$I$15="",設定!$I$15="独立"),"",IF($M1492="","　－　",IF($L1492="",IF(設定!$I$15="所・名","　－　・"&amp;$M1492,IF(設定!$I$15="所/名","　－　 / "&amp;$M1492,IF(設定!$I$15="(所)名","(　－　) "&amp;$M1492,IF(設定!$I$15="名・所",$M1492&amp;"・　－　",IF(設定!$I$15="名/所",$M1492&amp;" / 　－　",IF(設定!$I$15="名(所)",$M1492&amp;"(　－　)")))))),IF(設定!$I$15="所・名",INDEX(リスト!$S$2:$S$48,MATCH($L1492,リスト!$R$2:$R$48,0))&amp;"・"&amp;$M1492,IF(設定!$I$15="所/名",INDEX(リスト!$S$2:$S$48,MATCH($L1492,リスト!$R$2:$R$48,0))&amp;" / "&amp;$M1492,IF(設定!$I$15="(所)名","("&amp;INDEX(リスト!$S$2:$S$48,MATCH($L1492,リスト!$R$2:$R$48,0))&amp;") "&amp;$M1492,IF(設定!$I$15="名・所",$M1492&amp;"・"&amp;INDEX(リスト!$S$2:$S$48,MATCH($L1492,リスト!$R$2:$R$48,0)),IF(設定!$I$15="名/所",$M1492&amp;" / "&amp;INDEX(リスト!$S$2:$S$48,MATCH($L1492,リスト!$R$2:$R$48,0)),IF(設定!$I$15="名(所)",$M1492&amp;" ("&amp;INDEX(リスト!$S$2:$S$48,MATCH($L1492,リスト!$R$2:$R$48,0))&amp;")")))))))))</f>
        <v/>
      </c>
    </row>
    <row r="1493" spans="15:22" x14ac:dyDescent="0.4">
      <c r="O1493" s="2" t="str">
        <f>IFERROR(IF($B1493="","",INDEX(所属情報!$E:$E,MATCH($A1493,所属情報!$A:$A,0))),"")</f>
        <v/>
      </c>
      <c r="P1493" s="2" t="str">
        <f t="shared" si="69"/>
        <v/>
      </c>
      <c r="Q1493" s="2" t="str">
        <f t="shared" si="70"/>
        <v/>
      </c>
      <c r="R1493" s="2" t="str">
        <f t="shared" si="71"/>
        <v/>
      </c>
      <c r="S1493" s="2" t="str">
        <f>IFERROR(IF($F1493="","",INDEX(リスト!$C:$C,MATCH($F1493,リスト!$B:$B,0))),"")</f>
        <v/>
      </c>
      <c r="T1493" s="2" t="str">
        <f>IFERROR(IF($K1493="","",INDEX(リスト!$F:$F,MATCH($K1493,リスト!$E:$E,0))),"")</f>
        <v/>
      </c>
      <c r="U1493" s="2" t="str">
        <f>IF($B1493="","",RIGHT($G1493*1000+200+COUNTIF($G$2:$G1493,$G1493),9))</f>
        <v/>
      </c>
      <c r="V1493" s="2" t="str">
        <f>IF(OR($B1493="",設定!$I$15="",設定!$I$15="独立"),"",IF($M1493="","　－　",IF($L1493="",IF(設定!$I$15="所・名","　－　・"&amp;$M1493,IF(設定!$I$15="所/名","　－　 / "&amp;$M1493,IF(設定!$I$15="(所)名","(　－　) "&amp;$M1493,IF(設定!$I$15="名・所",$M1493&amp;"・　－　",IF(設定!$I$15="名/所",$M1493&amp;" / 　－　",IF(設定!$I$15="名(所)",$M1493&amp;"(　－　)")))))),IF(設定!$I$15="所・名",INDEX(リスト!$S$2:$S$48,MATCH($L1493,リスト!$R$2:$R$48,0))&amp;"・"&amp;$M1493,IF(設定!$I$15="所/名",INDEX(リスト!$S$2:$S$48,MATCH($L1493,リスト!$R$2:$R$48,0))&amp;" / "&amp;$M1493,IF(設定!$I$15="(所)名","("&amp;INDEX(リスト!$S$2:$S$48,MATCH($L1493,リスト!$R$2:$R$48,0))&amp;") "&amp;$M1493,IF(設定!$I$15="名・所",$M1493&amp;"・"&amp;INDEX(リスト!$S$2:$S$48,MATCH($L1493,リスト!$R$2:$R$48,0)),IF(設定!$I$15="名/所",$M1493&amp;" / "&amp;INDEX(リスト!$S$2:$S$48,MATCH($L1493,リスト!$R$2:$R$48,0)),IF(設定!$I$15="名(所)",$M1493&amp;" ("&amp;INDEX(リスト!$S$2:$S$48,MATCH($L1493,リスト!$R$2:$R$48,0))&amp;")")))))))))</f>
        <v/>
      </c>
    </row>
    <row r="1494" spans="15:22" x14ac:dyDescent="0.4">
      <c r="O1494" s="2" t="str">
        <f>IFERROR(IF($B1494="","",INDEX(所属情報!$E:$E,MATCH($A1494,所属情報!$A:$A,0))),"")</f>
        <v/>
      </c>
      <c r="P1494" s="2" t="str">
        <f t="shared" si="69"/>
        <v/>
      </c>
      <c r="Q1494" s="2" t="str">
        <f t="shared" si="70"/>
        <v/>
      </c>
      <c r="R1494" s="2" t="str">
        <f t="shared" si="71"/>
        <v/>
      </c>
      <c r="S1494" s="2" t="str">
        <f>IFERROR(IF($F1494="","",INDEX(リスト!$C:$C,MATCH($F1494,リスト!$B:$B,0))),"")</f>
        <v/>
      </c>
      <c r="T1494" s="2" t="str">
        <f>IFERROR(IF($K1494="","",INDEX(リスト!$F:$F,MATCH($K1494,リスト!$E:$E,0))),"")</f>
        <v/>
      </c>
      <c r="U1494" s="2" t="str">
        <f>IF($B1494="","",RIGHT($G1494*1000+200+COUNTIF($G$2:$G1494,$G1494),9))</f>
        <v/>
      </c>
      <c r="V1494" s="2" t="str">
        <f>IF(OR($B1494="",設定!$I$15="",設定!$I$15="独立"),"",IF($M1494="","　－　",IF($L1494="",IF(設定!$I$15="所・名","　－　・"&amp;$M1494,IF(設定!$I$15="所/名","　－　 / "&amp;$M1494,IF(設定!$I$15="(所)名","(　－　) "&amp;$M1494,IF(設定!$I$15="名・所",$M1494&amp;"・　－　",IF(設定!$I$15="名/所",$M1494&amp;" / 　－　",IF(設定!$I$15="名(所)",$M1494&amp;"(　－　)")))))),IF(設定!$I$15="所・名",INDEX(リスト!$S$2:$S$48,MATCH($L1494,リスト!$R$2:$R$48,0))&amp;"・"&amp;$M1494,IF(設定!$I$15="所/名",INDEX(リスト!$S$2:$S$48,MATCH($L1494,リスト!$R$2:$R$48,0))&amp;" / "&amp;$M1494,IF(設定!$I$15="(所)名","("&amp;INDEX(リスト!$S$2:$S$48,MATCH($L1494,リスト!$R$2:$R$48,0))&amp;") "&amp;$M1494,IF(設定!$I$15="名・所",$M1494&amp;"・"&amp;INDEX(リスト!$S$2:$S$48,MATCH($L1494,リスト!$R$2:$R$48,0)),IF(設定!$I$15="名/所",$M1494&amp;" / "&amp;INDEX(リスト!$S$2:$S$48,MATCH($L1494,リスト!$R$2:$R$48,0)),IF(設定!$I$15="名(所)",$M1494&amp;" ("&amp;INDEX(リスト!$S$2:$S$48,MATCH($L1494,リスト!$R$2:$R$48,0))&amp;")")))))))))</f>
        <v/>
      </c>
    </row>
    <row r="1495" spans="15:22" x14ac:dyDescent="0.4">
      <c r="O1495" s="2" t="str">
        <f>IFERROR(IF($B1495="","",INDEX(所属情報!$E:$E,MATCH($A1495,所属情報!$A:$A,0))),"")</f>
        <v/>
      </c>
      <c r="P1495" s="2" t="str">
        <f t="shared" si="69"/>
        <v/>
      </c>
      <c r="Q1495" s="2" t="str">
        <f t="shared" si="70"/>
        <v/>
      </c>
      <c r="R1495" s="2" t="str">
        <f t="shared" si="71"/>
        <v/>
      </c>
      <c r="S1495" s="2" t="str">
        <f>IFERROR(IF($F1495="","",INDEX(リスト!$C:$C,MATCH($F1495,リスト!$B:$B,0))),"")</f>
        <v/>
      </c>
      <c r="T1495" s="2" t="str">
        <f>IFERROR(IF($K1495="","",INDEX(リスト!$F:$F,MATCH($K1495,リスト!$E:$E,0))),"")</f>
        <v/>
      </c>
      <c r="U1495" s="2" t="str">
        <f>IF($B1495="","",RIGHT($G1495*1000+200+COUNTIF($G$2:$G1495,$G1495),9))</f>
        <v/>
      </c>
      <c r="V1495" s="2" t="str">
        <f>IF(OR($B1495="",設定!$I$15="",設定!$I$15="独立"),"",IF($M1495="","　－　",IF($L1495="",IF(設定!$I$15="所・名","　－　・"&amp;$M1495,IF(設定!$I$15="所/名","　－　 / "&amp;$M1495,IF(設定!$I$15="(所)名","(　－　) "&amp;$M1495,IF(設定!$I$15="名・所",$M1495&amp;"・　－　",IF(設定!$I$15="名/所",$M1495&amp;" / 　－　",IF(設定!$I$15="名(所)",$M1495&amp;"(　－　)")))))),IF(設定!$I$15="所・名",INDEX(リスト!$S$2:$S$48,MATCH($L1495,リスト!$R$2:$R$48,0))&amp;"・"&amp;$M1495,IF(設定!$I$15="所/名",INDEX(リスト!$S$2:$S$48,MATCH($L1495,リスト!$R$2:$R$48,0))&amp;" / "&amp;$M1495,IF(設定!$I$15="(所)名","("&amp;INDEX(リスト!$S$2:$S$48,MATCH($L1495,リスト!$R$2:$R$48,0))&amp;") "&amp;$M1495,IF(設定!$I$15="名・所",$M1495&amp;"・"&amp;INDEX(リスト!$S$2:$S$48,MATCH($L1495,リスト!$R$2:$R$48,0)),IF(設定!$I$15="名/所",$M1495&amp;" / "&amp;INDEX(リスト!$S$2:$S$48,MATCH($L1495,リスト!$R$2:$R$48,0)),IF(設定!$I$15="名(所)",$M1495&amp;" ("&amp;INDEX(リスト!$S$2:$S$48,MATCH($L1495,リスト!$R$2:$R$48,0))&amp;")")))))))))</f>
        <v/>
      </c>
    </row>
    <row r="1496" spans="15:22" x14ac:dyDescent="0.4">
      <c r="O1496" s="2" t="str">
        <f>IFERROR(IF($B1496="","",INDEX(所属情報!$E:$E,MATCH($A1496,所属情報!$A:$A,0))),"")</f>
        <v/>
      </c>
      <c r="P1496" s="2" t="str">
        <f t="shared" si="69"/>
        <v/>
      </c>
      <c r="Q1496" s="2" t="str">
        <f t="shared" si="70"/>
        <v/>
      </c>
      <c r="R1496" s="2" t="str">
        <f t="shared" si="71"/>
        <v/>
      </c>
      <c r="S1496" s="2" t="str">
        <f>IFERROR(IF($F1496="","",INDEX(リスト!$C:$C,MATCH($F1496,リスト!$B:$B,0))),"")</f>
        <v/>
      </c>
      <c r="T1496" s="2" t="str">
        <f>IFERROR(IF($K1496="","",INDEX(リスト!$F:$F,MATCH($K1496,リスト!$E:$E,0))),"")</f>
        <v/>
      </c>
      <c r="U1496" s="2" t="str">
        <f>IF($B1496="","",RIGHT($G1496*1000+200+COUNTIF($G$2:$G1496,$G1496),9))</f>
        <v/>
      </c>
      <c r="V1496" s="2" t="str">
        <f>IF(OR($B1496="",設定!$I$15="",設定!$I$15="独立"),"",IF($M1496="","　－　",IF($L1496="",IF(設定!$I$15="所・名","　－　・"&amp;$M1496,IF(設定!$I$15="所/名","　－　 / "&amp;$M1496,IF(設定!$I$15="(所)名","(　－　) "&amp;$M1496,IF(設定!$I$15="名・所",$M1496&amp;"・　－　",IF(設定!$I$15="名/所",$M1496&amp;" / 　－　",IF(設定!$I$15="名(所)",$M1496&amp;"(　－　)")))))),IF(設定!$I$15="所・名",INDEX(リスト!$S$2:$S$48,MATCH($L1496,リスト!$R$2:$R$48,0))&amp;"・"&amp;$M1496,IF(設定!$I$15="所/名",INDEX(リスト!$S$2:$S$48,MATCH($L1496,リスト!$R$2:$R$48,0))&amp;" / "&amp;$M1496,IF(設定!$I$15="(所)名","("&amp;INDEX(リスト!$S$2:$S$48,MATCH($L1496,リスト!$R$2:$R$48,0))&amp;") "&amp;$M1496,IF(設定!$I$15="名・所",$M1496&amp;"・"&amp;INDEX(リスト!$S$2:$S$48,MATCH($L1496,リスト!$R$2:$R$48,0)),IF(設定!$I$15="名/所",$M1496&amp;" / "&amp;INDEX(リスト!$S$2:$S$48,MATCH($L1496,リスト!$R$2:$R$48,0)),IF(設定!$I$15="名(所)",$M1496&amp;" ("&amp;INDEX(リスト!$S$2:$S$48,MATCH($L1496,リスト!$R$2:$R$48,0))&amp;")")))))))))</f>
        <v/>
      </c>
    </row>
    <row r="1497" spans="15:22" x14ac:dyDescent="0.4">
      <c r="O1497" s="2" t="str">
        <f>IFERROR(IF($B1497="","",INDEX(所属情報!$E:$E,MATCH($A1497,所属情報!$A:$A,0))),"")</f>
        <v/>
      </c>
      <c r="P1497" s="2" t="str">
        <f t="shared" si="69"/>
        <v/>
      </c>
      <c r="Q1497" s="2" t="str">
        <f t="shared" si="70"/>
        <v/>
      </c>
      <c r="R1497" s="2" t="str">
        <f t="shared" si="71"/>
        <v/>
      </c>
      <c r="S1497" s="2" t="str">
        <f>IFERROR(IF($F1497="","",INDEX(リスト!$C:$C,MATCH($F1497,リスト!$B:$B,0))),"")</f>
        <v/>
      </c>
      <c r="T1497" s="2" t="str">
        <f>IFERROR(IF($K1497="","",INDEX(リスト!$F:$F,MATCH($K1497,リスト!$E:$E,0))),"")</f>
        <v/>
      </c>
      <c r="U1497" s="2" t="str">
        <f>IF($B1497="","",RIGHT($G1497*1000+200+COUNTIF($G$2:$G1497,$G1497),9))</f>
        <v/>
      </c>
      <c r="V1497" s="2" t="str">
        <f>IF(OR($B1497="",設定!$I$15="",設定!$I$15="独立"),"",IF($M1497="","　－　",IF($L1497="",IF(設定!$I$15="所・名","　－　・"&amp;$M1497,IF(設定!$I$15="所/名","　－　 / "&amp;$M1497,IF(設定!$I$15="(所)名","(　－　) "&amp;$M1497,IF(設定!$I$15="名・所",$M1497&amp;"・　－　",IF(設定!$I$15="名/所",$M1497&amp;" / 　－　",IF(設定!$I$15="名(所)",$M1497&amp;"(　－　)")))))),IF(設定!$I$15="所・名",INDEX(リスト!$S$2:$S$48,MATCH($L1497,リスト!$R$2:$R$48,0))&amp;"・"&amp;$M1497,IF(設定!$I$15="所/名",INDEX(リスト!$S$2:$S$48,MATCH($L1497,リスト!$R$2:$R$48,0))&amp;" / "&amp;$M1497,IF(設定!$I$15="(所)名","("&amp;INDEX(リスト!$S$2:$S$48,MATCH($L1497,リスト!$R$2:$R$48,0))&amp;") "&amp;$M1497,IF(設定!$I$15="名・所",$M1497&amp;"・"&amp;INDEX(リスト!$S$2:$S$48,MATCH($L1497,リスト!$R$2:$R$48,0)),IF(設定!$I$15="名/所",$M1497&amp;" / "&amp;INDEX(リスト!$S$2:$S$48,MATCH($L1497,リスト!$R$2:$R$48,0)),IF(設定!$I$15="名(所)",$M1497&amp;" ("&amp;INDEX(リスト!$S$2:$S$48,MATCH($L1497,リスト!$R$2:$R$48,0))&amp;")")))))))))</f>
        <v/>
      </c>
    </row>
    <row r="1498" spans="15:22" x14ac:dyDescent="0.4">
      <c r="O1498" s="2" t="str">
        <f>IFERROR(IF($B1498="","",INDEX(所属情報!$E:$E,MATCH($A1498,所属情報!$A:$A,0))),"")</f>
        <v/>
      </c>
      <c r="P1498" s="2" t="str">
        <f t="shared" si="69"/>
        <v/>
      </c>
      <c r="Q1498" s="2" t="str">
        <f t="shared" si="70"/>
        <v/>
      </c>
      <c r="R1498" s="2" t="str">
        <f t="shared" si="71"/>
        <v/>
      </c>
      <c r="S1498" s="2" t="str">
        <f>IFERROR(IF($F1498="","",INDEX(リスト!$C:$C,MATCH($F1498,リスト!$B:$B,0))),"")</f>
        <v/>
      </c>
      <c r="T1498" s="2" t="str">
        <f>IFERROR(IF($K1498="","",INDEX(リスト!$F:$F,MATCH($K1498,リスト!$E:$E,0))),"")</f>
        <v/>
      </c>
      <c r="U1498" s="2" t="str">
        <f>IF($B1498="","",RIGHT($G1498*1000+200+COUNTIF($G$2:$G1498,$G1498),9))</f>
        <v/>
      </c>
      <c r="V1498" s="2" t="str">
        <f>IF(OR($B1498="",設定!$I$15="",設定!$I$15="独立"),"",IF($M1498="","　－　",IF($L1498="",IF(設定!$I$15="所・名","　－　・"&amp;$M1498,IF(設定!$I$15="所/名","　－　 / "&amp;$M1498,IF(設定!$I$15="(所)名","(　－　) "&amp;$M1498,IF(設定!$I$15="名・所",$M1498&amp;"・　－　",IF(設定!$I$15="名/所",$M1498&amp;" / 　－　",IF(設定!$I$15="名(所)",$M1498&amp;"(　－　)")))))),IF(設定!$I$15="所・名",INDEX(リスト!$S$2:$S$48,MATCH($L1498,リスト!$R$2:$R$48,0))&amp;"・"&amp;$M1498,IF(設定!$I$15="所/名",INDEX(リスト!$S$2:$S$48,MATCH($L1498,リスト!$R$2:$R$48,0))&amp;" / "&amp;$M1498,IF(設定!$I$15="(所)名","("&amp;INDEX(リスト!$S$2:$S$48,MATCH($L1498,リスト!$R$2:$R$48,0))&amp;") "&amp;$M1498,IF(設定!$I$15="名・所",$M1498&amp;"・"&amp;INDEX(リスト!$S$2:$S$48,MATCH($L1498,リスト!$R$2:$R$48,0)),IF(設定!$I$15="名/所",$M1498&amp;" / "&amp;INDEX(リスト!$S$2:$S$48,MATCH($L1498,リスト!$R$2:$R$48,0)),IF(設定!$I$15="名(所)",$M1498&amp;" ("&amp;INDEX(リスト!$S$2:$S$48,MATCH($L1498,リスト!$R$2:$R$48,0))&amp;")")))))))))</f>
        <v/>
      </c>
    </row>
    <row r="1499" spans="15:22" x14ac:dyDescent="0.4">
      <c r="O1499" s="2" t="str">
        <f>IFERROR(IF($B1499="","",INDEX(所属情報!$E:$E,MATCH($A1499,所属情報!$A:$A,0))),"")</f>
        <v/>
      </c>
      <c r="P1499" s="2" t="str">
        <f t="shared" si="69"/>
        <v/>
      </c>
      <c r="Q1499" s="2" t="str">
        <f t="shared" si="70"/>
        <v/>
      </c>
      <c r="R1499" s="2" t="str">
        <f t="shared" si="71"/>
        <v/>
      </c>
      <c r="S1499" s="2" t="str">
        <f>IFERROR(IF($F1499="","",INDEX(リスト!$C:$C,MATCH($F1499,リスト!$B:$B,0))),"")</f>
        <v/>
      </c>
      <c r="T1499" s="2" t="str">
        <f>IFERROR(IF($K1499="","",INDEX(リスト!$F:$F,MATCH($K1499,リスト!$E:$E,0))),"")</f>
        <v/>
      </c>
      <c r="U1499" s="2" t="str">
        <f>IF($B1499="","",RIGHT($G1499*1000+200+COUNTIF($G$2:$G1499,$G1499),9))</f>
        <v/>
      </c>
      <c r="V1499" s="2" t="str">
        <f>IF(OR($B1499="",設定!$I$15="",設定!$I$15="独立"),"",IF($M1499="","　－　",IF($L1499="",IF(設定!$I$15="所・名","　－　・"&amp;$M1499,IF(設定!$I$15="所/名","　－　 / "&amp;$M1499,IF(設定!$I$15="(所)名","(　－　) "&amp;$M1499,IF(設定!$I$15="名・所",$M1499&amp;"・　－　",IF(設定!$I$15="名/所",$M1499&amp;" / 　－　",IF(設定!$I$15="名(所)",$M1499&amp;"(　－　)")))))),IF(設定!$I$15="所・名",INDEX(リスト!$S$2:$S$48,MATCH($L1499,リスト!$R$2:$R$48,0))&amp;"・"&amp;$M1499,IF(設定!$I$15="所/名",INDEX(リスト!$S$2:$S$48,MATCH($L1499,リスト!$R$2:$R$48,0))&amp;" / "&amp;$M1499,IF(設定!$I$15="(所)名","("&amp;INDEX(リスト!$S$2:$S$48,MATCH($L1499,リスト!$R$2:$R$48,0))&amp;") "&amp;$M1499,IF(設定!$I$15="名・所",$M1499&amp;"・"&amp;INDEX(リスト!$S$2:$S$48,MATCH($L1499,リスト!$R$2:$R$48,0)),IF(設定!$I$15="名/所",$M1499&amp;" / "&amp;INDEX(リスト!$S$2:$S$48,MATCH($L1499,リスト!$R$2:$R$48,0)),IF(設定!$I$15="名(所)",$M1499&amp;" ("&amp;INDEX(リスト!$S$2:$S$48,MATCH($L1499,リスト!$R$2:$R$48,0))&amp;")")))))))))</f>
        <v/>
      </c>
    </row>
    <row r="1500" spans="15:22" x14ac:dyDescent="0.4">
      <c r="O1500" s="2" t="str">
        <f>IFERROR(IF($B1500="","",INDEX(所属情報!$E:$E,MATCH($A1500,所属情報!$A:$A,0))),"")</f>
        <v/>
      </c>
      <c r="P1500" s="2" t="str">
        <f t="shared" si="69"/>
        <v/>
      </c>
      <c r="Q1500" s="2" t="str">
        <f t="shared" si="70"/>
        <v/>
      </c>
      <c r="R1500" s="2" t="str">
        <f t="shared" si="71"/>
        <v/>
      </c>
      <c r="S1500" s="2" t="str">
        <f>IFERROR(IF($F1500="","",INDEX(リスト!$C:$C,MATCH($F1500,リスト!$B:$B,0))),"")</f>
        <v/>
      </c>
      <c r="T1500" s="2" t="str">
        <f>IFERROR(IF($K1500="","",INDEX(リスト!$F:$F,MATCH($K1500,リスト!$E:$E,0))),"")</f>
        <v/>
      </c>
      <c r="U1500" s="2" t="str">
        <f>IF($B1500="","",RIGHT($G1500*1000+200+COUNTIF($G$2:$G1500,$G1500),9))</f>
        <v/>
      </c>
      <c r="V1500" s="2" t="str">
        <f>IF(OR($B1500="",設定!$I$15="",設定!$I$15="独立"),"",IF($M1500="","　－　",IF($L1500="",IF(設定!$I$15="所・名","　－　・"&amp;$M1500,IF(設定!$I$15="所/名","　－　 / "&amp;$M1500,IF(設定!$I$15="(所)名","(　－　) "&amp;$M1500,IF(設定!$I$15="名・所",$M1500&amp;"・　－　",IF(設定!$I$15="名/所",$M1500&amp;" / 　－　",IF(設定!$I$15="名(所)",$M1500&amp;"(　－　)")))))),IF(設定!$I$15="所・名",INDEX(リスト!$S$2:$S$48,MATCH($L1500,リスト!$R$2:$R$48,0))&amp;"・"&amp;$M1500,IF(設定!$I$15="所/名",INDEX(リスト!$S$2:$S$48,MATCH($L1500,リスト!$R$2:$R$48,0))&amp;" / "&amp;$M1500,IF(設定!$I$15="(所)名","("&amp;INDEX(リスト!$S$2:$S$48,MATCH($L1500,リスト!$R$2:$R$48,0))&amp;") "&amp;$M1500,IF(設定!$I$15="名・所",$M1500&amp;"・"&amp;INDEX(リスト!$S$2:$S$48,MATCH($L1500,リスト!$R$2:$R$48,0)),IF(設定!$I$15="名/所",$M1500&amp;" / "&amp;INDEX(リスト!$S$2:$S$48,MATCH($L1500,リスト!$R$2:$R$48,0)),IF(設定!$I$15="名(所)",$M1500&amp;" ("&amp;INDEX(リスト!$S$2:$S$48,MATCH($L1500,リスト!$R$2:$R$48,0))&amp;")")))))))))</f>
        <v/>
      </c>
    </row>
    <row r="1501" spans="15:22" x14ac:dyDescent="0.4">
      <c r="O1501" s="2" t="str">
        <f>IFERROR(IF($B1501="","",INDEX(所属情報!$E:$E,MATCH($A1501,所属情報!$A:$A,0))),"")</f>
        <v/>
      </c>
      <c r="P1501" s="2" t="str">
        <f t="shared" si="69"/>
        <v/>
      </c>
      <c r="Q1501" s="2" t="str">
        <f t="shared" si="70"/>
        <v/>
      </c>
      <c r="R1501" s="2" t="str">
        <f t="shared" si="71"/>
        <v/>
      </c>
      <c r="S1501" s="2" t="str">
        <f>IFERROR(IF($F1501="","",INDEX(リスト!$C:$C,MATCH($F1501,リスト!$B:$B,0))),"")</f>
        <v/>
      </c>
      <c r="T1501" s="2" t="str">
        <f>IFERROR(IF($K1501="","",INDEX(リスト!$F:$F,MATCH($K1501,リスト!$E:$E,0))),"")</f>
        <v/>
      </c>
      <c r="U1501" s="2" t="str">
        <f>IF($B1501="","",RIGHT($G1501*1000+200+COUNTIF($G$2:$G1501,$G1501),9))</f>
        <v/>
      </c>
      <c r="V1501" s="2" t="str">
        <f>IF(OR($B1501="",設定!$I$15="",設定!$I$15="独立"),"",IF($M1501="","　－　",IF($L1501="",IF(設定!$I$15="所・名","　－　・"&amp;$M1501,IF(設定!$I$15="所/名","　－　 / "&amp;$M1501,IF(設定!$I$15="(所)名","(　－　) "&amp;$M1501,IF(設定!$I$15="名・所",$M1501&amp;"・　－　",IF(設定!$I$15="名/所",$M1501&amp;" / 　－　",IF(設定!$I$15="名(所)",$M1501&amp;"(　－　)")))))),IF(設定!$I$15="所・名",INDEX(リスト!$S$2:$S$48,MATCH($L1501,リスト!$R$2:$R$48,0))&amp;"・"&amp;$M1501,IF(設定!$I$15="所/名",INDEX(リスト!$S$2:$S$48,MATCH($L1501,リスト!$R$2:$R$48,0))&amp;" / "&amp;$M1501,IF(設定!$I$15="(所)名","("&amp;INDEX(リスト!$S$2:$S$48,MATCH($L1501,リスト!$R$2:$R$48,0))&amp;") "&amp;$M1501,IF(設定!$I$15="名・所",$M1501&amp;"・"&amp;INDEX(リスト!$S$2:$S$48,MATCH($L1501,リスト!$R$2:$R$48,0)),IF(設定!$I$15="名/所",$M1501&amp;" / "&amp;INDEX(リスト!$S$2:$S$48,MATCH($L1501,リスト!$R$2:$R$48,0)),IF(設定!$I$15="名(所)",$M1501&amp;" ("&amp;INDEX(リスト!$S$2:$S$48,MATCH($L1501,リスト!$R$2:$R$48,0))&amp;")")))))))))</f>
        <v/>
      </c>
    </row>
    <row r="1502" spans="15:22" x14ac:dyDescent="0.4">
      <c r="O1502" s="2" t="str">
        <f>IFERROR(IF($B1502="","",INDEX(所属情報!$E:$E,MATCH($A1502,所属情報!$A:$A,0))),"")</f>
        <v/>
      </c>
      <c r="P1502" s="2" t="str">
        <f t="shared" si="69"/>
        <v/>
      </c>
      <c r="Q1502" s="2" t="str">
        <f t="shared" si="70"/>
        <v/>
      </c>
      <c r="R1502" s="2" t="str">
        <f t="shared" si="71"/>
        <v/>
      </c>
      <c r="S1502" s="2" t="str">
        <f>IFERROR(IF($F1502="","",INDEX(リスト!$C:$C,MATCH($F1502,リスト!$B:$B,0))),"")</f>
        <v/>
      </c>
      <c r="T1502" s="2" t="str">
        <f>IFERROR(IF($K1502="","",INDEX(リスト!$F:$F,MATCH($K1502,リスト!$E:$E,0))),"")</f>
        <v/>
      </c>
      <c r="U1502" s="2" t="str">
        <f>IF($B1502="","",RIGHT($G1502*1000+200+COUNTIF($G$2:$G1502,$G1502),9))</f>
        <v/>
      </c>
      <c r="V1502" s="2" t="str">
        <f>IF(OR($B1502="",設定!$I$15="",設定!$I$15="独立"),"",IF($M1502="","　－　",IF($L1502="",IF(設定!$I$15="所・名","　－　・"&amp;$M1502,IF(設定!$I$15="所/名","　－　 / "&amp;$M1502,IF(設定!$I$15="(所)名","(　－　) "&amp;$M1502,IF(設定!$I$15="名・所",$M1502&amp;"・　－　",IF(設定!$I$15="名/所",$M1502&amp;" / 　－　",IF(設定!$I$15="名(所)",$M1502&amp;"(　－　)")))))),IF(設定!$I$15="所・名",INDEX(リスト!$S$2:$S$48,MATCH($L1502,リスト!$R$2:$R$48,0))&amp;"・"&amp;$M1502,IF(設定!$I$15="所/名",INDEX(リスト!$S$2:$S$48,MATCH($L1502,リスト!$R$2:$R$48,0))&amp;" / "&amp;$M1502,IF(設定!$I$15="(所)名","("&amp;INDEX(リスト!$S$2:$S$48,MATCH($L1502,リスト!$R$2:$R$48,0))&amp;") "&amp;$M1502,IF(設定!$I$15="名・所",$M1502&amp;"・"&amp;INDEX(リスト!$S$2:$S$48,MATCH($L1502,リスト!$R$2:$R$48,0)),IF(設定!$I$15="名/所",$M1502&amp;" / "&amp;INDEX(リスト!$S$2:$S$48,MATCH($L1502,リスト!$R$2:$R$48,0)),IF(設定!$I$15="名(所)",$M1502&amp;" ("&amp;INDEX(リスト!$S$2:$S$48,MATCH($L1502,リスト!$R$2:$R$48,0))&amp;")")))))))))</f>
        <v/>
      </c>
    </row>
    <row r="1503" spans="15:22" x14ac:dyDescent="0.4">
      <c r="O1503" s="2" t="str">
        <f>IFERROR(IF($B1503="","",INDEX(所属情報!$E:$E,MATCH($A1503,所属情報!$A:$A,0))),"")</f>
        <v/>
      </c>
      <c r="P1503" s="2" t="str">
        <f t="shared" si="69"/>
        <v/>
      </c>
      <c r="Q1503" s="2" t="str">
        <f t="shared" si="70"/>
        <v/>
      </c>
      <c r="R1503" s="2" t="str">
        <f t="shared" si="71"/>
        <v/>
      </c>
      <c r="S1503" s="2" t="str">
        <f>IFERROR(IF($F1503="","",INDEX(リスト!$C:$C,MATCH($F1503,リスト!$B:$B,0))),"")</f>
        <v/>
      </c>
      <c r="T1503" s="2" t="str">
        <f>IFERROR(IF($K1503="","",INDEX(リスト!$F:$F,MATCH($K1503,リスト!$E:$E,0))),"")</f>
        <v/>
      </c>
      <c r="U1503" s="2" t="str">
        <f>IF($B1503="","",RIGHT($G1503*1000+200+COUNTIF($G$2:$G1503,$G1503),9))</f>
        <v/>
      </c>
      <c r="V1503" s="2" t="str">
        <f>IF(OR($B1503="",設定!$I$15="",設定!$I$15="独立"),"",IF($M1503="","　－　",IF($L1503="",IF(設定!$I$15="所・名","　－　・"&amp;$M1503,IF(設定!$I$15="所/名","　－　 / "&amp;$M1503,IF(設定!$I$15="(所)名","(　－　) "&amp;$M1503,IF(設定!$I$15="名・所",$M1503&amp;"・　－　",IF(設定!$I$15="名/所",$M1503&amp;" / 　－　",IF(設定!$I$15="名(所)",$M1503&amp;"(　－　)")))))),IF(設定!$I$15="所・名",INDEX(リスト!$S$2:$S$48,MATCH($L1503,リスト!$R$2:$R$48,0))&amp;"・"&amp;$M1503,IF(設定!$I$15="所/名",INDEX(リスト!$S$2:$S$48,MATCH($L1503,リスト!$R$2:$R$48,0))&amp;" / "&amp;$M1503,IF(設定!$I$15="(所)名","("&amp;INDEX(リスト!$S$2:$S$48,MATCH($L1503,リスト!$R$2:$R$48,0))&amp;") "&amp;$M1503,IF(設定!$I$15="名・所",$M1503&amp;"・"&amp;INDEX(リスト!$S$2:$S$48,MATCH($L1503,リスト!$R$2:$R$48,0)),IF(設定!$I$15="名/所",$M1503&amp;" / "&amp;INDEX(リスト!$S$2:$S$48,MATCH($L1503,リスト!$R$2:$R$48,0)),IF(設定!$I$15="名(所)",$M1503&amp;" ("&amp;INDEX(リスト!$S$2:$S$48,MATCH($L1503,リスト!$R$2:$R$48,0))&amp;")")))))))))</f>
        <v/>
      </c>
    </row>
    <row r="1504" spans="15:22" x14ac:dyDescent="0.4">
      <c r="O1504" s="2" t="str">
        <f>IFERROR(IF($B1504="","",INDEX(所属情報!$E:$E,MATCH($A1504,所属情報!$A:$A,0))),"")</f>
        <v/>
      </c>
      <c r="P1504" s="2" t="str">
        <f t="shared" si="69"/>
        <v/>
      </c>
      <c r="Q1504" s="2" t="str">
        <f t="shared" si="70"/>
        <v/>
      </c>
      <c r="R1504" s="2" t="str">
        <f t="shared" si="71"/>
        <v/>
      </c>
      <c r="S1504" s="2" t="str">
        <f>IFERROR(IF($F1504="","",INDEX(リスト!$C:$C,MATCH($F1504,リスト!$B:$B,0))),"")</f>
        <v/>
      </c>
      <c r="T1504" s="2" t="str">
        <f>IFERROR(IF($K1504="","",INDEX(リスト!$F:$F,MATCH($K1504,リスト!$E:$E,0))),"")</f>
        <v/>
      </c>
      <c r="U1504" s="2" t="str">
        <f>IF($B1504="","",RIGHT($G1504*1000+200+COUNTIF($G$2:$G1504,$G1504),9))</f>
        <v/>
      </c>
      <c r="V1504" s="2" t="str">
        <f>IF(OR($B1504="",設定!$I$15="",設定!$I$15="独立"),"",IF($M1504="","　－　",IF($L1504="",IF(設定!$I$15="所・名","　－　・"&amp;$M1504,IF(設定!$I$15="所/名","　－　 / "&amp;$M1504,IF(設定!$I$15="(所)名","(　－　) "&amp;$M1504,IF(設定!$I$15="名・所",$M1504&amp;"・　－　",IF(設定!$I$15="名/所",$M1504&amp;" / 　－　",IF(設定!$I$15="名(所)",$M1504&amp;"(　－　)")))))),IF(設定!$I$15="所・名",INDEX(リスト!$S$2:$S$48,MATCH($L1504,リスト!$R$2:$R$48,0))&amp;"・"&amp;$M1504,IF(設定!$I$15="所/名",INDEX(リスト!$S$2:$S$48,MATCH($L1504,リスト!$R$2:$R$48,0))&amp;" / "&amp;$M1504,IF(設定!$I$15="(所)名","("&amp;INDEX(リスト!$S$2:$S$48,MATCH($L1504,リスト!$R$2:$R$48,0))&amp;") "&amp;$M1504,IF(設定!$I$15="名・所",$M1504&amp;"・"&amp;INDEX(リスト!$S$2:$S$48,MATCH($L1504,リスト!$R$2:$R$48,0)),IF(設定!$I$15="名/所",$M1504&amp;" / "&amp;INDEX(リスト!$S$2:$S$48,MATCH($L1504,リスト!$R$2:$R$48,0)),IF(設定!$I$15="名(所)",$M1504&amp;" ("&amp;INDEX(リスト!$S$2:$S$48,MATCH($L1504,リスト!$R$2:$R$48,0))&amp;")")))))))))</f>
        <v/>
      </c>
    </row>
    <row r="1505" spans="15:22" x14ac:dyDescent="0.4">
      <c r="O1505" s="2" t="str">
        <f>IFERROR(IF($B1505="","",INDEX(所属情報!$E:$E,MATCH($A1505,所属情報!$A:$A,0))),"")</f>
        <v/>
      </c>
      <c r="P1505" s="2" t="str">
        <f t="shared" si="69"/>
        <v/>
      </c>
      <c r="Q1505" s="2" t="str">
        <f t="shared" si="70"/>
        <v/>
      </c>
      <c r="R1505" s="2" t="str">
        <f t="shared" si="71"/>
        <v/>
      </c>
      <c r="S1505" s="2" t="str">
        <f>IFERROR(IF($F1505="","",INDEX(リスト!$C:$C,MATCH($F1505,リスト!$B:$B,0))),"")</f>
        <v/>
      </c>
      <c r="T1505" s="2" t="str">
        <f>IFERROR(IF($K1505="","",INDEX(リスト!$F:$F,MATCH($K1505,リスト!$E:$E,0))),"")</f>
        <v/>
      </c>
      <c r="U1505" s="2" t="str">
        <f>IF($B1505="","",RIGHT($G1505*1000+200+COUNTIF($G$2:$G1505,$G1505),9))</f>
        <v/>
      </c>
      <c r="V1505" s="2" t="str">
        <f>IF(OR($B1505="",設定!$I$15="",設定!$I$15="独立"),"",IF($M1505="","　－　",IF($L1505="",IF(設定!$I$15="所・名","　－　・"&amp;$M1505,IF(設定!$I$15="所/名","　－　 / "&amp;$M1505,IF(設定!$I$15="(所)名","(　－　) "&amp;$M1505,IF(設定!$I$15="名・所",$M1505&amp;"・　－　",IF(設定!$I$15="名/所",$M1505&amp;" / 　－　",IF(設定!$I$15="名(所)",$M1505&amp;"(　－　)")))))),IF(設定!$I$15="所・名",INDEX(リスト!$S$2:$S$48,MATCH($L1505,リスト!$R$2:$R$48,0))&amp;"・"&amp;$M1505,IF(設定!$I$15="所/名",INDEX(リスト!$S$2:$S$48,MATCH($L1505,リスト!$R$2:$R$48,0))&amp;" / "&amp;$M1505,IF(設定!$I$15="(所)名","("&amp;INDEX(リスト!$S$2:$S$48,MATCH($L1505,リスト!$R$2:$R$48,0))&amp;") "&amp;$M1505,IF(設定!$I$15="名・所",$M1505&amp;"・"&amp;INDEX(リスト!$S$2:$S$48,MATCH($L1505,リスト!$R$2:$R$48,0)),IF(設定!$I$15="名/所",$M1505&amp;" / "&amp;INDEX(リスト!$S$2:$S$48,MATCH($L1505,リスト!$R$2:$R$48,0)),IF(設定!$I$15="名(所)",$M1505&amp;" ("&amp;INDEX(リスト!$S$2:$S$48,MATCH($L1505,リスト!$R$2:$R$48,0))&amp;")")))))))))</f>
        <v/>
      </c>
    </row>
    <row r="1506" spans="15:22" x14ac:dyDescent="0.4">
      <c r="O1506" s="2" t="str">
        <f>IFERROR(IF($B1506="","",INDEX(所属情報!$E:$E,MATCH($A1506,所属情報!$A:$A,0))),"")</f>
        <v/>
      </c>
      <c r="P1506" s="2" t="str">
        <f t="shared" si="69"/>
        <v/>
      </c>
      <c r="Q1506" s="2" t="str">
        <f t="shared" si="70"/>
        <v/>
      </c>
      <c r="R1506" s="2" t="str">
        <f t="shared" si="71"/>
        <v/>
      </c>
      <c r="S1506" s="2" t="str">
        <f>IFERROR(IF($F1506="","",INDEX(リスト!$C:$C,MATCH($F1506,リスト!$B:$B,0))),"")</f>
        <v/>
      </c>
      <c r="T1506" s="2" t="str">
        <f>IFERROR(IF($K1506="","",INDEX(リスト!$F:$F,MATCH($K1506,リスト!$E:$E,0))),"")</f>
        <v/>
      </c>
      <c r="U1506" s="2" t="str">
        <f>IF($B1506="","",RIGHT($G1506*1000+200+COUNTIF($G$2:$G1506,$G1506),9))</f>
        <v/>
      </c>
      <c r="V1506" s="2" t="str">
        <f>IF(OR($B1506="",設定!$I$15="",設定!$I$15="独立"),"",IF($M1506="","　－　",IF($L1506="",IF(設定!$I$15="所・名","　－　・"&amp;$M1506,IF(設定!$I$15="所/名","　－　 / "&amp;$M1506,IF(設定!$I$15="(所)名","(　－　) "&amp;$M1506,IF(設定!$I$15="名・所",$M1506&amp;"・　－　",IF(設定!$I$15="名/所",$M1506&amp;" / 　－　",IF(設定!$I$15="名(所)",$M1506&amp;"(　－　)")))))),IF(設定!$I$15="所・名",INDEX(リスト!$S$2:$S$48,MATCH($L1506,リスト!$R$2:$R$48,0))&amp;"・"&amp;$M1506,IF(設定!$I$15="所/名",INDEX(リスト!$S$2:$S$48,MATCH($L1506,リスト!$R$2:$R$48,0))&amp;" / "&amp;$M1506,IF(設定!$I$15="(所)名","("&amp;INDEX(リスト!$S$2:$S$48,MATCH($L1506,リスト!$R$2:$R$48,0))&amp;") "&amp;$M1506,IF(設定!$I$15="名・所",$M1506&amp;"・"&amp;INDEX(リスト!$S$2:$S$48,MATCH($L1506,リスト!$R$2:$R$48,0)),IF(設定!$I$15="名/所",$M1506&amp;" / "&amp;INDEX(リスト!$S$2:$S$48,MATCH($L1506,リスト!$R$2:$R$48,0)),IF(設定!$I$15="名(所)",$M1506&amp;" ("&amp;INDEX(リスト!$S$2:$S$48,MATCH($L1506,リスト!$R$2:$R$48,0))&amp;")")))))))))</f>
        <v/>
      </c>
    </row>
    <row r="1507" spans="15:22" x14ac:dyDescent="0.4">
      <c r="O1507" s="2" t="str">
        <f>IFERROR(IF($B1507="","",INDEX(所属情報!$E:$E,MATCH($A1507,所属情報!$A:$A,0))),"")</f>
        <v/>
      </c>
      <c r="P1507" s="2" t="str">
        <f t="shared" si="69"/>
        <v/>
      </c>
      <c r="Q1507" s="2" t="str">
        <f t="shared" si="70"/>
        <v/>
      </c>
      <c r="R1507" s="2" t="str">
        <f t="shared" si="71"/>
        <v/>
      </c>
      <c r="S1507" s="2" t="str">
        <f>IFERROR(IF($F1507="","",INDEX(リスト!$C:$C,MATCH($F1507,リスト!$B:$B,0))),"")</f>
        <v/>
      </c>
      <c r="T1507" s="2" t="str">
        <f>IFERROR(IF($K1507="","",INDEX(リスト!$F:$F,MATCH($K1507,リスト!$E:$E,0))),"")</f>
        <v/>
      </c>
      <c r="U1507" s="2" t="str">
        <f>IF($B1507="","",RIGHT($G1507*1000+200+COUNTIF($G$2:$G1507,$G1507),9))</f>
        <v/>
      </c>
      <c r="V1507" s="2" t="str">
        <f>IF(OR($B1507="",設定!$I$15="",設定!$I$15="独立"),"",IF($M1507="","　－　",IF($L1507="",IF(設定!$I$15="所・名","　－　・"&amp;$M1507,IF(設定!$I$15="所/名","　－　 / "&amp;$M1507,IF(設定!$I$15="(所)名","(　－　) "&amp;$M1507,IF(設定!$I$15="名・所",$M1507&amp;"・　－　",IF(設定!$I$15="名/所",$M1507&amp;" / 　－　",IF(設定!$I$15="名(所)",$M1507&amp;"(　－　)")))))),IF(設定!$I$15="所・名",INDEX(リスト!$S$2:$S$48,MATCH($L1507,リスト!$R$2:$R$48,0))&amp;"・"&amp;$M1507,IF(設定!$I$15="所/名",INDEX(リスト!$S$2:$S$48,MATCH($L1507,リスト!$R$2:$R$48,0))&amp;" / "&amp;$M1507,IF(設定!$I$15="(所)名","("&amp;INDEX(リスト!$S$2:$S$48,MATCH($L1507,リスト!$R$2:$R$48,0))&amp;") "&amp;$M1507,IF(設定!$I$15="名・所",$M1507&amp;"・"&amp;INDEX(リスト!$S$2:$S$48,MATCH($L1507,リスト!$R$2:$R$48,0)),IF(設定!$I$15="名/所",$M1507&amp;" / "&amp;INDEX(リスト!$S$2:$S$48,MATCH($L1507,リスト!$R$2:$R$48,0)),IF(設定!$I$15="名(所)",$M1507&amp;" ("&amp;INDEX(リスト!$S$2:$S$48,MATCH($L1507,リスト!$R$2:$R$48,0))&amp;")")))))))))</f>
        <v/>
      </c>
    </row>
    <row r="1508" spans="15:22" x14ac:dyDescent="0.4">
      <c r="O1508" s="2" t="str">
        <f>IFERROR(IF($B1508="","",INDEX(所属情報!$E:$E,MATCH($A1508,所属情報!$A:$A,0))),"")</f>
        <v/>
      </c>
      <c r="P1508" s="2" t="str">
        <f t="shared" si="69"/>
        <v/>
      </c>
      <c r="Q1508" s="2" t="str">
        <f t="shared" si="70"/>
        <v/>
      </c>
      <c r="R1508" s="2" t="str">
        <f t="shared" si="71"/>
        <v/>
      </c>
      <c r="S1508" s="2" t="str">
        <f>IFERROR(IF($F1508="","",INDEX(リスト!$C:$C,MATCH($F1508,リスト!$B:$B,0))),"")</f>
        <v/>
      </c>
      <c r="T1508" s="2" t="str">
        <f>IFERROR(IF($K1508="","",INDEX(リスト!$F:$F,MATCH($K1508,リスト!$E:$E,0))),"")</f>
        <v/>
      </c>
      <c r="U1508" s="2" t="str">
        <f>IF($B1508="","",RIGHT($G1508*1000+200+COUNTIF($G$2:$G1508,$G1508),9))</f>
        <v/>
      </c>
      <c r="V1508" s="2" t="str">
        <f>IF(OR($B1508="",設定!$I$15="",設定!$I$15="独立"),"",IF($M1508="","　－　",IF($L1508="",IF(設定!$I$15="所・名","　－　・"&amp;$M1508,IF(設定!$I$15="所/名","　－　 / "&amp;$M1508,IF(設定!$I$15="(所)名","(　－　) "&amp;$M1508,IF(設定!$I$15="名・所",$M1508&amp;"・　－　",IF(設定!$I$15="名/所",$M1508&amp;" / 　－　",IF(設定!$I$15="名(所)",$M1508&amp;"(　－　)")))))),IF(設定!$I$15="所・名",INDEX(リスト!$S$2:$S$48,MATCH($L1508,リスト!$R$2:$R$48,0))&amp;"・"&amp;$M1508,IF(設定!$I$15="所/名",INDEX(リスト!$S$2:$S$48,MATCH($L1508,リスト!$R$2:$R$48,0))&amp;" / "&amp;$M1508,IF(設定!$I$15="(所)名","("&amp;INDEX(リスト!$S$2:$S$48,MATCH($L1508,リスト!$R$2:$R$48,0))&amp;") "&amp;$M1508,IF(設定!$I$15="名・所",$M1508&amp;"・"&amp;INDEX(リスト!$S$2:$S$48,MATCH($L1508,リスト!$R$2:$R$48,0)),IF(設定!$I$15="名/所",$M1508&amp;" / "&amp;INDEX(リスト!$S$2:$S$48,MATCH($L1508,リスト!$R$2:$R$48,0)),IF(設定!$I$15="名(所)",$M1508&amp;" ("&amp;INDEX(リスト!$S$2:$S$48,MATCH($L1508,リスト!$R$2:$R$48,0))&amp;")")))))))))</f>
        <v/>
      </c>
    </row>
    <row r="1509" spans="15:22" x14ac:dyDescent="0.4">
      <c r="O1509" s="2" t="str">
        <f>IFERROR(IF($B1509="","",INDEX(所属情報!$E:$E,MATCH($A1509,所属情報!$A:$A,0))),"")</f>
        <v/>
      </c>
      <c r="P1509" s="2" t="str">
        <f t="shared" si="69"/>
        <v/>
      </c>
      <c r="Q1509" s="2" t="str">
        <f t="shared" si="70"/>
        <v/>
      </c>
      <c r="R1509" s="2" t="str">
        <f t="shared" si="71"/>
        <v/>
      </c>
      <c r="S1509" s="2" t="str">
        <f>IFERROR(IF($F1509="","",INDEX(リスト!$C:$C,MATCH($F1509,リスト!$B:$B,0))),"")</f>
        <v/>
      </c>
      <c r="T1509" s="2" t="str">
        <f>IFERROR(IF($K1509="","",INDEX(リスト!$F:$F,MATCH($K1509,リスト!$E:$E,0))),"")</f>
        <v/>
      </c>
      <c r="U1509" s="2" t="str">
        <f>IF($B1509="","",RIGHT($G1509*1000+200+COUNTIF($G$2:$G1509,$G1509),9))</f>
        <v/>
      </c>
      <c r="V1509" s="2" t="str">
        <f>IF(OR($B1509="",設定!$I$15="",設定!$I$15="独立"),"",IF($M1509="","　－　",IF($L1509="",IF(設定!$I$15="所・名","　－　・"&amp;$M1509,IF(設定!$I$15="所/名","　－　 / "&amp;$M1509,IF(設定!$I$15="(所)名","(　－　) "&amp;$M1509,IF(設定!$I$15="名・所",$M1509&amp;"・　－　",IF(設定!$I$15="名/所",$M1509&amp;" / 　－　",IF(設定!$I$15="名(所)",$M1509&amp;"(　－　)")))))),IF(設定!$I$15="所・名",INDEX(リスト!$S$2:$S$48,MATCH($L1509,リスト!$R$2:$R$48,0))&amp;"・"&amp;$M1509,IF(設定!$I$15="所/名",INDEX(リスト!$S$2:$S$48,MATCH($L1509,リスト!$R$2:$R$48,0))&amp;" / "&amp;$M1509,IF(設定!$I$15="(所)名","("&amp;INDEX(リスト!$S$2:$S$48,MATCH($L1509,リスト!$R$2:$R$48,0))&amp;") "&amp;$M1509,IF(設定!$I$15="名・所",$M1509&amp;"・"&amp;INDEX(リスト!$S$2:$S$48,MATCH($L1509,リスト!$R$2:$R$48,0)),IF(設定!$I$15="名/所",$M1509&amp;" / "&amp;INDEX(リスト!$S$2:$S$48,MATCH($L1509,リスト!$R$2:$R$48,0)),IF(設定!$I$15="名(所)",$M1509&amp;" ("&amp;INDEX(リスト!$S$2:$S$48,MATCH($L1509,リスト!$R$2:$R$48,0))&amp;")")))))))))</f>
        <v/>
      </c>
    </row>
    <row r="1510" spans="15:22" x14ac:dyDescent="0.4">
      <c r="O1510" s="2" t="str">
        <f>IFERROR(IF($B1510="","",INDEX(所属情報!$E:$E,MATCH($A1510,所属情報!$A:$A,0))),"")</f>
        <v/>
      </c>
      <c r="P1510" s="2" t="str">
        <f t="shared" si="69"/>
        <v/>
      </c>
      <c r="Q1510" s="2" t="str">
        <f t="shared" si="70"/>
        <v/>
      </c>
      <c r="R1510" s="2" t="str">
        <f t="shared" si="71"/>
        <v/>
      </c>
      <c r="S1510" s="2" t="str">
        <f>IFERROR(IF($F1510="","",INDEX(リスト!$C:$C,MATCH($F1510,リスト!$B:$B,0))),"")</f>
        <v/>
      </c>
      <c r="T1510" s="2" t="str">
        <f>IFERROR(IF($K1510="","",INDEX(リスト!$F:$F,MATCH($K1510,リスト!$E:$E,0))),"")</f>
        <v/>
      </c>
      <c r="U1510" s="2" t="str">
        <f>IF($B1510="","",RIGHT($G1510*1000+200+COUNTIF($G$2:$G1510,$G1510),9))</f>
        <v/>
      </c>
      <c r="V1510" s="2" t="str">
        <f>IF(OR($B1510="",設定!$I$15="",設定!$I$15="独立"),"",IF($M1510="","　－　",IF($L1510="",IF(設定!$I$15="所・名","　－　・"&amp;$M1510,IF(設定!$I$15="所/名","　－　 / "&amp;$M1510,IF(設定!$I$15="(所)名","(　－　) "&amp;$M1510,IF(設定!$I$15="名・所",$M1510&amp;"・　－　",IF(設定!$I$15="名/所",$M1510&amp;" / 　－　",IF(設定!$I$15="名(所)",$M1510&amp;"(　－　)")))))),IF(設定!$I$15="所・名",INDEX(リスト!$S$2:$S$48,MATCH($L1510,リスト!$R$2:$R$48,0))&amp;"・"&amp;$M1510,IF(設定!$I$15="所/名",INDEX(リスト!$S$2:$S$48,MATCH($L1510,リスト!$R$2:$R$48,0))&amp;" / "&amp;$M1510,IF(設定!$I$15="(所)名","("&amp;INDEX(リスト!$S$2:$S$48,MATCH($L1510,リスト!$R$2:$R$48,0))&amp;") "&amp;$M1510,IF(設定!$I$15="名・所",$M1510&amp;"・"&amp;INDEX(リスト!$S$2:$S$48,MATCH($L1510,リスト!$R$2:$R$48,0)),IF(設定!$I$15="名/所",$M1510&amp;" / "&amp;INDEX(リスト!$S$2:$S$48,MATCH($L1510,リスト!$R$2:$R$48,0)),IF(設定!$I$15="名(所)",$M1510&amp;" ("&amp;INDEX(リスト!$S$2:$S$48,MATCH($L1510,リスト!$R$2:$R$48,0))&amp;")")))))))))</f>
        <v/>
      </c>
    </row>
    <row r="1511" spans="15:22" x14ac:dyDescent="0.4">
      <c r="O1511" s="2" t="str">
        <f>IFERROR(IF($B1511="","",INDEX(所属情報!$E:$E,MATCH($A1511,所属情報!$A:$A,0))),"")</f>
        <v/>
      </c>
      <c r="P1511" s="2" t="str">
        <f t="shared" si="69"/>
        <v/>
      </c>
      <c r="Q1511" s="2" t="str">
        <f t="shared" si="70"/>
        <v/>
      </c>
      <c r="R1511" s="2" t="str">
        <f t="shared" si="71"/>
        <v/>
      </c>
      <c r="S1511" s="2" t="str">
        <f>IFERROR(IF($F1511="","",INDEX(リスト!$C:$C,MATCH($F1511,リスト!$B:$B,0))),"")</f>
        <v/>
      </c>
      <c r="T1511" s="2" t="str">
        <f>IFERROR(IF($K1511="","",INDEX(リスト!$F:$F,MATCH($K1511,リスト!$E:$E,0))),"")</f>
        <v/>
      </c>
      <c r="U1511" s="2" t="str">
        <f>IF($B1511="","",RIGHT($G1511*1000+200+COUNTIF($G$2:$G1511,$G1511),9))</f>
        <v/>
      </c>
      <c r="V1511" s="2" t="str">
        <f>IF(OR($B1511="",設定!$I$15="",設定!$I$15="独立"),"",IF($M1511="","　－　",IF($L1511="",IF(設定!$I$15="所・名","　－　・"&amp;$M1511,IF(設定!$I$15="所/名","　－　 / "&amp;$M1511,IF(設定!$I$15="(所)名","(　－　) "&amp;$M1511,IF(設定!$I$15="名・所",$M1511&amp;"・　－　",IF(設定!$I$15="名/所",$M1511&amp;" / 　－　",IF(設定!$I$15="名(所)",$M1511&amp;"(　－　)")))))),IF(設定!$I$15="所・名",INDEX(リスト!$S$2:$S$48,MATCH($L1511,リスト!$R$2:$R$48,0))&amp;"・"&amp;$M1511,IF(設定!$I$15="所/名",INDEX(リスト!$S$2:$S$48,MATCH($L1511,リスト!$R$2:$R$48,0))&amp;" / "&amp;$M1511,IF(設定!$I$15="(所)名","("&amp;INDEX(リスト!$S$2:$S$48,MATCH($L1511,リスト!$R$2:$R$48,0))&amp;") "&amp;$M1511,IF(設定!$I$15="名・所",$M1511&amp;"・"&amp;INDEX(リスト!$S$2:$S$48,MATCH($L1511,リスト!$R$2:$R$48,0)),IF(設定!$I$15="名/所",$M1511&amp;" / "&amp;INDEX(リスト!$S$2:$S$48,MATCH($L1511,リスト!$R$2:$R$48,0)),IF(設定!$I$15="名(所)",$M1511&amp;" ("&amp;INDEX(リスト!$S$2:$S$48,MATCH($L1511,リスト!$R$2:$R$48,0))&amp;")")))))))))</f>
        <v/>
      </c>
    </row>
    <row r="1512" spans="15:22" x14ac:dyDescent="0.4">
      <c r="O1512" s="2" t="str">
        <f>IFERROR(IF($B1512="","",INDEX(所属情報!$E:$E,MATCH($A1512,所属情報!$A:$A,0))),"")</f>
        <v/>
      </c>
      <c r="P1512" s="2" t="str">
        <f t="shared" si="69"/>
        <v/>
      </c>
      <c r="Q1512" s="2" t="str">
        <f t="shared" si="70"/>
        <v/>
      </c>
      <c r="R1512" s="2" t="str">
        <f t="shared" si="71"/>
        <v/>
      </c>
      <c r="S1512" s="2" t="str">
        <f>IFERROR(IF($F1512="","",INDEX(リスト!$C:$C,MATCH($F1512,リスト!$B:$B,0))),"")</f>
        <v/>
      </c>
      <c r="T1512" s="2" t="str">
        <f>IFERROR(IF($K1512="","",INDEX(リスト!$F:$F,MATCH($K1512,リスト!$E:$E,0))),"")</f>
        <v/>
      </c>
      <c r="U1512" s="2" t="str">
        <f>IF($B1512="","",RIGHT($G1512*1000+200+COUNTIF($G$2:$G1512,$G1512),9))</f>
        <v/>
      </c>
      <c r="V1512" s="2" t="str">
        <f>IF(OR($B1512="",設定!$I$15="",設定!$I$15="独立"),"",IF($M1512="","　－　",IF($L1512="",IF(設定!$I$15="所・名","　－　・"&amp;$M1512,IF(設定!$I$15="所/名","　－　 / "&amp;$M1512,IF(設定!$I$15="(所)名","(　－　) "&amp;$M1512,IF(設定!$I$15="名・所",$M1512&amp;"・　－　",IF(設定!$I$15="名/所",$M1512&amp;" / 　－　",IF(設定!$I$15="名(所)",$M1512&amp;"(　－　)")))))),IF(設定!$I$15="所・名",INDEX(リスト!$S$2:$S$48,MATCH($L1512,リスト!$R$2:$R$48,0))&amp;"・"&amp;$M1512,IF(設定!$I$15="所/名",INDEX(リスト!$S$2:$S$48,MATCH($L1512,リスト!$R$2:$R$48,0))&amp;" / "&amp;$M1512,IF(設定!$I$15="(所)名","("&amp;INDEX(リスト!$S$2:$S$48,MATCH($L1512,リスト!$R$2:$R$48,0))&amp;") "&amp;$M1512,IF(設定!$I$15="名・所",$M1512&amp;"・"&amp;INDEX(リスト!$S$2:$S$48,MATCH($L1512,リスト!$R$2:$R$48,0)),IF(設定!$I$15="名/所",$M1512&amp;" / "&amp;INDEX(リスト!$S$2:$S$48,MATCH($L1512,リスト!$R$2:$R$48,0)),IF(設定!$I$15="名(所)",$M1512&amp;" ("&amp;INDEX(リスト!$S$2:$S$48,MATCH($L1512,リスト!$R$2:$R$48,0))&amp;")")))))))))</f>
        <v/>
      </c>
    </row>
    <row r="1513" spans="15:22" x14ac:dyDescent="0.4">
      <c r="O1513" s="2" t="str">
        <f>IFERROR(IF($B1513="","",INDEX(所属情報!$E:$E,MATCH($A1513,所属情報!$A:$A,0))),"")</f>
        <v/>
      </c>
      <c r="P1513" s="2" t="str">
        <f t="shared" si="69"/>
        <v/>
      </c>
      <c r="Q1513" s="2" t="str">
        <f t="shared" si="70"/>
        <v/>
      </c>
      <c r="R1513" s="2" t="str">
        <f t="shared" si="71"/>
        <v/>
      </c>
      <c r="S1513" s="2" t="str">
        <f>IFERROR(IF($F1513="","",INDEX(リスト!$C:$C,MATCH($F1513,リスト!$B:$B,0))),"")</f>
        <v/>
      </c>
      <c r="T1513" s="2" t="str">
        <f>IFERROR(IF($K1513="","",INDEX(リスト!$F:$F,MATCH($K1513,リスト!$E:$E,0))),"")</f>
        <v/>
      </c>
      <c r="U1513" s="2" t="str">
        <f>IF($B1513="","",RIGHT($G1513*1000+200+COUNTIF($G$2:$G1513,$G1513),9))</f>
        <v/>
      </c>
      <c r="V1513" s="2" t="str">
        <f>IF(OR($B1513="",設定!$I$15="",設定!$I$15="独立"),"",IF($M1513="","　－　",IF($L1513="",IF(設定!$I$15="所・名","　－　・"&amp;$M1513,IF(設定!$I$15="所/名","　－　 / "&amp;$M1513,IF(設定!$I$15="(所)名","(　－　) "&amp;$M1513,IF(設定!$I$15="名・所",$M1513&amp;"・　－　",IF(設定!$I$15="名/所",$M1513&amp;" / 　－　",IF(設定!$I$15="名(所)",$M1513&amp;"(　－　)")))))),IF(設定!$I$15="所・名",INDEX(リスト!$S$2:$S$48,MATCH($L1513,リスト!$R$2:$R$48,0))&amp;"・"&amp;$M1513,IF(設定!$I$15="所/名",INDEX(リスト!$S$2:$S$48,MATCH($L1513,リスト!$R$2:$R$48,0))&amp;" / "&amp;$M1513,IF(設定!$I$15="(所)名","("&amp;INDEX(リスト!$S$2:$S$48,MATCH($L1513,リスト!$R$2:$R$48,0))&amp;") "&amp;$M1513,IF(設定!$I$15="名・所",$M1513&amp;"・"&amp;INDEX(リスト!$S$2:$S$48,MATCH($L1513,リスト!$R$2:$R$48,0)),IF(設定!$I$15="名/所",$M1513&amp;" / "&amp;INDEX(リスト!$S$2:$S$48,MATCH($L1513,リスト!$R$2:$R$48,0)),IF(設定!$I$15="名(所)",$M1513&amp;" ("&amp;INDEX(リスト!$S$2:$S$48,MATCH($L1513,リスト!$R$2:$R$48,0))&amp;")")))))))))</f>
        <v/>
      </c>
    </row>
    <row r="1514" spans="15:22" x14ac:dyDescent="0.4">
      <c r="O1514" s="2" t="str">
        <f>IFERROR(IF($B1514="","",INDEX(所属情報!$E:$E,MATCH($A1514,所属情報!$A:$A,0))),"")</f>
        <v/>
      </c>
      <c r="P1514" s="2" t="str">
        <f t="shared" si="69"/>
        <v/>
      </c>
      <c r="Q1514" s="2" t="str">
        <f t="shared" si="70"/>
        <v/>
      </c>
      <c r="R1514" s="2" t="str">
        <f t="shared" si="71"/>
        <v/>
      </c>
      <c r="S1514" s="2" t="str">
        <f>IFERROR(IF($F1514="","",INDEX(リスト!$C:$C,MATCH($F1514,リスト!$B:$B,0))),"")</f>
        <v/>
      </c>
      <c r="T1514" s="2" t="str">
        <f>IFERROR(IF($K1514="","",INDEX(リスト!$F:$F,MATCH($K1514,リスト!$E:$E,0))),"")</f>
        <v/>
      </c>
      <c r="U1514" s="2" t="str">
        <f>IF($B1514="","",RIGHT($G1514*1000+200+COUNTIF($G$2:$G1514,$G1514),9))</f>
        <v/>
      </c>
      <c r="V1514" s="2" t="str">
        <f>IF(OR($B1514="",設定!$I$15="",設定!$I$15="独立"),"",IF($M1514="","　－　",IF($L1514="",IF(設定!$I$15="所・名","　－　・"&amp;$M1514,IF(設定!$I$15="所/名","　－　 / "&amp;$M1514,IF(設定!$I$15="(所)名","(　－　) "&amp;$M1514,IF(設定!$I$15="名・所",$M1514&amp;"・　－　",IF(設定!$I$15="名/所",$M1514&amp;" / 　－　",IF(設定!$I$15="名(所)",$M1514&amp;"(　－　)")))))),IF(設定!$I$15="所・名",INDEX(リスト!$S$2:$S$48,MATCH($L1514,リスト!$R$2:$R$48,0))&amp;"・"&amp;$M1514,IF(設定!$I$15="所/名",INDEX(リスト!$S$2:$S$48,MATCH($L1514,リスト!$R$2:$R$48,0))&amp;" / "&amp;$M1514,IF(設定!$I$15="(所)名","("&amp;INDEX(リスト!$S$2:$S$48,MATCH($L1514,リスト!$R$2:$R$48,0))&amp;") "&amp;$M1514,IF(設定!$I$15="名・所",$M1514&amp;"・"&amp;INDEX(リスト!$S$2:$S$48,MATCH($L1514,リスト!$R$2:$R$48,0)),IF(設定!$I$15="名/所",$M1514&amp;" / "&amp;INDEX(リスト!$S$2:$S$48,MATCH($L1514,リスト!$R$2:$R$48,0)),IF(設定!$I$15="名(所)",$M1514&amp;" ("&amp;INDEX(リスト!$S$2:$S$48,MATCH($L1514,リスト!$R$2:$R$48,0))&amp;")")))))))))</f>
        <v/>
      </c>
    </row>
    <row r="1515" spans="15:22" x14ac:dyDescent="0.4">
      <c r="O1515" s="2" t="str">
        <f>IFERROR(IF($B1515="","",INDEX(所属情報!$E:$E,MATCH($A1515,所属情報!$A:$A,0))),"")</f>
        <v/>
      </c>
      <c r="P1515" s="2" t="str">
        <f t="shared" si="69"/>
        <v/>
      </c>
      <c r="Q1515" s="2" t="str">
        <f t="shared" si="70"/>
        <v/>
      </c>
      <c r="R1515" s="2" t="str">
        <f t="shared" si="71"/>
        <v/>
      </c>
      <c r="S1515" s="2" t="str">
        <f>IFERROR(IF($F1515="","",INDEX(リスト!$C:$C,MATCH($F1515,リスト!$B:$B,0))),"")</f>
        <v/>
      </c>
      <c r="T1515" s="2" t="str">
        <f>IFERROR(IF($K1515="","",INDEX(リスト!$F:$F,MATCH($K1515,リスト!$E:$E,0))),"")</f>
        <v/>
      </c>
      <c r="U1515" s="2" t="str">
        <f>IF($B1515="","",RIGHT($G1515*1000+200+COUNTIF($G$2:$G1515,$G1515),9))</f>
        <v/>
      </c>
      <c r="V1515" s="2" t="str">
        <f>IF(OR($B1515="",設定!$I$15="",設定!$I$15="独立"),"",IF($M1515="","　－　",IF($L1515="",IF(設定!$I$15="所・名","　－　・"&amp;$M1515,IF(設定!$I$15="所/名","　－　 / "&amp;$M1515,IF(設定!$I$15="(所)名","(　－　) "&amp;$M1515,IF(設定!$I$15="名・所",$M1515&amp;"・　－　",IF(設定!$I$15="名/所",$M1515&amp;" / 　－　",IF(設定!$I$15="名(所)",$M1515&amp;"(　－　)")))))),IF(設定!$I$15="所・名",INDEX(リスト!$S$2:$S$48,MATCH($L1515,リスト!$R$2:$R$48,0))&amp;"・"&amp;$M1515,IF(設定!$I$15="所/名",INDEX(リスト!$S$2:$S$48,MATCH($L1515,リスト!$R$2:$R$48,0))&amp;" / "&amp;$M1515,IF(設定!$I$15="(所)名","("&amp;INDEX(リスト!$S$2:$S$48,MATCH($L1515,リスト!$R$2:$R$48,0))&amp;") "&amp;$M1515,IF(設定!$I$15="名・所",$M1515&amp;"・"&amp;INDEX(リスト!$S$2:$S$48,MATCH($L1515,リスト!$R$2:$R$48,0)),IF(設定!$I$15="名/所",$M1515&amp;" / "&amp;INDEX(リスト!$S$2:$S$48,MATCH($L1515,リスト!$R$2:$R$48,0)),IF(設定!$I$15="名(所)",$M1515&amp;" ("&amp;INDEX(リスト!$S$2:$S$48,MATCH($L1515,リスト!$R$2:$R$48,0))&amp;")")))))))))</f>
        <v/>
      </c>
    </row>
    <row r="1516" spans="15:22" x14ac:dyDescent="0.4">
      <c r="O1516" s="2" t="str">
        <f>IFERROR(IF($B1516="","",INDEX(所属情報!$E:$E,MATCH($A1516,所属情報!$A:$A,0))),"")</f>
        <v/>
      </c>
      <c r="P1516" s="2" t="str">
        <f t="shared" si="69"/>
        <v/>
      </c>
      <c r="Q1516" s="2" t="str">
        <f t="shared" si="70"/>
        <v/>
      </c>
      <c r="R1516" s="2" t="str">
        <f t="shared" si="71"/>
        <v/>
      </c>
      <c r="S1516" s="2" t="str">
        <f>IFERROR(IF($F1516="","",INDEX(リスト!$C:$C,MATCH($F1516,リスト!$B:$B,0))),"")</f>
        <v/>
      </c>
      <c r="T1516" s="2" t="str">
        <f>IFERROR(IF($K1516="","",INDEX(リスト!$F:$F,MATCH($K1516,リスト!$E:$E,0))),"")</f>
        <v/>
      </c>
      <c r="U1516" s="2" t="str">
        <f>IF($B1516="","",RIGHT($G1516*1000+200+COUNTIF($G$2:$G1516,$G1516),9))</f>
        <v/>
      </c>
      <c r="V1516" s="2" t="str">
        <f>IF(OR($B1516="",設定!$I$15="",設定!$I$15="独立"),"",IF($M1516="","　－　",IF($L1516="",IF(設定!$I$15="所・名","　－　・"&amp;$M1516,IF(設定!$I$15="所/名","　－　 / "&amp;$M1516,IF(設定!$I$15="(所)名","(　－　) "&amp;$M1516,IF(設定!$I$15="名・所",$M1516&amp;"・　－　",IF(設定!$I$15="名/所",$M1516&amp;" / 　－　",IF(設定!$I$15="名(所)",$M1516&amp;"(　－　)")))))),IF(設定!$I$15="所・名",INDEX(リスト!$S$2:$S$48,MATCH($L1516,リスト!$R$2:$R$48,0))&amp;"・"&amp;$M1516,IF(設定!$I$15="所/名",INDEX(リスト!$S$2:$S$48,MATCH($L1516,リスト!$R$2:$R$48,0))&amp;" / "&amp;$M1516,IF(設定!$I$15="(所)名","("&amp;INDEX(リスト!$S$2:$S$48,MATCH($L1516,リスト!$R$2:$R$48,0))&amp;") "&amp;$M1516,IF(設定!$I$15="名・所",$M1516&amp;"・"&amp;INDEX(リスト!$S$2:$S$48,MATCH($L1516,リスト!$R$2:$R$48,0)),IF(設定!$I$15="名/所",$M1516&amp;" / "&amp;INDEX(リスト!$S$2:$S$48,MATCH($L1516,リスト!$R$2:$R$48,0)),IF(設定!$I$15="名(所)",$M1516&amp;" ("&amp;INDEX(リスト!$S$2:$S$48,MATCH($L1516,リスト!$R$2:$R$48,0))&amp;")")))))))))</f>
        <v/>
      </c>
    </row>
    <row r="1517" spans="15:22" x14ac:dyDescent="0.4">
      <c r="O1517" s="2" t="str">
        <f>IFERROR(IF($B1517="","",INDEX(所属情報!$E:$E,MATCH($A1517,所属情報!$A:$A,0))),"")</f>
        <v/>
      </c>
      <c r="P1517" s="2" t="str">
        <f t="shared" si="69"/>
        <v/>
      </c>
      <c r="Q1517" s="2" t="str">
        <f t="shared" si="70"/>
        <v/>
      </c>
      <c r="R1517" s="2" t="str">
        <f t="shared" si="71"/>
        <v/>
      </c>
      <c r="S1517" s="2" t="str">
        <f>IFERROR(IF($F1517="","",INDEX(リスト!$C:$C,MATCH($F1517,リスト!$B:$B,0))),"")</f>
        <v/>
      </c>
      <c r="T1517" s="2" t="str">
        <f>IFERROR(IF($K1517="","",INDEX(リスト!$F:$F,MATCH($K1517,リスト!$E:$E,0))),"")</f>
        <v/>
      </c>
      <c r="U1517" s="2" t="str">
        <f>IF($B1517="","",RIGHT($G1517*1000+200+COUNTIF($G$2:$G1517,$G1517),9))</f>
        <v/>
      </c>
      <c r="V1517" s="2" t="str">
        <f>IF(OR($B1517="",設定!$I$15="",設定!$I$15="独立"),"",IF($M1517="","　－　",IF($L1517="",IF(設定!$I$15="所・名","　－　・"&amp;$M1517,IF(設定!$I$15="所/名","　－　 / "&amp;$M1517,IF(設定!$I$15="(所)名","(　－　) "&amp;$M1517,IF(設定!$I$15="名・所",$M1517&amp;"・　－　",IF(設定!$I$15="名/所",$M1517&amp;" / 　－　",IF(設定!$I$15="名(所)",$M1517&amp;"(　－　)")))))),IF(設定!$I$15="所・名",INDEX(リスト!$S$2:$S$48,MATCH($L1517,リスト!$R$2:$R$48,0))&amp;"・"&amp;$M1517,IF(設定!$I$15="所/名",INDEX(リスト!$S$2:$S$48,MATCH($L1517,リスト!$R$2:$R$48,0))&amp;" / "&amp;$M1517,IF(設定!$I$15="(所)名","("&amp;INDEX(リスト!$S$2:$S$48,MATCH($L1517,リスト!$R$2:$R$48,0))&amp;") "&amp;$M1517,IF(設定!$I$15="名・所",$M1517&amp;"・"&amp;INDEX(リスト!$S$2:$S$48,MATCH($L1517,リスト!$R$2:$R$48,0)),IF(設定!$I$15="名/所",$M1517&amp;" / "&amp;INDEX(リスト!$S$2:$S$48,MATCH($L1517,リスト!$R$2:$R$48,0)),IF(設定!$I$15="名(所)",$M1517&amp;" ("&amp;INDEX(リスト!$S$2:$S$48,MATCH($L1517,リスト!$R$2:$R$48,0))&amp;")")))))))))</f>
        <v/>
      </c>
    </row>
    <row r="1518" spans="15:22" x14ac:dyDescent="0.4">
      <c r="O1518" s="2" t="str">
        <f>IFERROR(IF($B1518="","",INDEX(所属情報!$E:$E,MATCH($A1518,所属情報!$A:$A,0))),"")</f>
        <v/>
      </c>
      <c r="P1518" s="2" t="str">
        <f t="shared" si="69"/>
        <v/>
      </c>
      <c r="Q1518" s="2" t="str">
        <f t="shared" si="70"/>
        <v/>
      </c>
      <c r="R1518" s="2" t="str">
        <f t="shared" si="71"/>
        <v/>
      </c>
      <c r="S1518" s="2" t="str">
        <f>IFERROR(IF($F1518="","",INDEX(リスト!$C:$C,MATCH($F1518,リスト!$B:$B,0))),"")</f>
        <v/>
      </c>
      <c r="T1518" s="2" t="str">
        <f>IFERROR(IF($K1518="","",INDEX(リスト!$F:$F,MATCH($K1518,リスト!$E:$E,0))),"")</f>
        <v/>
      </c>
      <c r="U1518" s="2" t="str">
        <f>IF($B1518="","",RIGHT($G1518*1000+200+COUNTIF($G$2:$G1518,$G1518),9))</f>
        <v/>
      </c>
      <c r="V1518" s="2" t="str">
        <f>IF(OR($B1518="",設定!$I$15="",設定!$I$15="独立"),"",IF($M1518="","　－　",IF($L1518="",IF(設定!$I$15="所・名","　－　・"&amp;$M1518,IF(設定!$I$15="所/名","　－　 / "&amp;$M1518,IF(設定!$I$15="(所)名","(　－　) "&amp;$M1518,IF(設定!$I$15="名・所",$M1518&amp;"・　－　",IF(設定!$I$15="名/所",$M1518&amp;" / 　－　",IF(設定!$I$15="名(所)",$M1518&amp;"(　－　)")))))),IF(設定!$I$15="所・名",INDEX(リスト!$S$2:$S$48,MATCH($L1518,リスト!$R$2:$R$48,0))&amp;"・"&amp;$M1518,IF(設定!$I$15="所/名",INDEX(リスト!$S$2:$S$48,MATCH($L1518,リスト!$R$2:$R$48,0))&amp;" / "&amp;$M1518,IF(設定!$I$15="(所)名","("&amp;INDEX(リスト!$S$2:$S$48,MATCH($L1518,リスト!$R$2:$R$48,0))&amp;") "&amp;$M1518,IF(設定!$I$15="名・所",$M1518&amp;"・"&amp;INDEX(リスト!$S$2:$S$48,MATCH($L1518,リスト!$R$2:$R$48,0)),IF(設定!$I$15="名/所",$M1518&amp;" / "&amp;INDEX(リスト!$S$2:$S$48,MATCH($L1518,リスト!$R$2:$R$48,0)),IF(設定!$I$15="名(所)",$M1518&amp;" ("&amp;INDEX(リスト!$S$2:$S$48,MATCH($L1518,リスト!$R$2:$R$48,0))&amp;")")))))))))</f>
        <v/>
      </c>
    </row>
    <row r="1519" spans="15:22" x14ac:dyDescent="0.4">
      <c r="O1519" s="2" t="str">
        <f>IFERROR(IF($B1519="","",INDEX(所属情報!$E:$E,MATCH($A1519,所属情報!$A:$A,0))),"")</f>
        <v/>
      </c>
      <c r="P1519" s="2" t="str">
        <f t="shared" si="69"/>
        <v/>
      </c>
      <c r="Q1519" s="2" t="str">
        <f t="shared" si="70"/>
        <v/>
      </c>
      <c r="R1519" s="2" t="str">
        <f t="shared" si="71"/>
        <v/>
      </c>
      <c r="S1519" s="2" t="str">
        <f>IFERROR(IF($F1519="","",INDEX(リスト!$C:$C,MATCH($F1519,リスト!$B:$B,0))),"")</f>
        <v/>
      </c>
      <c r="T1519" s="2" t="str">
        <f>IFERROR(IF($K1519="","",INDEX(リスト!$F:$F,MATCH($K1519,リスト!$E:$E,0))),"")</f>
        <v/>
      </c>
      <c r="U1519" s="2" t="str">
        <f>IF($B1519="","",RIGHT($G1519*1000+200+COUNTIF($G$2:$G1519,$G1519),9))</f>
        <v/>
      </c>
      <c r="V1519" s="2" t="str">
        <f>IF(OR($B1519="",設定!$I$15="",設定!$I$15="独立"),"",IF($M1519="","　－　",IF($L1519="",IF(設定!$I$15="所・名","　－　・"&amp;$M1519,IF(設定!$I$15="所/名","　－　 / "&amp;$M1519,IF(設定!$I$15="(所)名","(　－　) "&amp;$M1519,IF(設定!$I$15="名・所",$M1519&amp;"・　－　",IF(設定!$I$15="名/所",$M1519&amp;" / 　－　",IF(設定!$I$15="名(所)",$M1519&amp;"(　－　)")))))),IF(設定!$I$15="所・名",INDEX(リスト!$S$2:$S$48,MATCH($L1519,リスト!$R$2:$R$48,0))&amp;"・"&amp;$M1519,IF(設定!$I$15="所/名",INDEX(リスト!$S$2:$S$48,MATCH($L1519,リスト!$R$2:$R$48,0))&amp;" / "&amp;$M1519,IF(設定!$I$15="(所)名","("&amp;INDEX(リスト!$S$2:$S$48,MATCH($L1519,リスト!$R$2:$R$48,0))&amp;") "&amp;$M1519,IF(設定!$I$15="名・所",$M1519&amp;"・"&amp;INDEX(リスト!$S$2:$S$48,MATCH($L1519,リスト!$R$2:$R$48,0)),IF(設定!$I$15="名/所",$M1519&amp;" / "&amp;INDEX(リスト!$S$2:$S$48,MATCH($L1519,リスト!$R$2:$R$48,0)),IF(設定!$I$15="名(所)",$M1519&amp;" ("&amp;INDEX(リスト!$S$2:$S$48,MATCH($L1519,リスト!$R$2:$R$48,0))&amp;")")))))))))</f>
        <v/>
      </c>
    </row>
    <row r="1520" spans="15:22" x14ac:dyDescent="0.4">
      <c r="O1520" s="2" t="str">
        <f>IFERROR(IF($B1520="","",INDEX(所属情報!$E:$E,MATCH($A1520,所属情報!$A:$A,0))),"")</f>
        <v/>
      </c>
      <c r="P1520" s="2" t="str">
        <f t="shared" si="69"/>
        <v/>
      </c>
      <c r="Q1520" s="2" t="str">
        <f t="shared" si="70"/>
        <v/>
      </c>
      <c r="R1520" s="2" t="str">
        <f t="shared" si="71"/>
        <v/>
      </c>
      <c r="S1520" s="2" t="str">
        <f>IFERROR(IF($F1520="","",INDEX(リスト!$C:$C,MATCH($F1520,リスト!$B:$B,0))),"")</f>
        <v/>
      </c>
      <c r="T1520" s="2" t="str">
        <f>IFERROR(IF($K1520="","",INDEX(リスト!$F:$F,MATCH($K1520,リスト!$E:$E,0))),"")</f>
        <v/>
      </c>
      <c r="U1520" s="2" t="str">
        <f>IF($B1520="","",RIGHT($G1520*1000+200+COUNTIF($G$2:$G1520,$G1520),9))</f>
        <v/>
      </c>
      <c r="V1520" s="2" t="str">
        <f>IF(OR($B1520="",設定!$I$15="",設定!$I$15="独立"),"",IF($M1520="","　－　",IF($L1520="",IF(設定!$I$15="所・名","　－　・"&amp;$M1520,IF(設定!$I$15="所/名","　－　 / "&amp;$M1520,IF(設定!$I$15="(所)名","(　－　) "&amp;$M1520,IF(設定!$I$15="名・所",$M1520&amp;"・　－　",IF(設定!$I$15="名/所",$M1520&amp;" / 　－　",IF(設定!$I$15="名(所)",$M1520&amp;"(　－　)")))))),IF(設定!$I$15="所・名",INDEX(リスト!$S$2:$S$48,MATCH($L1520,リスト!$R$2:$R$48,0))&amp;"・"&amp;$M1520,IF(設定!$I$15="所/名",INDEX(リスト!$S$2:$S$48,MATCH($L1520,リスト!$R$2:$R$48,0))&amp;" / "&amp;$M1520,IF(設定!$I$15="(所)名","("&amp;INDEX(リスト!$S$2:$S$48,MATCH($L1520,リスト!$R$2:$R$48,0))&amp;") "&amp;$M1520,IF(設定!$I$15="名・所",$M1520&amp;"・"&amp;INDEX(リスト!$S$2:$S$48,MATCH($L1520,リスト!$R$2:$R$48,0)),IF(設定!$I$15="名/所",$M1520&amp;" / "&amp;INDEX(リスト!$S$2:$S$48,MATCH($L1520,リスト!$R$2:$R$48,0)),IF(設定!$I$15="名(所)",$M1520&amp;" ("&amp;INDEX(リスト!$S$2:$S$48,MATCH($L1520,リスト!$R$2:$R$48,0))&amp;")")))))))))</f>
        <v/>
      </c>
    </row>
    <row r="1521" spans="15:22" x14ac:dyDescent="0.4">
      <c r="O1521" s="2" t="str">
        <f>IFERROR(IF($B1521="","",INDEX(所属情報!$E:$E,MATCH($A1521,所属情報!$A:$A,0))),"")</f>
        <v/>
      </c>
      <c r="P1521" s="2" t="str">
        <f t="shared" si="69"/>
        <v/>
      </c>
      <c r="Q1521" s="2" t="str">
        <f t="shared" si="70"/>
        <v/>
      </c>
      <c r="R1521" s="2" t="str">
        <f t="shared" si="71"/>
        <v/>
      </c>
      <c r="S1521" s="2" t="str">
        <f>IFERROR(IF($F1521="","",INDEX(リスト!$C:$C,MATCH($F1521,リスト!$B:$B,0))),"")</f>
        <v/>
      </c>
      <c r="T1521" s="2" t="str">
        <f>IFERROR(IF($K1521="","",INDEX(リスト!$F:$F,MATCH($K1521,リスト!$E:$E,0))),"")</f>
        <v/>
      </c>
      <c r="U1521" s="2" t="str">
        <f>IF($B1521="","",RIGHT($G1521*1000+200+COUNTIF($G$2:$G1521,$G1521),9))</f>
        <v/>
      </c>
      <c r="V1521" s="2" t="str">
        <f>IF(OR($B1521="",設定!$I$15="",設定!$I$15="独立"),"",IF($M1521="","　－　",IF($L1521="",IF(設定!$I$15="所・名","　－　・"&amp;$M1521,IF(設定!$I$15="所/名","　－　 / "&amp;$M1521,IF(設定!$I$15="(所)名","(　－　) "&amp;$M1521,IF(設定!$I$15="名・所",$M1521&amp;"・　－　",IF(設定!$I$15="名/所",$M1521&amp;" / 　－　",IF(設定!$I$15="名(所)",$M1521&amp;"(　－　)")))))),IF(設定!$I$15="所・名",INDEX(リスト!$S$2:$S$48,MATCH($L1521,リスト!$R$2:$R$48,0))&amp;"・"&amp;$M1521,IF(設定!$I$15="所/名",INDEX(リスト!$S$2:$S$48,MATCH($L1521,リスト!$R$2:$R$48,0))&amp;" / "&amp;$M1521,IF(設定!$I$15="(所)名","("&amp;INDEX(リスト!$S$2:$S$48,MATCH($L1521,リスト!$R$2:$R$48,0))&amp;") "&amp;$M1521,IF(設定!$I$15="名・所",$M1521&amp;"・"&amp;INDEX(リスト!$S$2:$S$48,MATCH($L1521,リスト!$R$2:$R$48,0)),IF(設定!$I$15="名/所",$M1521&amp;" / "&amp;INDEX(リスト!$S$2:$S$48,MATCH($L1521,リスト!$R$2:$R$48,0)),IF(設定!$I$15="名(所)",$M1521&amp;" ("&amp;INDEX(リスト!$S$2:$S$48,MATCH($L1521,リスト!$R$2:$R$48,0))&amp;")")))))))))</f>
        <v/>
      </c>
    </row>
    <row r="1522" spans="15:22" x14ac:dyDescent="0.4">
      <c r="O1522" s="2" t="str">
        <f>IFERROR(IF($B1522="","",INDEX(所属情報!$E:$E,MATCH($A1522,所属情報!$A:$A,0))),"")</f>
        <v/>
      </c>
      <c r="P1522" s="2" t="str">
        <f t="shared" si="69"/>
        <v/>
      </c>
      <c r="Q1522" s="2" t="str">
        <f t="shared" si="70"/>
        <v/>
      </c>
      <c r="R1522" s="2" t="str">
        <f t="shared" si="71"/>
        <v/>
      </c>
      <c r="S1522" s="2" t="str">
        <f>IFERROR(IF($F1522="","",INDEX(リスト!$C:$C,MATCH($F1522,リスト!$B:$B,0))),"")</f>
        <v/>
      </c>
      <c r="T1522" s="2" t="str">
        <f>IFERROR(IF($K1522="","",INDEX(リスト!$F:$F,MATCH($K1522,リスト!$E:$E,0))),"")</f>
        <v/>
      </c>
      <c r="U1522" s="2" t="str">
        <f>IF($B1522="","",RIGHT($G1522*1000+200+COUNTIF($G$2:$G1522,$G1522),9))</f>
        <v/>
      </c>
      <c r="V1522" s="2" t="str">
        <f>IF(OR($B1522="",設定!$I$15="",設定!$I$15="独立"),"",IF($M1522="","　－　",IF($L1522="",IF(設定!$I$15="所・名","　－　・"&amp;$M1522,IF(設定!$I$15="所/名","　－　 / "&amp;$M1522,IF(設定!$I$15="(所)名","(　－　) "&amp;$M1522,IF(設定!$I$15="名・所",$M1522&amp;"・　－　",IF(設定!$I$15="名/所",$M1522&amp;" / 　－　",IF(設定!$I$15="名(所)",$M1522&amp;"(　－　)")))))),IF(設定!$I$15="所・名",INDEX(リスト!$S$2:$S$48,MATCH($L1522,リスト!$R$2:$R$48,0))&amp;"・"&amp;$M1522,IF(設定!$I$15="所/名",INDEX(リスト!$S$2:$S$48,MATCH($L1522,リスト!$R$2:$R$48,0))&amp;" / "&amp;$M1522,IF(設定!$I$15="(所)名","("&amp;INDEX(リスト!$S$2:$S$48,MATCH($L1522,リスト!$R$2:$R$48,0))&amp;") "&amp;$M1522,IF(設定!$I$15="名・所",$M1522&amp;"・"&amp;INDEX(リスト!$S$2:$S$48,MATCH($L1522,リスト!$R$2:$R$48,0)),IF(設定!$I$15="名/所",$M1522&amp;" / "&amp;INDEX(リスト!$S$2:$S$48,MATCH($L1522,リスト!$R$2:$R$48,0)),IF(設定!$I$15="名(所)",$M1522&amp;" ("&amp;INDEX(リスト!$S$2:$S$48,MATCH($L1522,リスト!$R$2:$R$48,0))&amp;")")))))))))</f>
        <v/>
      </c>
    </row>
    <row r="1523" spans="15:22" x14ac:dyDescent="0.4">
      <c r="O1523" s="2" t="str">
        <f>IFERROR(IF($B1523="","",INDEX(所属情報!$E:$E,MATCH($A1523,所属情報!$A:$A,0))),"")</f>
        <v/>
      </c>
      <c r="P1523" s="2" t="str">
        <f t="shared" si="69"/>
        <v/>
      </c>
      <c r="Q1523" s="2" t="str">
        <f t="shared" si="70"/>
        <v/>
      </c>
      <c r="R1523" s="2" t="str">
        <f t="shared" si="71"/>
        <v/>
      </c>
      <c r="S1523" s="2" t="str">
        <f>IFERROR(IF($F1523="","",INDEX(リスト!$C:$C,MATCH($F1523,リスト!$B:$B,0))),"")</f>
        <v/>
      </c>
      <c r="T1523" s="2" t="str">
        <f>IFERROR(IF($K1523="","",INDEX(リスト!$F:$F,MATCH($K1523,リスト!$E:$E,0))),"")</f>
        <v/>
      </c>
      <c r="U1523" s="2" t="str">
        <f>IF($B1523="","",RIGHT($G1523*1000+200+COUNTIF($G$2:$G1523,$G1523),9))</f>
        <v/>
      </c>
      <c r="V1523" s="2" t="str">
        <f>IF(OR($B1523="",設定!$I$15="",設定!$I$15="独立"),"",IF($M1523="","　－　",IF($L1523="",IF(設定!$I$15="所・名","　－　・"&amp;$M1523,IF(設定!$I$15="所/名","　－　 / "&amp;$M1523,IF(設定!$I$15="(所)名","(　－　) "&amp;$M1523,IF(設定!$I$15="名・所",$M1523&amp;"・　－　",IF(設定!$I$15="名/所",$M1523&amp;" / 　－　",IF(設定!$I$15="名(所)",$M1523&amp;"(　－　)")))))),IF(設定!$I$15="所・名",INDEX(リスト!$S$2:$S$48,MATCH($L1523,リスト!$R$2:$R$48,0))&amp;"・"&amp;$M1523,IF(設定!$I$15="所/名",INDEX(リスト!$S$2:$S$48,MATCH($L1523,リスト!$R$2:$R$48,0))&amp;" / "&amp;$M1523,IF(設定!$I$15="(所)名","("&amp;INDEX(リスト!$S$2:$S$48,MATCH($L1523,リスト!$R$2:$R$48,0))&amp;") "&amp;$M1523,IF(設定!$I$15="名・所",$M1523&amp;"・"&amp;INDEX(リスト!$S$2:$S$48,MATCH($L1523,リスト!$R$2:$R$48,0)),IF(設定!$I$15="名/所",$M1523&amp;" / "&amp;INDEX(リスト!$S$2:$S$48,MATCH($L1523,リスト!$R$2:$R$48,0)),IF(設定!$I$15="名(所)",$M1523&amp;" ("&amp;INDEX(リスト!$S$2:$S$48,MATCH($L1523,リスト!$R$2:$R$48,0))&amp;")")))))))))</f>
        <v/>
      </c>
    </row>
    <row r="1524" spans="15:22" x14ac:dyDescent="0.4">
      <c r="O1524" s="2" t="str">
        <f>IFERROR(IF($B1524="","",INDEX(所属情報!$E:$E,MATCH($A1524,所属情報!$A:$A,0))),"")</f>
        <v/>
      </c>
      <c r="P1524" s="2" t="str">
        <f t="shared" si="69"/>
        <v/>
      </c>
      <c r="Q1524" s="2" t="str">
        <f t="shared" si="70"/>
        <v/>
      </c>
      <c r="R1524" s="2" t="str">
        <f t="shared" si="71"/>
        <v/>
      </c>
      <c r="S1524" s="2" t="str">
        <f>IFERROR(IF($F1524="","",INDEX(リスト!$C:$C,MATCH($F1524,リスト!$B:$B,0))),"")</f>
        <v/>
      </c>
      <c r="T1524" s="2" t="str">
        <f>IFERROR(IF($K1524="","",INDEX(リスト!$F:$F,MATCH($K1524,リスト!$E:$E,0))),"")</f>
        <v/>
      </c>
      <c r="U1524" s="2" t="str">
        <f>IF($B1524="","",RIGHT($G1524*1000+200+COUNTIF($G$2:$G1524,$G1524),9))</f>
        <v/>
      </c>
      <c r="V1524" s="2" t="str">
        <f>IF(OR($B1524="",設定!$I$15="",設定!$I$15="独立"),"",IF($M1524="","　－　",IF($L1524="",IF(設定!$I$15="所・名","　－　・"&amp;$M1524,IF(設定!$I$15="所/名","　－　 / "&amp;$M1524,IF(設定!$I$15="(所)名","(　－　) "&amp;$M1524,IF(設定!$I$15="名・所",$M1524&amp;"・　－　",IF(設定!$I$15="名/所",$M1524&amp;" / 　－　",IF(設定!$I$15="名(所)",$M1524&amp;"(　－　)")))))),IF(設定!$I$15="所・名",INDEX(リスト!$S$2:$S$48,MATCH($L1524,リスト!$R$2:$R$48,0))&amp;"・"&amp;$M1524,IF(設定!$I$15="所/名",INDEX(リスト!$S$2:$S$48,MATCH($L1524,リスト!$R$2:$R$48,0))&amp;" / "&amp;$M1524,IF(設定!$I$15="(所)名","("&amp;INDEX(リスト!$S$2:$S$48,MATCH($L1524,リスト!$R$2:$R$48,0))&amp;") "&amp;$M1524,IF(設定!$I$15="名・所",$M1524&amp;"・"&amp;INDEX(リスト!$S$2:$S$48,MATCH($L1524,リスト!$R$2:$R$48,0)),IF(設定!$I$15="名/所",$M1524&amp;" / "&amp;INDEX(リスト!$S$2:$S$48,MATCH($L1524,リスト!$R$2:$R$48,0)),IF(設定!$I$15="名(所)",$M1524&amp;" ("&amp;INDEX(リスト!$S$2:$S$48,MATCH($L1524,リスト!$R$2:$R$48,0))&amp;")")))))))))</f>
        <v/>
      </c>
    </row>
    <row r="1525" spans="15:22" x14ac:dyDescent="0.4">
      <c r="O1525" s="2" t="str">
        <f>IFERROR(IF($B1525="","",INDEX(所属情報!$E:$E,MATCH($A1525,所属情報!$A:$A,0))),"")</f>
        <v/>
      </c>
      <c r="P1525" s="2" t="str">
        <f t="shared" si="69"/>
        <v/>
      </c>
      <c r="Q1525" s="2" t="str">
        <f t="shared" si="70"/>
        <v/>
      </c>
      <c r="R1525" s="2" t="str">
        <f t="shared" si="71"/>
        <v/>
      </c>
      <c r="S1525" s="2" t="str">
        <f>IFERROR(IF($F1525="","",INDEX(リスト!$C:$C,MATCH($F1525,リスト!$B:$B,0))),"")</f>
        <v/>
      </c>
      <c r="T1525" s="2" t="str">
        <f>IFERROR(IF($K1525="","",INDEX(リスト!$F:$F,MATCH($K1525,リスト!$E:$E,0))),"")</f>
        <v/>
      </c>
      <c r="U1525" s="2" t="str">
        <f>IF($B1525="","",RIGHT($G1525*1000+200+COUNTIF($G$2:$G1525,$G1525),9))</f>
        <v/>
      </c>
      <c r="V1525" s="2" t="str">
        <f>IF(OR($B1525="",設定!$I$15="",設定!$I$15="独立"),"",IF($M1525="","　－　",IF($L1525="",IF(設定!$I$15="所・名","　－　・"&amp;$M1525,IF(設定!$I$15="所/名","　－　 / "&amp;$M1525,IF(設定!$I$15="(所)名","(　－　) "&amp;$M1525,IF(設定!$I$15="名・所",$M1525&amp;"・　－　",IF(設定!$I$15="名/所",$M1525&amp;" / 　－　",IF(設定!$I$15="名(所)",$M1525&amp;"(　－　)")))))),IF(設定!$I$15="所・名",INDEX(リスト!$S$2:$S$48,MATCH($L1525,リスト!$R$2:$R$48,0))&amp;"・"&amp;$M1525,IF(設定!$I$15="所/名",INDEX(リスト!$S$2:$S$48,MATCH($L1525,リスト!$R$2:$R$48,0))&amp;" / "&amp;$M1525,IF(設定!$I$15="(所)名","("&amp;INDEX(リスト!$S$2:$S$48,MATCH($L1525,リスト!$R$2:$R$48,0))&amp;") "&amp;$M1525,IF(設定!$I$15="名・所",$M1525&amp;"・"&amp;INDEX(リスト!$S$2:$S$48,MATCH($L1525,リスト!$R$2:$R$48,0)),IF(設定!$I$15="名/所",$M1525&amp;" / "&amp;INDEX(リスト!$S$2:$S$48,MATCH($L1525,リスト!$R$2:$R$48,0)),IF(設定!$I$15="名(所)",$M1525&amp;" ("&amp;INDEX(リスト!$S$2:$S$48,MATCH($L1525,リスト!$R$2:$R$48,0))&amp;")")))))))))</f>
        <v/>
      </c>
    </row>
    <row r="1526" spans="15:22" x14ac:dyDescent="0.4">
      <c r="O1526" s="2" t="str">
        <f>IFERROR(IF($B1526="","",INDEX(所属情報!$E:$E,MATCH($A1526,所属情報!$A:$A,0))),"")</f>
        <v/>
      </c>
      <c r="P1526" s="2" t="str">
        <f t="shared" si="69"/>
        <v/>
      </c>
      <c r="Q1526" s="2" t="str">
        <f t="shared" si="70"/>
        <v/>
      </c>
      <c r="R1526" s="2" t="str">
        <f t="shared" si="71"/>
        <v/>
      </c>
      <c r="S1526" s="2" t="str">
        <f>IFERROR(IF($F1526="","",INDEX(リスト!$C:$C,MATCH($F1526,リスト!$B:$B,0))),"")</f>
        <v/>
      </c>
      <c r="T1526" s="2" t="str">
        <f>IFERROR(IF($K1526="","",INDEX(リスト!$F:$F,MATCH($K1526,リスト!$E:$E,0))),"")</f>
        <v/>
      </c>
      <c r="U1526" s="2" t="str">
        <f>IF($B1526="","",RIGHT($G1526*1000+200+COUNTIF($G$2:$G1526,$G1526),9))</f>
        <v/>
      </c>
      <c r="V1526" s="2" t="str">
        <f>IF(OR($B1526="",設定!$I$15="",設定!$I$15="独立"),"",IF($M1526="","　－　",IF($L1526="",IF(設定!$I$15="所・名","　－　・"&amp;$M1526,IF(設定!$I$15="所/名","　－　 / "&amp;$M1526,IF(設定!$I$15="(所)名","(　－　) "&amp;$M1526,IF(設定!$I$15="名・所",$M1526&amp;"・　－　",IF(設定!$I$15="名/所",$M1526&amp;" / 　－　",IF(設定!$I$15="名(所)",$M1526&amp;"(　－　)")))))),IF(設定!$I$15="所・名",INDEX(リスト!$S$2:$S$48,MATCH($L1526,リスト!$R$2:$R$48,0))&amp;"・"&amp;$M1526,IF(設定!$I$15="所/名",INDEX(リスト!$S$2:$S$48,MATCH($L1526,リスト!$R$2:$R$48,0))&amp;" / "&amp;$M1526,IF(設定!$I$15="(所)名","("&amp;INDEX(リスト!$S$2:$S$48,MATCH($L1526,リスト!$R$2:$R$48,0))&amp;") "&amp;$M1526,IF(設定!$I$15="名・所",$M1526&amp;"・"&amp;INDEX(リスト!$S$2:$S$48,MATCH($L1526,リスト!$R$2:$R$48,0)),IF(設定!$I$15="名/所",$M1526&amp;" / "&amp;INDEX(リスト!$S$2:$S$48,MATCH($L1526,リスト!$R$2:$R$48,0)),IF(設定!$I$15="名(所)",$M1526&amp;" ("&amp;INDEX(リスト!$S$2:$S$48,MATCH($L1526,リスト!$R$2:$R$48,0))&amp;")")))))))))</f>
        <v/>
      </c>
    </row>
    <row r="1527" spans="15:22" x14ac:dyDescent="0.4">
      <c r="O1527" s="2" t="str">
        <f>IFERROR(IF($B1527="","",INDEX(所属情報!$E:$E,MATCH($A1527,所属情報!$A:$A,0))),"")</f>
        <v/>
      </c>
      <c r="P1527" s="2" t="str">
        <f t="shared" si="69"/>
        <v/>
      </c>
      <c r="Q1527" s="2" t="str">
        <f t="shared" si="70"/>
        <v/>
      </c>
      <c r="R1527" s="2" t="str">
        <f t="shared" si="71"/>
        <v/>
      </c>
      <c r="S1527" s="2" t="str">
        <f>IFERROR(IF($F1527="","",INDEX(リスト!$C:$C,MATCH($F1527,リスト!$B:$B,0))),"")</f>
        <v/>
      </c>
      <c r="T1527" s="2" t="str">
        <f>IFERROR(IF($K1527="","",INDEX(リスト!$F:$F,MATCH($K1527,リスト!$E:$E,0))),"")</f>
        <v/>
      </c>
      <c r="U1527" s="2" t="str">
        <f>IF($B1527="","",RIGHT($G1527*1000+200+COUNTIF($G$2:$G1527,$G1527),9))</f>
        <v/>
      </c>
      <c r="V1527" s="2" t="str">
        <f>IF(OR($B1527="",設定!$I$15="",設定!$I$15="独立"),"",IF($M1527="","　－　",IF($L1527="",IF(設定!$I$15="所・名","　－　・"&amp;$M1527,IF(設定!$I$15="所/名","　－　 / "&amp;$M1527,IF(設定!$I$15="(所)名","(　－　) "&amp;$M1527,IF(設定!$I$15="名・所",$M1527&amp;"・　－　",IF(設定!$I$15="名/所",$M1527&amp;" / 　－　",IF(設定!$I$15="名(所)",$M1527&amp;"(　－　)")))))),IF(設定!$I$15="所・名",INDEX(リスト!$S$2:$S$48,MATCH($L1527,リスト!$R$2:$R$48,0))&amp;"・"&amp;$M1527,IF(設定!$I$15="所/名",INDEX(リスト!$S$2:$S$48,MATCH($L1527,リスト!$R$2:$R$48,0))&amp;" / "&amp;$M1527,IF(設定!$I$15="(所)名","("&amp;INDEX(リスト!$S$2:$S$48,MATCH($L1527,リスト!$R$2:$R$48,0))&amp;") "&amp;$M1527,IF(設定!$I$15="名・所",$M1527&amp;"・"&amp;INDEX(リスト!$S$2:$S$48,MATCH($L1527,リスト!$R$2:$R$48,0)),IF(設定!$I$15="名/所",$M1527&amp;" / "&amp;INDEX(リスト!$S$2:$S$48,MATCH($L1527,リスト!$R$2:$R$48,0)),IF(設定!$I$15="名(所)",$M1527&amp;" ("&amp;INDEX(リスト!$S$2:$S$48,MATCH($L1527,リスト!$R$2:$R$48,0))&amp;")")))))))))</f>
        <v/>
      </c>
    </row>
    <row r="1528" spans="15:22" x14ac:dyDescent="0.4">
      <c r="O1528" s="2" t="str">
        <f>IFERROR(IF($B1528="","",INDEX(所属情報!$E:$E,MATCH($A1528,所属情報!$A:$A,0))),"")</f>
        <v/>
      </c>
      <c r="P1528" s="2" t="str">
        <f t="shared" si="69"/>
        <v/>
      </c>
      <c r="Q1528" s="2" t="str">
        <f t="shared" si="70"/>
        <v/>
      </c>
      <c r="R1528" s="2" t="str">
        <f t="shared" si="71"/>
        <v/>
      </c>
      <c r="S1528" s="2" t="str">
        <f>IFERROR(IF($F1528="","",INDEX(リスト!$C:$C,MATCH($F1528,リスト!$B:$B,0))),"")</f>
        <v/>
      </c>
      <c r="T1528" s="2" t="str">
        <f>IFERROR(IF($K1528="","",INDEX(リスト!$F:$F,MATCH($K1528,リスト!$E:$E,0))),"")</f>
        <v/>
      </c>
      <c r="U1528" s="2" t="str">
        <f>IF($B1528="","",RIGHT($G1528*1000+200+COUNTIF($G$2:$G1528,$G1528),9))</f>
        <v/>
      </c>
      <c r="V1528" s="2" t="str">
        <f>IF(OR($B1528="",設定!$I$15="",設定!$I$15="独立"),"",IF($M1528="","　－　",IF($L1528="",IF(設定!$I$15="所・名","　－　・"&amp;$M1528,IF(設定!$I$15="所/名","　－　 / "&amp;$M1528,IF(設定!$I$15="(所)名","(　－　) "&amp;$M1528,IF(設定!$I$15="名・所",$M1528&amp;"・　－　",IF(設定!$I$15="名/所",$M1528&amp;" / 　－　",IF(設定!$I$15="名(所)",$M1528&amp;"(　－　)")))))),IF(設定!$I$15="所・名",INDEX(リスト!$S$2:$S$48,MATCH($L1528,リスト!$R$2:$R$48,0))&amp;"・"&amp;$M1528,IF(設定!$I$15="所/名",INDEX(リスト!$S$2:$S$48,MATCH($L1528,リスト!$R$2:$R$48,0))&amp;" / "&amp;$M1528,IF(設定!$I$15="(所)名","("&amp;INDEX(リスト!$S$2:$S$48,MATCH($L1528,リスト!$R$2:$R$48,0))&amp;") "&amp;$M1528,IF(設定!$I$15="名・所",$M1528&amp;"・"&amp;INDEX(リスト!$S$2:$S$48,MATCH($L1528,リスト!$R$2:$R$48,0)),IF(設定!$I$15="名/所",$M1528&amp;" / "&amp;INDEX(リスト!$S$2:$S$48,MATCH($L1528,リスト!$R$2:$R$48,0)),IF(設定!$I$15="名(所)",$M1528&amp;" ("&amp;INDEX(リスト!$S$2:$S$48,MATCH($L1528,リスト!$R$2:$R$48,0))&amp;")")))))))))</f>
        <v/>
      </c>
    </row>
    <row r="1529" spans="15:22" x14ac:dyDescent="0.4">
      <c r="O1529" s="2" t="str">
        <f>IFERROR(IF($B1529="","",INDEX(所属情報!$E:$E,MATCH($A1529,所属情報!$A:$A,0))),"")</f>
        <v/>
      </c>
      <c r="P1529" s="2" t="str">
        <f t="shared" si="69"/>
        <v/>
      </c>
      <c r="Q1529" s="2" t="str">
        <f t="shared" si="70"/>
        <v/>
      </c>
      <c r="R1529" s="2" t="str">
        <f t="shared" si="71"/>
        <v/>
      </c>
      <c r="S1529" s="2" t="str">
        <f>IFERROR(IF($F1529="","",INDEX(リスト!$C:$C,MATCH($F1529,リスト!$B:$B,0))),"")</f>
        <v/>
      </c>
      <c r="T1529" s="2" t="str">
        <f>IFERROR(IF($K1529="","",INDEX(リスト!$F:$F,MATCH($K1529,リスト!$E:$E,0))),"")</f>
        <v/>
      </c>
      <c r="U1529" s="2" t="str">
        <f>IF($B1529="","",RIGHT($G1529*1000+200+COUNTIF($G$2:$G1529,$G1529),9))</f>
        <v/>
      </c>
      <c r="V1529" s="2" t="str">
        <f>IF(OR($B1529="",設定!$I$15="",設定!$I$15="独立"),"",IF($M1529="","　－　",IF($L1529="",IF(設定!$I$15="所・名","　－　・"&amp;$M1529,IF(設定!$I$15="所/名","　－　 / "&amp;$M1529,IF(設定!$I$15="(所)名","(　－　) "&amp;$M1529,IF(設定!$I$15="名・所",$M1529&amp;"・　－　",IF(設定!$I$15="名/所",$M1529&amp;" / 　－　",IF(設定!$I$15="名(所)",$M1529&amp;"(　－　)")))))),IF(設定!$I$15="所・名",INDEX(リスト!$S$2:$S$48,MATCH($L1529,リスト!$R$2:$R$48,0))&amp;"・"&amp;$M1529,IF(設定!$I$15="所/名",INDEX(リスト!$S$2:$S$48,MATCH($L1529,リスト!$R$2:$R$48,0))&amp;" / "&amp;$M1529,IF(設定!$I$15="(所)名","("&amp;INDEX(リスト!$S$2:$S$48,MATCH($L1529,リスト!$R$2:$R$48,0))&amp;") "&amp;$M1529,IF(設定!$I$15="名・所",$M1529&amp;"・"&amp;INDEX(リスト!$S$2:$S$48,MATCH($L1529,リスト!$R$2:$R$48,0)),IF(設定!$I$15="名/所",$M1529&amp;" / "&amp;INDEX(リスト!$S$2:$S$48,MATCH($L1529,リスト!$R$2:$R$48,0)),IF(設定!$I$15="名(所)",$M1529&amp;" ("&amp;INDEX(リスト!$S$2:$S$48,MATCH($L1529,リスト!$R$2:$R$48,0))&amp;")")))))))))</f>
        <v/>
      </c>
    </row>
    <row r="1530" spans="15:22" x14ac:dyDescent="0.4">
      <c r="O1530" s="2" t="str">
        <f>IFERROR(IF($B1530="","",INDEX(所属情報!$E:$E,MATCH($A1530,所属情報!$A:$A,0))),"")</f>
        <v/>
      </c>
      <c r="P1530" s="2" t="str">
        <f t="shared" si="69"/>
        <v/>
      </c>
      <c r="Q1530" s="2" t="str">
        <f t="shared" si="70"/>
        <v/>
      </c>
      <c r="R1530" s="2" t="str">
        <f t="shared" si="71"/>
        <v/>
      </c>
      <c r="S1530" s="2" t="str">
        <f>IFERROR(IF($F1530="","",INDEX(リスト!$C:$C,MATCH($F1530,リスト!$B:$B,0))),"")</f>
        <v/>
      </c>
      <c r="T1530" s="2" t="str">
        <f>IFERROR(IF($K1530="","",INDEX(リスト!$F:$F,MATCH($K1530,リスト!$E:$E,0))),"")</f>
        <v/>
      </c>
      <c r="U1530" s="2" t="str">
        <f>IF($B1530="","",RIGHT($G1530*1000+200+COUNTIF($G$2:$G1530,$G1530),9))</f>
        <v/>
      </c>
      <c r="V1530" s="2" t="str">
        <f>IF(OR($B1530="",設定!$I$15="",設定!$I$15="独立"),"",IF($M1530="","　－　",IF($L1530="",IF(設定!$I$15="所・名","　－　・"&amp;$M1530,IF(設定!$I$15="所/名","　－　 / "&amp;$M1530,IF(設定!$I$15="(所)名","(　－　) "&amp;$M1530,IF(設定!$I$15="名・所",$M1530&amp;"・　－　",IF(設定!$I$15="名/所",$M1530&amp;" / 　－　",IF(設定!$I$15="名(所)",$M1530&amp;"(　－　)")))))),IF(設定!$I$15="所・名",INDEX(リスト!$S$2:$S$48,MATCH($L1530,リスト!$R$2:$R$48,0))&amp;"・"&amp;$M1530,IF(設定!$I$15="所/名",INDEX(リスト!$S$2:$S$48,MATCH($L1530,リスト!$R$2:$R$48,0))&amp;" / "&amp;$M1530,IF(設定!$I$15="(所)名","("&amp;INDEX(リスト!$S$2:$S$48,MATCH($L1530,リスト!$R$2:$R$48,0))&amp;") "&amp;$M1530,IF(設定!$I$15="名・所",$M1530&amp;"・"&amp;INDEX(リスト!$S$2:$S$48,MATCH($L1530,リスト!$R$2:$R$48,0)),IF(設定!$I$15="名/所",$M1530&amp;" / "&amp;INDEX(リスト!$S$2:$S$48,MATCH($L1530,リスト!$R$2:$R$48,0)),IF(設定!$I$15="名(所)",$M1530&amp;" ("&amp;INDEX(リスト!$S$2:$S$48,MATCH($L1530,リスト!$R$2:$R$48,0))&amp;")")))))))))</f>
        <v/>
      </c>
    </row>
    <row r="1531" spans="15:22" x14ac:dyDescent="0.4">
      <c r="O1531" s="2" t="str">
        <f>IFERROR(IF($B1531="","",INDEX(所属情報!$E:$E,MATCH($A1531,所属情報!$A:$A,0))),"")</f>
        <v/>
      </c>
      <c r="P1531" s="2" t="str">
        <f t="shared" si="69"/>
        <v/>
      </c>
      <c r="Q1531" s="2" t="str">
        <f t="shared" si="70"/>
        <v/>
      </c>
      <c r="R1531" s="2" t="str">
        <f t="shared" si="71"/>
        <v/>
      </c>
      <c r="S1531" s="2" t="str">
        <f>IFERROR(IF($F1531="","",INDEX(リスト!$C:$C,MATCH($F1531,リスト!$B:$B,0))),"")</f>
        <v/>
      </c>
      <c r="T1531" s="2" t="str">
        <f>IFERROR(IF($K1531="","",INDEX(リスト!$F:$F,MATCH($K1531,リスト!$E:$E,0))),"")</f>
        <v/>
      </c>
      <c r="U1531" s="2" t="str">
        <f>IF($B1531="","",RIGHT($G1531*1000+200+COUNTIF($G$2:$G1531,$G1531),9))</f>
        <v/>
      </c>
      <c r="V1531" s="2" t="str">
        <f>IF(OR($B1531="",設定!$I$15="",設定!$I$15="独立"),"",IF($M1531="","　－　",IF($L1531="",IF(設定!$I$15="所・名","　－　・"&amp;$M1531,IF(設定!$I$15="所/名","　－　 / "&amp;$M1531,IF(設定!$I$15="(所)名","(　－　) "&amp;$M1531,IF(設定!$I$15="名・所",$M1531&amp;"・　－　",IF(設定!$I$15="名/所",$M1531&amp;" / 　－　",IF(設定!$I$15="名(所)",$M1531&amp;"(　－　)")))))),IF(設定!$I$15="所・名",INDEX(リスト!$S$2:$S$48,MATCH($L1531,リスト!$R$2:$R$48,0))&amp;"・"&amp;$M1531,IF(設定!$I$15="所/名",INDEX(リスト!$S$2:$S$48,MATCH($L1531,リスト!$R$2:$R$48,0))&amp;" / "&amp;$M1531,IF(設定!$I$15="(所)名","("&amp;INDEX(リスト!$S$2:$S$48,MATCH($L1531,リスト!$R$2:$R$48,0))&amp;") "&amp;$M1531,IF(設定!$I$15="名・所",$M1531&amp;"・"&amp;INDEX(リスト!$S$2:$S$48,MATCH($L1531,リスト!$R$2:$R$48,0)),IF(設定!$I$15="名/所",$M1531&amp;" / "&amp;INDEX(リスト!$S$2:$S$48,MATCH($L1531,リスト!$R$2:$R$48,0)),IF(設定!$I$15="名(所)",$M1531&amp;" ("&amp;INDEX(リスト!$S$2:$S$48,MATCH($L1531,リスト!$R$2:$R$48,0))&amp;")")))))))))</f>
        <v/>
      </c>
    </row>
    <row r="1532" spans="15:22" x14ac:dyDescent="0.4">
      <c r="O1532" s="2" t="str">
        <f>IFERROR(IF($B1532="","",INDEX(所属情報!$E:$E,MATCH($A1532,所属情報!$A:$A,0))),"")</f>
        <v/>
      </c>
      <c r="P1532" s="2" t="str">
        <f t="shared" si="69"/>
        <v/>
      </c>
      <c r="Q1532" s="2" t="str">
        <f t="shared" si="70"/>
        <v/>
      </c>
      <c r="R1532" s="2" t="str">
        <f t="shared" si="71"/>
        <v/>
      </c>
      <c r="S1532" s="2" t="str">
        <f>IFERROR(IF($F1532="","",INDEX(リスト!$C:$C,MATCH($F1532,リスト!$B:$B,0))),"")</f>
        <v/>
      </c>
      <c r="T1532" s="2" t="str">
        <f>IFERROR(IF($K1532="","",INDEX(リスト!$F:$F,MATCH($K1532,リスト!$E:$E,0))),"")</f>
        <v/>
      </c>
      <c r="U1532" s="2" t="str">
        <f>IF($B1532="","",RIGHT($G1532*1000+200+COUNTIF($G$2:$G1532,$G1532),9))</f>
        <v/>
      </c>
      <c r="V1532" s="2" t="str">
        <f>IF(OR($B1532="",設定!$I$15="",設定!$I$15="独立"),"",IF($M1532="","　－　",IF($L1532="",IF(設定!$I$15="所・名","　－　・"&amp;$M1532,IF(設定!$I$15="所/名","　－　 / "&amp;$M1532,IF(設定!$I$15="(所)名","(　－　) "&amp;$M1532,IF(設定!$I$15="名・所",$M1532&amp;"・　－　",IF(設定!$I$15="名/所",$M1532&amp;" / 　－　",IF(設定!$I$15="名(所)",$M1532&amp;"(　－　)")))))),IF(設定!$I$15="所・名",INDEX(リスト!$S$2:$S$48,MATCH($L1532,リスト!$R$2:$R$48,0))&amp;"・"&amp;$M1532,IF(設定!$I$15="所/名",INDEX(リスト!$S$2:$S$48,MATCH($L1532,リスト!$R$2:$R$48,0))&amp;" / "&amp;$M1532,IF(設定!$I$15="(所)名","("&amp;INDEX(リスト!$S$2:$S$48,MATCH($L1532,リスト!$R$2:$R$48,0))&amp;") "&amp;$M1532,IF(設定!$I$15="名・所",$M1532&amp;"・"&amp;INDEX(リスト!$S$2:$S$48,MATCH($L1532,リスト!$R$2:$R$48,0)),IF(設定!$I$15="名/所",$M1532&amp;" / "&amp;INDEX(リスト!$S$2:$S$48,MATCH($L1532,リスト!$R$2:$R$48,0)),IF(設定!$I$15="名(所)",$M1532&amp;" ("&amp;INDEX(リスト!$S$2:$S$48,MATCH($L1532,リスト!$R$2:$R$48,0))&amp;")")))))))))</f>
        <v/>
      </c>
    </row>
    <row r="1533" spans="15:22" x14ac:dyDescent="0.4">
      <c r="O1533" s="2" t="str">
        <f>IFERROR(IF($B1533="","",INDEX(所属情報!$E:$E,MATCH($A1533,所属情報!$A:$A,0))),"")</f>
        <v/>
      </c>
      <c r="P1533" s="2" t="str">
        <f t="shared" si="69"/>
        <v/>
      </c>
      <c r="Q1533" s="2" t="str">
        <f t="shared" si="70"/>
        <v/>
      </c>
      <c r="R1533" s="2" t="str">
        <f t="shared" si="71"/>
        <v/>
      </c>
      <c r="S1533" s="2" t="str">
        <f>IFERROR(IF($F1533="","",INDEX(リスト!$C:$C,MATCH($F1533,リスト!$B:$B,0))),"")</f>
        <v/>
      </c>
      <c r="T1533" s="2" t="str">
        <f>IFERROR(IF($K1533="","",INDEX(リスト!$F:$F,MATCH($K1533,リスト!$E:$E,0))),"")</f>
        <v/>
      </c>
      <c r="U1533" s="2" t="str">
        <f>IF($B1533="","",RIGHT($G1533*1000+200+COUNTIF($G$2:$G1533,$G1533),9))</f>
        <v/>
      </c>
      <c r="V1533" s="2" t="str">
        <f>IF(OR($B1533="",設定!$I$15="",設定!$I$15="独立"),"",IF($M1533="","　－　",IF($L1533="",IF(設定!$I$15="所・名","　－　・"&amp;$M1533,IF(設定!$I$15="所/名","　－　 / "&amp;$M1533,IF(設定!$I$15="(所)名","(　－　) "&amp;$M1533,IF(設定!$I$15="名・所",$M1533&amp;"・　－　",IF(設定!$I$15="名/所",$M1533&amp;" / 　－　",IF(設定!$I$15="名(所)",$M1533&amp;"(　－　)")))))),IF(設定!$I$15="所・名",INDEX(リスト!$S$2:$S$48,MATCH($L1533,リスト!$R$2:$R$48,0))&amp;"・"&amp;$M1533,IF(設定!$I$15="所/名",INDEX(リスト!$S$2:$S$48,MATCH($L1533,リスト!$R$2:$R$48,0))&amp;" / "&amp;$M1533,IF(設定!$I$15="(所)名","("&amp;INDEX(リスト!$S$2:$S$48,MATCH($L1533,リスト!$R$2:$R$48,0))&amp;") "&amp;$M1533,IF(設定!$I$15="名・所",$M1533&amp;"・"&amp;INDEX(リスト!$S$2:$S$48,MATCH($L1533,リスト!$R$2:$R$48,0)),IF(設定!$I$15="名/所",$M1533&amp;" / "&amp;INDEX(リスト!$S$2:$S$48,MATCH($L1533,リスト!$R$2:$R$48,0)),IF(設定!$I$15="名(所)",$M1533&amp;" ("&amp;INDEX(リスト!$S$2:$S$48,MATCH($L1533,リスト!$R$2:$R$48,0))&amp;")")))))))))</f>
        <v/>
      </c>
    </row>
    <row r="1534" spans="15:22" x14ac:dyDescent="0.4">
      <c r="O1534" s="2" t="str">
        <f>IFERROR(IF($B1534="","",INDEX(所属情報!$E:$E,MATCH($A1534,所属情報!$A:$A,0))),"")</f>
        <v/>
      </c>
      <c r="P1534" s="2" t="str">
        <f t="shared" si="69"/>
        <v/>
      </c>
      <c r="Q1534" s="2" t="str">
        <f t="shared" si="70"/>
        <v/>
      </c>
      <c r="R1534" s="2" t="str">
        <f t="shared" si="71"/>
        <v/>
      </c>
      <c r="S1534" s="2" t="str">
        <f>IFERROR(IF($F1534="","",INDEX(リスト!$C:$C,MATCH($F1534,リスト!$B:$B,0))),"")</f>
        <v/>
      </c>
      <c r="T1534" s="2" t="str">
        <f>IFERROR(IF($K1534="","",INDEX(リスト!$F:$F,MATCH($K1534,リスト!$E:$E,0))),"")</f>
        <v/>
      </c>
      <c r="U1534" s="2" t="str">
        <f>IF($B1534="","",RIGHT($G1534*1000+200+COUNTIF($G$2:$G1534,$G1534),9))</f>
        <v/>
      </c>
      <c r="V1534" s="2" t="str">
        <f>IF(OR($B1534="",設定!$I$15="",設定!$I$15="独立"),"",IF($M1534="","　－　",IF($L1534="",IF(設定!$I$15="所・名","　－　・"&amp;$M1534,IF(設定!$I$15="所/名","　－　 / "&amp;$M1534,IF(設定!$I$15="(所)名","(　－　) "&amp;$M1534,IF(設定!$I$15="名・所",$M1534&amp;"・　－　",IF(設定!$I$15="名/所",$M1534&amp;" / 　－　",IF(設定!$I$15="名(所)",$M1534&amp;"(　－　)")))))),IF(設定!$I$15="所・名",INDEX(リスト!$S$2:$S$48,MATCH($L1534,リスト!$R$2:$R$48,0))&amp;"・"&amp;$M1534,IF(設定!$I$15="所/名",INDEX(リスト!$S$2:$S$48,MATCH($L1534,リスト!$R$2:$R$48,0))&amp;" / "&amp;$M1534,IF(設定!$I$15="(所)名","("&amp;INDEX(リスト!$S$2:$S$48,MATCH($L1534,リスト!$R$2:$R$48,0))&amp;") "&amp;$M1534,IF(設定!$I$15="名・所",$M1534&amp;"・"&amp;INDEX(リスト!$S$2:$S$48,MATCH($L1534,リスト!$R$2:$R$48,0)),IF(設定!$I$15="名/所",$M1534&amp;" / "&amp;INDEX(リスト!$S$2:$S$48,MATCH($L1534,リスト!$R$2:$R$48,0)),IF(設定!$I$15="名(所)",$M1534&amp;" ("&amp;INDEX(リスト!$S$2:$S$48,MATCH($L1534,リスト!$R$2:$R$48,0))&amp;")")))))))))</f>
        <v/>
      </c>
    </row>
    <row r="1535" spans="15:22" x14ac:dyDescent="0.4">
      <c r="O1535" s="2" t="str">
        <f>IFERROR(IF($B1535="","",INDEX(所属情報!$E:$E,MATCH($A1535,所属情報!$A:$A,0))),"")</f>
        <v/>
      </c>
      <c r="P1535" s="2" t="str">
        <f t="shared" si="69"/>
        <v/>
      </c>
      <c r="Q1535" s="2" t="str">
        <f t="shared" si="70"/>
        <v/>
      </c>
      <c r="R1535" s="2" t="str">
        <f t="shared" si="71"/>
        <v/>
      </c>
      <c r="S1535" s="2" t="str">
        <f>IFERROR(IF($F1535="","",INDEX(リスト!$C:$C,MATCH($F1535,リスト!$B:$B,0))),"")</f>
        <v/>
      </c>
      <c r="T1535" s="2" t="str">
        <f>IFERROR(IF($K1535="","",INDEX(リスト!$F:$F,MATCH($K1535,リスト!$E:$E,0))),"")</f>
        <v/>
      </c>
      <c r="U1535" s="2" t="str">
        <f>IF($B1535="","",RIGHT($G1535*1000+200+COUNTIF($G$2:$G1535,$G1535),9))</f>
        <v/>
      </c>
      <c r="V1535" s="2" t="str">
        <f>IF(OR($B1535="",設定!$I$15="",設定!$I$15="独立"),"",IF($M1535="","　－　",IF($L1535="",IF(設定!$I$15="所・名","　－　・"&amp;$M1535,IF(設定!$I$15="所/名","　－　 / "&amp;$M1535,IF(設定!$I$15="(所)名","(　－　) "&amp;$M1535,IF(設定!$I$15="名・所",$M1535&amp;"・　－　",IF(設定!$I$15="名/所",$M1535&amp;" / 　－　",IF(設定!$I$15="名(所)",$M1535&amp;"(　－　)")))))),IF(設定!$I$15="所・名",INDEX(リスト!$S$2:$S$48,MATCH($L1535,リスト!$R$2:$R$48,0))&amp;"・"&amp;$M1535,IF(設定!$I$15="所/名",INDEX(リスト!$S$2:$S$48,MATCH($L1535,リスト!$R$2:$R$48,0))&amp;" / "&amp;$M1535,IF(設定!$I$15="(所)名","("&amp;INDEX(リスト!$S$2:$S$48,MATCH($L1535,リスト!$R$2:$R$48,0))&amp;") "&amp;$M1535,IF(設定!$I$15="名・所",$M1535&amp;"・"&amp;INDEX(リスト!$S$2:$S$48,MATCH($L1535,リスト!$R$2:$R$48,0)),IF(設定!$I$15="名/所",$M1535&amp;" / "&amp;INDEX(リスト!$S$2:$S$48,MATCH($L1535,リスト!$R$2:$R$48,0)),IF(設定!$I$15="名(所)",$M1535&amp;" ("&amp;INDEX(リスト!$S$2:$S$48,MATCH($L1535,リスト!$R$2:$R$48,0))&amp;")")))))))))</f>
        <v/>
      </c>
    </row>
    <row r="1536" spans="15:22" x14ac:dyDescent="0.4">
      <c r="O1536" s="2" t="str">
        <f>IFERROR(IF($B1536="","",INDEX(所属情報!$E:$E,MATCH($A1536,所属情報!$A:$A,0))),"")</f>
        <v/>
      </c>
      <c r="P1536" s="2" t="str">
        <f t="shared" si="69"/>
        <v/>
      </c>
      <c r="Q1536" s="2" t="str">
        <f t="shared" si="70"/>
        <v/>
      </c>
      <c r="R1536" s="2" t="str">
        <f t="shared" si="71"/>
        <v/>
      </c>
      <c r="S1536" s="2" t="str">
        <f>IFERROR(IF($F1536="","",INDEX(リスト!$C:$C,MATCH($F1536,リスト!$B:$B,0))),"")</f>
        <v/>
      </c>
      <c r="T1536" s="2" t="str">
        <f>IFERROR(IF($K1536="","",INDEX(リスト!$F:$F,MATCH($K1536,リスト!$E:$E,0))),"")</f>
        <v/>
      </c>
      <c r="U1536" s="2" t="str">
        <f>IF($B1536="","",RIGHT($G1536*1000+200+COUNTIF($G$2:$G1536,$G1536),9))</f>
        <v/>
      </c>
      <c r="V1536" s="2" t="str">
        <f>IF(OR($B1536="",設定!$I$15="",設定!$I$15="独立"),"",IF($M1536="","　－　",IF($L1536="",IF(設定!$I$15="所・名","　－　・"&amp;$M1536,IF(設定!$I$15="所/名","　－　 / "&amp;$M1536,IF(設定!$I$15="(所)名","(　－　) "&amp;$M1536,IF(設定!$I$15="名・所",$M1536&amp;"・　－　",IF(設定!$I$15="名/所",$M1536&amp;" / 　－　",IF(設定!$I$15="名(所)",$M1536&amp;"(　－　)")))))),IF(設定!$I$15="所・名",INDEX(リスト!$S$2:$S$48,MATCH($L1536,リスト!$R$2:$R$48,0))&amp;"・"&amp;$M1536,IF(設定!$I$15="所/名",INDEX(リスト!$S$2:$S$48,MATCH($L1536,リスト!$R$2:$R$48,0))&amp;" / "&amp;$M1536,IF(設定!$I$15="(所)名","("&amp;INDEX(リスト!$S$2:$S$48,MATCH($L1536,リスト!$R$2:$R$48,0))&amp;") "&amp;$M1536,IF(設定!$I$15="名・所",$M1536&amp;"・"&amp;INDEX(リスト!$S$2:$S$48,MATCH($L1536,リスト!$R$2:$R$48,0)),IF(設定!$I$15="名/所",$M1536&amp;" / "&amp;INDEX(リスト!$S$2:$S$48,MATCH($L1536,リスト!$R$2:$R$48,0)),IF(設定!$I$15="名(所)",$M1536&amp;" ("&amp;INDEX(リスト!$S$2:$S$48,MATCH($L1536,リスト!$R$2:$R$48,0))&amp;")")))))))))</f>
        <v/>
      </c>
    </row>
    <row r="1537" spans="15:22" x14ac:dyDescent="0.4">
      <c r="O1537" s="2" t="str">
        <f>IFERROR(IF($B1537="","",INDEX(所属情報!$E:$E,MATCH($A1537,所属情報!$A:$A,0))),"")</f>
        <v/>
      </c>
      <c r="P1537" s="2" t="str">
        <f t="shared" si="69"/>
        <v/>
      </c>
      <c r="Q1537" s="2" t="str">
        <f t="shared" si="70"/>
        <v/>
      </c>
      <c r="R1537" s="2" t="str">
        <f t="shared" si="71"/>
        <v/>
      </c>
      <c r="S1537" s="2" t="str">
        <f>IFERROR(IF($F1537="","",INDEX(リスト!$C:$C,MATCH($F1537,リスト!$B:$B,0))),"")</f>
        <v/>
      </c>
      <c r="T1537" s="2" t="str">
        <f>IFERROR(IF($K1537="","",INDEX(リスト!$F:$F,MATCH($K1537,リスト!$E:$E,0))),"")</f>
        <v/>
      </c>
      <c r="U1537" s="2" t="str">
        <f>IF($B1537="","",RIGHT($G1537*1000+200+COUNTIF($G$2:$G1537,$G1537),9))</f>
        <v/>
      </c>
      <c r="V1537" s="2" t="str">
        <f>IF(OR($B1537="",設定!$I$15="",設定!$I$15="独立"),"",IF($M1537="","　－　",IF($L1537="",IF(設定!$I$15="所・名","　－　・"&amp;$M1537,IF(設定!$I$15="所/名","　－　 / "&amp;$M1537,IF(設定!$I$15="(所)名","(　－　) "&amp;$M1537,IF(設定!$I$15="名・所",$M1537&amp;"・　－　",IF(設定!$I$15="名/所",$M1537&amp;" / 　－　",IF(設定!$I$15="名(所)",$M1537&amp;"(　－　)")))))),IF(設定!$I$15="所・名",INDEX(リスト!$S$2:$S$48,MATCH($L1537,リスト!$R$2:$R$48,0))&amp;"・"&amp;$M1537,IF(設定!$I$15="所/名",INDEX(リスト!$S$2:$S$48,MATCH($L1537,リスト!$R$2:$R$48,0))&amp;" / "&amp;$M1537,IF(設定!$I$15="(所)名","("&amp;INDEX(リスト!$S$2:$S$48,MATCH($L1537,リスト!$R$2:$R$48,0))&amp;") "&amp;$M1537,IF(設定!$I$15="名・所",$M1537&amp;"・"&amp;INDEX(リスト!$S$2:$S$48,MATCH($L1537,リスト!$R$2:$R$48,0)),IF(設定!$I$15="名/所",$M1537&amp;" / "&amp;INDEX(リスト!$S$2:$S$48,MATCH($L1537,リスト!$R$2:$R$48,0)),IF(設定!$I$15="名(所)",$M1537&amp;" ("&amp;INDEX(リスト!$S$2:$S$48,MATCH($L1537,リスト!$R$2:$R$48,0))&amp;")")))))))))</f>
        <v/>
      </c>
    </row>
    <row r="1538" spans="15:22" x14ac:dyDescent="0.4">
      <c r="O1538" s="2" t="str">
        <f>IFERROR(IF($B1538="","",INDEX(所属情報!$E:$E,MATCH($A1538,所属情報!$A:$A,0))),"")</f>
        <v/>
      </c>
      <c r="P1538" s="2" t="str">
        <f t="shared" si="69"/>
        <v/>
      </c>
      <c r="Q1538" s="2" t="str">
        <f t="shared" si="70"/>
        <v/>
      </c>
      <c r="R1538" s="2" t="str">
        <f t="shared" si="71"/>
        <v/>
      </c>
      <c r="S1538" s="2" t="str">
        <f>IFERROR(IF($F1538="","",INDEX(リスト!$C:$C,MATCH($F1538,リスト!$B:$B,0))),"")</f>
        <v/>
      </c>
      <c r="T1538" s="2" t="str">
        <f>IFERROR(IF($K1538="","",INDEX(リスト!$F:$F,MATCH($K1538,リスト!$E:$E,0))),"")</f>
        <v/>
      </c>
      <c r="U1538" s="2" t="str">
        <f>IF($B1538="","",RIGHT($G1538*1000+200+COUNTIF($G$2:$G1538,$G1538),9))</f>
        <v/>
      </c>
      <c r="V1538" s="2" t="str">
        <f>IF(OR($B1538="",設定!$I$15="",設定!$I$15="独立"),"",IF($M1538="","　－　",IF($L1538="",IF(設定!$I$15="所・名","　－　・"&amp;$M1538,IF(設定!$I$15="所/名","　－　 / "&amp;$M1538,IF(設定!$I$15="(所)名","(　－　) "&amp;$M1538,IF(設定!$I$15="名・所",$M1538&amp;"・　－　",IF(設定!$I$15="名/所",$M1538&amp;" / 　－　",IF(設定!$I$15="名(所)",$M1538&amp;"(　－　)")))))),IF(設定!$I$15="所・名",INDEX(リスト!$S$2:$S$48,MATCH($L1538,リスト!$R$2:$R$48,0))&amp;"・"&amp;$M1538,IF(設定!$I$15="所/名",INDEX(リスト!$S$2:$S$48,MATCH($L1538,リスト!$R$2:$R$48,0))&amp;" / "&amp;$M1538,IF(設定!$I$15="(所)名","("&amp;INDEX(リスト!$S$2:$S$48,MATCH($L1538,リスト!$R$2:$R$48,0))&amp;") "&amp;$M1538,IF(設定!$I$15="名・所",$M1538&amp;"・"&amp;INDEX(リスト!$S$2:$S$48,MATCH($L1538,リスト!$R$2:$R$48,0)),IF(設定!$I$15="名/所",$M1538&amp;" / "&amp;INDEX(リスト!$S$2:$S$48,MATCH($L1538,リスト!$R$2:$R$48,0)),IF(設定!$I$15="名(所)",$M1538&amp;" ("&amp;INDEX(リスト!$S$2:$S$48,MATCH($L1538,リスト!$R$2:$R$48,0))&amp;")")))))))))</f>
        <v/>
      </c>
    </row>
    <row r="1539" spans="15:22" x14ac:dyDescent="0.4">
      <c r="O1539" s="2" t="str">
        <f>IFERROR(IF($B1539="","",INDEX(所属情報!$E:$E,MATCH($A1539,所属情報!$A:$A,0))),"")</f>
        <v/>
      </c>
      <c r="P1539" s="2" t="str">
        <f t="shared" ref="P1539:P1602" si="72">IF($C1539="","",IF($E1539="",$C1539,$C1539&amp;" ("&amp;$E1539&amp;")"))</f>
        <v/>
      </c>
      <c r="Q1539" s="2" t="str">
        <f t="shared" ref="Q1539:Q1602" si="73">IF($D1539="","",ASC($D1539))</f>
        <v/>
      </c>
      <c r="R1539" s="2" t="str">
        <f t="shared" ref="R1539:R1602" si="74">IF($I1539="","",UPPER($I1539)&amp;" "&amp;UPPER(LEFT($J1539,1))&amp;LOWER(RIGHT($J1539,LEN($J1539)-1))&amp;" ("&amp;MID($G1539,3,2)&amp;")")</f>
        <v/>
      </c>
      <c r="S1539" s="2" t="str">
        <f>IFERROR(IF($F1539="","",INDEX(リスト!$C:$C,MATCH($F1539,リスト!$B:$B,0))),"")</f>
        <v/>
      </c>
      <c r="T1539" s="2" t="str">
        <f>IFERROR(IF($K1539="","",INDEX(リスト!$F:$F,MATCH($K1539,リスト!$E:$E,0))),"")</f>
        <v/>
      </c>
      <c r="U1539" s="2" t="str">
        <f>IF($B1539="","",RIGHT($G1539*1000+200+COUNTIF($G$2:$G1539,$G1539),9))</f>
        <v/>
      </c>
      <c r="V1539" s="2" t="str">
        <f>IF(OR($B1539="",設定!$I$15="",設定!$I$15="独立"),"",IF($M1539="","　－　",IF($L1539="",IF(設定!$I$15="所・名","　－　・"&amp;$M1539,IF(設定!$I$15="所/名","　－　 / "&amp;$M1539,IF(設定!$I$15="(所)名","(　－　) "&amp;$M1539,IF(設定!$I$15="名・所",$M1539&amp;"・　－　",IF(設定!$I$15="名/所",$M1539&amp;" / 　－　",IF(設定!$I$15="名(所)",$M1539&amp;"(　－　)")))))),IF(設定!$I$15="所・名",INDEX(リスト!$S$2:$S$48,MATCH($L1539,リスト!$R$2:$R$48,0))&amp;"・"&amp;$M1539,IF(設定!$I$15="所/名",INDEX(リスト!$S$2:$S$48,MATCH($L1539,リスト!$R$2:$R$48,0))&amp;" / "&amp;$M1539,IF(設定!$I$15="(所)名","("&amp;INDEX(リスト!$S$2:$S$48,MATCH($L1539,リスト!$R$2:$R$48,0))&amp;") "&amp;$M1539,IF(設定!$I$15="名・所",$M1539&amp;"・"&amp;INDEX(リスト!$S$2:$S$48,MATCH($L1539,リスト!$R$2:$R$48,0)),IF(設定!$I$15="名/所",$M1539&amp;" / "&amp;INDEX(リスト!$S$2:$S$48,MATCH($L1539,リスト!$R$2:$R$48,0)),IF(設定!$I$15="名(所)",$M1539&amp;" ("&amp;INDEX(リスト!$S$2:$S$48,MATCH($L1539,リスト!$R$2:$R$48,0))&amp;")")))))))))</f>
        <v/>
      </c>
    </row>
    <row r="1540" spans="15:22" x14ac:dyDescent="0.4">
      <c r="O1540" s="2" t="str">
        <f>IFERROR(IF($B1540="","",INDEX(所属情報!$E:$E,MATCH($A1540,所属情報!$A:$A,0))),"")</f>
        <v/>
      </c>
      <c r="P1540" s="2" t="str">
        <f t="shared" si="72"/>
        <v/>
      </c>
      <c r="Q1540" s="2" t="str">
        <f t="shared" si="73"/>
        <v/>
      </c>
      <c r="R1540" s="2" t="str">
        <f t="shared" si="74"/>
        <v/>
      </c>
      <c r="S1540" s="2" t="str">
        <f>IFERROR(IF($F1540="","",INDEX(リスト!$C:$C,MATCH($F1540,リスト!$B:$B,0))),"")</f>
        <v/>
      </c>
      <c r="T1540" s="2" t="str">
        <f>IFERROR(IF($K1540="","",INDEX(リスト!$F:$F,MATCH($K1540,リスト!$E:$E,0))),"")</f>
        <v/>
      </c>
      <c r="U1540" s="2" t="str">
        <f>IF($B1540="","",RIGHT($G1540*1000+200+COUNTIF($G$2:$G1540,$G1540),9))</f>
        <v/>
      </c>
      <c r="V1540" s="2" t="str">
        <f>IF(OR($B1540="",設定!$I$15="",設定!$I$15="独立"),"",IF($M1540="","　－　",IF($L1540="",IF(設定!$I$15="所・名","　－　・"&amp;$M1540,IF(設定!$I$15="所/名","　－　 / "&amp;$M1540,IF(設定!$I$15="(所)名","(　－　) "&amp;$M1540,IF(設定!$I$15="名・所",$M1540&amp;"・　－　",IF(設定!$I$15="名/所",$M1540&amp;" / 　－　",IF(設定!$I$15="名(所)",$M1540&amp;"(　－　)")))))),IF(設定!$I$15="所・名",INDEX(リスト!$S$2:$S$48,MATCH($L1540,リスト!$R$2:$R$48,0))&amp;"・"&amp;$M1540,IF(設定!$I$15="所/名",INDEX(リスト!$S$2:$S$48,MATCH($L1540,リスト!$R$2:$R$48,0))&amp;" / "&amp;$M1540,IF(設定!$I$15="(所)名","("&amp;INDEX(リスト!$S$2:$S$48,MATCH($L1540,リスト!$R$2:$R$48,0))&amp;") "&amp;$M1540,IF(設定!$I$15="名・所",$M1540&amp;"・"&amp;INDEX(リスト!$S$2:$S$48,MATCH($L1540,リスト!$R$2:$R$48,0)),IF(設定!$I$15="名/所",$M1540&amp;" / "&amp;INDEX(リスト!$S$2:$S$48,MATCH($L1540,リスト!$R$2:$R$48,0)),IF(設定!$I$15="名(所)",$M1540&amp;" ("&amp;INDEX(リスト!$S$2:$S$48,MATCH($L1540,リスト!$R$2:$R$48,0))&amp;")")))))))))</f>
        <v/>
      </c>
    </row>
    <row r="1541" spans="15:22" x14ac:dyDescent="0.4">
      <c r="O1541" s="2" t="str">
        <f>IFERROR(IF($B1541="","",INDEX(所属情報!$E:$E,MATCH($A1541,所属情報!$A:$A,0))),"")</f>
        <v/>
      </c>
      <c r="P1541" s="2" t="str">
        <f t="shared" si="72"/>
        <v/>
      </c>
      <c r="Q1541" s="2" t="str">
        <f t="shared" si="73"/>
        <v/>
      </c>
      <c r="R1541" s="2" t="str">
        <f t="shared" si="74"/>
        <v/>
      </c>
      <c r="S1541" s="2" t="str">
        <f>IFERROR(IF($F1541="","",INDEX(リスト!$C:$C,MATCH($F1541,リスト!$B:$B,0))),"")</f>
        <v/>
      </c>
      <c r="T1541" s="2" t="str">
        <f>IFERROR(IF($K1541="","",INDEX(リスト!$F:$F,MATCH($K1541,リスト!$E:$E,0))),"")</f>
        <v/>
      </c>
      <c r="U1541" s="2" t="str">
        <f>IF($B1541="","",RIGHT($G1541*1000+200+COUNTIF($G$2:$G1541,$G1541),9))</f>
        <v/>
      </c>
      <c r="V1541" s="2" t="str">
        <f>IF(OR($B1541="",設定!$I$15="",設定!$I$15="独立"),"",IF($M1541="","　－　",IF($L1541="",IF(設定!$I$15="所・名","　－　・"&amp;$M1541,IF(設定!$I$15="所/名","　－　 / "&amp;$M1541,IF(設定!$I$15="(所)名","(　－　) "&amp;$M1541,IF(設定!$I$15="名・所",$M1541&amp;"・　－　",IF(設定!$I$15="名/所",$M1541&amp;" / 　－　",IF(設定!$I$15="名(所)",$M1541&amp;"(　－　)")))))),IF(設定!$I$15="所・名",INDEX(リスト!$S$2:$S$48,MATCH($L1541,リスト!$R$2:$R$48,0))&amp;"・"&amp;$M1541,IF(設定!$I$15="所/名",INDEX(リスト!$S$2:$S$48,MATCH($L1541,リスト!$R$2:$R$48,0))&amp;" / "&amp;$M1541,IF(設定!$I$15="(所)名","("&amp;INDEX(リスト!$S$2:$S$48,MATCH($L1541,リスト!$R$2:$R$48,0))&amp;") "&amp;$M1541,IF(設定!$I$15="名・所",$M1541&amp;"・"&amp;INDEX(リスト!$S$2:$S$48,MATCH($L1541,リスト!$R$2:$R$48,0)),IF(設定!$I$15="名/所",$M1541&amp;" / "&amp;INDEX(リスト!$S$2:$S$48,MATCH($L1541,リスト!$R$2:$R$48,0)),IF(設定!$I$15="名(所)",$M1541&amp;" ("&amp;INDEX(リスト!$S$2:$S$48,MATCH($L1541,リスト!$R$2:$R$48,0))&amp;")")))))))))</f>
        <v/>
      </c>
    </row>
    <row r="1542" spans="15:22" x14ac:dyDescent="0.4">
      <c r="O1542" s="2" t="str">
        <f>IFERROR(IF($B1542="","",INDEX(所属情報!$E:$E,MATCH($A1542,所属情報!$A:$A,0))),"")</f>
        <v/>
      </c>
      <c r="P1542" s="2" t="str">
        <f t="shared" si="72"/>
        <v/>
      </c>
      <c r="Q1542" s="2" t="str">
        <f t="shared" si="73"/>
        <v/>
      </c>
      <c r="R1542" s="2" t="str">
        <f t="shared" si="74"/>
        <v/>
      </c>
      <c r="S1542" s="2" t="str">
        <f>IFERROR(IF($F1542="","",INDEX(リスト!$C:$C,MATCH($F1542,リスト!$B:$B,0))),"")</f>
        <v/>
      </c>
      <c r="T1542" s="2" t="str">
        <f>IFERROR(IF($K1542="","",INDEX(リスト!$F:$F,MATCH($K1542,リスト!$E:$E,0))),"")</f>
        <v/>
      </c>
      <c r="U1542" s="2" t="str">
        <f>IF($B1542="","",RIGHT($G1542*1000+200+COUNTIF($G$2:$G1542,$G1542),9))</f>
        <v/>
      </c>
      <c r="V1542" s="2" t="str">
        <f>IF(OR($B1542="",設定!$I$15="",設定!$I$15="独立"),"",IF($M1542="","　－　",IF($L1542="",IF(設定!$I$15="所・名","　－　・"&amp;$M1542,IF(設定!$I$15="所/名","　－　 / "&amp;$M1542,IF(設定!$I$15="(所)名","(　－　) "&amp;$M1542,IF(設定!$I$15="名・所",$M1542&amp;"・　－　",IF(設定!$I$15="名/所",$M1542&amp;" / 　－　",IF(設定!$I$15="名(所)",$M1542&amp;"(　－　)")))))),IF(設定!$I$15="所・名",INDEX(リスト!$S$2:$S$48,MATCH($L1542,リスト!$R$2:$R$48,0))&amp;"・"&amp;$M1542,IF(設定!$I$15="所/名",INDEX(リスト!$S$2:$S$48,MATCH($L1542,リスト!$R$2:$R$48,0))&amp;" / "&amp;$M1542,IF(設定!$I$15="(所)名","("&amp;INDEX(リスト!$S$2:$S$48,MATCH($L1542,リスト!$R$2:$R$48,0))&amp;") "&amp;$M1542,IF(設定!$I$15="名・所",$M1542&amp;"・"&amp;INDEX(リスト!$S$2:$S$48,MATCH($L1542,リスト!$R$2:$R$48,0)),IF(設定!$I$15="名/所",$M1542&amp;" / "&amp;INDEX(リスト!$S$2:$S$48,MATCH($L1542,リスト!$R$2:$R$48,0)),IF(設定!$I$15="名(所)",$M1542&amp;" ("&amp;INDEX(リスト!$S$2:$S$48,MATCH($L1542,リスト!$R$2:$R$48,0))&amp;")")))))))))</f>
        <v/>
      </c>
    </row>
    <row r="1543" spans="15:22" x14ac:dyDescent="0.4">
      <c r="O1543" s="2" t="str">
        <f>IFERROR(IF($B1543="","",INDEX(所属情報!$E:$E,MATCH($A1543,所属情報!$A:$A,0))),"")</f>
        <v/>
      </c>
      <c r="P1543" s="2" t="str">
        <f t="shared" si="72"/>
        <v/>
      </c>
      <c r="Q1543" s="2" t="str">
        <f t="shared" si="73"/>
        <v/>
      </c>
      <c r="R1543" s="2" t="str">
        <f t="shared" si="74"/>
        <v/>
      </c>
      <c r="S1543" s="2" t="str">
        <f>IFERROR(IF($F1543="","",INDEX(リスト!$C:$C,MATCH($F1543,リスト!$B:$B,0))),"")</f>
        <v/>
      </c>
      <c r="T1543" s="2" t="str">
        <f>IFERROR(IF($K1543="","",INDEX(リスト!$F:$F,MATCH($K1543,リスト!$E:$E,0))),"")</f>
        <v/>
      </c>
      <c r="U1543" s="2" t="str">
        <f>IF($B1543="","",RIGHT($G1543*1000+200+COUNTIF($G$2:$G1543,$G1543),9))</f>
        <v/>
      </c>
      <c r="V1543" s="2" t="str">
        <f>IF(OR($B1543="",設定!$I$15="",設定!$I$15="独立"),"",IF($M1543="","　－　",IF($L1543="",IF(設定!$I$15="所・名","　－　・"&amp;$M1543,IF(設定!$I$15="所/名","　－　 / "&amp;$M1543,IF(設定!$I$15="(所)名","(　－　) "&amp;$M1543,IF(設定!$I$15="名・所",$M1543&amp;"・　－　",IF(設定!$I$15="名/所",$M1543&amp;" / 　－　",IF(設定!$I$15="名(所)",$M1543&amp;"(　－　)")))))),IF(設定!$I$15="所・名",INDEX(リスト!$S$2:$S$48,MATCH($L1543,リスト!$R$2:$R$48,0))&amp;"・"&amp;$M1543,IF(設定!$I$15="所/名",INDEX(リスト!$S$2:$S$48,MATCH($L1543,リスト!$R$2:$R$48,0))&amp;" / "&amp;$M1543,IF(設定!$I$15="(所)名","("&amp;INDEX(リスト!$S$2:$S$48,MATCH($L1543,リスト!$R$2:$R$48,0))&amp;") "&amp;$M1543,IF(設定!$I$15="名・所",$M1543&amp;"・"&amp;INDEX(リスト!$S$2:$S$48,MATCH($L1543,リスト!$R$2:$R$48,0)),IF(設定!$I$15="名/所",$M1543&amp;" / "&amp;INDEX(リスト!$S$2:$S$48,MATCH($L1543,リスト!$R$2:$R$48,0)),IF(設定!$I$15="名(所)",$M1543&amp;" ("&amp;INDEX(リスト!$S$2:$S$48,MATCH($L1543,リスト!$R$2:$R$48,0))&amp;")")))))))))</f>
        <v/>
      </c>
    </row>
    <row r="1544" spans="15:22" x14ac:dyDescent="0.4">
      <c r="O1544" s="2" t="str">
        <f>IFERROR(IF($B1544="","",INDEX(所属情報!$E:$E,MATCH($A1544,所属情報!$A:$A,0))),"")</f>
        <v/>
      </c>
      <c r="P1544" s="2" t="str">
        <f t="shared" si="72"/>
        <v/>
      </c>
      <c r="Q1544" s="2" t="str">
        <f t="shared" si="73"/>
        <v/>
      </c>
      <c r="R1544" s="2" t="str">
        <f t="shared" si="74"/>
        <v/>
      </c>
      <c r="S1544" s="2" t="str">
        <f>IFERROR(IF($F1544="","",INDEX(リスト!$C:$C,MATCH($F1544,リスト!$B:$B,0))),"")</f>
        <v/>
      </c>
      <c r="T1544" s="2" t="str">
        <f>IFERROR(IF($K1544="","",INDEX(リスト!$F:$F,MATCH($K1544,リスト!$E:$E,0))),"")</f>
        <v/>
      </c>
      <c r="U1544" s="2" t="str">
        <f>IF($B1544="","",RIGHT($G1544*1000+200+COUNTIF($G$2:$G1544,$G1544),9))</f>
        <v/>
      </c>
      <c r="V1544" s="2" t="str">
        <f>IF(OR($B1544="",設定!$I$15="",設定!$I$15="独立"),"",IF($M1544="","　－　",IF($L1544="",IF(設定!$I$15="所・名","　－　・"&amp;$M1544,IF(設定!$I$15="所/名","　－　 / "&amp;$M1544,IF(設定!$I$15="(所)名","(　－　) "&amp;$M1544,IF(設定!$I$15="名・所",$M1544&amp;"・　－　",IF(設定!$I$15="名/所",$M1544&amp;" / 　－　",IF(設定!$I$15="名(所)",$M1544&amp;"(　－　)")))))),IF(設定!$I$15="所・名",INDEX(リスト!$S$2:$S$48,MATCH($L1544,リスト!$R$2:$R$48,0))&amp;"・"&amp;$M1544,IF(設定!$I$15="所/名",INDEX(リスト!$S$2:$S$48,MATCH($L1544,リスト!$R$2:$R$48,0))&amp;" / "&amp;$M1544,IF(設定!$I$15="(所)名","("&amp;INDEX(リスト!$S$2:$S$48,MATCH($L1544,リスト!$R$2:$R$48,0))&amp;") "&amp;$M1544,IF(設定!$I$15="名・所",$M1544&amp;"・"&amp;INDEX(リスト!$S$2:$S$48,MATCH($L1544,リスト!$R$2:$R$48,0)),IF(設定!$I$15="名/所",$M1544&amp;" / "&amp;INDEX(リスト!$S$2:$S$48,MATCH($L1544,リスト!$R$2:$R$48,0)),IF(設定!$I$15="名(所)",$M1544&amp;" ("&amp;INDEX(リスト!$S$2:$S$48,MATCH($L1544,リスト!$R$2:$R$48,0))&amp;")")))))))))</f>
        <v/>
      </c>
    </row>
    <row r="1545" spans="15:22" x14ac:dyDescent="0.4">
      <c r="O1545" s="2" t="str">
        <f>IFERROR(IF($B1545="","",INDEX(所属情報!$E:$E,MATCH($A1545,所属情報!$A:$A,0))),"")</f>
        <v/>
      </c>
      <c r="P1545" s="2" t="str">
        <f t="shared" si="72"/>
        <v/>
      </c>
      <c r="Q1545" s="2" t="str">
        <f t="shared" si="73"/>
        <v/>
      </c>
      <c r="R1545" s="2" t="str">
        <f t="shared" si="74"/>
        <v/>
      </c>
      <c r="S1545" s="2" t="str">
        <f>IFERROR(IF($F1545="","",INDEX(リスト!$C:$C,MATCH($F1545,リスト!$B:$B,0))),"")</f>
        <v/>
      </c>
      <c r="T1545" s="2" t="str">
        <f>IFERROR(IF($K1545="","",INDEX(リスト!$F:$F,MATCH($K1545,リスト!$E:$E,0))),"")</f>
        <v/>
      </c>
      <c r="U1545" s="2" t="str">
        <f>IF($B1545="","",RIGHT($G1545*1000+200+COUNTIF($G$2:$G1545,$G1545),9))</f>
        <v/>
      </c>
      <c r="V1545" s="2" t="str">
        <f>IF(OR($B1545="",設定!$I$15="",設定!$I$15="独立"),"",IF($M1545="","　－　",IF($L1545="",IF(設定!$I$15="所・名","　－　・"&amp;$M1545,IF(設定!$I$15="所/名","　－　 / "&amp;$M1545,IF(設定!$I$15="(所)名","(　－　) "&amp;$M1545,IF(設定!$I$15="名・所",$M1545&amp;"・　－　",IF(設定!$I$15="名/所",$M1545&amp;" / 　－　",IF(設定!$I$15="名(所)",$M1545&amp;"(　－　)")))))),IF(設定!$I$15="所・名",INDEX(リスト!$S$2:$S$48,MATCH($L1545,リスト!$R$2:$R$48,0))&amp;"・"&amp;$M1545,IF(設定!$I$15="所/名",INDEX(リスト!$S$2:$S$48,MATCH($L1545,リスト!$R$2:$R$48,0))&amp;" / "&amp;$M1545,IF(設定!$I$15="(所)名","("&amp;INDEX(リスト!$S$2:$S$48,MATCH($L1545,リスト!$R$2:$R$48,0))&amp;") "&amp;$M1545,IF(設定!$I$15="名・所",$M1545&amp;"・"&amp;INDEX(リスト!$S$2:$S$48,MATCH($L1545,リスト!$R$2:$R$48,0)),IF(設定!$I$15="名/所",$M1545&amp;" / "&amp;INDEX(リスト!$S$2:$S$48,MATCH($L1545,リスト!$R$2:$R$48,0)),IF(設定!$I$15="名(所)",$M1545&amp;" ("&amp;INDEX(リスト!$S$2:$S$48,MATCH($L1545,リスト!$R$2:$R$48,0))&amp;")")))))))))</f>
        <v/>
      </c>
    </row>
    <row r="1546" spans="15:22" x14ac:dyDescent="0.4">
      <c r="O1546" s="2" t="str">
        <f>IFERROR(IF($B1546="","",INDEX(所属情報!$E:$E,MATCH($A1546,所属情報!$A:$A,0))),"")</f>
        <v/>
      </c>
      <c r="P1546" s="2" t="str">
        <f t="shared" si="72"/>
        <v/>
      </c>
      <c r="Q1546" s="2" t="str">
        <f t="shared" si="73"/>
        <v/>
      </c>
      <c r="R1546" s="2" t="str">
        <f t="shared" si="74"/>
        <v/>
      </c>
      <c r="S1546" s="2" t="str">
        <f>IFERROR(IF($F1546="","",INDEX(リスト!$C:$C,MATCH($F1546,リスト!$B:$B,0))),"")</f>
        <v/>
      </c>
      <c r="T1546" s="2" t="str">
        <f>IFERROR(IF($K1546="","",INDEX(リスト!$F:$F,MATCH($K1546,リスト!$E:$E,0))),"")</f>
        <v/>
      </c>
      <c r="U1546" s="2" t="str">
        <f>IF($B1546="","",RIGHT($G1546*1000+200+COUNTIF($G$2:$G1546,$G1546),9))</f>
        <v/>
      </c>
      <c r="V1546" s="2" t="str">
        <f>IF(OR($B1546="",設定!$I$15="",設定!$I$15="独立"),"",IF($M1546="","　－　",IF($L1546="",IF(設定!$I$15="所・名","　－　・"&amp;$M1546,IF(設定!$I$15="所/名","　－　 / "&amp;$M1546,IF(設定!$I$15="(所)名","(　－　) "&amp;$M1546,IF(設定!$I$15="名・所",$M1546&amp;"・　－　",IF(設定!$I$15="名/所",$M1546&amp;" / 　－　",IF(設定!$I$15="名(所)",$M1546&amp;"(　－　)")))))),IF(設定!$I$15="所・名",INDEX(リスト!$S$2:$S$48,MATCH($L1546,リスト!$R$2:$R$48,0))&amp;"・"&amp;$M1546,IF(設定!$I$15="所/名",INDEX(リスト!$S$2:$S$48,MATCH($L1546,リスト!$R$2:$R$48,0))&amp;" / "&amp;$M1546,IF(設定!$I$15="(所)名","("&amp;INDEX(リスト!$S$2:$S$48,MATCH($L1546,リスト!$R$2:$R$48,0))&amp;") "&amp;$M1546,IF(設定!$I$15="名・所",$M1546&amp;"・"&amp;INDEX(リスト!$S$2:$S$48,MATCH($L1546,リスト!$R$2:$R$48,0)),IF(設定!$I$15="名/所",$M1546&amp;" / "&amp;INDEX(リスト!$S$2:$S$48,MATCH($L1546,リスト!$R$2:$R$48,0)),IF(設定!$I$15="名(所)",$M1546&amp;" ("&amp;INDEX(リスト!$S$2:$S$48,MATCH($L1546,リスト!$R$2:$R$48,0))&amp;")")))))))))</f>
        <v/>
      </c>
    </row>
    <row r="1547" spans="15:22" x14ac:dyDescent="0.4">
      <c r="O1547" s="2" t="str">
        <f>IFERROR(IF($B1547="","",INDEX(所属情報!$E:$E,MATCH($A1547,所属情報!$A:$A,0))),"")</f>
        <v/>
      </c>
      <c r="P1547" s="2" t="str">
        <f t="shared" si="72"/>
        <v/>
      </c>
      <c r="Q1547" s="2" t="str">
        <f t="shared" si="73"/>
        <v/>
      </c>
      <c r="R1547" s="2" t="str">
        <f t="shared" si="74"/>
        <v/>
      </c>
      <c r="S1547" s="2" t="str">
        <f>IFERROR(IF($F1547="","",INDEX(リスト!$C:$C,MATCH($F1547,リスト!$B:$B,0))),"")</f>
        <v/>
      </c>
      <c r="T1547" s="2" t="str">
        <f>IFERROR(IF($K1547="","",INDEX(リスト!$F:$F,MATCH($K1547,リスト!$E:$E,0))),"")</f>
        <v/>
      </c>
      <c r="U1547" s="2" t="str">
        <f>IF($B1547="","",RIGHT($G1547*1000+200+COUNTIF($G$2:$G1547,$G1547),9))</f>
        <v/>
      </c>
      <c r="V1547" s="2" t="str">
        <f>IF(OR($B1547="",設定!$I$15="",設定!$I$15="独立"),"",IF($M1547="","　－　",IF($L1547="",IF(設定!$I$15="所・名","　－　・"&amp;$M1547,IF(設定!$I$15="所/名","　－　 / "&amp;$M1547,IF(設定!$I$15="(所)名","(　－　) "&amp;$M1547,IF(設定!$I$15="名・所",$M1547&amp;"・　－　",IF(設定!$I$15="名/所",$M1547&amp;" / 　－　",IF(設定!$I$15="名(所)",$M1547&amp;"(　－　)")))))),IF(設定!$I$15="所・名",INDEX(リスト!$S$2:$S$48,MATCH($L1547,リスト!$R$2:$R$48,0))&amp;"・"&amp;$M1547,IF(設定!$I$15="所/名",INDEX(リスト!$S$2:$S$48,MATCH($L1547,リスト!$R$2:$R$48,0))&amp;" / "&amp;$M1547,IF(設定!$I$15="(所)名","("&amp;INDEX(リスト!$S$2:$S$48,MATCH($L1547,リスト!$R$2:$R$48,0))&amp;") "&amp;$M1547,IF(設定!$I$15="名・所",$M1547&amp;"・"&amp;INDEX(リスト!$S$2:$S$48,MATCH($L1547,リスト!$R$2:$R$48,0)),IF(設定!$I$15="名/所",$M1547&amp;" / "&amp;INDEX(リスト!$S$2:$S$48,MATCH($L1547,リスト!$R$2:$R$48,0)),IF(設定!$I$15="名(所)",$M1547&amp;" ("&amp;INDEX(リスト!$S$2:$S$48,MATCH($L1547,リスト!$R$2:$R$48,0))&amp;")")))))))))</f>
        <v/>
      </c>
    </row>
    <row r="1548" spans="15:22" x14ac:dyDescent="0.4">
      <c r="O1548" s="2" t="str">
        <f>IFERROR(IF($B1548="","",INDEX(所属情報!$E:$E,MATCH($A1548,所属情報!$A:$A,0))),"")</f>
        <v/>
      </c>
      <c r="P1548" s="2" t="str">
        <f t="shared" si="72"/>
        <v/>
      </c>
      <c r="Q1548" s="2" t="str">
        <f t="shared" si="73"/>
        <v/>
      </c>
      <c r="R1548" s="2" t="str">
        <f t="shared" si="74"/>
        <v/>
      </c>
      <c r="S1548" s="2" t="str">
        <f>IFERROR(IF($F1548="","",INDEX(リスト!$C:$C,MATCH($F1548,リスト!$B:$B,0))),"")</f>
        <v/>
      </c>
      <c r="T1548" s="2" t="str">
        <f>IFERROR(IF($K1548="","",INDEX(リスト!$F:$F,MATCH($K1548,リスト!$E:$E,0))),"")</f>
        <v/>
      </c>
      <c r="U1548" s="2" t="str">
        <f>IF($B1548="","",RIGHT($G1548*1000+200+COUNTIF($G$2:$G1548,$G1548),9))</f>
        <v/>
      </c>
      <c r="V1548" s="2" t="str">
        <f>IF(OR($B1548="",設定!$I$15="",設定!$I$15="独立"),"",IF($M1548="","　－　",IF($L1548="",IF(設定!$I$15="所・名","　－　・"&amp;$M1548,IF(設定!$I$15="所/名","　－　 / "&amp;$M1548,IF(設定!$I$15="(所)名","(　－　) "&amp;$M1548,IF(設定!$I$15="名・所",$M1548&amp;"・　－　",IF(設定!$I$15="名/所",$M1548&amp;" / 　－　",IF(設定!$I$15="名(所)",$M1548&amp;"(　－　)")))))),IF(設定!$I$15="所・名",INDEX(リスト!$S$2:$S$48,MATCH($L1548,リスト!$R$2:$R$48,0))&amp;"・"&amp;$M1548,IF(設定!$I$15="所/名",INDEX(リスト!$S$2:$S$48,MATCH($L1548,リスト!$R$2:$R$48,0))&amp;" / "&amp;$M1548,IF(設定!$I$15="(所)名","("&amp;INDEX(リスト!$S$2:$S$48,MATCH($L1548,リスト!$R$2:$R$48,0))&amp;") "&amp;$M1548,IF(設定!$I$15="名・所",$M1548&amp;"・"&amp;INDEX(リスト!$S$2:$S$48,MATCH($L1548,リスト!$R$2:$R$48,0)),IF(設定!$I$15="名/所",$M1548&amp;" / "&amp;INDEX(リスト!$S$2:$S$48,MATCH($L1548,リスト!$R$2:$R$48,0)),IF(設定!$I$15="名(所)",$M1548&amp;" ("&amp;INDEX(リスト!$S$2:$S$48,MATCH($L1548,リスト!$R$2:$R$48,0))&amp;")")))))))))</f>
        <v/>
      </c>
    </row>
    <row r="1549" spans="15:22" x14ac:dyDescent="0.4">
      <c r="O1549" s="2" t="str">
        <f>IFERROR(IF($B1549="","",INDEX(所属情報!$E:$E,MATCH($A1549,所属情報!$A:$A,0))),"")</f>
        <v/>
      </c>
      <c r="P1549" s="2" t="str">
        <f t="shared" si="72"/>
        <v/>
      </c>
      <c r="Q1549" s="2" t="str">
        <f t="shared" si="73"/>
        <v/>
      </c>
      <c r="R1549" s="2" t="str">
        <f t="shared" si="74"/>
        <v/>
      </c>
      <c r="S1549" s="2" t="str">
        <f>IFERROR(IF($F1549="","",INDEX(リスト!$C:$C,MATCH($F1549,リスト!$B:$B,0))),"")</f>
        <v/>
      </c>
      <c r="T1549" s="2" t="str">
        <f>IFERROR(IF($K1549="","",INDEX(リスト!$F:$F,MATCH($K1549,リスト!$E:$E,0))),"")</f>
        <v/>
      </c>
      <c r="U1549" s="2" t="str">
        <f>IF($B1549="","",RIGHT($G1549*1000+200+COUNTIF($G$2:$G1549,$G1549),9))</f>
        <v/>
      </c>
      <c r="V1549" s="2" t="str">
        <f>IF(OR($B1549="",設定!$I$15="",設定!$I$15="独立"),"",IF($M1549="","　－　",IF($L1549="",IF(設定!$I$15="所・名","　－　・"&amp;$M1549,IF(設定!$I$15="所/名","　－　 / "&amp;$M1549,IF(設定!$I$15="(所)名","(　－　) "&amp;$M1549,IF(設定!$I$15="名・所",$M1549&amp;"・　－　",IF(設定!$I$15="名/所",$M1549&amp;" / 　－　",IF(設定!$I$15="名(所)",$M1549&amp;"(　－　)")))))),IF(設定!$I$15="所・名",INDEX(リスト!$S$2:$S$48,MATCH($L1549,リスト!$R$2:$R$48,0))&amp;"・"&amp;$M1549,IF(設定!$I$15="所/名",INDEX(リスト!$S$2:$S$48,MATCH($L1549,リスト!$R$2:$R$48,0))&amp;" / "&amp;$M1549,IF(設定!$I$15="(所)名","("&amp;INDEX(リスト!$S$2:$S$48,MATCH($L1549,リスト!$R$2:$R$48,0))&amp;") "&amp;$M1549,IF(設定!$I$15="名・所",$M1549&amp;"・"&amp;INDEX(リスト!$S$2:$S$48,MATCH($L1549,リスト!$R$2:$R$48,0)),IF(設定!$I$15="名/所",$M1549&amp;" / "&amp;INDEX(リスト!$S$2:$S$48,MATCH($L1549,リスト!$R$2:$R$48,0)),IF(設定!$I$15="名(所)",$M1549&amp;" ("&amp;INDEX(リスト!$S$2:$S$48,MATCH($L1549,リスト!$R$2:$R$48,0))&amp;")")))))))))</f>
        <v/>
      </c>
    </row>
    <row r="1550" spans="15:22" x14ac:dyDescent="0.4">
      <c r="O1550" s="2" t="str">
        <f>IFERROR(IF($B1550="","",INDEX(所属情報!$E:$E,MATCH($A1550,所属情報!$A:$A,0))),"")</f>
        <v/>
      </c>
      <c r="P1550" s="2" t="str">
        <f t="shared" si="72"/>
        <v/>
      </c>
      <c r="Q1550" s="2" t="str">
        <f t="shared" si="73"/>
        <v/>
      </c>
      <c r="R1550" s="2" t="str">
        <f t="shared" si="74"/>
        <v/>
      </c>
      <c r="S1550" s="2" t="str">
        <f>IFERROR(IF($F1550="","",INDEX(リスト!$C:$C,MATCH($F1550,リスト!$B:$B,0))),"")</f>
        <v/>
      </c>
      <c r="T1550" s="2" t="str">
        <f>IFERROR(IF($K1550="","",INDEX(リスト!$F:$F,MATCH($K1550,リスト!$E:$E,0))),"")</f>
        <v/>
      </c>
      <c r="U1550" s="2" t="str">
        <f>IF($B1550="","",RIGHT($G1550*1000+200+COUNTIF($G$2:$G1550,$G1550),9))</f>
        <v/>
      </c>
      <c r="V1550" s="2" t="str">
        <f>IF(OR($B1550="",設定!$I$15="",設定!$I$15="独立"),"",IF($M1550="","　－　",IF($L1550="",IF(設定!$I$15="所・名","　－　・"&amp;$M1550,IF(設定!$I$15="所/名","　－　 / "&amp;$M1550,IF(設定!$I$15="(所)名","(　－　) "&amp;$M1550,IF(設定!$I$15="名・所",$M1550&amp;"・　－　",IF(設定!$I$15="名/所",$M1550&amp;" / 　－　",IF(設定!$I$15="名(所)",$M1550&amp;"(　－　)")))))),IF(設定!$I$15="所・名",INDEX(リスト!$S$2:$S$48,MATCH($L1550,リスト!$R$2:$R$48,0))&amp;"・"&amp;$M1550,IF(設定!$I$15="所/名",INDEX(リスト!$S$2:$S$48,MATCH($L1550,リスト!$R$2:$R$48,0))&amp;" / "&amp;$M1550,IF(設定!$I$15="(所)名","("&amp;INDEX(リスト!$S$2:$S$48,MATCH($L1550,リスト!$R$2:$R$48,0))&amp;") "&amp;$M1550,IF(設定!$I$15="名・所",$M1550&amp;"・"&amp;INDEX(リスト!$S$2:$S$48,MATCH($L1550,リスト!$R$2:$R$48,0)),IF(設定!$I$15="名/所",$M1550&amp;" / "&amp;INDEX(リスト!$S$2:$S$48,MATCH($L1550,リスト!$R$2:$R$48,0)),IF(設定!$I$15="名(所)",$M1550&amp;" ("&amp;INDEX(リスト!$S$2:$S$48,MATCH($L1550,リスト!$R$2:$R$48,0))&amp;")")))))))))</f>
        <v/>
      </c>
    </row>
    <row r="1551" spans="15:22" x14ac:dyDescent="0.4">
      <c r="O1551" s="2" t="str">
        <f>IFERROR(IF($B1551="","",INDEX(所属情報!$E:$E,MATCH($A1551,所属情報!$A:$A,0))),"")</f>
        <v/>
      </c>
      <c r="P1551" s="2" t="str">
        <f t="shared" si="72"/>
        <v/>
      </c>
      <c r="Q1551" s="2" t="str">
        <f t="shared" si="73"/>
        <v/>
      </c>
      <c r="R1551" s="2" t="str">
        <f t="shared" si="74"/>
        <v/>
      </c>
      <c r="S1551" s="2" t="str">
        <f>IFERROR(IF($F1551="","",INDEX(リスト!$C:$C,MATCH($F1551,リスト!$B:$B,0))),"")</f>
        <v/>
      </c>
      <c r="T1551" s="2" t="str">
        <f>IFERROR(IF($K1551="","",INDEX(リスト!$F:$F,MATCH($K1551,リスト!$E:$E,0))),"")</f>
        <v/>
      </c>
      <c r="U1551" s="2" t="str">
        <f>IF($B1551="","",RIGHT($G1551*1000+200+COUNTIF($G$2:$G1551,$G1551),9))</f>
        <v/>
      </c>
      <c r="V1551" s="2" t="str">
        <f>IF(OR($B1551="",設定!$I$15="",設定!$I$15="独立"),"",IF($M1551="","　－　",IF($L1551="",IF(設定!$I$15="所・名","　－　・"&amp;$M1551,IF(設定!$I$15="所/名","　－　 / "&amp;$M1551,IF(設定!$I$15="(所)名","(　－　) "&amp;$M1551,IF(設定!$I$15="名・所",$M1551&amp;"・　－　",IF(設定!$I$15="名/所",$M1551&amp;" / 　－　",IF(設定!$I$15="名(所)",$M1551&amp;"(　－　)")))))),IF(設定!$I$15="所・名",INDEX(リスト!$S$2:$S$48,MATCH($L1551,リスト!$R$2:$R$48,0))&amp;"・"&amp;$M1551,IF(設定!$I$15="所/名",INDEX(リスト!$S$2:$S$48,MATCH($L1551,リスト!$R$2:$R$48,0))&amp;" / "&amp;$M1551,IF(設定!$I$15="(所)名","("&amp;INDEX(リスト!$S$2:$S$48,MATCH($L1551,リスト!$R$2:$R$48,0))&amp;") "&amp;$M1551,IF(設定!$I$15="名・所",$M1551&amp;"・"&amp;INDEX(リスト!$S$2:$S$48,MATCH($L1551,リスト!$R$2:$R$48,0)),IF(設定!$I$15="名/所",$M1551&amp;" / "&amp;INDEX(リスト!$S$2:$S$48,MATCH($L1551,リスト!$R$2:$R$48,0)),IF(設定!$I$15="名(所)",$M1551&amp;" ("&amp;INDEX(リスト!$S$2:$S$48,MATCH($L1551,リスト!$R$2:$R$48,0))&amp;")")))))))))</f>
        <v/>
      </c>
    </row>
    <row r="1552" spans="15:22" x14ac:dyDescent="0.4">
      <c r="O1552" s="2" t="str">
        <f>IFERROR(IF($B1552="","",INDEX(所属情報!$E:$E,MATCH($A1552,所属情報!$A:$A,0))),"")</f>
        <v/>
      </c>
      <c r="P1552" s="2" t="str">
        <f t="shared" si="72"/>
        <v/>
      </c>
      <c r="Q1552" s="2" t="str">
        <f t="shared" si="73"/>
        <v/>
      </c>
      <c r="R1552" s="2" t="str">
        <f t="shared" si="74"/>
        <v/>
      </c>
      <c r="S1552" s="2" t="str">
        <f>IFERROR(IF($F1552="","",INDEX(リスト!$C:$C,MATCH($F1552,リスト!$B:$B,0))),"")</f>
        <v/>
      </c>
      <c r="T1552" s="2" t="str">
        <f>IFERROR(IF($K1552="","",INDEX(リスト!$F:$F,MATCH($K1552,リスト!$E:$E,0))),"")</f>
        <v/>
      </c>
      <c r="U1552" s="2" t="str">
        <f>IF($B1552="","",RIGHT($G1552*1000+200+COUNTIF($G$2:$G1552,$G1552),9))</f>
        <v/>
      </c>
      <c r="V1552" s="2" t="str">
        <f>IF(OR($B1552="",設定!$I$15="",設定!$I$15="独立"),"",IF($M1552="","　－　",IF($L1552="",IF(設定!$I$15="所・名","　－　・"&amp;$M1552,IF(設定!$I$15="所/名","　－　 / "&amp;$M1552,IF(設定!$I$15="(所)名","(　－　) "&amp;$M1552,IF(設定!$I$15="名・所",$M1552&amp;"・　－　",IF(設定!$I$15="名/所",$M1552&amp;" / 　－　",IF(設定!$I$15="名(所)",$M1552&amp;"(　－　)")))))),IF(設定!$I$15="所・名",INDEX(リスト!$S$2:$S$48,MATCH($L1552,リスト!$R$2:$R$48,0))&amp;"・"&amp;$M1552,IF(設定!$I$15="所/名",INDEX(リスト!$S$2:$S$48,MATCH($L1552,リスト!$R$2:$R$48,0))&amp;" / "&amp;$M1552,IF(設定!$I$15="(所)名","("&amp;INDEX(リスト!$S$2:$S$48,MATCH($L1552,リスト!$R$2:$R$48,0))&amp;") "&amp;$M1552,IF(設定!$I$15="名・所",$M1552&amp;"・"&amp;INDEX(リスト!$S$2:$S$48,MATCH($L1552,リスト!$R$2:$R$48,0)),IF(設定!$I$15="名/所",$M1552&amp;" / "&amp;INDEX(リスト!$S$2:$S$48,MATCH($L1552,リスト!$R$2:$R$48,0)),IF(設定!$I$15="名(所)",$M1552&amp;" ("&amp;INDEX(リスト!$S$2:$S$48,MATCH($L1552,リスト!$R$2:$R$48,0))&amp;")")))))))))</f>
        <v/>
      </c>
    </row>
    <row r="1553" spans="15:22" x14ac:dyDescent="0.4">
      <c r="O1553" s="2" t="str">
        <f>IFERROR(IF($B1553="","",INDEX(所属情報!$E:$E,MATCH($A1553,所属情報!$A:$A,0))),"")</f>
        <v/>
      </c>
      <c r="P1553" s="2" t="str">
        <f t="shared" si="72"/>
        <v/>
      </c>
      <c r="Q1553" s="2" t="str">
        <f t="shared" si="73"/>
        <v/>
      </c>
      <c r="R1553" s="2" t="str">
        <f t="shared" si="74"/>
        <v/>
      </c>
      <c r="S1553" s="2" t="str">
        <f>IFERROR(IF($F1553="","",INDEX(リスト!$C:$C,MATCH($F1553,リスト!$B:$B,0))),"")</f>
        <v/>
      </c>
      <c r="T1553" s="2" t="str">
        <f>IFERROR(IF($K1553="","",INDEX(リスト!$F:$F,MATCH($K1553,リスト!$E:$E,0))),"")</f>
        <v/>
      </c>
      <c r="U1553" s="2" t="str">
        <f>IF($B1553="","",RIGHT($G1553*1000+200+COUNTIF($G$2:$G1553,$G1553),9))</f>
        <v/>
      </c>
      <c r="V1553" s="2" t="str">
        <f>IF(OR($B1553="",設定!$I$15="",設定!$I$15="独立"),"",IF($M1553="","　－　",IF($L1553="",IF(設定!$I$15="所・名","　－　・"&amp;$M1553,IF(設定!$I$15="所/名","　－　 / "&amp;$M1553,IF(設定!$I$15="(所)名","(　－　) "&amp;$M1553,IF(設定!$I$15="名・所",$M1553&amp;"・　－　",IF(設定!$I$15="名/所",$M1553&amp;" / 　－　",IF(設定!$I$15="名(所)",$M1553&amp;"(　－　)")))))),IF(設定!$I$15="所・名",INDEX(リスト!$S$2:$S$48,MATCH($L1553,リスト!$R$2:$R$48,0))&amp;"・"&amp;$M1553,IF(設定!$I$15="所/名",INDEX(リスト!$S$2:$S$48,MATCH($L1553,リスト!$R$2:$R$48,0))&amp;" / "&amp;$M1553,IF(設定!$I$15="(所)名","("&amp;INDEX(リスト!$S$2:$S$48,MATCH($L1553,リスト!$R$2:$R$48,0))&amp;") "&amp;$M1553,IF(設定!$I$15="名・所",$M1553&amp;"・"&amp;INDEX(リスト!$S$2:$S$48,MATCH($L1553,リスト!$R$2:$R$48,0)),IF(設定!$I$15="名/所",$M1553&amp;" / "&amp;INDEX(リスト!$S$2:$S$48,MATCH($L1553,リスト!$R$2:$R$48,0)),IF(設定!$I$15="名(所)",$M1553&amp;" ("&amp;INDEX(リスト!$S$2:$S$48,MATCH($L1553,リスト!$R$2:$R$48,0))&amp;")")))))))))</f>
        <v/>
      </c>
    </row>
    <row r="1554" spans="15:22" x14ac:dyDescent="0.4">
      <c r="O1554" s="2" t="str">
        <f>IFERROR(IF($B1554="","",INDEX(所属情報!$E:$E,MATCH($A1554,所属情報!$A:$A,0))),"")</f>
        <v/>
      </c>
      <c r="P1554" s="2" t="str">
        <f t="shared" si="72"/>
        <v/>
      </c>
      <c r="Q1554" s="2" t="str">
        <f t="shared" si="73"/>
        <v/>
      </c>
      <c r="R1554" s="2" t="str">
        <f t="shared" si="74"/>
        <v/>
      </c>
      <c r="S1554" s="2" t="str">
        <f>IFERROR(IF($F1554="","",INDEX(リスト!$C:$C,MATCH($F1554,リスト!$B:$B,0))),"")</f>
        <v/>
      </c>
      <c r="T1554" s="2" t="str">
        <f>IFERROR(IF($K1554="","",INDEX(リスト!$F:$F,MATCH($K1554,リスト!$E:$E,0))),"")</f>
        <v/>
      </c>
      <c r="U1554" s="2" t="str">
        <f>IF($B1554="","",RIGHT($G1554*1000+200+COUNTIF($G$2:$G1554,$G1554),9))</f>
        <v/>
      </c>
      <c r="V1554" s="2" t="str">
        <f>IF(OR($B1554="",設定!$I$15="",設定!$I$15="独立"),"",IF($M1554="","　－　",IF($L1554="",IF(設定!$I$15="所・名","　－　・"&amp;$M1554,IF(設定!$I$15="所/名","　－　 / "&amp;$M1554,IF(設定!$I$15="(所)名","(　－　) "&amp;$M1554,IF(設定!$I$15="名・所",$M1554&amp;"・　－　",IF(設定!$I$15="名/所",$M1554&amp;" / 　－　",IF(設定!$I$15="名(所)",$M1554&amp;"(　－　)")))))),IF(設定!$I$15="所・名",INDEX(リスト!$S$2:$S$48,MATCH($L1554,リスト!$R$2:$R$48,0))&amp;"・"&amp;$M1554,IF(設定!$I$15="所/名",INDEX(リスト!$S$2:$S$48,MATCH($L1554,リスト!$R$2:$R$48,0))&amp;" / "&amp;$M1554,IF(設定!$I$15="(所)名","("&amp;INDEX(リスト!$S$2:$S$48,MATCH($L1554,リスト!$R$2:$R$48,0))&amp;") "&amp;$M1554,IF(設定!$I$15="名・所",$M1554&amp;"・"&amp;INDEX(リスト!$S$2:$S$48,MATCH($L1554,リスト!$R$2:$R$48,0)),IF(設定!$I$15="名/所",$M1554&amp;" / "&amp;INDEX(リスト!$S$2:$S$48,MATCH($L1554,リスト!$R$2:$R$48,0)),IF(設定!$I$15="名(所)",$M1554&amp;" ("&amp;INDEX(リスト!$S$2:$S$48,MATCH($L1554,リスト!$R$2:$R$48,0))&amp;")")))))))))</f>
        <v/>
      </c>
    </row>
    <row r="1555" spans="15:22" x14ac:dyDescent="0.4">
      <c r="O1555" s="2" t="str">
        <f>IFERROR(IF($B1555="","",INDEX(所属情報!$E:$E,MATCH($A1555,所属情報!$A:$A,0))),"")</f>
        <v/>
      </c>
      <c r="P1555" s="2" t="str">
        <f t="shared" si="72"/>
        <v/>
      </c>
      <c r="Q1555" s="2" t="str">
        <f t="shared" si="73"/>
        <v/>
      </c>
      <c r="R1555" s="2" t="str">
        <f t="shared" si="74"/>
        <v/>
      </c>
      <c r="S1555" s="2" t="str">
        <f>IFERROR(IF($F1555="","",INDEX(リスト!$C:$C,MATCH($F1555,リスト!$B:$B,0))),"")</f>
        <v/>
      </c>
      <c r="T1555" s="2" t="str">
        <f>IFERROR(IF($K1555="","",INDEX(リスト!$F:$F,MATCH($K1555,リスト!$E:$E,0))),"")</f>
        <v/>
      </c>
      <c r="U1555" s="2" t="str">
        <f>IF($B1555="","",RIGHT($G1555*1000+200+COUNTIF($G$2:$G1555,$G1555),9))</f>
        <v/>
      </c>
      <c r="V1555" s="2" t="str">
        <f>IF(OR($B1555="",設定!$I$15="",設定!$I$15="独立"),"",IF($M1555="","　－　",IF($L1555="",IF(設定!$I$15="所・名","　－　・"&amp;$M1555,IF(設定!$I$15="所/名","　－　 / "&amp;$M1555,IF(設定!$I$15="(所)名","(　－　) "&amp;$M1555,IF(設定!$I$15="名・所",$M1555&amp;"・　－　",IF(設定!$I$15="名/所",$M1555&amp;" / 　－　",IF(設定!$I$15="名(所)",$M1555&amp;"(　－　)")))))),IF(設定!$I$15="所・名",INDEX(リスト!$S$2:$S$48,MATCH($L1555,リスト!$R$2:$R$48,0))&amp;"・"&amp;$M1555,IF(設定!$I$15="所/名",INDEX(リスト!$S$2:$S$48,MATCH($L1555,リスト!$R$2:$R$48,0))&amp;" / "&amp;$M1555,IF(設定!$I$15="(所)名","("&amp;INDEX(リスト!$S$2:$S$48,MATCH($L1555,リスト!$R$2:$R$48,0))&amp;") "&amp;$M1555,IF(設定!$I$15="名・所",$M1555&amp;"・"&amp;INDEX(リスト!$S$2:$S$48,MATCH($L1555,リスト!$R$2:$R$48,0)),IF(設定!$I$15="名/所",$M1555&amp;" / "&amp;INDEX(リスト!$S$2:$S$48,MATCH($L1555,リスト!$R$2:$R$48,0)),IF(設定!$I$15="名(所)",$M1555&amp;" ("&amp;INDEX(リスト!$S$2:$S$48,MATCH($L1555,リスト!$R$2:$R$48,0))&amp;")")))))))))</f>
        <v/>
      </c>
    </row>
    <row r="1556" spans="15:22" x14ac:dyDescent="0.4">
      <c r="O1556" s="2" t="str">
        <f>IFERROR(IF($B1556="","",INDEX(所属情報!$E:$E,MATCH($A1556,所属情報!$A:$A,0))),"")</f>
        <v/>
      </c>
      <c r="P1556" s="2" t="str">
        <f t="shared" si="72"/>
        <v/>
      </c>
      <c r="Q1556" s="2" t="str">
        <f t="shared" si="73"/>
        <v/>
      </c>
      <c r="R1556" s="2" t="str">
        <f t="shared" si="74"/>
        <v/>
      </c>
      <c r="S1556" s="2" t="str">
        <f>IFERROR(IF($F1556="","",INDEX(リスト!$C:$C,MATCH($F1556,リスト!$B:$B,0))),"")</f>
        <v/>
      </c>
      <c r="T1556" s="2" t="str">
        <f>IFERROR(IF($K1556="","",INDEX(リスト!$F:$F,MATCH($K1556,リスト!$E:$E,0))),"")</f>
        <v/>
      </c>
      <c r="U1556" s="2" t="str">
        <f>IF($B1556="","",RIGHT($G1556*1000+200+COUNTIF($G$2:$G1556,$G1556),9))</f>
        <v/>
      </c>
      <c r="V1556" s="2" t="str">
        <f>IF(OR($B1556="",設定!$I$15="",設定!$I$15="独立"),"",IF($M1556="","　－　",IF($L1556="",IF(設定!$I$15="所・名","　－　・"&amp;$M1556,IF(設定!$I$15="所/名","　－　 / "&amp;$M1556,IF(設定!$I$15="(所)名","(　－　) "&amp;$M1556,IF(設定!$I$15="名・所",$M1556&amp;"・　－　",IF(設定!$I$15="名/所",$M1556&amp;" / 　－　",IF(設定!$I$15="名(所)",$M1556&amp;"(　－　)")))))),IF(設定!$I$15="所・名",INDEX(リスト!$S$2:$S$48,MATCH($L1556,リスト!$R$2:$R$48,0))&amp;"・"&amp;$M1556,IF(設定!$I$15="所/名",INDEX(リスト!$S$2:$S$48,MATCH($L1556,リスト!$R$2:$R$48,0))&amp;" / "&amp;$M1556,IF(設定!$I$15="(所)名","("&amp;INDEX(リスト!$S$2:$S$48,MATCH($L1556,リスト!$R$2:$R$48,0))&amp;") "&amp;$M1556,IF(設定!$I$15="名・所",$M1556&amp;"・"&amp;INDEX(リスト!$S$2:$S$48,MATCH($L1556,リスト!$R$2:$R$48,0)),IF(設定!$I$15="名/所",$M1556&amp;" / "&amp;INDEX(リスト!$S$2:$S$48,MATCH($L1556,リスト!$R$2:$R$48,0)),IF(設定!$I$15="名(所)",$M1556&amp;" ("&amp;INDEX(リスト!$S$2:$S$48,MATCH($L1556,リスト!$R$2:$R$48,0))&amp;")")))))))))</f>
        <v/>
      </c>
    </row>
    <row r="1557" spans="15:22" x14ac:dyDescent="0.4">
      <c r="O1557" s="2" t="str">
        <f>IFERROR(IF($B1557="","",INDEX(所属情報!$E:$E,MATCH($A1557,所属情報!$A:$A,0))),"")</f>
        <v/>
      </c>
      <c r="P1557" s="2" t="str">
        <f t="shared" si="72"/>
        <v/>
      </c>
      <c r="Q1557" s="2" t="str">
        <f t="shared" si="73"/>
        <v/>
      </c>
      <c r="R1557" s="2" t="str">
        <f t="shared" si="74"/>
        <v/>
      </c>
      <c r="S1557" s="2" t="str">
        <f>IFERROR(IF($F1557="","",INDEX(リスト!$C:$C,MATCH($F1557,リスト!$B:$B,0))),"")</f>
        <v/>
      </c>
      <c r="T1557" s="2" t="str">
        <f>IFERROR(IF($K1557="","",INDEX(リスト!$F:$F,MATCH($K1557,リスト!$E:$E,0))),"")</f>
        <v/>
      </c>
      <c r="U1557" s="2" t="str">
        <f>IF($B1557="","",RIGHT($G1557*1000+200+COUNTIF($G$2:$G1557,$G1557),9))</f>
        <v/>
      </c>
      <c r="V1557" s="2" t="str">
        <f>IF(OR($B1557="",設定!$I$15="",設定!$I$15="独立"),"",IF($M1557="","　－　",IF($L1557="",IF(設定!$I$15="所・名","　－　・"&amp;$M1557,IF(設定!$I$15="所/名","　－　 / "&amp;$M1557,IF(設定!$I$15="(所)名","(　－　) "&amp;$M1557,IF(設定!$I$15="名・所",$M1557&amp;"・　－　",IF(設定!$I$15="名/所",$M1557&amp;" / 　－　",IF(設定!$I$15="名(所)",$M1557&amp;"(　－　)")))))),IF(設定!$I$15="所・名",INDEX(リスト!$S$2:$S$48,MATCH($L1557,リスト!$R$2:$R$48,0))&amp;"・"&amp;$M1557,IF(設定!$I$15="所/名",INDEX(リスト!$S$2:$S$48,MATCH($L1557,リスト!$R$2:$R$48,0))&amp;" / "&amp;$M1557,IF(設定!$I$15="(所)名","("&amp;INDEX(リスト!$S$2:$S$48,MATCH($L1557,リスト!$R$2:$R$48,0))&amp;") "&amp;$M1557,IF(設定!$I$15="名・所",$M1557&amp;"・"&amp;INDEX(リスト!$S$2:$S$48,MATCH($L1557,リスト!$R$2:$R$48,0)),IF(設定!$I$15="名/所",$M1557&amp;" / "&amp;INDEX(リスト!$S$2:$S$48,MATCH($L1557,リスト!$R$2:$R$48,0)),IF(設定!$I$15="名(所)",$M1557&amp;" ("&amp;INDEX(リスト!$S$2:$S$48,MATCH($L1557,リスト!$R$2:$R$48,0))&amp;")")))))))))</f>
        <v/>
      </c>
    </row>
    <row r="1558" spans="15:22" x14ac:dyDescent="0.4">
      <c r="O1558" s="2" t="str">
        <f>IFERROR(IF($B1558="","",INDEX(所属情報!$E:$E,MATCH($A1558,所属情報!$A:$A,0))),"")</f>
        <v/>
      </c>
      <c r="P1558" s="2" t="str">
        <f t="shared" si="72"/>
        <v/>
      </c>
      <c r="Q1558" s="2" t="str">
        <f t="shared" si="73"/>
        <v/>
      </c>
      <c r="R1558" s="2" t="str">
        <f t="shared" si="74"/>
        <v/>
      </c>
      <c r="S1558" s="2" t="str">
        <f>IFERROR(IF($F1558="","",INDEX(リスト!$C:$C,MATCH($F1558,リスト!$B:$B,0))),"")</f>
        <v/>
      </c>
      <c r="T1558" s="2" t="str">
        <f>IFERROR(IF($K1558="","",INDEX(リスト!$F:$F,MATCH($K1558,リスト!$E:$E,0))),"")</f>
        <v/>
      </c>
      <c r="U1558" s="2" t="str">
        <f>IF($B1558="","",RIGHT($G1558*1000+200+COUNTIF($G$2:$G1558,$G1558),9))</f>
        <v/>
      </c>
      <c r="V1558" s="2" t="str">
        <f>IF(OR($B1558="",設定!$I$15="",設定!$I$15="独立"),"",IF($M1558="","　－　",IF($L1558="",IF(設定!$I$15="所・名","　－　・"&amp;$M1558,IF(設定!$I$15="所/名","　－　 / "&amp;$M1558,IF(設定!$I$15="(所)名","(　－　) "&amp;$M1558,IF(設定!$I$15="名・所",$M1558&amp;"・　－　",IF(設定!$I$15="名/所",$M1558&amp;" / 　－　",IF(設定!$I$15="名(所)",$M1558&amp;"(　－　)")))))),IF(設定!$I$15="所・名",INDEX(リスト!$S$2:$S$48,MATCH($L1558,リスト!$R$2:$R$48,0))&amp;"・"&amp;$M1558,IF(設定!$I$15="所/名",INDEX(リスト!$S$2:$S$48,MATCH($L1558,リスト!$R$2:$R$48,0))&amp;" / "&amp;$M1558,IF(設定!$I$15="(所)名","("&amp;INDEX(リスト!$S$2:$S$48,MATCH($L1558,リスト!$R$2:$R$48,0))&amp;") "&amp;$M1558,IF(設定!$I$15="名・所",$M1558&amp;"・"&amp;INDEX(リスト!$S$2:$S$48,MATCH($L1558,リスト!$R$2:$R$48,0)),IF(設定!$I$15="名/所",$M1558&amp;" / "&amp;INDEX(リスト!$S$2:$S$48,MATCH($L1558,リスト!$R$2:$R$48,0)),IF(設定!$I$15="名(所)",$M1558&amp;" ("&amp;INDEX(リスト!$S$2:$S$48,MATCH($L1558,リスト!$R$2:$R$48,0))&amp;")")))))))))</f>
        <v/>
      </c>
    </row>
    <row r="1559" spans="15:22" x14ac:dyDescent="0.4">
      <c r="O1559" s="2" t="str">
        <f>IFERROR(IF($B1559="","",INDEX(所属情報!$E:$E,MATCH($A1559,所属情報!$A:$A,0))),"")</f>
        <v/>
      </c>
      <c r="P1559" s="2" t="str">
        <f t="shared" si="72"/>
        <v/>
      </c>
      <c r="Q1559" s="2" t="str">
        <f t="shared" si="73"/>
        <v/>
      </c>
      <c r="R1559" s="2" t="str">
        <f t="shared" si="74"/>
        <v/>
      </c>
      <c r="S1559" s="2" t="str">
        <f>IFERROR(IF($F1559="","",INDEX(リスト!$C:$C,MATCH($F1559,リスト!$B:$B,0))),"")</f>
        <v/>
      </c>
      <c r="T1559" s="2" t="str">
        <f>IFERROR(IF($K1559="","",INDEX(リスト!$F:$F,MATCH($K1559,リスト!$E:$E,0))),"")</f>
        <v/>
      </c>
      <c r="U1559" s="2" t="str">
        <f>IF($B1559="","",RIGHT($G1559*1000+200+COUNTIF($G$2:$G1559,$G1559),9))</f>
        <v/>
      </c>
      <c r="V1559" s="2" t="str">
        <f>IF(OR($B1559="",設定!$I$15="",設定!$I$15="独立"),"",IF($M1559="","　－　",IF($L1559="",IF(設定!$I$15="所・名","　－　・"&amp;$M1559,IF(設定!$I$15="所/名","　－　 / "&amp;$M1559,IF(設定!$I$15="(所)名","(　－　) "&amp;$M1559,IF(設定!$I$15="名・所",$M1559&amp;"・　－　",IF(設定!$I$15="名/所",$M1559&amp;" / 　－　",IF(設定!$I$15="名(所)",$M1559&amp;"(　－　)")))))),IF(設定!$I$15="所・名",INDEX(リスト!$S$2:$S$48,MATCH($L1559,リスト!$R$2:$R$48,0))&amp;"・"&amp;$M1559,IF(設定!$I$15="所/名",INDEX(リスト!$S$2:$S$48,MATCH($L1559,リスト!$R$2:$R$48,0))&amp;" / "&amp;$M1559,IF(設定!$I$15="(所)名","("&amp;INDEX(リスト!$S$2:$S$48,MATCH($L1559,リスト!$R$2:$R$48,0))&amp;") "&amp;$M1559,IF(設定!$I$15="名・所",$M1559&amp;"・"&amp;INDEX(リスト!$S$2:$S$48,MATCH($L1559,リスト!$R$2:$R$48,0)),IF(設定!$I$15="名/所",$M1559&amp;" / "&amp;INDEX(リスト!$S$2:$S$48,MATCH($L1559,リスト!$R$2:$R$48,0)),IF(設定!$I$15="名(所)",$M1559&amp;" ("&amp;INDEX(リスト!$S$2:$S$48,MATCH($L1559,リスト!$R$2:$R$48,0))&amp;")")))))))))</f>
        <v/>
      </c>
    </row>
    <row r="1560" spans="15:22" x14ac:dyDescent="0.4">
      <c r="O1560" s="2" t="str">
        <f>IFERROR(IF($B1560="","",INDEX(所属情報!$E:$E,MATCH($A1560,所属情報!$A:$A,0))),"")</f>
        <v/>
      </c>
      <c r="P1560" s="2" t="str">
        <f t="shared" si="72"/>
        <v/>
      </c>
      <c r="Q1560" s="2" t="str">
        <f t="shared" si="73"/>
        <v/>
      </c>
      <c r="R1560" s="2" t="str">
        <f t="shared" si="74"/>
        <v/>
      </c>
      <c r="S1560" s="2" t="str">
        <f>IFERROR(IF($F1560="","",INDEX(リスト!$C:$C,MATCH($F1560,リスト!$B:$B,0))),"")</f>
        <v/>
      </c>
      <c r="T1560" s="2" t="str">
        <f>IFERROR(IF($K1560="","",INDEX(リスト!$F:$F,MATCH($K1560,リスト!$E:$E,0))),"")</f>
        <v/>
      </c>
      <c r="U1560" s="2" t="str">
        <f>IF($B1560="","",RIGHT($G1560*1000+200+COUNTIF($G$2:$G1560,$G1560),9))</f>
        <v/>
      </c>
      <c r="V1560" s="2" t="str">
        <f>IF(OR($B1560="",設定!$I$15="",設定!$I$15="独立"),"",IF($M1560="","　－　",IF($L1560="",IF(設定!$I$15="所・名","　－　・"&amp;$M1560,IF(設定!$I$15="所/名","　－　 / "&amp;$M1560,IF(設定!$I$15="(所)名","(　－　) "&amp;$M1560,IF(設定!$I$15="名・所",$M1560&amp;"・　－　",IF(設定!$I$15="名/所",$M1560&amp;" / 　－　",IF(設定!$I$15="名(所)",$M1560&amp;"(　－　)")))))),IF(設定!$I$15="所・名",INDEX(リスト!$S$2:$S$48,MATCH($L1560,リスト!$R$2:$R$48,0))&amp;"・"&amp;$M1560,IF(設定!$I$15="所/名",INDEX(リスト!$S$2:$S$48,MATCH($L1560,リスト!$R$2:$R$48,0))&amp;" / "&amp;$M1560,IF(設定!$I$15="(所)名","("&amp;INDEX(リスト!$S$2:$S$48,MATCH($L1560,リスト!$R$2:$R$48,0))&amp;") "&amp;$M1560,IF(設定!$I$15="名・所",$M1560&amp;"・"&amp;INDEX(リスト!$S$2:$S$48,MATCH($L1560,リスト!$R$2:$R$48,0)),IF(設定!$I$15="名/所",$M1560&amp;" / "&amp;INDEX(リスト!$S$2:$S$48,MATCH($L1560,リスト!$R$2:$R$48,0)),IF(設定!$I$15="名(所)",$M1560&amp;" ("&amp;INDEX(リスト!$S$2:$S$48,MATCH($L1560,リスト!$R$2:$R$48,0))&amp;")")))))))))</f>
        <v/>
      </c>
    </row>
    <row r="1561" spans="15:22" x14ac:dyDescent="0.4">
      <c r="O1561" s="2" t="str">
        <f>IFERROR(IF($B1561="","",INDEX(所属情報!$E:$E,MATCH($A1561,所属情報!$A:$A,0))),"")</f>
        <v/>
      </c>
      <c r="P1561" s="2" t="str">
        <f t="shared" si="72"/>
        <v/>
      </c>
      <c r="Q1561" s="2" t="str">
        <f t="shared" si="73"/>
        <v/>
      </c>
      <c r="R1561" s="2" t="str">
        <f t="shared" si="74"/>
        <v/>
      </c>
      <c r="S1561" s="2" t="str">
        <f>IFERROR(IF($F1561="","",INDEX(リスト!$C:$C,MATCH($F1561,リスト!$B:$B,0))),"")</f>
        <v/>
      </c>
      <c r="T1561" s="2" t="str">
        <f>IFERROR(IF($K1561="","",INDEX(リスト!$F:$F,MATCH($K1561,リスト!$E:$E,0))),"")</f>
        <v/>
      </c>
      <c r="U1561" s="2" t="str">
        <f>IF($B1561="","",RIGHT($G1561*1000+200+COUNTIF($G$2:$G1561,$G1561),9))</f>
        <v/>
      </c>
      <c r="V1561" s="2" t="str">
        <f>IF(OR($B1561="",設定!$I$15="",設定!$I$15="独立"),"",IF($M1561="","　－　",IF($L1561="",IF(設定!$I$15="所・名","　－　・"&amp;$M1561,IF(設定!$I$15="所/名","　－　 / "&amp;$M1561,IF(設定!$I$15="(所)名","(　－　) "&amp;$M1561,IF(設定!$I$15="名・所",$M1561&amp;"・　－　",IF(設定!$I$15="名/所",$M1561&amp;" / 　－　",IF(設定!$I$15="名(所)",$M1561&amp;"(　－　)")))))),IF(設定!$I$15="所・名",INDEX(リスト!$S$2:$S$48,MATCH($L1561,リスト!$R$2:$R$48,0))&amp;"・"&amp;$M1561,IF(設定!$I$15="所/名",INDEX(リスト!$S$2:$S$48,MATCH($L1561,リスト!$R$2:$R$48,0))&amp;" / "&amp;$M1561,IF(設定!$I$15="(所)名","("&amp;INDEX(リスト!$S$2:$S$48,MATCH($L1561,リスト!$R$2:$R$48,0))&amp;") "&amp;$M1561,IF(設定!$I$15="名・所",$M1561&amp;"・"&amp;INDEX(リスト!$S$2:$S$48,MATCH($L1561,リスト!$R$2:$R$48,0)),IF(設定!$I$15="名/所",$M1561&amp;" / "&amp;INDEX(リスト!$S$2:$S$48,MATCH($L1561,リスト!$R$2:$R$48,0)),IF(設定!$I$15="名(所)",$M1561&amp;" ("&amp;INDEX(リスト!$S$2:$S$48,MATCH($L1561,リスト!$R$2:$R$48,0))&amp;")")))))))))</f>
        <v/>
      </c>
    </row>
    <row r="1562" spans="15:22" x14ac:dyDescent="0.4">
      <c r="O1562" s="2" t="str">
        <f>IFERROR(IF($B1562="","",INDEX(所属情報!$E:$E,MATCH($A1562,所属情報!$A:$A,0))),"")</f>
        <v/>
      </c>
      <c r="P1562" s="2" t="str">
        <f t="shared" si="72"/>
        <v/>
      </c>
      <c r="Q1562" s="2" t="str">
        <f t="shared" si="73"/>
        <v/>
      </c>
      <c r="R1562" s="2" t="str">
        <f t="shared" si="74"/>
        <v/>
      </c>
      <c r="S1562" s="2" t="str">
        <f>IFERROR(IF($F1562="","",INDEX(リスト!$C:$C,MATCH($F1562,リスト!$B:$B,0))),"")</f>
        <v/>
      </c>
      <c r="T1562" s="2" t="str">
        <f>IFERROR(IF($K1562="","",INDEX(リスト!$F:$F,MATCH($K1562,リスト!$E:$E,0))),"")</f>
        <v/>
      </c>
      <c r="U1562" s="2" t="str">
        <f>IF($B1562="","",RIGHT($G1562*1000+200+COUNTIF($G$2:$G1562,$G1562),9))</f>
        <v/>
      </c>
      <c r="V1562" s="2" t="str">
        <f>IF(OR($B1562="",設定!$I$15="",設定!$I$15="独立"),"",IF($M1562="","　－　",IF($L1562="",IF(設定!$I$15="所・名","　－　・"&amp;$M1562,IF(設定!$I$15="所/名","　－　 / "&amp;$M1562,IF(設定!$I$15="(所)名","(　－　) "&amp;$M1562,IF(設定!$I$15="名・所",$M1562&amp;"・　－　",IF(設定!$I$15="名/所",$M1562&amp;" / 　－　",IF(設定!$I$15="名(所)",$M1562&amp;"(　－　)")))))),IF(設定!$I$15="所・名",INDEX(リスト!$S$2:$S$48,MATCH($L1562,リスト!$R$2:$R$48,0))&amp;"・"&amp;$M1562,IF(設定!$I$15="所/名",INDEX(リスト!$S$2:$S$48,MATCH($L1562,リスト!$R$2:$R$48,0))&amp;" / "&amp;$M1562,IF(設定!$I$15="(所)名","("&amp;INDEX(リスト!$S$2:$S$48,MATCH($L1562,リスト!$R$2:$R$48,0))&amp;") "&amp;$M1562,IF(設定!$I$15="名・所",$M1562&amp;"・"&amp;INDEX(リスト!$S$2:$S$48,MATCH($L1562,リスト!$R$2:$R$48,0)),IF(設定!$I$15="名/所",$M1562&amp;" / "&amp;INDEX(リスト!$S$2:$S$48,MATCH($L1562,リスト!$R$2:$R$48,0)),IF(設定!$I$15="名(所)",$M1562&amp;" ("&amp;INDEX(リスト!$S$2:$S$48,MATCH($L1562,リスト!$R$2:$R$48,0))&amp;")")))))))))</f>
        <v/>
      </c>
    </row>
    <row r="1563" spans="15:22" x14ac:dyDescent="0.4">
      <c r="O1563" s="2" t="str">
        <f>IFERROR(IF($B1563="","",INDEX(所属情報!$E:$E,MATCH($A1563,所属情報!$A:$A,0))),"")</f>
        <v/>
      </c>
      <c r="P1563" s="2" t="str">
        <f t="shared" si="72"/>
        <v/>
      </c>
      <c r="Q1563" s="2" t="str">
        <f t="shared" si="73"/>
        <v/>
      </c>
      <c r="R1563" s="2" t="str">
        <f t="shared" si="74"/>
        <v/>
      </c>
      <c r="S1563" s="2" t="str">
        <f>IFERROR(IF($F1563="","",INDEX(リスト!$C:$C,MATCH($F1563,リスト!$B:$B,0))),"")</f>
        <v/>
      </c>
      <c r="T1563" s="2" t="str">
        <f>IFERROR(IF($K1563="","",INDEX(リスト!$F:$F,MATCH($K1563,リスト!$E:$E,0))),"")</f>
        <v/>
      </c>
      <c r="U1563" s="2" t="str">
        <f>IF($B1563="","",RIGHT($G1563*1000+200+COUNTIF($G$2:$G1563,$G1563),9))</f>
        <v/>
      </c>
      <c r="V1563" s="2" t="str">
        <f>IF(OR($B1563="",設定!$I$15="",設定!$I$15="独立"),"",IF($M1563="","　－　",IF($L1563="",IF(設定!$I$15="所・名","　－　・"&amp;$M1563,IF(設定!$I$15="所/名","　－　 / "&amp;$M1563,IF(設定!$I$15="(所)名","(　－　) "&amp;$M1563,IF(設定!$I$15="名・所",$M1563&amp;"・　－　",IF(設定!$I$15="名/所",$M1563&amp;" / 　－　",IF(設定!$I$15="名(所)",$M1563&amp;"(　－　)")))))),IF(設定!$I$15="所・名",INDEX(リスト!$S$2:$S$48,MATCH($L1563,リスト!$R$2:$R$48,0))&amp;"・"&amp;$M1563,IF(設定!$I$15="所/名",INDEX(リスト!$S$2:$S$48,MATCH($L1563,リスト!$R$2:$R$48,0))&amp;" / "&amp;$M1563,IF(設定!$I$15="(所)名","("&amp;INDEX(リスト!$S$2:$S$48,MATCH($L1563,リスト!$R$2:$R$48,0))&amp;") "&amp;$M1563,IF(設定!$I$15="名・所",$M1563&amp;"・"&amp;INDEX(リスト!$S$2:$S$48,MATCH($L1563,リスト!$R$2:$R$48,0)),IF(設定!$I$15="名/所",$M1563&amp;" / "&amp;INDEX(リスト!$S$2:$S$48,MATCH($L1563,リスト!$R$2:$R$48,0)),IF(設定!$I$15="名(所)",$M1563&amp;" ("&amp;INDEX(リスト!$S$2:$S$48,MATCH($L1563,リスト!$R$2:$R$48,0))&amp;")")))))))))</f>
        <v/>
      </c>
    </row>
    <row r="1564" spans="15:22" x14ac:dyDescent="0.4">
      <c r="O1564" s="2" t="str">
        <f>IFERROR(IF($B1564="","",INDEX(所属情報!$E:$E,MATCH($A1564,所属情報!$A:$A,0))),"")</f>
        <v/>
      </c>
      <c r="P1564" s="2" t="str">
        <f t="shared" si="72"/>
        <v/>
      </c>
      <c r="Q1564" s="2" t="str">
        <f t="shared" si="73"/>
        <v/>
      </c>
      <c r="R1564" s="2" t="str">
        <f t="shared" si="74"/>
        <v/>
      </c>
      <c r="S1564" s="2" t="str">
        <f>IFERROR(IF($F1564="","",INDEX(リスト!$C:$C,MATCH($F1564,リスト!$B:$B,0))),"")</f>
        <v/>
      </c>
      <c r="T1564" s="2" t="str">
        <f>IFERROR(IF($K1564="","",INDEX(リスト!$F:$F,MATCH($K1564,リスト!$E:$E,0))),"")</f>
        <v/>
      </c>
      <c r="U1564" s="2" t="str">
        <f>IF($B1564="","",RIGHT($G1564*1000+200+COUNTIF($G$2:$G1564,$G1564),9))</f>
        <v/>
      </c>
      <c r="V1564" s="2" t="str">
        <f>IF(OR($B1564="",設定!$I$15="",設定!$I$15="独立"),"",IF($M1564="","　－　",IF($L1564="",IF(設定!$I$15="所・名","　－　・"&amp;$M1564,IF(設定!$I$15="所/名","　－　 / "&amp;$M1564,IF(設定!$I$15="(所)名","(　－　) "&amp;$M1564,IF(設定!$I$15="名・所",$M1564&amp;"・　－　",IF(設定!$I$15="名/所",$M1564&amp;" / 　－　",IF(設定!$I$15="名(所)",$M1564&amp;"(　－　)")))))),IF(設定!$I$15="所・名",INDEX(リスト!$S$2:$S$48,MATCH($L1564,リスト!$R$2:$R$48,0))&amp;"・"&amp;$M1564,IF(設定!$I$15="所/名",INDEX(リスト!$S$2:$S$48,MATCH($L1564,リスト!$R$2:$R$48,0))&amp;" / "&amp;$M1564,IF(設定!$I$15="(所)名","("&amp;INDEX(リスト!$S$2:$S$48,MATCH($L1564,リスト!$R$2:$R$48,0))&amp;") "&amp;$M1564,IF(設定!$I$15="名・所",$M1564&amp;"・"&amp;INDEX(リスト!$S$2:$S$48,MATCH($L1564,リスト!$R$2:$R$48,0)),IF(設定!$I$15="名/所",$M1564&amp;" / "&amp;INDEX(リスト!$S$2:$S$48,MATCH($L1564,リスト!$R$2:$R$48,0)),IF(設定!$I$15="名(所)",$M1564&amp;" ("&amp;INDEX(リスト!$S$2:$S$48,MATCH($L1564,リスト!$R$2:$R$48,0))&amp;")")))))))))</f>
        <v/>
      </c>
    </row>
    <row r="1565" spans="15:22" x14ac:dyDescent="0.4">
      <c r="O1565" s="2" t="str">
        <f>IFERROR(IF($B1565="","",INDEX(所属情報!$E:$E,MATCH($A1565,所属情報!$A:$A,0))),"")</f>
        <v/>
      </c>
      <c r="P1565" s="2" t="str">
        <f t="shared" si="72"/>
        <v/>
      </c>
      <c r="Q1565" s="2" t="str">
        <f t="shared" si="73"/>
        <v/>
      </c>
      <c r="R1565" s="2" t="str">
        <f t="shared" si="74"/>
        <v/>
      </c>
      <c r="S1565" s="2" t="str">
        <f>IFERROR(IF($F1565="","",INDEX(リスト!$C:$C,MATCH($F1565,リスト!$B:$B,0))),"")</f>
        <v/>
      </c>
      <c r="T1565" s="2" t="str">
        <f>IFERROR(IF($K1565="","",INDEX(リスト!$F:$F,MATCH($K1565,リスト!$E:$E,0))),"")</f>
        <v/>
      </c>
      <c r="U1565" s="2" t="str">
        <f>IF($B1565="","",RIGHT($G1565*1000+200+COUNTIF($G$2:$G1565,$G1565),9))</f>
        <v/>
      </c>
      <c r="V1565" s="2" t="str">
        <f>IF(OR($B1565="",設定!$I$15="",設定!$I$15="独立"),"",IF($M1565="","　－　",IF($L1565="",IF(設定!$I$15="所・名","　－　・"&amp;$M1565,IF(設定!$I$15="所/名","　－　 / "&amp;$M1565,IF(設定!$I$15="(所)名","(　－　) "&amp;$M1565,IF(設定!$I$15="名・所",$M1565&amp;"・　－　",IF(設定!$I$15="名/所",$M1565&amp;" / 　－　",IF(設定!$I$15="名(所)",$M1565&amp;"(　－　)")))))),IF(設定!$I$15="所・名",INDEX(リスト!$S$2:$S$48,MATCH($L1565,リスト!$R$2:$R$48,0))&amp;"・"&amp;$M1565,IF(設定!$I$15="所/名",INDEX(リスト!$S$2:$S$48,MATCH($L1565,リスト!$R$2:$R$48,0))&amp;" / "&amp;$M1565,IF(設定!$I$15="(所)名","("&amp;INDEX(リスト!$S$2:$S$48,MATCH($L1565,リスト!$R$2:$R$48,0))&amp;") "&amp;$M1565,IF(設定!$I$15="名・所",$M1565&amp;"・"&amp;INDEX(リスト!$S$2:$S$48,MATCH($L1565,リスト!$R$2:$R$48,0)),IF(設定!$I$15="名/所",$M1565&amp;" / "&amp;INDEX(リスト!$S$2:$S$48,MATCH($L1565,リスト!$R$2:$R$48,0)),IF(設定!$I$15="名(所)",$M1565&amp;" ("&amp;INDEX(リスト!$S$2:$S$48,MATCH($L1565,リスト!$R$2:$R$48,0))&amp;")")))))))))</f>
        <v/>
      </c>
    </row>
    <row r="1566" spans="15:22" x14ac:dyDescent="0.4">
      <c r="O1566" s="2" t="str">
        <f>IFERROR(IF($B1566="","",INDEX(所属情報!$E:$E,MATCH($A1566,所属情報!$A:$A,0))),"")</f>
        <v/>
      </c>
      <c r="P1566" s="2" t="str">
        <f t="shared" si="72"/>
        <v/>
      </c>
      <c r="Q1566" s="2" t="str">
        <f t="shared" si="73"/>
        <v/>
      </c>
      <c r="R1566" s="2" t="str">
        <f t="shared" si="74"/>
        <v/>
      </c>
      <c r="S1566" s="2" t="str">
        <f>IFERROR(IF($F1566="","",INDEX(リスト!$C:$C,MATCH($F1566,リスト!$B:$B,0))),"")</f>
        <v/>
      </c>
      <c r="T1566" s="2" t="str">
        <f>IFERROR(IF($K1566="","",INDEX(リスト!$F:$F,MATCH($K1566,リスト!$E:$E,0))),"")</f>
        <v/>
      </c>
      <c r="U1566" s="2" t="str">
        <f>IF($B1566="","",RIGHT($G1566*1000+200+COUNTIF($G$2:$G1566,$G1566),9))</f>
        <v/>
      </c>
      <c r="V1566" s="2" t="str">
        <f>IF(OR($B1566="",設定!$I$15="",設定!$I$15="独立"),"",IF($M1566="","　－　",IF($L1566="",IF(設定!$I$15="所・名","　－　・"&amp;$M1566,IF(設定!$I$15="所/名","　－　 / "&amp;$M1566,IF(設定!$I$15="(所)名","(　－　) "&amp;$M1566,IF(設定!$I$15="名・所",$M1566&amp;"・　－　",IF(設定!$I$15="名/所",$M1566&amp;" / 　－　",IF(設定!$I$15="名(所)",$M1566&amp;"(　－　)")))))),IF(設定!$I$15="所・名",INDEX(リスト!$S$2:$S$48,MATCH($L1566,リスト!$R$2:$R$48,0))&amp;"・"&amp;$M1566,IF(設定!$I$15="所/名",INDEX(リスト!$S$2:$S$48,MATCH($L1566,リスト!$R$2:$R$48,0))&amp;" / "&amp;$M1566,IF(設定!$I$15="(所)名","("&amp;INDEX(リスト!$S$2:$S$48,MATCH($L1566,リスト!$R$2:$R$48,0))&amp;") "&amp;$M1566,IF(設定!$I$15="名・所",$M1566&amp;"・"&amp;INDEX(リスト!$S$2:$S$48,MATCH($L1566,リスト!$R$2:$R$48,0)),IF(設定!$I$15="名/所",$M1566&amp;" / "&amp;INDEX(リスト!$S$2:$S$48,MATCH($L1566,リスト!$R$2:$R$48,0)),IF(設定!$I$15="名(所)",$M1566&amp;" ("&amp;INDEX(リスト!$S$2:$S$48,MATCH($L1566,リスト!$R$2:$R$48,0))&amp;")")))))))))</f>
        <v/>
      </c>
    </row>
    <row r="1567" spans="15:22" x14ac:dyDescent="0.4">
      <c r="O1567" s="2" t="str">
        <f>IFERROR(IF($B1567="","",INDEX(所属情報!$E:$E,MATCH($A1567,所属情報!$A:$A,0))),"")</f>
        <v/>
      </c>
      <c r="P1567" s="2" t="str">
        <f t="shared" si="72"/>
        <v/>
      </c>
      <c r="Q1567" s="2" t="str">
        <f t="shared" si="73"/>
        <v/>
      </c>
      <c r="R1567" s="2" t="str">
        <f t="shared" si="74"/>
        <v/>
      </c>
      <c r="S1567" s="2" t="str">
        <f>IFERROR(IF($F1567="","",INDEX(リスト!$C:$C,MATCH($F1567,リスト!$B:$B,0))),"")</f>
        <v/>
      </c>
      <c r="T1567" s="2" t="str">
        <f>IFERROR(IF($K1567="","",INDEX(リスト!$F:$F,MATCH($K1567,リスト!$E:$E,0))),"")</f>
        <v/>
      </c>
      <c r="U1567" s="2" t="str">
        <f>IF($B1567="","",RIGHT($G1567*1000+200+COUNTIF($G$2:$G1567,$G1567),9))</f>
        <v/>
      </c>
      <c r="V1567" s="2" t="str">
        <f>IF(OR($B1567="",設定!$I$15="",設定!$I$15="独立"),"",IF($M1567="","　－　",IF($L1567="",IF(設定!$I$15="所・名","　－　・"&amp;$M1567,IF(設定!$I$15="所/名","　－　 / "&amp;$M1567,IF(設定!$I$15="(所)名","(　－　) "&amp;$M1567,IF(設定!$I$15="名・所",$M1567&amp;"・　－　",IF(設定!$I$15="名/所",$M1567&amp;" / 　－　",IF(設定!$I$15="名(所)",$M1567&amp;"(　－　)")))))),IF(設定!$I$15="所・名",INDEX(リスト!$S$2:$S$48,MATCH($L1567,リスト!$R$2:$R$48,0))&amp;"・"&amp;$M1567,IF(設定!$I$15="所/名",INDEX(リスト!$S$2:$S$48,MATCH($L1567,リスト!$R$2:$R$48,0))&amp;" / "&amp;$M1567,IF(設定!$I$15="(所)名","("&amp;INDEX(リスト!$S$2:$S$48,MATCH($L1567,リスト!$R$2:$R$48,0))&amp;") "&amp;$M1567,IF(設定!$I$15="名・所",$M1567&amp;"・"&amp;INDEX(リスト!$S$2:$S$48,MATCH($L1567,リスト!$R$2:$R$48,0)),IF(設定!$I$15="名/所",$M1567&amp;" / "&amp;INDEX(リスト!$S$2:$S$48,MATCH($L1567,リスト!$R$2:$R$48,0)),IF(設定!$I$15="名(所)",$M1567&amp;" ("&amp;INDEX(リスト!$S$2:$S$48,MATCH($L1567,リスト!$R$2:$R$48,0))&amp;")")))))))))</f>
        <v/>
      </c>
    </row>
    <row r="1568" spans="15:22" x14ac:dyDescent="0.4">
      <c r="O1568" s="2" t="str">
        <f>IFERROR(IF($B1568="","",INDEX(所属情報!$E:$E,MATCH($A1568,所属情報!$A:$A,0))),"")</f>
        <v/>
      </c>
      <c r="P1568" s="2" t="str">
        <f t="shared" si="72"/>
        <v/>
      </c>
      <c r="Q1568" s="2" t="str">
        <f t="shared" si="73"/>
        <v/>
      </c>
      <c r="R1568" s="2" t="str">
        <f t="shared" si="74"/>
        <v/>
      </c>
      <c r="S1568" s="2" t="str">
        <f>IFERROR(IF($F1568="","",INDEX(リスト!$C:$C,MATCH($F1568,リスト!$B:$B,0))),"")</f>
        <v/>
      </c>
      <c r="T1568" s="2" t="str">
        <f>IFERROR(IF($K1568="","",INDEX(リスト!$F:$F,MATCH($K1568,リスト!$E:$E,0))),"")</f>
        <v/>
      </c>
      <c r="U1568" s="2" t="str">
        <f>IF($B1568="","",RIGHT($G1568*1000+200+COUNTIF($G$2:$G1568,$G1568),9))</f>
        <v/>
      </c>
      <c r="V1568" s="2" t="str">
        <f>IF(OR($B1568="",設定!$I$15="",設定!$I$15="独立"),"",IF($M1568="","　－　",IF($L1568="",IF(設定!$I$15="所・名","　－　・"&amp;$M1568,IF(設定!$I$15="所/名","　－　 / "&amp;$M1568,IF(設定!$I$15="(所)名","(　－　) "&amp;$M1568,IF(設定!$I$15="名・所",$M1568&amp;"・　－　",IF(設定!$I$15="名/所",$M1568&amp;" / 　－　",IF(設定!$I$15="名(所)",$M1568&amp;"(　－　)")))))),IF(設定!$I$15="所・名",INDEX(リスト!$S$2:$S$48,MATCH($L1568,リスト!$R$2:$R$48,0))&amp;"・"&amp;$M1568,IF(設定!$I$15="所/名",INDEX(リスト!$S$2:$S$48,MATCH($L1568,リスト!$R$2:$R$48,0))&amp;" / "&amp;$M1568,IF(設定!$I$15="(所)名","("&amp;INDEX(リスト!$S$2:$S$48,MATCH($L1568,リスト!$R$2:$R$48,0))&amp;") "&amp;$M1568,IF(設定!$I$15="名・所",$M1568&amp;"・"&amp;INDEX(リスト!$S$2:$S$48,MATCH($L1568,リスト!$R$2:$R$48,0)),IF(設定!$I$15="名/所",$M1568&amp;" / "&amp;INDEX(リスト!$S$2:$S$48,MATCH($L1568,リスト!$R$2:$R$48,0)),IF(設定!$I$15="名(所)",$M1568&amp;" ("&amp;INDEX(リスト!$S$2:$S$48,MATCH($L1568,リスト!$R$2:$R$48,0))&amp;")")))))))))</f>
        <v/>
      </c>
    </row>
    <row r="1569" spans="15:22" x14ac:dyDescent="0.4">
      <c r="O1569" s="2" t="str">
        <f>IFERROR(IF($B1569="","",INDEX(所属情報!$E:$E,MATCH($A1569,所属情報!$A:$A,0))),"")</f>
        <v/>
      </c>
      <c r="P1569" s="2" t="str">
        <f t="shared" si="72"/>
        <v/>
      </c>
      <c r="Q1569" s="2" t="str">
        <f t="shared" si="73"/>
        <v/>
      </c>
      <c r="R1569" s="2" t="str">
        <f t="shared" si="74"/>
        <v/>
      </c>
      <c r="S1569" s="2" t="str">
        <f>IFERROR(IF($F1569="","",INDEX(リスト!$C:$C,MATCH($F1569,リスト!$B:$B,0))),"")</f>
        <v/>
      </c>
      <c r="T1569" s="2" t="str">
        <f>IFERROR(IF($K1569="","",INDEX(リスト!$F:$F,MATCH($K1569,リスト!$E:$E,0))),"")</f>
        <v/>
      </c>
      <c r="U1569" s="2" t="str">
        <f>IF($B1569="","",RIGHT($G1569*1000+200+COUNTIF($G$2:$G1569,$G1569),9))</f>
        <v/>
      </c>
      <c r="V1569" s="2" t="str">
        <f>IF(OR($B1569="",設定!$I$15="",設定!$I$15="独立"),"",IF($M1569="","　－　",IF($L1569="",IF(設定!$I$15="所・名","　－　・"&amp;$M1569,IF(設定!$I$15="所/名","　－　 / "&amp;$M1569,IF(設定!$I$15="(所)名","(　－　) "&amp;$M1569,IF(設定!$I$15="名・所",$M1569&amp;"・　－　",IF(設定!$I$15="名/所",$M1569&amp;" / 　－　",IF(設定!$I$15="名(所)",$M1569&amp;"(　－　)")))))),IF(設定!$I$15="所・名",INDEX(リスト!$S$2:$S$48,MATCH($L1569,リスト!$R$2:$R$48,0))&amp;"・"&amp;$M1569,IF(設定!$I$15="所/名",INDEX(リスト!$S$2:$S$48,MATCH($L1569,リスト!$R$2:$R$48,0))&amp;" / "&amp;$M1569,IF(設定!$I$15="(所)名","("&amp;INDEX(リスト!$S$2:$S$48,MATCH($L1569,リスト!$R$2:$R$48,0))&amp;") "&amp;$M1569,IF(設定!$I$15="名・所",$M1569&amp;"・"&amp;INDEX(リスト!$S$2:$S$48,MATCH($L1569,リスト!$R$2:$R$48,0)),IF(設定!$I$15="名/所",$M1569&amp;" / "&amp;INDEX(リスト!$S$2:$S$48,MATCH($L1569,リスト!$R$2:$R$48,0)),IF(設定!$I$15="名(所)",$M1569&amp;" ("&amp;INDEX(リスト!$S$2:$S$48,MATCH($L1569,リスト!$R$2:$R$48,0))&amp;")")))))))))</f>
        <v/>
      </c>
    </row>
    <row r="1570" spans="15:22" x14ac:dyDescent="0.4">
      <c r="O1570" s="2" t="str">
        <f>IFERROR(IF($B1570="","",INDEX(所属情報!$E:$E,MATCH($A1570,所属情報!$A:$A,0))),"")</f>
        <v/>
      </c>
      <c r="P1570" s="2" t="str">
        <f t="shared" si="72"/>
        <v/>
      </c>
      <c r="Q1570" s="2" t="str">
        <f t="shared" si="73"/>
        <v/>
      </c>
      <c r="R1570" s="2" t="str">
        <f t="shared" si="74"/>
        <v/>
      </c>
      <c r="S1570" s="2" t="str">
        <f>IFERROR(IF($F1570="","",INDEX(リスト!$C:$C,MATCH($F1570,リスト!$B:$B,0))),"")</f>
        <v/>
      </c>
      <c r="T1570" s="2" t="str">
        <f>IFERROR(IF($K1570="","",INDEX(リスト!$F:$F,MATCH($K1570,リスト!$E:$E,0))),"")</f>
        <v/>
      </c>
      <c r="U1570" s="2" t="str">
        <f>IF($B1570="","",RIGHT($G1570*1000+200+COUNTIF($G$2:$G1570,$G1570),9))</f>
        <v/>
      </c>
      <c r="V1570" s="2" t="str">
        <f>IF(OR($B1570="",設定!$I$15="",設定!$I$15="独立"),"",IF($M1570="","　－　",IF($L1570="",IF(設定!$I$15="所・名","　－　・"&amp;$M1570,IF(設定!$I$15="所/名","　－　 / "&amp;$M1570,IF(設定!$I$15="(所)名","(　－　) "&amp;$M1570,IF(設定!$I$15="名・所",$M1570&amp;"・　－　",IF(設定!$I$15="名/所",$M1570&amp;" / 　－　",IF(設定!$I$15="名(所)",$M1570&amp;"(　－　)")))))),IF(設定!$I$15="所・名",INDEX(リスト!$S$2:$S$48,MATCH($L1570,リスト!$R$2:$R$48,0))&amp;"・"&amp;$M1570,IF(設定!$I$15="所/名",INDEX(リスト!$S$2:$S$48,MATCH($L1570,リスト!$R$2:$R$48,0))&amp;" / "&amp;$M1570,IF(設定!$I$15="(所)名","("&amp;INDEX(リスト!$S$2:$S$48,MATCH($L1570,リスト!$R$2:$R$48,0))&amp;") "&amp;$M1570,IF(設定!$I$15="名・所",$M1570&amp;"・"&amp;INDEX(リスト!$S$2:$S$48,MATCH($L1570,リスト!$R$2:$R$48,0)),IF(設定!$I$15="名/所",$M1570&amp;" / "&amp;INDEX(リスト!$S$2:$S$48,MATCH($L1570,リスト!$R$2:$R$48,0)),IF(設定!$I$15="名(所)",$M1570&amp;" ("&amp;INDEX(リスト!$S$2:$S$48,MATCH($L1570,リスト!$R$2:$R$48,0))&amp;")")))))))))</f>
        <v/>
      </c>
    </row>
    <row r="1571" spans="15:22" x14ac:dyDescent="0.4">
      <c r="O1571" s="2" t="str">
        <f>IFERROR(IF($B1571="","",INDEX(所属情報!$E:$E,MATCH($A1571,所属情報!$A:$A,0))),"")</f>
        <v/>
      </c>
      <c r="P1571" s="2" t="str">
        <f t="shared" si="72"/>
        <v/>
      </c>
      <c r="Q1571" s="2" t="str">
        <f t="shared" si="73"/>
        <v/>
      </c>
      <c r="R1571" s="2" t="str">
        <f t="shared" si="74"/>
        <v/>
      </c>
      <c r="S1571" s="2" t="str">
        <f>IFERROR(IF($F1571="","",INDEX(リスト!$C:$C,MATCH($F1571,リスト!$B:$B,0))),"")</f>
        <v/>
      </c>
      <c r="T1571" s="2" t="str">
        <f>IFERROR(IF($K1571="","",INDEX(リスト!$F:$F,MATCH($K1571,リスト!$E:$E,0))),"")</f>
        <v/>
      </c>
      <c r="U1571" s="2" t="str">
        <f>IF($B1571="","",RIGHT($G1571*1000+200+COUNTIF($G$2:$G1571,$G1571),9))</f>
        <v/>
      </c>
      <c r="V1571" s="2" t="str">
        <f>IF(OR($B1571="",設定!$I$15="",設定!$I$15="独立"),"",IF($M1571="","　－　",IF($L1571="",IF(設定!$I$15="所・名","　－　・"&amp;$M1571,IF(設定!$I$15="所/名","　－　 / "&amp;$M1571,IF(設定!$I$15="(所)名","(　－　) "&amp;$M1571,IF(設定!$I$15="名・所",$M1571&amp;"・　－　",IF(設定!$I$15="名/所",$M1571&amp;" / 　－　",IF(設定!$I$15="名(所)",$M1571&amp;"(　－　)")))))),IF(設定!$I$15="所・名",INDEX(リスト!$S$2:$S$48,MATCH($L1571,リスト!$R$2:$R$48,0))&amp;"・"&amp;$M1571,IF(設定!$I$15="所/名",INDEX(リスト!$S$2:$S$48,MATCH($L1571,リスト!$R$2:$R$48,0))&amp;" / "&amp;$M1571,IF(設定!$I$15="(所)名","("&amp;INDEX(リスト!$S$2:$S$48,MATCH($L1571,リスト!$R$2:$R$48,0))&amp;") "&amp;$M1571,IF(設定!$I$15="名・所",$M1571&amp;"・"&amp;INDEX(リスト!$S$2:$S$48,MATCH($L1571,リスト!$R$2:$R$48,0)),IF(設定!$I$15="名/所",$M1571&amp;" / "&amp;INDEX(リスト!$S$2:$S$48,MATCH($L1571,リスト!$R$2:$R$48,0)),IF(設定!$I$15="名(所)",$M1571&amp;" ("&amp;INDEX(リスト!$S$2:$S$48,MATCH($L1571,リスト!$R$2:$R$48,0))&amp;")")))))))))</f>
        <v/>
      </c>
    </row>
    <row r="1572" spans="15:22" x14ac:dyDescent="0.4">
      <c r="O1572" s="2" t="str">
        <f>IFERROR(IF($B1572="","",INDEX(所属情報!$E:$E,MATCH($A1572,所属情報!$A:$A,0))),"")</f>
        <v/>
      </c>
      <c r="P1572" s="2" t="str">
        <f t="shared" si="72"/>
        <v/>
      </c>
      <c r="Q1572" s="2" t="str">
        <f t="shared" si="73"/>
        <v/>
      </c>
      <c r="R1572" s="2" t="str">
        <f t="shared" si="74"/>
        <v/>
      </c>
      <c r="S1572" s="2" t="str">
        <f>IFERROR(IF($F1572="","",INDEX(リスト!$C:$C,MATCH($F1572,リスト!$B:$B,0))),"")</f>
        <v/>
      </c>
      <c r="T1572" s="2" t="str">
        <f>IFERROR(IF($K1572="","",INDEX(リスト!$F:$F,MATCH($K1572,リスト!$E:$E,0))),"")</f>
        <v/>
      </c>
      <c r="U1572" s="2" t="str">
        <f>IF($B1572="","",RIGHT($G1572*1000+200+COUNTIF($G$2:$G1572,$G1572),9))</f>
        <v/>
      </c>
      <c r="V1572" s="2" t="str">
        <f>IF(OR($B1572="",設定!$I$15="",設定!$I$15="独立"),"",IF($M1572="","　－　",IF($L1572="",IF(設定!$I$15="所・名","　－　・"&amp;$M1572,IF(設定!$I$15="所/名","　－　 / "&amp;$M1572,IF(設定!$I$15="(所)名","(　－　) "&amp;$M1572,IF(設定!$I$15="名・所",$M1572&amp;"・　－　",IF(設定!$I$15="名/所",$M1572&amp;" / 　－　",IF(設定!$I$15="名(所)",$M1572&amp;"(　－　)")))))),IF(設定!$I$15="所・名",INDEX(リスト!$S$2:$S$48,MATCH($L1572,リスト!$R$2:$R$48,0))&amp;"・"&amp;$M1572,IF(設定!$I$15="所/名",INDEX(リスト!$S$2:$S$48,MATCH($L1572,リスト!$R$2:$R$48,0))&amp;" / "&amp;$M1572,IF(設定!$I$15="(所)名","("&amp;INDEX(リスト!$S$2:$S$48,MATCH($L1572,リスト!$R$2:$R$48,0))&amp;") "&amp;$M1572,IF(設定!$I$15="名・所",$M1572&amp;"・"&amp;INDEX(リスト!$S$2:$S$48,MATCH($L1572,リスト!$R$2:$R$48,0)),IF(設定!$I$15="名/所",$M1572&amp;" / "&amp;INDEX(リスト!$S$2:$S$48,MATCH($L1572,リスト!$R$2:$R$48,0)),IF(設定!$I$15="名(所)",$M1572&amp;" ("&amp;INDEX(リスト!$S$2:$S$48,MATCH($L1572,リスト!$R$2:$R$48,0))&amp;")")))))))))</f>
        <v/>
      </c>
    </row>
    <row r="1573" spans="15:22" x14ac:dyDescent="0.4">
      <c r="O1573" s="2" t="str">
        <f>IFERROR(IF($B1573="","",INDEX(所属情報!$E:$E,MATCH($A1573,所属情報!$A:$A,0))),"")</f>
        <v/>
      </c>
      <c r="P1573" s="2" t="str">
        <f t="shared" si="72"/>
        <v/>
      </c>
      <c r="Q1573" s="2" t="str">
        <f t="shared" si="73"/>
        <v/>
      </c>
      <c r="R1573" s="2" t="str">
        <f t="shared" si="74"/>
        <v/>
      </c>
      <c r="S1573" s="2" t="str">
        <f>IFERROR(IF($F1573="","",INDEX(リスト!$C:$C,MATCH($F1573,リスト!$B:$B,0))),"")</f>
        <v/>
      </c>
      <c r="T1573" s="2" t="str">
        <f>IFERROR(IF($K1573="","",INDEX(リスト!$F:$F,MATCH($K1573,リスト!$E:$E,0))),"")</f>
        <v/>
      </c>
      <c r="U1573" s="2" t="str">
        <f>IF($B1573="","",RIGHT($G1573*1000+200+COUNTIF($G$2:$G1573,$G1573),9))</f>
        <v/>
      </c>
      <c r="V1573" s="2" t="str">
        <f>IF(OR($B1573="",設定!$I$15="",設定!$I$15="独立"),"",IF($M1573="","　－　",IF($L1573="",IF(設定!$I$15="所・名","　－　・"&amp;$M1573,IF(設定!$I$15="所/名","　－　 / "&amp;$M1573,IF(設定!$I$15="(所)名","(　－　) "&amp;$M1573,IF(設定!$I$15="名・所",$M1573&amp;"・　－　",IF(設定!$I$15="名/所",$M1573&amp;" / 　－　",IF(設定!$I$15="名(所)",$M1573&amp;"(　－　)")))))),IF(設定!$I$15="所・名",INDEX(リスト!$S$2:$S$48,MATCH($L1573,リスト!$R$2:$R$48,0))&amp;"・"&amp;$M1573,IF(設定!$I$15="所/名",INDEX(リスト!$S$2:$S$48,MATCH($L1573,リスト!$R$2:$R$48,0))&amp;" / "&amp;$M1573,IF(設定!$I$15="(所)名","("&amp;INDEX(リスト!$S$2:$S$48,MATCH($L1573,リスト!$R$2:$R$48,0))&amp;") "&amp;$M1573,IF(設定!$I$15="名・所",$M1573&amp;"・"&amp;INDEX(リスト!$S$2:$S$48,MATCH($L1573,リスト!$R$2:$R$48,0)),IF(設定!$I$15="名/所",$M1573&amp;" / "&amp;INDEX(リスト!$S$2:$S$48,MATCH($L1573,リスト!$R$2:$R$48,0)),IF(設定!$I$15="名(所)",$M1573&amp;" ("&amp;INDEX(リスト!$S$2:$S$48,MATCH($L1573,リスト!$R$2:$R$48,0))&amp;")")))))))))</f>
        <v/>
      </c>
    </row>
    <row r="1574" spans="15:22" x14ac:dyDescent="0.4">
      <c r="O1574" s="2" t="str">
        <f>IFERROR(IF($B1574="","",INDEX(所属情報!$E:$E,MATCH($A1574,所属情報!$A:$A,0))),"")</f>
        <v/>
      </c>
      <c r="P1574" s="2" t="str">
        <f t="shared" si="72"/>
        <v/>
      </c>
      <c r="Q1574" s="2" t="str">
        <f t="shared" si="73"/>
        <v/>
      </c>
      <c r="R1574" s="2" t="str">
        <f t="shared" si="74"/>
        <v/>
      </c>
      <c r="S1574" s="2" t="str">
        <f>IFERROR(IF($F1574="","",INDEX(リスト!$C:$C,MATCH($F1574,リスト!$B:$B,0))),"")</f>
        <v/>
      </c>
      <c r="T1574" s="2" t="str">
        <f>IFERROR(IF($K1574="","",INDEX(リスト!$F:$F,MATCH($K1574,リスト!$E:$E,0))),"")</f>
        <v/>
      </c>
      <c r="U1574" s="2" t="str">
        <f>IF($B1574="","",RIGHT($G1574*1000+200+COUNTIF($G$2:$G1574,$G1574),9))</f>
        <v/>
      </c>
      <c r="V1574" s="2" t="str">
        <f>IF(OR($B1574="",設定!$I$15="",設定!$I$15="独立"),"",IF($M1574="","　－　",IF($L1574="",IF(設定!$I$15="所・名","　－　・"&amp;$M1574,IF(設定!$I$15="所/名","　－　 / "&amp;$M1574,IF(設定!$I$15="(所)名","(　－　) "&amp;$M1574,IF(設定!$I$15="名・所",$M1574&amp;"・　－　",IF(設定!$I$15="名/所",$M1574&amp;" / 　－　",IF(設定!$I$15="名(所)",$M1574&amp;"(　－　)")))))),IF(設定!$I$15="所・名",INDEX(リスト!$S$2:$S$48,MATCH($L1574,リスト!$R$2:$R$48,0))&amp;"・"&amp;$M1574,IF(設定!$I$15="所/名",INDEX(リスト!$S$2:$S$48,MATCH($L1574,リスト!$R$2:$R$48,0))&amp;" / "&amp;$M1574,IF(設定!$I$15="(所)名","("&amp;INDEX(リスト!$S$2:$S$48,MATCH($L1574,リスト!$R$2:$R$48,0))&amp;") "&amp;$M1574,IF(設定!$I$15="名・所",$M1574&amp;"・"&amp;INDEX(リスト!$S$2:$S$48,MATCH($L1574,リスト!$R$2:$R$48,0)),IF(設定!$I$15="名/所",$M1574&amp;" / "&amp;INDEX(リスト!$S$2:$S$48,MATCH($L1574,リスト!$R$2:$R$48,0)),IF(設定!$I$15="名(所)",$M1574&amp;" ("&amp;INDEX(リスト!$S$2:$S$48,MATCH($L1574,リスト!$R$2:$R$48,0))&amp;")")))))))))</f>
        <v/>
      </c>
    </row>
    <row r="1575" spans="15:22" x14ac:dyDescent="0.4">
      <c r="O1575" s="2" t="str">
        <f>IFERROR(IF($B1575="","",INDEX(所属情報!$E:$E,MATCH($A1575,所属情報!$A:$A,0))),"")</f>
        <v/>
      </c>
      <c r="P1575" s="2" t="str">
        <f t="shared" si="72"/>
        <v/>
      </c>
      <c r="Q1575" s="2" t="str">
        <f t="shared" si="73"/>
        <v/>
      </c>
      <c r="R1575" s="2" t="str">
        <f t="shared" si="74"/>
        <v/>
      </c>
      <c r="S1575" s="2" t="str">
        <f>IFERROR(IF($F1575="","",INDEX(リスト!$C:$C,MATCH($F1575,リスト!$B:$B,0))),"")</f>
        <v/>
      </c>
      <c r="T1575" s="2" t="str">
        <f>IFERROR(IF($K1575="","",INDEX(リスト!$F:$F,MATCH($K1575,リスト!$E:$E,0))),"")</f>
        <v/>
      </c>
      <c r="U1575" s="2" t="str">
        <f>IF($B1575="","",RIGHT($G1575*1000+200+COUNTIF($G$2:$G1575,$G1575),9))</f>
        <v/>
      </c>
      <c r="V1575" s="2" t="str">
        <f>IF(OR($B1575="",設定!$I$15="",設定!$I$15="独立"),"",IF($M1575="","　－　",IF($L1575="",IF(設定!$I$15="所・名","　－　・"&amp;$M1575,IF(設定!$I$15="所/名","　－　 / "&amp;$M1575,IF(設定!$I$15="(所)名","(　－　) "&amp;$M1575,IF(設定!$I$15="名・所",$M1575&amp;"・　－　",IF(設定!$I$15="名/所",$M1575&amp;" / 　－　",IF(設定!$I$15="名(所)",$M1575&amp;"(　－　)")))))),IF(設定!$I$15="所・名",INDEX(リスト!$S$2:$S$48,MATCH($L1575,リスト!$R$2:$R$48,0))&amp;"・"&amp;$M1575,IF(設定!$I$15="所/名",INDEX(リスト!$S$2:$S$48,MATCH($L1575,リスト!$R$2:$R$48,0))&amp;" / "&amp;$M1575,IF(設定!$I$15="(所)名","("&amp;INDEX(リスト!$S$2:$S$48,MATCH($L1575,リスト!$R$2:$R$48,0))&amp;") "&amp;$M1575,IF(設定!$I$15="名・所",$M1575&amp;"・"&amp;INDEX(リスト!$S$2:$S$48,MATCH($L1575,リスト!$R$2:$R$48,0)),IF(設定!$I$15="名/所",$M1575&amp;" / "&amp;INDEX(リスト!$S$2:$S$48,MATCH($L1575,リスト!$R$2:$R$48,0)),IF(設定!$I$15="名(所)",$M1575&amp;" ("&amp;INDEX(リスト!$S$2:$S$48,MATCH($L1575,リスト!$R$2:$R$48,0))&amp;")")))))))))</f>
        <v/>
      </c>
    </row>
    <row r="1576" spans="15:22" x14ac:dyDescent="0.4">
      <c r="O1576" s="2" t="str">
        <f>IFERROR(IF($B1576="","",INDEX(所属情報!$E:$E,MATCH($A1576,所属情報!$A:$A,0))),"")</f>
        <v/>
      </c>
      <c r="P1576" s="2" t="str">
        <f t="shared" si="72"/>
        <v/>
      </c>
      <c r="Q1576" s="2" t="str">
        <f t="shared" si="73"/>
        <v/>
      </c>
      <c r="R1576" s="2" t="str">
        <f t="shared" si="74"/>
        <v/>
      </c>
      <c r="S1576" s="2" t="str">
        <f>IFERROR(IF($F1576="","",INDEX(リスト!$C:$C,MATCH($F1576,リスト!$B:$B,0))),"")</f>
        <v/>
      </c>
      <c r="T1576" s="2" t="str">
        <f>IFERROR(IF($K1576="","",INDEX(リスト!$F:$F,MATCH($K1576,リスト!$E:$E,0))),"")</f>
        <v/>
      </c>
      <c r="U1576" s="2" t="str">
        <f>IF($B1576="","",RIGHT($G1576*1000+200+COUNTIF($G$2:$G1576,$G1576),9))</f>
        <v/>
      </c>
      <c r="V1576" s="2" t="str">
        <f>IF(OR($B1576="",設定!$I$15="",設定!$I$15="独立"),"",IF($M1576="","　－　",IF($L1576="",IF(設定!$I$15="所・名","　－　・"&amp;$M1576,IF(設定!$I$15="所/名","　－　 / "&amp;$M1576,IF(設定!$I$15="(所)名","(　－　) "&amp;$M1576,IF(設定!$I$15="名・所",$M1576&amp;"・　－　",IF(設定!$I$15="名/所",$M1576&amp;" / 　－　",IF(設定!$I$15="名(所)",$M1576&amp;"(　－　)")))))),IF(設定!$I$15="所・名",INDEX(リスト!$S$2:$S$48,MATCH($L1576,リスト!$R$2:$R$48,0))&amp;"・"&amp;$M1576,IF(設定!$I$15="所/名",INDEX(リスト!$S$2:$S$48,MATCH($L1576,リスト!$R$2:$R$48,0))&amp;" / "&amp;$M1576,IF(設定!$I$15="(所)名","("&amp;INDEX(リスト!$S$2:$S$48,MATCH($L1576,リスト!$R$2:$R$48,0))&amp;") "&amp;$M1576,IF(設定!$I$15="名・所",$M1576&amp;"・"&amp;INDEX(リスト!$S$2:$S$48,MATCH($L1576,リスト!$R$2:$R$48,0)),IF(設定!$I$15="名/所",$M1576&amp;" / "&amp;INDEX(リスト!$S$2:$S$48,MATCH($L1576,リスト!$R$2:$R$48,0)),IF(設定!$I$15="名(所)",$M1576&amp;" ("&amp;INDEX(リスト!$S$2:$S$48,MATCH($L1576,リスト!$R$2:$R$48,0))&amp;")")))))))))</f>
        <v/>
      </c>
    </row>
    <row r="1577" spans="15:22" x14ac:dyDescent="0.4">
      <c r="O1577" s="2" t="str">
        <f>IFERROR(IF($B1577="","",INDEX(所属情報!$E:$E,MATCH($A1577,所属情報!$A:$A,0))),"")</f>
        <v/>
      </c>
      <c r="P1577" s="2" t="str">
        <f t="shared" si="72"/>
        <v/>
      </c>
      <c r="Q1577" s="2" t="str">
        <f t="shared" si="73"/>
        <v/>
      </c>
      <c r="R1577" s="2" t="str">
        <f t="shared" si="74"/>
        <v/>
      </c>
      <c r="S1577" s="2" t="str">
        <f>IFERROR(IF($F1577="","",INDEX(リスト!$C:$C,MATCH($F1577,リスト!$B:$B,0))),"")</f>
        <v/>
      </c>
      <c r="T1577" s="2" t="str">
        <f>IFERROR(IF($K1577="","",INDEX(リスト!$F:$F,MATCH($K1577,リスト!$E:$E,0))),"")</f>
        <v/>
      </c>
      <c r="U1577" s="2" t="str">
        <f>IF($B1577="","",RIGHT($G1577*1000+200+COUNTIF($G$2:$G1577,$G1577),9))</f>
        <v/>
      </c>
      <c r="V1577" s="2" t="str">
        <f>IF(OR($B1577="",設定!$I$15="",設定!$I$15="独立"),"",IF($M1577="","　－　",IF($L1577="",IF(設定!$I$15="所・名","　－　・"&amp;$M1577,IF(設定!$I$15="所/名","　－　 / "&amp;$M1577,IF(設定!$I$15="(所)名","(　－　) "&amp;$M1577,IF(設定!$I$15="名・所",$M1577&amp;"・　－　",IF(設定!$I$15="名/所",$M1577&amp;" / 　－　",IF(設定!$I$15="名(所)",$M1577&amp;"(　－　)")))))),IF(設定!$I$15="所・名",INDEX(リスト!$S$2:$S$48,MATCH($L1577,リスト!$R$2:$R$48,0))&amp;"・"&amp;$M1577,IF(設定!$I$15="所/名",INDEX(リスト!$S$2:$S$48,MATCH($L1577,リスト!$R$2:$R$48,0))&amp;" / "&amp;$M1577,IF(設定!$I$15="(所)名","("&amp;INDEX(リスト!$S$2:$S$48,MATCH($L1577,リスト!$R$2:$R$48,0))&amp;") "&amp;$M1577,IF(設定!$I$15="名・所",$M1577&amp;"・"&amp;INDEX(リスト!$S$2:$S$48,MATCH($L1577,リスト!$R$2:$R$48,0)),IF(設定!$I$15="名/所",$M1577&amp;" / "&amp;INDEX(リスト!$S$2:$S$48,MATCH($L1577,リスト!$R$2:$R$48,0)),IF(設定!$I$15="名(所)",$M1577&amp;" ("&amp;INDEX(リスト!$S$2:$S$48,MATCH($L1577,リスト!$R$2:$R$48,0))&amp;")")))))))))</f>
        <v/>
      </c>
    </row>
    <row r="1578" spans="15:22" x14ac:dyDescent="0.4">
      <c r="O1578" s="2" t="str">
        <f>IFERROR(IF($B1578="","",INDEX(所属情報!$E:$E,MATCH($A1578,所属情報!$A:$A,0))),"")</f>
        <v/>
      </c>
      <c r="P1578" s="2" t="str">
        <f t="shared" si="72"/>
        <v/>
      </c>
      <c r="Q1578" s="2" t="str">
        <f t="shared" si="73"/>
        <v/>
      </c>
      <c r="R1578" s="2" t="str">
        <f t="shared" si="74"/>
        <v/>
      </c>
      <c r="S1578" s="2" t="str">
        <f>IFERROR(IF($F1578="","",INDEX(リスト!$C:$C,MATCH($F1578,リスト!$B:$B,0))),"")</f>
        <v/>
      </c>
      <c r="T1578" s="2" t="str">
        <f>IFERROR(IF($K1578="","",INDEX(リスト!$F:$F,MATCH($K1578,リスト!$E:$E,0))),"")</f>
        <v/>
      </c>
      <c r="U1578" s="2" t="str">
        <f>IF($B1578="","",RIGHT($G1578*1000+200+COUNTIF($G$2:$G1578,$G1578),9))</f>
        <v/>
      </c>
      <c r="V1578" s="2" t="str">
        <f>IF(OR($B1578="",設定!$I$15="",設定!$I$15="独立"),"",IF($M1578="","　－　",IF($L1578="",IF(設定!$I$15="所・名","　－　・"&amp;$M1578,IF(設定!$I$15="所/名","　－　 / "&amp;$M1578,IF(設定!$I$15="(所)名","(　－　) "&amp;$M1578,IF(設定!$I$15="名・所",$M1578&amp;"・　－　",IF(設定!$I$15="名/所",$M1578&amp;" / 　－　",IF(設定!$I$15="名(所)",$M1578&amp;"(　－　)")))))),IF(設定!$I$15="所・名",INDEX(リスト!$S$2:$S$48,MATCH($L1578,リスト!$R$2:$R$48,0))&amp;"・"&amp;$M1578,IF(設定!$I$15="所/名",INDEX(リスト!$S$2:$S$48,MATCH($L1578,リスト!$R$2:$R$48,0))&amp;" / "&amp;$M1578,IF(設定!$I$15="(所)名","("&amp;INDEX(リスト!$S$2:$S$48,MATCH($L1578,リスト!$R$2:$R$48,0))&amp;") "&amp;$M1578,IF(設定!$I$15="名・所",$M1578&amp;"・"&amp;INDEX(リスト!$S$2:$S$48,MATCH($L1578,リスト!$R$2:$R$48,0)),IF(設定!$I$15="名/所",$M1578&amp;" / "&amp;INDEX(リスト!$S$2:$S$48,MATCH($L1578,リスト!$R$2:$R$48,0)),IF(設定!$I$15="名(所)",$M1578&amp;" ("&amp;INDEX(リスト!$S$2:$S$48,MATCH($L1578,リスト!$R$2:$R$48,0))&amp;")")))))))))</f>
        <v/>
      </c>
    </row>
    <row r="1579" spans="15:22" x14ac:dyDescent="0.4">
      <c r="O1579" s="2" t="str">
        <f>IFERROR(IF($B1579="","",INDEX(所属情報!$E:$E,MATCH($A1579,所属情報!$A:$A,0))),"")</f>
        <v/>
      </c>
      <c r="P1579" s="2" t="str">
        <f t="shared" si="72"/>
        <v/>
      </c>
      <c r="Q1579" s="2" t="str">
        <f t="shared" si="73"/>
        <v/>
      </c>
      <c r="R1579" s="2" t="str">
        <f t="shared" si="74"/>
        <v/>
      </c>
      <c r="S1579" s="2" t="str">
        <f>IFERROR(IF($F1579="","",INDEX(リスト!$C:$C,MATCH($F1579,リスト!$B:$B,0))),"")</f>
        <v/>
      </c>
      <c r="T1579" s="2" t="str">
        <f>IFERROR(IF($K1579="","",INDEX(リスト!$F:$F,MATCH($K1579,リスト!$E:$E,0))),"")</f>
        <v/>
      </c>
      <c r="U1579" s="2" t="str">
        <f>IF($B1579="","",RIGHT($G1579*1000+200+COUNTIF($G$2:$G1579,$G1579),9))</f>
        <v/>
      </c>
      <c r="V1579" s="2" t="str">
        <f>IF(OR($B1579="",設定!$I$15="",設定!$I$15="独立"),"",IF($M1579="","　－　",IF($L1579="",IF(設定!$I$15="所・名","　－　・"&amp;$M1579,IF(設定!$I$15="所/名","　－　 / "&amp;$M1579,IF(設定!$I$15="(所)名","(　－　) "&amp;$M1579,IF(設定!$I$15="名・所",$M1579&amp;"・　－　",IF(設定!$I$15="名/所",$M1579&amp;" / 　－　",IF(設定!$I$15="名(所)",$M1579&amp;"(　－　)")))))),IF(設定!$I$15="所・名",INDEX(リスト!$S$2:$S$48,MATCH($L1579,リスト!$R$2:$R$48,0))&amp;"・"&amp;$M1579,IF(設定!$I$15="所/名",INDEX(リスト!$S$2:$S$48,MATCH($L1579,リスト!$R$2:$R$48,0))&amp;" / "&amp;$M1579,IF(設定!$I$15="(所)名","("&amp;INDEX(リスト!$S$2:$S$48,MATCH($L1579,リスト!$R$2:$R$48,0))&amp;") "&amp;$M1579,IF(設定!$I$15="名・所",$M1579&amp;"・"&amp;INDEX(リスト!$S$2:$S$48,MATCH($L1579,リスト!$R$2:$R$48,0)),IF(設定!$I$15="名/所",$M1579&amp;" / "&amp;INDEX(リスト!$S$2:$S$48,MATCH($L1579,リスト!$R$2:$R$48,0)),IF(設定!$I$15="名(所)",$M1579&amp;" ("&amp;INDEX(リスト!$S$2:$S$48,MATCH($L1579,リスト!$R$2:$R$48,0))&amp;")")))))))))</f>
        <v/>
      </c>
    </row>
    <row r="1580" spans="15:22" x14ac:dyDescent="0.4">
      <c r="O1580" s="2" t="str">
        <f>IFERROR(IF($B1580="","",INDEX(所属情報!$E:$E,MATCH($A1580,所属情報!$A:$A,0))),"")</f>
        <v/>
      </c>
      <c r="P1580" s="2" t="str">
        <f t="shared" si="72"/>
        <v/>
      </c>
      <c r="Q1580" s="2" t="str">
        <f t="shared" si="73"/>
        <v/>
      </c>
      <c r="R1580" s="2" t="str">
        <f t="shared" si="74"/>
        <v/>
      </c>
      <c r="S1580" s="2" t="str">
        <f>IFERROR(IF($F1580="","",INDEX(リスト!$C:$C,MATCH($F1580,リスト!$B:$B,0))),"")</f>
        <v/>
      </c>
      <c r="T1580" s="2" t="str">
        <f>IFERROR(IF($K1580="","",INDEX(リスト!$F:$F,MATCH($K1580,リスト!$E:$E,0))),"")</f>
        <v/>
      </c>
      <c r="U1580" s="2" t="str">
        <f>IF($B1580="","",RIGHT($G1580*1000+200+COUNTIF($G$2:$G1580,$G1580),9))</f>
        <v/>
      </c>
      <c r="V1580" s="2" t="str">
        <f>IF(OR($B1580="",設定!$I$15="",設定!$I$15="独立"),"",IF($M1580="","　－　",IF($L1580="",IF(設定!$I$15="所・名","　－　・"&amp;$M1580,IF(設定!$I$15="所/名","　－　 / "&amp;$M1580,IF(設定!$I$15="(所)名","(　－　) "&amp;$M1580,IF(設定!$I$15="名・所",$M1580&amp;"・　－　",IF(設定!$I$15="名/所",$M1580&amp;" / 　－　",IF(設定!$I$15="名(所)",$M1580&amp;"(　－　)")))))),IF(設定!$I$15="所・名",INDEX(リスト!$S$2:$S$48,MATCH($L1580,リスト!$R$2:$R$48,0))&amp;"・"&amp;$M1580,IF(設定!$I$15="所/名",INDEX(リスト!$S$2:$S$48,MATCH($L1580,リスト!$R$2:$R$48,0))&amp;" / "&amp;$M1580,IF(設定!$I$15="(所)名","("&amp;INDEX(リスト!$S$2:$S$48,MATCH($L1580,リスト!$R$2:$R$48,0))&amp;") "&amp;$M1580,IF(設定!$I$15="名・所",$M1580&amp;"・"&amp;INDEX(リスト!$S$2:$S$48,MATCH($L1580,リスト!$R$2:$R$48,0)),IF(設定!$I$15="名/所",$M1580&amp;" / "&amp;INDEX(リスト!$S$2:$S$48,MATCH($L1580,リスト!$R$2:$R$48,0)),IF(設定!$I$15="名(所)",$M1580&amp;" ("&amp;INDEX(リスト!$S$2:$S$48,MATCH($L1580,リスト!$R$2:$R$48,0))&amp;")")))))))))</f>
        <v/>
      </c>
    </row>
    <row r="1581" spans="15:22" x14ac:dyDescent="0.4">
      <c r="O1581" s="2" t="str">
        <f>IFERROR(IF($B1581="","",INDEX(所属情報!$E:$E,MATCH($A1581,所属情報!$A:$A,0))),"")</f>
        <v/>
      </c>
      <c r="P1581" s="2" t="str">
        <f t="shared" si="72"/>
        <v/>
      </c>
      <c r="Q1581" s="2" t="str">
        <f t="shared" si="73"/>
        <v/>
      </c>
      <c r="R1581" s="2" t="str">
        <f t="shared" si="74"/>
        <v/>
      </c>
      <c r="S1581" s="2" t="str">
        <f>IFERROR(IF($F1581="","",INDEX(リスト!$C:$C,MATCH($F1581,リスト!$B:$B,0))),"")</f>
        <v/>
      </c>
      <c r="T1581" s="2" t="str">
        <f>IFERROR(IF($K1581="","",INDEX(リスト!$F:$F,MATCH($K1581,リスト!$E:$E,0))),"")</f>
        <v/>
      </c>
      <c r="U1581" s="2" t="str">
        <f>IF($B1581="","",RIGHT($G1581*1000+200+COUNTIF($G$2:$G1581,$G1581),9))</f>
        <v/>
      </c>
      <c r="V1581" s="2" t="str">
        <f>IF(OR($B1581="",設定!$I$15="",設定!$I$15="独立"),"",IF($M1581="","　－　",IF($L1581="",IF(設定!$I$15="所・名","　－　・"&amp;$M1581,IF(設定!$I$15="所/名","　－　 / "&amp;$M1581,IF(設定!$I$15="(所)名","(　－　) "&amp;$M1581,IF(設定!$I$15="名・所",$M1581&amp;"・　－　",IF(設定!$I$15="名/所",$M1581&amp;" / 　－　",IF(設定!$I$15="名(所)",$M1581&amp;"(　－　)")))))),IF(設定!$I$15="所・名",INDEX(リスト!$S$2:$S$48,MATCH($L1581,リスト!$R$2:$R$48,0))&amp;"・"&amp;$M1581,IF(設定!$I$15="所/名",INDEX(リスト!$S$2:$S$48,MATCH($L1581,リスト!$R$2:$R$48,0))&amp;" / "&amp;$M1581,IF(設定!$I$15="(所)名","("&amp;INDEX(リスト!$S$2:$S$48,MATCH($L1581,リスト!$R$2:$R$48,0))&amp;") "&amp;$M1581,IF(設定!$I$15="名・所",$M1581&amp;"・"&amp;INDEX(リスト!$S$2:$S$48,MATCH($L1581,リスト!$R$2:$R$48,0)),IF(設定!$I$15="名/所",$M1581&amp;" / "&amp;INDEX(リスト!$S$2:$S$48,MATCH($L1581,リスト!$R$2:$R$48,0)),IF(設定!$I$15="名(所)",$M1581&amp;" ("&amp;INDEX(リスト!$S$2:$S$48,MATCH($L1581,リスト!$R$2:$R$48,0))&amp;")")))))))))</f>
        <v/>
      </c>
    </row>
    <row r="1582" spans="15:22" x14ac:dyDescent="0.4">
      <c r="O1582" s="2" t="str">
        <f>IFERROR(IF($B1582="","",INDEX(所属情報!$E:$E,MATCH($A1582,所属情報!$A:$A,0))),"")</f>
        <v/>
      </c>
      <c r="P1582" s="2" t="str">
        <f t="shared" si="72"/>
        <v/>
      </c>
      <c r="Q1582" s="2" t="str">
        <f t="shared" si="73"/>
        <v/>
      </c>
      <c r="R1582" s="2" t="str">
        <f t="shared" si="74"/>
        <v/>
      </c>
      <c r="S1582" s="2" t="str">
        <f>IFERROR(IF($F1582="","",INDEX(リスト!$C:$C,MATCH($F1582,リスト!$B:$B,0))),"")</f>
        <v/>
      </c>
      <c r="T1582" s="2" t="str">
        <f>IFERROR(IF($K1582="","",INDEX(リスト!$F:$F,MATCH($K1582,リスト!$E:$E,0))),"")</f>
        <v/>
      </c>
      <c r="U1582" s="2" t="str">
        <f>IF($B1582="","",RIGHT($G1582*1000+200+COUNTIF($G$2:$G1582,$G1582),9))</f>
        <v/>
      </c>
      <c r="V1582" s="2" t="str">
        <f>IF(OR($B1582="",設定!$I$15="",設定!$I$15="独立"),"",IF($M1582="","　－　",IF($L1582="",IF(設定!$I$15="所・名","　－　・"&amp;$M1582,IF(設定!$I$15="所/名","　－　 / "&amp;$M1582,IF(設定!$I$15="(所)名","(　－　) "&amp;$M1582,IF(設定!$I$15="名・所",$M1582&amp;"・　－　",IF(設定!$I$15="名/所",$M1582&amp;" / 　－　",IF(設定!$I$15="名(所)",$M1582&amp;"(　－　)")))))),IF(設定!$I$15="所・名",INDEX(リスト!$S$2:$S$48,MATCH($L1582,リスト!$R$2:$R$48,0))&amp;"・"&amp;$M1582,IF(設定!$I$15="所/名",INDEX(リスト!$S$2:$S$48,MATCH($L1582,リスト!$R$2:$R$48,0))&amp;" / "&amp;$M1582,IF(設定!$I$15="(所)名","("&amp;INDEX(リスト!$S$2:$S$48,MATCH($L1582,リスト!$R$2:$R$48,0))&amp;") "&amp;$M1582,IF(設定!$I$15="名・所",$M1582&amp;"・"&amp;INDEX(リスト!$S$2:$S$48,MATCH($L1582,リスト!$R$2:$R$48,0)),IF(設定!$I$15="名/所",$M1582&amp;" / "&amp;INDEX(リスト!$S$2:$S$48,MATCH($L1582,リスト!$R$2:$R$48,0)),IF(設定!$I$15="名(所)",$M1582&amp;" ("&amp;INDEX(リスト!$S$2:$S$48,MATCH($L1582,リスト!$R$2:$R$48,0))&amp;")")))))))))</f>
        <v/>
      </c>
    </row>
    <row r="1583" spans="15:22" x14ac:dyDescent="0.4">
      <c r="O1583" s="2" t="str">
        <f>IFERROR(IF($B1583="","",INDEX(所属情報!$E:$E,MATCH($A1583,所属情報!$A:$A,0))),"")</f>
        <v/>
      </c>
      <c r="P1583" s="2" t="str">
        <f t="shared" si="72"/>
        <v/>
      </c>
      <c r="Q1583" s="2" t="str">
        <f t="shared" si="73"/>
        <v/>
      </c>
      <c r="R1583" s="2" t="str">
        <f t="shared" si="74"/>
        <v/>
      </c>
      <c r="S1583" s="2" t="str">
        <f>IFERROR(IF($F1583="","",INDEX(リスト!$C:$C,MATCH($F1583,リスト!$B:$B,0))),"")</f>
        <v/>
      </c>
      <c r="T1583" s="2" t="str">
        <f>IFERROR(IF($K1583="","",INDEX(リスト!$F:$F,MATCH($K1583,リスト!$E:$E,0))),"")</f>
        <v/>
      </c>
      <c r="U1583" s="2" t="str">
        <f>IF($B1583="","",RIGHT($G1583*1000+200+COUNTIF($G$2:$G1583,$G1583),9))</f>
        <v/>
      </c>
      <c r="V1583" s="2" t="str">
        <f>IF(OR($B1583="",設定!$I$15="",設定!$I$15="独立"),"",IF($M1583="","　－　",IF($L1583="",IF(設定!$I$15="所・名","　－　・"&amp;$M1583,IF(設定!$I$15="所/名","　－　 / "&amp;$M1583,IF(設定!$I$15="(所)名","(　－　) "&amp;$M1583,IF(設定!$I$15="名・所",$M1583&amp;"・　－　",IF(設定!$I$15="名/所",$M1583&amp;" / 　－　",IF(設定!$I$15="名(所)",$M1583&amp;"(　－　)")))))),IF(設定!$I$15="所・名",INDEX(リスト!$S$2:$S$48,MATCH($L1583,リスト!$R$2:$R$48,0))&amp;"・"&amp;$M1583,IF(設定!$I$15="所/名",INDEX(リスト!$S$2:$S$48,MATCH($L1583,リスト!$R$2:$R$48,0))&amp;" / "&amp;$M1583,IF(設定!$I$15="(所)名","("&amp;INDEX(リスト!$S$2:$S$48,MATCH($L1583,リスト!$R$2:$R$48,0))&amp;") "&amp;$M1583,IF(設定!$I$15="名・所",$M1583&amp;"・"&amp;INDEX(リスト!$S$2:$S$48,MATCH($L1583,リスト!$R$2:$R$48,0)),IF(設定!$I$15="名/所",$M1583&amp;" / "&amp;INDEX(リスト!$S$2:$S$48,MATCH($L1583,リスト!$R$2:$R$48,0)),IF(設定!$I$15="名(所)",$M1583&amp;" ("&amp;INDEX(リスト!$S$2:$S$48,MATCH($L1583,リスト!$R$2:$R$48,0))&amp;")")))))))))</f>
        <v/>
      </c>
    </row>
    <row r="1584" spans="15:22" x14ac:dyDescent="0.4">
      <c r="O1584" s="2" t="str">
        <f>IFERROR(IF($B1584="","",INDEX(所属情報!$E:$E,MATCH($A1584,所属情報!$A:$A,0))),"")</f>
        <v/>
      </c>
      <c r="P1584" s="2" t="str">
        <f t="shared" si="72"/>
        <v/>
      </c>
      <c r="Q1584" s="2" t="str">
        <f t="shared" si="73"/>
        <v/>
      </c>
      <c r="R1584" s="2" t="str">
        <f t="shared" si="74"/>
        <v/>
      </c>
      <c r="S1584" s="2" t="str">
        <f>IFERROR(IF($F1584="","",INDEX(リスト!$C:$C,MATCH($F1584,リスト!$B:$B,0))),"")</f>
        <v/>
      </c>
      <c r="T1584" s="2" t="str">
        <f>IFERROR(IF($K1584="","",INDEX(リスト!$F:$F,MATCH($K1584,リスト!$E:$E,0))),"")</f>
        <v/>
      </c>
      <c r="U1584" s="2" t="str">
        <f>IF($B1584="","",RIGHT($G1584*1000+200+COUNTIF($G$2:$G1584,$G1584),9))</f>
        <v/>
      </c>
      <c r="V1584" s="2" t="str">
        <f>IF(OR($B1584="",設定!$I$15="",設定!$I$15="独立"),"",IF($M1584="","　－　",IF($L1584="",IF(設定!$I$15="所・名","　－　・"&amp;$M1584,IF(設定!$I$15="所/名","　－　 / "&amp;$M1584,IF(設定!$I$15="(所)名","(　－　) "&amp;$M1584,IF(設定!$I$15="名・所",$M1584&amp;"・　－　",IF(設定!$I$15="名/所",$M1584&amp;" / 　－　",IF(設定!$I$15="名(所)",$M1584&amp;"(　－　)")))))),IF(設定!$I$15="所・名",INDEX(リスト!$S$2:$S$48,MATCH($L1584,リスト!$R$2:$R$48,0))&amp;"・"&amp;$M1584,IF(設定!$I$15="所/名",INDEX(リスト!$S$2:$S$48,MATCH($L1584,リスト!$R$2:$R$48,0))&amp;" / "&amp;$M1584,IF(設定!$I$15="(所)名","("&amp;INDEX(リスト!$S$2:$S$48,MATCH($L1584,リスト!$R$2:$R$48,0))&amp;") "&amp;$M1584,IF(設定!$I$15="名・所",$M1584&amp;"・"&amp;INDEX(リスト!$S$2:$S$48,MATCH($L1584,リスト!$R$2:$R$48,0)),IF(設定!$I$15="名/所",$M1584&amp;" / "&amp;INDEX(リスト!$S$2:$S$48,MATCH($L1584,リスト!$R$2:$R$48,0)),IF(設定!$I$15="名(所)",$M1584&amp;" ("&amp;INDEX(リスト!$S$2:$S$48,MATCH($L1584,リスト!$R$2:$R$48,0))&amp;")")))))))))</f>
        <v/>
      </c>
    </row>
    <row r="1585" spans="15:22" x14ac:dyDescent="0.4">
      <c r="O1585" s="2" t="str">
        <f>IFERROR(IF($B1585="","",INDEX(所属情報!$E:$E,MATCH($A1585,所属情報!$A:$A,0))),"")</f>
        <v/>
      </c>
      <c r="P1585" s="2" t="str">
        <f t="shared" si="72"/>
        <v/>
      </c>
      <c r="Q1585" s="2" t="str">
        <f t="shared" si="73"/>
        <v/>
      </c>
      <c r="R1585" s="2" t="str">
        <f t="shared" si="74"/>
        <v/>
      </c>
      <c r="S1585" s="2" t="str">
        <f>IFERROR(IF($F1585="","",INDEX(リスト!$C:$C,MATCH($F1585,リスト!$B:$B,0))),"")</f>
        <v/>
      </c>
      <c r="T1585" s="2" t="str">
        <f>IFERROR(IF($K1585="","",INDEX(リスト!$F:$F,MATCH($K1585,リスト!$E:$E,0))),"")</f>
        <v/>
      </c>
      <c r="U1585" s="2" t="str">
        <f>IF($B1585="","",RIGHT($G1585*1000+200+COUNTIF($G$2:$G1585,$G1585),9))</f>
        <v/>
      </c>
      <c r="V1585" s="2" t="str">
        <f>IF(OR($B1585="",設定!$I$15="",設定!$I$15="独立"),"",IF($M1585="","　－　",IF($L1585="",IF(設定!$I$15="所・名","　－　・"&amp;$M1585,IF(設定!$I$15="所/名","　－　 / "&amp;$M1585,IF(設定!$I$15="(所)名","(　－　) "&amp;$M1585,IF(設定!$I$15="名・所",$M1585&amp;"・　－　",IF(設定!$I$15="名/所",$M1585&amp;" / 　－　",IF(設定!$I$15="名(所)",$M1585&amp;"(　－　)")))))),IF(設定!$I$15="所・名",INDEX(リスト!$S$2:$S$48,MATCH($L1585,リスト!$R$2:$R$48,0))&amp;"・"&amp;$M1585,IF(設定!$I$15="所/名",INDEX(リスト!$S$2:$S$48,MATCH($L1585,リスト!$R$2:$R$48,0))&amp;" / "&amp;$M1585,IF(設定!$I$15="(所)名","("&amp;INDEX(リスト!$S$2:$S$48,MATCH($L1585,リスト!$R$2:$R$48,0))&amp;") "&amp;$M1585,IF(設定!$I$15="名・所",$M1585&amp;"・"&amp;INDEX(リスト!$S$2:$S$48,MATCH($L1585,リスト!$R$2:$R$48,0)),IF(設定!$I$15="名/所",$M1585&amp;" / "&amp;INDEX(リスト!$S$2:$S$48,MATCH($L1585,リスト!$R$2:$R$48,0)),IF(設定!$I$15="名(所)",$M1585&amp;" ("&amp;INDEX(リスト!$S$2:$S$48,MATCH($L1585,リスト!$R$2:$R$48,0))&amp;")")))))))))</f>
        <v/>
      </c>
    </row>
    <row r="1586" spans="15:22" x14ac:dyDescent="0.4">
      <c r="O1586" s="2" t="str">
        <f>IFERROR(IF($B1586="","",INDEX(所属情報!$E:$E,MATCH($A1586,所属情報!$A:$A,0))),"")</f>
        <v/>
      </c>
      <c r="P1586" s="2" t="str">
        <f t="shared" si="72"/>
        <v/>
      </c>
      <c r="Q1586" s="2" t="str">
        <f t="shared" si="73"/>
        <v/>
      </c>
      <c r="R1586" s="2" t="str">
        <f t="shared" si="74"/>
        <v/>
      </c>
      <c r="S1586" s="2" t="str">
        <f>IFERROR(IF($F1586="","",INDEX(リスト!$C:$C,MATCH($F1586,リスト!$B:$B,0))),"")</f>
        <v/>
      </c>
      <c r="T1586" s="2" t="str">
        <f>IFERROR(IF($K1586="","",INDEX(リスト!$F:$F,MATCH($K1586,リスト!$E:$E,0))),"")</f>
        <v/>
      </c>
      <c r="U1586" s="2" t="str">
        <f>IF($B1586="","",RIGHT($G1586*1000+200+COUNTIF($G$2:$G1586,$G1586),9))</f>
        <v/>
      </c>
      <c r="V1586" s="2" t="str">
        <f>IF(OR($B1586="",設定!$I$15="",設定!$I$15="独立"),"",IF($M1586="","　－　",IF($L1586="",IF(設定!$I$15="所・名","　－　・"&amp;$M1586,IF(設定!$I$15="所/名","　－　 / "&amp;$M1586,IF(設定!$I$15="(所)名","(　－　) "&amp;$M1586,IF(設定!$I$15="名・所",$M1586&amp;"・　－　",IF(設定!$I$15="名/所",$M1586&amp;" / 　－　",IF(設定!$I$15="名(所)",$M1586&amp;"(　－　)")))))),IF(設定!$I$15="所・名",INDEX(リスト!$S$2:$S$48,MATCH($L1586,リスト!$R$2:$R$48,0))&amp;"・"&amp;$M1586,IF(設定!$I$15="所/名",INDEX(リスト!$S$2:$S$48,MATCH($L1586,リスト!$R$2:$R$48,0))&amp;" / "&amp;$M1586,IF(設定!$I$15="(所)名","("&amp;INDEX(リスト!$S$2:$S$48,MATCH($L1586,リスト!$R$2:$R$48,0))&amp;") "&amp;$M1586,IF(設定!$I$15="名・所",$M1586&amp;"・"&amp;INDEX(リスト!$S$2:$S$48,MATCH($L1586,リスト!$R$2:$R$48,0)),IF(設定!$I$15="名/所",$M1586&amp;" / "&amp;INDEX(リスト!$S$2:$S$48,MATCH($L1586,リスト!$R$2:$R$48,0)),IF(設定!$I$15="名(所)",$M1586&amp;" ("&amp;INDEX(リスト!$S$2:$S$48,MATCH($L1586,リスト!$R$2:$R$48,0))&amp;")")))))))))</f>
        <v/>
      </c>
    </row>
    <row r="1587" spans="15:22" x14ac:dyDescent="0.4">
      <c r="O1587" s="2" t="str">
        <f>IFERROR(IF($B1587="","",INDEX(所属情報!$E:$E,MATCH($A1587,所属情報!$A:$A,0))),"")</f>
        <v/>
      </c>
      <c r="P1587" s="2" t="str">
        <f t="shared" si="72"/>
        <v/>
      </c>
      <c r="Q1587" s="2" t="str">
        <f t="shared" si="73"/>
        <v/>
      </c>
      <c r="R1587" s="2" t="str">
        <f t="shared" si="74"/>
        <v/>
      </c>
      <c r="S1587" s="2" t="str">
        <f>IFERROR(IF($F1587="","",INDEX(リスト!$C:$C,MATCH($F1587,リスト!$B:$B,0))),"")</f>
        <v/>
      </c>
      <c r="T1587" s="2" t="str">
        <f>IFERROR(IF($K1587="","",INDEX(リスト!$F:$F,MATCH($K1587,リスト!$E:$E,0))),"")</f>
        <v/>
      </c>
      <c r="U1587" s="2" t="str">
        <f>IF($B1587="","",RIGHT($G1587*1000+200+COUNTIF($G$2:$G1587,$G1587),9))</f>
        <v/>
      </c>
      <c r="V1587" s="2" t="str">
        <f>IF(OR($B1587="",設定!$I$15="",設定!$I$15="独立"),"",IF($M1587="","　－　",IF($L1587="",IF(設定!$I$15="所・名","　－　・"&amp;$M1587,IF(設定!$I$15="所/名","　－　 / "&amp;$M1587,IF(設定!$I$15="(所)名","(　－　) "&amp;$M1587,IF(設定!$I$15="名・所",$M1587&amp;"・　－　",IF(設定!$I$15="名/所",$M1587&amp;" / 　－　",IF(設定!$I$15="名(所)",$M1587&amp;"(　－　)")))))),IF(設定!$I$15="所・名",INDEX(リスト!$S$2:$S$48,MATCH($L1587,リスト!$R$2:$R$48,0))&amp;"・"&amp;$M1587,IF(設定!$I$15="所/名",INDEX(リスト!$S$2:$S$48,MATCH($L1587,リスト!$R$2:$R$48,0))&amp;" / "&amp;$M1587,IF(設定!$I$15="(所)名","("&amp;INDEX(リスト!$S$2:$S$48,MATCH($L1587,リスト!$R$2:$R$48,0))&amp;") "&amp;$M1587,IF(設定!$I$15="名・所",$M1587&amp;"・"&amp;INDEX(リスト!$S$2:$S$48,MATCH($L1587,リスト!$R$2:$R$48,0)),IF(設定!$I$15="名/所",$M1587&amp;" / "&amp;INDEX(リスト!$S$2:$S$48,MATCH($L1587,リスト!$R$2:$R$48,0)),IF(設定!$I$15="名(所)",$M1587&amp;" ("&amp;INDEX(リスト!$S$2:$S$48,MATCH($L1587,リスト!$R$2:$R$48,0))&amp;")")))))))))</f>
        <v/>
      </c>
    </row>
    <row r="1588" spans="15:22" x14ac:dyDescent="0.4">
      <c r="O1588" s="2" t="str">
        <f>IFERROR(IF($B1588="","",INDEX(所属情報!$E:$E,MATCH($A1588,所属情報!$A:$A,0))),"")</f>
        <v/>
      </c>
      <c r="P1588" s="2" t="str">
        <f t="shared" si="72"/>
        <v/>
      </c>
      <c r="Q1588" s="2" t="str">
        <f t="shared" si="73"/>
        <v/>
      </c>
      <c r="R1588" s="2" t="str">
        <f t="shared" si="74"/>
        <v/>
      </c>
      <c r="S1588" s="2" t="str">
        <f>IFERROR(IF($F1588="","",INDEX(リスト!$C:$C,MATCH($F1588,リスト!$B:$B,0))),"")</f>
        <v/>
      </c>
      <c r="T1588" s="2" t="str">
        <f>IFERROR(IF($K1588="","",INDEX(リスト!$F:$F,MATCH($K1588,リスト!$E:$E,0))),"")</f>
        <v/>
      </c>
      <c r="U1588" s="2" t="str">
        <f>IF($B1588="","",RIGHT($G1588*1000+200+COUNTIF($G$2:$G1588,$G1588),9))</f>
        <v/>
      </c>
      <c r="V1588" s="2" t="str">
        <f>IF(OR($B1588="",設定!$I$15="",設定!$I$15="独立"),"",IF($M1588="","　－　",IF($L1588="",IF(設定!$I$15="所・名","　－　・"&amp;$M1588,IF(設定!$I$15="所/名","　－　 / "&amp;$M1588,IF(設定!$I$15="(所)名","(　－　) "&amp;$M1588,IF(設定!$I$15="名・所",$M1588&amp;"・　－　",IF(設定!$I$15="名/所",$M1588&amp;" / 　－　",IF(設定!$I$15="名(所)",$M1588&amp;"(　－　)")))))),IF(設定!$I$15="所・名",INDEX(リスト!$S$2:$S$48,MATCH($L1588,リスト!$R$2:$R$48,0))&amp;"・"&amp;$M1588,IF(設定!$I$15="所/名",INDEX(リスト!$S$2:$S$48,MATCH($L1588,リスト!$R$2:$R$48,0))&amp;" / "&amp;$M1588,IF(設定!$I$15="(所)名","("&amp;INDEX(リスト!$S$2:$S$48,MATCH($L1588,リスト!$R$2:$R$48,0))&amp;") "&amp;$M1588,IF(設定!$I$15="名・所",$M1588&amp;"・"&amp;INDEX(リスト!$S$2:$S$48,MATCH($L1588,リスト!$R$2:$R$48,0)),IF(設定!$I$15="名/所",$M1588&amp;" / "&amp;INDEX(リスト!$S$2:$S$48,MATCH($L1588,リスト!$R$2:$R$48,0)),IF(設定!$I$15="名(所)",$M1588&amp;" ("&amp;INDEX(リスト!$S$2:$S$48,MATCH($L1588,リスト!$R$2:$R$48,0))&amp;")")))))))))</f>
        <v/>
      </c>
    </row>
    <row r="1589" spans="15:22" x14ac:dyDescent="0.4">
      <c r="O1589" s="2" t="str">
        <f>IFERROR(IF($B1589="","",INDEX(所属情報!$E:$E,MATCH($A1589,所属情報!$A:$A,0))),"")</f>
        <v/>
      </c>
      <c r="P1589" s="2" t="str">
        <f t="shared" si="72"/>
        <v/>
      </c>
      <c r="Q1589" s="2" t="str">
        <f t="shared" si="73"/>
        <v/>
      </c>
      <c r="R1589" s="2" t="str">
        <f t="shared" si="74"/>
        <v/>
      </c>
      <c r="S1589" s="2" t="str">
        <f>IFERROR(IF($F1589="","",INDEX(リスト!$C:$C,MATCH($F1589,リスト!$B:$B,0))),"")</f>
        <v/>
      </c>
      <c r="T1589" s="2" t="str">
        <f>IFERROR(IF($K1589="","",INDEX(リスト!$F:$F,MATCH($K1589,リスト!$E:$E,0))),"")</f>
        <v/>
      </c>
      <c r="U1589" s="2" t="str">
        <f>IF($B1589="","",RIGHT($G1589*1000+200+COUNTIF($G$2:$G1589,$G1589),9))</f>
        <v/>
      </c>
      <c r="V1589" s="2" t="str">
        <f>IF(OR($B1589="",設定!$I$15="",設定!$I$15="独立"),"",IF($M1589="","　－　",IF($L1589="",IF(設定!$I$15="所・名","　－　・"&amp;$M1589,IF(設定!$I$15="所/名","　－　 / "&amp;$M1589,IF(設定!$I$15="(所)名","(　－　) "&amp;$M1589,IF(設定!$I$15="名・所",$M1589&amp;"・　－　",IF(設定!$I$15="名/所",$M1589&amp;" / 　－　",IF(設定!$I$15="名(所)",$M1589&amp;"(　－　)")))))),IF(設定!$I$15="所・名",INDEX(リスト!$S$2:$S$48,MATCH($L1589,リスト!$R$2:$R$48,0))&amp;"・"&amp;$M1589,IF(設定!$I$15="所/名",INDEX(リスト!$S$2:$S$48,MATCH($L1589,リスト!$R$2:$R$48,0))&amp;" / "&amp;$M1589,IF(設定!$I$15="(所)名","("&amp;INDEX(リスト!$S$2:$S$48,MATCH($L1589,リスト!$R$2:$R$48,0))&amp;") "&amp;$M1589,IF(設定!$I$15="名・所",$M1589&amp;"・"&amp;INDEX(リスト!$S$2:$S$48,MATCH($L1589,リスト!$R$2:$R$48,0)),IF(設定!$I$15="名/所",$M1589&amp;" / "&amp;INDEX(リスト!$S$2:$S$48,MATCH($L1589,リスト!$R$2:$R$48,0)),IF(設定!$I$15="名(所)",$M1589&amp;" ("&amp;INDEX(リスト!$S$2:$S$48,MATCH($L1589,リスト!$R$2:$R$48,0))&amp;")")))))))))</f>
        <v/>
      </c>
    </row>
    <row r="1590" spans="15:22" x14ac:dyDescent="0.4">
      <c r="O1590" s="2" t="str">
        <f>IFERROR(IF($B1590="","",INDEX(所属情報!$E:$E,MATCH($A1590,所属情報!$A:$A,0))),"")</f>
        <v/>
      </c>
      <c r="P1590" s="2" t="str">
        <f t="shared" si="72"/>
        <v/>
      </c>
      <c r="Q1590" s="2" t="str">
        <f t="shared" si="73"/>
        <v/>
      </c>
      <c r="R1590" s="2" t="str">
        <f t="shared" si="74"/>
        <v/>
      </c>
      <c r="S1590" s="2" t="str">
        <f>IFERROR(IF($F1590="","",INDEX(リスト!$C:$C,MATCH($F1590,リスト!$B:$B,0))),"")</f>
        <v/>
      </c>
      <c r="T1590" s="2" t="str">
        <f>IFERROR(IF($K1590="","",INDEX(リスト!$F:$F,MATCH($K1590,リスト!$E:$E,0))),"")</f>
        <v/>
      </c>
      <c r="U1590" s="2" t="str">
        <f>IF($B1590="","",RIGHT($G1590*1000+200+COUNTIF($G$2:$G1590,$G1590),9))</f>
        <v/>
      </c>
      <c r="V1590" s="2" t="str">
        <f>IF(OR($B1590="",設定!$I$15="",設定!$I$15="独立"),"",IF($M1590="","　－　",IF($L1590="",IF(設定!$I$15="所・名","　－　・"&amp;$M1590,IF(設定!$I$15="所/名","　－　 / "&amp;$M1590,IF(設定!$I$15="(所)名","(　－　) "&amp;$M1590,IF(設定!$I$15="名・所",$M1590&amp;"・　－　",IF(設定!$I$15="名/所",$M1590&amp;" / 　－　",IF(設定!$I$15="名(所)",$M1590&amp;"(　－　)")))))),IF(設定!$I$15="所・名",INDEX(リスト!$S$2:$S$48,MATCH($L1590,リスト!$R$2:$R$48,0))&amp;"・"&amp;$M1590,IF(設定!$I$15="所/名",INDEX(リスト!$S$2:$S$48,MATCH($L1590,リスト!$R$2:$R$48,0))&amp;" / "&amp;$M1590,IF(設定!$I$15="(所)名","("&amp;INDEX(リスト!$S$2:$S$48,MATCH($L1590,リスト!$R$2:$R$48,0))&amp;") "&amp;$M1590,IF(設定!$I$15="名・所",$M1590&amp;"・"&amp;INDEX(リスト!$S$2:$S$48,MATCH($L1590,リスト!$R$2:$R$48,0)),IF(設定!$I$15="名/所",$M1590&amp;" / "&amp;INDEX(リスト!$S$2:$S$48,MATCH($L1590,リスト!$R$2:$R$48,0)),IF(設定!$I$15="名(所)",$M1590&amp;" ("&amp;INDEX(リスト!$S$2:$S$48,MATCH($L1590,リスト!$R$2:$R$48,0))&amp;")")))))))))</f>
        <v/>
      </c>
    </row>
    <row r="1591" spans="15:22" x14ac:dyDescent="0.4">
      <c r="O1591" s="2" t="str">
        <f>IFERROR(IF($B1591="","",INDEX(所属情報!$E:$E,MATCH($A1591,所属情報!$A:$A,0))),"")</f>
        <v/>
      </c>
      <c r="P1591" s="2" t="str">
        <f t="shared" si="72"/>
        <v/>
      </c>
      <c r="Q1591" s="2" t="str">
        <f t="shared" si="73"/>
        <v/>
      </c>
      <c r="R1591" s="2" t="str">
        <f t="shared" si="74"/>
        <v/>
      </c>
      <c r="S1591" s="2" t="str">
        <f>IFERROR(IF($F1591="","",INDEX(リスト!$C:$C,MATCH($F1591,リスト!$B:$B,0))),"")</f>
        <v/>
      </c>
      <c r="T1591" s="2" t="str">
        <f>IFERROR(IF($K1591="","",INDEX(リスト!$F:$F,MATCH($K1591,リスト!$E:$E,0))),"")</f>
        <v/>
      </c>
      <c r="U1591" s="2" t="str">
        <f>IF($B1591="","",RIGHT($G1591*1000+200+COUNTIF($G$2:$G1591,$G1591),9))</f>
        <v/>
      </c>
      <c r="V1591" s="2" t="str">
        <f>IF(OR($B1591="",設定!$I$15="",設定!$I$15="独立"),"",IF($M1591="","　－　",IF($L1591="",IF(設定!$I$15="所・名","　－　・"&amp;$M1591,IF(設定!$I$15="所/名","　－　 / "&amp;$M1591,IF(設定!$I$15="(所)名","(　－　) "&amp;$M1591,IF(設定!$I$15="名・所",$M1591&amp;"・　－　",IF(設定!$I$15="名/所",$M1591&amp;" / 　－　",IF(設定!$I$15="名(所)",$M1591&amp;"(　－　)")))))),IF(設定!$I$15="所・名",INDEX(リスト!$S$2:$S$48,MATCH($L1591,リスト!$R$2:$R$48,0))&amp;"・"&amp;$M1591,IF(設定!$I$15="所/名",INDEX(リスト!$S$2:$S$48,MATCH($L1591,リスト!$R$2:$R$48,0))&amp;" / "&amp;$M1591,IF(設定!$I$15="(所)名","("&amp;INDEX(リスト!$S$2:$S$48,MATCH($L1591,リスト!$R$2:$R$48,0))&amp;") "&amp;$M1591,IF(設定!$I$15="名・所",$M1591&amp;"・"&amp;INDEX(リスト!$S$2:$S$48,MATCH($L1591,リスト!$R$2:$R$48,0)),IF(設定!$I$15="名/所",$M1591&amp;" / "&amp;INDEX(リスト!$S$2:$S$48,MATCH($L1591,リスト!$R$2:$R$48,0)),IF(設定!$I$15="名(所)",$M1591&amp;" ("&amp;INDEX(リスト!$S$2:$S$48,MATCH($L1591,リスト!$R$2:$R$48,0))&amp;")")))))))))</f>
        <v/>
      </c>
    </row>
    <row r="1592" spans="15:22" x14ac:dyDescent="0.4">
      <c r="O1592" s="2" t="str">
        <f>IFERROR(IF($B1592="","",INDEX(所属情報!$E:$E,MATCH($A1592,所属情報!$A:$A,0))),"")</f>
        <v/>
      </c>
      <c r="P1592" s="2" t="str">
        <f t="shared" si="72"/>
        <v/>
      </c>
      <c r="Q1592" s="2" t="str">
        <f t="shared" si="73"/>
        <v/>
      </c>
      <c r="R1592" s="2" t="str">
        <f t="shared" si="74"/>
        <v/>
      </c>
      <c r="S1592" s="2" t="str">
        <f>IFERROR(IF($F1592="","",INDEX(リスト!$C:$C,MATCH($F1592,リスト!$B:$B,0))),"")</f>
        <v/>
      </c>
      <c r="T1592" s="2" t="str">
        <f>IFERROR(IF($K1592="","",INDEX(リスト!$F:$F,MATCH($K1592,リスト!$E:$E,0))),"")</f>
        <v/>
      </c>
      <c r="U1592" s="2" t="str">
        <f>IF($B1592="","",RIGHT($G1592*1000+200+COUNTIF($G$2:$G1592,$G1592),9))</f>
        <v/>
      </c>
      <c r="V1592" s="2" t="str">
        <f>IF(OR($B1592="",設定!$I$15="",設定!$I$15="独立"),"",IF($M1592="","　－　",IF($L1592="",IF(設定!$I$15="所・名","　－　・"&amp;$M1592,IF(設定!$I$15="所/名","　－　 / "&amp;$M1592,IF(設定!$I$15="(所)名","(　－　) "&amp;$M1592,IF(設定!$I$15="名・所",$M1592&amp;"・　－　",IF(設定!$I$15="名/所",$M1592&amp;" / 　－　",IF(設定!$I$15="名(所)",$M1592&amp;"(　－　)")))))),IF(設定!$I$15="所・名",INDEX(リスト!$S$2:$S$48,MATCH($L1592,リスト!$R$2:$R$48,0))&amp;"・"&amp;$M1592,IF(設定!$I$15="所/名",INDEX(リスト!$S$2:$S$48,MATCH($L1592,リスト!$R$2:$R$48,0))&amp;" / "&amp;$M1592,IF(設定!$I$15="(所)名","("&amp;INDEX(リスト!$S$2:$S$48,MATCH($L1592,リスト!$R$2:$R$48,0))&amp;") "&amp;$M1592,IF(設定!$I$15="名・所",$M1592&amp;"・"&amp;INDEX(リスト!$S$2:$S$48,MATCH($L1592,リスト!$R$2:$R$48,0)),IF(設定!$I$15="名/所",$M1592&amp;" / "&amp;INDEX(リスト!$S$2:$S$48,MATCH($L1592,リスト!$R$2:$R$48,0)),IF(設定!$I$15="名(所)",$M1592&amp;" ("&amp;INDEX(リスト!$S$2:$S$48,MATCH($L1592,リスト!$R$2:$R$48,0))&amp;")")))))))))</f>
        <v/>
      </c>
    </row>
    <row r="1593" spans="15:22" x14ac:dyDescent="0.4">
      <c r="O1593" s="2" t="str">
        <f>IFERROR(IF($B1593="","",INDEX(所属情報!$E:$E,MATCH($A1593,所属情報!$A:$A,0))),"")</f>
        <v/>
      </c>
      <c r="P1593" s="2" t="str">
        <f t="shared" si="72"/>
        <v/>
      </c>
      <c r="Q1593" s="2" t="str">
        <f t="shared" si="73"/>
        <v/>
      </c>
      <c r="R1593" s="2" t="str">
        <f t="shared" si="74"/>
        <v/>
      </c>
      <c r="S1593" s="2" t="str">
        <f>IFERROR(IF($F1593="","",INDEX(リスト!$C:$C,MATCH($F1593,リスト!$B:$B,0))),"")</f>
        <v/>
      </c>
      <c r="T1593" s="2" t="str">
        <f>IFERROR(IF($K1593="","",INDEX(リスト!$F:$F,MATCH($K1593,リスト!$E:$E,0))),"")</f>
        <v/>
      </c>
      <c r="U1593" s="2" t="str">
        <f>IF($B1593="","",RIGHT($G1593*1000+200+COUNTIF($G$2:$G1593,$G1593),9))</f>
        <v/>
      </c>
      <c r="V1593" s="2" t="str">
        <f>IF(OR($B1593="",設定!$I$15="",設定!$I$15="独立"),"",IF($M1593="","　－　",IF($L1593="",IF(設定!$I$15="所・名","　－　・"&amp;$M1593,IF(設定!$I$15="所/名","　－　 / "&amp;$M1593,IF(設定!$I$15="(所)名","(　－　) "&amp;$M1593,IF(設定!$I$15="名・所",$M1593&amp;"・　－　",IF(設定!$I$15="名/所",$M1593&amp;" / 　－　",IF(設定!$I$15="名(所)",$M1593&amp;"(　－　)")))))),IF(設定!$I$15="所・名",INDEX(リスト!$S$2:$S$48,MATCH($L1593,リスト!$R$2:$R$48,0))&amp;"・"&amp;$M1593,IF(設定!$I$15="所/名",INDEX(リスト!$S$2:$S$48,MATCH($L1593,リスト!$R$2:$R$48,0))&amp;" / "&amp;$M1593,IF(設定!$I$15="(所)名","("&amp;INDEX(リスト!$S$2:$S$48,MATCH($L1593,リスト!$R$2:$R$48,0))&amp;") "&amp;$M1593,IF(設定!$I$15="名・所",$M1593&amp;"・"&amp;INDEX(リスト!$S$2:$S$48,MATCH($L1593,リスト!$R$2:$R$48,0)),IF(設定!$I$15="名/所",$M1593&amp;" / "&amp;INDEX(リスト!$S$2:$S$48,MATCH($L1593,リスト!$R$2:$R$48,0)),IF(設定!$I$15="名(所)",$M1593&amp;" ("&amp;INDEX(リスト!$S$2:$S$48,MATCH($L1593,リスト!$R$2:$R$48,0))&amp;")")))))))))</f>
        <v/>
      </c>
    </row>
    <row r="1594" spans="15:22" x14ac:dyDescent="0.4">
      <c r="O1594" s="2" t="str">
        <f>IFERROR(IF($B1594="","",INDEX(所属情報!$E:$E,MATCH($A1594,所属情報!$A:$A,0))),"")</f>
        <v/>
      </c>
      <c r="P1594" s="2" t="str">
        <f t="shared" si="72"/>
        <v/>
      </c>
      <c r="Q1594" s="2" t="str">
        <f t="shared" si="73"/>
        <v/>
      </c>
      <c r="R1594" s="2" t="str">
        <f t="shared" si="74"/>
        <v/>
      </c>
      <c r="S1594" s="2" t="str">
        <f>IFERROR(IF($F1594="","",INDEX(リスト!$C:$C,MATCH($F1594,リスト!$B:$B,0))),"")</f>
        <v/>
      </c>
      <c r="T1594" s="2" t="str">
        <f>IFERROR(IF($K1594="","",INDEX(リスト!$F:$F,MATCH($K1594,リスト!$E:$E,0))),"")</f>
        <v/>
      </c>
      <c r="U1594" s="2" t="str">
        <f>IF($B1594="","",RIGHT($G1594*1000+200+COUNTIF($G$2:$G1594,$G1594),9))</f>
        <v/>
      </c>
      <c r="V1594" s="2" t="str">
        <f>IF(OR($B1594="",設定!$I$15="",設定!$I$15="独立"),"",IF($M1594="","　－　",IF($L1594="",IF(設定!$I$15="所・名","　－　・"&amp;$M1594,IF(設定!$I$15="所/名","　－　 / "&amp;$M1594,IF(設定!$I$15="(所)名","(　－　) "&amp;$M1594,IF(設定!$I$15="名・所",$M1594&amp;"・　－　",IF(設定!$I$15="名/所",$M1594&amp;" / 　－　",IF(設定!$I$15="名(所)",$M1594&amp;"(　－　)")))))),IF(設定!$I$15="所・名",INDEX(リスト!$S$2:$S$48,MATCH($L1594,リスト!$R$2:$R$48,0))&amp;"・"&amp;$M1594,IF(設定!$I$15="所/名",INDEX(リスト!$S$2:$S$48,MATCH($L1594,リスト!$R$2:$R$48,0))&amp;" / "&amp;$M1594,IF(設定!$I$15="(所)名","("&amp;INDEX(リスト!$S$2:$S$48,MATCH($L1594,リスト!$R$2:$R$48,0))&amp;") "&amp;$M1594,IF(設定!$I$15="名・所",$M1594&amp;"・"&amp;INDEX(リスト!$S$2:$S$48,MATCH($L1594,リスト!$R$2:$R$48,0)),IF(設定!$I$15="名/所",$M1594&amp;" / "&amp;INDEX(リスト!$S$2:$S$48,MATCH($L1594,リスト!$R$2:$R$48,0)),IF(設定!$I$15="名(所)",$M1594&amp;" ("&amp;INDEX(リスト!$S$2:$S$48,MATCH($L1594,リスト!$R$2:$R$48,0))&amp;")")))))))))</f>
        <v/>
      </c>
    </row>
    <row r="1595" spans="15:22" x14ac:dyDescent="0.4">
      <c r="O1595" s="2" t="str">
        <f>IFERROR(IF($B1595="","",INDEX(所属情報!$E:$E,MATCH($A1595,所属情報!$A:$A,0))),"")</f>
        <v/>
      </c>
      <c r="P1595" s="2" t="str">
        <f t="shared" si="72"/>
        <v/>
      </c>
      <c r="Q1595" s="2" t="str">
        <f t="shared" si="73"/>
        <v/>
      </c>
      <c r="R1595" s="2" t="str">
        <f t="shared" si="74"/>
        <v/>
      </c>
      <c r="S1595" s="2" t="str">
        <f>IFERROR(IF($F1595="","",INDEX(リスト!$C:$C,MATCH($F1595,リスト!$B:$B,0))),"")</f>
        <v/>
      </c>
      <c r="T1595" s="2" t="str">
        <f>IFERROR(IF($K1595="","",INDEX(リスト!$F:$F,MATCH($K1595,リスト!$E:$E,0))),"")</f>
        <v/>
      </c>
      <c r="U1595" s="2" t="str">
        <f>IF($B1595="","",RIGHT($G1595*1000+200+COUNTIF($G$2:$G1595,$G1595),9))</f>
        <v/>
      </c>
      <c r="V1595" s="2" t="str">
        <f>IF(OR($B1595="",設定!$I$15="",設定!$I$15="独立"),"",IF($M1595="","　－　",IF($L1595="",IF(設定!$I$15="所・名","　－　・"&amp;$M1595,IF(設定!$I$15="所/名","　－　 / "&amp;$M1595,IF(設定!$I$15="(所)名","(　－　) "&amp;$M1595,IF(設定!$I$15="名・所",$M1595&amp;"・　－　",IF(設定!$I$15="名/所",$M1595&amp;" / 　－　",IF(設定!$I$15="名(所)",$M1595&amp;"(　－　)")))))),IF(設定!$I$15="所・名",INDEX(リスト!$S$2:$S$48,MATCH($L1595,リスト!$R$2:$R$48,0))&amp;"・"&amp;$M1595,IF(設定!$I$15="所/名",INDEX(リスト!$S$2:$S$48,MATCH($L1595,リスト!$R$2:$R$48,0))&amp;" / "&amp;$M1595,IF(設定!$I$15="(所)名","("&amp;INDEX(リスト!$S$2:$S$48,MATCH($L1595,リスト!$R$2:$R$48,0))&amp;") "&amp;$M1595,IF(設定!$I$15="名・所",$M1595&amp;"・"&amp;INDEX(リスト!$S$2:$S$48,MATCH($L1595,リスト!$R$2:$R$48,0)),IF(設定!$I$15="名/所",$M1595&amp;" / "&amp;INDEX(リスト!$S$2:$S$48,MATCH($L1595,リスト!$R$2:$R$48,0)),IF(設定!$I$15="名(所)",$M1595&amp;" ("&amp;INDEX(リスト!$S$2:$S$48,MATCH($L1595,リスト!$R$2:$R$48,0))&amp;")")))))))))</f>
        <v/>
      </c>
    </row>
    <row r="1596" spans="15:22" x14ac:dyDescent="0.4">
      <c r="O1596" s="2" t="str">
        <f>IFERROR(IF($B1596="","",INDEX(所属情報!$E:$E,MATCH($A1596,所属情報!$A:$A,0))),"")</f>
        <v/>
      </c>
      <c r="P1596" s="2" t="str">
        <f t="shared" si="72"/>
        <v/>
      </c>
      <c r="Q1596" s="2" t="str">
        <f t="shared" si="73"/>
        <v/>
      </c>
      <c r="R1596" s="2" t="str">
        <f t="shared" si="74"/>
        <v/>
      </c>
      <c r="S1596" s="2" t="str">
        <f>IFERROR(IF($F1596="","",INDEX(リスト!$C:$C,MATCH($F1596,リスト!$B:$B,0))),"")</f>
        <v/>
      </c>
      <c r="T1596" s="2" t="str">
        <f>IFERROR(IF($K1596="","",INDEX(リスト!$F:$F,MATCH($K1596,リスト!$E:$E,0))),"")</f>
        <v/>
      </c>
      <c r="U1596" s="2" t="str">
        <f>IF($B1596="","",RIGHT($G1596*1000+200+COUNTIF($G$2:$G1596,$G1596),9))</f>
        <v/>
      </c>
      <c r="V1596" s="2" t="str">
        <f>IF(OR($B1596="",設定!$I$15="",設定!$I$15="独立"),"",IF($M1596="","　－　",IF($L1596="",IF(設定!$I$15="所・名","　－　・"&amp;$M1596,IF(設定!$I$15="所/名","　－　 / "&amp;$M1596,IF(設定!$I$15="(所)名","(　－　) "&amp;$M1596,IF(設定!$I$15="名・所",$M1596&amp;"・　－　",IF(設定!$I$15="名/所",$M1596&amp;" / 　－　",IF(設定!$I$15="名(所)",$M1596&amp;"(　－　)")))))),IF(設定!$I$15="所・名",INDEX(リスト!$S$2:$S$48,MATCH($L1596,リスト!$R$2:$R$48,0))&amp;"・"&amp;$M1596,IF(設定!$I$15="所/名",INDEX(リスト!$S$2:$S$48,MATCH($L1596,リスト!$R$2:$R$48,0))&amp;" / "&amp;$M1596,IF(設定!$I$15="(所)名","("&amp;INDEX(リスト!$S$2:$S$48,MATCH($L1596,リスト!$R$2:$R$48,0))&amp;") "&amp;$M1596,IF(設定!$I$15="名・所",$M1596&amp;"・"&amp;INDEX(リスト!$S$2:$S$48,MATCH($L1596,リスト!$R$2:$R$48,0)),IF(設定!$I$15="名/所",$M1596&amp;" / "&amp;INDEX(リスト!$S$2:$S$48,MATCH($L1596,リスト!$R$2:$R$48,0)),IF(設定!$I$15="名(所)",$M1596&amp;" ("&amp;INDEX(リスト!$S$2:$S$48,MATCH($L1596,リスト!$R$2:$R$48,0))&amp;")")))))))))</f>
        <v/>
      </c>
    </row>
    <row r="1597" spans="15:22" x14ac:dyDescent="0.4">
      <c r="O1597" s="2" t="str">
        <f>IFERROR(IF($B1597="","",INDEX(所属情報!$E:$E,MATCH($A1597,所属情報!$A:$A,0))),"")</f>
        <v/>
      </c>
      <c r="P1597" s="2" t="str">
        <f t="shared" si="72"/>
        <v/>
      </c>
      <c r="Q1597" s="2" t="str">
        <f t="shared" si="73"/>
        <v/>
      </c>
      <c r="R1597" s="2" t="str">
        <f t="shared" si="74"/>
        <v/>
      </c>
      <c r="S1597" s="2" t="str">
        <f>IFERROR(IF($F1597="","",INDEX(リスト!$C:$C,MATCH($F1597,リスト!$B:$B,0))),"")</f>
        <v/>
      </c>
      <c r="T1597" s="2" t="str">
        <f>IFERROR(IF($K1597="","",INDEX(リスト!$F:$F,MATCH($K1597,リスト!$E:$E,0))),"")</f>
        <v/>
      </c>
      <c r="U1597" s="2" t="str">
        <f>IF($B1597="","",RIGHT($G1597*1000+200+COUNTIF($G$2:$G1597,$G1597),9))</f>
        <v/>
      </c>
      <c r="V1597" s="2" t="str">
        <f>IF(OR($B1597="",設定!$I$15="",設定!$I$15="独立"),"",IF($M1597="","　－　",IF($L1597="",IF(設定!$I$15="所・名","　－　・"&amp;$M1597,IF(設定!$I$15="所/名","　－　 / "&amp;$M1597,IF(設定!$I$15="(所)名","(　－　) "&amp;$M1597,IF(設定!$I$15="名・所",$M1597&amp;"・　－　",IF(設定!$I$15="名/所",$M1597&amp;" / 　－　",IF(設定!$I$15="名(所)",$M1597&amp;"(　－　)")))))),IF(設定!$I$15="所・名",INDEX(リスト!$S$2:$S$48,MATCH($L1597,リスト!$R$2:$R$48,0))&amp;"・"&amp;$M1597,IF(設定!$I$15="所/名",INDEX(リスト!$S$2:$S$48,MATCH($L1597,リスト!$R$2:$R$48,0))&amp;" / "&amp;$M1597,IF(設定!$I$15="(所)名","("&amp;INDEX(リスト!$S$2:$S$48,MATCH($L1597,リスト!$R$2:$R$48,0))&amp;") "&amp;$M1597,IF(設定!$I$15="名・所",$M1597&amp;"・"&amp;INDEX(リスト!$S$2:$S$48,MATCH($L1597,リスト!$R$2:$R$48,0)),IF(設定!$I$15="名/所",$M1597&amp;" / "&amp;INDEX(リスト!$S$2:$S$48,MATCH($L1597,リスト!$R$2:$R$48,0)),IF(設定!$I$15="名(所)",$M1597&amp;" ("&amp;INDEX(リスト!$S$2:$S$48,MATCH($L1597,リスト!$R$2:$R$48,0))&amp;")")))))))))</f>
        <v/>
      </c>
    </row>
    <row r="1598" spans="15:22" x14ac:dyDescent="0.4">
      <c r="O1598" s="2" t="str">
        <f>IFERROR(IF($B1598="","",INDEX(所属情報!$E:$E,MATCH($A1598,所属情報!$A:$A,0))),"")</f>
        <v/>
      </c>
      <c r="P1598" s="2" t="str">
        <f t="shared" si="72"/>
        <v/>
      </c>
      <c r="Q1598" s="2" t="str">
        <f t="shared" si="73"/>
        <v/>
      </c>
      <c r="R1598" s="2" t="str">
        <f t="shared" si="74"/>
        <v/>
      </c>
      <c r="S1598" s="2" t="str">
        <f>IFERROR(IF($F1598="","",INDEX(リスト!$C:$C,MATCH($F1598,リスト!$B:$B,0))),"")</f>
        <v/>
      </c>
      <c r="T1598" s="2" t="str">
        <f>IFERROR(IF($K1598="","",INDEX(リスト!$F:$F,MATCH($K1598,リスト!$E:$E,0))),"")</f>
        <v/>
      </c>
      <c r="U1598" s="2" t="str">
        <f>IF($B1598="","",RIGHT($G1598*1000+200+COUNTIF($G$2:$G1598,$G1598),9))</f>
        <v/>
      </c>
      <c r="V1598" s="2" t="str">
        <f>IF(OR($B1598="",設定!$I$15="",設定!$I$15="独立"),"",IF($M1598="","　－　",IF($L1598="",IF(設定!$I$15="所・名","　－　・"&amp;$M1598,IF(設定!$I$15="所/名","　－　 / "&amp;$M1598,IF(設定!$I$15="(所)名","(　－　) "&amp;$M1598,IF(設定!$I$15="名・所",$M1598&amp;"・　－　",IF(設定!$I$15="名/所",$M1598&amp;" / 　－　",IF(設定!$I$15="名(所)",$M1598&amp;"(　－　)")))))),IF(設定!$I$15="所・名",INDEX(リスト!$S$2:$S$48,MATCH($L1598,リスト!$R$2:$R$48,0))&amp;"・"&amp;$M1598,IF(設定!$I$15="所/名",INDEX(リスト!$S$2:$S$48,MATCH($L1598,リスト!$R$2:$R$48,0))&amp;" / "&amp;$M1598,IF(設定!$I$15="(所)名","("&amp;INDEX(リスト!$S$2:$S$48,MATCH($L1598,リスト!$R$2:$R$48,0))&amp;") "&amp;$M1598,IF(設定!$I$15="名・所",$M1598&amp;"・"&amp;INDEX(リスト!$S$2:$S$48,MATCH($L1598,リスト!$R$2:$R$48,0)),IF(設定!$I$15="名/所",$M1598&amp;" / "&amp;INDEX(リスト!$S$2:$S$48,MATCH($L1598,リスト!$R$2:$R$48,0)),IF(設定!$I$15="名(所)",$M1598&amp;" ("&amp;INDEX(リスト!$S$2:$S$48,MATCH($L1598,リスト!$R$2:$R$48,0))&amp;")")))))))))</f>
        <v/>
      </c>
    </row>
    <row r="1599" spans="15:22" x14ac:dyDescent="0.4">
      <c r="O1599" s="2" t="str">
        <f>IFERROR(IF($B1599="","",INDEX(所属情報!$E:$E,MATCH($A1599,所属情報!$A:$A,0))),"")</f>
        <v/>
      </c>
      <c r="P1599" s="2" t="str">
        <f t="shared" si="72"/>
        <v/>
      </c>
      <c r="Q1599" s="2" t="str">
        <f t="shared" si="73"/>
        <v/>
      </c>
      <c r="R1599" s="2" t="str">
        <f t="shared" si="74"/>
        <v/>
      </c>
      <c r="S1599" s="2" t="str">
        <f>IFERROR(IF($F1599="","",INDEX(リスト!$C:$C,MATCH($F1599,リスト!$B:$B,0))),"")</f>
        <v/>
      </c>
      <c r="T1599" s="2" t="str">
        <f>IFERROR(IF($K1599="","",INDEX(リスト!$F:$F,MATCH($K1599,リスト!$E:$E,0))),"")</f>
        <v/>
      </c>
      <c r="U1599" s="2" t="str">
        <f>IF($B1599="","",RIGHT($G1599*1000+200+COUNTIF($G$2:$G1599,$G1599),9))</f>
        <v/>
      </c>
      <c r="V1599" s="2" t="str">
        <f>IF(OR($B1599="",設定!$I$15="",設定!$I$15="独立"),"",IF($M1599="","　－　",IF($L1599="",IF(設定!$I$15="所・名","　－　・"&amp;$M1599,IF(設定!$I$15="所/名","　－　 / "&amp;$M1599,IF(設定!$I$15="(所)名","(　－　) "&amp;$M1599,IF(設定!$I$15="名・所",$M1599&amp;"・　－　",IF(設定!$I$15="名/所",$M1599&amp;" / 　－　",IF(設定!$I$15="名(所)",$M1599&amp;"(　－　)")))))),IF(設定!$I$15="所・名",INDEX(リスト!$S$2:$S$48,MATCH($L1599,リスト!$R$2:$R$48,0))&amp;"・"&amp;$M1599,IF(設定!$I$15="所/名",INDEX(リスト!$S$2:$S$48,MATCH($L1599,リスト!$R$2:$R$48,0))&amp;" / "&amp;$M1599,IF(設定!$I$15="(所)名","("&amp;INDEX(リスト!$S$2:$S$48,MATCH($L1599,リスト!$R$2:$R$48,0))&amp;") "&amp;$M1599,IF(設定!$I$15="名・所",$M1599&amp;"・"&amp;INDEX(リスト!$S$2:$S$48,MATCH($L1599,リスト!$R$2:$R$48,0)),IF(設定!$I$15="名/所",$M1599&amp;" / "&amp;INDEX(リスト!$S$2:$S$48,MATCH($L1599,リスト!$R$2:$R$48,0)),IF(設定!$I$15="名(所)",$M1599&amp;" ("&amp;INDEX(リスト!$S$2:$S$48,MATCH($L1599,リスト!$R$2:$R$48,0))&amp;")")))))))))</f>
        <v/>
      </c>
    </row>
    <row r="1600" spans="15:22" x14ac:dyDescent="0.4">
      <c r="O1600" s="2" t="str">
        <f>IFERROR(IF($B1600="","",INDEX(所属情報!$E:$E,MATCH($A1600,所属情報!$A:$A,0))),"")</f>
        <v/>
      </c>
      <c r="P1600" s="2" t="str">
        <f t="shared" si="72"/>
        <v/>
      </c>
      <c r="Q1600" s="2" t="str">
        <f t="shared" si="73"/>
        <v/>
      </c>
      <c r="R1600" s="2" t="str">
        <f t="shared" si="74"/>
        <v/>
      </c>
      <c r="S1600" s="2" t="str">
        <f>IFERROR(IF($F1600="","",INDEX(リスト!$C:$C,MATCH($F1600,リスト!$B:$B,0))),"")</f>
        <v/>
      </c>
      <c r="T1600" s="2" t="str">
        <f>IFERROR(IF($K1600="","",INDEX(リスト!$F:$F,MATCH($K1600,リスト!$E:$E,0))),"")</f>
        <v/>
      </c>
      <c r="U1600" s="2" t="str">
        <f>IF($B1600="","",RIGHT($G1600*1000+200+COUNTIF($G$2:$G1600,$G1600),9))</f>
        <v/>
      </c>
      <c r="V1600" s="2" t="str">
        <f>IF(OR($B1600="",設定!$I$15="",設定!$I$15="独立"),"",IF($M1600="","　－　",IF($L1600="",IF(設定!$I$15="所・名","　－　・"&amp;$M1600,IF(設定!$I$15="所/名","　－　 / "&amp;$M1600,IF(設定!$I$15="(所)名","(　－　) "&amp;$M1600,IF(設定!$I$15="名・所",$M1600&amp;"・　－　",IF(設定!$I$15="名/所",$M1600&amp;" / 　－　",IF(設定!$I$15="名(所)",$M1600&amp;"(　－　)")))))),IF(設定!$I$15="所・名",INDEX(リスト!$S$2:$S$48,MATCH($L1600,リスト!$R$2:$R$48,0))&amp;"・"&amp;$M1600,IF(設定!$I$15="所/名",INDEX(リスト!$S$2:$S$48,MATCH($L1600,リスト!$R$2:$R$48,0))&amp;" / "&amp;$M1600,IF(設定!$I$15="(所)名","("&amp;INDEX(リスト!$S$2:$S$48,MATCH($L1600,リスト!$R$2:$R$48,0))&amp;") "&amp;$M1600,IF(設定!$I$15="名・所",$M1600&amp;"・"&amp;INDEX(リスト!$S$2:$S$48,MATCH($L1600,リスト!$R$2:$R$48,0)),IF(設定!$I$15="名/所",$M1600&amp;" / "&amp;INDEX(リスト!$S$2:$S$48,MATCH($L1600,リスト!$R$2:$R$48,0)),IF(設定!$I$15="名(所)",$M1600&amp;" ("&amp;INDEX(リスト!$S$2:$S$48,MATCH($L1600,リスト!$R$2:$R$48,0))&amp;")")))))))))</f>
        <v/>
      </c>
    </row>
    <row r="1601" spans="15:22" x14ac:dyDescent="0.4">
      <c r="O1601" s="2" t="str">
        <f>IFERROR(IF($B1601="","",INDEX(所属情報!$E:$E,MATCH($A1601,所属情報!$A:$A,0))),"")</f>
        <v/>
      </c>
      <c r="P1601" s="2" t="str">
        <f t="shared" si="72"/>
        <v/>
      </c>
      <c r="Q1601" s="2" t="str">
        <f t="shared" si="73"/>
        <v/>
      </c>
      <c r="R1601" s="2" t="str">
        <f t="shared" si="74"/>
        <v/>
      </c>
      <c r="S1601" s="2" t="str">
        <f>IFERROR(IF($F1601="","",INDEX(リスト!$C:$C,MATCH($F1601,リスト!$B:$B,0))),"")</f>
        <v/>
      </c>
      <c r="T1601" s="2" t="str">
        <f>IFERROR(IF($K1601="","",INDEX(リスト!$F:$F,MATCH($K1601,リスト!$E:$E,0))),"")</f>
        <v/>
      </c>
      <c r="U1601" s="2" t="str">
        <f>IF($B1601="","",RIGHT($G1601*1000+200+COUNTIF($G$2:$G1601,$G1601),9))</f>
        <v/>
      </c>
      <c r="V1601" s="2" t="str">
        <f>IF(OR($B1601="",設定!$I$15="",設定!$I$15="独立"),"",IF($M1601="","　－　",IF($L1601="",IF(設定!$I$15="所・名","　－　・"&amp;$M1601,IF(設定!$I$15="所/名","　－　 / "&amp;$M1601,IF(設定!$I$15="(所)名","(　－　) "&amp;$M1601,IF(設定!$I$15="名・所",$M1601&amp;"・　－　",IF(設定!$I$15="名/所",$M1601&amp;" / 　－　",IF(設定!$I$15="名(所)",$M1601&amp;"(　－　)")))))),IF(設定!$I$15="所・名",INDEX(リスト!$S$2:$S$48,MATCH($L1601,リスト!$R$2:$R$48,0))&amp;"・"&amp;$M1601,IF(設定!$I$15="所/名",INDEX(リスト!$S$2:$S$48,MATCH($L1601,リスト!$R$2:$R$48,0))&amp;" / "&amp;$M1601,IF(設定!$I$15="(所)名","("&amp;INDEX(リスト!$S$2:$S$48,MATCH($L1601,リスト!$R$2:$R$48,0))&amp;") "&amp;$M1601,IF(設定!$I$15="名・所",$M1601&amp;"・"&amp;INDEX(リスト!$S$2:$S$48,MATCH($L1601,リスト!$R$2:$R$48,0)),IF(設定!$I$15="名/所",$M1601&amp;" / "&amp;INDEX(リスト!$S$2:$S$48,MATCH($L1601,リスト!$R$2:$R$48,0)),IF(設定!$I$15="名(所)",$M1601&amp;" ("&amp;INDEX(リスト!$S$2:$S$48,MATCH($L1601,リスト!$R$2:$R$48,0))&amp;")")))))))))</f>
        <v/>
      </c>
    </row>
    <row r="1602" spans="15:22" x14ac:dyDescent="0.4">
      <c r="O1602" s="2" t="str">
        <f>IFERROR(IF($B1602="","",INDEX(所属情報!$E:$E,MATCH($A1602,所属情報!$A:$A,0))),"")</f>
        <v/>
      </c>
      <c r="P1602" s="2" t="str">
        <f t="shared" si="72"/>
        <v/>
      </c>
      <c r="Q1602" s="2" t="str">
        <f t="shared" si="73"/>
        <v/>
      </c>
      <c r="R1602" s="2" t="str">
        <f t="shared" si="74"/>
        <v/>
      </c>
      <c r="S1602" s="2" t="str">
        <f>IFERROR(IF($F1602="","",INDEX(リスト!$C:$C,MATCH($F1602,リスト!$B:$B,0))),"")</f>
        <v/>
      </c>
      <c r="T1602" s="2" t="str">
        <f>IFERROR(IF($K1602="","",INDEX(リスト!$F:$F,MATCH($K1602,リスト!$E:$E,0))),"")</f>
        <v/>
      </c>
      <c r="U1602" s="2" t="str">
        <f>IF($B1602="","",RIGHT($G1602*1000+200+COUNTIF($G$2:$G1602,$G1602),9))</f>
        <v/>
      </c>
      <c r="V1602" s="2" t="str">
        <f>IF(OR($B1602="",設定!$I$15="",設定!$I$15="独立"),"",IF($M1602="","　－　",IF($L1602="",IF(設定!$I$15="所・名","　－　・"&amp;$M1602,IF(設定!$I$15="所/名","　－　 / "&amp;$M1602,IF(設定!$I$15="(所)名","(　－　) "&amp;$M1602,IF(設定!$I$15="名・所",$M1602&amp;"・　－　",IF(設定!$I$15="名/所",$M1602&amp;" / 　－　",IF(設定!$I$15="名(所)",$M1602&amp;"(　－　)")))))),IF(設定!$I$15="所・名",INDEX(リスト!$S$2:$S$48,MATCH($L1602,リスト!$R$2:$R$48,0))&amp;"・"&amp;$M1602,IF(設定!$I$15="所/名",INDEX(リスト!$S$2:$S$48,MATCH($L1602,リスト!$R$2:$R$48,0))&amp;" / "&amp;$M1602,IF(設定!$I$15="(所)名","("&amp;INDEX(リスト!$S$2:$S$48,MATCH($L1602,リスト!$R$2:$R$48,0))&amp;") "&amp;$M1602,IF(設定!$I$15="名・所",$M1602&amp;"・"&amp;INDEX(リスト!$S$2:$S$48,MATCH($L1602,リスト!$R$2:$R$48,0)),IF(設定!$I$15="名/所",$M1602&amp;" / "&amp;INDEX(リスト!$S$2:$S$48,MATCH($L1602,リスト!$R$2:$R$48,0)),IF(設定!$I$15="名(所)",$M1602&amp;" ("&amp;INDEX(リスト!$S$2:$S$48,MATCH($L1602,リスト!$R$2:$R$48,0))&amp;")")))))))))</f>
        <v/>
      </c>
    </row>
    <row r="1603" spans="15:22" x14ac:dyDescent="0.4">
      <c r="O1603" s="2" t="str">
        <f>IFERROR(IF($B1603="","",INDEX(所属情報!$E:$E,MATCH($A1603,所属情報!$A:$A,0))),"")</f>
        <v/>
      </c>
      <c r="P1603" s="2" t="str">
        <f t="shared" ref="P1603:P1666" si="75">IF($C1603="","",IF($E1603="",$C1603,$C1603&amp;" ("&amp;$E1603&amp;")"))</f>
        <v/>
      </c>
      <c r="Q1603" s="2" t="str">
        <f t="shared" ref="Q1603:Q1666" si="76">IF($D1603="","",ASC($D1603))</f>
        <v/>
      </c>
      <c r="R1603" s="2" t="str">
        <f t="shared" ref="R1603:R1666" si="77">IF($I1603="","",UPPER($I1603)&amp;" "&amp;UPPER(LEFT($J1603,1))&amp;LOWER(RIGHT($J1603,LEN($J1603)-1))&amp;" ("&amp;MID($G1603,3,2)&amp;")")</f>
        <v/>
      </c>
      <c r="S1603" s="2" t="str">
        <f>IFERROR(IF($F1603="","",INDEX(リスト!$C:$C,MATCH($F1603,リスト!$B:$B,0))),"")</f>
        <v/>
      </c>
      <c r="T1603" s="2" t="str">
        <f>IFERROR(IF($K1603="","",INDEX(リスト!$F:$F,MATCH($K1603,リスト!$E:$E,0))),"")</f>
        <v/>
      </c>
      <c r="U1603" s="2" t="str">
        <f>IF($B1603="","",RIGHT($G1603*1000+200+COUNTIF($G$2:$G1603,$G1603),9))</f>
        <v/>
      </c>
      <c r="V1603" s="2" t="str">
        <f>IF(OR($B1603="",設定!$I$15="",設定!$I$15="独立"),"",IF($M1603="","　－　",IF($L1603="",IF(設定!$I$15="所・名","　－　・"&amp;$M1603,IF(設定!$I$15="所/名","　－　 / "&amp;$M1603,IF(設定!$I$15="(所)名","(　－　) "&amp;$M1603,IF(設定!$I$15="名・所",$M1603&amp;"・　－　",IF(設定!$I$15="名/所",$M1603&amp;" / 　－　",IF(設定!$I$15="名(所)",$M1603&amp;"(　－　)")))))),IF(設定!$I$15="所・名",INDEX(リスト!$S$2:$S$48,MATCH($L1603,リスト!$R$2:$R$48,0))&amp;"・"&amp;$M1603,IF(設定!$I$15="所/名",INDEX(リスト!$S$2:$S$48,MATCH($L1603,リスト!$R$2:$R$48,0))&amp;" / "&amp;$M1603,IF(設定!$I$15="(所)名","("&amp;INDEX(リスト!$S$2:$S$48,MATCH($L1603,リスト!$R$2:$R$48,0))&amp;") "&amp;$M1603,IF(設定!$I$15="名・所",$M1603&amp;"・"&amp;INDEX(リスト!$S$2:$S$48,MATCH($L1603,リスト!$R$2:$R$48,0)),IF(設定!$I$15="名/所",$M1603&amp;" / "&amp;INDEX(リスト!$S$2:$S$48,MATCH($L1603,リスト!$R$2:$R$48,0)),IF(設定!$I$15="名(所)",$M1603&amp;" ("&amp;INDEX(リスト!$S$2:$S$48,MATCH($L1603,リスト!$R$2:$R$48,0))&amp;")")))))))))</f>
        <v/>
      </c>
    </row>
    <row r="1604" spans="15:22" x14ac:dyDescent="0.4">
      <c r="O1604" s="2" t="str">
        <f>IFERROR(IF($B1604="","",INDEX(所属情報!$E:$E,MATCH($A1604,所属情報!$A:$A,0))),"")</f>
        <v/>
      </c>
      <c r="P1604" s="2" t="str">
        <f t="shared" si="75"/>
        <v/>
      </c>
      <c r="Q1604" s="2" t="str">
        <f t="shared" si="76"/>
        <v/>
      </c>
      <c r="R1604" s="2" t="str">
        <f t="shared" si="77"/>
        <v/>
      </c>
      <c r="S1604" s="2" t="str">
        <f>IFERROR(IF($F1604="","",INDEX(リスト!$C:$C,MATCH($F1604,リスト!$B:$B,0))),"")</f>
        <v/>
      </c>
      <c r="T1604" s="2" t="str">
        <f>IFERROR(IF($K1604="","",INDEX(リスト!$F:$F,MATCH($K1604,リスト!$E:$E,0))),"")</f>
        <v/>
      </c>
      <c r="U1604" s="2" t="str">
        <f>IF($B1604="","",RIGHT($G1604*1000+200+COUNTIF($G$2:$G1604,$G1604),9))</f>
        <v/>
      </c>
      <c r="V1604" s="2" t="str">
        <f>IF(OR($B1604="",設定!$I$15="",設定!$I$15="独立"),"",IF($M1604="","　－　",IF($L1604="",IF(設定!$I$15="所・名","　－　・"&amp;$M1604,IF(設定!$I$15="所/名","　－　 / "&amp;$M1604,IF(設定!$I$15="(所)名","(　－　) "&amp;$M1604,IF(設定!$I$15="名・所",$M1604&amp;"・　－　",IF(設定!$I$15="名/所",$M1604&amp;" / 　－　",IF(設定!$I$15="名(所)",$M1604&amp;"(　－　)")))))),IF(設定!$I$15="所・名",INDEX(リスト!$S$2:$S$48,MATCH($L1604,リスト!$R$2:$R$48,0))&amp;"・"&amp;$M1604,IF(設定!$I$15="所/名",INDEX(リスト!$S$2:$S$48,MATCH($L1604,リスト!$R$2:$R$48,0))&amp;" / "&amp;$M1604,IF(設定!$I$15="(所)名","("&amp;INDEX(リスト!$S$2:$S$48,MATCH($L1604,リスト!$R$2:$R$48,0))&amp;") "&amp;$M1604,IF(設定!$I$15="名・所",$M1604&amp;"・"&amp;INDEX(リスト!$S$2:$S$48,MATCH($L1604,リスト!$R$2:$R$48,0)),IF(設定!$I$15="名/所",$M1604&amp;" / "&amp;INDEX(リスト!$S$2:$S$48,MATCH($L1604,リスト!$R$2:$R$48,0)),IF(設定!$I$15="名(所)",$M1604&amp;" ("&amp;INDEX(リスト!$S$2:$S$48,MATCH($L1604,リスト!$R$2:$R$48,0))&amp;")")))))))))</f>
        <v/>
      </c>
    </row>
    <row r="1605" spans="15:22" x14ac:dyDescent="0.4">
      <c r="O1605" s="2" t="str">
        <f>IFERROR(IF($B1605="","",INDEX(所属情報!$E:$E,MATCH($A1605,所属情報!$A:$A,0))),"")</f>
        <v/>
      </c>
      <c r="P1605" s="2" t="str">
        <f t="shared" si="75"/>
        <v/>
      </c>
      <c r="Q1605" s="2" t="str">
        <f t="shared" si="76"/>
        <v/>
      </c>
      <c r="R1605" s="2" t="str">
        <f t="shared" si="77"/>
        <v/>
      </c>
      <c r="S1605" s="2" t="str">
        <f>IFERROR(IF($F1605="","",INDEX(リスト!$C:$C,MATCH($F1605,リスト!$B:$B,0))),"")</f>
        <v/>
      </c>
      <c r="T1605" s="2" t="str">
        <f>IFERROR(IF($K1605="","",INDEX(リスト!$F:$F,MATCH($K1605,リスト!$E:$E,0))),"")</f>
        <v/>
      </c>
      <c r="U1605" s="2" t="str">
        <f>IF($B1605="","",RIGHT($G1605*1000+200+COUNTIF($G$2:$G1605,$G1605),9))</f>
        <v/>
      </c>
      <c r="V1605" s="2" t="str">
        <f>IF(OR($B1605="",設定!$I$15="",設定!$I$15="独立"),"",IF($M1605="","　－　",IF($L1605="",IF(設定!$I$15="所・名","　－　・"&amp;$M1605,IF(設定!$I$15="所/名","　－　 / "&amp;$M1605,IF(設定!$I$15="(所)名","(　－　) "&amp;$M1605,IF(設定!$I$15="名・所",$M1605&amp;"・　－　",IF(設定!$I$15="名/所",$M1605&amp;" / 　－　",IF(設定!$I$15="名(所)",$M1605&amp;"(　－　)")))))),IF(設定!$I$15="所・名",INDEX(リスト!$S$2:$S$48,MATCH($L1605,リスト!$R$2:$R$48,0))&amp;"・"&amp;$M1605,IF(設定!$I$15="所/名",INDEX(リスト!$S$2:$S$48,MATCH($L1605,リスト!$R$2:$R$48,0))&amp;" / "&amp;$M1605,IF(設定!$I$15="(所)名","("&amp;INDEX(リスト!$S$2:$S$48,MATCH($L1605,リスト!$R$2:$R$48,0))&amp;") "&amp;$M1605,IF(設定!$I$15="名・所",$M1605&amp;"・"&amp;INDEX(リスト!$S$2:$S$48,MATCH($L1605,リスト!$R$2:$R$48,0)),IF(設定!$I$15="名/所",$M1605&amp;" / "&amp;INDEX(リスト!$S$2:$S$48,MATCH($L1605,リスト!$R$2:$R$48,0)),IF(設定!$I$15="名(所)",$M1605&amp;" ("&amp;INDEX(リスト!$S$2:$S$48,MATCH($L1605,リスト!$R$2:$R$48,0))&amp;")")))))))))</f>
        <v/>
      </c>
    </row>
    <row r="1606" spans="15:22" x14ac:dyDescent="0.4">
      <c r="O1606" s="2" t="str">
        <f>IFERROR(IF($B1606="","",INDEX(所属情報!$E:$E,MATCH($A1606,所属情報!$A:$A,0))),"")</f>
        <v/>
      </c>
      <c r="P1606" s="2" t="str">
        <f t="shared" si="75"/>
        <v/>
      </c>
      <c r="Q1606" s="2" t="str">
        <f t="shared" si="76"/>
        <v/>
      </c>
      <c r="R1606" s="2" t="str">
        <f t="shared" si="77"/>
        <v/>
      </c>
      <c r="S1606" s="2" t="str">
        <f>IFERROR(IF($F1606="","",INDEX(リスト!$C:$C,MATCH($F1606,リスト!$B:$B,0))),"")</f>
        <v/>
      </c>
      <c r="T1606" s="2" t="str">
        <f>IFERROR(IF($K1606="","",INDEX(リスト!$F:$F,MATCH($K1606,リスト!$E:$E,0))),"")</f>
        <v/>
      </c>
      <c r="U1606" s="2" t="str">
        <f>IF($B1606="","",RIGHT($G1606*1000+200+COUNTIF($G$2:$G1606,$G1606),9))</f>
        <v/>
      </c>
      <c r="V1606" s="2" t="str">
        <f>IF(OR($B1606="",設定!$I$15="",設定!$I$15="独立"),"",IF($M1606="","　－　",IF($L1606="",IF(設定!$I$15="所・名","　－　・"&amp;$M1606,IF(設定!$I$15="所/名","　－　 / "&amp;$M1606,IF(設定!$I$15="(所)名","(　－　) "&amp;$M1606,IF(設定!$I$15="名・所",$M1606&amp;"・　－　",IF(設定!$I$15="名/所",$M1606&amp;" / 　－　",IF(設定!$I$15="名(所)",$M1606&amp;"(　－　)")))))),IF(設定!$I$15="所・名",INDEX(リスト!$S$2:$S$48,MATCH($L1606,リスト!$R$2:$R$48,0))&amp;"・"&amp;$M1606,IF(設定!$I$15="所/名",INDEX(リスト!$S$2:$S$48,MATCH($L1606,リスト!$R$2:$R$48,0))&amp;" / "&amp;$M1606,IF(設定!$I$15="(所)名","("&amp;INDEX(リスト!$S$2:$S$48,MATCH($L1606,リスト!$R$2:$R$48,0))&amp;") "&amp;$M1606,IF(設定!$I$15="名・所",$M1606&amp;"・"&amp;INDEX(リスト!$S$2:$S$48,MATCH($L1606,リスト!$R$2:$R$48,0)),IF(設定!$I$15="名/所",$M1606&amp;" / "&amp;INDEX(リスト!$S$2:$S$48,MATCH($L1606,リスト!$R$2:$R$48,0)),IF(設定!$I$15="名(所)",$M1606&amp;" ("&amp;INDEX(リスト!$S$2:$S$48,MATCH($L1606,リスト!$R$2:$R$48,0))&amp;")")))))))))</f>
        <v/>
      </c>
    </row>
    <row r="1607" spans="15:22" x14ac:dyDescent="0.4">
      <c r="O1607" s="2" t="str">
        <f>IFERROR(IF($B1607="","",INDEX(所属情報!$E:$E,MATCH($A1607,所属情報!$A:$A,0))),"")</f>
        <v/>
      </c>
      <c r="P1607" s="2" t="str">
        <f t="shared" si="75"/>
        <v/>
      </c>
      <c r="Q1607" s="2" t="str">
        <f t="shared" si="76"/>
        <v/>
      </c>
      <c r="R1607" s="2" t="str">
        <f t="shared" si="77"/>
        <v/>
      </c>
      <c r="S1607" s="2" t="str">
        <f>IFERROR(IF($F1607="","",INDEX(リスト!$C:$C,MATCH($F1607,リスト!$B:$B,0))),"")</f>
        <v/>
      </c>
      <c r="T1607" s="2" t="str">
        <f>IFERROR(IF($K1607="","",INDEX(リスト!$F:$F,MATCH($K1607,リスト!$E:$E,0))),"")</f>
        <v/>
      </c>
      <c r="U1607" s="2" t="str">
        <f>IF($B1607="","",RIGHT($G1607*1000+200+COUNTIF($G$2:$G1607,$G1607),9))</f>
        <v/>
      </c>
      <c r="V1607" s="2" t="str">
        <f>IF(OR($B1607="",設定!$I$15="",設定!$I$15="独立"),"",IF($M1607="","　－　",IF($L1607="",IF(設定!$I$15="所・名","　－　・"&amp;$M1607,IF(設定!$I$15="所/名","　－　 / "&amp;$M1607,IF(設定!$I$15="(所)名","(　－　) "&amp;$M1607,IF(設定!$I$15="名・所",$M1607&amp;"・　－　",IF(設定!$I$15="名/所",$M1607&amp;" / 　－　",IF(設定!$I$15="名(所)",$M1607&amp;"(　－　)")))))),IF(設定!$I$15="所・名",INDEX(リスト!$S$2:$S$48,MATCH($L1607,リスト!$R$2:$R$48,0))&amp;"・"&amp;$M1607,IF(設定!$I$15="所/名",INDEX(リスト!$S$2:$S$48,MATCH($L1607,リスト!$R$2:$R$48,0))&amp;" / "&amp;$M1607,IF(設定!$I$15="(所)名","("&amp;INDEX(リスト!$S$2:$S$48,MATCH($L1607,リスト!$R$2:$R$48,0))&amp;") "&amp;$M1607,IF(設定!$I$15="名・所",$M1607&amp;"・"&amp;INDEX(リスト!$S$2:$S$48,MATCH($L1607,リスト!$R$2:$R$48,0)),IF(設定!$I$15="名/所",$M1607&amp;" / "&amp;INDEX(リスト!$S$2:$S$48,MATCH($L1607,リスト!$R$2:$R$48,0)),IF(設定!$I$15="名(所)",$M1607&amp;" ("&amp;INDEX(リスト!$S$2:$S$48,MATCH($L1607,リスト!$R$2:$R$48,0))&amp;")")))))))))</f>
        <v/>
      </c>
    </row>
    <row r="1608" spans="15:22" x14ac:dyDescent="0.4">
      <c r="O1608" s="2" t="str">
        <f>IFERROR(IF($B1608="","",INDEX(所属情報!$E:$E,MATCH($A1608,所属情報!$A:$A,0))),"")</f>
        <v/>
      </c>
      <c r="P1608" s="2" t="str">
        <f t="shared" si="75"/>
        <v/>
      </c>
      <c r="Q1608" s="2" t="str">
        <f t="shared" si="76"/>
        <v/>
      </c>
      <c r="R1608" s="2" t="str">
        <f t="shared" si="77"/>
        <v/>
      </c>
      <c r="S1608" s="2" t="str">
        <f>IFERROR(IF($F1608="","",INDEX(リスト!$C:$C,MATCH($F1608,リスト!$B:$B,0))),"")</f>
        <v/>
      </c>
      <c r="T1608" s="2" t="str">
        <f>IFERROR(IF($K1608="","",INDEX(リスト!$F:$F,MATCH($K1608,リスト!$E:$E,0))),"")</f>
        <v/>
      </c>
      <c r="U1608" s="2" t="str">
        <f>IF($B1608="","",RIGHT($G1608*1000+200+COUNTIF($G$2:$G1608,$G1608),9))</f>
        <v/>
      </c>
      <c r="V1608" s="2" t="str">
        <f>IF(OR($B1608="",設定!$I$15="",設定!$I$15="独立"),"",IF($M1608="","　－　",IF($L1608="",IF(設定!$I$15="所・名","　－　・"&amp;$M1608,IF(設定!$I$15="所/名","　－　 / "&amp;$M1608,IF(設定!$I$15="(所)名","(　－　) "&amp;$M1608,IF(設定!$I$15="名・所",$M1608&amp;"・　－　",IF(設定!$I$15="名/所",$M1608&amp;" / 　－　",IF(設定!$I$15="名(所)",$M1608&amp;"(　－　)")))))),IF(設定!$I$15="所・名",INDEX(リスト!$S$2:$S$48,MATCH($L1608,リスト!$R$2:$R$48,0))&amp;"・"&amp;$M1608,IF(設定!$I$15="所/名",INDEX(リスト!$S$2:$S$48,MATCH($L1608,リスト!$R$2:$R$48,0))&amp;" / "&amp;$M1608,IF(設定!$I$15="(所)名","("&amp;INDEX(リスト!$S$2:$S$48,MATCH($L1608,リスト!$R$2:$R$48,0))&amp;") "&amp;$M1608,IF(設定!$I$15="名・所",$M1608&amp;"・"&amp;INDEX(リスト!$S$2:$S$48,MATCH($L1608,リスト!$R$2:$R$48,0)),IF(設定!$I$15="名/所",$M1608&amp;" / "&amp;INDEX(リスト!$S$2:$S$48,MATCH($L1608,リスト!$R$2:$R$48,0)),IF(設定!$I$15="名(所)",$M1608&amp;" ("&amp;INDEX(リスト!$S$2:$S$48,MATCH($L1608,リスト!$R$2:$R$48,0))&amp;")")))))))))</f>
        <v/>
      </c>
    </row>
    <row r="1609" spans="15:22" x14ac:dyDescent="0.4">
      <c r="O1609" s="2" t="str">
        <f>IFERROR(IF($B1609="","",INDEX(所属情報!$E:$E,MATCH($A1609,所属情報!$A:$A,0))),"")</f>
        <v/>
      </c>
      <c r="P1609" s="2" t="str">
        <f t="shared" si="75"/>
        <v/>
      </c>
      <c r="Q1609" s="2" t="str">
        <f t="shared" si="76"/>
        <v/>
      </c>
      <c r="R1609" s="2" t="str">
        <f t="shared" si="77"/>
        <v/>
      </c>
      <c r="S1609" s="2" t="str">
        <f>IFERROR(IF($F1609="","",INDEX(リスト!$C:$C,MATCH($F1609,リスト!$B:$B,0))),"")</f>
        <v/>
      </c>
      <c r="T1609" s="2" t="str">
        <f>IFERROR(IF($K1609="","",INDEX(リスト!$F:$F,MATCH($K1609,リスト!$E:$E,0))),"")</f>
        <v/>
      </c>
      <c r="U1609" s="2" t="str">
        <f>IF($B1609="","",RIGHT($G1609*1000+200+COUNTIF($G$2:$G1609,$G1609),9))</f>
        <v/>
      </c>
      <c r="V1609" s="2" t="str">
        <f>IF(OR($B1609="",設定!$I$15="",設定!$I$15="独立"),"",IF($M1609="","　－　",IF($L1609="",IF(設定!$I$15="所・名","　－　・"&amp;$M1609,IF(設定!$I$15="所/名","　－　 / "&amp;$M1609,IF(設定!$I$15="(所)名","(　－　) "&amp;$M1609,IF(設定!$I$15="名・所",$M1609&amp;"・　－　",IF(設定!$I$15="名/所",$M1609&amp;" / 　－　",IF(設定!$I$15="名(所)",$M1609&amp;"(　－　)")))))),IF(設定!$I$15="所・名",INDEX(リスト!$S$2:$S$48,MATCH($L1609,リスト!$R$2:$R$48,0))&amp;"・"&amp;$M1609,IF(設定!$I$15="所/名",INDEX(リスト!$S$2:$S$48,MATCH($L1609,リスト!$R$2:$R$48,0))&amp;" / "&amp;$M1609,IF(設定!$I$15="(所)名","("&amp;INDEX(リスト!$S$2:$S$48,MATCH($L1609,リスト!$R$2:$R$48,0))&amp;") "&amp;$M1609,IF(設定!$I$15="名・所",$M1609&amp;"・"&amp;INDEX(リスト!$S$2:$S$48,MATCH($L1609,リスト!$R$2:$R$48,0)),IF(設定!$I$15="名/所",$M1609&amp;" / "&amp;INDEX(リスト!$S$2:$S$48,MATCH($L1609,リスト!$R$2:$R$48,0)),IF(設定!$I$15="名(所)",$M1609&amp;" ("&amp;INDEX(リスト!$S$2:$S$48,MATCH($L1609,リスト!$R$2:$R$48,0))&amp;")")))))))))</f>
        <v/>
      </c>
    </row>
    <row r="1610" spans="15:22" x14ac:dyDescent="0.4">
      <c r="O1610" s="2" t="str">
        <f>IFERROR(IF($B1610="","",INDEX(所属情報!$E:$E,MATCH($A1610,所属情報!$A:$A,0))),"")</f>
        <v/>
      </c>
      <c r="P1610" s="2" t="str">
        <f t="shared" si="75"/>
        <v/>
      </c>
      <c r="Q1610" s="2" t="str">
        <f t="shared" si="76"/>
        <v/>
      </c>
      <c r="R1610" s="2" t="str">
        <f t="shared" si="77"/>
        <v/>
      </c>
      <c r="S1610" s="2" t="str">
        <f>IFERROR(IF($F1610="","",INDEX(リスト!$C:$C,MATCH($F1610,リスト!$B:$B,0))),"")</f>
        <v/>
      </c>
      <c r="T1610" s="2" t="str">
        <f>IFERROR(IF($K1610="","",INDEX(リスト!$F:$F,MATCH($K1610,リスト!$E:$E,0))),"")</f>
        <v/>
      </c>
      <c r="U1610" s="2" t="str">
        <f>IF($B1610="","",RIGHT($G1610*1000+200+COUNTIF($G$2:$G1610,$G1610),9))</f>
        <v/>
      </c>
      <c r="V1610" s="2" t="str">
        <f>IF(OR($B1610="",設定!$I$15="",設定!$I$15="独立"),"",IF($M1610="","　－　",IF($L1610="",IF(設定!$I$15="所・名","　－　・"&amp;$M1610,IF(設定!$I$15="所/名","　－　 / "&amp;$M1610,IF(設定!$I$15="(所)名","(　－　) "&amp;$M1610,IF(設定!$I$15="名・所",$M1610&amp;"・　－　",IF(設定!$I$15="名/所",$M1610&amp;" / 　－　",IF(設定!$I$15="名(所)",$M1610&amp;"(　－　)")))))),IF(設定!$I$15="所・名",INDEX(リスト!$S$2:$S$48,MATCH($L1610,リスト!$R$2:$R$48,0))&amp;"・"&amp;$M1610,IF(設定!$I$15="所/名",INDEX(リスト!$S$2:$S$48,MATCH($L1610,リスト!$R$2:$R$48,0))&amp;" / "&amp;$M1610,IF(設定!$I$15="(所)名","("&amp;INDEX(リスト!$S$2:$S$48,MATCH($L1610,リスト!$R$2:$R$48,0))&amp;") "&amp;$M1610,IF(設定!$I$15="名・所",$M1610&amp;"・"&amp;INDEX(リスト!$S$2:$S$48,MATCH($L1610,リスト!$R$2:$R$48,0)),IF(設定!$I$15="名/所",$M1610&amp;" / "&amp;INDEX(リスト!$S$2:$S$48,MATCH($L1610,リスト!$R$2:$R$48,0)),IF(設定!$I$15="名(所)",$M1610&amp;" ("&amp;INDEX(リスト!$S$2:$S$48,MATCH($L1610,リスト!$R$2:$R$48,0))&amp;")")))))))))</f>
        <v/>
      </c>
    </row>
    <row r="1611" spans="15:22" x14ac:dyDescent="0.4">
      <c r="O1611" s="2" t="str">
        <f>IFERROR(IF($B1611="","",INDEX(所属情報!$E:$E,MATCH($A1611,所属情報!$A:$A,0))),"")</f>
        <v/>
      </c>
      <c r="P1611" s="2" t="str">
        <f t="shared" si="75"/>
        <v/>
      </c>
      <c r="Q1611" s="2" t="str">
        <f t="shared" si="76"/>
        <v/>
      </c>
      <c r="R1611" s="2" t="str">
        <f t="shared" si="77"/>
        <v/>
      </c>
      <c r="S1611" s="2" t="str">
        <f>IFERROR(IF($F1611="","",INDEX(リスト!$C:$C,MATCH($F1611,リスト!$B:$B,0))),"")</f>
        <v/>
      </c>
      <c r="T1611" s="2" t="str">
        <f>IFERROR(IF($K1611="","",INDEX(リスト!$F:$F,MATCH($K1611,リスト!$E:$E,0))),"")</f>
        <v/>
      </c>
      <c r="U1611" s="2" t="str">
        <f>IF($B1611="","",RIGHT($G1611*1000+200+COUNTIF($G$2:$G1611,$G1611),9))</f>
        <v/>
      </c>
      <c r="V1611" s="2" t="str">
        <f>IF(OR($B1611="",設定!$I$15="",設定!$I$15="独立"),"",IF($M1611="","　－　",IF($L1611="",IF(設定!$I$15="所・名","　－　・"&amp;$M1611,IF(設定!$I$15="所/名","　－　 / "&amp;$M1611,IF(設定!$I$15="(所)名","(　－　) "&amp;$M1611,IF(設定!$I$15="名・所",$M1611&amp;"・　－　",IF(設定!$I$15="名/所",$M1611&amp;" / 　－　",IF(設定!$I$15="名(所)",$M1611&amp;"(　－　)")))))),IF(設定!$I$15="所・名",INDEX(リスト!$S$2:$S$48,MATCH($L1611,リスト!$R$2:$R$48,0))&amp;"・"&amp;$M1611,IF(設定!$I$15="所/名",INDEX(リスト!$S$2:$S$48,MATCH($L1611,リスト!$R$2:$R$48,0))&amp;" / "&amp;$M1611,IF(設定!$I$15="(所)名","("&amp;INDEX(リスト!$S$2:$S$48,MATCH($L1611,リスト!$R$2:$R$48,0))&amp;") "&amp;$M1611,IF(設定!$I$15="名・所",$M1611&amp;"・"&amp;INDEX(リスト!$S$2:$S$48,MATCH($L1611,リスト!$R$2:$R$48,0)),IF(設定!$I$15="名/所",$M1611&amp;" / "&amp;INDEX(リスト!$S$2:$S$48,MATCH($L1611,リスト!$R$2:$R$48,0)),IF(設定!$I$15="名(所)",$M1611&amp;" ("&amp;INDEX(リスト!$S$2:$S$48,MATCH($L1611,リスト!$R$2:$R$48,0))&amp;")")))))))))</f>
        <v/>
      </c>
    </row>
    <row r="1612" spans="15:22" x14ac:dyDescent="0.4">
      <c r="O1612" s="2" t="str">
        <f>IFERROR(IF($B1612="","",INDEX(所属情報!$E:$E,MATCH($A1612,所属情報!$A:$A,0))),"")</f>
        <v/>
      </c>
      <c r="P1612" s="2" t="str">
        <f t="shared" si="75"/>
        <v/>
      </c>
      <c r="Q1612" s="2" t="str">
        <f t="shared" si="76"/>
        <v/>
      </c>
      <c r="R1612" s="2" t="str">
        <f t="shared" si="77"/>
        <v/>
      </c>
      <c r="S1612" s="2" t="str">
        <f>IFERROR(IF($F1612="","",INDEX(リスト!$C:$C,MATCH($F1612,リスト!$B:$B,0))),"")</f>
        <v/>
      </c>
      <c r="T1612" s="2" t="str">
        <f>IFERROR(IF($K1612="","",INDEX(リスト!$F:$F,MATCH($K1612,リスト!$E:$E,0))),"")</f>
        <v/>
      </c>
      <c r="U1612" s="2" t="str">
        <f>IF($B1612="","",RIGHT($G1612*1000+200+COUNTIF($G$2:$G1612,$G1612),9))</f>
        <v/>
      </c>
      <c r="V1612" s="2" t="str">
        <f>IF(OR($B1612="",設定!$I$15="",設定!$I$15="独立"),"",IF($M1612="","　－　",IF($L1612="",IF(設定!$I$15="所・名","　－　・"&amp;$M1612,IF(設定!$I$15="所/名","　－　 / "&amp;$M1612,IF(設定!$I$15="(所)名","(　－　) "&amp;$M1612,IF(設定!$I$15="名・所",$M1612&amp;"・　－　",IF(設定!$I$15="名/所",$M1612&amp;" / 　－　",IF(設定!$I$15="名(所)",$M1612&amp;"(　－　)")))))),IF(設定!$I$15="所・名",INDEX(リスト!$S$2:$S$48,MATCH($L1612,リスト!$R$2:$R$48,0))&amp;"・"&amp;$M1612,IF(設定!$I$15="所/名",INDEX(リスト!$S$2:$S$48,MATCH($L1612,リスト!$R$2:$R$48,0))&amp;" / "&amp;$M1612,IF(設定!$I$15="(所)名","("&amp;INDEX(リスト!$S$2:$S$48,MATCH($L1612,リスト!$R$2:$R$48,0))&amp;") "&amp;$M1612,IF(設定!$I$15="名・所",$M1612&amp;"・"&amp;INDEX(リスト!$S$2:$S$48,MATCH($L1612,リスト!$R$2:$R$48,0)),IF(設定!$I$15="名/所",$M1612&amp;" / "&amp;INDEX(リスト!$S$2:$S$48,MATCH($L1612,リスト!$R$2:$R$48,0)),IF(設定!$I$15="名(所)",$M1612&amp;" ("&amp;INDEX(リスト!$S$2:$S$48,MATCH($L1612,リスト!$R$2:$R$48,0))&amp;")")))))))))</f>
        <v/>
      </c>
    </row>
    <row r="1613" spans="15:22" x14ac:dyDescent="0.4">
      <c r="O1613" s="2" t="str">
        <f>IFERROR(IF($B1613="","",INDEX(所属情報!$E:$E,MATCH($A1613,所属情報!$A:$A,0))),"")</f>
        <v/>
      </c>
      <c r="P1613" s="2" t="str">
        <f t="shared" si="75"/>
        <v/>
      </c>
      <c r="Q1613" s="2" t="str">
        <f t="shared" si="76"/>
        <v/>
      </c>
      <c r="R1613" s="2" t="str">
        <f t="shared" si="77"/>
        <v/>
      </c>
      <c r="S1613" s="2" t="str">
        <f>IFERROR(IF($F1613="","",INDEX(リスト!$C:$C,MATCH($F1613,リスト!$B:$B,0))),"")</f>
        <v/>
      </c>
      <c r="T1613" s="2" t="str">
        <f>IFERROR(IF($K1613="","",INDEX(リスト!$F:$F,MATCH($K1613,リスト!$E:$E,0))),"")</f>
        <v/>
      </c>
      <c r="U1613" s="2" t="str">
        <f>IF($B1613="","",RIGHT($G1613*1000+200+COUNTIF($G$2:$G1613,$G1613),9))</f>
        <v/>
      </c>
      <c r="V1613" s="2" t="str">
        <f>IF(OR($B1613="",設定!$I$15="",設定!$I$15="独立"),"",IF($M1613="","　－　",IF($L1613="",IF(設定!$I$15="所・名","　－　・"&amp;$M1613,IF(設定!$I$15="所/名","　－　 / "&amp;$M1613,IF(設定!$I$15="(所)名","(　－　) "&amp;$M1613,IF(設定!$I$15="名・所",$M1613&amp;"・　－　",IF(設定!$I$15="名/所",$M1613&amp;" / 　－　",IF(設定!$I$15="名(所)",$M1613&amp;"(　－　)")))))),IF(設定!$I$15="所・名",INDEX(リスト!$S$2:$S$48,MATCH($L1613,リスト!$R$2:$R$48,0))&amp;"・"&amp;$M1613,IF(設定!$I$15="所/名",INDEX(リスト!$S$2:$S$48,MATCH($L1613,リスト!$R$2:$R$48,0))&amp;" / "&amp;$M1613,IF(設定!$I$15="(所)名","("&amp;INDEX(リスト!$S$2:$S$48,MATCH($L1613,リスト!$R$2:$R$48,0))&amp;") "&amp;$M1613,IF(設定!$I$15="名・所",$M1613&amp;"・"&amp;INDEX(リスト!$S$2:$S$48,MATCH($L1613,リスト!$R$2:$R$48,0)),IF(設定!$I$15="名/所",$M1613&amp;" / "&amp;INDEX(リスト!$S$2:$S$48,MATCH($L1613,リスト!$R$2:$R$48,0)),IF(設定!$I$15="名(所)",$M1613&amp;" ("&amp;INDEX(リスト!$S$2:$S$48,MATCH($L1613,リスト!$R$2:$R$48,0))&amp;")")))))))))</f>
        <v/>
      </c>
    </row>
    <row r="1614" spans="15:22" x14ac:dyDescent="0.4">
      <c r="O1614" s="2" t="str">
        <f>IFERROR(IF($B1614="","",INDEX(所属情報!$E:$E,MATCH($A1614,所属情報!$A:$A,0))),"")</f>
        <v/>
      </c>
      <c r="P1614" s="2" t="str">
        <f t="shared" si="75"/>
        <v/>
      </c>
      <c r="Q1614" s="2" t="str">
        <f t="shared" si="76"/>
        <v/>
      </c>
      <c r="R1614" s="2" t="str">
        <f t="shared" si="77"/>
        <v/>
      </c>
      <c r="S1614" s="2" t="str">
        <f>IFERROR(IF($F1614="","",INDEX(リスト!$C:$C,MATCH($F1614,リスト!$B:$B,0))),"")</f>
        <v/>
      </c>
      <c r="T1614" s="2" t="str">
        <f>IFERROR(IF($K1614="","",INDEX(リスト!$F:$F,MATCH($K1614,リスト!$E:$E,0))),"")</f>
        <v/>
      </c>
      <c r="U1614" s="2" t="str">
        <f>IF($B1614="","",RIGHT($G1614*1000+200+COUNTIF($G$2:$G1614,$G1614),9))</f>
        <v/>
      </c>
      <c r="V1614" s="2" t="str">
        <f>IF(OR($B1614="",設定!$I$15="",設定!$I$15="独立"),"",IF($M1614="","　－　",IF($L1614="",IF(設定!$I$15="所・名","　－　・"&amp;$M1614,IF(設定!$I$15="所/名","　－　 / "&amp;$M1614,IF(設定!$I$15="(所)名","(　－　) "&amp;$M1614,IF(設定!$I$15="名・所",$M1614&amp;"・　－　",IF(設定!$I$15="名/所",$M1614&amp;" / 　－　",IF(設定!$I$15="名(所)",$M1614&amp;"(　－　)")))))),IF(設定!$I$15="所・名",INDEX(リスト!$S$2:$S$48,MATCH($L1614,リスト!$R$2:$R$48,0))&amp;"・"&amp;$M1614,IF(設定!$I$15="所/名",INDEX(リスト!$S$2:$S$48,MATCH($L1614,リスト!$R$2:$R$48,0))&amp;" / "&amp;$M1614,IF(設定!$I$15="(所)名","("&amp;INDEX(リスト!$S$2:$S$48,MATCH($L1614,リスト!$R$2:$R$48,0))&amp;") "&amp;$M1614,IF(設定!$I$15="名・所",$M1614&amp;"・"&amp;INDEX(リスト!$S$2:$S$48,MATCH($L1614,リスト!$R$2:$R$48,0)),IF(設定!$I$15="名/所",$M1614&amp;" / "&amp;INDEX(リスト!$S$2:$S$48,MATCH($L1614,リスト!$R$2:$R$48,0)),IF(設定!$I$15="名(所)",$M1614&amp;" ("&amp;INDEX(リスト!$S$2:$S$48,MATCH($L1614,リスト!$R$2:$R$48,0))&amp;")")))))))))</f>
        <v/>
      </c>
    </row>
    <row r="1615" spans="15:22" x14ac:dyDescent="0.4">
      <c r="O1615" s="2" t="str">
        <f>IFERROR(IF($B1615="","",INDEX(所属情報!$E:$E,MATCH($A1615,所属情報!$A:$A,0))),"")</f>
        <v/>
      </c>
      <c r="P1615" s="2" t="str">
        <f t="shared" si="75"/>
        <v/>
      </c>
      <c r="Q1615" s="2" t="str">
        <f t="shared" si="76"/>
        <v/>
      </c>
      <c r="R1615" s="2" t="str">
        <f t="shared" si="77"/>
        <v/>
      </c>
      <c r="S1615" s="2" t="str">
        <f>IFERROR(IF($F1615="","",INDEX(リスト!$C:$C,MATCH($F1615,リスト!$B:$B,0))),"")</f>
        <v/>
      </c>
      <c r="T1615" s="2" t="str">
        <f>IFERROR(IF($K1615="","",INDEX(リスト!$F:$F,MATCH($K1615,リスト!$E:$E,0))),"")</f>
        <v/>
      </c>
      <c r="U1615" s="2" t="str">
        <f>IF($B1615="","",RIGHT($G1615*1000+200+COUNTIF($G$2:$G1615,$G1615),9))</f>
        <v/>
      </c>
      <c r="V1615" s="2" t="str">
        <f>IF(OR($B1615="",設定!$I$15="",設定!$I$15="独立"),"",IF($M1615="","　－　",IF($L1615="",IF(設定!$I$15="所・名","　－　・"&amp;$M1615,IF(設定!$I$15="所/名","　－　 / "&amp;$M1615,IF(設定!$I$15="(所)名","(　－　) "&amp;$M1615,IF(設定!$I$15="名・所",$M1615&amp;"・　－　",IF(設定!$I$15="名/所",$M1615&amp;" / 　－　",IF(設定!$I$15="名(所)",$M1615&amp;"(　－　)")))))),IF(設定!$I$15="所・名",INDEX(リスト!$S$2:$S$48,MATCH($L1615,リスト!$R$2:$R$48,0))&amp;"・"&amp;$M1615,IF(設定!$I$15="所/名",INDEX(リスト!$S$2:$S$48,MATCH($L1615,リスト!$R$2:$R$48,0))&amp;" / "&amp;$M1615,IF(設定!$I$15="(所)名","("&amp;INDEX(リスト!$S$2:$S$48,MATCH($L1615,リスト!$R$2:$R$48,0))&amp;") "&amp;$M1615,IF(設定!$I$15="名・所",$M1615&amp;"・"&amp;INDEX(リスト!$S$2:$S$48,MATCH($L1615,リスト!$R$2:$R$48,0)),IF(設定!$I$15="名/所",$M1615&amp;" / "&amp;INDEX(リスト!$S$2:$S$48,MATCH($L1615,リスト!$R$2:$R$48,0)),IF(設定!$I$15="名(所)",$M1615&amp;" ("&amp;INDEX(リスト!$S$2:$S$48,MATCH($L1615,リスト!$R$2:$R$48,0))&amp;")")))))))))</f>
        <v/>
      </c>
    </row>
    <row r="1616" spans="15:22" x14ac:dyDescent="0.4">
      <c r="O1616" s="2" t="str">
        <f>IFERROR(IF($B1616="","",INDEX(所属情報!$E:$E,MATCH($A1616,所属情報!$A:$A,0))),"")</f>
        <v/>
      </c>
      <c r="P1616" s="2" t="str">
        <f t="shared" si="75"/>
        <v/>
      </c>
      <c r="Q1616" s="2" t="str">
        <f t="shared" si="76"/>
        <v/>
      </c>
      <c r="R1616" s="2" t="str">
        <f t="shared" si="77"/>
        <v/>
      </c>
      <c r="S1616" s="2" t="str">
        <f>IFERROR(IF($F1616="","",INDEX(リスト!$C:$C,MATCH($F1616,リスト!$B:$B,0))),"")</f>
        <v/>
      </c>
      <c r="T1616" s="2" t="str">
        <f>IFERROR(IF($K1616="","",INDEX(リスト!$F:$F,MATCH($K1616,リスト!$E:$E,0))),"")</f>
        <v/>
      </c>
      <c r="U1616" s="2" t="str">
        <f>IF($B1616="","",RIGHT($G1616*1000+200+COUNTIF($G$2:$G1616,$G1616),9))</f>
        <v/>
      </c>
      <c r="V1616" s="2" t="str">
        <f>IF(OR($B1616="",設定!$I$15="",設定!$I$15="独立"),"",IF($M1616="","　－　",IF($L1616="",IF(設定!$I$15="所・名","　－　・"&amp;$M1616,IF(設定!$I$15="所/名","　－　 / "&amp;$M1616,IF(設定!$I$15="(所)名","(　－　) "&amp;$M1616,IF(設定!$I$15="名・所",$M1616&amp;"・　－　",IF(設定!$I$15="名/所",$M1616&amp;" / 　－　",IF(設定!$I$15="名(所)",$M1616&amp;"(　－　)")))))),IF(設定!$I$15="所・名",INDEX(リスト!$S$2:$S$48,MATCH($L1616,リスト!$R$2:$R$48,0))&amp;"・"&amp;$M1616,IF(設定!$I$15="所/名",INDEX(リスト!$S$2:$S$48,MATCH($L1616,リスト!$R$2:$R$48,0))&amp;" / "&amp;$M1616,IF(設定!$I$15="(所)名","("&amp;INDEX(リスト!$S$2:$S$48,MATCH($L1616,リスト!$R$2:$R$48,0))&amp;") "&amp;$M1616,IF(設定!$I$15="名・所",$M1616&amp;"・"&amp;INDEX(リスト!$S$2:$S$48,MATCH($L1616,リスト!$R$2:$R$48,0)),IF(設定!$I$15="名/所",$M1616&amp;" / "&amp;INDEX(リスト!$S$2:$S$48,MATCH($L1616,リスト!$R$2:$R$48,0)),IF(設定!$I$15="名(所)",$M1616&amp;" ("&amp;INDEX(リスト!$S$2:$S$48,MATCH($L1616,リスト!$R$2:$R$48,0))&amp;")")))))))))</f>
        <v/>
      </c>
    </row>
    <row r="1617" spans="15:22" x14ac:dyDescent="0.4">
      <c r="O1617" s="2" t="str">
        <f>IFERROR(IF($B1617="","",INDEX(所属情報!$E:$E,MATCH($A1617,所属情報!$A:$A,0))),"")</f>
        <v/>
      </c>
      <c r="P1617" s="2" t="str">
        <f t="shared" si="75"/>
        <v/>
      </c>
      <c r="Q1617" s="2" t="str">
        <f t="shared" si="76"/>
        <v/>
      </c>
      <c r="R1617" s="2" t="str">
        <f t="shared" si="77"/>
        <v/>
      </c>
      <c r="S1617" s="2" t="str">
        <f>IFERROR(IF($F1617="","",INDEX(リスト!$C:$C,MATCH($F1617,リスト!$B:$B,0))),"")</f>
        <v/>
      </c>
      <c r="T1617" s="2" t="str">
        <f>IFERROR(IF($K1617="","",INDEX(リスト!$F:$F,MATCH($K1617,リスト!$E:$E,0))),"")</f>
        <v/>
      </c>
      <c r="U1617" s="2" t="str">
        <f>IF($B1617="","",RIGHT($G1617*1000+200+COUNTIF($G$2:$G1617,$G1617),9))</f>
        <v/>
      </c>
      <c r="V1617" s="2" t="str">
        <f>IF(OR($B1617="",設定!$I$15="",設定!$I$15="独立"),"",IF($M1617="","　－　",IF($L1617="",IF(設定!$I$15="所・名","　－　・"&amp;$M1617,IF(設定!$I$15="所/名","　－　 / "&amp;$M1617,IF(設定!$I$15="(所)名","(　－　) "&amp;$M1617,IF(設定!$I$15="名・所",$M1617&amp;"・　－　",IF(設定!$I$15="名/所",$M1617&amp;" / 　－　",IF(設定!$I$15="名(所)",$M1617&amp;"(　－　)")))))),IF(設定!$I$15="所・名",INDEX(リスト!$S$2:$S$48,MATCH($L1617,リスト!$R$2:$R$48,0))&amp;"・"&amp;$M1617,IF(設定!$I$15="所/名",INDEX(リスト!$S$2:$S$48,MATCH($L1617,リスト!$R$2:$R$48,0))&amp;" / "&amp;$M1617,IF(設定!$I$15="(所)名","("&amp;INDEX(リスト!$S$2:$S$48,MATCH($L1617,リスト!$R$2:$R$48,0))&amp;") "&amp;$M1617,IF(設定!$I$15="名・所",$M1617&amp;"・"&amp;INDEX(リスト!$S$2:$S$48,MATCH($L1617,リスト!$R$2:$R$48,0)),IF(設定!$I$15="名/所",$M1617&amp;" / "&amp;INDEX(リスト!$S$2:$S$48,MATCH($L1617,リスト!$R$2:$R$48,0)),IF(設定!$I$15="名(所)",$M1617&amp;" ("&amp;INDEX(リスト!$S$2:$S$48,MATCH($L1617,リスト!$R$2:$R$48,0))&amp;")")))))))))</f>
        <v/>
      </c>
    </row>
    <row r="1618" spans="15:22" x14ac:dyDescent="0.4">
      <c r="O1618" s="2" t="str">
        <f>IFERROR(IF($B1618="","",INDEX(所属情報!$E:$E,MATCH($A1618,所属情報!$A:$A,0))),"")</f>
        <v/>
      </c>
      <c r="P1618" s="2" t="str">
        <f t="shared" si="75"/>
        <v/>
      </c>
      <c r="Q1618" s="2" t="str">
        <f t="shared" si="76"/>
        <v/>
      </c>
      <c r="R1618" s="2" t="str">
        <f t="shared" si="77"/>
        <v/>
      </c>
      <c r="S1618" s="2" t="str">
        <f>IFERROR(IF($F1618="","",INDEX(リスト!$C:$C,MATCH($F1618,リスト!$B:$B,0))),"")</f>
        <v/>
      </c>
      <c r="T1618" s="2" t="str">
        <f>IFERROR(IF($K1618="","",INDEX(リスト!$F:$F,MATCH($K1618,リスト!$E:$E,0))),"")</f>
        <v/>
      </c>
      <c r="U1618" s="2" t="str">
        <f>IF($B1618="","",RIGHT($G1618*1000+200+COUNTIF($G$2:$G1618,$G1618),9))</f>
        <v/>
      </c>
      <c r="V1618" s="2" t="str">
        <f>IF(OR($B1618="",設定!$I$15="",設定!$I$15="独立"),"",IF($M1618="","　－　",IF($L1618="",IF(設定!$I$15="所・名","　－　・"&amp;$M1618,IF(設定!$I$15="所/名","　－　 / "&amp;$M1618,IF(設定!$I$15="(所)名","(　－　) "&amp;$M1618,IF(設定!$I$15="名・所",$M1618&amp;"・　－　",IF(設定!$I$15="名/所",$M1618&amp;" / 　－　",IF(設定!$I$15="名(所)",$M1618&amp;"(　－　)")))))),IF(設定!$I$15="所・名",INDEX(リスト!$S$2:$S$48,MATCH($L1618,リスト!$R$2:$R$48,0))&amp;"・"&amp;$M1618,IF(設定!$I$15="所/名",INDEX(リスト!$S$2:$S$48,MATCH($L1618,リスト!$R$2:$R$48,0))&amp;" / "&amp;$M1618,IF(設定!$I$15="(所)名","("&amp;INDEX(リスト!$S$2:$S$48,MATCH($L1618,リスト!$R$2:$R$48,0))&amp;") "&amp;$M1618,IF(設定!$I$15="名・所",$M1618&amp;"・"&amp;INDEX(リスト!$S$2:$S$48,MATCH($L1618,リスト!$R$2:$R$48,0)),IF(設定!$I$15="名/所",$M1618&amp;" / "&amp;INDEX(リスト!$S$2:$S$48,MATCH($L1618,リスト!$R$2:$R$48,0)),IF(設定!$I$15="名(所)",$M1618&amp;" ("&amp;INDEX(リスト!$S$2:$S$48,MATCH($L1618,リスト!$R$2:$R$48,0))&amp;")")))))))))</f>
        <v/>
      </c>
    </row>
    <row r="1619" spans="15:22" x14ac:dyDescent="0.4">
      <c r="O1619" s="2" t="str">
        <f>IFERROR(IF($B1619="","",INDEX(所属情報!$E:$E,MATCH($A1619,所属情報!$A:$A,0))),"")</f>
        <v/>
      </c>
      <c r="P1619" s="2" t="str">
        <f t="shared" si="75"/>
        <v/>
      </c>
      <c r="Q1619" s="2" t="str">
        <f t="shared" si="76"/>
        <v/>
      </c>
      <c r="R1619" s="2" t="str">
        <f t="shared" si="77"/>
        <v/>
      </c>
      <c r="S1619" s="2" t="str">
        <f>IFERROR(IF($F1619="","",INDEX(リスト!$C:$C,MATCH($F1619,リスト!$B:$B,0))),"")</f>
        <v/>
      </c>
      <c r="T1619" s="2" t="str">
        <f>IFERROR(IF($K1619="","",INDEX(リスト!$F:$F,MATCH($K1619,リスト!$E:$E,0))),"")</f>
        <v/>
      </c>
      <c r="U1619" s="2" t="str">
        <f>IF($B1619="","",RIGHT($G1619*1000+200+COUNTIF($G$2:$G1619,$G1619),9))</f>
        <v/>
      </c>
      <c r="V1619" s="2" t="str">
        <f>IF(OR($B1619="",設定!$I$15="",設定!$I$15="独立"),"",IF($M1619="","　－　",IF($L1619="",IF(設定!$I$15="所・名","　－　・"&amp;$M1619,IF(設定!$I$15="所/名","　－　 / "&amp;$M1619,IF(設定!$I$15="(所)名","(　－　) "&amp;$M1619,IF(設定!$I$15="名・所",$M1619&amp;"・　－　",IF(設定!$I$15="名/所",$M1619&amp;" / 　－　",IF(設定!$I$15="名(所)",$M1619&amp;"(　－　)")))))),IF(設定!$I$15="所・名",INDEX(リスト!$S$2:$S$48,MATCH($L1619,リスト!$R$2:$R$48,0))&amp;"・"&amp;$M1619,IF(設定!$I$15="所/名",INDEX(リスト!$S$2:$S$48,MATCH($L1619,リスト!$R$2:$R$48,0))&amp;" / "&amp;$M1619,IF(設定!$I$15="(所)名","("&amp;INDEX(リスト!$S$2:$S$48,MATCH($L1619,リスト!$R$2:$R$48,0))&amp;") "&amp;$M1619,IF(設定!$I$15="名・所",$M1619&amp;"・"&amp;INDEX(リスト!$S$2:$S$48,MATCH($L1619,リスト!$R$2:$R$48,0)),IF(設定!$I$15="名/所",$M1619&amp;" / "&amp;INDEX(リスト!$S$2:$S$48,MATCH($L1619,リスト!$R$2:$R$48,0)),IF(設定!$I$15="名(所)",$M1619&amp;" ("&amp;INDEX(リスト!$S$2:$S$48,MATCH($L1619,リスト!$R$2:$R$48,0))&amp;")")))))))))</f>
        <v/>
      </c>
    </row>
    <row r="1620" spans="15:22" x14ac:dyDescent="0.4">
      <c r="O1620" s="2" t="str">
        <f>IFERROR(IF($B1620="","",INDEX(所属情報!$E:$E,MATCH($A1620,所属情報!$A:$A,0))),"")</f>
        <v/>
      </c>
      <c r="P1620" s="2" t="str">
        <f t="shared" si="75"/>
        <v/>
      </c>
      <c r="Q1620" s="2" t="str">
        <f t="shared" si="76"/>
        <v/>
      </c>
      <c r="R1620" s="2" t="str">
        <f t="shared" si="77"/>
        <v/>
      </c>
      <c r="S1620" s="2" t="str">
        <f>IFERROR(IF($F1620="","",INDEX(リスト!$C:$C,MATCH($F1620,リスト!$B:$B,0))),"")</f>
        <v/>
      </c>
      <c r="T1620" s="2" t="str">
        <f>IFERROR(IF($K1620="","",INDEX(リスト!$F:$F,MATCH($K1620,リスト!$E:$E,0))),"")</f>
        <v/>
      </c>
      <c r="U1620" s="2" t="str">
        <f>IF($B1620="","",RIGHT($G1620*1000+200+COUNTIF($G$2:$G1620,$G1620),9))</f>
        <v/>
      </c>
      <c r="V1620" s="2" t="str">
        <f>IF(OR($B1620="",設定!$I$15="",設定!$I$15="独立"),"",IF($M1620="","　－　",IF($L1620="",IF(設定!$I$15="所・名","　－　・"&amp;$M1620,IF(設定!$I$15="所/名","　－　 / "&amp;$M1620,IF(設定!$I$15="(所)名","(　－　) "&amp;$M1620,IF(設定!$I$15="名・所",$M1620&amp;"・　－　",IF(設定!$I$15="名/所",$M1620&amp;" / 　－　",IF(設定!$I$15="名(所)",$M1620&amp;"(　－　)")))))),IF(設定!$I$15="所・名",INDEX(リスト!$S$2:$S$48,MATCH($L1620,リスト!$R$2:$R$48,0))&amp;"・"&amp;$M1620,IF(設定!$I$15="所/名",INDEX(リスト!$S$2:$S$48,MATCH($L1620,リスト!$R$2:$R$48,0))&amp;" / "&amp;$M1620,IF(設定!$I$15="(所)名","("&amp;INDEX(リスト!$S$2:$S$48,MATCH($L1620,リスト!$R$2:$R$48,0))&amp;") "&amp;$M1620,IF(設定!$I$15="名・所",$M1620&amp;"・"&amp;INDEX(リスト!$S$2:$S$48,MATCH($L1620,リスト!$R$2:$R$48,0)),IF(設定!$I$15="名/所",$M1620&amp;" / "&amp;INDEX(リスト!$S$2:$S$48,MATCH($L1620,リスト!$R$2:$R$48,0)),IF(設定!$I$15="名(所)",$M1620&amp;" ("&amp;INDEX(リスト!$S$2:$S$48,MATCH($L1620,リスト!$R$2:$R$48,0))&amp;")")))))))))</f>
        <v/>
      </c>
    </row>
    <row r="1621" spans="15:22" x14ac:dyDescent="0.4">
      <c r="O1621" s="2" t="str">
        <f>IFERROR(IF($B1621="","",INDEX(所属情報!$E:$E,MATCH($A1621,所属情報!$A:$A,0))),"")</f>
        <v/>
      </c>
      <c r="P1621" s="2" t="str">
        <f t="shared" si="75"/>
        <v/>
      </c>
      <c r="Q1621" s="2" t="str">
        <f t="shared" si="76"/>
        <v/>
      </c>
      <c r="R1621" s="2" t="str">
        <f t="shared" si="77"/>
        <v/>
      </c>
      <c r="S1621" s="2" t="str">
        <f>IFERROR(IF($F1621="","",INDEX(リスト!$C:$C,MATCH($F1621,リスト!$B:$B,0))),"")</f>
        <v/>
      </c>
      <c r="T1621" s="2" t="str">
        <f>IFERROR(IF($K1621="","",INDEX(リスト!$F:$F,MATCH($K1621,リスト!$E:$E,0))),"")</f>
        <v/>
      </c>
      <c r="U1621" s="2" t="str">
        <f>IF($B1621="","",RIGHT($G1621*1000+200+COUNTIF($G$2:$G1621,$G1621),9))</f>
        <v/>
      </c>
      <c r="V1621" s="2" t="str">
        <f>IF(OR($B1621="",設定!$I$15="",設定!$I$15="独立"),"",IF($M1621="","　－　",IF($L1621="",IF(設定!$I$15="所・名","　－　・"&amp;$M1621,IF(設定!$I$15="所/名","　－　 / "&amp;$M1621,IF(設定!$I$15="(所)名","(　－　) "&amp;$M1621,IF(設定!$I$15="名・所",$M1621&amp;"・　－　",IF(設定!$I$15="名/所",$M1621&amp;" / 　－　",IF(設定!$I$15="名(所)",$M1621&amp;"(　－　)")))))),IF(設定!$I$15="所・名",INDEX(リスト!$S$2:$S$48,MATCH($L1621,リスト!$R$2:$R$48,0))&amp;"・"&amp;$M1621,IF(設定!$I$15="所/名",INDEX(リスト!$S$2:$S$48,MATCH($L1621,リスト!$R$2:$R$48,0))&amp;" / "&amp;$M1621,IF(設定!$I$15="(所)名","("&amp;INDEX(リスト!$S$2:$S$48,MATCH($L1621,リスト!$R$2:$R$48,0))&amp;") "&amp;$M1621,IF(設定!$I$15="名・所",$M1621&amp;"・"&amp;INDEX(リスト!$S$2:$S$48,MATCH($L1621,リスト!$R$2:$R$48,0)),IF(設定!$I$15="名/所",$M1621&amp;" / "&amp;INDEX(リスト!$S$2:$S$48,MATCH($L1621,リスト!$R$2:$R$48,0)),IF(設定!$I$15="名(所)",$M1621&amp;" ("&amp;INDEX(リスト!$S$2:$S$48,MATCH($L1621,リスト!$R$2:$R$48,0))&amp;")")))))))))</f>
        <v/>
      </c>
    </row>
    <row r="1622" spans="15:22" x14ac:dyDescent="0.4">
      <c r="O1622" s="2" t="str">
        <f>IFERROR(IF($B1622="","",INDEX(所属情報!$E:$E,MATCH($A1622,所属情報!$A:$A,0))),"")</f>
        <v/>
      </c>
      <c r="P1622" s="2" t="str">
        <f t="shared" si="75"/>
        <v/>
      </c>
      <c r="Q1622" s="2" t="str">
        <f t="shared" si="76"/>
        <v/>
      </c>
      <c r="R1622" s="2" t="str">
        <f t="shared" si="77"/>
        <v/>
      </c>
      <c r="S1622" s="2" t="str">
        <f>IFERROR(IF($F1622="","",INDEX(リスト!$C:$C,MATCH($F1622,リスト!$B:$B,0))),"")</f>
        <v/>
      </c>
      <c r="T1622" s="2" t="str">
        <f>IFERROR(IF($K1622="","",INDEX(リスト!$F:$F,MATCH($K1622,リスト!$E:$E,0))),"")</f>
        <v/>
      </c>
      <c r="U1622" s="2" t="str">
        <f>IF($B1622="","",RIGHT($G1622*1000+200+COUNTIF($G$2:$G1622,$G1622),9))</f>
        <v/>
      </c>
      <c r="V1622" s="2" t="str">
        <f>IF(OR($B1622="",設定!$I$15="",設定!$I$15="独立"),"",IF($M1622="","　－　",IF($L1622="",IF(設定!$I$15="所・名","　－　・"&amp;$M1622,IF(設定!$I$15="所/名","　－　 / "&amp;$M1622,IF(設定!$I$15="(所)名","(　－　) "&amp;$M1622,IF(設定!$I$15="名・所",$M1622&amp;"・　－　",IF(設定!$I$15="名/所",$M1622&amp;" / 　－　",IF(設定!$I$15="名(所)",$M1622&amp;"(　－　)")))))),IF(設定!$I$15="所・名",INDEX(リスト!$S$2:$S$48,MATCH($L1622,リスト!$R$2:$R$48,0))&amp;"・"&amp;$M1622,IF(設定!$I$15="所/名",INDEX(リスト!$S$2:$S$48,MATCH($L1622,リスト!$R$2:$R$48,0))&amp;" / "&amp;$M1622,IF(設定!$I$15="(所)名","("&amp;INDEX(リスト!$S$2:$S$48,MATCH($L1622,リスト!$R$2:$R$48,0))&amp;") "&amp;$M1622,IF(設定!$I$15="名・所",$M1622&amp;"・"&amp;INDEX(リスト!$S$2:$S$48,MATCH($L1622,リスト!$R$2:$R$48,0)),IF(設定!$I$15="名/所",$M1622&amp;" / "&amp;INDEX(リスト!$S$2:$S$48,MATCH($L1622,リスト!$R$2:$R$48,0)),IF(設定!$I$15="名(所)",$M1622&amp;" ("&amp;INDEX(リスト!$S$2:$S$48,MATCH($L1622,リスト!$R$2:$R$48,0))&amp;")")))))))))</f>
        <v/>
      </c>
    </row>
    <row r="1623" spans="15:22" x14ac:dyDescent="0.4">
      <c r="O1623" s="2" t="str">
        <f>IFERROR(IF($B1623="","",INDEX(所属情報!$E:$E,MATCH($A1623,所属情報!$A:$A,0))),"")</f>
        <v/>
      </c>
      <c r="P1623" s="2" t="str">
        <f t="shared" si="75"/>
        <v/>
      </c>
      <c r="Q1623" s="2" t="str">
        <f t="shared" si="76"/>
        <v/>
      </c>
      <c r="R1623" s="2" t="str">
        <f t="shared" si="77"/>
        <v/>
      </c>
      <c r="S1623" s="2" t="str">
        <f>IFERROR(IF($F1623="","",INDEX(リスト!$C:$C,MATCH($F1623,リスト!$B:$B,0))),"")</f>
        <v/>
      </c>
      <c r="T1623" s="2" t="str">
        <f>IFERROR(IF($K1623="","",INDEX(リスト!$F:$F,MATCH($K1623,リスト!$E:$E,0))),"")</f>
        <v/>
      </c>
      <c r="U1623" s="2" t="str">
        <f>IF($B1623="","",RIGHT($G1623*1000+200+COUNTIF($G$2:$G1623,$G1623),9))</f>
        <v/>
      </c>
      <c r="V1623" s="2" t="str">
        <f>IF(OR($B1623="",設定!$I$15="",設定!$I$15="独立"),"",IF($M1623="","　－　",IF($L1623="",IF(設定!$I$15="所・名","　－　・"&amp;$M1623,IF(設定!$I$15="所/名","　－　 / "&amp;$M1623,IF(設定!$I$15="(所)名","(　－　) "&amp;$M1623,IF(設定!$I$15="名・所",$M1623&amp;"・　－　",IF(設定!$I$15="名/所",$M1623&amp;" / 　－　",IF(設定!$I$15="名(所)",$M1623&amp;"(　－　)")))))),IF(設定!$I$15="所・名",INDEX(リスト!$S$2:$S$48,MATCH($L1623,リスト!$R$2:$R$48,0))&amp;"・"&amp;$M1623,IF(設定!$I$15="所/名",INDEX(リスト!$S$2:$S$48,MATCH($L1623,リスト!$R$2:$R$48,0))&amp;" / "&amp;$M1623,IF(設定!$I$15="(所)名","("&amp;INDEX(リスト!$S$2:$S$48,MATCH($L1623,リスト!$R$2:$R$48,0))&amp;") "&amp;$M1623,IF(設定!$I$15="名・所",$M1623&amp;"・"&amp;INDEX(リスト!$S$2:$S$48,MATCH($L1623,リスト!$R$2:$R$48,0)),IF(設定!$I$15="名/所",$M1623&amp;" / "&amp;INDEX(リスト!$S$2:$S$48,MATCH($L1623,リスト!$R$2:$R$48,0)),IF(設定!$I$15="名(所)",$M1623&amp;" ("&amp;INDEX(リスト!$S$2:$S$48,MATCH($L1623,リスト!$R$2:$R$48,0))&amp;")")))))))))</f>
        <v/>
      </c>
    </row>
    <row r="1624" spans="15:22" x14ac:dyDescent="0.4">
      <c r="O1624" s="2" t="str">
        <f>IFERROR(IF($B1624="","",INDEX(所属情報!$E:$E,MATCH($A1624,所属情報!$A:$A,0))),"")</f>
        <v/>
      </c>
      <c r="P1624" s="2" t="str">
        <f t="shared" si="75"/>
        <v/>
      </c>
      <c r="Q1624" s="2" t="str">
        <f t="shared" si="76"/>
        <v/>
      </c>
      <c r="R1624" s="2" t="str">
        <f t="shared" si="77"/>
        <v/>
      </c>
      <c r="S1624" s="2" t="str">
        <f>IFERROR(IF($F1624="","",INDEX(リスト!$C:$C,MATCH($F1624,リスト!$B:$B,0))),"")</f>
        <v/>
      </c>
      <c r="T1624" s="2" t="str">
        <f>IFERROR(IF($K1624="","",INDEX(リスト!$F:$F,MATCH($K1624,リスト!$E:$E,0))),"")</f>
        <v/>
      </c>
      <c r="U1624" s="2" t="str">
        <f>IF($B1624="","",RIGHT($G1624*1000+200+COUNTIF($G$2:$G1624,$G1624),9))</f>
        <v/>
      </c>
      <c r="V1624" s="2" t="str">
        <f>IF(OR($B1624="",設定!$I$15="",設定!$I$15="独立"),"",IF($M1624="","　－　",IF($L1624="",IF(設定!$I$15="所・名","　－　・"&amp;$M1624,IF(設定!$I$15="所/名","　－　 / "&amp;$M1624,IF(設定!$I$15="(所)名","(　－　) "&amp;$M1624,IF(設定!$I$15="名・所",$M1624&amp;"・　－　",IF(設定!$I$15="名/所",$M1624&amp;" / 　－　",IF(設定!$I$15="名(所)",$M1624&amp;"(　－　)")))))),IF(設定!$I$15="所・名",INDEX(リスト!$S$2:$S$48,MATCH($L1624,リスト!$R$2:$R$48,0))&amp;"・"&amp;$M1624,IF(設定!$I$15="所/名",INDEX(リスト!$S$2:$S$48,MATCH($L1624,リスト!$R$2:$R$48,0))&amp;" / "&amp;$M1624,IF(設定!$I$15="(所)名","("&amp;INDEX(リスト!$S$2:$S$48,MATCH($L1624,リスト!$R$2:$R$48,0))&amp;") "&amp;$M1624,IF(設定!$I$15="名・所",$M1624&amp;"・"&amp;INDEX(リスト!$S$2:$S$48,MATCH($L1624,リスト!$R$2:$R$48,0)),IF(設定!$I$15="名/所",$M1624&amp;" / "&amp;INDEX(リスト!$S$2:$S$48,MATCH($L1624,リスト!$R$2:$R$48,0)),IF(設定!$I$15="名(所)",$M1624&amp;" ("&amp;INDEX(リスト!$S$2:$S$48,MATCH($L1624,リスト!$R$2:$R$48,0))&amp;")")))))))))</f>
        <v/>
      </c>
    </row>
    <row r="1625" spans="15:22" x14ac:dyDescent="0.4">
      <c r="O1625" s="2" t="str">
        <f>IFERROR(IF($B1625="","",INDEX(所属情報!$E:$E,MATCH($A1625,所属情報!$A:$A,0))),"")</f>
        <v/>
      </c>
      <c r="P1625" s="2" t="str">
        <f t="shared" si="75"/>
        <v/>
      </c>
      <c r="Q1625" s="2" t="str">
        <f t="shared" si="76"/>
        <v/>
      </c>
      <c r="R1625" s="2" t="str">
        <f t="shared" si="77"/>
        <v/>
      </c>
      <c r="S1625" s="2" t="str">
        <f>IFERROR(IF($F1625="","",INDEX(リスト!$C:$C,MATCH($F1625,リスト!$B:$B,0))),"")</f>
        <v/>
      </c>
      <c r="T1625" s="2" t="str">
        <f>IFERROR(IF($K1625="","",INDEX(リスト!$F:$F,MATCH($K1625,リスト!$E:$E,0))),"")</f>
        <v/>
      </c>
      <c r="U1625" s="2" t="str">
        <f>IF($B1625="","",RIGHT($G1625*1000+200+COUNTIF($G$2:$G1625,$G1625),9))</f>
        <v/>
      </c>
      <c r="V1625" s="2" t="str">
        <f>IF(OR($B1625="",設定!$I$15="",設定!$I$15="独立"),"",IF($M1625="","　－　",IF($L1625="",IF(設定!$I$15="所・名","　－　・"&amp;$M1625,IF(設定!$I$15="所/名","　－　 / "&amp;$M1625,IF(設定!$I$15="(所)名","(　－　) "&amp;$M1625,IF(設定!$I$15="名・所",$M1625&amp;"・　－　",IF(設定!$I$15="名/所",$M1625&amp;" / 　－　",IF(設定!$I$15="名(所)",$M1625&amp;"(　－　)")))))),IF(設定!$I$15="所・名",INDEX(リスト!$S$2:$S$48,MATCH($L1625,リスト!$R$2:$R$48,0))&amp;"・"&amp;$M1625,IF(設定!$I$15="所/名",INDEX(リスト!$S$2:$S$48,MATCH($L1625,リスト!$R$2:$R$48,0))&amp;" / "&amp;$M1625,IF(設定!$I$15="(所)名","("&amp;INDEX(リスト!$S$2:$S$48,MATCH($L1625,リスト!$R$2:$R$48,0))&amp;") "&amp;$M1625,IF(設定!$I$15="名・所",$M1625&amp;"・"&amp;INDEX(リスト!$S$2:$S$48,MATCH($L1625,リスト!$R$2:$R$48,0)),IF(設定!$I$15="名/所",$M1625&amp;" / "&amp;INDEX(リスト!$S$2:$S$48,MATCH($L1625,リスト!$R$2:$R$48,0)),IF(設定!$I$15="名(所)",$M1625&amp;" ("&amp;INDEX(リスト!$S$2:$S$48,MATCH($L1625,リスト!$R$2:$R$48,0))&amp;")")))))))))</f>
        <v/>
      </c>
    </row>
    <row r="1626" spans="15:22" x14ac:dyDescent="0.4">
      <c r="O1626" s="2" t="str">
        <f>IFERROR(IF($B1626="","",INDEX(所属情報!$E:$E,MATCH($A1626,所属情報!$A:$A,0))),"")</f>
        <v/>
      </c>
      <c r="P1626" s="2" t="str">
        <f t="shared" si="75"/>
        <v/>
      </c>
      <c r="Q1626" s="2" t="str">
        <f t="shared" si="76"/>
        <v/>
      </c>
      <c r="R1626" s="2" t="str">
        <f t="shared" si="77"/>
        <v/>
      </c>
      <c r="S1626" s="2" t="str">
        <f>IFERROR(IF($F1626="","",INDEX(リスト!$C:$C,MATCH($F1626,リスト!$B:$B,0))),"")</f>
        <v/>
      </c>
      <c r="T1626" s="2" t="str">
        <f>IFERROR(IF($K1626="","",INDEX(リスト!$F:$F,MATCH($K1626,リスト!$E:$E,0))),"")</f>
        <v/>
      </c>
      <c r="U1626" s="2" t="str">
        <f>IF($B1626="","",RIGHT($G1626*1000+200+COUNTIF($G$2:$G1626,$G1626),9))</f>
        <v/>
      </c>
      <c r="V1626" s="2" t="str">
        <f>IF(OR($B1626="",設定!$I$15="",設定!$I$15="独立"),"",IF($M1626="","　－　",IF($L1626="",IF(設定!$I$15="所・名","　－　・"&amp;$M1626,IF(設定!$I$15="所/名","　－　 / "&amp;$M1626,IF(設定!$I$15="(所)名","(　－　) "&amp;$M1626,IF(設定!$I$15="名・所",$M1626&amp;"・　－　",IF(設定!$I$15="名/所",$M1626&amp;" / 　－　",IF(設定!$I$15="名(所)",$M1626&amp;"(　－　)")))))),IF(設定!$I$15="所・名",INDEX(リスト!$S$2:$S$48,MATCH($L1626,リスト!$R$2:$R$48,0))&amp;"・"&amp;$M1626,IF(設定!$I$15="所/名",INDEX(リスト!$S$2:$S$48,MATCH($L1626,リスト!$R$2:$R$48,0))&amp;" / "&amp;$M1626,IF(設定!$I$15="(所)名","("&amp;INDEX(リスト!$S$2:$S$48,MATCH($L1626,リスト!$R$2:$R$48,0))&amp;") "&amp;$M1626,IF(設定!$I$15="名・所",$M1626&amp;"・"&amp;INDEX(リスト!$S$2:$S$48,MATCH($L1626,リスト!$R$2:$R$48,0)),IF(設定!$I$15="名/所",$M1626&amp;" / "&amp;INDEX(リスト!$S$2:$S$48,MATCH($L1626,リスト!$R$2:$R$48,0)),IF(設定!$I$15="名(所)",$M1626&amp;" ("&amp;INDEX(リスト!$S$2:$S$48,MATCH($L1626,リスト!$R$2:$R$48,0))&amp;")")))))))))</f>
        <v/>
      </c>
    </row>
    <row r="1627" spans="15:22" x14ac:dyDescent="0.4">
      <c r="O1627" s="2" t="str">
        <f>IFERROR(IF($B1627="","",INDEX(所属情報!$E:$E,MATCH($A1627,所属情報!$A:$A,0))),"")</f>
        <v/>
      </c>
      <c r="P1627" s="2" t="str">
        <f t="shared" si="75"/>
        <v/>
      </c>
      <c r="Q1627" s="2" t="str">
        <f t="shared" si="76"/>
        <v/>
      </c>
      <c r="R1627" s="2" t="str">
        <f t="shared" si="77"/>
        <v/>
      </c>
      <c r="S1627" s="2" t="str">
        <f>IFERROR(IF($F1627="","",INDEX(リスト!$C:$C,MATCH($F1627,リスト!$B:$B,0))),"")</f>
        <v/>
      </c>
      <c r="T1627" s="2" t="str">
        <f>IFERROR(IF($K1627="","",INDEX(リスト!$F:$F,MATCH($K1627,リスト!$E:$E,0))),"")</f>
        <v/>
      </c>
      <c r="U1627" s="2" t="str">
        <f>IF($B1627="","",RIGHT($G1627*1000+200+COUNTIF($G$2:$G1627,$G1627),9))</f>
        <v/>
      </c>
      <c r="V1627" s="2" t="str">
        <f>IF(OR($B1627="",設定!$I$15="",設定!$I$15="独立"),"",IF($M1627="","　－　",IF($L1627="",IF(設定!$I$15="所・名","　－　・"&amp;$M1627,IF(設定!$I$15="所/名","　－　 / "&amp;$M1627,IF(設定!$I$15="(所)名","(　－　) "&amp;$M1627,IF(設定!$I$15="名・所",$M1627&amp;"・　－　",IF(設定!$I$15="名/所",$M1627&amp;" / 　－　",IF(設定!$I$15="名(所)",$M1627&amp;"(　－　)")))))),IF(設定!$I$15="所・名",INDEX(リスト!$S$2:$S$48,MATCH($L1627,リスト!$R$2:$R$48,0))&amp;"・"&amp;$M1627,IF(設定!$I$15="所/名",INDEX(リスト!$S$2:$S$48,MATCH($L1627,リスト!$R$2:$R$48,0))&amp;" / "&amp;$M1627,IF(設定!$I$15="(所)名","("&amp;INDEX(リスト!$S$2:$S$48,MATCH($L1627,リスト!$R$2:$R$48,0))&amp;") "&amp;$M1627,IF(設定!$I$15="名・所",$M1627&amp;"・"&amp;INDEX(リスト!$S$2:$S$48,MATCH($L1627,リスト!$R$2:$R$48,0)),IF(設定!$I$15="名/所",$M1627&amp;" / "&amp;INDEX(リスト!$S$2:$S$48,MATCH($L1627,リスト!$R$2:$R$48,0)),IF(設定!$I$15="名(所)",$M1627&amp;" ("&amp;INDEX(リスト!$S$2:$S$48,MATCH($L1627,リスト!$R$2:$R$48,0))&amp;")")))))))))</f>
        <v/>
      </c>
    </row>
    <row r="1628" spans="15:22" x14ac:dyDescent="0.4">
      <c r="O1628" s="2" t="str">
        <f>IFERROR(IF($B1628="","",INDEX(所属情報!$E:$E,MATCH($A1628,所属情報!$A:$A,0))),"")</f>
        <v/>
      </c>
      <c r="P1628" s="2" t="str">
        <f t="shared" si="75"/>
        <v/>
      </c>
      <c r="Q1628" s="2" t="str">
        <f t="shared" si="76"/>
        <v/>
      </c>
      <c r="R1628" s="2" t="str">
        <f t="shared" si="77"/>
        <v/>
      </c>
      <c r="S1628" s="2" t="str">
        <f>IFERROR(IF($F1628="","",INDEX(リスト!$C:$C,MATCH($F1628,リスト!$B:$B,0))),"")</f>
        <v/>
      </c>
      <c r="T1628" s="2" t="str">
        <f>IFERROR(IF($K1628="","",INDEX(リスト!$F:$F,MATCH($K1628,リスト!$E:$E,0))),"")</f>
        <v/>
      </c>
      <c r="U1628" s="2" t="str">
        <f>IF($B1628="","",RIGHT($G1628*1000+200+COUNTIF($G$2:$G1628,$G1628),9))</f>
        <v/>
      </c>
      <c r="V1628" s="2" t="str">
        <f>IF(OR($B1628="",設定!$I$15="",設定!$I$15="独立"),"",IF($M1628="","　－　",IF($L1628="",IF(設定!$I$15="所・名","　－　・"&amp;$M1628,IF(設定!$I$15="所/名","　－　 / "&amp;$M1628,IF(設定!$I$15="(所)名","(　－　) "&amp;$M1628,IF(設定!$I$15="名・所",$M1628&amp;"・　－　",IF(設定!$I$15="名/所",$M1628&amp;" / 　－　",IF(設定!$I$15="名(所)",$M1628&amp;"(　－　)")))))),IF(設定!$I$15="所・名",INDEX(リスト!$S$2:$S$48,MATCH($L1628,リスト!$R$2:$R$48,0))&amp;"・"&amp;$M1628,IF(設定!$I$15="所/名",INDEX(リスト!$S$2:$S$48,MATCH($L1628,リスト!$R$2:$R$48,0))&amp;" / "&amp;$M1628,IF(設定!$I$15="(所)名","("&amp;INDEX(リスト!$S$2:$S$48,MATCH($L1628,リスト!$R$2:$R$48,0))&amp;") "&amp;$M1628,IF(設定!$I$15="名・所",$M1628&amp;"・"&amp;INDEX(リスト!$S$2:$S$48,MATCH($L1628,リスト!$R$2:$R$48,0)),IF(設定!$I$15="名/所",$M1628&amp;" / "&amp;INDEX(リスト!$S$2:$S$48,MATCH($L1628,リスト!$R$2:$R$48,0)),IF(設定!$I$15="名(所)",$M1628&amp;" ("&amp;INDEX(リスト!$S$2:$S$48,MATCH($L1628,リスト!$R$2:$R$48,0))&amp;")")))))))))</f>
        <v/>
      </c>
    </row>
    <row r="1629" spans="15:22" x14ac:dyDescent="0.4">
      <c r="O1629" s="2" t="str">
        <f>IFERROR(IF($B1629="","",INDEX(所属情報!$E:$E,MATCH($A1629,所属情報!$A:$A,0))),"")</f>
        <v/>
      </c>
      <c r="P1629" s="2" t="str">
        <f t="shared" si="75"/>
        <v/>
      </c>
      <c r="Q1629" s="2" t="str">
        <f t="shared" si="76"/>
        <v/>
      </c>
      <c r="R1629" s="2" t="str">
        <f t="shared" si="77"/>
        <v/>
      </c>
      <c r="S1629" s="2" t="str">
        <f>IFERROR(IF($F1629="","",INDEX(リスト!$C:$C,MATCH($F1629,リスト!$B:$B,0))),"")</f>
        <v/>
      </c>
      <c r="T1629" s="2" t="str">
        <f>IFERROR(IF($K1629="","",INDEX(リスト!$F:$F,MATCH($K1629,リスト!$E:$E,0))),"")</f>
        <v/>
      </c>
      <c r="U1629" s="2" t="str">
        <f>IF($B1629="","",RIGHT($G1629*1000+200+COUNTIF($G$2:$G1629,$G1629),9))</f>
        <v/>
      </c>
      <c r="V1629" s="2" t="str">
        <f>IF(OR($B1629="",設定!$I$15="",設定!$I$15="独立"),"",IF($M1629="","　－　",IF($L1629="",IF(設定!$I$15="所・名","　－　・"&amp;$M1629,IF(設定!$I$15="所/名","　－　 / "&amp;$M1629,IF(設定!$I$15="(所)名","(　－　) "&amp;$M1629,IF(設定!$I$15="名・所",$M1629&amp;"・　－　",IF(設定!$I$15="名/所",$M1629&amp;" / 　－　",IF(設定!$I$15="名(所)",$M1629&amp;"(　－　)")))))),IF(設定!$I$15="所・名",INDEX(リスト!$S$2:$S$48,MATCH($L1629,リスト!$R$2:$R$48,0))&amp;"・"&amp;$M1629,IF(設定!$I$15="所/名",INDEX(リスト!$S$2:$S$48,MATCH($L1629,リスト!$R$2:$R$48,0))&amp;" / "&amp;$M1629,IF(設定!$I$15="(所)名","("&amp;INDEX(リスト!$S$2:$S$48,MATCH($L1629,リスト!$R$2:$R$48,0))&amp;") "&amp;$M1629,IF(設定!$I$15="名・所",$M1629&amp;"・"&amp;INDEX(リスト!$S$2:$S$48,MATCH($L1629,リスト!$R$2:$R$48,0)),IF(設定!$I$15="名/所",$M1629&amp;" / "&amp;INDEX(リスト!$S$2:$S$48,MATCH($L1629,リスト!$R$2:$R$48,0)),IF(設定!$I$15="名(所)",$M1629&amp;" ("&amp;INDEX(リスト!$S$2:$S$48,MATCH($L1629,リスト!$R$2:$R$48,0))&amp;")")))))))))</f>
        <v/>
      </c>
    </row>
    <row r="1630" spans="15:22" x14ac:dyDescent="0.4">
      <c r="O1630" s="2" t="str">
        <f>IFERROR(IF($B1630="","",INDEX(所属情報!$E:$E,MATCH($A1630,所属情報!$A:$A,0))),"")</f>
        <v/>
      </c>
      <c r="P1630" s="2" t="str">
        <f t="shared" si="75"/>
        <v/>
      </c>
      <c r="Q1630" s="2" t="str">
        <f t="shared" si="76"/>
        <v/>
      </c>
      <c r="R1630" s="2" t="str">
        <f t="shared" si="77"/>
        <v/>
      </c>
      <c r="S1630" s="2" t="str">
        <f>IFERROR(IF($F1630="","",INDEX(リスト!$C:$C,MATCH($F1630,リスト!$B:$B,0))),"")</f>
        <v/>
      </c>
      <c r="T1630" s="2" t="str">
        <f>IFERROR(IF($K1630="","",INDEX(リスト!$F:$F,MATCH($K1630,リスト!$E:$E,0))),"")</f>
        <v/>
      </c>
      <c r="U1630" s="2" t="str">
        <f>IF($B1630="","",RIGHT($G1630*1000+200+COUNTIF($G$2:$G1630,$G1630),9))</f>
        <v/>
      </c>
      <c r="V1630" s="2" t="str">
        <f>IF(OR($B1630="",設定!$I$15="",設定!$I$15="独立"),"",IF($M1630="","　－　",IF($L1630="",IF(設定!$I$15="所・名","　－　・"&amp;$M1630,IF(設定!$I$15="所/名","　－　 / "&amp;$M1630,IF(設定!$I$15="(所)名","(　－　) "&amp;$M1630,IF(設定!$I$15="名・所",$M1630&amp;"・　－　",IF(設定!$I$15="名/所",$M1630&amp;" / 　－　",IF(設定!$I$15="名(所)",$M1630&amp;"(　－　)")))))),IF(設定!$I$15="所・名",INDEX(リスト!$S$2:$S$48,MATCH($L1630,リスト!$R$2:$R$48,0))&amp;"・"&amp;$M1630,IF(設定!$I$15="所/名",INDEX(リスト!$S$2:$S$48,MATCH($L1630,リスト!$R$2:$R$48,0))&amp;" / "&amp;$M1630,IF(設定!$I$15="(所)名","("&amp;INDEX(リスト!$S$2:$S$48,MATCH($L1630,リスト!$R$2:$R$48,0))&amp;") "&amp;$M1630,IF(設定!$I$15="名・所",$M1630&amp;"・"&amp;INDEX(リスト!$S$2:$S$48,MATCH($L1630,リスト!$R$2:$R$48,0)),IF(設定!$I$15="名/所",$M1630&amp;" / "&amp;INDEX(リスト!$S$2:$S$48,MATCH($L1630,リスト!$R$2:$R$48,0)),IF(設定!$I$15="名(所)",$M1630&amp;" ("&amp;INDEX(リスト!$S$2:$S$48,MATCH($L1630,リスト!$R$2:$R$48,0))&amp;")")))))))))</f>
        <v/>
      </c>
    </row>
    <row r="1631" spans="15:22" x14ac:dyDescent="0.4">
      <c r="O1631" s="2" t="str">
        <f>IFERROR(IF($B1631="","",INDEX(所属情報!$E:$E,MATCH($A1631,所属情報!$A:$A,0))),"")</f>
        <v/>
      </c>
      <c r="P1631" s="2" t="str">
        <f t="shared" si="75"/>
        <v/>
      </c>
      <c r="Q1631" s="2" t="str">
        <f t="shared" si="76"/>
        <v/>
      </c>
      <c r="R1631" s="2" t="str">
        <f t="shared" si="77"/>
        <v/>
      </c>
      <c r="S1631" s="2" t="str">
        <f>IFERROR(IF($F1631="","",INDEX(リスト!$C:$C,MATCH($F1631,リスト!$B:$B,0))),"")</f>
        <v/>
      </c>
      <c r="T1631" s="2" t="str">
        <f>IFERROR(IF($K1631="","",INDEX(リスト!$F:$F,MATCH($K1631,リスト!$E:$E,0))),"")</f>
        <v/>
      </c>
      <c r="U1631" s="2" t="str">
        <f>IF($B1631="","",RIGHT($G1631*1000+200+COUNTIF($G$2:$G1631,$G1631),9))</f>
        <v/>
      </c>
      <c r="V1631" s="2" t="str">
        <f>IF(OR($B1631="",設定!$I$15="",設定!$I$15="独立"),"",IF($M1631="","　－　",IF($L1631="",IF(設定!$I$15="所・名","　－　・"&amp;$M1631,IF(設定!$I$15="所/名","　－　 / "&amp;$M1631,IF(設定!$I$15="(所)名","(　－　) "&amp;$M1631,IF(設定!$I$15="名・所",$M1631&amp;"・　－　",IF(設定!$I$15="名/所",$M1631&amp;" / 　－　",IF(設定!$I$15="名(所)",$M1631&amp;"(　－　)")))))),IF(設定!$I$15="所・名",INDEX(リスト!$S$2:$S$48,MATCH($L1631,リスト!$R$2:$R$48,0))&amp;"・"&amp;$M1631,IF(設定!$I$15="所/名",INDEX(リスト!$S$2:$S$48,MATCH($L1631,リスト!$R$2:$R$48,0))&amp;" / "&amp;$M1631,IF(設定!$I$15="(所)名","("&amp;INDEX(リスト!$S$2:$S$48,MATCH($L1631,リスト!$R$2:$R$48,0))&amp;") "&amp;$M1631,IF(設定!$I$15="名・所",$M1631&amp;"・"&amp;INDEX(リスト!$S$2:$S$48,MATCH($L1631,リスト!$R$2:$R$48,0)),IF(設定!$I$15="名/所",$M1631&amp;" / "&amp;INDEX(リスト!$S$2:$S$48,MATCH($L1631,リスト!$R$2:$R$48,0)),IF(設定!$I$15="名(所)",$M1631&amp;" ("&amp;INDEX(リスト!$S$2:$S$48,MATCH($L1631,リスト!$R$2:$R$48,0))&amp;")")))))))))</f>
        <v/>
      </c>
    </row>
    <row r="1632" spans="15:22" x14ac:dyDescent="0.4">
      <c r="O1632" s="2" t="str">
        <f>IFERROR(IF($B1632="","",INDEX(所属情報!$E:$E,MATCH($A1632,所属情報!$A:$A,0))),"")</f>
        <v/>
      </c>
      <c r="P1632" s="2" t="str">
        <f t="shared" si="75"/>
        <v/>
      </c>
      <c r="Q1632" s="2" t="str">
        <f t="shared" si="76"/>
        <v/>
      </c>
      <c r="R1632" s="2" t="str">
        <f t="shared" si="77"/>
        <v/>
      </c>
      <c r="S1632" s="2" t="str">
        <f>IFERROR(IF($F1632="","",INDEX(リスト!$C:$C,MATCH($F1632,リスト!$B:$B,0))),"")</f>
        <v/>
      </c>
      <c r="T1632" s="2" t="str">
        <f>IFERROR(IF($K1632="","",INDEX(リスト!$F:$F,MATCH($K1632,リスト!$E:$E,0))),"")</f>
        <v/>
      </c>
      <c r="U1632" s="2" t="str">
        <f>IF($B1632="","",RIGHT($G1632*1000+200+COUNTIF($G$2:$G1632,$G1632),9))</f>
        <v/>
      </c>
      <c r="V1632" s="2" t="str">
        <f>IF(OR($B1632="",設定!$I$15="",設定!$I$15="独立"),"",IF($M1632="","　－　",IF($L1632="",IF(設定!$I$15="所・名","　－　・"&amp;$M1632,IF(設定!$I$15="所/名","　－　 / "&amp;$M1632,IF(設定!$I$15="(所)名","(　－　) "&amp;$M1632,IF(設定!$I$15="名・所",$M1632&amp;"・　－　",IF(設定!$I$15="名/所",$M1632&amp;" / 　－　",IF(設定!$I$15="名(所)",$M1632&amp;"(　－　)")))))),IF(設定!$I$15="所・名",INDEX(リスト!$S$2:$S$48,MATCH($L1632,リスト!$R$2:$R$48,0))&amp;"・"&amp;$M1632,IF(設定!$I$15="所/名",INDEX(リスト!$S$2:$S$48,MATCH($L1632,リスト!$R$2:$R$48,0))&amp;" / "&amp;$M1632,IF(設定!$I$15="(所)名","("&amp;INDEX(リスト!$S$2:$S$48,MATCH($L1632,リスト!$R$2:$R$48,0))&amp;") "&amp;$M1632,IF(設定!$I$15="名・所",$M1632&amp;"・"&amp;INDEX(リスト!$S$2:$S$48,MATCH($L1632,リスト!$R$2:$R$48,0)),IF(設定!$I$15="名/所",$M1632&amp;" / "&amp;INDEX(リスト!$S$2:$S$48,MATCH($L1632,リスト!$R$2:$R$48,0)),IF(設定!$I$15="名(所)",$M1632&amp;" ("&amp;INDEX(リスト!$S$2:$S$48,MATCH($L1632,リスト!$R$2:$R$48,0))&amp;")")))))))))</f>
        <v/>
      </c>
    </row>
    <row r="1633" spans="15:22" x14ac:dyDescent="0.4">
      <c r="O1633" s="2" t="str">
        <f>IFERROR(IF($B1633="","",INDEX(所属情報!$E:$E,MATCH($A1633,所属情報!$A:$A,0))),"")</f>
        <v/>
      </c>
      <c r="P1633" s="2" t="str">
        <f t="shared" si="75"/>
        <v/>
      </c>
      <c r="Q1633" s="2" t="str">
        <f t="shared" si="76"/>
        <v/>
      </c>
      <c r="R1633" s="2" t="str">
        <f t="shared" si="77"/>
        <v/>
      </c>
      <c r="S1633" s="2" t="str">
        <f>IFERROR(IF($F1633="","",INDEX(リスト!$C:$C,MATCH($F1633,リスト!$B:$B,0))),"")</f>
        <v/>
      </c>
      <c r="T1633" s="2" t="str">
        <f>IFERROR(IF($K1633="","",INDEX(リスト!$F:$F,MATCH($K1633,リスト!$E:$E,0))),"")</f>
        <v/>
      </c>
      <c r="U1633" s="2" t="str">
        <f>IF($B1633="","",RIGHT($G1633*1000+200+COUNTIF($G$2:$G1633,$G1633),9))</f>
        <v/>
      </c>
      <c r="V1633" s="2" t="str">
        <f>IF(OR($B1633="",設定!$I$15="",設定!$I$15="独立"),"",IF($M1633="","　－　",IF($L1633="",IF(設定!$I$15="所・名","　－　・"&amp;$M1633,IF(設定!$I$15="所/名","　－　 / "&amp;$M1633,IF(設定!$I$15="(所)名","(　－　) "&amp;$M1633,IF(設定!$I$15="名・所",$M1633&amp;"・　－　",IF(設定!$I$15="名/所",$M1633&amp;" / 　－　",IF(設定!$I$15="名(所)",$M1633&amp;"(　－　)")))))),IF(設定!$I$15="所・名",INDEX(リスト!$S$2:$S$48,MATCH($L1633,リスト!$R$2:$R$48,0))&amp;"・"&amp;$M1633,IF(設定!$I$15="所/名",INDEX(リスト!$S$2:$S$48,MATCH($L1633,リスト!$R$2:$R$48,0))&amp;" / "&amp;$M1633,IF(設定!$I$15="(所)名","("&amp;INDEX(リスト!$S$2:$S$48,MATCH($L1633,リスト!$R$2:$R$48,0))&amp;") "&amp;$M1633,IF(設定!$I$15="名・所",$M1633&amp;"・"&amp;INDEX(リスト!$S$2:$S$48,MATCH($L1633,リスト!$R$2:$R$48,0)),IF(設定!$I$15="名/所",$M1633&amp;" / "&amp;INDEX(リスト!$S$2:$S$48,MATCH($L1633,リスト!$R$2:$R$48,0)),IF(設定!$I$15="名(所)",$M1633&amp;" ("&amp;INDEX(リスト!$S$2:$S$48,MATCH($L1633,リスト!$R$2:$R$48,0))&amp;")")))))))))</f>
        <v/>
      </c>
    </row>
    <row r="1634" spans="15:22" x14ac:dyDescent="0.4">
      <c r="O1634" s="2" t="str">
        <f>IFERROR(IF($B1634="","",INDEX(所属情報!$E:$E,MATCH($A1634,所属情報!$A:$A,0))),"")</f>
        <v/>
      </c>
      <c r="P1634" s="2" t="str">
        <f t="shared" si="75"/>
        <v/>
      </c>
      <c r="Q1634" s="2" t="str">
        <f t="shared" si="76"/>
        <v/>
      </c>
      <c r="R1634" s="2" t="str">
        <f t="shared" si="77"/>
        <v/>
      </c>
      <c r="S1634" s="2" t="str">
        <f>IFERROR(IF($F1634="","",INDEX(リスト!$C:$C,MATCH($F1634,リスト!$B:$B,0))),"")</f>
        <v/>
      </c>
      <c r="T1634" s="2" t="str">
        <f>IFERROR(IF($K1634="","",INDEX(リスト!$F:$F,MATCH($K1634,リスト!$E:$E,0))),"")</f>
        <v/>
      </c>
      <c r="U1634" s="2" t="str">
        <f>IF($B1634="","",RIGHT($G1634*1000+200+COUNTIF($G$2:$G1634,$G1634),9))</f>
        <v/>
      </c>
      <c r="V1634" s="2" t="str">
        <f>IF(OR($B1634="",設定!$I$15="",設定!$I$15="独立"),"",IF($M1634="","　－　",IF($L1634="",IF(設定!$I$15="所・名","　－　・"&amp;$M1634,IF(設定!$I$15="所/名","　－　 / "&amp;$M1634,IF(設定!$I$15="(所)名","(　－　) "&amp;$M1634,IF(設定!$I$15="名・所",$M1634&amp;"・　－　",IF(設定!$I$15="名/所",$M1634&amp;" / 　－　",IF(設定!$I$15="名(所)",$M1634&amp;"(　－　)")))))),IF(設定!$I$15="所・名",INDEX(リスト!$S$2:$S$48,MATCH($L1634,リスト!$R$2:$R$48,0))&amp;"・"&amp;$M1634,IF(設定!$I$15="所/名",INDEX(リスト!$S$2:$S$48,MATCH($L1634,リスト!$R$2:$R$48,0))&amp;" / "&amp;$M1634,IF(設定!$I$15="(所)名","("&amp;INDEX(リスト!$S$2:$S$48,MATCH($L1634,リスト!$R$2:$R$48,0))&amp;") "&amp;$M1634,IF(設定!$I$15="名・所",$M1634&amp;"・"&amp;INDEX(リスト!$S$2:$S$48,MATCH($L1634,リスト!$R$2:$R$48,0)),IF(設定!$I$15="名/所",$M1634&amp;" / "&amp;INDEX(リスト!$S$2:$S$48,MATCH($L1634,リスト!$R$2:$R$48,0)),IF(設定!$I$15="名(所)",$M1634&amp;" ("&amp;INDEX(リスト!$S$2:$S$48,MATCH($L1634,リスト!$R$2:$R$48,0))&amp;")")))))))))</f>
        <v/>
      </c>
    </row>
    <row r="1635" spans="15:22" x14ac:dyDescent="0.4">
      <c r="O1635" s="2" t="str">
        <f>IFERROR(IF($B1635="","",INDEX(所属情報!$E:$E,MATCH($A1635,所属情報!$A:$A,0))),"")</f>
        <v/>
      </c>
      <c r="P1635" s="2" t="str">
        <f t="shared" si="75"/>
        <v/>
      </c>
      <c r="Q1635" s="2" t="str">
        <f t="shared" si="76"/>
        <v/>
      </c>
      <c r="R1635" s="2" t="str">
        <f t="shared" si="77"/>
        <v/>
      </c>
      <c r="S1635" s="2" t="str">
        <f>IFERROR(IF($F1635="","",INDEX(リスト!$C:$C,MATCH($F1635,リスト!$B:$B,0))),"")</f>
        <v/>
      </c>
      <c r="T1635" s="2" t="str">
        <f>IFERROR(IF($K1635="","",INDEX(リスト!$F:$F,MATCH($K1635,リスト!$E:$E,0))),"")</f>
        <v/>
      </c>
      <c r="U1635" s="2" t="str">
        <f>IF($B1635="","",RIGHT($G1635*1000+200+COUNTIF($G$2:$G1635,$G1635),9))</f>
        <v/>
      </c>
      <c r="V1635" s="2" t="str">
        <f>IF(OR($B1635="",設定!$I$15="",設定!$I$15="独立"),"",IF($M1635="","　－　",IF($L1635="",IF(設定!$I$15="所・名","　－　・"&amp;$M1635,IF(設定!$I$15="所/名","　－　 / "&amp;$M1635,IF(設定!$I$15="(所)名","(　－　) "&amp;$M1635,IF(設定!$I$15="名・所",$M1635&amp;"・　－　",IF(設定!$I$15="名/所",$M1635&amp;" / 　－　",IF(設定!$I$15="名(所)",$M1635&amp;"(　－　)")))))),IF(設定!$I$15="所・名",INDEX(リスト!$S$2:$S$48,MATCH($L1635,リスト!$R$2:$R$48,0))&amp;"・"&amp;$M1635,IF(設定!$I$15="所/名",INDEX(リスト!$S$2:$S$48,MATCH($L1635,リスト!$R$2:$R$48,0))&amp;" / "&amp;$M1635,IF(設定!$I$15="(所)名","("&amp;INDEX(リスト!$S$2:$S$48,MATCH($L1635,リスト!$R$2:$R$48,0))&amp;") "&amp;$M1635,IF(設定!$I$15="名・所",$M1635&amp;"・"&amp;INDEX(リスト!$S$2:$S$48,MATCH($L1635,リスト!$R$2:$R$48,0)),IF(設定!$I$15="名/所",$M1635&amp;" / "&amp;INDEX(リスト!$S$2:$S$48,MATCH($L1635,リスト!$R$2:$R$48,0)),IF(設定!$I$15="名(所)",$M1635&amp;" ("&amp;INDEX(リスト!$S$2:$S$48,MATCH($L1635,リスト!$R$2:$R$48,0))&amp;")")))))))))</f>
        <v/>
      </c>
    </row>
    <row r="1636" spans="15:22" x14ac:dyDescent="0.4">
      <c r="O1636" s="2" t="str">
        <f>IFERROR(IF($B1636="","",INDEX(所属情報!$E:$E,MATCH($A1636,所属情報!$A:$A,0))),"")</f>
        <v/>
      </c>
      <c r="P1636" s="2" t="str">
        <f t="shared" si="75"/>
        <v/>
      </c>
      <c r="Q1636" s="2" t="str">
        <f t="shared" si="76"/>
        <v/>
      </c>
      <c r="R1636" s="2" t="str">
        <f t="shared" si="77"/>
        <v/>
      </c>
      <c r="S1636" s="2" t="str">
        <f>IFERROR(IF($F1636="","",INDEX(リスト!$C:$C,MATCH($F1636,リスト!$B:$B,0))),"")</f>
        <v/>
      </c>
      <c r="T1636" s="2" t="str">
        <f>IFERROR(IF($K1636="","",INDEX(リスト!$F:$F,MATCH($K1636,リスト!$E:$E,0))),"")</f>
        <v/>
      </c>
      <c r="U1636" s="2" t="str">
        <f>IF($B1636="","",RIGHT($G1636*1000+200+COUNTIF($G$2:$G1636,$G1636),9))</f>
        <v/>
      </c>
      <c r="V1636" s="2" t="str">
        <f>IF(OR($B1636="",設定!$I$15="",設定!$I$15="独立"),"",IF($M1636="","　－　",IF($L1636="",IF(設定!$I$15="所・名","　－　・"&amp;$M1636,IF(設定!$I$15="所/名","　－　 / "&amp;$M1636,IF(設定!$I$15="(所)名","(　－　) "&amp;$M1636,IF(設定!$I$15="名・所",$M1636&amp;"・　－　",IF(設定!$I$15="名/所",$M1636&amp;" / 　－　",IF(設定!$I$15="名(所)",$M1636&amp;"(　－　)")))))),IF(設定!$I$15="所・名",INDEX(リスト!$S$2:$S$48,MATCH($L1636,リスト!$R$2:$R$48,0))&amp;"・"&amp;$M1636,IF(設定!$I$15="所/名",INDEX(リスト!$S$2:$S$48,MATCH($L1636,リスト!$R$2:$R$48,0))&amp;" / "&amp;$M1636,IF(設定!$I$15="(所)名","("&amp;INDEX(リスト!$S$2:$S$48,MATCH($L1636,リスト!$R$2:$R$48,0))&amp;") "&amp;$M1636,IF(設定!$I$15="名・所",$M1636&amp;"・"&amp;INDEX(リスト!$S$2:$S$48,MATCH($L1636,リスト!$R$2:$R$48,0)),IF(設定!$I$15="名/所",$M1636&amp;" / "&amp;INDEX(リスト!$S$2:$S$48,MATCH($L1636,リスト!$R$2:$R$48,0)),IF(設定!$I$15="名(所)",$M1636&amp;" ("&amp;INDEX(リスト!$S$2:$S$48,MATCH($L1636,リスト!$R$2:$R$48,0))&amp;")")))))))))</f>
        <v/>
      </c>
    </row>
    <row r="1637" spans="15:22" x14ac:dyDescent="0.4">
      <c r="O1637" s="2" t="str">
        <f>IFERROR(IF($B1637="","",INDEX(所属情報!$E:$E,MATCH($A1637,所属情報!$A:$A,0))),"")</f>
        <v/>
      </c>
      <c r="P1637" s="2" t="str">
        <f t="shared" si="75"/>
        <v/>
      </c>
      <c r="Q1637" s="2" t="str">
        <f t="shared" si="76"/>
        <v/>
      </c>
      <c r="R1637" s="2" t="str">
        <f t="shared" si="77"/>
        <v/>
      </c>
      <c r="S1637" s="2" t="str">
        <f>IFERROR(IF($F1637="","",INDEX(リスト!$C:$C,MATCH($F1637,リスト!$B:$B,0))),"")</f>
        <v/>
      </c>
      <c r="T1637" s="2" t="str">
        <f>IFERROR(IF($K1637="","",INDEX(リスト!$F:$F,MATCH($K1637,リスト!$E:$E,0))),"")</f>
        <v/>
      </c>
      <c r="U1637" s="2" t="str">
        <f>IF($B1637="","",RIGHT($G1637*1000+200+COUNTIF($G$2:$G1637,$G1637),9))</f>
        <v/>
      </c>
      <c r="V1637" s="2" t="str">
        <f>IF(OR($B1637="",設定!$I$15="",設定!$I$15="独立"),"",IF($M1637="","　－　",IF($L1637="",IF(設定!$I$15="所・名","　－　・"&amp;$M1637,IF(設定!$I$15="所/名","　－　 / "&amp;$M1637,IF(設定!$I$15="(所)名","(　－　) "&amp;$M1637,IF(設定!$I$15="名・所",$M1637&amp;"・　－　",IF(設定!$I$15="名/所",$M1637&amp;" / 　－　",IF(設定!$I$15="名(所)",$M1637&amp;"(　－　)")))))),IF(設定!$I$15="所・名",INDEX(リスト!$S$2:$S$48,MATCH($L1637,リスト!$R$2:$R$48,0))&amp;"・"&amp;$M1637,IF(設定!$I$15="所/名",INDEX(リスト!$S$2:$S$48,MATCH($L1637,リスト!$R$2:$R$48,0))&amp;" / "&amp;$M1637,IF(設定!$I$15="(所)名","("&amp;INDEX(リスト!$S$2:$S$48,MATCH($L1637,リスト!$R$2:$R$48,0))&amp;") "&amp;$M1637,IF(設定!$I$15="名・所",$M1637&amp;"・"&amp;INDEX(リスト!$S$2:$S$48,MATCH($L1637,リスト!$R$2:$R$48,0)),IF(設定!$I$15="名/所",$M1637&amp;" / "&amp;INDEX(リスト!$S$2:$S$48,MATCH($L1637,リスト!$R$2:$R$48,0)),IF(設定!$I$15="名(所)",$M1637&amp;" ("&amp;INDEX(リスト!$S$2:$S$48,MATCH($L1637,リスト!$R$2:$R$48,0))&amp;")")))))))))</f>
        <v/>
      </c>
    </row>
    <row r="1638" spans="15:22" x14ac:dyDescent="0.4">
      <c r="O1638" s="2" t="str">
        <f>IFERROR(IF($B1638="","",INDEX(所属情報!$E:$E,MATCH($A1638,所属情報!$A:$A,0))),"")</f>
        <v/>
      </c>
      <c r="P1638" s="2" t="str">
        <f t="shared" si="75"/>
        <v/>
      </c>
      <c r="Q1638" s="2" t="str">
        <f t="shared" si="76"/>
        <v/>
      </c>
      <c r="R1638" s="2" t="str">
        <f t="shared" si="77"/>
        <v/>
      </c>
      <c r="S1638" s="2" t="str">
        <f>IFERROR(IF($F1638="","",INDEX(リスト!$C:$C,MATCH($F1638,リスト!$B:$B,0))),"")</f>
        <v/>
      </c>
      <c r="T1638" s="2" t="str">
        <f>IFERROR(IF($K1638="","",INDEX(リスト!$F:$F,MATCH($K1638,リスト!$E:$E,0))),"")</f>
        <v/>
      </c>
      <c r="U1638" s="2" t="str">
        <f>IF($B1638="","",RIGHT($G1638*1000+200+COUNTIF($G$2:$G1638,$G1638),9))</f>
        <v/>
      </c>
      <c r="V1638" s="2" t="str">
        <f>IF(OR($B1638="",設定!$I$15="",設定!$I$15="独立"),"",IF($M1638="","　－　",IF($L1638="",IF(設定!$I$15="所・名","　－　・"&amp;$M1638,IF(設定!$I$15="所/名","　－　 / "&amp;$M1638,IF(設定!$I$15="(所)名","(　－　) "&amp;$M1638,IF(設定!$I$15="名・所",$M1638&amp;"・　－　",IF(設定!$I$15="名/所",$M1638&amp;" / 　－　",IF(設定!$I$15="名(所)",$M1638&amp;"(　－　)")))))),IF(設定!$I$15="所・名",INDEX(リスト!$S$2:$S$48,MATCH($L1638,リスト!$R$2:$R$48,0))&amp;"・"&amp;$M1638,IF(設定!$I$15="所/名",INDEX(リスト!$S$2:$S$48,MATCH($L1638,リスト!$R$2:$R$48,0))&amp;" / "&amp;$M1638,IF(設定!$I$15="(所)名","("&amp;INDEX(リスト!$S$2:$S$48,MATCH($L1638,リスト!$R$2:$R$48,0))&amp;") "&amp;$M1638,IF(設定!$I$15="名・所",$M1638&amp;"・"&amp;INDEX(リスト!$S$2:$S$48,MATCH($L1638,リスト!$R$2:$R$48,0)),IF(設定!$I$15="名/所",$M1638&amp;" / "&amp;INDEX(リスト!$S$2:$S$48,MATCH($L1638,リスト!$R$2:$R$48,0)),IF(設定!$I$15="名(所)",$M1638&amp;" ("&amp;INDEX(リスト!$S$2:$S$48,MATCH($L1638,リスト!$R$2:$R$48,0))&amp;")")))))))))</f>
        <v/>
      </c>
    </row>
    <row r="1639" spans="15:22" x14ac:dyDescent="0.4">
      <c r="O1639" s="2" t="str">
        <f>IFERROR(IF($B1639="","",INDEX(所属情報!$E:$E,MATCH($A1639,所属情報!$A:$A,0))),"")</f>
        <v/>
      </c>
      <c r="P1639" s="2" t="str">
        <f t="shared" si="75"/>
        <v/>
      </c>
      <c r="Q1639" s="2" t="str">
        <f t="shared" si="76"/>
        <v/>
      </c>
      <c r="R1639" s="2" t="str">
        <f t="shared" si="77"/>
        <v/>
      </c>
      <c r="S1639" s="2" t="str">
        <f>IFERROR(IF($F1639="","",INDEX(リスト!$C:$C,MATCH($F1639,リスト!$B:$B,0))),"")</f>
        <v/>
      </c>
      <c r="T1639" s="2" t="str">
        <f>IFERROR(IF($K1639="","",INDEX(リスト!$F:$F,MATCH($K1639,リスト!$E:$E,0))),"")</f>
        <v/>
      </c>
      <c r="U1639" s="2" t="str">
        <f>IF($B1639="","",RIGHT($G1639*1000+200+COUNTIF($G$2:$G1639,$G1639),9))</f>
        <v/>
      </c>
      <c r="V1639" s="2" t="str">
        <f>IF(OR($B1639="",設定!$I$15="",設定!$I$15="独立"),"",IF($M1639="","　－　",IF($L1639="",IF(設定!$I$15="所・名","　－　・"&amp;$M1639,IF(設定!$I$15="所/名","　－　 / "&amp;$M1639,IF(設定!$I$15="(所)名","(　－　) "&amp;$M1639,IF(設定!$I$15="名・所",$M1639&amp;"・　－　",IF(設定!$I$15="名/所",$M1639&amp;" / 　－　",IF(設定!$I$15="名(所)",$M1639&amp;"(　－　)")))))),IF(設定!$I$15="所・名",INDEX(リスト!$S$2:$S$48,MATCH($L1639,リスト!$R$2:$R$48,0))&amp;"・"&amp;$M1639,IF(設定!$I$15="所/名",INDEX(リスト!$S$2:$S$48,MATCH($L1639,リスト!$R$2:$R$48,0))&amp;" / "&amp;$M1639,IF(設定!$I$15="(所)名","("&amp;INDEX(リスト!$S$2:$S$48,MATCH($L1639,リスト!$R$2:$R$48,0))&amp;") "&amp;$M1639,IF(設定!$I$15="名・所",$M1639&amp;"・"&amp;INDEX(リスト!$S$2:$S$48,MATCH($L1639,リスト!$R$2:$R$48,0)),IF(設定!$I$15="名/所",$M1639&amp;" / "&amp;INDEX(リスト!$S$2:$S$48,MATCH($L1639,リスト!$R$2:$R$48,0)),IF(設定!$I$15="名(所)",$M1639&amp;" ("&amp;INDEX(リスト!$S$2:$S$48,MATCH($L1639,リスト!$R$2:$R$48,0))&amp;")")))))))))</f>
        <v/>
      </c>
    </row>
    <row r="1640" spans="15:22" x14ac:dyDescent="0.4">
      <c r="O1640" s="2" t="str">
        <f>IFERROR(IF($B1640="","",INDEX(所属情報!$E:$E,MATCH($A1640,所属情報!$A:$A,0))),"")</f>
        <v/>
      </c>
      <c r="P1640" s="2" t="str">
        <f t="shared" si="75"/>
        <v/>
      </c>
      <c r="Q1640" s="2" t="str">
        <f t="shared" si="76"/>
        <v/>
      </c>
      <c r="R1640" s="2" t="str">
        <f t="shared" si="77"/>
        <v/>
      </c>
      <c r="S1640" s="2" t="str">
        <f>IFERROR(IF($F1640="","",INDEX(リスト!$C:$C,MATCH($F1640,リスト!$B:$B,0))),"")</f>
        <v/>
      </c>
      <c r="T1640" s="2" t="str">
        <f>IFERROR(IF($K1640="","",INDEX(リスト!$F:$F,MATCH($K1640,リスト!$E:$E,0))),"")</f>
        <v/>
      </c>
      <c r="U1640" s="2" t="str">
        <f>IF($B1640="","",RIGHT($G1640*1000+200+COUNTIF($G$2:$G1640,$G1640),9))</f>
        <v/>
      </c>
      <c r="V1640" s="2" t="str">
        <f>IF(OR($B1640="",設定!$I$15="",設定!$I$15="独立"),"",IF($M1640="","　－　",IF($L1640="",IF(設定!$I$15="所・名","　－　・"&amp;$M1640,IF(設定!$I$15="所/名","　－　 / "&amp;$M1640,IF(設定!$I$15="(所)名","(　－　) "&amp;$M1640,IF(設定!$I$15="名・所",$M1640&amp;"・　－　",IF(設定!$I$15="名/所",$M1640&amp;" / 　－　",IF(設定!$I$15="名(所)",$M1640&amp;"(　－　)")))))),IF(設定!$I$15="所・名",INDEX(リスト!$S$2:$S$48,MATCH($L1640,リスト!$R$2:$R$48,0))&amp;"・"&amp;$M1640,IF(設定!$I$15="所/名",INDEX(リスト!$S$2:$S$48,MATCH($L1640,リスト!$R$2:$R$48,0))&amp;" / "&amp;$M1640,IF(設定!$I$15="(所)名","("&amp;INDEX(リスト!$S$2:$S$48,MATCH($L1640,リスト!$R$2:$R$48,0))&amp;") "&amp;$M1640,IF(設定!$I$15="名・所",$M1640&amp;"・"&amp;INDEX(リスト!$S$2:$S$48,MATCH($L1640,リスト!$R$2:$R$48,0)),IF(設定!$I$15="名/所",$M1640&amp;" / "&amp;INDEX(リスト!$S$2:$S$48,MATCH($L1640,リスト!$R$2:$R$48,0)),IF(設定!$I$15="名(所)",$M1640&amp;" ("&amp;INDEX(リスト!$S$2:$S$48,MATCH($L1640,リスト!$R$2:$R$48,0))&amp;")")))))))))</f>
        <v/>
      </c>
    </row>
    <row r="1641" spans="15:22" x14ac:dyDescent="0.4">
      <c r="O1641" s="2" t="str">
        <f>IFERROR(IF($B1641="","",INDEX(所属情報!$E:$E,MATCH($A1641,所属情報!$A:$A,0))),"")</f>
        <v/>
      </c>
      <c r="P1641" s="2" t="str">
        <f t="shared" si="75"/>
        <v/>
      </c>
      <c r="Q1641" s="2" t="str">
        <f t="shared" si="76"/>
        <v/>
      </c>
      <c r="R1641" s="2" t="str">
        <f t="shared" si="77"/>
        <v/>
      </c>
      <c r="S1641" s="2" t="str">
        <f>IFERROR(IF($F1641="","",INDEX(リスト!$C:$C,MATCH($F1641,リスト!$B:$B,0))),"")</f>
        <v/>
      </c>
      <c r="T1641" s="2" t="str">
        <f>IFERROR(IF($K1641="","",INDEX(リスト!$F:$F,MATCH($K1641,リスト!$E:$E,0))),"")</f>
        <v/>
      </c>
      <c r="U1641" s="2" t="str">
        <f>IF($B1641="","",RIGHT($G1641*1000+200+COUNTIF($G$2:$G1641,$G1641),9))</f>
        <v/>
      </c>
      <c r="V1641" s="2" t="str">
        <f>IF(OR($B1641="",設定!$I$15="",設定!$I$15="独立"),"",IF($M1641="","　－　",IF($L1641="",IF(設定!$I$15="所・名","　－　・"&amp;$M1641,IF(設定!$I$15="所/名","　－　 / "&amp;$M1641,IF(設定!$I$15="(所)名","(　－　) "&amp;$M1641,IF(設定!$I$15="名・所",$M1641&amp;"・　－　",IF(設定!$I$15="名/所",$M1641&amp;" / 　－　",IF(設定!$I$15="名(所)",$M1641&amp;"(　－　)")))))),IF(設定!$I$15="所・名",INDEX(リスト!$S$2:$S$48,MATCH($L1641,リスト!$R$2:$R$48,0))&amp;"・"&amp;$M1641,IF(設定!$I$15="所/名",INDEX(リスト!$S$2:$S$48,MATCH($L1641,リスト!$R$2:$R$48,0))&amp;" / "&amp;$M1641,IF(設定!$I$15="(所)名","("&amp;INDEX(リスト!$S$2:$S$48,MATCH($L1641,リスト!$R$2:$R$48,0))&amp;") "&amp;$M1641,IF(設定!$I$15="名・所",$M1641&amp;"・"&amp;INDEX(リスト!$S$2:$S$48,MATCH($L1641,リスト!$R$2:$R$48,0)),IF(設定!$I$15="名/所",$M1641&amp;" / "&amp;INDEX(リスト!$S$2:$S$48,MATCH($L1641,リスト!$R$2:$R$48,0)),IF(設定!$I$15="名(所)",$M1641&amp;" ("&amp;INDEX(リスト!$S$2:$S$48,MATCH($L1641,リスト!$R$2:$R$48,0))&amp;")")))))))))</f>
        <v/>
      </c>
    </row>
    <row r="1642" spans="15:22" x14ac:dyDescent="0.4">
      <c r="O1642" s="2" t="str">
        <f>IFERROR(IF($B1642="","",INDEX(所属情報!$E:$E,MATCH($A1642,所属情報!$A:$A,0))),"")</f>
        <v/>
      </c>
      <c r="P1642" s="2" t="str">
        <f t="shared" si="75"/>
        <v/>
      </c>
      <c r="Q1642" s="2" t="str">
        <f t="shared" si="76"/>
        <v/>
      </c>
      <c r="R1642" s="2" t="str">
        <f t="shared" si="77"/>
        <v/>
      </c>
      <c r="S1642" s="2" t="str">
        <f>IFERROR(IF($F1642="","",INDEX(リスト!$C:$C,MATCH($F1642,リスト!$B:$B,0))),"")</f>
        <v/>
      </c>
      <c r="T1642" s="2" t="str">
        <f>IFERROR(IF($K1642="","",INDEX(リスト!$F:$F,MATCH($K1642,リスト!$E:$E,0))),"")</f>
        <v/>
      </c>
      <c r="U1642" s="2" t="str">
        <f>IF($B1642="","",RIGHT($G1642*1000+200+COUNTIF($G$2:$G1642,$G1642),9))</f>
        <v/>
      </c>
      <c r="V1642" s="2" t="str">
        <f>IF(OR($B1642="",設定!$I$15="",設定!$I$15="独立"),"",IF($M1642="","　－　",IF($L1642="",IF(設定!$I$15="所・名","　－　・"&amp;$M1642,IF(設定!$I$15="所/名","　－　 / "&amp;$M1642,IF(設定!$I$15="(所)名","(　－　) "&amp;$M1642,IF(設定!$I$15="名・所",$M1642&amp;"・　－　",IF(設定!$I$15="名/所",$M1642&amp;" / 　－　",IF(設定!$I$15="名(所)",$M1642&amp;"(　－　)")))))),IF(設定!$I$15="所・名",INDEX(リスト!$S$2:$S$48,MATCH($L1642,リスト!$R$2:$R$48,0))&amp;"・"&amp;$M1642,IF(設定!$I$15="所/名",INDEX(リスト!$S$2:$S$48,MATCH($L1642,リスト!$R$2:$R$48,0))&amp;" / "&amp;$M1642,IF(設定!$I$15="(所)名","("&amp;INDEX(リスト!$S$2:$S$48,MATCH($L1642,リスト!$R$2:$R$48,0))&amp;") "&amp;$M1642,IF(設定!$I$15="名・所",$M1642&amp;"・"&amp;INDEX(リスト!$S$2:$S$48,MATCH($L1642,リスト!$R$2:$R$48,0)),IF(設定!$I$15="名/所",$M1642&amp;" / "&amp;INDEX(リスト!$S$2:$S$48,MATCH($L1642,リスト!$R$2:$R$48,0)),IF(設定!$I$15="名(所)",$M1642&amp;" ("&amp;INDEX(リスト!$S$2:$S$48,MATCH($L1642,リスト!$R$2:$R$48,0))&amp;")")))))))))</f>
        <v/>
      </c>
    </row>
    <row r="1643" spans="15:22" x14ac:dyDescent="0.4">
      <c r="O1643" s="2" t="str">
        <f>IFERROR(IF($B1643="","",INDEX(所属情報!$E:$E,MATCH($A1643,所属情報!$A:$A,0))),"")</f>
        <v/>
      </c>
      <c r="P1643" s="2" t="str">
        <f t="shared" si="75"/>
        <v/>
      </c>
      <c r="Q1643" s="2" t="str">
        <f t="shared" si="76"/>
        <v/>
      </c>
      <c r="R1643" s="2" t="str">
        <f t="shared" si="77"/>
        <v/>
      </c>
      <c r="S1643" s="2" t="str">
        <f>IFERROR(IF($F1643="","",INDEX(リスト!$C:$C,MATCH($F1643,リスト!$B:$B,0))),"")</f>
        <v/>
      </c>
      <c r="T1643" s="2" t="str">
        <f>IFERROR(IF($K1643="","",INDEX(リスト!$F:$F,MATCH($K1643,リスト!$E:$E,0))),"")</f>
        <v/>
      </c>
      <c r="U1643" s="2" t="str">
        <f>IF($B1643="","",RIGHT($G1643*1000+200+COUNTIF($G$2:$G1643,$G1643),9))</f>
        <v/>
      </c>
      <c r="V1643" s="2" t="str">
        <f>IF(OR($B1643="",設定!$I$15="",設定!$I$15="独立"),"",IF($M1643="","　－　",IF($L1643="",IF(設定!$I$15="所・名","　－　・"&amp;$M1643,IF(設定!$I$15="所/名","　－　 / "&amp;$M1643,IF(設定!$I$15="(所)名","(　－　) "&amp;$M1643,IF(設定!$I$15="名・所",$M1643&amp;"・　－　",IF(設定!$I$15="名/所",$M1643&amp;" / 　－　",IF(設定!$I$15="名(所)",$M1643&amp;"(　－　)")))))),IF(設定!$I$15="所・名",INDEX(リスト!$S$2:$S$48,MATCH($L1643,リスト!$R$2:$R$48,0))&amp;"・"&amp;$M1643,IF(設定!$I$15="所/名",INDEX(リスト!$S$2:$S$48,MATCH($L1643,リスト!$R$2:$R$48,0))&amp;" / "&amp;$M1643,IF(設定!$I$15="(所)名","("&amp;INDEX(リスト!$S$2:$S$48,MATCH($L1643,リスト!$R$2:$R$48,0))&amp;") "&amp;$M1643,IF(設定!$I$15="名・所",$M1643&amp;"・"&amp;INDEX(リスト!$S$2:$S$48,MATCH($L1643,リスト!$R$2:$R$48,0)),IF(設定!$I$15="名/所",$M1643&amp;" / "&amp;INDEX(リスト!$S$2:$S$48,MATCH($L1643,リスト!$R$2:$R$48,0)),IF(設定!$I$15="名(所)",$M1643&amp;" ("&amp;INDEX(リスト!$S$2:$S$48,MATCH($L1643,リスト!$R$2:$R$48,0))&amp;")")))))))))</f>
        <v/>
      </c>
    </row>
    <row r="1644" spans="15:22" x14ac:dyDescent="0.4">
      <c r="O1644" s="2" t="str">
        <f>IFERROR(IF($B1644="","",INDEX(所属情報!$E:$E,MATCH($A1644,所属情報!$A:$A,0))),"")</f>
        <v/>
      </c>
      <c r="P1644" s="2" t="str">
        <f t="shared" si="75"/>
        <v/>
      </c>
      <c r="Q1644" s="2" t="str">
        <f t="shared" si="76"/>
        <v/>
      </c>
      <c r="R1644" s="2" t="str">
        <f t="shared" si="77"/>
        <v/>
      </c>
      <c r="S1644" s="2" t="str">
        <f>IFERROR(IF($F1644="","",INDEX(リスト!$C:$C,MATCH($F1644,リスト!$B:$B,0))),"")</f>
        <v/>
      </c>
      <c r="T1644" s="2" t="str">
        <f>IFERROR(IF($K1644="","",INDEX(リスト!$F:$F,MATCH($K1644,リスト!$E:$E,0))),"")</f>
        <v/>
      </c>
      <c r="U1644" s="2" t="str">
        <f>IF($B1644="","",RIGHT($G1644*1000+200+COUNTIF($G$2:$G1644,$G1644),9))</f>
        <v/>
      </c>
      <c r="V1644" s="2" t="str">
        <f>IF(OR($B1644="",設定!$I$15="",設定!$I$15="独立"),"",IF($M1644="","　－　",IF($L1644="",IF(設定!$I$15="所・名","　－　・"&amp;$M1644,IF(設定!$I$15="所/名","　－　 / "&amp;$M1644,IF(設定!$I$15="(所)名","(　－　) "&amp;$M1644,IF(設定!$I$15="名・所",$M1644&amp;"・　－　",IF(設定!$I$15="名/所",$M1644&amp;" / 　－　",IF(設定!$I$15="名(所)",$M1644&amp;"(　－　)")))))),IF(設定!$I$15="所・名",INDEX(リスト!$S$2:$S$48,MATCH($L1644,リスト!$R$2:$R$48,0))&amp;"・"&amp;$M1644,IF(設定!$I$15="所/名",INDEX(リスト!$S$2:$S$48,MATCH($L1644,リスト!$R$2:$R$48,0))&amp;" / "&amp;$M1644,IF(設定!$I$15="(所)名","("&amp;INDEX(リスト!$S$2:$S$48,MATCH($L1644,リスト!$R$2:$R$48,0))&amp;") "&amp;$M1644,IF(設定!$I$15="名・所",$M1644&amp;"・"&amp;INDEX(リスト!$S$2:$S$48,MATCH($L1644,リスト!$R$2:$R$48,0)),IF(設定!$I$15="名/所",$M1644&amp;" / "&amp;INDEX(リスト!$S$2:$S$48,MATCH($L1644,リスト!$R$2:$R$48,0)),IF(設定!$I$15="名(所)",$M1644&amp;" ("&amp;INDEX(リスト!$S$2:$S$48,MATCH($L1644,リスト!$R$2:$R$48,0))&amp;")")))))))))</f>
        <v/>
      </c>
    </row>
    <row r="1645" spans="15:22" x14ac:dyDescent="0.4">
      <c r="O1645" s="2" t="str">
        <f>IFERROR(IF($B1645="","",INDEX(所属情報!$E:$E,MATCH($A1645,所属情報!$A:$A,0))),"")</f>
        <v/>
      </c>
      <c r="P1645" s="2" t="str">
        <f t="shared" si="75"/>
        <v/>
      </c>
      <c r="Q1645" s="2" t="str">
        <f t="shared" si="76"/>
        <v/>
      </c>
      <c r="R1645" s="2" t="str">
        <f t="shared" si="77"/>
        <v/>
      </c>
      <c r="S1645" s="2" t="str">
        <f>IFERROR(IF($F1645="","",INDEX(リスト!$C:$C,MATCH($F1645,リスト!$B:$B,0))),"")</f>
        <v/>
      </c>
      <c r="T1645" s="2" t="str">
        <f>IFERROR(IF($K1645="","",INDEX(リスト!$F:$F,MATCH($K1645,リスト!$E:$E,0))),"")</f>
        <v/>
      </c>
      <c r="U1645" s="2" t="str">
        <f>IF($B1645="","",RIGHT($G1645*1000+200+COUNTIF($G$2:$G1645,$G1645),9))</f>
        <v/>
      </c>
      <c r="V1645" s="2" t="str">
        <f>IF(OR($B1645="",設定!$I$15="",設定!$I$15="独立"),"",IF($M1645="","　－　",IF($L1645="",IF(設定!$I$15="所・名","　－　・"&amp;$M1645,IF(設定!$I$15="所/名","　－　 / "&amp;$M1645,IF(設定!$I$15="(所)名","(　－　) "&amp;$M1645,IF(設定!$I$15="名・所",$M1645&amp;"・　－　",IF(設定!$I$15="名/所",$M1645&amp;" / 　－　",IF(設定!$I$15="名(所)",$M1645&amp;"(　－　)")))))),IF(設定!$I$15="所・名",INDEX(リスト!$S$2:$S$48,MATCH($L1645,リスト!$R$2:$R$48,0))&amp;"・"&amp;$M1645,IF(設定!$I$15="所/名",INDEX(リスト!$S$2:$S$48,MATCH($L1645,リスト!$R$2:$R$48,0))&amp;" / "&amp;$M1645,IF(設定!$I$15="(所)名","("&amp;INDEX(リスト!$S$2:$S$48,MATCH($L1645,リスト!$R$2:$R$48,0))&amp;") "&amp;$M1645,IF(設定!$I$15="名・所",$M1645&amp;"・"&amp;INDEX(リスト!$S$2:$S$48,MATCH($L1645,リスト!$R$2:$R$48,0)),IF(設定!$I$15="名/所",$M1645&amp;" / "&amp;INDEX(リスト!$S$2:$S$48,MATCH($L1645,リスト!$R$2:$R$48,0)),IF(設定!$I$15="名(所)",$M1645&amp;" ("&amp;INDEX(リスト!$S$2:$S$48,MATCH($L1645,リスト!$R$2:$R$48,0))&amp;")")))))))))</f>
        <v/>
      </c>
    </row>
    <row r="1646" spans="15:22" x14ac:dyDescent="0.4">
      <c r="O1646" s="2" t="str">
        <f>IFERROR(IF($B1646="","",INDEX(所属情報!$E:$E,MATCH($A1646,所属情報!$A:$A,0))),"")</f>
        <v/>
      </c>
      <c r="P1646" s="2" t="str">
        <f t="shared" si="75"/>
        <v/>
      </c>
      <c r="Q1646" s="2" t="str">
        <f t="shared" si="76"/>
        <v/>
      </c>
      <c r="R1646" s="2" t="str">
        <f t="shared" si="77"/>
        <v/>
      </c>
      <c r="S1646" s="2" t="str">
        <f>IFERROR(IF($F1646="","",INDEX(リスト!$C:$C,MATCH($F1646,リスト!$B:$B,0))),"")</f>
        <v/>
      </c>
      <c r="T1646" s="2" t="str">
        <f>IFERROR(IF($K1646="","",INDEX(リスト!$F:$F,MATCH($K1646,リスト!$E:$E,0))),"")</f>
        <v/>
      </c>
      <c r="U1646" s="2" t="str">
        <f>IF($B1646="","",RIGHT($G1646*1000+200+COUNTIF($G$2:$G1646,$G1646),9))</f>
        <v/>
      </c>
      <c r="V1646" s="2" t="str">
        <f>IF(OR($B1646="",設定!$I$15="",設定!$I$15="独立"),"",IF($M1646="","　－　",IF($L1646="",IF(設定!$I$15="所・名","　－　・"&amp;$M1646,IF(設定!$I$15="所/名","　－　 / "&amp;$M1646,IF(設定!$I$15="(所)名","(　－　) "&amp;$M1646,IF(設定!$I$15="名・所",$M1646&amp;"・　－　",IF(設定!$I$15="名/所",$M1646&amp;" / 　－　",IF(設定!$I$15="名(所)",$M1646&amp;"(　－　)")))))),IF(設定!$I$15="所・名",INDEX(リスト!$S$2:$S$48,MATCH($L1646,リスト!$R$2:$R$48,0))&amp;"・"&amp;$M1646,IF(設定!$I$15="所/名",INDEX(リスト!$S$2:$S$48,MATCH($L1646,リスト!$R$2:$R$48,0))&amp;" / "&amp;$M1646,IF(設定!$I$15="(所)名","("&amp;INDEX(リスト!$S$2:$S$48,MATCH($L1646,リスト!$R$2:$R$48,0))&amp;") "&amp;$M1646,IF(設定!$I$15="名・所",$M1646&amp;"・"&amp;INDEX(リスト!$S$2:$S$48,MATCH($L1646,リスト!$R$2:$R$48,0)),IF(設定!$I$15="名/所",$M1646&amp;" / "&amp;INDEX(リスト!$S$2:$S$48,MATCH($L1646,リスト!$R$2:$R$48,0)),IF(設定!$I$15="名(所)",$M1646&amp;" ("&amp;INDEX(リスト!$S$2:$S$48,MATCH($L1646,リスト!$R$2:$R$48,0))&amp;")")))))))))</f>
        <v/>
      </c>
    </row>
    <row r="1647" spans="15:22" x14ac:dyDescent="0.4">
      <c r="O1647" s="2" t="str">
        <f>IFERROR(IF($B1647="","",INDEX(所属情報!$E:$E,MATCH($A1647,所属情報!$A:$A,0))),"")</f>
        <v/>
      </c>
      <c r="P1647" s="2" t="str">
        <f t="shared" si="75"/>
        <v/>
      </c>
      <c r="Q1647" s="2" t="str">
        <f t="shared" si="76"/>
        <v/>
      </c>
      <c r="R1647" s="2" t="str">
        <f t="shared" si="77"/>
        <v/>
      </c>
      <c r="S1647" s="2" t="str">
        <f>IFERROR(IF($F1647="","",INDEX(リスト!$C:$C,MATCH($F1647,リスト!$B:$B,0))),"")</f>
        <v/>
      </c>
      <c r="T1647" s="2" t="str">
        <f>IFERROR(IF($K1647="","",INDEX(リスト!$F:$F,MATCH($K1647,リスト!$E:$E,0))),"")</f>
        <v/>
      </c>
      <c r="U1647" s="2" t="str">
        <f>IF($B1647="","",RIGHT($G1647*1000+200+COUNTIF($G$2:$G1647,$G1647),9))</f>
        <v/>
      </c>
      <c r="V1647" s="2" t="str">
        <f>IF(OR($B1647="",設定!$I$15="",設定!$I$15="独立"),"",IF($M1647="","　－　",IF($L1647="",IF(設定!$I$15="所・名","　－　・"&amp;$M1647,IF(設定!$I$15="所/名","　－　 / "&amp;$M1647,IF(設定!$I$15="(所)名","(　－　) "&amp;$M1647,IF(設定!$I$15="名・所",$M1647&amp;"・　－　",IF(設定!$I$15="名/所",$M1647&amp;" / 　－　",IF(設定!$I$15="名(所)",$M1647&amp;"(　－　)")))))),IF(設定!$I$15="所・名",INDEX(リスト!$S$2:$S$48,MATCH($L1647,リスト!$R$2:$R$48,0))&amp;"・"&amp;$M1647,IF(設定!$I$15="所/名",INDEX(リスト!$S$2:$S$48,MATCH($L1647,リスト!$R$2:$R$48,0))&amp;" / "&amp;$M1647,IF(設定!$I$15="(所)名","("&amp;INDEX(リスト!$S$2:$S$48,MATCH($L1647,リスト!$R$2:$R$48,0))&amp;") "&amp;$M1647,IF(設定!$I$15="名・所",$M1647&amp;"・"&amp;INDEX(リスト!$S$2:$S$48,MATCH($L1647,リスト!$R$2:$R$48,0)),IF(設定!$I$15="名/所",$M1647&amp;" / "&amp;INDEX(リスト!$S$2:$S$48,MATCH($L1647,リスト!$R$2:$R$48,0)),IF(設定!$I$15="名(所)",$M1647&amp;" ("&amp;INDEX(リスト!$S$2:$S$48,MATCH($L1647,リスト!$R$2:$R$48,0))&amp;")")))))))))</f>
        <v/>
      </c>
    </row>
    <row r="1648" spans="15:22" x14ac:dyDescent="0.4">
      <c r="O1648" s="2" t="str">
        <f>IFERROR(IF($B1648="","",INDEX(所属情報!$E:$E,MATCH($A1648,所属情報!$A:$A,0))),"")</f>
        <v/>
      </c>
      <c r="P1648" s="2" t="str">
        <f t="shared" si="75"/>
        <v/>
      </c>
      <c r="Q1648" s="2" t="str">
        <f t="shared" si="76"/>
        <v/>
      </c>
      <c r="R1648" s="2" t="str">
        <f t="shared" si="77"/>
        <v/>
      </c>
      <c r="S1648" s="2" t="str">
        <f>IFERROR(IF($F1648="","",INDEX(リスト!$C:$C,MATCH($F1648,リスト!$B:$B,0))),"")</f>
        <v/>
      </c>
      <c r="T1648" s="2" t="str">
        <f>IFERROR(IF($K1648="","",INDEX(リスト!$F:$F,MATCH($K1648,リスト!$E:$E,0))),"")</f>
        <v/>
      </c>
      <c r="U1648" s="2" t="str">
        <f>IF($B1648="","",RIGHT($G1648*1000+200+COUNTIF($G$2:$G1648,$G1648),9))</f>
        <v/>
      </c>
      <c r="V1648" s="2" t="str">
        <f>IF(OR($B1648="",設定!$I$15="",設定!$I$15="独立"),"",IF($M1648="","　－　",IF($L1648="",IF(設定!$I$15="所・名","　－　・"&amp;$M1648,IF(設定!$I$15="所/名","　－　 / "&amp;$M1648,IF(設定!$I$15="(所)名","(　－　) "&amp;$M1648,IF(設定!$I$15="名・所",$M1648&amp;"・　－　",IF(設定!$I$15="名/所",$M1648&amp;" / 　－　",IF(設定!$I$15="名(所)",$M1648&amp;"(　－　)")))))),IF(設定!$I$15="所・名",INDEX(リスト!$S$2:$S$48,MATCH($L1648,リスト!$R$2:$R$48,0))&amp;"・"&amp;$M1648,IF(設定!$I$15="所/名",INDEX(リスト!$S$2:$S$48,MATCH($L1648,リスト!$R$2:$R$48,0))&amp;" / "&amp;$M1648,IF(設定!$I$15="(所)名","("&amp;INDEX(リスト!$S$2:$S$48,MATCH($L1648,リスト!$R$2:$R$48,0))&amp;") "&amp;$M1648,IF(設定!$I$15="名・所",$M1648&amp;"・"&amp;INDEX(リスト!$S$2:$S$48,MATCH($L1648,リスト!$R$2:$R$48,0)),IF(設定!$I$15="名/所",$M1648&amp;" / "&amp;INDEX(リスト!$S$2:$S$48,MATCH($L1648,リスト!$R$2:$R$48,0)),IF(設定!$I$15="名(所)",$M1648&amp;" ("&amp;INDEX(リスト!$S$2:$S$48,MATCH($L1648,リスト!$R$2:$R$48,0))&amp;")")))))))))</f>
        <v/>
      </c>
    </row>
    <row r="1649" spans="15:22" x14ac:dyDescent="0.4">
      <c r="O1649" s="2" t="str">
        <f>IFERROR(IF($B1649="","",INDEX(所属情報!$E:$E,MATCH($A1649,所属情報!$A:$A,0))),"")</f>
        <v/>
      </c>
      <c r="P1649" s="2" t="str">
        <f t="shared" si="75"/>
        <v/>
      </c>
      <c r="Q1649" s="2" t="str">
        <f t="shared" si="76"/>
        <v/>
      </c>
      <c r="R1649" s="2" t="str">
        <f t="shared" si="77"/>
        <v/>
      </c>
      <c r="S1649" s="2" t="str">
        <f>IFERROR(IF($F1649="","",INDEX(リスト!$C:$C,MATCH($F1649,リスト!$B:$B,0))),"")</f>
        <v/>
      </c>
      <c r="T1649" s="2" t="str">
        <f>IFERROR(IF($K1649="","",INDEX(リスト!$F:$F,MATCH($K1649,リスト!$E:$E,0))),"")</f>
        <v/>
      </c>
      <c r="U1649" s="2" t="str">
        <f>IF($B1649="","",RIGHT($G1649*1000+200+COUNTIF($G$2:$G1649,$G1649),9))</f>
        <v/>
      </c>
      <c r="V1649" s="2" t="str">
        <f>IF(OR($B1649="",設定!$I$15="",設定!$I$15="独立"),"",IF($M1649="","　－　",IF($L1649="",IF(設定!$I$15="所・名","　－　・"&amp;$M1649,IF(設定!$I$15="所/名","　－　 / "&amp;$M1649,IF(設定!$I$15="(所)名","(　－　) "&amp;$M1649,IF(設定!$I$15="名・所",$M1649&amp;"・　－　",IF(設定!$I$15="名/所",$M1649&amp;" / 　－　",IF(設定!$I$15="名(所)",$M1649&amp;"(　－　)")))))),IF(設定!$I$15="所・名",INDEX(リスト!$S$2:$S$48,MATCH($L1649,リスト!$R$2:$R$48,0))&amp;"・"&amp;$M1649,IF(設定!$I$15="所/名",INDEX(リスト!$S$2:$S$48,MATCH($L1649,リスト!$R$2:$R$48,0))&amp;" / "&amp;$M1649,IF(設定!$I$15="(所)名","("&amp;INDEX(リスト!$S$2:$S$48,MATCH($L1649,リスト!$R$2:$R$48,0))&amp;") "&amp;$M1649,IF(設定!$I$15="名・所",$M1649&amp;"・"&amp;INDEX(リスト!$S$2:$S$48,MATCH($L1649,リスト!$R$2:$R$48,0)),IF(設定!$I$15="名/所",$M1649&amp;" / "&amp;INDEX(リスト!$S$2:$S$48,MATCH($L1649,リスト!$R$2:$R$48,0)),IF(設定!$I$15="名(所)",$M1649&amp;" ("&amp;INDEX(リスト!$S$2:$S$48,MATCH($L1649,リスト!$R$2:$R$48,0))&amp;")")))))))))</f>
        <v/>
      </c>
    </row>
    <row r="1650" spans="15:22" x14ac:dyDescent="0.4">
      <c r="O1650" s="2" t="str">
        <f>IFERROR(IF($B1650="","",INDEX(所属情報!$E:$E,MATCH($A1650,所属情報!$A:$A,0))),"")</f>
        <v/>
      </c>
      <c r="P1650" s="2" t="str">
        <f t="shared" si="75"/>
        <v/>
      </c>
      <c r="Q1650" s="2" t="str">
        <f t="shared" si="76"/>
        <v/>
      </c>
      <c r="R1650" s="2" t="str">
        <f t="shared" si="77"/>
        <v/>
      </c>
      <c r="S1650" s="2" t="str">
        <f>IFERROR(IF($F1650="","",INDEX(リスト!$C:$C,MATCH($F1650,リスト!$B:$B,0))),"")</f>
        <v/>
      </c>
      <c r="T1650" s="2" t="str">
        <f>IFERROR(IF($K1650="","",INDEX(リスト!$F:$F,MATCH($K1650,リスト!$E:$E,0))),"")</f>
        <v/>
      </c>
      <c r="U1650" s="2" t="str">
        <f>IF($B1650="","",RIGHT($G1650*1000+200+COUNTIF($G$2:$G1650,$G1650),9))</f>
        <v/>
      </c>
      <c r="V1650" s="2" t="str">
        <f>IF(OR($B1650="",設定!$I$15="",設定!$I$15="独立"),"",IF($M1650="","　－　",IF($L1650="",IF(設定!$I$15="所・名","　－　・"&amp;$M1650,IF(設定!$I$15="所/名","　－　 / "&amp;$M1650,IF(設定!$I$15="(所)名","(　－　) "&amp;$M1650,IF(設定!$I$15="名・所",$M1650&amp;"・　－　",IF(設定!$I$15="名/所",$M1650&amp;" / 　－　",IF(設定!$I$15="名(所)",$M1650&amp;"(　－　)")))))),IF(設定!$I$15="所・名",INDEX(リスト!$S$2:$S$48,MATCH($L1650,リスト!$R$2:$R$48,0))&amp;"・"&amp;$M1650,IF(設定!$I$15="所/名",INDEX(リスト!$S$2:$S$48,MATCH($L1650,リスト!$R$2:$R$48,0))&amp;" / "&amp;$M1650,IF(設定!$I$15="(所)名","("&amp;INDEX(リスト!$S$2:$S$48,MATCH($L1650,リスト!$R$2:$R$48,0))&amp;") "&amp;$M1650,IF(設定!$I$15="名・所",$M1650&amp;"・"&amp;INDEX(リスト!$S$2:$S$48,MATCH($L1650,リスト!$R$2:$R$48,0)),IF(設定!$I$15="名/所",$M1650&amp;" / "&amp;INDEX(リスト!$S$2:$S$48,MATCH($L1650,リスト!$R$2:$R$48,0)),IF(設定!$I$15="名(所)",$M1650&amp;" ("&amp;INDEX(リスト!$S$2:$S$48,MATCH($L1650,リスト!$R$2:$R$48,0))&amp;")")))))))))</f>
        <v/>
      </c>
    </row>
    <row r="1651" spans="15:22" x14ac:dyDescent="0.4">
      <c r="O1651" s="2" t="str">
        <f>IFERROR(IF($B1651="","",INDEX(所属情報!$E:$E,MATCH($A1651,所属情報!$A:$A,0))),"")</f>
        <v/>
      </c>
      <c r="P1651" s="2" t="str">
        <f t="shared" si="75"/>
        <v/>
      </c>
      <c r="Q1651" s="2" t="str">
        <f t="shared" si="76"/>
        <v/>
      </c>
      <c r="R1651" s="2" t="str">
        <f t="shared" si="77"/>
        <v/>
      </c>
      <c r="S1651" s="2" t="str">
        <f>IFERROR(IF($F1651="","",INDEX(リスト!$C:$C,MATCH($F1651,リスト!$B:$B,0))),"")</f>
        <v/>
      </c>
      <c r="T1651" s="2" t="str">
        <f>IFERROR(IF($K1651="","",INDEX(リスト!$F:$F,MATCH($K1651,リスト!$E:$E,0))),"")</f>
        <v/>
      </c>
      <c r="U1651" s="2" t="str">
        <f>IF($B1651="","",RIGHT($G1651*1000+200+COUNTIF($G$2:$G1651,$G1651),9))</f>
        <v/>
      </c>
      <c r="V1651" s="2" t="str">
        <f>IF(OR($B1651="",設定!$I$15="",設定!$I$15="独立"),"",IF($M1651="","　－　",IF($L1651="",IF(設定!$I$15="所・名","　－　・"&amp;$M1651,IF(設定!$I$15="所/名","　－　 / "&amp;$M1651,IF(設定!$I$15="(所)名","(　－　) "&amp;$M1651,IF(設定!$I$15="名・所",$M1651&amp;"・　－　",IF(設定!$I$15="名/所",$M1651&amp;" / 　－　",IF(設定!$I$15="名(所)",$M1651&amp;"(　－　)")))))),IF(設定!$I$15="所・名",INDEX(リスト!$S$2:$S$48,MATCH($L1651,リスト!$R$2:$R$48,0))&amp;"・"&amp;$M1651,IF(設定!$I$15="所/名",INDEX(リスト!$S$2:$S$48,MATCH($L1651,リスト!$R$2:$R$48,0))&amp;" / "&amp;$M1651,IF(設定!$I$15="(所)名","("&amp;INDEX(リスト!$S$2:$S$48,MATCH($L1651,リスト!$R$2:$R$48,0))&amp;") "&amp;$M1651,IF(設定!$I$15="名・所",$M1651&amp;"・"&amp;INDEX(リスト!$S$2:$S$48,MATCH($L1651,リスト!$R$2:$R$48,0)),IF(設定!$I$15="名/所",$M1651&amp;" / "&amp;INDEX(リスト!$S$2:$S$48,MATCH($L1651,リスト!$R$2:$R$48,0)),IF(設定!$I$15="名(所)",$M1651&amp;" ("&amp;INDEX(リスト!$S$2:$S$48,MATCH($L1651,リスト!$R$2:$R$48,0))&amp;")")))))))))</f>
        <v/>
      </c>
    </row>
    <row r="1652" spans="15:22" x14ac:dyDescent="0.4">
      <c r="O1652" s="2" t="str">
        <f>IFERROR(IF($B1652="","",INDEX(所属情報!$E:$E,MATCH($A1652,所属情報!$A:$A,0))),"")</f>
        <v/>
      </c>
      <c r="P1652" s="2" t="str">
        <f t="shared" si="75"/>
        <v/>
      </c>
      <c r="Q1652" s="2" t="str">
        <f t="shared" si="76"/>
        <v/>
      </c>
      <c r="R1652" s="2" t="str">
        <f t="shared" si="77"/>
        <v/>
      </c>
      <c r="S1652" s="2" t="str">
        <f>IFERROR(IF($F1652="","",INDEX(リスト!$C:$C,MATCH($F1652,リスト!$B:$B,0))),"")</f>
        <v/>
      </c>
      <c r="T1652" s="2" t="str">
        <f>IFERROR(IF($K1652="","",INDEX(リスト!$F:$F,MATCH($K1652,リスト!$E:$E,0))),"")</f>
        <v/>
      </c>
      <c r="U1652" s="2" t="str">
        <f>IF($B1652="","",RIGHT($G1652*1000+200+COUNTIF($G$2:$G1652,$G1652),9))</f>
        <v/>
      </c>
      <c r="V1652" s="2" t="str">
        <f>IF(OR($B1652="",設定!$I$15="",設定!$I$15="独立"),"",IF($M1652="","　－　",IF($L1652="",IF(設定!$I$15="所・名","　－　・"&amp;$M1652,IF(設定!$I$15="所/名","　－　 / "&amp;$M1652,IF(設定!$I$15="(所)名","(　－　) "&amp;$M1652,IF(設定!$I$15="名・所",$M1652&amp;"・　－　",IF(設定!$I$15="名/所",$M1652&amp;" / 　－　",IF(設定!$I$15="名(所)",$M1652&amp;"(　－　)")))))),IF(設定!$I$15="所・名",INDEX(リスト!$S$2:$S$48,MATCH($L1652,リスト!$R$2:$R$48,0))&amp;"・"&amp;$M1652,IF(設定!$I$15="所/名",INDEX(リスト!$S$2:$S$48,MATCH($L1652,リスト!$R$2:$R$48,0))&amp;" / "&amp;$M1652,IF(設定!$I$15="(所)名","("&amp;INDEX(リスト!$S$2:$S$48,MATCH($L1652,リスト!$R$2:$R$48,0))&amp;") "&amp;$M1652,IF(設定!$I$15="名・所",$M1652&amp;"・"&amp;INDEX(リスト!$S$2:$S$48,MATCH($L1652,リスト!$R$2:$R$48,0)),IF(設定!$I$15="名/所",$M1652&amp;" / "&amp;INDEX(リスト!$S$2:$S$48,MATCH($L1652,リスト!$R$2:$R$48,0)),IF(設定!$I$15="名(所)",$M1652&amp;" ("&amp;INDEX(リスト!$S$2:$S$48,MATCH($L1652,リスト!$R$2:$R$48,0))&amp;")")))))))))</f>
        <v/>
      </c>
    </row>
    <row r="1653" spans="15:22" x14ac:dyDescent="0.4">
      <c r="O1653" s="2" t="str">
        <f>IFERROR(IF($B1653="","",INDEX(所属情報!$E:$E,MATCH($A1653,所属情報!$A:$A,0))),"")</f>
        <v/>
      </c>
      <c r="P1653" s="2" t="str">
        <f t="shared" si="75"/>
        <v/>
      </c>
      <c r="Q1653" s="2" t="str">
        <f t="shared" si="76"/>
        <v/>
      </c>
      <c r="R1653" s="2" t="str">
        <f t="shared" si="77"/>
        <v/>
      </c>
      <c r="S1653" s="2" t="str">
        <f>IFERROR(IF($F1653="","",INDEX(リスト!$C:$C,MATCH($F1653,リスト!$B:$B,0))),"")</f>
        <v/>
      </c>
      <c r="T1653" s="2" t="str">
        <f>IFERROR(IF($K1653="","",INDEX(リスト!$F:$F,MATCH($K1653,リスト!$E:$E,0))),"")</f>
        <v/>
      </c>
      <c r="U1653" s="2" t="str">
        <f>IF($B1653="","",RIGHT($G1653*1000+200+COUNTIF($G$2:$G1653,$G1653),9))</f>
        <v/>
      </c>
      <c r="V1653" s="2" t="str">
        <f>IF(OR($B1653="",設定!$I$15="",設定!$I$15="独立"),"",IF($M1653="","　－　",IF($L1653="",IF(設定!$I$15="所・名","　－　・"&amp;$M1653,IF(設定!$I$15="所/名","　－　 / "&amp;$M1653,IF(設定!$I$15="(所)名","(　－　) "&amp;$M1653,IF(設定!$I$15="名・所",$M1653&amp;"・　－　",IF(設定!$I$15="名/所",$M1653&amp;" / 　－　",IF(設定!$I$15="名(所)",$M1653&amp;"(　－　)")))))),IF(設定!$I$15="所・名",INDEX(リスト!$S$2:$S$48,MATCH($L1653,リスト!$R$2:$R$48,0))&amp;"・"&amp;$M1653,IF(設定!$I$15="所/名",INDEX(リスト!$S$2:$S$48,MATCH($L1653,リスト!$R$2:$R$48,0))&amp;" / "&amp;$M1653,IF(設定!$I$15="(所)名","("&amp;INDEX(リスト!$S$2:$S$48,MATCH($L1653,リスト!$R$2:$R$48,0))&amp;") "&amp;$M1653,IF(設定!$I$15="名・所",$M1653&amp;"・"&amp;INDEX(リスト!$S$2:$S$48,MATCH($L1653,リスト!$R$2:$R$48,0)),IF(設定!$I$15="名/所",$M1653&amp;" / "&amp;INDEX(リスト!$S$2:$S$48,MATCH($L1653,リスト!$R$2:$R$48,0)),IF(設定!$I$15="名(所)",$M1653&amp;" ("&amp;INDEX(リスト!$S$2:$S$48,MATCH($L1653,リスト!$R$2:$R$48,0))&amp;")")))))))))</f>
        <v/>
      </c>
    </row>
    <row r="1654" spans="15:22" x14ac:dyDescent="0.4">
      <c r="O1654" s="2" t="str">
        <f>IFERROR(IF($B1654="","",INDEX(所属情報!$E:$E,MATCH($A1654,所属情報!$A:$A,0))),"")</f>
        <v/>
      </c>
      <c r="P1654" s="2" t="str">
        <f t="shared" si="75"/>
        <v/>
      </c>
      <c r="Q1654" s="2" t="str">
        <f t="shared" si="76"/>
        <v/>
      </c>
      <c r="R1654" s="2" t="str">
        <f t="shared" si="77"/>
        <v/>
      </c>
      <c r="S1654" s="2" t="str">
        <f>IFERROR(IF($F1654="","",INDEX(リスト!$C:$C,MATCH($F1654,リスト!$B:$B,0))),"")</f>
        <v/>
      </c>
      <c r="T1654" s="2" t="str">
        <f>IFERROR(IF($K1654="","",INDEX(リスト!$F:$F,MATCH($K1654,リスト!$E:$E,0))),"")</f>
        <v/>
      </c>
      <c r="U1654" s="2" t="str">
        <f>IF($B1654="","",RIGHT($G1654*1000+200+COUNTIF($G$2:$G1654,$G1654),9))</f>
        <v/>
      </c>
      <c r="V1654" s="2" t="str">
        <f>IF(OR($B1654="",設定!$I$15="",設定!$I$15="独立"),"",IF($M1654="","　－　",IF($L1654="",IF(設定!$I$15="所・名","　－　・"&amp;$M1654,IF(設定!$I$15="所/名","　－　 / "&amp;$M1654,IF(設定!$I$15="(所)名","(　－　) "&amp;$M1654,IF(設定!$I$15="名・所",$M1654&amp;"・　－　",IF(設定!$I$15="名/所",$M1654&amp;" / 　－　",IF(設定!$I$15="名(所)",$M1654&amp;"(　－　)")))))),IF(設定!$I$15="所・名",INDEX(リスト!$S$2:$S$48,MATCH($L1654,リスト!$R$2:$R$48,0))&amp;"・"&amp;$M1654,IF(設定!$I$15="所/名",INDEX(リスト!$S$2:$S$48,MATCH($L1654,リスト!$R$2:$R$48,0))&amp;" / "&amp;$M1654,IF(設定!$I$15="(所)名","("&amp;INDEX(リスト!$S$2:$S$48,MATCH($L1654,リスト!$R$2:$R$48,0))&amp;") "&amp;$M1654,IF(設定!$I$15="名・所",$M1654&amp;"・"&amp;INDEX(リスト!$S$2:$S$48,MATCH($L1654,リスト!$R$2:$R$48,0)),IF(設定!$I$15="名/所",$M1654&amp;" / "&amp;INDEX(リスト!$S$2:$S$48,MATCH($L1654,リスト!$R$2:$R$48,0)),IF(設定!$I$15="名(所)",$M1654&amp;" ("&amp;INDEX(リスト!$S$2:$S$48,MATCH($L1654,リスト!$R$2:$R$48,0))&amp;")")))))))))</f>
        <v/>
      </c>
    </row>
    <row r="1655" spans="15:22" x14ac:dyDescent="0.4">
      <c r="O1655" s="2" t="str">
        <f>IFERROR(IF($B1655="","",INDEX(所属情報!$E:$E,MATCH($A1655,所属情報!$A:$A,0))),"")</f>
        <v/>
      </c>
      <c r="P1655" s="2" t="str">
        <f t="shared" si="75"/>
        <v/>
      </c>
      <c r="Q1655" s="2" t="str">
        <f t="shared" si="76"/>
        <v/>
      </c>
      <c r="R1655" s="2" t="str">
        <f t="shared" si="77"/>
        <v/>
      </c>
      <c r="S1655" s="2" t="str">
        <f>IFERROR(IF($F1655="","",INDEX(リスト!$C:$C,MATCH($F1655,リスト!$B:$B,0))),"")</f>
        <v/>
      </c>
      <c r="T1655" s="2" t="str">
        <f>IFERROR(IF($K1655="","",INDEX(リスト!$F:$F,MATCH($K1655,リスト!$E:$E,0))),"")</f>
        <v/>
      </c>
      <c r="U1655" s="2" t="str">
        <f>IF($B1655="","",RIGHT($G1655*1000+200+COUNTIF($G$2:$G1655,$G1655),9))</f>
        <v/>
      </c>
      <c r="V1655" s="2" t="str">
        <f>IF(OR($B1655="",設定!$I$15="",設定!$I$15="独立"),"",IF($M1655="","　－　",IF($L1655="",IF(設定!$I$15="所・名","　－　・"&amp;$M1655,IF(設定!$I$15="所/名","　－　 / "&amp;$M1655,IF(設定!$I$15="(所)名","(　－　) "&amp;$M1655,IF(設定!$I$15="名・所",$M1655&amp;"・　－　",IF(設定!$I$15="名/所",$M1655&amp;" / 　－　",IF(設定!$I$15="名(所)",$M1655&amp;"(　－　)")))))),IF(設定!$I$15="所・名",INDEX(リスト!$S$2:$S$48,MATCH($L1655,リスト!$R$2:$R$48,0))&amp;"・"&amp;$M1655,IF(設定!$I$15="所/名",INDEX(リスト!$S$2:$S$48,MATCH($L1655,リスト!$R$2:$R$48,0))&amp;" / "&amp;$M1655,IF(設定!$I$15="(所)名","("&amp;INDEX(リスト!$S$2:$S$48,MATCH($L1655,リスト!$R$2:$R$48,0))&amp;") "&amp;$M1655,IF(設定!$I$15="名・所",$M1655&amp;"・"&amp;INDEX(リスト!$S$2:$S$48,MATCH($L1655,リスト!$R$2:$R$48,0)),IF(設定!$I$15="名/所",$M1655&amp;" / "&amp;INDEX(リスト!$S$2:$S$48,MATCH($L1655,リスト!$R$2:$R$48,0)),IF(設定!$I$15="名(所)",$M1655&amp;" ("&amp;INDEX(リスト!$S$2:$S$48,MATCH($L1655,リスト!$R$2:$R$48,0))&amp;")")))))))))</f>
        <v/>
      </c>
    </row>
    <row r="1656" spans="15:22" x14ac:dyDescent="0.4">
      <c r="O1656" s="2" t="str">
        <f>IFERROR(IF($B1656="","",INDEX(所属情報!$E:$E,MATCH($A1656,所属情報!$A:$A,0))),"")</f>
        <v/>
      </c>
      <c r="P1656" s="2" t="str">
        <f t="shared" si="75"/>
        <v/>
      </c>
      <c r="Q1656" s="2" t="str">
        <f t="shared" si="76"/>
        <v/>
      </c>
      <c r="R1656" s="2" t="str">
        <f t="shared" si="77"/>
        <v/>
      </c>
      <c r="S1656" s="2" t="str">
        <f>IFERROR(IF($F1656="","",INDEX(リスト!$C:$C,MATCH($F1656,リスト!$B:$B,0))),"")</f>
        <v/>
      </c>
      <c r="T1656" s="2" t="str">
        <f>IFERROR(IF($K1656="","",INDEX(リスト!$F:$F,MATCH($K1656,リスト!$E:$E,0))),"")</f>
        <v/>
      </c>
      <c r="U1656" s="2" t="str">
        <f>IF($B1656="","",RIGHT($G1656*1000+200+COUNTIF($G$2:$G1656,$G1656),9))</f>
        <v/>
      </c>
      <c r="V1656" s="2" t="str">
        <f>IF(OR($B1656="",設定!$I$15="",設定!$I$15="独立"),"",IF($M1656="","　－　",IF($L1656="",IF(設定!$I$15="所・名","　－　・"&amp;$M1656,IF(設定!$I$15="所/名","　－　 / "&amp;$M1656,IF(設定!$I$15="(所)名","(　－　) "&amp;$M1656,IF(設定!$I$15="名・所",$M1656&amp;"・　－　",IF(設定!$I$15="名/所",$M1656&amp;" / 　－　",IF(設定!$I$15="名(所)",$M1656&amp;"(　－　)")))))),IF(設定!$I$15="所・名",INDEX(リスト!$S$2:$S$48,MATCH($L1656,リスト!$R$2:$R$48,0))&amp;"・"&amp;$M1656,IF(設定!$I$15="所/名",INDEX(リスト!$S$2:$S$48,MATCH($L1656,リスト!$R$2:$R$48,0))&amp;" / "&amp;$M1656,IF(設定!$I$15="(所)名","("&amp;INDEX(リスト!$S$2:$S$48,MATCH($L1656,リスト!$R$2:$R$48,0))&amp;") "&amp;$M1656,IF(設定!$I$15="名・所",$M1656&amp;"・"&amp;INDEX(リスト!$S$2:$S$48,MATCH($L1656,リスト!$R$2:$R$48,0)),IF(設定!$I$15="名/所",$M1656&amp;" / "&amp;INDEX(リスト!$S$2:$S$48,MATCH($L1656,リスト!$R$2:$R$48,0)),IF(設定!$I$15="名(所)",$M1656&amp;" ("&amp;INDEX(リスト!$S$2:$S$48,MATCH($L1656,リスト!$R$2:$R$48,0))&amp;")")))))))))</f>
        <v/>
      </c>
    </row>
    <row r="1657" spans="15:22" x14ac:dyDescent="0.4">
      <c r="O1657" s="2" t="str">
        <f>IFERROR(IF($B1657="","",INDEX(所属情報!$E:$E,MATCH($A1657,所属情報!$A:$A,0))),"")</f>
        <v/>
      </c>
      <c r="P1657" s="2" t="str">
        <f t="shared" si="75"/>
        <v/>
      </c>
      <c r="Q1657" s="2" t="str">
        <f t="shared" si="76"/>
        <v/>
      </c>
      <c r="R1657" s="2" t="str">
        <f t="shared" si="77"/>
        <v/>
      </c>
      <c r="S1657" s="2" t="str">
        <f>IFERROR(IF($F1657="","",INDEX(リスト!$C:$C,MATCH($F1657,リスト!$B:$B,0))),"")</f>
        <v/>
      </c>
      <c r="T1657" s="2" t="str">
        <f>IFERROR(IF($K1657="","",INDEX(リスト!$F:$F,MATCH($K1657,リスト!$E:$E,0))),"")</f>
        <v/>
      </c>
      <c r="U1657" s="2" t="str">
        <f>IF($B1657="","",RIGHT($G1657*1000+200+COUNTIF($G$2:$G1657,$G1657),9))</f>
        <v/>
      </c>
      <c r="V1657" s="2" t="str">
        <f>IF(OR($B1657="",設定!$I$15="",設定!$I$15="独立"),"",IF($M1657="","　－　",IF($L1657="",IF(設定!$I$15="所・名","　－　・"&amp;$M1657,IF(設定!$I$15="所/名","　－　 / "&amp;$M1657,IF(設定!$I$15="(所)名","(　－　) "&amp;$M1657,IF(設定!$I$15="名・所",$M1657&amp;"・　－　",IF(設定!$I$15="名/所",$M1657&amp;" / 　－　",IF(設定!$I$15="名(所)",$M1657&amp;"(　－　)")))))),IF(設定!$I$15="所・名",INDEX(リスト!$S$2:$S$48,MATCH($L1657,リスト!$R$2:$R$48,0))&amp;"・"&amp;$M1657,IF(設定!$I$15="所/名",INDEX(リスト!$S$2:$S$48,MATCH($L1657,リスト!$R$2:$R$48,0))&amp;" / "&amp;$M1657,IF(設定!$I$15="(所)名","("&amp;INDEX(リスト!$S$2:$S$48,MATCH($L1657,リスト!$R$2:$R$48,0))&amp;") "&amp;$M1657,IF(設定!$I$15="名・所",$M1657&amp;"・"&amp;INDEX(リスト!$S$2:$S$48,MATCH($L1657,リスト!$R$2:$R$48,0)),IF(設定!$I$15="名/所",$M1657&amp;" / "&amp;INDEX(リスト!$S$2:$S$48,MATCH($L1657,リスト!$R$2:$R$48,0)),IF(設定!$I$15="名(所)",$M1657&amp;" ("&amp;INDEX(リスト!$S$2:$S$48,MATCH($L1657,リスト!$R$2:$R$48,0))&amp;")")))))))))</f>
        <v/>
      </c>
    </row>
    <row r="1658" spans="15:22" x14ac:dyDescent="0.4">
      <c r="O1658" s="2" t="str">
        <f>IFERROR(IF($B1658="","",INDEX(所属情報!$E:$E,MATCH($A1658,所属情報!$A:$A,0))),"")</f>
        <v/>
      </c>
      <c r="P1658" s="2" t="str">
        <f t="shared" si="75"/>
        <v/>
      </c>
      <c r="Q1658" s="2" t="str">
        <f t="shared" si="76"/>
        <v/>
      </c>
      <c r="R1658" s="2" t="str">
        <f t="shared" si="77"/>
        <v/>
      </c>
      <c r="S1658" s="2" t="str">
        <f>IFERROR(IF($F1658="","",INDEX(リスト!$C:$C,MATCH($F1658,リスト!$B:$B,0))),"")</f>
        <v/>
      </c>
      <c r="T1658" s="2" t="str">
        <f>IFERROR(IF($K1658="","",INDEX(リスト!$F:$F,MATCH($K1658,リスト!$E:$E,0))),"")</f>
        <v/>
      </c>
      <c r="U1658" s="2" t="str">
        <f>IF($B1658="","",RIGHT($G1658*1000+200+COUNTIF($G$2:$G1658,$G1658),9))</f>
        <v/>
      </c>
      <c r="V1658" s="2" t="str">
        <f>IF(OR($B1658="",設定!$I$15="",設定!$I$15="独立"),"",IF($M1658="","　－　",IF($L1658="",IF(設定!$I$15="所・名","　－　・"&amp;$M1658,IF(設定!$I$15="所/名","　－　 / "&amp;$M1658,IF(設定!$I$15="(所)名","(　－　) "&amp;$M1658,IF(設定!$I$15="名・所",$M1658&amp;"・　－　",IF(設定!$I$15="名/所",$M1658&amp;" / 　－　",IF(設定!$I$15="名(所)",$M1658&amp;"(　－　)")))))),IF(設定!$I$15="所・名",INDEX(リスト!$S$2:$S$48,MATCH($L1658,リスト!$R$2:$R$48,0))&amp;"・"&amp;$M1658,IF(設定!$I$15="所/名",INDEX(リスト!$S$2:$S$48,MATCH($L1658,リスト!$R$2:$R$48,0))&amp;" / "&amp;$M1658,IF(設定!$I$15="(所)名","("&amp;INDEX(リスト!$S$2:$S$48,MATCH($L1658,リスト!$R$2:$R$48,0))&amp;") "&amp;$M1658,IF(設定!$I$15="名・所",$M1658&amp;"・"&amp;INDEX(リスト!$S$2:$S$48,MATCH($L1658,リスト!$R$2:$R$48,0)),IF(設定!$I$15="名/所",$M1658&amp;" / "&amp;INDEX(リスト!$S$2:$S$48,MATCH($L1658,リスト!$R$2:$R$48,0)),IF(設定!$I$15="名(所)",$M1658&amp;" ("&amp;INDEX(リスト!$S$2:$S$48,MATCH($L1658,リスト!$R$2:$R$48,0))&amp;")")))))))))</f>
        <v/>
      </c>
    </row>
    <row r="1659" spans="15:22" x14ac:dyDescent="0.4">
      <c r="O1659" s="2" t="str">
        <f>IFERROR(IF($B1659="","",INDEX(所属情報!$E:$E,MATCH($A1659,所属情報!$A:$A,0))),"")</f>
        <v/>
      </c>
      <c r="P1659" s="2" t="str">
        <f t="shared" si="75"/>
        <v/>
      </c>
      <c r="Q1659" s="2" t="str">
        <f t="shared" si="76"/>
        <v/>
      </c>
      <c r="R1659" s="2" t="str">
        <f t="shared" si="77"/>
        <v/>
      </c>
      <c r="S1659" s="2" t="str">
        <f>IFERROR(IF($F1659="","",INDEX(リスト!$C:$C,MATCH($F1659,リスト!$B:$B,0))),"")</f>
        <v/>
      </c>
      <c r="T1659" s="2" t="str">
        <f>IFERROR(IF($K1659="","",INDEX(リスト!$F:$F,MATCH($K1659,リスト!$E:$E,0))),"")</f>
        <v/>
      </c>
      <c r="U1659" s="2" t="str">
        <f>IF($B1659="","",RIGHT($G1659*1000+200+COUNTIF($G$2:$G1659,$G1659),9))</f>
        <v/>
      </c>
      <c r="V1659" s="2" t="str">
        <f>IF(OR($B1659="",設定!$I$15="",設定!$I$15="独立"),"",IF($M1659="","　－　",IF($L1659="",IF(設定!$I$15="所・名","　－　・"&amp;$M1659,IF(設定!$I$15="所/名","　－　 / "&amp;$M1659,IF(設定!$I$15="(所)名","(　－　) "&amp;$M1659,IF(設定!$I$15="名・所",$M1659&amp;"・　－　",IF(設定!$I$15="名/所",$M1659&amp;" / 　－　",IF(設定!$I$15="名(所)",$M1659&amp;"(　－　)")))))),IF(設定!$I$15="所・名",INDEX(リスト!$S$2:$S$48,MATCH($L1659,リスト!$R$2:$R$48,0))&amp;"・"&amp;$M1659,IF(設定!$I$15="所/名",INDEX(リスト!$S$2:$S$48,MATCH($L1659,リスト!$R$2:$R$48,0))&amp;" / "&amp;$M1659,IF(設定!$I$15="(所)名","("&amp;INDEX(リスト!$S$2:$S$48,MATCH($L1659,リスト!$R$2:$R$48,0))&amp;") "&amp;$M1659,IF(設定!$I$15="名・所",$M1659&amp;"・"&amp;INDEX(リスト!$S$2:$S$48,MATCH($L1659,リスト!$R$2:$R$48,0)),IF(設定!$I$15="名/所",$M1659&amp;" / "&amp;INDEX(リスト!$S$2:$S$48,MATCH($L1659,リスト!$R$2:$R$48,0)),IF(設定!$I$15="名(所)",$M1659&amp;" ("&amp;INDEX(リスト!$S$2:$S$48,MATCH($L1659,リスト!$R$2:$R$48,0))&amp;")")))))))))</f>
        <v/>
      </c>
    </row>
    <row r="1660" spans="15:22" x14ac:dyDescent="0.4">
      <c r="O1660" s="2" t="str">
        <f>IFERROR(IF($B1660="","",INDEX(所属情報!$E:$E,MATCH($A1660,所属情報!$A:$A,0))),"")</f>
        <v/>
      </c>
      <c r="P1660" s="2" t="str">
        <f t="shared" si="75"/>
        <v/>
      </c>
      <c r="Q1660" s="2" t="str">
        <f t="shared" si="76"/>
        <v/>
      </c>
      <c r="R1660" s="2" t="str">
        <f t="shared" si="77"/>
        <v/>
      </c>
      <c r="S1660" s="2" t="str">
        <f>IFERROR(IF($F1660="","",INDEX(リスト!$C:$C,MATCH($F1660,リスト!$B:$B,0))),"")</f>
        <v/>
      </c>
      <c r="T1660" s="2" t="str">
        <f>IFERROR(IF($K1660="","",INDEX(リスト!$F:$F,MATCH($K1660,リスト!$E:$E,0))),"")</f>
        <v/>
      </c>
      <c r="U1660" s="2" t="str">
        <f>IF($B1660="","",RIGHT($G1660*1000+200+COUNTIF($G$2:$G1660,$G1660),9))</f>
        <v/>
      </c>
      <c r="V1660" s="2" t="str">
        <f>IF(OR($B1660="",設定!$I$15="",設定!$I$15="独立"),"",IF($M1660="","　－　",IF($L1660="",IF(設定!$I$15="所・名","　－　・"&amp;$M1660,IF(設定!$I$15="所/名","　－　 / "&amp;$M1660,IF(設定!$I$15="(所)名","(　－　) "&amp;$M1660,IF(設定!$I$15="名・所",$M1660&amp;"・　－　",IF(設定!$I$15="名/所",$M1660&amp;" / 　－　",IF(設定!$I$15="名(所)",$M1660&amp;"(　－　)")))))),IF(設定!$I$15="所・名",INDEX(リスト!$S$2:$S$48,MATCH($L1660,リスト!$R$2:$R$48,0))&amp;"・"&amp;$M1660,IF(設定!$I$15="所/名",INDEX(リスト!$S$2:$S$48,MATCH($L1660,リスト!$R$2:$R$48,0))&amp;" / "&amp;$M1660,IF(設定!$I$15="(所)名","("&amp;INDEX(リスト!$S$2:$S$48,MATCH($L1660,リスト!$R$2:$R$48,0))&amp;") "&amp;$M1660,IF(設定!$I$15="名・所",$M1660&amp;"・"&amp;INDEX(リスト!$S$2:$S$48,MATCH($L1660,リスト!$R$2:$R$48,0)),IF(設定!$I$15="名/所",$M1660&amp;" / "&amp;INDEX(リスト!$S$2:$S$48,MATCH($L1660,リスト!$R$2:$R$48,0)),IF(設定!$I$15="名(所)",$M1660&amp;" ("&amp;INDEX(リスト!$S$2:$S$48,MATCH($L1660,リスト!$R$2:$R$48,0))&amp;")")))))))))</f>
        <v/>
      </c>
    </row>
    <row r="1661" spans="15:22" x14ac:dyDescent="0.4">
      <c r="O1661" s="2" t="str">
        <f>IFERROR(IF($B1661="","",INDEX(所属情報!$E:$E,MATCH($A1661,所属情報!$A:$A,0))),"")</f>
        <v/>
      </c>
      <c r="P1661" s="2" t="str">
        <f t="shared" si="75"/>
        <v/>
      </c>
      <c r="Q1661" s="2" t="str">
        <f t="shared" si="76"/>
        <v/>
      </c>
      <c r="R1661" s="2" t="str">
        <f t="shared" si="77"/>
        <v/>
      </c>
      <c r="S1661" s="2" t="str">
        <f>IFERROR(IF($F1661="","",INDEX(リスト!$C:$C,MATCH($F1661,リスト!$B:$B,0))),"")</f>
        <v/>
      </c>
      <c r="T1661" s="2" t="str">
        <f>IFERROR(IF($K1661="","",INDEX(リスト!$F:$F,MATCH($K1661,リスト!$E:$E,0))),"")</f>
        <v/>
      </c>
      <c r="U1661" s="2" t="str">
        <f>IF($B1661="","",RIGHT($G1661*1000+200+COUNTIF($G$2:$G1661,$G1661),9))</f>
        <v/>
      </c>
      <c r="V1661" s="2" t="str">
        <f>IF(OR($B1661="",設定!$I$15="",設定!$I$15="独立"),"",IF($M1661="","　－　",IF($L1661="",IF(設定!$I$15="所・名","　－　・"&amp;$M1661,IF(設定!$I$15="所/名","　－　 / "&amp;$M1661,IF(設定!$I$15="(所)名","(　－　) "&amp;$M1661,IF(設定!$I$15="名・所",$M1661&amp;"・　－　",IF(設定!$I$15="名/所",$M1661&amp;" / 　－　",IF(設定!$I$15="名(所)",$M1661&amp;"(　－　)")))))),IF(設定!$I$15="所・名",INDEX(リスト!$S$2:$S$48,MATCH($L1661,リスト!$R$2:$R$48,0))&amp;"・"&amp;$M1661,IF(設定!$I$15="所/名",INDEX(リスト!$S$2:$S$48,MATCH($L1661,リスト!$R$2:$R$48,0))&amp;" / "&amp;$M1661,IF(設定!$I$15="(所)名","("&amp;INDEX(リスト!$S$2:$S$48,MATCH($L1661,リスト!$R$2:$R$48,0))&amp;") "&amp;$M1661,IF(設定!$I$15="名・所",$M1661&amp;"・"&amp;INDEX(リスト!$S$2:$S$48,MATCH($L1661,リスト!$R$2:$R$48,0)),IF(設定!$I$15="名/所",$M1661&amp;" / "&amp;INDEX(リスト!$S$2:$S$48,MATCH($L1661,リスト!$R$2:$R$48,0)),IF(設定!$I$15="名(所)",$M1661&amp;" ("&amp;INDEX(リスト!$S$2:$S$48,MATCH($L1661,リスト!$R$2:$R$48,0))&amp;")")))))))))</f>
        <v/>
      </c>
    </row>
    <row r="1662" spans="15:22" x14ac:dyDescent="0.4">
      <c r="O1662" s="2" t="str">
        <f>IFERROR(IF($B1662="","",INDEX(所属情報!$E:$E,MATCH($A1662,所属情報!$A:$A,0))),"")</f>
        <v/>
      </c>
      <c r="P1662" s="2" t="str">
        <f t="shared" si="75"/>
        <v/>
      </c>
      <c r="Q1662" s="2" t="str">
        <f t="shared" si="76"/>
        <v/>
      </c>
      <c r="R1662" s="2" t="str">
        <f t="shared" si="77"/>
        <v/>
      </c>
      <c r="S1662" s="2" t="str">
        <f>IFERROR(IF($F1662="","",INDEX(リスト!$C:$C,MATCH($F1662,リスト!$B:$B,0))),"")</f>
        <v/>
      </c>
      <c r="T1662" s="2" t="str">
        <f>IFERROR(IF($K1662="","",INDEX(リスト!$F:$F,MATCH($K1662,リスト!$E:$E,0))),"")</f>
        <v/>
      </c>
      <c r="U1662" s="2" t="str">
        <f>IF($B1662="","",RIGHT($G1662*1000+200+COUNTIF($G$2:$G1662,$G1662),9))</f>
        <v/>
      </c>
      <c r="V1662" s="2" t="str">
        <f>IF(OR($B1662="",設定!$I$15="",設定!$I$15="独立"),"",IF($M1662="","　－　",IF($L1662="",IF(設定!$I$15="所・名","　－　・"&amp;$M1662,IF(設定!$I$15="所/名","　－　 / "&amp;$M1662,IF(設定!$I$15="(所)名","(　－　) "&amp;$M1662,IF(設定!$I$15="名・所",$M1662&amp;"・　－　",IF(設定!$I$15="名/所",$M1662&amp;" / 　－　",IF(設定!$I$15="名(所)",$M1662&amp;"(　－　)")))))),IF(設定!$I$15="所・名",INDEX(リスト!$S$2:$S$48,MATCH($L1662,リスト!$R$2:$R$48,0))&amp;"・"&amp;$M1662,IF(設定!$I$15="所/名",INDEX(リスト!$S$2:$S$48,MATCH($L1662,リスト!$R$2:$R$48,0))&amp;" / "&amp;$M1662,IF(設定!$I$15="(所)名","("&amp;INDEX(リスト!$S$2:$S$48,MATCH($L1662,リスト!$R$2:$R$48,0))&amp;") "&amp;$M1662,IF(設定!$I$15="名・所",$M1662&amp;"・"&amp;INDEX(リスト!$S$2:$S$48,MATCH($L1662,リスト!$R$2:$R$48,0)),IF(設定!$I$15="名/所",$M1662&amp;" / "&amp;INDEX(リスト!$S$2:$S$48,MATCH($L1662,リスト!$R$2:$R$48,0)),IF(設定!$I$15="名(所)",$M1662&amp;" ("&amp;INDEX(リスト!$S$2:$S$48,MATCH($L1662,リスト!$R$2:$R$48,0))&amp;")")))))))))</f>
        <v/>
      </c>
    </row>
    <row r="1663" spans="15:22" x14ac:dyDescent="0.4">
      <c r="O1663" s="2" t="str">
        <f>IFERROR(IF($B1663="","",INDEX(所属情報!$E:$E,MATCH($A1663,所属情報!$A:$A,0))),"")</f>
        <v/>
      </c>
      <c r="P1663" s="2" t="str">
        <f t="shared" si="75"/>
        <v/>
      </c>
      <c r="Q1663" s="2" t="str">
        <f t="shared" si="76"/>
        <v/>
      </c>
      <c r="R1663" s="2" t="str">
        <f t="shared" si="77"/>
        <v/>
      </c>
      <c r="S1663" s="2" t="str">
        <f>IFERROR(IF($F1663="","",INDEX(リスト!$C:$C,MATCH($F1663,リスト!$B:$B,0))),"")</f>
        <v/>
      </c>
      <c r="T1663" s="2" t="str">
        <f>IFERROR(IF($K1663="","",INDEX(リスト!$F:$F,MATCH($K1663,リスト!$E:$E,0))),"")</f>
        <v/>
      </c>
      <c r="U1663" s="2" t="str">
        <f>IF($B1663="","",RIGHT($G1663*1000+200+COUNTIF($G$2:$G1663,$G1663),9))</f>
        <v/>
      </c>
      <c r="V1663" s="2" t="str">
        <f>IF(OR($B1663="",設定!$I$15="",設定!$I$15="独立"),"",IF($M1663="","　－　",IF($L1663="",IF(設定!$I$15="所・名","　－　・"&amp;$M1663,IF(設定!$I$15="所/名","　－　 / "&amp;$M1663,IF(設定!$I$15="(所)名","(　－　) "&amp;$M1663,IF(設定!$I$15="名・所",$M1663&amp;"・　－　",IF(設定!$I$15="名/所",$M1663&amp;" / 　－　",IF(設定!$I$15="名(所)",$M1663&amp;"(　－　)")))))),IF(設定!$I$15="所・名",INDEX(リスト!$S$2:$S$48,MATCH($L1663,リスト!$R$2:$R$48,0))&amp;"・"&amp;$M1663,IF(設定!$I$15="所/名",INDEX(リスト!$S$2:$S$48,MATCH($L1663,リスト!$R$2:$R$48,0))&amp;" / "&amp;$M1663,IF(設定!$I$15="(所)名","("&amp;INDEX(リスト!$S$2:$S$48,MATCH($L1663,リスト!$R$2:$R$48,0))&amp;") "&amp;$M1663,IF(設定!$I$15="名・所",$M1663&amp;"・"&amp;INDEX(リスト!$S$2:$S$48,MATCH($L1663,リスト!$R$2:$R$48,0)),IF(設定!$I$15="名/所",$M1663&amp;" / "&amp;INDEX(リスト!$S$2:$S$48,MATCH($L1663,リスト!$R$2:$R$48,0)),IF(設定!$I$15="名(所)",$M1663&amp;" ("&amp;INDEX(リスト!$S$2:$S$48,MATCH($L1663,リスト!$R$2:$R$48,0))&amp;")")))))))))</f>
        <v/>
      </c>
    </row>
    <row r="1664" spans="15:22" x14ac:dyDescent="0.4">
      <c r="O1664" s="2" t="str">
        <f>IFERROR(IF($B1664="","",INDEX(所属情報!$E:$E,MATCH($A1664,所属情報!$A:$A,0))),"")</f>
        <v/>
      </c>
      <c r="P1664" s="2" t="str">
        <f t="shared" si="75"/>
        <v/>
      </c>
      <c r="Q1664" s="2" t="str">
        <f t="shared" si="76"/>
        <v/>
      </c>
      <c r="R1664" s="2" t="str">
        <f t="shared" si="77"/>
        <v/>
      </c>
      <c r="S1664" s="2" t="str">
        <f>IFERROR(IF($F1664="","",INDEX(リスト!$C:$C,MATCH($F1664,リスト!$B:$B,0))),"")</f>
        <v/>
      </c>
      <c r="T1664" s="2" t="str">
        <f>IFERROR(IF($K1664="","",INDEX(リスト!$F:$F,MATCH($K1664,リスト!$E:$E,0))),"")</f>
        <v/>
      </c>
      <c r="U1664" s="2" t="str">
        <f>IF($B1664="","",RIGHT($G1664*1000+200+COUNTIF($G$2:$G1664,$G1664),9))</f>
        <v/>
      </c>
      <c r="V1664" s="2" t="str">
        <f>IF(OR($B1664="",設定!$I$15="",設定!$I$15="独立"),"",IF($M1664="","　－　",IF($L1664="",IF(設定!$I$15="所・名","　－　・"&amp;$M1664,IF(設定!$I$15="所/名","　－　 / "&amp;$M1664,IF(設定!$I$15="(所)名","(　－　) "&amp;$M1664,IF(設定!$I$15="名・所",$M1664&amp;"・　－　",IF(設定!$I$15="名/所",$M1664&amp;" / 　－　",IF(設定!$I$15="名(所)",$M1664&amp;"(　－　)")))))),IF(設定!$I$15="所・名",INDEX(リスト!$S$2:$S$48,MATCH($L1664,リスト!$R$2:$R$48,0))&amp;"・"&amp;$M1664,IF(設定!$I$15="所/名",INDEX(リスト!$S$2:$S$48,MATCH($L1664,リスト!$R$2:$R$48,0))&amp;" / "&amp;$M1664,IF(設定!$I$15="(所)名","("&amp;INDEX(リスト!$S$2:$S$48,MATCH($L1664,リスト!$R$2:$R$48,0))&amp;") "&amp;$M1664,IF(設定!$I$15="名・所",$M1664&amp;"・"&amp;INDEX(リスト!$S$2:$S$48,MATCH($L1664,リスト!$R$2:$R$48,0)),IF(設定!$I$15="名/所",$M1664&amp;" / "&amp;INDEX(リスト!$S$2:$S$48,MATCH($L1664,リスト!$R$2:$R$48,0)),IF(設定!$I$15="名(所)",$M1664&amp;" ("&amp;INDEX(リスト!$S$2:$S$48,MATCH($L1664,リスト!$R$2:$R$48,0))&amp;")")))))))))</f>
        <v/>
      </c>
    </row>
    <row r="1665" spans="15:22" x14ac:dyDescent="0.4">
      <c r="O1665" s="2" t="str">
        <f>IFERROR(IF($B1665="","",INDEX(所属情報!$E:$E,MATCH($A1665,所属情報!$A:$A,0))),"")</f>
        <v/>
      </c>
      <c r="P1665" s="2" t="str">
        <f t="shared" si="75"/>
        <v/>
      </c>
      <c r="Q1665" s="2" t="str">
        <f t="shared" si="76"/>
        <v/>
      </c>
      <c r="R1665" s="2" t="str">
        <f t="shared" si="77"/>
        <v/>
      </c>
      <c r="S1665" s="2" t="str">
        <f>IFERROR(IF($F1665="","",INDEX(リスト!$C:$C,MATCH($F1665,リスト!$B:$B,0))),"")</f>
        <v/>
      </c>
      <c r="T1665" s="2" t="str">
        <f>IFERROR(IF($K1665="","",INDEX(リスト!$F:$F,MATCH($K1665,リスト!$E:$E,0))),"")</f>
        <v/>
      </c>
      <c r="U1665" s="2" t="str">
        <f>IF($B1665="","",RIGHT($G1665*1000+200+COUNTIF($G$2:$G1665,$G1665),9))</f>
        <v/>
      </c>
      <c r="V1665" s="2" t="str">
        <f>IF(OR($B1665="",設定!$I$15="",設定!$I$15="独立"),"",IF($M1665="","　－　",IF($L1665="",IF(設定!$I$15="所・名","　－　・"&amp;$M1665,IF(設定!$I$15="所/名","　－　 / "&amp;$M1665,IF(設定!$I$15="(所)名","(　－　) "&amp;$M1665,IF(設定!$I$15="名・所",$M1665&amp;"・　－　",IF(設定!$I$15="名/所",$M1665&amp;" / 　－　",IF(設定!$I$15="名(所)",$M1665&amp;"(　－　)")))))),IF(設定!$I$15="所・名",INDEX(リスト!$S$2:$S$48,MATCH($L1665,リスト!$R$2:$R$48,0))&amp;"・"&amp;$M1665,IF(設定!$I$15="所/名",INDEX(リスト!$S$2:$S$48,MATCH($L1665,リスト!$R$2:$R$48,0))&amp;" / "&amp;$M1665,IF(設定!$I$15="(所)名","("&amp;INDEX(リスト!$S$2:$S$48,MATCH($L1665,リスト!$R$2:$R$48,0))&amp;") "&amp;$M1665,IF(設定!$I$15="名・所",$M1665&amp;"・"&amp;INDEX(リスト!$S$2:$S$48,MATCH($L1665,リスト!$R$2:$R$48,0)),IF(設定!$I$15="名/所",$M1665&amp;" / "&amp;INDEX(リスト!$S$2:$S$48,MATCH($L1665,リスト!$R$2:$R$48,0)),IF(設定!$I$15="名(所)",$M1665&amp;" ("&amp;INDEX(リスト!$S$2:$S$48,MATCH($L1665,リスト!$R$2:$R$48,0))&amp;")")))))))))</f>
        <v/>
      </c>
    </row>
    <row r="1666" spans="15:22" x14ac:dyDescent="0.4">
      <c r="O1666" s="2" t="str">
        <f>IFERROR(IF($B1666="","",INDEX(所属情報!$E:$E,MATCH($A1666,所属情報!$A:$A,0))),"")</f>
        <v/>
      </c>
      <c r="P1666" s="2" t="str">
        <f t="shared" si="75"/>
        <v/>
      </c>
      <c r="Q1666" s="2" t="str">
        <f t="shared" si="76"/>
        <v/>
      </c>
      <c r="R1666" s="2" t="str">
        <f t="shared" si="77"/>
        <v/>
      </c>
      <c r="S1666" s="2" t="str">
        <f>IFERROR(IF($F1666="","",INDEX(リスト!$C:$C,MATCH($F1666,リスト!$B:$B,0))),"")</f>
        <v/>
      </c>
      <c r="T1666" s="2" t="str">
        <f>IFERROR(IF($K1666="","",INDEX(リスト!$F:$F,MATCH($K1666,リスト!$E:$E,0))),"")</f>
        <v/>
      </c>
      <c r="U1666" s="2" t="str">
        <f>IF($B1666="","",RIGHT($G1666*1000+200+COUNTIF($G$2:$G1666,$G1666),9))</f>
        <v/>
      </c>
      <c r="V1666" s="2" t="str">
        <f>IF(OR($B1666="",設定!$I$15="",設定!$I$15="独立"),"",IF($M1666="","　－　",IF($L1666="",IF(設定!$I$15="所・名","　－　・"&amp;$M1666,IF(設定!$I$15="所/名","　－　 / "&amp;$M1666,IF(設定!$I$15="(所)名","(　－　) "&amp;$M1666,IF(設定!$I$15="名・所",$M1666&amp;"・　－　",IF(設定!$I$15="名/所",$M1666&amp;" / 　－　",IF(設定!$I$15="名(所)",$M1666&amp;"(　－　)")))))),IF(設定!$I$15="所・名",INDEX(リスト!$S$2:$S$48,MATCH($L1666,リスト!$R$2:$R$48,0))&amp;"・"&amp;$M1666,IF(設定!$I$15="所/名",INDEX(リスト!$S$2:$S$48,MATCH($L1666,リスト!$R$2:$R$48,0))&amp;" / "&amp;$M1666,IF(設定!$I$15="(所)名","("&amp;INDEX(リスト!$S$2:$S$48,MATCH($L1666,リスト!$R$2:$R$48,0))&amp;") "&amp;$M1666,IF(設定!$I$15="名・所",$M1666&amp;"・"&amp;INDEX(リスト!$S$2:$S$48,MATCH($L1666,リスト!$R$2:$R$48,0)),IF(設定!$I$15="名/所",$M1666&amp;" / "&amp;INDEX(リスト!$S$2:$S$48,MATCH($L1666,リスト!$R$2:$R$48,0)),IF(設定!$I$15="名(所)",$M1666&amp;" ("&amp;INDEX(リスト!$S$2:$S$48,MATCH($L1666,リスト!$R$2:$R$48,0))&amp;")")))))))))</f>
        <v/>
      </c>
    </row>
    <row r="1667" spans="15:22" x14ac:dyDescent="0.4">
      <c r="O1667" s="2" t="str">
        <f>IFERROR(IF($B1667="","",INDEX(所属情報!$E:$E,MATCH($A1667,所属情報!$A:$A,0))),"")</f>
        <v/>
      </c>
      <c r="P1667" s="2" t="str">
        <f t="shared" ref="P1667:P1730" si="78">IF($C1667="","",IF($E1667="",$C1667,$C1667&amp;" ("&amp;$E1667&amp;")"))</f>
        <v/>
      </c>
      <c r="Q1667" s="2" t="str">
        <f t="shared" ref="Q1667:Q1730" si="79">IF($D1667="","",ASC($D1667))</f>
        <v/>
      </c>
      <c r="R1667" s="2" t="str">
        <f t="shared" ref="R1667:R1730" si="80">IF($I1667="","",UPPER($I1667)&amp;" "&amp;UPPER(LEFT($J1667,1))&amp;LOWER(RIGHT($J1667,LEN($J1667)-1))&amp;" ("&amp;MID($G1667,3,2)&amp;")")</f>
        <v/>
      </c>
      <c r="S1667" s="2" t="str">
        <f>IFERROR(IF($F1667="","",INDEX(リスト!$C:$C,MATCH($F1667,リスト!$B:$B,0))),"")</f>
        <v/>
      </c>
      <c r="T1667" s="2" t="str">
        <f>IFERROR(IF($K1667="","",INDEX(リスト!$F:$F,MATCH($K1667,リスト!$E:$E,0))),"")</f>
        <v/>
      </c>
      <c r="U1667" s="2" t="str">
        <f>IF($B1667="","",RIGHT($G1667*1000+200+COUNTIF($G$2:$G1667,$G1667),9))</f>
        <v/>
      </c>
      <c r="V1667" s="2" t="str">
        <f>IF(OR($B1667="",設定!$I$15="",設定!$I$15="独立"),"",IF($M1667="","　－　",IF($L1667="",IF(設定!$I$15="所・名","　－　・"&amp;$M1667,IF(設定!$I$15="所/名","　－　 / "&amp;$M1667,IF(設定!$I$15="(所)名","(　－　) "&amp;$M1667,IF(設定!$I$15="名・所",$M1667&amp;"・　－　",IF(設定!$I$15="名/所",$M1667&amp;" / 　－　",IF(設定!$I$15="名(所)",$M1667&amp;"(　－　)")))))),IF(設定!$I$15="所・名",INDEX(リスト!$S$2:$S$48,MATCH($L1667,リスト!$R$2:$R$48,0))&amp;"・"&amp;$M1667,IF(設定!$I$15="所/名",INDEX(リスト!$S$2:$S$48,MATCH($L1667,リスト!$R$2:$R$48,0))&amp;" / "&amp;$M1667,IF(設定!$I$15="(所)名","("&amp;INDEX(リスト!$S$2:$S$48,MATCH($L1667,リスト!$R$2:$R$48,0))&amp;") "&amp;$M1667,IF(設定!$I$15="名・所",$M1667&amp;"・"&amp;INDEX(リスト!$S$2:$S$48,MATCH($L1667,リスト!$R$2:$R$48,0)),IF(設定!$I$15="名/所",$M1667&amp;" / "&amp;INDEX(リスト!$S$2:$S$48,MATCH($L1667,リスト!$R$2:$R$48,0)),IF(設定!$I$15="名(所)",$M1667&amp;" ("&amp;INDEX(リスト!$S$2:$S$48,MATCH($L1667,リスト!$R$2:$R$48,0))&amp;")")))))))))</f>
        <v/>
      </c>
    </row>
    <row r="1668" spans="15:22" x14ac:dyDescent="0.4">
      <c r="O1668" s="2" t="str">
        <f>IFERROR(IF($B1668="","",INDEX(所属情報!$E:$E,MATCH($A1668,所属情報!$A:$A,0))),"")</f>
        <v/>
      </c>
      <c r="P1668" s="2" t="str">
        <f t="shared" si="78"/>
        <v/>
      </c>
      <c r="Q1668" s="2" t="str">
        <f t="shared" si="79"/>
        <v/>
      </c>
      <c r="R1668" s="2" t="str">
        <f t="shared" si="80"/>
        <v/>
      </c>
      <c r="S1668" s="2" t="str">
        <f>IFERROR(IF($F1668="","",INDEX(リスト!$C:$C,MATCH($F1668,リスト!$B:$B,0))),"")</f>
        <v/>
      </c>
      <c r="T1668" s="2" t="str">
        <f>IFERROR(IF($K1668="","",INDEX(リスト!$F:$F,MATCH($K1668,リスト!$E:$E,0))),"")</f>
        <v/>
      </c>
      <c r="U1668" s="2" t="str">
        <f>IF($B1668="","",RIGHT($G1668*1000+200+COUNTIF($G$2:$G1668,$G1668),9))</f>
        <v/>
      </c>
      <c r="V1668" s="2" t="str">
        <f>IF(OR($B1668="",設定!$I$15="",設定!$I$15="独立"),"",IF($M1668="","　－　",IF($L1668="",IF(設定!$I$15="所・名","　－　・"&amp;$M1668,IF(設定!$I$15="所/名","　－　 / "&amp;$M1668,IF(設定!$I$15="(所)名","(　－　) "&amp;$M1668,IF(設定!$I$15="名・所",$M1668&amp;"・　－　",IF(設定!$I$15="名/所",$M1668&amp;" / 　－　",IF(設定!$I$15="名(所)",$M1668&amp;"(　－　)")))))),IF(設定!$I$15="所・名",INDEX(リスト!$S$2:$S$48,MATCH($L1668,リスト!$R$2:$R$48,0))&amp;"・"&amp;$M1668,IF(設定!$I$15="所/名",INDEX(リスト!$S$2:$S$48,MATCH($L1668,リスト!$R$2:$R$48,0))&amp;" / "&amp;$M1668,IF(設定!$I$15="(所)名","("&amp;INDEX(リスト!$S$2:$S$48,MATCH($L1668,リスト!$R$2:$R$48,0))&amp;") "&amp;$M1668,IF(設定!$I$15="名・所",$M1668&amp;"・"&amp;INDEX(リスト!$S$2:$S$48,MATCH($L1668,リスト!$R$2:$R$48,0)),IF(設定!$I$15="名/所",$M1668&amp;" / "&amp;INDEX(リスト!$S$2:$S$48,MATCH($L1668,リスト!$R$2:$R$48,0)),IF(設定!$I$15="名(所)",$M1668&amp;" ("&amp;INDEX(リスト!$S$2:$S$48,MATCH($L1668,リスト!$R$2:$R$48,0))&amp;")")))))))))</f>
        <v/>
      </c>
    </row>
    <row r="1669" spans="15:22" x14ac:dyDescent="0.4">
      <c r="O1669" s="2" t="str">
        <f>IFERROR(IF($B1669="","",INDEX(所属情報!$E:$E,MATCH($A1669,所属情報!$A:$A,0))),"")</f>
        <v/>
      </c>
      <c r="P1669" s="2" t="str">
        <f t="shared" si="78"/>
        <v/>
      </c>
      <c r="Q1669" s="2" t="str">
        <f t="shared" si="79"/>
        <v/>
      </c>
      <c r="R1669" s="2" t="str">
        <f t="shared" si="80"/>
        <v/>
      </c>
      <c r="S1669" s="2" t="str">
        <f>IFERROR(IF($F1669="","",INDEX(リスト!$C:$C,MATCH($F1669,リスト!$B:$B,0))),"")</f>
        <v/>
      </c>
      <c r="T1669" s="2" t="str">
        <f>IFERROR(IF($K1669="","",INDEX(リスト!$F:$F,MATCH($K1669,リスト!$E:$E,0))),"")</f>
        <v/>
      </c>
      <c r="U1669" s="2" t="str">
        <f>IF($B1669="","",RIGHT($G1669*1000+200+COUNTIF($G$2:$G1669,$G1669),9))</f>
        <v/>
      </c>
      <c r="V1669" s="2" t="str">
        <f>IF(OR($B1669="",設定!$I$15="",設定!$I$15="独立"),"",IF($M1669="","　－　",IF($L1669="",IF(設定!$I$15="所・名","　－　・"&amp;$M1669,IF(設定!$I$15="所/名","　－　 / "&amp;$M1669,IF(設定!$I$15="(所)名","(　－　) "&amp;$M1669,IF(設定!$I$15="名・所",$M1669&amp;"・　－　",IF(設定!$I$15="名/所",$M1669&amp;" / 　－　",IF(設定!$I$15="名(所)",$M1669&amp;"(　－　)")))))),IF(設定!$I$15="所・名",INDEX(リスト!$S$2:$S$48,MATCH($L1669,リスト!$R$2:$R$48,0))&amp;"・"&amp;$M1669,IF(設定!$I$15="所/名",INDEX(リスト!$S$2:$S$48,MATCH($L1669,リスト!$R$2:$R$48,0))&amp;" / "&amp;$M1669,IF(設定!$I$15="(所)名","("&amp;INDEX(リスト!$S$2:$S$48,MATCH($L1669,リスト!$R$2:$R$48,0))&amp;") "&amp;$M1669,IF(設定!$I$15="名・所",$M1669&amp;"・"&amp;INDEX(リスト!$S$2:$S$48,MATCH($L1669,リスト!$R$2:$R$48,0)),IF(設定!$I$15="名/所",$M1669&amp;" / "&amp;INDEX(リスト!$S$2:$S$48,MATCH($L1669,リスト!$R$2:$R$48,0)),IF(設定!$I$15="名(所)",$M1669&amp;" ("&amp;INDEX(リスト!$S$2:$S$48,MATCH($L1669,リスト!$R$2:$R$48,0))&amp;")")))))))))</f>
        <v/>
      </c>
    </row>
    <row r="1670" spans="15:22" x14ac:dyDescent="0.4">
      <c r="O1670" s="2" t="str">
        <f>IFERROR(IF($B1670="","",INDEX(所属情報!$E:$E,MATCH($A1670,所属情報!$A:$A,0))),"")</f>
        <v/>
      </c>
      <c r="P1670" s="2" t="str">
        <f t="shared" si="78"/>
        <v/>
      </c>
      <c r="Q1670" s="2" t="str">
        <f t="shared" si="79"/>
        <v/>
      </c>
      <c r="R1670" s="2" t="str">
        <f t="shared" si="80"/>
        <v/>
      </c>
      <c r="S1670" s="2" t="str">
        <f>IFERROR(IF($F1670="","",INDEX(リスト!$C:$C,MATCH($F1670,リスト!$B:$B,0))),"")</f>
        <v/>
      </c>
      <c r="T1670" s="2" t="str">
        <f>IFERROR(IF($K1670="","",INDEX(リスト!$F:$F,MATCH($K1670,リスト!$E:$E,0))),"")</f>
        <v/>
      </c>
      <c r="U1670" s="2" t="str">
        <f>IF($B1670="","",RIGHT($G1670*1000+200+COUNTIF($G$2:$G1670,$G1670),9))</f>
        <v/>
      </c>
      <c r="V1670" s="2" t="str">
        <f>IF(OR($B1670="",設定!$I$15="",設定!$I$15="独立"),"",IF($M1670="","　－　",IF($L1670="",IF(設定!$I$15="所・名","　－　・"&amp;$M1670,IF(設定!$I$15="所/名","　－　 / "&amp;$M1670,IF(設定!$I$15="(所)名","(　－　) "&amp;$M1670,IF(設定!$I$15="名・所",$M1670&amp;"・　－　",IF(設定!$I$15="名/所",$M1670&amp;" / 　－　",IF(設定!$I$15="名(所)",$M1670&amp;"(　－　)")))))),IF(設定!$I$15="所・名",INDEX(リスト!$S$2:$S$48,MATCH($L1670,リスト!$R$2:$R$48,0))&amp;"・"&amp;$M1670,IF(設定!$I$15="所/名",INDEX(リスト!$S$2:$S$48,MATCH($L1670,リスト!$R$2:$R$48,0))&amp;" / "&amp;$M1670,IF(設定!$I$15="(所)名","("&amp;INDEX(リスト!$S$2:$S$48,MATCH($L1670,リスト!$R$2:$R$48,0))&amp;") "&amp;$M1670,IF(設定!$I$15="名・所",$M1670&amp;"・"&amp;INDEX(リスト!$S$2:$S$48,MATCH($L1670,リスト!$R$2:$R$48,0)),IF(設定!$I$15="名/所",$M1670&amp;" / "&amp;INDEX(リスト!$S$2:$S$48,MATCH($L1670,リスト!$R$2:$R$48,0)),IF(設定!$I$15="名(所)",$M1670&amp;" ("&amp;INDEX(リスト!$S$2:$S$48,MATCH($L1670,リスト!$R$2:$R$48,0))&amp;")")))))))))</f>
        <v/>
      </c>
    </row>
    <row r="1671" spans="15:22" x14ac:dyDescent="0.4">
      <c r="O1671" s="2" t="str">
        <f>IFERROR(IF($B1671="","",INDEX(所属情報!$E:$E,MATCH($A1671,所属情報!$A:$A,0))),"")</f>
        <v/>
      </c>
      <c r="P1671" s="2" t="str">
        <f t="shared" si="78"/>
        <v/>
      </c>
      <c r="Q1671" s="2" t="str">
        <f t="shared" si="79"/>
        <v/>
      </c>
      <c r="R1671" s="2" t="str">
        <f t="shared" si="80"/>
        <v/>
      </c>
      <c r="S1671" s="2" t="str">
        <f>IFERROR(IF($F1671="","",INDEX(リスト!$C:$C,MATCH($F1671,リスト!$B:$B,0))),"")</f>
        <v/>
      </c>
      <c r="T1671" s="2" t="str">
        <f>IFERROR(IF($K1671="","",INDEX(リスト!$F:$F,MATCH($K1671,リスト!$E:$E,0))),"")</f>
        <v/>
      </c>
      <c r="U1671" s="2" t="str">
        <f>IF($B1671="","",RIGHT($G1671*1000+200+COUNTIF($G$2:$G1671,$G1671),9))</f>
        <v/>
      </c>
      <c r="V1671" s="2" t="str">
        <f>IF(OR($B1671="",設定!$I$15="",設定!$I$15="独立"),"",IF($M1671="","　－　",IF($L1671="",IF(設定!$I$15="所・名","　－　・"&amp;$M1671,IF(設定!$I$15="所/名","　－　 / "&amp;$M1671,IF(設定!$I$15="(所)名","(　－　) "&amp;$M1671,IF(設定!$I$15="名・所",$M1671&amp;"・　－　",IF(設定!$I$15="名/所",$M1671&amp;" / 　－　",IF(設定!$I$15="名(所)",$M1671&amp;"(　－　)")))))),IF(設定!$I$15="所・名",INDEX(リスト!$S$2:$S$48,MATCH($L1671,リスト!$R$2:$R$48,0))&amp;"・"&amp;$M1671,IF(設定!$I$15="所/名",INDEX(リスト!$S$2:$S$48,MATCH($L1671,リスト!$R$2:$R$48,0))&amp;" / "&amp;$M1671,IF(設定!$I$15="(所)名","("&amp;INDEX(リスト!$S$2:$S$48,MATCH($L1671,リスト!$R$2:$R$48,0))&amp;") "&amp;$M1671,IF(設定!$I$15="名・所",$M1671&amp;"・"&amp;INDEX(リスト!$S$2:$S$48,MATCH($L1671,リスト!$R$2:$R$48,0)),IF(設定!$I$15="名/所",$M1671&amp;" / "&amp;INDEX(リスト!$S$2:$S$48,MATCH($L1671,リスト!$R$2:$R$48,0)),IF(設定!$I$15="名(所)",$M1671&amp;" ("&amp;INDEX(リスト!$S$2:$S$48,MATCH($L1671,リスト!$R$2:$R$48,0))&amp;")")))))))))</f>
        <v/>
      </c>
    </row>
    <row r="1672" spans="15:22" x14ac:dyDescent="0.4">
      <c r="O1672" s="2" t="str">
        <f>IFERROR(IF($B1672="","",INDEX(所属情報!$E:$E,MATCH($A1672,所属情報!$A:$A,0))),"")</f>
        <v/>
      </c>
      <c r="P1672" s="2" t="str">
        <f t="shared" si="78"/>
        <v/>
      </c>
      <c r="Q1672" s="2" t="str">
        <f t="shared" si="79"/>
        <v/>
      </c>
      <c r="R1672" s="2" t="str">
        <f t="shared" si="80"/>
        <v/>
      </c>
      <c r="S1672" s="2" t="str">
        <f>IFERROR(IF($F1672="","",INDEX(リスト!$C:$C,MATCH($F1672,リスト!$B:$B,0))),"")</f>
        <v/>
      </c>
      <c r="T1672" s="2" t="str">
        <f>IFERROR(IF($K1672="","",INDEX(リスト!$F:$F,MATCH($K1672,リスト!$E:$E,0))),"")</f>
        <v/>
      </c>
      <c r="U1672" s="2" t="str">
        <f>IF($B1672="","",RIGHT($G1672*1000+200+COUNTIF($G$2:$G1672,$G1672),9))</f>
        <v/>
      </c>
      <c r="V1672" s="2" t="str">
        <f>IF(OR($B1672="",設定!$I$15="",設定!$I$15="独立"),"",IF($M1672="","　－　",IF($L1672="",IF(設定!$I$15="所・名","　－　・"&amp;$M1672,IF(設定!$I$15="所/名","　－　 / "&amp;$M1672,IF(設定!$I$15="(所)名","(　－　) "&amp;$M1672,IF(設定!$I$15="名・所",$M1672&amp;"・　－　",IF(設定!$I$15="名/所",$M1672&amp;" / 　－　",IF(設定!$I$15="名(所)",$M1672&amp;"(　－　)")))))),IF(設定!$I$15="所・名",INDEX(リスト!$S$2:$S$48,MATCH($L1672,リスト!$R$2:$R$48,0))&amp;"・"&amp;$M1672,IF(設定!$I$15="所/名",INDEX(リスト!$S$2:$S$48,MATCH($L1672,リスト!$R$2:$R$48,0))&amp;" / "&amp;$M1672,IF(設定!$I$15="(所)名","("&amp;INDEX(リスト!$S$2:$S$48,MATCH($L1672,リスト!$R$2:$R$48,0))&amp;") "&amp;$M1672,IF(設定!$I$15="名・所",$M1672&amp;"・"&amp;INDEX(リスト!$S$2:$S$48,MATCH($L1672,リスト!$R$2:$R$48,0)),IF(設定!$I$15="名/所",$M1672&amp;" / "&amp;INDEX(リスト!$S$2:$S$48,MATCH($L1672,リスト!$R$2:$R$48,0)),IF(設定!$I$15="名(所)",$M1672&amp;" ("&amp;INDEX(リスト!$S$2:$S$48,MATCH($L1672,リスト!$R$2:$R$48,0))&amp;")")))))))))</f>
        <v/>
      </c>
    </row>
    <row r="1673" spans="15:22" x14ac:dyDescent="0.4">
      <c r="O1673" s="2" t="str">
        <f>IFERROR(IF($B1673="","",INDEX(所属情報!$E:$E,MATCH($A1673,所属情報!$A:$A,0))),"")</f>
        <v/>
      </c>
      <c r="P1673" s="2" t="str">
        <f t="shared" si="78"/>
        <v/>
      </c>
      <c r="Q1673" s="2" t="str">
        <f t="shared" si="79"/>
        <v/>
      </c>
      <c r="R1673" s="2" t="str">
        <f t="shared" si="80"/>
        <v/>
      </c>
      <c r="S1673" s="2" t="str">
        <f>IFERROR(IF($F1673="","",INDEX(リスト!$C:$C,MATCH($F1673,リスト!$B:$B,0))),"")</f>
        <v/>
      </c>
      <c r="T1673" s="2" t="str">
        <f>IFERROR(IF($K1673="","",INDEX(リスト!$F:$F,MATCH($K1673,リスト!$E:$E,0))),"")</f>
        <v/>
      </c>
      <c r="U1673" s="2" t="str">
        <f>IF($B1673="","",RIGHT($G1673*1000+200+COUNTIF($G$2:$G1673,$G1673),9))</f>
        <v/>
      </c>
      <c r="V1673" s="2" t="str">
        <f>IF(OR($B1673="",設定!$I$15="",設定!$I$15="独立"),"",IF($M1673="","　－　",IF($L1673="",IF(設定!$I$15="所・名","　－　・"&amp;$M1673,IF(設定!$I$15="所/名","　－　 / "&amp;$M1673,IF(設定!$I$15="(所)名","(　－　) "&amp;$M1673,IF(設定!$I$15="名・所",$M1673&amp;"・　－　",IF(設定!$I$15="名/所",$M1673&amp;" / 　－　",IF(設定!$I$15="名(所)",$M1673&amp;"(　－　)")))))),IF(設定!$I$15="所・名",INDEX(リスト!$S$2:$S$48,MATCH($L1673,リスト!$R$2:$R$48,0))&amp;"・"&amp;$M1673,IF(設定!$I$15="所/名",INDEX(リスト!$S$2:$S$48,MATCH($L1673,リスト!$R$2:$R$48,0))&amp;" / "&amp;$M1673,IF(設定!$I$15="(所)名","("&amp;INDEX(リスト!$S$2:$S$48,MATCH($L1673,リスト!$R$2:$R$48,0))&amp;") "&amp;$M1673,IF(設定!$I$15="名・所",$M1673&amp;"・"&amp;INDEX(リスト!$S$2:$S$48,MATCH($L1673,リスト!$R$2:$R$48,0)),IF(設定!$I$15="名/所",$M1673&amp;" / "&amp;INDEX(リスト!$S$2:$S$48,MATCH($L1673,リスト!$R$2:$R$48,0)),IF(設定!$I$15="名(所)",$M1673&amp;" ("&amp;INDEX(リスト!$S$2:$S$48,MATCH($L1673,リスト!$R$2:$R$48,0))&amp;")")))))))))</f>
        <v/>
      </c>
    </row>
    <row r="1674" spans="15:22" x14ac:dyDescent="0.4">
      <c r="O1674" s="2" t="str">
        <f>IFERROR(IF($B1674="","",INDEX(所属情報!$E:$E,MATCH($A1674,所属情報!$A:$A,0))),"")</f>
        <v/>
      </c>
      <c r="P1674" s="2" t="str">
        <f t="shared" si="78"/>
        <v/>
      </c>
      <c r="Q1674" s="2" t="str">
        <f t="shared" si="79"/>
        <v/>
      </c>
      <c r="R1674" s="2" t="str">
        <f t="shared" si="80"/>
        <v/>
      </c>
      <c r="S1674" s="2" t="str">
        <f>IFERROR(IF($F1674="","",INDEX(リスト!$C:$C,MATCH($F1674,リスト!$B:$B,0))),"")</f>
        <v/>
      </c>
      <c r="T1674" s="2" t="str">
        <f>IFERROR(IF($K1674="","",INDEX(リスト!$F:$F,MATCH($K1674,リスト!$E:$E,0))),"")</f>
        <v/>
      </c>
      <c r="U1674" s="2" t="str">
        <f>IF($B1674="","",RIGHT($G1674*1000+200+COUNTIF($G$2:$G1674,$G1674),9))</f>
        <v/>
      </c>
      <c r="V1674" s="2" t="str">
        <f>IF(OR($B1674="",設定!$I$15="",設定!$I$15="独立"),"",IF($M1674="","　－　",IF($L1674="",IF(設定!$I$15="所・名","　－　・"&amp;$M1674,IF(設定!$I$15="所/名","　－　 / "&amp;$M1674,IF(設定!$I$15="(所)名","(　－　) "&amp;$M1674,IF(設定!$I$15="名・所",$M1674&amp;"・　－　",IF(設定!$I$15="名/所",$M1674&amp;" / 　－　",IF(設定!$I$15="名(所)",$M1674&amp;"(　－　)")))))),IF(設定!$I$15="所・名",INDEX(リスト!$S$2:$S$48,MATCH($L1674,リスト!$R$2:$R$48,0))&amp;"・"&amp;$M1674,IF(設定!$I$15="所/名",INDEX(リスト!$S$2:$S$48,MATCH($L1674,リスト!$R$2:$R$48,0))&amp;" / "&amp;$M1674,IF(設定!$I$15="(所)名","("&amp;INDEX(リスト!$S$2:$S$48,MATCH($L1674,リスト!$R$2:$R$48,0))&amp;") "&amp;$M1674,IF(設定!$I$15="名・所",$M1674&amp;"・"&amp;INDEX(リスト!$S$2:$S$48,MATCH($L1674,リスト!$R$2:$R$48,0)),IF(設定!$I$15="名/所",$M1674&amp;" / "&amp;INDEX(リスト!$S$2:$S$48,MATCH($L1674,リスト!$R$2:$R$48,0)),IF(設定!$I$15="名(所)",$M1674&amp;" ("&amp;INDEX(リスト!$S$2:$S$48,MATCH($L1674,リスト!$R$2:$R$48,0))&amp;")")))))))))</f>
        <v/>
      </c>
    </row>
    <row r="1675" spans="15:22" x14ac:dyDescent="0.4">
      <c r="O1675" s="2" t="str">
        <f>IFERROR(IF($B1675="","",INDEX(所属情報!$E:$E,MATCH($A1675,所属情報!$A:$A,0))),"")</f>
        <v/>
      </c>
      <c r="P1675" s="2" t="str">
        <f t="shared" si="78"/>
        <v/>
      </c>
      <c r="Q1675" s="2" t="str">
        <f t="shared" si="79"/>
        <v/>
      </c>
      <c r="R1675" s="2" t="str">
        <f t="shared" si="80"/>
        <v/>
      </c>
      <c r="S1675" s="2" t="str">
        <f>IFERROR(IF($F1675="","",INDEX(リスト!$C:$C,MATCH($F1675,リスト!$B:$B,0))),"")</f>
        <v/>
      </c>
      <c r="T1675" s="2" t="str">
        <f>IFERROR(IF($K1675="","",INDEX(リスト!$F:$F,MATCH($K1675,リスト!$E:$E,0))),"")</f>
        <v/>
      </c>
      <c r="U1675" s="2" t="str">
        <f>IF($B1675="","",RIGHT($G1675*1000+200+COUNTIF($G$2:$G1675,$G1675),9))</f>
        <v/>
      </c>
      <c r="V1675" s="2" t="str">
        <f>IF(OR($B1675="",設定!$I$15="",設定!$I$15="独立"),"",IF($M1675="","　－　",IF($L1675="",IF(設定!$I$15="所・名","　－　・"&amp;$M1675,IF(設定!$I$15="所/名","　－　 / "&amp;$M1675,IF(設定!$I$15="(所)名","(　－　) "&amp;$M1675,IF(設定!$I$15="名・所",$M1675&amp;"・　－　",IF(設定!$I$15="名/所",$M1675&amp;" / 　－　",IF(設定!$I$15="名(所)",$M1675&amp;"(　－　)")))))),IF(設定!$I$15="所・名",INDEX(リスト!$S$2:$S$48,MATCH($L1675,リスト!$R$2:$R$48,0))&amp;"・"&amp;$M1675,IF(設定!$I$15="所/名",INDEX(リスト!$S$2:$S$48,MATCH($L1675,リスト!$R$2:$R$48,0))&amp;" / "&amp;$M1675,IF(設定!$I$15="(所)名","("&amp;INDEX(リスト!$S$2:$S$48,MATCH($L1675,リスト!$R$2:$R$48,0))&amp;") "&amp;$M1675,IF(設定!$I$15="名・所",$M1675&amp;"・"&amp;INDEX(リスト!$S$2:$S$48,MATCH($L1675,リスト!$R$2:$R$48,0)),IF(設定!$I$15="名/所",$M1675&amp;" / "&amp;INDEX(リスト!$S$2:$S$48,MATCH($L1675,リスト!$R$2:$R$48,0)),IF(設定!$I$15="名(所)",$M1675&amp;" ("&amp;INDEX(リスト!$S$2:$S$48,MATCH($L1675,リスト!$R$2:$R$48,0))&amp;")")))))))))</f>
        <v/>
      </c>
    </row>
    <row r="1676" spans="15:22" x14ac:dyDescent="0.4">
      <c r="O1676" s="2" t="str">
        <f>IFERROR(IF($B1676="","",INDEX(所属情報!$E:$E,MATCH($A1676,所属情報!$A:$A,0))),"")</f>
        <v/>
      </c>
      <c r="P1676" s="2" t="str">
        <f t="shared" si="78"/>
        <v/>
      </c>
      <c r="Q1676" s="2" t="str">
        <f t="shared" si="79"/>
        <v/>
      </c>
      <c r="R1676" s="2" t="str">
        <f t="shared" si="80"/>
        <v/>
      </c>
      <c r="S1676" s="2" t="str">
        <f>IFERROR(IF($F1676="","",INDEX(リスト!$C:$C,MATCH($F1676,リスト!$B:$B,0))),"")</f>
        <v/>
      </c>
      <c r="T1676" s="2" t="str">
        <f>IFERROR(IF($K1676="","",INDEX(リスト!$F:$F,MATCH($K1676,リスト!$E:$E,0))),"")</f>
        <v/>
      </c>
      <c r="U1676" s="2" t="str">
        <f>IF($B1676="","",RIGHT($G1676*1000+200+COUNTIF($G$2:$G1676,$G1676),9))</f>
        <v/>
      </c>
      <c r="V1676" s="2" t="str">
        <f>IF(OR($B1676="",設定!$I$15="",設定!$I$15="独立"),"",IF($M1676="","　－　",IF($L1676="",IF(設定!$I$15="所・名","　－　・"&amp;$M1676,IF(設定!$I$15="所/名","　－　 / "&amp;$M1676,IF(設定!$I$15="(所)名","(　－　) "&amp;$M1676,IF(設定!$I$15="名・所",$M1676&amp;"・　－　",IF(設定!$I$15="名/所",$M1676&amp;" / 　－　",IF(設定!$I$15="名(所)",$M1676&amp;"(　－　)")))))),IF(設定!$I$15="所・名",INDEX(リスト!$S$2:$S$48,MATCH($L1676,リスト!$R$2:$R$48,0))&amp;"・"&amp;$M1676,IF(設定!$I$15="所/名",INDEX(リスト!$S$2:$S$48,MATCH($L1676,リスト!$R$2:$R$48,0))&amp;" / "&amp;$M1676,IF(設定!$I$15="(所)名","("&amp;INDEX(リスト!$S$2:$S$48,MATCH($L1676,リスト!$R$2:$R$48,0))&amp;") "&amp;$M1676,IF(設定!$I$15="名・所",$M1676&amp;"・"&amp;INDEX(リスト!$S$2:$S$48,MATCH($L1676,リスト!$R$2:$R$48,0)),IF(設定!$I$15="名/所",$M1676&amp;" / "&amp;INDEX(リスト!$S$2:$S$48,MATCH($L1676,リスト!$R$2:$R$48,0)),IF(設定!$I$15="名(所)",$M1676&amp;" ("&amp;INDEX(リスト!$S$2:$S$48,MATCH($L1676,リスト!$R$2:$R$48,0))&amp;")")))))))))</f>
        <v/>
      </c>
    </row>
    <row r="1677" spans="15:22" x14ac:dyDescent="0.4">
      <c r="O1677" s="2" t="str">
        <f>IFERROR(IF($B1677="","",INDEX(所属情報!$E:$E,MATCH($A1677,所属情報!$A:$A,0))),"")</f>
        <v/>
      </c>
      <c r="P1677" s="2" t="str">
        <f t="shared" si="78"/>
        <v/>
      </c>
      <c r="Q1677" s="2" t="str">
        <f t="shared" si="79"/>
        <v/>
      </c>
      <c r="R1677" s="2" t="str">
        <f t="shared" si="80"/>
        <v/>
      </c>
      <c r="S1677" s="2" t="str">
        <f>IFERROR(IF($F1677="","",INDEX(リスト!$C:$C,MATCH($F1677,リスト!$B:$B,0))),"")</f>
        <v/>
      </c>
      <c r="T1677" s="2" t="str">
        <f>IFERROR(IF($K1677="","",INDEX(リスト!$F:$F,MATCH($K1677,リスト!$E:$E,0))),"")</f>
        <v/>
      </c>
      <c r="U1677" s="2" t="str">
        <f>IF($B1677="","",RIGHT($G1677*1000+200+COUNTIF($G$2:$G1677,$G1677),9))</f>
        <v/>
      </c>
      <c r="V1677" s="2" t="str">
        <f>IF(OR($B1677="",設定!$I$15="",設定!$I$15="独立"),"",IF($M1677="","　－　",IF($L1677="",IF(設定!$I$15="所・名","　－　・"&amp;$M1677,IF(設定!$I$15="所/名","　－　 / "&amp;$M1677,IF(設定!$I$15="(所)名","(　－　) "&amp;$M1677,IF(設定!$I$15="名・所",$M1677&amp;"・　－　",IF(設定!$I$15="名/所",$M1677&amp;" / 　－　",IF(設定!$I$15="名(所)",$M1677&amp;"(　－　)")))))),IF(設定!$I$15="所・名",INDEX(リスト!$S$2:$S$48,MATCH($L1677,リスト!$R$2:$R$48,0))&amp;"・"&amp;$M1677,IF(設定!$I$15="所/名",INDEX(リスト!$S$2:$S$48,MATCH($L1677,リスト!$R$2:$R$48,0))&amp;" / "&amp;$M1677,IF(設定!$I$15="(所)名","("&amp;INDEX(リスト!$S$2:$S$48,MATCH($L1677,リスト!$R$2:$R$48,0))&amp;") "&amp;$M1677,IF(設定!$I$15="名・所",$M1677&amp;"・"&amp;INDEX(リスト!$S$2:$S$48,MATCH($L1677,リスト!$R$2:$R$48,0)),IF(設定!$I$15="名/所",$M1677&amp;" / "&amp;INDEX(リスト!$S$2:$S$48,MATCH($L1677,リスト!$R$2:$R$48,0)),IF(設定!$I$15="名(所)",$M1677&amp;" ("&amp;INDEX(リスト!$S$2:$S$48,MATCH($L1677,リスト!$R$2:$R$48,0))&amp;")")))))))))</f>
        <v/>
      </c>
    </row>
    <row r="1678" spans="15:22" x14ac:dyDescent="0.4">
      <c r="O1678" s="2" t="str">
        <f>IFERROR(IF($B1678="","",INDEX(所属情報!$E:$E,MATCH($A1678,所属情報!$A:$A,0))),"")</f>
        <v/>
      </c>
      <c r="P1678" s="2" t="str">
        <f t="shared" si="78"/>
        <v/>
      </c>
      <c r="Q1678" s="2" t="str">
        <f t="shared" si="79"/>
        <v/>
      </c>
      <c r="R1678" s="2" t="str">
        <f t="shared" si="80"/>
        <v/>
      </c>
      <c r="S1678" s="2" t="str">
        <f>IFERROR(IF($F1678="","",INDEX(リスト!$C:$C,MATCH($F1678,リスト!$B:$B,0))),"")</f>
        <v/>
      </c>
      <c r="T1678" s="2" t="str">
        <f>IFERROR(IF($K1678="","",INDEX(リスト!$F:$F,MATCH($K1678,リスト!$E:$E,0))),"")</f>
        <v/>
      </c>
      <c r="U1678" s="2" t="str">
        <f>IF($B1678="","",RIGHT($G1678*1000+200+COUNTIF($G$2:$G1678,$G1678),9))</f>
        <v/>
      </c>
      <c r="V1678" s="2" t="str">
        <f>IF(OR($B1678="",設定!$I$15="",設定!$I$15="独立"),"",IF($M1678="","　－　",IF($L1678="",IF(設定!$I$15="所・名","　－　・"&amp;$M1678,IF(設定!$I$15="所/名","　－　 / "&amp;$M1678,IF(設定!$I$15="(所)名","(　－　) "&amp;$M1678,IF(設定!$I$15="名・所",$M1678&amp;"・　－　",IF(設定!$I$15="名/所",$M1678&amp;" / 　－　",IF(設定!$I$15="名(所)",$M1678&amp;"(　－　)")))))),IF(設定!$I$15="所・名",INDEX(リスト!$S$2:$S$48,MATCH($L1678,リスト!$R$2:$R$48,0))&amp;"・"&amp;$M1678,IF(設定!$I$15="所/名",INDEX(リスト!$S$2:$S$48,MATCH($L1678,リスト!$R$2:$R$48,0))&amp;" / "&amp;$M1678,IF(設定!$I$15="(所)名","("&amp;INDEX(リスト!$S$2:$S$48,MATCH($L1678,リスト!$R$2:$R$48,0))&amp;") "&amp;$M1678,IF(設定!$I$15="名・所",$M1678&amp;"・"&amp;INDEX(リスト!$S$2:$S$48,MATCH($L1678,リスト!$R$2:$R$48,0)),IF(設定!$I$15="名/所",$M1678&amp;" / "&amp;INDEX(リスト!$S$2:$S$48,MATCH($L1678,リスト!$R$2:$R$48,0)),IF(設定!$I$15="名(所)",$M1678&amp;" ("&amp;INDEX(リスト!$S$2:$S$48,MATCH($L1678,リスト!$R$2:$R$48,0))&amp;")")))))))))</f>
        <v/>
      </c>
    </row>
    <row r="1679" spans="15:22" x14ac:dyDescent="0.4">
      <c r="O1679" s="2" t="str">
        <f>IFERROR(IF($B1679="","",INDEX(所属情報!$E:$E,MATCH($A1679,所属情報!$A:$A,0))),"")</f>
        <v/>
      </c>
      <c r="P1679" s="2" t="str">
        <f t="shared" si="78"/>
        <v/>
      </c>
      <c r="Q1679" s="2" t="str">
        <f t="shared" si="79"/>
        <v/>
      </c>
      <c r="R1679" s="2" t="str">
        <f t="shared" si="80"/>
        <v/>
      </c>
      <c r="S1679" s="2" t="str">
        <f>IFERROR(IF($F1679="","",INDEX(リスト!$C:$C,MATCH($F1679,リスト!$B:$B,0))),"")</f>
        <v/>
      </c>
      <c r="T1679" s="2" t="str">
        <f>IFERROR(IF($K1679="","",INDEX(リスト!$F:$F,MATCH($K1679,リスト!$E:$E,0))),"")</f>
        <v/>
      </c>
      <c r="U1679" s="2" t="str">
        <f>IF($B1679="","",RIGHT($G1679*1000+200+COUNTIF($G$2:$G1679,$G1679),9))</f>
        <v/>
      </c>
      <c r="V1679" s="2" t="str">
        <f>IF(OR($B1679="",設定!$I$15="",設定!$I$15="独立"),"",IF($M1679="","　－　",IF($L1679="",IF(設定!$I$15="所・名","　－　・"&amp;$M1679,IF(設定!$I$15="所/名","　－　 / "&amp;$M1679,IF(設定!$I$15="(所)名","(　－　) "&amp;$M1679,IF(設定!$I$15="名・所",$M1679&amp;"・　－　",IF(設定!$I$15="名/所",$M1679&amp;" / 　－　",IF(設定!$I$15="名(所)",$M1679&amp;"(　－　)")))))),IF(設定!$I$15="所・名",INDEX(リスト!$S$2:$S$48,MATCH($L1679,リスト!$R$2:$R$48,0))&amp;"・"&amp;$M1679,IF(設定!$I$15="所/名",INDEX(リスト!$S$2:$S$48,MATCH($L1679,リスト!$R$2:$R$48,0))&amp;" / "&amp;$M1679,IF(設定!$I$15="(所)名","("&amp;INDEX(リスト!$S$2:$S$48,MATCH($L1679,リスト!$R$2:$R$48,0))&amp;") "&amp;$M1679,IF(設定!$I$15="名・所",$M1679&amp;"・"&amp;INDEX(リスト!$S$2:$S$48,MATCH($L1679,リスト!$R$2:$R$48,0)),IF(設定!$I$15="名/所",$M1679&amp;" / "&amp;INDEX(リスト!$S$2:$S$48,MATCH($L1679,リスト!$R$2:$R$48,0)),IF(設定!$I$15="名(所)",$M1679&amp;" ("&amp;INDEX(リスト!$S$2:$S$48,MATCH($L1679,リスト!$R$2:$R$48,0))&amp;")")))))))))</f>
        <v/>
      </c>
    </row>
    <row r="1680" spans="15:22" x14ac:dyDescent="0.4">
      <c r="O1680" s="2" t="str">
        <f>IFERROR(IF($B1680="","",INDEX(所属情報!$E:$E,MATCH($A1680,所属情報!$A:$A,0))),"")</f>
        <v/>
      </c>
      <c r="P1680" s="2" t="str">
        <f t="shared" si="78"/>
        <v/>
      </c>
      <c r="Q1680" s="2" t="str">
        <f t="shared" si="79"/>
        <v/>
      </c>
      <c r="R1680" s="2" t="str">
        <f t="shared" si="80"/>
        <v/>
      </c>
      <c r="S1680" s="2" t="str">
        <f>IFERROR(IF($F1680="","",INDEX(リスト!$C:$C,MATCH($F1680,リスト!$B:$B,0))),"")</f>
        <v/>
      </c>
      <c r="T1680" s="2" t="str">
        <f>IFERROR(IF($K1680="","",INDEX(リスト!$F:$F,MATCH($K1680,リスト!$E:$E,0))),"")</f>
        <v/>
      </c>
      <c r="U1680" s="2" t="str">
        <f>IF($B1680="","",RIGHT($G1680*1000+200+COUNTIF($G$2:$G1680,$G1680),9))</f>
        <v/>
      </c>
      <c r="V1680" s="2" t="str">
        <f>IF(OR($B1680="",設定!$I$15="",設定!$I$15="独立"),"",IF($M1680="","　－　",IF($L1680="",IF(設定!$I$15="所・名","　－　・"&amp;$M1680,IF(設定!$I$15="所/名","　－　 / "&amp;$M1680,IF(設定!$I$15="(所)名","(　－　) "&amp;$M1680,IF(設定!$I$15="名・所",$M1680&amp;"・　－　",IF(設定!$I$15="名/所",$M1680&amp;" / 　－　",IF(設定!$I$15="名(所)",$M1680&amp;"(　－　)")))))),IF(設定!$I$15="所・名",INDEX(リスト!$S$2:$S$48,MATCH($L1680,リスト!$R$2:$R$48,0))&amp;"・"&amp;$M1680,IF(設定!$I$15="所/名",INDEX(リスト!$S$2:$S$48,MATCH($L1680,リスト!$R$2:$R$48,0))&amp;" / "&amp;$M1680,IF(設定!$I$15="(所)名","("&amp;INDEX(リスト!$S$2:$S$48,MATCH($L1680,リスト!$R$2:$R$48,0))&amp;") "&amp;$M1680,IF(設定!$I$15="名・所",$M1680&amp;"・"&amp;INDEX(リスト!$S$2:$S$48,MATCH($L1680,リスト!$R$2:$R$48,0)),IF(設定!$I$15="名/所",$M1680&amp;" / "&amp;INDEX(リスト!$S$2:$S$48,MATCH($L1680,リスト!$R$2:$R$48,0)),IF(設定!$I$15="名(所)",$M1680&amp;" ("&amp;INDEX(リスト!$S$2:$S$48,MATCH($L1680,リスト!$R$2:$R$48,0))&amp;")")))))))))</f>
        <v/>
      </c>
    </row>
    <row r="1681" spans="15:22" x14ac:dyDescent="0.4">
      <c r="O1681" s="2" t="str">
        <f>IFERROR(IF($B1681="","",INDEX(所属情報!$E:$E,MATCH($A1681,所属情報!$A:$A,0))),"")</f>
        <v/>
      </c>
      <c r="P1681" s="2" t="str">
        <f t="shared" si="78"/>
        <v/>
      </c>
      <c r="Q1681" s="2" t="str">
        <f t="shared" si="79"/>
        <v/>
      </c>
      <c r="R1681" s="2" t="str">
        <f t="shared" si="80"/>
        <v/>
      </c>
      <c r="S1681" s="2" t="str">
        <f>IFERROR(IF($F1681="","",INDEX(リスト!$C:$C,MATCH($F1681,リスト!$B:$B,0))),"")</f>
        <v/>
      </c>
      <c r="T1681" s="2" t="str">
        <f>IFERROR(IF($K1681="","",INDEX(リスト!$F:$F,MATCH($K1681,リスト!$E:$E,0))),"")</f>
        <v/>
      </c>
      <c r="U1681" s="2" t="str">
        <f>IF($B1681="","",RIGHT($G1681*1000+200+COUNTIF($G$2:$G1681,$G1681),9))</f>
        <v/>
      </c>
      <c r="V1681" s="2" t="str">
        <f>IF(OR($B1681="",設定!$I$15="",設定!$I$15="独立"),"",IF($M1681="","　－　",IF($L1681="",IF(設定!$I$15="所・名","　－　・"&amp;$M1681,IF(設定!$I$15="所/名","　－　 / "&amp;$M1681,IF(設定!$I$15="(所)名","(　－　) "&amp;$M1681,IF(設定!$I$15="名・所",$M1681&amp;"・　－　",IF(設定!$I$15="名/所",$M1681&amp;" / 　－　",IF(設定!$I$15="名(所)",$M1681&amp;"(　－　)")))))),IF(設定!$I$15="所・名",INDEX(リスト!$S$2:$S$48,MATCH($L1681,リスト!$R$2:$R$48,0))&amp;"・"&amp;$M1681,IF(設定!$I$15="所/名",INDEX(リスト!$S$2:$S$48,MATCH($L1681,リスト!$R$2:$R$48,0))&amp;" / "&amp;$M1681,IF(設定!$I$15="(所)名","("&amp;INDEX(リスト!$S$2:$S$48,MATCH($L1681,リスト!$R$2:$R$48,0))&amp;") "&amp;$M1681,IF(設定!$I$15="名・所",$M1681&amp;"・"&amp;INDEX(リスト!$S$2:$S$48,MATCH($L1681,リスト!$R$2:$R$48,0)),IF(設定!$I$15="名/所",$M1681&amp;" / "&amp;INDEX(リスト!$S$2:$S$48,MATCH($L1681,リスト!$R$2:$R$48,0)),IF(設定!$I$15="名(所)",$M1681&amp;" ("&amp;INDEX(リスト!$S$2:$S$48,MATCH($L1681,リスト!$R$2:$R$48,0))&amp;")")))))))))</f>
        <v/>
      </c>
    </row>
    <row r="1682" spans="15:22" x14ac:dyDescent="0.4">
      <c r="O1682" s="2" t="str">
        <f>IFERROR(IF($B1682="","",INDEX(所属情報!$E:$E,MATCH($A1682,所属情報!$A:$A,0))),"")</f>
        <v/>
      </c>
      <c r="P1682" s="2" t="str">
        <f t="shared" si="78"/>
        <v/>
      </c>
      <c r="Q1682" s="2" t="str">
        <f t="shared" si="79"/>
        <v/>
      </c>
      <c r="R1682" s="2" t="str">
        <f t="shared" si="80"/>
        <v/>
      </c>
      <c r="S1682" s="2" t="str">
        <f>IFERROR(IF($F1682="","",INDEX(リスト!$C:$C,MATCH($F1682,リスト!$B:$B,0))),"")</f>
        <v/>
      </c>
      <c r="T1682" s="2" t="str">
        <f>IFERROR(IF($K1682="","",INDEX(リスト!$F:$F,MATCH($K1682,リスト!$E:$E,0))),"")</f>
        <v/>
      </c>
      <c r="U1682" s="2" t="str">
        <f>IF($B1682="","",RIGHT($G1682*1000+200+COUNTIF($G$2:$G1682,$G1682),9))</f>
        <v/>
      </c>
      <c r="V1682" s="2" t="str">
        <f>IF(OR($B1682="",設定!$I$15="",設定!$I$15="独立"),"",IF($M1682="","　－　",IF($L1682="",IF(設定!$I$15="所・名","　－　・"&amp;$M1682,IF(設定!$I$15="所/名","　－　 / "&amp;$M1682,IF(設定!$I$15="(所)名","(　－　) "&amp;$M1682,IF(設定!$I$15="名・所",$M1682&amp;"・　－　",IF(設定!$I$15="名/所",$M1682&amp;" / 　－　",IF(設定!$I$15="名(所)",$M1682&amp;"(　－　)")))))),IF(設定!$I$15="所・名",INDEX(リスト!$S$2:$S$48,MATCH($L1682,リスト!$R$2:$R$48,0))&amp;"・"&amp;$M1682,IF(設定!$I$15="所/名",INDEX(リスト!$S$2:$S$48,MATCH($L1682,リスト!$R$2:$R$48,0))&amp;" / "&amp;$M1682,IF(設定!$I$15="(所)名","("&amp;INDEX(リスト!$S$2:$S$48,MATCH($L1682,リスト!$R$2:$R$48,0))&amp;") "&amp;$M1682,IF(設定!$I$15="名・所",$M1682&amp;"・"&amp;INDEX(リスト!$S$2:$S$48,MATCH($L1682,リスト!$R$2:$R$48,0)),IF(設定!$I$15="名/所",$M1682&amp;" / "&amp;INDEX(リスト!$S$2:$S$48,MATCH($L1682,リスト!$R$2:$R$48,0)),IF(設定!$I$15="名(所)",$M1682&amp;" ("&amp;INDEX(リスト!$S$2:$S$48,MATCH($L1682,リスト!$R$2:$R$48,0))&amp;")")))))))))</f>
        <v/>
      </c>
    </row>
    <row r="1683" spans="15:22" x14ac:dyDescent="0.4">
      <c r="O1683" s="2" t="str">
        <f>IFERROR(IF($B1683="","",INDEX(所属情報!$E:$E,MATCH($A1683,所属情報!$A:$A,0))),"")</f>
        <v/>
      </c>
      <c r="P1683" s="2" t="str">
        <f t="shared" si="78"/>
        <v/>
      </c>
      <c r="Q1683" s="2" t="str">
        <f t="shared" si="79"/>
        <v/>
      </c>
      <c r="R1683" s="2" t="str">
        <f t="shared" si="80"/>
        <v/>
      </c>
      <c r="S1683" s="2" t="str">
        <f>IFERROR(IF($F1683="","",INDEX(リスト!$C:$C,MATCH($F1683,リスト!$B:$B,0))),"")</f>
        <v/>
      </c>
      <c r="T1683" s="2" t="str">
        <f>IFERROR(IF($K1683="","",INDEX(リスト!$F:$F,MATCH($K1683,リスト!$E:$E,0))),"")</f>
        <v/>
      </c>
      <c r="U1683" s="2" t="str">
        <f>IF($B1683="","",RIGHT($G1683*1000+200+COUNTIF($G$2:$G1683,$G1683),9))</f>
        <v/>
      </c>
      <c r="V1683" s="2" t="str">
        <f>IF(OR($B1683="",設定!$I$15="",設定!$I$15="独立"),"",IF($M1683="","　－　",IF($L1683="",IF(設定!$I$15="所・名","　－　・"&amp;$M1683,IF(設定!$I$15="所/名","　－　 / "&amp;$M1683,IF(設定!$I$15="(所)名","(　－　) "&amp;$M1683,IF(設定!$I$15="名・所",$M1683&amp;"・　－　",IF(設定!$I$15="名/所",$M1683&amp;" / 　－　",IF(設定!$I$15="名(所)",$M1683&amp;"(　－　)")))))),IF(設定!$I$15="所・名",INDEX(リスト!$S$2:$S$48,MATCH($L1683,リスト!$R$2:$R$48,0))&amp;"・"&amp;$M1683,IF(設定!$I$15="所/名",INDEX(リスト!$S$2:$S$48,MATCH($L1683,リスト!$R$2:$R$48,0))&amp;" / "&amp;$M1683,IF(設定!$I$15="(所)名","("&amp;INDEX(リスト!$S$2:$S$48,MATCH($L1683,リスト!$R$2:$R$48,0))&amp;") "&amp;$M1683,IF(設定!$I$15="名・所",$M1683&amp;"・"&amp;INDEX(リスト!$S$2:$S$48,MATCH($L1683,リスト!$R$2:$R$48,0)),IF(設定!$I$15="名/所",$M1683&amp;" / "&amp;INDEX(リスト!$S$2:$S$48,MATCH($L1683,リスト!$R$2:$R$48,0)),IF(設定!$I$15="名(所)",$M1683&amp;" ("&amp;INDEX(リスト!$S$2:$S$48,MATCH($L1683,リスト!$R$2:$R$48,0))&amp;")")))))))))</f>
        <v/>
      </c>
    </row>
    <row r="1684" spans="15:22" x14ac:dyDescent="0.4">
      <c r="O1684" s="2" t="str">
        <f>IFERROR(IF($B1684="","",INDEX(所属情報!$E:$E,MATCH($A1684,所属情報!$A:$A,0))),"")</f>
        <v/>
      </c>
      <c r="P1684" s="2" t="str">
        <f t="shared" si="78"/>
        <v/>
      </c>
      <c r="Q1684" s="2" t="str">
        <f t="shared" si="79"/>
        <v/>
      </c>
      <c r="R1684" s="2" t="str">
        <f t="shared" si="80"/>
        <v/>
      </c>
      <c r="S1684" s="2" t="str">
        <f>IFERROR(IF($F1684="","",INDEX(リスト!$C:$C,MATCH($F1684,リスト!$B:$B,0))),"")</f>
        <v/>
      </c>
      <c r="T1684" s="2" t="str">
        <f>IFERROR(IF($K1684="","",INDEX(リスト!$F:$F,MATCH($K1684,リスト!$E:$E,0))),"")</f>
        <v/>
      </c>
      <c r="U1684" s="2" t="str">
        <f>IF($B1684="","",RIGHT($G1684*1000+200+COUNTIF($G$2:$G1684,$G1684),9))</f>
        <v/>
      </c>
      <c r="V1684" s="2" t="str">
        <f>IF(OR($B1684="",設定!$I$15="",設定!$I$15="独立"),"",IF($M1684="","　－　",IF($L1684="",IF(設定!$I$15="所・名","　－　・"&amp;$M1684,IF(設定!$I$15="所/名","　－　 / "&amp;$M1684,IF(設定!$I$15="(所)名","(　－　) "&amp;$M1684,IF(設定!$I$15="名・所",$M1684&amp;"・　－　",IF(設定!$I$15="名/所",$M1684&amp;" / 　－　",IF(設定!$I$15="名(所)",$M1684&amp;"(　－　)")))))),IF(設定!$I$15="所・名",INDEX(リスト!$S$2:$S$48,MATCH($L1684,リスト!$R$2:$R$48,0))&amp;"・"&amp;$M1684,IF(設定!$I$15="所/名",INDEX(リスト!$S$2:$S$48,MATCH($L1684,リスト!$R$2:$R$48,0))&amp;" / "&amp;$M1684,IF(設定!$I$15="(所)名","("&amp;INDEX(リスト!$S$2:$S$48,MATCH($L1684,リスト!$R$2:$R$48,0))&amp;") "&amp;$M1684,IF(設定!$I$15="名・所",$M1684&amp;"・"&amp;INDEX(リスト!$S$2:$S$48,MATCH($L1684,リスト!$R$2:$R$48,0)),IF(設定!$I$15="名/所",$M1684&amp;" / "&amp;INDEX(リスト!$S$2:$S$48,MATCH($L1684,リスト!$R$2:$R$48,0)),IF(設定!$I$15="名(所)",$M1684&amp;" ("&amp;INDEX(リスト!$S$2:$S$48,MATCH($L1684,リスト!$R$2:$R$48,0))&amp;")")))))))))</f>
        <v/>
      </c>
    </row>
    <row r="1685" spans="15:22" x14ac:dyDescent="0.4">
      <c r="O1685" s="2" t="str">
        <f>IFERROR(IF($B1685="","",INDEX(所属情報!$E:$E,MATCH($A1685,所属情報!$A:$A,0))),"")</f>
        <v/>
      </c>
      <c r="P1685" s="2" t="str">
        <f t="shared" si="78"/>
        <v/>
      </c>
      <c r="Q1685" s="2" t="str">
        <f t="shared" si="79"/>
        <v/>
      </c>
      <c r="R1685" s="2" t="str">
        <f t="shared" si="80"/>
        <v/>
      </c>
      <c r="S1685" s="2" t="str">
        <f>IFERROR(IF($F1685="","",INDEX(リスト!$C:$C,MATCH($F1685,リスト!$B:$B,0))),"")</f>
        <v/>
      </c>
      <c r="T1685" s="2" t="str">
        <f>IFERROR(IF($K1685="","",INDEX(リスト!$F:$F,MATCH($K1685,リスト!$E:$E,0))),"")</f>
        <v/>
      </c>
      <c r="U1685" s="2" t="str">
        <f>IF($B1685="","",RIGHT($G1685*1000+200+COUNTIF($G$2:$G1685,$G1685),9))</f>
        <v/>
      </c>
      <c r="V1685" s="2" t="str">
        <f>IF(OR($B1685="",設定!$I$15="",設定!$I$15="独立"),"",IF($M1685="","　－　",IF($L1685="",IF(設定!$I$15="所・名","　－　・"&amp;$M1685,IF(設定!$I$15="所/名","　－　 / "&amp;$M1685,IF(設定!$I$15="(所)名","(　－　) "&amp;$M1685,IF(設定!$I$15="名・所",$M1685&amp;"・　－　",IF(設定!$I$15="名/所",$M1685&amp;" / 　－　",IF(設定!$I$15="名(所)",$M1685&amp;"(　－　)")))))),IF(設定!$I$15="所・名",INDEX(リスト!$S$2:$S$48,MATCH($L1685,リスト!$R$2:$R$48,0))&amp;"・"&amp;$M1685,IF(設定!$I$15="所/名",INDEX(リスト!$S$2:$S$48,MATCH($L1685,リスト!$R$2:$R$48,0))&amp;" / "&amp;$M1685,IF(設定!$I$15="(所)名","("&amp;INDEX(リスト!$S$2:$S$48,MATCH($L1685,リスト!$R$2:$R$48,0))&amp;") "&amp;$M1685,IF(設定!$I$15="名・所",$M1685&amp;"・"&amp;INDEX(リスト!$S$2:$S$48,MATCH($L1685,リスト!$R$2:$R$48,0)),IF(設定!$I$15="名/所",$M1685&amp;" / "&amp;INDEX(リスト!$S$2:$S$48,MATCH($L1685,リスト!$R$2:$R$48,0)),IF(設定!$I$15="名(所)",$M1685&amp;" ("&amp;INDEX(リスト!$S$2:$S$48,MATCH($L1685,リスト!$R$2:$R$48,0))&amp;")")))))))))</f>
        <v/>
      </c>
    </row>
    <row r="1686" spans="15:22" x14ac:dyDescent="0.4">
      <c r="O1686" s="2" t="str">
        <f>IFERROR(IF($B1686="","",INDEX(所属情報!$E:$E,MATCH($A1686,所属情報!$A:$A,0))),"")</f>
        <v/>
      </c>
      <c r="P1686" s="2" t="str">
        <f t="shared" si="78"/>
        <v/>
      </c>
      <c r="Q1686" s="2" t="str">
        <f t="shared" si="79"/>
        <v/>
      </c>
      <c r="R1686" s="2" t="str">
        <f t="shared" si="80"/>
        <v/>
      </c>
      <c r="S1686" s="2" t="str">
        <f>IFERROR(IF($F1686="","",INDEX(リスト!$C:$C,MATCH($F1686,リスト!$B:$B,0))),"")</f>
        <v/>
      </c>
      <c r="T1686" s="2" t="str">
        <f>IFERROR(IF($K1686="","",INDEX(リスト!$F:$F,MATCH($K1686,リスト!$E:$E,0))),"")</f>
        <v/>
      </c>
      <c r="U1686" s="2" t="str">
        <f>IF($B1686="","",RIGHT($G1686*1000+200+COUNTIF($G$2:$G1686,$G1686),9))</f>
        <v/>
      </c>
      <c r="V1686" s="2" t="str">
        <f>IF(OR($B1686="",設定!$I$15="",設定!$I$15="独立"),"",IF($M1686="","　－　",IF($L1686="",IF(設定!$I$15="所・名","　－　・"&amp;$M1686,IF(設定!$I$15="所/名","　－　 / "&amp;$M1686,IF(設定!$I$15="(所)名","(　－　) "&amp;$M1686,IF(設定!$I$15="名・所",$M1686&amp;"・　－　",IF(設定!$I$15="名/所",$M1686&amp;" / 　－　",IF(設定!$I$15="名(所)",$M1686&amp;"(　－　)")))))),IF(設定!$I$15="所・名",INDEX(リスト!$S$2:$S$48,MATCH($L1686,リスト!$R$2:$R$48,0))&amp;"・"&amp;$M1686,IF(設定!$I$15="所/名",INDEX(リスト!$S$2:$S$48,MATCH($L1686,リスト!$R$2:$R$48,0))&amp;" / "&amp;$M1686,IF(設定!$I$15="(所)名","("&amp;INDEX(リスト!$S$2:$S$48,MATCH($L1686,リスト!$R$2:$R$48,0))&amp;") "&amp;$M1686,IF(設定!$I$15="名・所",$M1686&amp;"・"&amp;INDEX(リスト!$S$2:$S$48,MATCH($L1686,リスト!$R$2:$R$48,0)),IF(設定!$I$15="名/所",$M1686&amp;" / "&amp;INDEX(リスト!$S$2:$S$48,MATCH($L1686,リスト!$R$2:$R$48,0)),IF(設定!$I$15="名(所)",$M1686&amp;" ("&amp;INDEX(リスト!$S$2:$S$48,MATCH($L1686,リスト!$R$2:$R$48,0))&amp;")")))))))))</f>
        <v/>
      </c>
    </row>
    <row r="1687" spans="15:22" x14ac:dyDescent="0.4">
      <c r="O1687" s="2" t="str">
        <f>IFERROR(IF($B1687="","",INDEX(所属情報!$E:$E,MATCH($A1687,所属情報!$A:$A,0))),"")</f>
        <v/>
      </c>
      <c r="P1687" s="2" t="str">
        <f t="shared" si="78"/>
        <v/>
      </c>
      <c r="Q1687" s="2" t="str">
        <f t="shared" si="79"/>
        <v/>
      </c>
      <c r="R1687" s="2" t="str">
        <f t="shared" si="80"/>
        <v/>
      </c>
      <c r="S1687" s="2" t="str">
        <f>IFERROR(IF($F1687="","",INDEX(リスト!$C:$C,MATCH($F1687,リスト!$B:$B,0))),"")</f>
        <v/>
      </c>
      <c r="T1687" s="2" t="str">
        <f>IFERROR(IF($K1687="","",INDEX(リスト!$F:$F,MATCH($K1687,リスト!$E:$E,0))),"")</f>
        <v/>
      </c>
      <c r="U1687" s="2" t="str">
        <f>IF($B1687="","",RIGHT($G1687*1000+200+COUNTIF($G$2:$G1687,$G1687),9))</f>
        <v/>
      </c>
      <c r="V1687" s="2" t="str">
        <f>IF(OR($B1687="",設定!$I$15="",設定!$I$15="独立"),"",IF($M1687="","　－　",IF($L1687="",IF(設定!$I$15="所・名","　－　・"&amp;$M1687,IF(設定!$I$15="所/名","　－　 / "&amp;$M1687,IF(設定!$I$15="(所)名","(　－　) "&amp;$M1687,IF(設定!$I$15="名・所",$M1687&amp;"・　－　",IF(設定!$I$15="名/所",$M1687&amp;" / 　－　",IF(設定!$I$15="名(所)",$M1687&amp;"(　－　)")))))),IF(設定!$I$15="所・名",INDEX(リスト!$S$2:$S$48,MATCH($L1687,リスト!$R$2:$R$48,0))&amp;"・"&amp;$M1687,IF(設定!$I$15="所/名",INDEX(リスト!$S$2:$S$48,MATCH($L1687,リスト!$R$2:$R$48,0))&amp;" / "&amp;$M1687,IF(設定!$I$15="(所)名","("&amp;INDEX(リスト!$S$2:$S$48,MATCH($L1687,リスト!$R$2:$R$48,0))&amp;") "&amp;$M1687,IF(設定!$I$15="名・所",$M1687&amp;"・"&amp;INDEX(リスト!$S$2:$S$48,MATCH($L1687,リスト!$R$2:$R$48,0)),IF(設定!$I$15="名/所",$M1687&amp;" / "&amp;INDEX(リスト!$S$2:$S$48,MATCH($L1687,リスト!$R$2:$R$48,0)),IF(設定!$I$15="名(所)",$M1687&amp;" ("&amp;INDEX(リスト!$S$2:$S$48,MATCH($L1687,リスト!$R$2:$R$48,0))&amp;")")))))))))</f>
        <v/>
      </c>
    </row>
    <row r="1688" spans="15:22" x14ac:dyDescent="0.4">
      <c r="O1688" s="2" t="str">
        <f>IFERROR(IF($B1688="","",INDEX(所属情報!$E:$E,MATCH($A1688,所属情報!$A:$A,0))),"")</f>
        <v/>
      </c>
      <c r="P1688" s="2" t="str">
        <f t="shared" si="78"/>
        <v/>
      </c>
      <c r="Q1688" s="2" t="str">
        <f t="shared" si="79"/>
        <v/>
      </c>
      <c r="R1688" s="2" t="str">
        <f t="shared" si="80"/>
        <v/>
      </c>
      <c r="S1688" s="2" t="str">
        <f>IFERROR(IF($F1688="","",INDEX(リスト!$C:$C,MATCH($F1688,リスト!$B:$B,0))),"")</f>
        <v/>
      </c>
      <c r="T1688" s="2" t="str">
        <f>IFERROR(IF($K1688="","",INDEX(リスト!$F:$F,MATCH($K1688,リスト!$E:$E,0))),"")</f>
        <v/>
      </c>
      <c r="U1688" s="2" t="str">
        <f>IF($B1688="","",RIGHT($G1688*1000+200+COUNTIF($G$2:$G1688,$G1688),9))</f>
        <v/>
      </c>
      <c r="V1688" s="2" t="str">
        <f>IF(OR($B1688="",設定!$I$15="",設定!$I$15="独立"),"",IF($M1688="","　－　",IF($L1688="",IF(設定!$I$15="所・名","　－　・"&amp;$M1688,IF(設定!$I$15="所/名","　－　 / "&amp;$M1688,IF(設定!$I$15="(所)名","(　－　) "&amp;$M1688,IF(設定!$I$15="名・所",$M1688&amp;"・　－　",IF(設定!$I$15="名/所",$M1688&amp;" / 　－　",IF(設定!$I$15="名(所)",$M1688&amp;"(　－　)")))))),IF(設定!$I$15="所・名",INDEX(リスト!$S$2:$S$48,MATCH($L1688,リスト!$R$2:$R$48,0))&amp;"・"&amp;$M1688,IF(設定!$I$15="所/名",INDEX(リスト!$S$2:$S$48,MATCH($L1688,リスト!$R$2:$R$48,0))&amp;" / "&amp;$M1688,IF(設定!$I$15="(所)名","("&amp;INDEX(リスト!$S$2:$S$48,MATCH($L1688,リスト!$R$2:$R$48,0))&amp;") "&amp;$M1688,IF(設定!$I$15="名・所",$M1688&amp;"・"&amp;INDEX(リスト!$S$2:$S$48,MATCH($L1688,リスト!$R$2:$R$48,0)),IF(設定!$I$15="名/所",$M1688&amp;" / "&amp;INDEX(リスト!$S$2:$S$48,MATCH($L1688,リスト!$R$2:$R$48,0)),IF(設定!$I$15="名(所)",$M1688&amp;" ("&amp;INDEX(リスト!$S$2:$S$48,MATCH($L1688,リスト!$R$2:$R$48,0))&amp;")")))))))))</f>
        <v/>
      </c>
    </row>
    <row r="1689" spans="15:22" x14ac:dyDescent="0.4">
      <c r="O1689" s="2" t="str">
        <f>IFERROR(IF($B1689="","",INDEX(所属情報!$E:$E,MATCH($A1689,所属情報!$A:$A,0))),"")</f>
        <v/>
      </c>
      <c r="P1689" s="2" t="str">
        <f t="shared" si="78"/>
        <v/>
      </c>
      <c r="Q1689" s="2" t="str">
        <f t="shared" si="79"/>
        <v/>
      </c>
      <c r="R1689" s="2" t="str">
        <f t="shared" si="80"/>
        <v/>
      </c>
      <c r="S1689" s="2" t="str">
        <f>IFERROR(IF($F1689="","",INDEX(リスト!$C:$C,MATCH($F1689,リスト!$B:$B,0))),"")</f>
        <v/>
      </c>
      <c r="T1689" s="2" t="str">
        <f>IFERROR(IF($K1689="","",INDEX(リスト!$F:$F,MATCH($K1689,リスト!$E:$E,0))),"")</f>
        <v/>
      </c>
      <c r="U1689" s="2" t="str">
        <f>IF($B1689="","",RIGHT($G1689*1000+200+COUNTIF($G$2:$G1689,$G1689),9))</f>
        <v/>
      </c>
      <c r="V1689" s="2" t="str">
        <f>IF(OR($B1689="",設定!$I$15="",設定!$I$15="独立"),"",IF($M1689="","　－　",IF($L1689="",IF(設定!$I$15="所・名","　－　・"&amp;$M1689,IF(設定!$I$15="所/名","　－　 / "&amp;$M1689,IF(設定!$I$15="(所)名","(　－　) "&amp;$M1689,IF(設定!$I$15="名・所",$M1689&amp;"・　－　",IF(設定!$I$15="名/所",$M1689&amp;" / 　－　",IF(設定!$I$15="名(所)",$M1689&amp;"(　－　)")))))),IF(設定!$I$15="所・名",INDEX(リスト!$S$2:$S$48,MATCH($L1689,リスト!$R$2:$R$48,0))&amp;"・"&amp;$M1689,IF(設定!$I$15="所/名",INDEX(リスト!$S$2:$S$48,MATCH($L1689,リスト!$R$2:$R$48,0))&amp;" / "&amp;$M1689,IF(設定!$I$15="(所)名","("&amp;INDEX(リスト!$S$2:$S$48,MATCH($L1689,リスト!$R$2:$R$48,0))&amp;") "&amp;$M1689,IF(設定!$I$15="名・所",$M1689&amp;"・"&amp;INDEX(リスト!$S$2:$S$48,MATCH($L1689,リスト!$R$2:$R$48,0)),IF(設定!$I$15="名/所",$M1689&amp;" / "&amp;INDEX(リスト!$S$2:$S$48,MATCH($L1689,リスト!$R$2:$R$48,0)),IF(設定!$I$15="名(所)",$M1689&amp;" ("&amp;INDEX(リスト!$S$2:$S$48,MATCH($L1689,リスト!$R$2:$R$48,0))&amp;")")))))))))</f>
        <v/>
      </c>
    </row>
    <row r="1690" spans="15:22" x14ac:dyDescent="0.4">
      <c r="O1690" s="2" t="str">
        <f>IFERROR(IF($B1690="","",INDEX(所属情報!$E:$E,MATCH($A1690,所属情報!$A:$A,0))),"")</f>
        <v/>
      </c>
      <c r="P1690" s="2" t="str">
        <f t="shared" si="78"/>
        <v/>
      </c>
      <c r="Q1690" s="2" t="str">
        <f t="shared" si="79"/>
        <v/>
      </c>
      <c r="R1690" s="2" t="str">
        <f t="shared" si="80"/>
        <v/>
      </c>
      <c r="S1690" s="2" t="str">
        <f>IFERROR(IF($F1690="","",INDEX(リスト!$C:$C,MATCH($F1690,リスト!$B:$B,0))),"")</f>
        <v/>
      </c>
      <c r="T1690" s="2" t="str">
        <f>IFERROR(IF($K1690="","",INDEX(リスト!$F:$F,MATCH($K1690,リスト!$E:$E,0))),"")</f>
        <v/>
      </c>
      <c r="U1690" s="2" t="str">
        <f>IF($B1690="","",RIGHT($G1690*1000+200+COUNTIF($G$2:$G1690,$G1690),9))</f>
        <v/>
      </c>
      <c r="V1690" s="2" t="str">
        <f>IF(OR($B1690="",設定!$I$15="",設定!$I$15="独立"),"",IF($M1690="","　－　",IF($L1690="",IF(設定!$I$15="所・名","　－　・"&amp;$M1690,IF(設定!$I$15="所/名","　－　 / "&amp;$M1690,IF(設定!$I$15="(所)名","(　－　) "&amp;$M1690,IF(設定!$I$15="名・所",$M1690&amp;"・　－　",IF(設定!$I$15="名/所",$M1690&amp;" / 　－　",IF(設定!$I$15="名(所)",$M1690&amp;"(　－　)")))))),IF(設定!$I$15="所・名",INDEX(リスト!$S$2:$S$48,MATCH($L1690,リスト!$R$2:$R$48,0))&amp;"・"&amp;$M1690,IF(設定!$I$15="所/名",INDEX(リスト!$S$2:$S$48,MATCH($L1690,リスト!$R$2:$R$48,0))&amp;" / "&amp;$M1690,IF(設定!$I$15="(所)名","("&amp;INDEX(リスト!$S$2:$S$48,MATCH($L1690,リスト!$R$2:$R$48,0))&amp;") "&amp;$M1690,IF(設定!$I$15="名・所",$M1690&amp;"・"&amp;INDEX(リスト!$S$2:$S$48,MATCH($L1690,リスト!$R$2:$R$48,0)),IF(設定!$I$15="名/所",$M1690&amp;" / "&amp;INDEX(リスト!$S$2:$S$48,MATCH($L1690,リスト!$R$2:$R$48,0)),IF(設定!$I$15="名(所)",$M1690&amp;" ("&amp;INDEX(リスト!$S$2:$S$48,MATCH($L1690,リスト!$R$2:$R$48,0))&amp;")")))))))))</f>
        <v/>
      </c>
    </row>
    <row r="1691" spans="15:22" x14ac:dyDescent="0.4">
      <c r="O1691" s="2" t="str">
        <f>IFERROR(IF($B1691="","",INDEX(所属情報!$E:$E,MATCH($A1691,所属情報!$A:$A,0))),"")</f>
        <v/>
      </c>
      <c r="P1691" s="2" t="str">
        <f t="shared" si="78"/>
        <v/>
      </c>
      <c r="Q1691" s="2" t="str">
        <f t="shared" si="79"/>
        <v/>
      </c>
      <c r="R1691" s="2" t="str">
        <f t="shared" si="80"/>
        <v/>
      </c>
      <c r="S1691" s="2" t="str">
        <f>IFERROR(IF($F1691="","",INDEX(リスト!$C:$C,MATCH($F1691,リスト!$B:$B,0))),"")</f>
        <v/>
      </c>
      <c r="T1691" s="2" t="str">
        <f>IFERROR(IF($K1691="","",INDEX(リスト!$F:$F,MATCH($K1691,リスト!$E:$E,0))),"")</f>
        <v/>
      </c>
      <c r="U1691" s="2" t="str">
        <f>IF($B1691="","",RIGHT($G1691*1000+200+COUNTIF($G$2:$G1691,$G1691),9))</f>
        <v/>
      </c>
      <c r="V1691" s="2" t="str">
        <f>IF(OR($B1691="",設定!$I$15="",設定!$I$15="独立"),"",IF($M1691="","　－　",IF($L1691="",IF(設定!$I$15="所・名","　－　・"&amp;$M1691,IF(設定!$I$15="所/名","　－　 / "&amp;$M1691,IF(設定!$I$15="(所)名","(　－　) "&amp;$M1691,IF(設定!$I$15="名・所",$M1691&amp;"・　－　",IF(設定!$I$15="名/所",$M1691&amp;" / 　－　",IF(設定!$I$15="名(所)",$M1691&amp;"(　－　)")))))),IF(設定!$I$15="所・名",INDEX(リスト!$S$2:$S$48,MATCH($L1691,リスト!$R$2:$R$48,0))&amp;"・"&amp;$M1691,IF(設定!$I$15="所/名",INDEX(リスト!$S$2:$S$48,MATCH($L1691,リスト!$R$2:$R$48,0))&amp;" / "&amp;$M1691,IF(設定!$I$15="(所)名","("&amp;INDEX(リスト!$S$2:$S$48,MATCH($L1691,リスト!$R$2:$R$48,0))&amp;") "&amp;$M1691,IF(設定!$I$15="名・所",$M1691&amp;"・"&amp;INDEX(リスト!$S$2:$S$48,MATCH($L1691,リスト!$R$2:$R$48,0)),IF(設定!$I$15="名/所",$M1691&amp;" / "&amp;INDEX(リスト!$S$2:$S$48,MATCH($L1691,リスト!$R$2:$R$48,0)),IF(設定!$I$15="名(所)",$M1691&amp;" ("&amp;INDEX(リスト!$S$2:$S$48,MATCH($L1691,リスト!$R$2:$R$48,0))&amp;")")))))))))</f>
        <v/>
      </c>
    </row>
    <row r="1692" spans="15:22" x14ac:dyDescent="0.4">
      <c r="O1692" s="2" t="str">
        <f>IFERROR(IF($B1692="","",INDEX(所属情報!$E:$E,MATCH($A1692,所属情報!$A:$A,0))),"")</f>
        <v/>
      </c>
      <c r="P1692" s="2" t="str">
        <f t="shared" si="78"/>
        <v/>
      </c>
      <c r="Q1692" s="2" t="str">
        <f t="shared" si="79"/>
        <v/>
      </c>
      <c r="R1692" s="2" t="str">
        <f t="shared" si="80"/>
        <v/>
      </c>
      <c r="S1692" s="2" t="str">
        <f>IFERROR(IF($F1692="","",INDEX(リスト!$C:$C,MATCH($F1692,リスト!$B:$B,0))),"")</f>
        <v/>
      </c>
      <c r="T1692" s="2" t="str">
        <f>IFERROR(IF($K1692="","",INDEX(リスト!$F:$F,MATCH($K1692,リスト!$E:$E,0))),"")</f>
        <v/>
      </c>
      <c r="U1692" s="2" t="str">
        <f>IF($B1692="","",RIGHT($G1692*1000+200+COUNTIF($G$2:$G1692,$G1692),9))</f>
        <v/>
      </c>
      <c r="V1692" s="2" t="str">
        <f>IF(OR($B1692="",設定!$I$15="",設定!$I$15="独立"),"",IF($M1692="","　－　",IF($L1692="",IF(設定!$I$15="所・名","　－　・"&amp;$M1692,IF(設定!$I$15="所/名","　－　 / "&amp;$M1692,IF(設定!$I$15="(所)名","(　－　) "&amp;$M1692,IF(設定!$I$15="名・所",$M1692&amp;"・　－　",IF(設定!$I$15="名/所",$M1692&amp;" / 　－　",IF(設定!$I$15="名(所)",$M1692&amp;"(　－　)")))))),IF(設定!$I$15="所・名",INDEX(リスト!$S$2:$S$48,MATCH($L1692,リスト!$R$2:$R$48,0))&amp;"・"&amp;$M1692,IF(設定!$I$15="所/名",INDEX(リスト!$S$2:$S$48,MATCH($L1692,リスト!$R$2:$R$48,0))&amp;" / "&amp;$M1692,IF(設定!$I$15="(所)名","("&amp;INDEX(リスト!$S$2:$S$48,MATCH($L1692,リスト!$R$2:$R$48,0))&amp;") "&amp;$M1692,IF(設定!$I$15="名・所",$M1692&amp;"・"&amp;INDEX(リスト!$S$2:$S$48,MATCH($L1692,リスト!$R$2:$R$48,0)),IF(設定!$I$15="名/所",$M1692&amp;" / "&amp;INDEX(リスト!$S$2:$S$48,MATCH($L1692,リスト!$R$2:$R$48,0)),IF(設定!$I$15="名(所)",$M1692&amp;" ("&amp;INDEX(リスト!$S$2:$S$48,MATCH($L1692,リスト!$R$2:$R$48,0))&amp;")")))))))))</f>
        <v/>
      </c>
    </row>
    <row r="1693" spans="15:22" x14ac:dyDescent="0.4">
      <c r="O1693" s="2" t="str">
        <f>IFERROR(IF($B1693="","",INDEX(所属情報!$E:$E,MATCH($A1693,所属情報!$A:$A,0))),"")</f>
        <v/>
      </c>
      <c r="P1693" s="2" t="str">
        <f t="shared" si="78"/>
        <v/>
      </c>
      <c r="Q1693" s="2" t="str">
        <f t="shared" si="79"/>
        <v/>
      </c>
      <c r="R1693" s="2" t="str">
        <f t="shared" si="80"/>
        <v/>
      </c>
      <c r="S1693" s="2" t="str">
        <f>IFERROR(IF($F1693="","",INDEX(リスト!$C:$C,MATCH($F1693,リスト!$B:$B,0))),"")</f>
        <v/>
      </c>
      <c r="T1693" s="2" t="str">
        <f>IFERROR(IF($K1693="","",INDEX(リスト!$F:$F,MATCH($K1693,リスト!$E:$E,0))),"")</f>
        <v/>
      </c>
      <c r="U1693" s="2" t="str">
        <f>IF($B1693="","",RIGHT($G1693*1000+200+COUNTIF($G$2:$G1693,$G1693),9))</f>
        <v/>
      </c>
      <c r="V1693" s="2" t="str">
        <f>IF(OR($B1693="",設定!$I$15="",設定!$I$15="独立"),"",IF($M1693="","　－　",IF($L1693="",IF(設定!$I$15="所・名","　－　・"&amp;$M1693,IF(設定!$I$15="所/名","　－　 / "&amp;$M1693,IF(設定!$I$15="(所)名","(　－　) "&amp;$M1693,IF(設定!$I$15="名・所",$M1693&amp;"・　－　",IF(設定!$I$15="名/所",$M1693&amp;" / 　－　",IF(設定!$I$15="名(所)",$M1693&amp;"(　－　)")))))),IF(設定!$I$15="所・名",INDEX(リスト!$S$2:$S$48,MATCH($L1693,リスト!$R$2:$R$48,0))&amp;"・"&amp;$M1693,IF(設定!$I$15="所/名",INDEX(リスト!$S$2:$S$48,MATCH($L1693,リスト!$R$2:$R$48,0))&amp;" / "&amp;$M1693,IF(設定!$I$15="(所)名","("&amp;INDEX(リスト!$S$2:$S$48,MATCH($L1693,リスト!$R$2:$R$48,0))&amp;") "&amp;$M1693,IF(設定!$I$15="名・所",$M1693&amp;"・"&amp;INDEX(リスト!$S$2:$S$48,MATCH($L1693,リスト!$R$2:$R$48,0)),IF(設定!$I$15="名/所",$M1693&amp;" / "&amp;INDEX(リスト!$S$2:$S$48,MATCH($L1693,リスト!$R$2:$R$48,0)),IF(設定!$I$15="名(所)",$M1693&amp;" ("&amp;INDEX(リスト!$S$2:$S$48,MATCH($L1693,リスト!$R$2:$R$48,0))&amp;")")))))))))</f>
        <v/>
      </c>
    </row>
    <row r="1694" spans="15:22" x14ac:dyDescent="0.4">
      <c r="O1694" s="2" t="str">
        <f>IFERROR(IF($B1694="","",INDEX(所属情報!$E:$E,MATCH($A1694,所属情報!$A:$A,0))),"")</f>
        <v/>
      </c>
      <c r="P1694" s="2" t="str">
        <f t="shared" si="78"/>
        <v/>
      </c>
      <c r="Q1694" s="2" t="str">
        <f t="shared" si="79"/>
        <v/>
      </c>
      <c r="R1694" s="2" t="str">
        <f t="shared" si="80"/>
        <v/>
      </c>
      <c r="S1694" s="2" t="str">
        <f>IFERROR(IF($F1694="","",INDEX(リスト!$C:$C,MATCH($F1694,リスト!$B:$B,0))),"")</f>
        <v/>
      </c>
      <c r="T1694" s="2" t="str">
        <f>IFERROR(IF($K1694="","",INDEX(リスト!$F:$F,MATCH($K1694,リスト!$E:$E,0))),"")</f>
        <v/>
      </c>
      <c r="U1694" s="2" t="str">
        <f>IF($B1694="","",RIGHT($G1694*1000+200+COUNTIF($G$2:$G1694,$G1694),9))</f>
        <v/>
      </c>
      <c r="V1694" s="2" t="str">
        <f>IF(OR($B1694="",設定!$I$15="",設定!$I$15="独立"),"",IF($M1694="","　－　",IF($L1694="",IF(設定!$I$15="所・名","　－　・"&amp;$M1694,IF(設定!$I$15="所/名","　－　 / "&amp;$M1694,IF(設定!$I$15="(所)名","(　－　) "&amp;$M1694,IF(設定!$I$15="名・所",$M1694&amp;"・　－　",IF(設定!$I$15="名/所",$M1694&amp;" / 　－　",IF(設定!$I$15="名(所)",$M1694&amp;"(　－　)")))))),IF(設定!$I$15="所・名",INDEX(リスト!$S$2:$S$48,MATCH($L1694,リスト!$R$2:$R$48,0))&amp;"・"&amp;$M1694,IF(設定!$I$15="所/名",INDEX(リスト!$S$2:$S$48,MATCH($L1694,リスト!$R$2:$R$48,0))&amp;" / "&amp;$M1694,IF(設定!$I$15="(所)名","("&amp;INDEX(リスト!$S$2:$S$48,MATCH($L1694,リスト!$R$2:$R$48,0))&amp;") "&amp;$M1694,IF(設定!$I$15="名・所",$M1694&amp;"・"&amp;INDEX(リスト!$S$2:$S$48,MATCH($L1694,リスト!$R$2:$R$48,0)),IF(設定!$I$15="名/所",$M1694&amp;" / "&amp;INDEX(リスト!$S$2:$S$48,MATCH($L1694,リスト!$R$2:$R$48,0)),IF(設定!$I$15="名(所)",$M1694&amp;" ("&amp;INDEX(リスト!$S$2:$S$48,MATCH($L1694,リスト!$R$2:$R$48,0))&amp;")")))))))))</f>
        <v/>
      </c>
    </row>
    <row r="1695" spans="15:22" x14ac:dyDescent="0.4">
      <c r="O1695" s="2" t="str">
        <f>IFERROR(IF($B1695="","",INDEX(所属情報!$E:$E,MATCH($A1695,所属情報!$A:$A,0))),"")</f>
        <v/>
      </c>
      <c r="P1695" s="2" t="str">
        <f t="shared" si="78"/>
        <v/>
      </c>
      <c r="Q1695" s="2" t="str">
        <f t="shared" si="79"/>
        <v/>
      </c>
      <c r="R1695" s="2" t="str">
        <f t="shared" si="80"/>
        <v/>
      </c>
      <c r="S1695" s="2" t="str">
        <f>IFERROR(IF($F1695="","",INDEX(リスト!$C:$C,MATCH($F1695,リスト!$B:$B,0))),"")</f>
        <v/>
      </c>
      <c r="T1695" s="2" t="str">
        <f>IFERROR(IF($K1695="","",INDEX(リスト!$F:$F,MATCH($K1695,リスト!$E:$E,0))),"")</f>
        <v/>
      </c>
      <c r="U1695" s="2" t="str">
        <f>IF($B1695="","",RIGHT($G1695*1000+200+COUNTIF($G$2:$G1695,$G1695),9))</f>
        <v/>
      </c>
      <c r="V1695" s="2" t="str">
        <f>IF(OR($B1695="",設定!$I$15="",設定!$I$15="独立"),"",IF($M1695="","　－　",IF($L1695="",IF(設定!$I$15="所・名","　－　・"&amp;$M1695,IF(設定!$I$15="所/名","　－　 / "&amp;$M1695,IF(設定!$I$15="(所)名","(　－　) "&amp;$M1695,IF(設定!$I$15="名・所",$M1695&amp;"・　－　",IF(設定!$I$15="名/所",$M1695&amp;" / 　－　",IF(設定!$I$15="名(所)",$M1695&amp;"(　－　)")))))),IF(設定!$I$15="所・名",INDEX(リスト!$S$2:$S$48,MATCH($L1695,リスト!$R$2:$R$48,0))&amp;"・"&amp;$M1695,IF(設定!$I$15="所/名",INDEX(リスト!$S$2:$S$48,MATCH($L1695,リスト!$R$2:$R$48,0))&amp;" / "&amp;$M1695,IF(設定!$I$15="(所)名","("&amp;INDEX(リスト!$S$2:$S$48,MATCH($L1695,リスト!$R$2:$R$48,0))&amp;") "&amp;$M1695,IF(設定!$I$15="名・所",$M1695&amp;"・"&amp;INDEX(リスト!$S$2:$S$48,MATCH($L1695,リスト!$R$2:$R$48,0)),IF(設定!$I$15="名/所",$M1695&amp;" / "&amp;INDEX(リスト!$S$2:$S$48,MATCH($L1695,リスト!$R$2:$R$48,0)),IF(設定!$I$15="名(所)",$M1695&amp;" ("&amp;INDEX(リスト!$S$2:$S$48,MATCH($L1695,リスト!$R$2:$R$48,0))&amp;")")))))))))</f>
        <v/>
      </c>
    </row>
    <row r="1696" spans="15:22" x14ac:dyDescent="0.4">
      <c r="O1696" s="2" t="str">
        <f>IFERROR(IF($B1696="","",INDEX(所属情報!$E:$E,MATCH($A1696,所属情報!$A:$A,0))),"")</f>
        <v/>
      </c>
      <c r="P1696" s="2" t="str">
        <f t="shared" si="78"/>
        <v/>
      </c>
      <c r="Q1696" s="2" t="str">
        <f t="shared" si="79"/>
        <v/>
      </c>
      <c r="R1696" s="2" t="str">
        <f t="shared" si="80"/>
        <v/>
      </c>
      <c r="S1696" s="2" t="str">
        <f>IFERROR(IF($F1696="","",INDEX(リスト!$C:$C,MATCH($F1696,リスト!$B:$B,0))),"")</f>
        <v/>
      </c>
      <c r="T1696" s="2" t="str">
        <f>IFERROR(IF($K1696="","",INDEX(リスト!$F:$F,MATCH($K1696,リスト!$E:$E,0))),"")</f>
        <v/>
      </c>
      <c r="U1696" s="2" t="str">
        <f>IF($B1696="","",RIGHT($G1696*1000+200+COUNTIF($G$2:$G1696,$G1696),9))</f>
        <v/>
      </c>
      <c r="V1696" s="2" t="str">
        <f>IF(OR($B1696="",設定!$I$15="",設定!$I$15="独立"),"",IF($M1696="","　－　",IF($L1696="",IF(設定!$I$15="所・名","　－　・"&amp;$M1696,IF(設定!$I$15="所/名","　－　 / "&amp;$M1696,IF(設定!$I$15="(所)名","(　－　) "&amp;$M1696,IF(設定!$I$15="名・所",$M1696&amp;"・　－　",IF(設定!$I$15="名/所",$M1696&amp;" / 　－　",IF(設定!$I$15="名(所)",$M1696&amp;"(　－　)")))))),IF(設定!$I$15="所・名",INDEX(リスト!$S$2:$S$48,MATCH($L1696,リスト!$R$2:$R$48,0))&amp;"・"&amp;$M1696,IF(設定!$I$15="所/名",INDEX(リスト!$S$2:$S$48,MATCH($L1696,リスト!$R$2:$R$48,0))&amp;" / "&amp;$M1696,IF(設定!$I$15="(所)名","("&amp;INDEX(リスト!$S$2:$S$48,MATCH($L1696,リスト!$R$2:$R$48,0))&amp;") "&amp;$M1696,IF(設定!$I$15="名・所",$M1696&amp;"・"&amp;INDEX(リスト!$S$2:$S$48,MATCH($L1696,リスト!$R$2:$R$48,0)),IF(設定!$I$15="名/所",$M1696&amp;" / "&amp;INDEX(リスト!$S$2:$S$48,MATCH($L1696,リスト!$R$2:$R$48,0)),IF(設定!$I$15="名(所)",$M1696&amp;" ("&amp;INDEX(リスト!$S$2:$S$48,MATCH($L1696,リスト!$R$2:$R$48,0))&amp;")")))))))))</f>
        <v/>
      </c>
    </row>
    <row r="1697" spans="15:22" x14ac:dyDescent="0.4">
      <c r="O1697" s="2" t="str">
        <f>IFERROR(IF($B1697="","",INDEX(所属情報!$E:$E,MATCH($A1697,所属情報!$A:$A,0))),"")</f>
        <v/>
      </c>
      <c r="P1697" s="2" t="str">
        <f t="shared" si="78"/>
        <v/>
      </c>
      <c r="Q1697" s="2" t="str">
        <f t="shared" si="79"/>
        <v/>
      </c>
      <c r="R1697" s="2" t="str">
        <f t="shared" si="80"/>
        <v/>
      </c>
      <c r="S1697" s="2" t="str">
        <f>IFERROR(IF($F1697="","",INDEX(リスト!$C:$C,MATCH($F1697,リスト!$B:$B,0))),"")</f>
        <v/>
      </c>
      <c r="T1697" s="2" t="str">
        <f>IFERROR(IF($K1697="","",INDEX(リスト!$F:$F,MATCH($K1697,リスト!$E:$E,0))),"")</f>
        <v/>
      </c>
      <c r="U1697" s="2" t="str">
        <f>IF($B1697="","",RIGHT($G1697*1000+200+COUNTIF($G$2:$G1697,$G1697),9))</f>
        <v/>
      </c>
      <c r="V1697" s="2" t="str">
        <f>IF(OR($B1697="",設定!$I$15="",設定!$I$15="独立"),"",IF($M1697="","　－　",IF($L1697="",IF(設定!$I$15="所・名","　－　・"&amp;$M1697,IF(設定!$I$15="所/名","　－　 / "&amp;$M1697,IF(設定!$I$15="(所)名","(　－　) "&amp;$M1697,IF(設定!$I$15="名・所",$M1697&amp;"・　－　",IF(設定!$I$15="名/所",$M1697&amp;" / 　－　",IF(設定!$I$15="名(所)",$M1697&amp;"(　－　)")))))),IF(設定!$I$15="所・名",INDEX(リスト!$S$2:$S$48,MATCH($L1697,リスト!$R$2:$R$48,0))&amp;"・"&amp;$M1697,IF(設定!$I$15="所/名",INDEX(リスト!$S$2:$S$48,MATCH($L1697,リスト!$R$2:$R$48,0))&amp;" / "&amp;$M1697,IF(設定!$I$15="(所)名","("&amp;INDEX(リスト!$S$2:$S$48,MATCH($L1697,リスト!$R$2:$R$48,0))&amp;") "&amp;$M1697,IF(設定!$I$15="名・所",$M1697&amp;"・"&amp;INDEX(リスト!$S$2:$S$48,MATCH($L1697,リスト!$R$2:$R$48,0)),IF(設定!$I$15="名/所",$M1697&amp;" / "&amp;INDEX(リスト!$S$2:$S$48,MATCH($L1697,リスト!$R$2:$R$48,0)),IF(設定!$I$15="名(所)",$M1697&amp;" ("&amp;INDEX(リスト!$S$2:$S$48,MATCH($L1697,リスト!$R$2:$R$48,0))&amp;")")))))))))</f>
        <v/>
      </c>
    </row>
    <row r="1698" spans="15:22" x14ac:dyDescent="0.4">
      <c r="O1698" s="2" t="str">
        <f>IFERROR(IF($B1698="","",INDEX(所属情報!$E:$E,MATCH($A1698,所属情報!$A:$A,0))),"")</f>
        <v/>
      </c>
      <c r="P1698" s="2" t="str">
        <f t="shared" si="78"/>
        <v/>
      </c>
      <c r="Q1698" s="2" t="str">
        <f t="shared" si="79"/>
        <v/>
      </c>
      <c r="R1698" s="2" t="str">
        <f t="shared" si="80"/>
        <v/>
      </c>
      <c r="S1698" s="2" t="str">
        <f>IFERROR(IF($F1698="","",INDEX(リスト!$C:$C,MATCH($F1698,リスト!$B:$B,0))),"")</f>
        <v/>
      </c>
      <c r="T1698" s="2" t="str">
        <f>IFERROR(IF($K1698="","",INDEX(リスト!$F:$F,MATCH($K1698,リスト!$E:$E,0))),"")</f>
        <v/>
      </c>
      <c r="U1698" s="2" t="str">
        <f>IF($B1698="","",RIGHT($G1698*1000+200+COUNTIF($G$2:$G1698,$G1698),9))</f>
        <v/>
      </c>
      <c r="V1698" s="2" t="str">
        <f>IF(OR($B1698="",設定!$I$15="",設定!$I$15="独立"),"",IF($M1698="","　－　",IF($L1698="",IF(設定!$I$15="所・名","　－　・"&amp;$M1698,IF(設定!$I$15="所/名","　－　 / "&amp;$M1698,IF(設定!$I$15="(所)名","(　－　) "&amp;$M1698,IF(設定!$I$15="名・所",$M1698&amp;"・　－　",IF(設定!$I$15="名/所",$M1698&amp;" / 　－　",IF(設定!$I$15="名(所)",$M1698&amp;"(　－　)")))))),IF(設定!$I$15="所・名",INDEX(リスト!$S$2:$S$48,MATCH($L1698,リスト!$R$2:$R$48,0))&amp;"・"&amp;$M1698,IF(設定!$I$15="所/名",INDEX(リスト!$S$2:$S$48,MATCH($L1698,リスト!$R$2:$R$48,0))&amp;" / "&amp;$M1698,IF(設定!$I$15="(所)名","("&amp;INDEX(リスト!$S$2:$S$48,MATCH($L1698,リスト!$R$2:$R$48,0))&amp;") "&amp;$M1698,IF(設定!$I$15="名・所",$M1698&amp;"・"&amp;INDEX(リスト!$S$2:$S$48,MATCH($L1698,リスト!$R$2:$R$48,0)),IF(設定!$I$15="名/所",$M1698&amp;" / "&amp;INDEX(リスト!$S$2:$S$48,MATCH($L1698,リスト!$R$2:$R$48,0)),IF(設定!$I$15="名(所)",$M1698&amp;" ("&amp;INDEX(リスト!$S$2:$S$48,MATCH($L1698,リスト!$R$2:$R$48,0))&amp;")")))))))))</f>
        <v/>
      </c>
    </row>
    <row r="1699" spans="15:22" x14ac:dyDescent="0.4">
      <c r="O1699" s="2" t="str">
        <f>IFERROR(IF($B1699="","",INDEX(所属情報!$E:$E,MATCH($A1699,所属情報!$A:$A,0))),"")</f>
        <v/>
      </c>
      <c r="P1699" s="2" t="str">
        <f t="shared" si="78"/>
        <v/>
      </c>
      <c r="Q1699" s="2" t="str">
        <f t="shared" si="79"/>
        <v/>
      </c>
      <c r="R1699" s="2" t="str">
        <f t="shared" si="80"/>
        <v/>
      </c>
      <c r="S1699" s="2" t="str">
        <f>IFERROR(IF($F1699="","",INDEX(リスト!$C:$C,MATCH($F1699,リスト!$B:$B,0))),"")</f>
        <v/>
      </c>
      <c r="T1699" s="2" t="str">
        <f>IFERROR(IF($K1699="","",INDEX(リスト!$F:$F,MATCH($K1699,リスト!$E:$E,0))),"")</f>
        <v/>
      </c>
      <c r="U1699" s="2" t="str">
        <f>IF($B1699="","",RIGHT($G1699*1000+200+COUNTIF($G$2:$G1699,$G1699),9))</f>
        <v/>
      </c>
      <c r="V1699" s="2" t="str">
        <f>IF(OR($B1699="",設定!$I$15="",設定!$I$15="独立"),"",IF($M1699="","　－　",IF($L1699="",IF(設定!$I$15="所・名","　－　・"&amp;$M1699,IF(設定!$I$15="所/名","　－　 / "&amp;$M1699,IF(設定!$I$15="(所)名","(　－　) "&amp;$M1699,IF(設定!$I$15="名・所",$M1699&amp;"・　－　",IF(設定!$I$15="名/所",$M1699&amp;" / 　－　",IF(設定!$I$15="名(所)",$M1699&amp;"(　－　)")))))),IF(設定!$I$15="所・名",INDEX(リスト!$S$2:$S$48,MATCH($L1699,リスト!$R$2:$R$48,0))&amp;"・"&amp;$M1699,IF(設定!$I$15="所/名",INDEX(リスト!$S$2:$S$48,MATCH($L1699,リスト!$R$2:$R$48,0))&amp;" / "&amp;$M1699,IF(設定!$I$15="(所)名","("&amp;INDEX(リスト!$S$2:$S$48,MATCH($L1699,リスト!$R$2:$R$48,0))&amp;") "&amp;$M1699,IF(設定!$I$15="名・所",$M1699&amp;"・"&amp;INDEX(リスト!$S$2:$S$48,MATCH($L1699,リスト!$R$2:$R$48,0)),IF(設定!$I$15="名/所",$M1699&amp;" / "&amp;INDEX(リスト!$S$2:$S$48,MATCH($L1699,リスト!$R$2:$R$48,0)),IF(設定!$I$15="名(所)",$M1699&amp;" ("&amp;INDEX(リスト!$S$2:$S$48,MATCH($L1699,リスト!$R$2:$R$48,0))&amp;")")))))))))</f>
        <v/>
      </c>
    </row>
    <row r="1700" spans="15:22" x14ac:dyDescent="0.4">
      <c r="O1700" s="2" t="str">
        <f>IFERROR(IF($B1700="","",INDEX(所属情報!$E:$E,MATCH($A1700,所属情報!$A:$A,0))),"")</f>
        <v/>
      </c>
      <c r="P1700" s="2" t="str">
        <f t="shared" si="78"/>
        <v/>
      </c>
      <c r="Q1700" s="2" t="str">
        <f t="shared" si="79"/>
        <v/>
      </c>
      <c r="R1700" s="2" t="str">
        <f t="shared" si="80"/>
        <v/>
      </c>
      <c r="S1700" s="2" t="str">
        <f>IFERROR(IF($F1700="","",INDEX(リスト!$C:$C,MATCH($F1700,リスト!$B:$B,0))),"")</f>
        <v/>
      </c>
      <c r="T1700" s="2" t="str">
        <f>IFERROR(IF($K1700="","",INDEX(リスト!$F:$F,MATCH($K1700,リスト!$E:$E,0))),"")</f>
        <v/>
      </c>
      <c r="U1700" s="2" t="str">
        <f>IF($B1700="","",RIGHT($G1700*1000+200+COUNTIF($G$2:$G1700,$G1700),9))</f>
        <v/>
      </c>
      <c r="V1700" s="2" t="str">
        <f>IF(OR($B1700="",設定!$I$15="",設定!$I$15="独立"),"",IF($M1700="","　－　",IF($L1700="",IF(設定!$I$15="所・名","　－　・"&amp;$M1700,IF(設定!$I$15="所/名","　－　 / "&amp;$M1700,IF(設定!$I$15="(所)名","(　－　) "&amp;$M1700,IF(設定!$I$15="名・所",$M1700&amp;"・　－　",IF(設定!$I$15="名/所",$M1700&amp;" / 　－　",IF(設定!$I$15="名(所)",$M1700&amp;"(　－　)")))))),IF(設定!$I$15="所・名",INDEX(リスト!$S$2:$S$48,MATCH($L1700,リスト!$R$2:$R$48,0))&amp;"・"&amp;$M1700,IF(設定!$I$15="所/名",INDEX(リスト!$S$2:$S$48,MATCH($L1700,リスト!$R$2:$R$48,0))&amp;" / "&amp;$M1700,IF(設定!$I$15="(所)名","("&amp;INDEX(リスト!$S$2:$S$48,MATCH($L1700,リスト!$R$2:$R$48,0))&amp;") "&amp;$M1700,IF(設定!$I$15="名・所",$M1700&amp;"・"&amp;INDEX(リスト!$S$2:$S$48,MATCH($L1700,リスト!$R$2:$R$48,0)),IF(設定!$I$15="名/所",$M1700&amp;" / "&amp;INDEX(リスト!$S$2:$S$48,MATCH($L1700,リスト!$R$2:$R$48,0)),IF(設定!$I$15="名(所)",$M1700&amp;" ("&amp;INDEX(リスト!$S$2:$S$48,MATCH($L1700,リスト!$R$2:$R$48,0))&amp;")")))))))))</f>
        <v/>
      </c>
    </row>
    <row r="1701" spans="15:22" x14ac:dyDescent="0.4">
      <c r="O1701" s="2" t="str">
        <f>IFERROR(IF($B1701="","",INDEX(所属情報!$E:$E,MATCH($A1701,所属情報!$A:$A,0))),"")</f>
        <v/>
      </c>
      <c r="P1701" s="2" t="str">
        <f t="shared" si="78"/>
        <v/>
      </c>
      <c r="Q1701" s="2" t="str">
        <f t="shared" si="79"/>
        <v/>
      </c>
      <c r="R1701" s="2" t="str">
        <f t="shared" si="80"/>
        <v/>
      </c>
      <c r="S1701" s="2" t="str">
        <f>IFERROR(IF($F1701="","",INDEX(リスト!$C:$C,MATCH($F1701,リスト!$B:$B,0))),"")</f>
        <v/>
      </c>
      <c r="T1701" s="2" t="str">
        <f>IFERROR(IF($K1701="","",INDEX(リスト!$F:$F,MATCH($K1701,リスト!$E:$E,0))),"")</f>
        <v/>
      </c>
      <c r="U1701" s="2" t="str">
        <f>IF($B1701="","",RIGHT($G1701*1000+200+COUNTIF($G$2:$G1701,$G1701),9))</f>
        <v/>
      </c>
      <c r="V1701" s="2" t="str">
        <f>IF(OR($B1701="",設定!$I$15="",設定!$I$15="独立"),"",IF($M1701="","　－　",IF($L1701="",IF(設定!$I$15="所・名","　－　・"&amp;$M1701,IF(設定!$I$15="所/名","　－　 / "&amp;$M1701,IF(設定!$I$15="(所)名","(　－　) "&amp;$M1701,IF(設定!$I$15="名・所",$M1701&amp;"・　－　",IF(設定!$I$15="名/所",$M1701&amp;" / 　－　",IF(設定!$I$15="名(所)",$M1701&amp;"(　－　)")))))),IF(設定!$I$15="所・名",INDEX(リスト!$S$2:$S$48,MATCH($L1701,リスト!$R$2:$R$48,0))&amp;"・"&amp;$M1701,IF(設定!$I$15="所/名",INDEX(リスト!$S$2:$S$48,MATCH($L1701,リスト!$R$2:$R$48,0))&amp;" / "&amp;$M1701,IF(設定!$I$15="(所)名","("&amp;INDEX(リスト!$S$2:$S$48,MATCH($L1701,リスト!$R$2:$R$48,0))&amp;") "&amp;$M1701,IF(設定!$I$15="名・所",$M1701&amp;"・"&amp;INDEX(リスト!$S$2:$S$48,MATCH($L1701,リスト!$R$2:$R$48,0)),IF(設定!$I$15="名/所",$M1701&amp;" / "&amp;INDEX(リスト!$S$2:$S$48,MATCH($L1701,リスト!$R$2:$R$48,0)),IF(設定!$I$15="名(所)",$M1701&amp;" ("&amp;INDEX(リスト!$S$2:$S$48,MATCH($L1701,リスト!$R$2:$R$48,0))&amp;")")))))))))</f>
        <v/>
      </c>
    </row>
    <row r="1702" spans="15:22" x14ac:dyDescent="0.4">
      <c r="O1702" s="2" t="str">
        <f>IFERROR(IF($B1702="","",INDEX(所属情報!$E:$E,MATCH($A1702,所属情報!$A:$A,0))),"")</f>
        <v/>
      </c>
      <c r="P1702" s="2" t="str">
        <f t="shared" si="78"/>
        <v/>
      </c>
      <c r="Q1702" s="2" t="str">
        <f t="shared" si="79"/>
        <v/>
      </c>
      <c r="R1702" s="2" t="str">
        <f t="shared" si="80"/>
        <v/>
      </c>
      <c r="S1702" s="2" t="str">
        <f>IFERROR(IF($F1702="","",INDEX(リスト!$C:$C,MATCH($F1702,リスト!$B:$B,0))),"")</f>
        <v/>
      </c>
      <c r="T1702" s="2" t="str">
        <f>IFERROR(IF($K1702="","",INDEX(リスト!$F:$F,MATCH($K1702,リスト!$E:$E,0))),"")</f>
        <v/>
      </c>
      <c r="U1702" s="2" t="str">
        <f>IF($B1702="","",RIGHT($G1702*1000+200+COUNTIF($G$2:$G1702,$G1702),9))</f>
        <v/>
      </c>
      <c r="V1702" s="2" t="str">
        <f>IF(OR($B1702="",設定!$I$15="",設定!$I$15="独立"),"",IF($M1702="","　－　",IF($L1702="",IF(設定!$I$15="所・名","　－　・"&amp;$M1702,IF(設定!$I$15="所/名","　－　 / "&amp;$M1702,IF(設定!$I$15="(所)名","(　－　) "&amp;$M1702,IF(設定!$I$15="名・所",$M1702&amp;"・　－　",IF(設定!$I$15="名/所",$M1702&amp;" / 　－　",IF(設定!$I$15="名(所)",$M1702&amp;"(　－　)")))))),IF(設定!$I$15="所・名",INDEX(リスト!$S$2:$S$48,MATCH($L1702,リスト!$R$2:$R$48,0))&amp;"・"&amp;$M1702,IF(設定!$I$15="所/名",INDEX(リスト!$S$2:$S$48,MATCH($L1702,リスト!$R$2:$R$48,0))&amp;" / "&amp;$M1702,IF(設定!$I$15="(所)名","("&amp;INDEX(リスト!$S$2:$S$48,MATCH($L1702,リスト!$R$2:$R$48,0))&amp;") "&amp;$M1702,IF(設定!$I$15="名・所",$M1702&amp;"・"&amp;INDEX(リスト!$S$2:$S$48,MATCH($L1702,リスト!$R$2:$R$48,0)),IF(設定!$I$15="名/所",$M1702&amp;" / "&amp;INDEX(リスト!$S$2:$S$48,MATCH($L1702,リスト!$R$2:$R$48,0)),IF(設定!$I$15="名(所)",$M1702&amp;" ("&amp;INDEX(リスト!$S$2:$S$48,MATCH($L1702,リスト!$R$2:$R$48,0))&amp;")")))))))))</f>
        <v/>
      </c>
    </row>
    <row r="1703" spans="15:22" x14ac:dyDescent="0.4">
      <c r="O1703" s="2" t="str">
        <f>IFERROR(IF($B1703="","",INDEX(所属情報!$E:$E,MATCH($A1703,所属情報!$A:$A,0))),"")</f>
        <v/>
      </c>
      <c r="P1703" s="2" t="str">
        <f t="shared" si="78"/>
        <v/>
      </c>
      <c r="Q1703" s="2" t="str">
        <f t="shared" si="79"/>
        <v/>
      </c>
      <c r="R1703" s="2" t="str">
        <f t="shared" si="80"/>
        <v/>
      </c>
      <c r="S1703" s="2" t="str">
        <f>IFERROR(IF($F1703="","",INDEX(リスト!$C:$C,MATCH($F1703,リスト!$B:$B,0))),"")</f>
        <v/>
      </c>
      <c r="T1703" s="2" t="str">
        <f>IFERROR(IF($K1703="","",INDEX(リスト!$F:$F,MATCH($K1703,リスト!$E:$E,0))),"")</f>
        <v/>
      </c>
      <c r="U1703" s="2" t="str">
        <f>IF($B1703="","",RIGHT($G1703*1000+200+COUNTIF($G$2:$G1703,$G1703),9))</f>
        <v/>
      </c>
      <c r="V1703" s="2" t="str">
        <f>IF(OR($B1703="",設定!$I$15="",設定!$I$15="独立"),"",IF($M1703="","　－　",IF($L1703="",IF(設定!$I$15="所・名","　－　・"&amp;$M1703,IF(設定!$I$15="所/名","　－　 / "&amp;$M1703,IF(設定!$I$15="(所)名","(　－　) "&amp;$M1703,IF(設定!$I$15="名・所",$M1703&amp;"・　－　",IF(設定!$I$15="名/所",$M1703&amp;" / 　－　",IF(設定!$I$15="名(所)",$M1703&amp;"(　－　)")))))),IF(設定!$I$15="所・名",INDEX(リスト!$S$2:$S$48,MATCH($L1703,リスト!$R$2:$R$48,0))&amp;"・"&amp;$M1703,IF(設定!$I$15="所/名",INDEX(リスト!$S$2:$S$48,MATCH($L1703,リスト!$R$2:$R$48,0))&amp;" / "&amp;$M1703,IF(設定!$I$15="(所)名","("&amp;INDEX(リスト!$S$2:$S$48,MATCH($L1703,リスト!$R$2:$R$48,0))&amp;") "&amp;$M1703,IF(設定!$I$15="名・所",$M1703&amp;"・"&amp;INDEX(リスト!$S$2:$S$48,MATCH($L1703,リスト!$R$2:$R$48,0)),IF(設定!$I$15="名/所",$M1703&amp;" / "&amp;INDEX(リスト!$S$2:$S$48,MATCH($L1703,リスト!$R$2:$R$48,0)),IF(設定!$I$15="名(所)",$M1703&amp;" ("&amp;INDEX(リスト!$S$2:$S$48,MATCH($L1703,リスト!$R$2:$R$48,0))&amp;")")))))))))</f>
        <v/>
      </c>
    </row>
    <row r="1704" spans="15:22" x14ac:dyDescent="0.4">
      <c r="O1704" s="2" t="str">
        <f>IFERROR(IF($B1704="","",INDEX(所属情報!$E:$E,MATCH($A1704,所属情報!$A:$A,0))),"")</f>
        <v/>
      </c>
      <c r="P1704" s="2" t="str">
        <f t="shared" si="78"/>
        <v/>
      </c>
      <c r="Q1704" s="2" t="str">
        <f t="shared" si="79"/>
        <v/>
      </c>
      <c r="R1704" s="2" t="str">
        <f t="shared" si="80"/>
        <v/>
      </c>
      <c r="S1704" s="2" t="str">
        <f>IFERROR(IF($F1704="","",INDEX(リスト!$C:$C,MATCH($F1704,リスト!$B:$B,0))),"")</f>
        <v/>
      </c>
      <c r="T1704" s="2" t="str">
        <f>IFERROR(IF($K1704="","",INDEX(リスト!$F:$F,MATCH($K1704,リスト!$E:$E,0))),"")</f>
        <v/>
      </c>
      <c r="U1704" s="2" t="str">
        <f>IF($B1704="","",RIGHT($G1704*1000+200+COUNTIF($G$2:$G1704,$G1704),9))</f>
        <v/>
      </c>
      <c r="V1704" s="2" t="str">
        <f>IF(OR($B1704="",設定!$I$15="",設定!$I$15="独立"),"",IF($M1704="","　－　",IF($L1704="",IF(設定!$I$15="所・名","　－　・"&amp;$M1704,IF(設定!$I$15="所/名","　－　 / "&amp;$M1704,IF(設定!$I$15="(所)名","(　－　) "&amp;$M1704,IF(設定!$I$15="名・所",$M1704&amp;"・　－　",IF(設定!$I$15="名/所",$M1704&amp;" / 　－　",IF(設定!$I$15="名(所)",$M1704&amp;"(　－　)")))))),IF(設定!$I$15="所・名",INDEX(リスト!$S$2:$S$48,MATCH($L1704,リスト!$R$2:$R$48,0))&amp;"・"&amp;$M1704,IF(設定!$I$15="所/名",INDEX(リスト!$S$2:$S$48,MATCH($L1704,リスト!$R$2:$R$48,0))&amp;" / "&amp;$M1704,IF(設定!$I$15="(所)名","("&amp;INDEX(リスト!$S$2:$S$48,MATCH($L1704,リスト!$R$2:$R$48,0))&amp;") "&amp;$M1704,IF(設定!$I$15="名・所",$M1704&amp;"・"&amp;INDEX(リスト!$S$2:$S$48,MATCH($L1704,リスト!$R$2:$R$48,0)),IF(設定!$I$15="名/所",$M1704&amp;" / "&amp;INDEX(リスト!$S$2:$S$48,MATCH($L1704,リスト!$R$2:$R$48,0)),IF(設定!$I$15="名(所)",$M1704&amp;" ("&amp;INDEX(リスト!$S$2:$S$48,MATCH($L1704,リスト!$R$2:$R$48,0))&amp;")")))))))))</f>
        <v/>
      </c>
    </row>
    <row r="1705" spans="15:22" x14ac:dyDescent="0.4">
      <c r="O1705" s="2" t="str">
        <f>IFERROR(IF($B1705="","",INDEX(所属情報!$E:$E,MATCH($A1705,所属情報!$A:$A,0))),"")</f>
        <v/>
      </c>
      <c r="P1705" s="2" t="str">
        <f t="shared" si="78"/>
        <v/>
      </c>
      <c r="Q1705" s="2" t="str">
        <f t="shared" si="79"/>
        <v/>
      </c>
      <c r="R1705" s="2" t="str">
        <f t="shared" si="80"/>
        <v/>
      </c>
      <c r="S1705" s="2" t="str">
        <f>IFERROR(IF($F1705="","",INDEX(リスト!$C:$C,MATCH($F1705,リスト!$B:$B,0))),"")</f>
        <v/>
      </c>
      <c r="T1705" s="2" t="str">
        <f>IFERROR(IF($K1705="","",INDEX(リスト!$F:$F,MATCH($K1705,リスト!$E:$E,0))),"")</f>
        <v/>
      </c>
      <c r="U1705" s="2" t="str">
        <f>IF($B1705="","",RIGHT($G1705*1000+200+COUNTIF($G$2:$G1705,$G1705),9))</f>
        <v/>
      </c>
      <c r="V1705" s="2" t="str">
        <f>IF(OR($B1705="",設定!$I$15="",設定!$I$15="独立"),"",IF($M1705="","　－　",IF($L1705="",IF(設定!$I$15="所・名","　－　・"&amp;$M1705,IF(設定!$I$15="所/名","　－　 / "&amp;$M1705,IF(設定!$I$15="(所)名","(　－　) "&amp;$M1705,IF(設定!$I$15="名・所",$M1705&amp;"・　－　",IF(設定!$I$15="名/所",$M1705&amp;" / 　－　",IF(設定!$I$15="名(所)",$M1705&amp;"(　－　)")))))),IF(設定!$I$15="所・名",INDEX(リスト!$S$2:$S$48,MATCH($L1705,リスト!$R$2:$R$48,0))&amp;"・"&amp;$M1705,IF(設定!$I$15="所/名",INDEX(リスト!$S$2:$S$48,MATCH($L1705,リスト!$R$2:$R$48,0))&amp;" / "&amp;$M1705,IF(設定!$I$15="(所)名","("&amp;INDEX(リスト!$S$2:$S$48,MATCH($L1705,リスト!$R$2:$R$48,0))&amp;") "&amp;$M1705,IF(設定!$I$15="名・所",$M1705&amp;"・"&amp;INDEX(リスト!$S$2:$S$48,MATCH($L1705,リスト!$R$2:$R$48,0)),IF(設定!$I$15="名/所",$M1705&amp;" / "&amp;INDEX(リスト!$S$2:$S$48,MATCH($L1705,リスト!$R$2:$R$48,0)),IF(設定!$I$15="名(所)",$M1705&amp;" ("&amp;INDEX(リスト!$S$2:$S$48,MATCH($L1705,リスト!$R$2:$R$48,0))&amp;")")))))))))</f>
        <v/>
      </c>
    </row>
    <row r="1706" spans="15:22" x14ac:dyDescent="0.4">
      <c r="O1706" s="2" t="str">
        <f>IFERROR(IF($B1706="","",INDEX(所属情報!$E:$E,MATCH($A1706,所属情報!$A:$A,0))),"")</f>
        <v/>
      </c>
      <c r="P1706" s="2" t="str">
        <f t="shared" si="78"/>
        <v/>
      </c>
      <c r="Q1706" s="2" t="str">
        <f t="shared" si="79"/>
        <v/>
      </c>
      <c r="R1706" s="2" t="str">
        <f t="shared" si="80"/>
        <v/>
      </c>
      <c r="S1706" s="2" t="str">
        <f>IFERROR(IF($F1706="","",INDEX(リスト!$C:$C,MATCH($F1706,リスト!$B:$B,0))),"")</f>
        <v/>
      </c>
      <c r="T1706" s="2" t="str">
        <f>IFERROR(IF($K1706="","",INDEX(リスト!$F:$F,MATCH($K1706,リスト!$E:$E,0))),"")</f>
        <v/>
      </c>
      <c r="U1706" s="2" t="str">
        <f>IF($B1706="","",RIGHT($G1706*1000+200+COUNTIF($G$2:$G1706,$G1706),9))</f>
        <v/>
      </c>
      <c r="V1706" s="2" t="str">
        <f>IF(OR($B1706="",設定!$I$15="",設定!$I$15="独立"),"",IF($M1706="","　－　",IF($L1706="",IF(設定!$I$15="所・名","　－　・"&amp;$M1706,IF(設定!$I$15="所/名","　－　 / "&amp;$M1706,IF(設定!$I$15="(所)名","(　－　) "&amp;$M1706,IF(設定!$I$15="名・所",$M1706&amp;"・　－　",IF(設定!$I$15="名/所",$M1706&amp;" / 　－　",IF(設定!$I$15="名(所)",$M1706&amp;"(　－　)")))))),IF(設定!$I$15="所・名",INDEX(リスト!$S$2:$S$48,MATCH($L1706,リスト!$R$2:$R$48,0))&amp;"・"&amp;$M1706,IF(設定!$I$15="所/名",INDEX(リスト!$S$2:$S$48,MATCH($L1706,リスト!$R$2:$R$48,0))&amp;" / "&amp;$M1706,IF(設定!$I$15="(所)名","("&amp;INDEX(リスト!$S$2:$S$48,MATCH($L1706,リスト!$R$2:$R$48,0))&amp;") "&amp;$M1706,IF(設定!$I$15="名・所",$M1706&amp;"・"&amp;INDEX(リスト!$S$2:$S$48,MATCH($L1706,リスト!$R$2:$R$48,0)),IF(設定!$I$15="名/所",$M1706&amp;" / "&amp;INDEX(リスト!$S$2:$S$48,MATCH($L1706,リスト!$R$2:$R$48,0)),IF(設定!$I$15="名(所)",$M1706&amp;" ("&amp;INDEX(リスト!$S$2:$S$48,MATCH($L1706,リスト!$R$2:$R$48,0))&amp;")")))))))))</f>
        <v/>
      </c>
    </row>
    <row r="1707" spans="15:22" x14ac:dyDescent="0.4">
      <c r="O1707" s="2" t="str">
        <f>IFERROR(IF($B1707="","",INDEX(所属情報!$E:$E,MATCH($A1707,所属情報!$A:$A,0))),"")</f>
        <v/>
      </c>
      <c r="P1707" s="2" t="str">
        <f t="shared" si="78"/>
        <v/>
      </c>
      <c r="Q1707" s="2" t="str">
        <f t="shared" si="79"/>
        <v/>
      </c>
      <c r="R1707" s="2" t="str">
        <f t="shared" si="80"/>
        <v/>
      </c>
      <c r="S1707" s="2" t="str">
        <f>IFERROR(IF($F1707="","",INDEX(リスト!$C:$C,MATCH($F1707,リスト!$B:$B,0))),"")</f>
        <v/>
      </c>
      <c r="T1707" s="2" t="str">
        <f>IFERROR(IF($K1707="","",INDEX(リスト!$F:$F,MATCH($K1707,リスト!$E:$E,0))),"")</f>
        <v/>
      </c>
      <c r="U1707" s="2" t="str">
        <f>IF($B1707="","",RIGHT($G1707*1000+200+COUNTIF($G$2:$G1707,$G1707),9))</f>
        <v/>
      </c>
      <c r="V1707" s="2" t="str">
        <f>IF(OR($B1707="",設定!$I$15="",設定!$I$15="独立"),"",IF($M1707="","　－　",IF($L1707="",IF(設定!$I$15="所・名","　－　・"&amp;$M1707,IF(設定!$I$15="所/名","　－　 / "&amp;$M1707,IF(設定!$I$15="(所)名","(　－　) "&amp;$M1707,IF(設定!$I$15="名・所",$M1707&amp;"・　－　",IF(設定!$I$15="名/所",$M1707&amp;" / 　－　",IF(設定!$I$15="名(所)",$M1707&amp;"(　－　)")))))),IF(設定!$I$15="所・名",INDEX(リスト!$S$2:$S$48,MATCH($L1707,リスト!$R$2:$R$48,0))&amp;"・"&amp;$M1707,IF(設定!$I$15="所/名",INDEX(リスト!$S$2:$S$48,MATCH($L1707,リスト!$R$2:$R$48,0))&amp;" / "&amp;$M1707,IF(設定!$I$15="(所)名","("&amp;INDEX(リスト!$S$2:$S$48,MATCH($L1707,リスト!$R$2:$R$48,0))&amp;") "&amp;$M1707,IF(設定!$I$15="名・所",$M1707&amp;"・"&amp;INDEX(リスト!$S$2:$S$48,MATCH($L1707,リスト!$R$2:$R$48,0)),IF(設定!$I$15="名/所",$M1707&amp;" / "&amp;INDEX(リスト!$S$2:$S$48,MATCH($L1707,リスト!$R$2:$R$48,0)),IF(設定!$I$15="名(所)",$M1707&amp;" ("&amp;INDEX(リスト!$S$2:$S$48,MATCH($L1707,リスト!$R$2:$R$48,0))&amp;")")))))))))</f>
        <v/>
      </c>
    </row>
    <row r="1708" spans="15:22" x14ac:dyDescent="0.4">
      <c r="O1708" s="2" t="str">
        <f>IFERROR(IF($B1708="","",INDEX(所属情報!$E:$E,MATCH($A1708,所属情報!$A:$A,0))),"")</f>
        <v/>
      </c>
      <c r="P1708" s="2" t="str">
        <f t="shared" si="78"/>
        <v/>
      </c>
      <c r="Q1708" s="2" t="str">
        <f t="shared" si="79"/>
        <v/>
      </c>
      <c r="R1708" s="2" t="str">
        <f t="shared" si="80"/>
        <v/>
      </c>
      <c r="S1708" s="2" t="str">
        <f>IFERROR(IF($F1708="","",INDEX(リスト!$C:$C,MATCH($F1708,リスト!$B:$B,0))),"")</f>
        <v/>
      </c>
      <c r="T1708" s="2" t="str">
        <f>IFERROR(IF($K1708="","",INDEX(リスト!$F:$F,MATCH($K1708,リスト!$E:$E,0))),"")</f>
        <v/>
      </c>
      <c r="U1708" s="2" t="str">
        <f>IF($B1708="","",RIGHT($G1708*1000+200+COUNTIF($G$2:$G1708,$G1708),9))</f>
        <v/>
      </c>
      <c r="V1708" s="2" t="str">
        <f>IF(OR($B1708="",設定!$I$15="",設定!$I$15="独立"),"",IF($M1708="","　－　",IF($L1708="",IF(設定!$I$15="所・名","　－　・"&amp;$M1708,IF(設定!$I$15="所/名","　－　 / "&amp;$M1708,IF(設定!$I$15="(所)名","(　－　) "&amp;$M1708,IF(設定!$I$15="名・所",$M1708&amp;"・　－　",IF(設定!$I$15="名/所",$M1708&amp;" / 　－　",IF(設定!$I$15="名(所)",$M1708&amp;"(　－　)")))))),IF(設定!$I$15="所・名",INDEX(リスト!$S$2:$S$48,MATCH($L1708,リスト!$R$2:$R$48,0))&amp;"・"&amp;$M1708,IF(設定!$I$15="所/名",INDEX(リスト!$S$2:$S$48,MATCH($L1708,リスト!$R$2:$R$48,0))&amp;" / "&amp;$M1708,IF(設定!$I$15="(所)名","("&amp;INDEX(リスト!$S$2:$S$48,MATCH($L1708,リスト!$R$2:$R$48,0))&amp;") "&amp;$M1708,IF(設定!$I$15="名・所",$M1708&amp;"・"&amp;INDEX(リスト!$S$2:$S$48,MATCH($L1708,リスト!$R$2:$R$48,0)),IF(設定!$I$15="名/所",$M1708&amp;" / "&amp;INDEX(リスト!$S$2:$S$48,MATCH($L1708,リスト!$R$2:$R$48,0)),IF(設定!$I$15="名(所)",$M1708&amp;" ("&amp;INDEX(リスト!$S$2:$S$48,MATCH($L1708,リスト!$R$2:$R$48,0))&amp;")")))))))))</f>
        <v/>
      </c>
    </row>
    <row r="1709" spans="15:22" x14ac:dyDescent="0.4">
      <c r="O1709" s="2" t="str">
        <f>IFERROR(IF($B1709="","",INDEX(所属情報!$E:$E,MATCH($A1709,所属情報!$A:$A,0))),"")</f>
        <v/>
      </c>
      <c r="P1709" s="2" t="str">
        <f t="shared" si="78"/>
        <v/>
      </c>
      <c r="Q1709" s="2" t="str">
        <f t="shared" si="79"/>
        <v/>
      </c>
      <c r="R1709" s="2" t="str">
        <f t="shared" si="80"/>
        <v/>
      </c>
      <c r="S1709" s="2" t="str">
        <f>IFERROR(IF($F1709="","",INDEX(リスト!$C:$C,MATCH($F1709,リスト!$B:$B,0))),"")</f>
        <v/>
      </c>
      <c r="T1709" s="2" t="str">
        <f>IFERROR(IF($K1709="","",INDEX(リスト!$F:$F,MATCH($K1709,リスト!$E:$E,0))),"")</f>
        <v/>
      </c>
      <c r="U1709" s="2" t="str">
        <f>IF($B1709="","",RIGHT($G1709*1000+200+COUNTIF($G$2:$G1709,$G1709),9))</f>
        <v/>
      </c>
      <c r="V1709" s="2" t="str">
        <f>IF(OR($B1709="",設定!$I$15="",設定!$I$15="独立"),"",IF($M1709="","　－　",IF($L1709="",IF(設定!$I$15="所・名","　－　・"&amp;$M1709,IF(設定!$I$15="所/名","　－　 / "&amp;$M1709,IF(設定!$I$15="(所)名","(　－　) "&amp;$M1709,IF(設定!$I$15="名・所",$M1709&amp;"・　－　",IF(設定!$I$15="名/所",$M1709&amp;" / 　－　",IF(設定!$I$15="名(所)",$M1709&amp;"(　－　)")))))),IF(設定!$I$15="所・名",INDEX(リスト!$S$2:$S$48,MATCH($L1709,リスト!$R$2:$R$48,0))&amp;"・"&amp;$M1709,IF(設定!$I$15="所/名",INDEX(リスト!$S$2:$S$48,MATCH($L1709,リスト!$R$2:$R$48,0))&amp;" / "&amp;$M1709,IF(設定!$I$15="(所)名","("&amp;INDEX(リスト!$S$2:$S$48,MATCH($L1709,リスト!$R$2:$R$48,0))&amp;") "&amp;$M1709,IF(設定!$I$15="名・所",$M1709&amp;"・"&amp;INDEX(リスト!$S$2:$S$48,MATCH($L1709,リスト!$R$2:$R$48,0)),IF(設定!$I$15="名/所",$M1709&amp;" / "&amp;INDEX(リスト!$S$2:$S$48,MATCH($L1709,リスト!$R$2:$R$48,0)),IF(設定!$I$15="名(所)",$M1709&amp;" ("&amp;INDEX(リスト!$S$2:$S$48,MATCH($L1709,リスト!$R$2:$R$48,0))&amp;")")))))))))</f>
        <v/>
      </c>
    </row>
    <row r="1710" spans="15:22" x14ac:dyDescent="0.4">
      <c r="O1710" s="2" t="str">
        <f>IFERROR(IF($B1710="","",INDEX(所属情報!$E:$E,MATCH($A1710,所属情報!$A:$A,0))),"")</f>
        <v/>
      </c>
      <c r="P1710" s="2" t="str">
        <f t="shared" si="78"/>
        <v/>
      </c>
      <c r="Q1710" s="2" t="str">
        <f t="shared" si="79"/>
        <v/>
      </c>
      <c r="R1710" s="2" t="str">
        <f t="shared" si="80"/>
        <v/>
      </c>
      <c r="S1710" s="2" t="str">
        <f>IFERROR(IF($F1710="","",INDEX(リスト!$C:$C,MATCH($F1710,リスト!$B:$B,0))),"")</f>
        <v/>
      </c>
      <c r="T1710" s="2" t="str">
        <f>IFERROR(IF($K1710="","",INDEX(リスト!$F:$F,MATCH($K1710,リスト!$E:$E,0))),"")</f>
        <v/>
      </c>
      <c r="U1710" s="2" t="str">
        <f>IF($B1710="","",RIGHT($G1710*1000+200+COUNTIF($G$2:$G1710,$G1710),9))</f>
        <v/>
      </c>
      <c r="V1710" s="2" t="str">
        <f>IF(OR($B1710="",設定!$I$15="",設定!$I$15="独立"),"",IF($M1710="","　－　",IF($L1710="",IF(設定!$I$15="所・名","　－　・"&amp;$M1710,IF(設定!$I$15="所/名","　－　 / "&amp;$M1710,IF(設定!$I$15="(所)名","(　－　) "&amp;$M1710,IF(設定!$I$15="名・所",$M1710&amp;"・　－　",IF(設定!$I$15="名/所",$M1710&amp;" / 　－　",IF(設定!$I$15="名(所)",$M1710&amp;"(　－　)")))))),IF(設定!$I$15="所・名",INDEX(リスト!$S$2:$S$48,MATCH($L1710,リスト!$R$2:$R$48,0))&amp;"・"&amp;$M1710,IF(設定!$I$15="所/名",INDEX(リスト!$S$2:$S$48,MATCH($L1710,リスト!$R$2:$R$48,0))&amp;" / "&amp;$M1710,IF(設定!$I$15="(所)名","("&amp;INDEX(リスト!$S$2:$S$48,MATCH($L1710,リスト!$R$2:$R$48,0))&amp;") "&amp;$M1710,IF(設定!$I$15="名・所",$M1710&amp;"・"&amp;INDEX(リスト!$S$2:$S$48,MATCH($L1710,リスト!$R$2:$R$48,0)),IF(設定!$I$15="名/所",$M1710&amp;" / "&amp;INDEX(リスト!$S$2:$S$48,MATCH($L1710,リスト!$R$2:$R$48,0)),IF(設定!$I$15="名(所)",$M1710&amp;" ("&amp;INDEX(リスト!$S$2:$S$48,MATCH($L1710,リスト!$R$2:$R$48,0))&amp;")")))))))))</f>
        <v/>
      </c>
    </row>
    <row r="1711" spans="15:22" x14ac:dyDescent="0.4">
      <c r="O1711" s="2" t="str">
        <f>IFERROR(IF($B1711="","",INDEX(所属情報!$E:$E,MATCH($A1711,所属情報!$A:$A,0))),"")</f>
        <v/>
      </c>
      <c r="P1711" s="2" t="str">
        <f t="shared" si="78"/>
        <v/>
      </c>
      <c r="Q1711" s="2" t="str">
        <f t="shared" si="79"/>
        <v/>
      </c>
      <c r="R1711" s="2" t="str">
        <f t="shared" si="80"/>
        <v/>
      </c>
      <c r="S1711" s="2" t="str">
        <f>IFERROR(IF($F1711="","",INDEX(リスト!$C:$C,MATCH($F1711,リスト!$B:$B,0))),"")</f>
        <v/>
      </c>
      <c r="T1711" s="2" t="str">
        <f>IFERROR(IF($K1711="","",INDEX(リスト!$F:$F,MATCH($K1711,リスト!$E:$E,0))),"")</f>
        <v/>
      </c>
      <c r="U1711" s="2" t="str">
        <f>IF($B1711="","",RIGHT($G1711*1000+200+COUNTIF($G$2:$G1711,$G1711),9))</f>
        <v/>
      </c>
      <c r="V1711" s="2" t="str">
        <f>IF(OR($B1711="",設定!$I$15="",設定!$I$15="独立"),"",IF($M1711="","　－　",IF($L1711="",IF(設定!$I$15="所・名","　－　・"&amp;$M1711,IF(設定!$I$15="所/名","　－　 / "&amp;$M1711,IF(設定!$I$15="(所)名","(　－　) "&amp;$M1711,IF(設定!$I$15="名・所",$M1711&amp;"・　－　",IF(設定!$I$15="名/所",$M1711&amp;" / 　－　",IF(設定!$I$15="名(所)",$M1711&amp;"(　－　)")))))),IF(設定!$I$15="所・名",INDEX(リスト!$S$2:$S$48,MATCH($L1711,リスト!$R$2:$R$48,0))&amp;"・"&amp;$M1711,IF(設定!$I$15="所/名",INDEX(リスト!$S$2:$S$48,MATCH($L1711,リスト!$R$2:$R$48,0))&amp;" / "&amp;$M1711,IF(設定!$I$15="(所)名","("&amp;INDEX(リスト!$S$2:$S$48,MATCH($L1711,リスト!$R$2:$R$48,0))&amp;") "&amp;$M1711,IF(設定!$I$15="名・所",$M1711&amp;"・"&amp;INDEX(リスト!$S$2:$S$48,MATCH($L1711,リスト!$R$2:$R$48,0)),IF(設定!$I$15="名/所",$M1711&amp;" / "&amp;INDEX(リスト!$S$2:$S$48,MATCH($L1711,リスト!$R$2:$R$48,0)),IF(設定!$I$15="名(所)",$M1711&amp;" ("&amp;INDEX(リスト!$S$2:$S$48,MATCH($L1711,リスト!$R$2:$R$48,0))&amp;")")))))))))</f>
        <v/>
      </c>
    </row>
    <row r="1712" spans="15:22" x14ac:dyDescent="0.4">
      <c r="O1712" s="2" t="str">
        <f>IFERROR(IF($B1712="","",INDEX(所属情報!$E:$E,MATCH($A1712,所属情報!$A:$A,0))),"")</f>
        <v/>
      </c>
      <c r="P1712" s="2" t="str">
        <f t="shared" si="78"/>
        <v/>
      </c>
      <c r="Q1712" s="2" t="str">
        <f t="shared" si="79"/>
        <v/>
      </c>
      <c r="R1712" s="2" t="str">
        <f t="shared" si="80"/>
        <v/>
      </c>
      <c r="S1712" s="2" t="str">
        <f>IFERROR(IF($F1712="","",INDEX(リスト!$C:$C,MATCH($F1712,リスト!$B:$B,0))),"")</f>
        <v/>
      </c>
      <c r="T1712" s="2" t="str">
        <f>IFERROR(IF($K1712="","",INDEX(リスト!$F:$F,MATCH($K1712,リスト!$E:$E,0))),"")</f>
        <v/>
      </c>
      <c r="U1712" s="2" t="str">
        <f>IF($B1712="","",RIGHT($G1712*1000+200+COUNTIF($G$2:$G1712,$G1712),9))</f>
        <v/>
      </c>
      <c r="V1712" s="2" t="str">
        <f>IF(OR($B1712="",設定!$I$15="",設定!$I$15="独立"),"",IF($M1712="","　－　",IF($L1712="",IF(設定!$I$15="所・名","　－　・"&amp;$M1712,IF(設定!$I$15="所/名","　－　 / "&amp;$M1712,IF(設定!$I$15="(所)名","(　－　) "&amp;$M1712,IF(設定!$I$15="名・所",$M1712&amp;"・　－　",IF(設定!$I$15="名/所",$M1712&amp;" / 　－　",IF(設定!$I$15="名(所)",$M1712&amp;"(　－　)")))))),IF(設定!$I$15="所・名",INDEX(リスト!$S$2:$S$48,MATCH($L1712,リスト!$R$2:$R$48,0))&amp;"・"&amp;$M1712,IF(設定!$I$15="所/名",INDEX(リスト!$S$2:$S$48,MATCH($L1712,リスト!$R$2:$R$48,0))&amp;" / "&amp;$M1712,IF(設定!$I$15="(所)名","("&amp;INDEX(リスト!$S$2:$S$48,MATCH($L1712,リスト!$R$2:$R$48,0))&amp;") "&amp;$M1712,IF(設定!$I$15="名・所",$M1712&amp;"・"&amp;INDEX(リスト!$S$2:$S$48,MATCH($L1712,リスト!$R$2:$R$48,0)),IF(設定!$I$15="名/所",$M1712&amp;" / "&amp;INDEX(リスト!$S$2:$S$48,MATCH($L1712,リスト!$R$2:$R$48,0)),IF(設定!$I$15="名(所)",$M1712&amp;" ("&amp;INDEX(リスト!$S$2:$S$48,MATCH($L1712,リスト!$R$2:$R$48,0))&amp;")")))))))))</f>
        <v/>
      </c>
    </row>
    <row r="1713" spans="15:22" x14ac:dyDescent="0.4">
      <c r="O1713" s="2" t="str">
        <f>IFERROR(IF($B1713="","",INDEX(所属情報!$E:$E,MATCH($A1713,所属情報!$A:$A,0))),"")</f>
        <v/>
      </c>
      <c r="P1713" s="2" t="str">
        <f t="shared" si="78"/>
        <v/>
      </c>
      <c r="Q1713" s="2" t="str">
        <f t="shared" si="79"/>
        <v/>
      </c>
      <c r="R1713" s="2" t="str">
        <f t="shared" si="80"/>
        <v/>
      </c>
      <c r="S1713" s="2" t="str">
        <f>IFERROR(IF($F1713="","",INDEX(リスト!$C:$C,MATCH($F1713,リスト!$B:$B,0))),"")</f>
        <v/>
      </c>
      <c r="T1713" s="2" t="str">
        <f>IFERROR(IF($K1713="","",INDEX(リスト!$F:$F,MATCH($K1713,リスト!$E:$E,0))),"")</f>
        <v/>
      </c>
      <c r="U1713" s="2" t="str">
        <f>IF($B1713="","",RIGHT($G1713*1000+200+COUNTIF($G$2:$G1713,$G1713),9))</f>
        <v/>
      </c>
      <c r="V1713" s="2" t="str">
        <f>IF(OR($B1713="",設定!$I$15="",設定!$I$15="独立"),"",IF($M1713="","　－　",IF($L1713="",IF(設定!$I$15="所・名","　－　・"&amp;$M1713,IF(設定!$I$15="所/名","　－　 / "&amp;$M1713,IF(設定!$I$15="(所)名","(　－　) "&amp;$M1713,IF(設定!$I$15="名・所",$M1713&amp;"・　－　",IF(設定!$I$15="名/所",$M1713&amp;" / 　－　",IF(設定!$I$15="名(所)",$M1713&amp;"(　－　)")))))),IF(設定!$I$15="所・名",INDEX(リスト!$S$2:$S$48,MATCH($L1713,リスト!$R$2:$R$48,0))&amp;"・"&amp;$M1713,IF(設定!$I$15="所/名",INDEX(リスト!$S$2:$S$48,MATCH($L1713,リスト!$R$2:$R$48,0))&amp;" / "&amp;$M1713,IF(設定!$I$15="(所)名","("&amp;INDEX(リスト!$S$2:$S$48,MATCH($L1713,リスト!$R$2:$R$48,0))&amp;") "&amp;$M1713,IF(設定!$I$15="名・所",$M1713&amp;"・"&amp;INDEX(リスト!$S$2:$S$48,MATCH($L1713,リスト!$R$2:$R$48,0)),IF(設定!$I$15="名/所",$M1713&amp;" / "&amp;INDEX(リスト!$S$2:$S$48,MATCH($L1713,リスト!$R$2:$R$48,0)),IF(設定!$I$15="名(所)",$M1713&amp;" ("&amp;INDEX(リスト!$S$2:$S$48,MATCH($L1713,リスト!$R$2:$R$48,0))&amp;")")))))))))</f>
        <v/>
      </c>
    </row>
    <row r="1714" spans="15:22" x14ac:dyDescent="0.4">
      <c r="O1714" s="2" t="str">
        <f>IFERROR(IF($B1714="","",INDEX(所属情報!$E:$E,MATCH($A1714,所属情報!$A:$A,0))),"")</f>
        <v/>
      </c>
      <c r="P1714" s="2" t="str">
        <f t="shared" si="78"/>
        <v/>
      </c>
      <c r="Q1714" s="2" t="str">
        <f t="shared" si="79"/>
        <v/>
      </c>
      <c r="R1714" s="2" t="str">
        <f t="shared" si="80"/>
        <v/>
      </c>
      <c r="S1714" s="2" t="str">
        <f>IFERROR(IF($F1714="","",INDEX(リスト!$C:$C,MATCH($F1714,リスト!$B:$B,0))),"")</f>
        <v/>
      </c>
      <c r="T1714" s="2" t="str">
        <f>IFERROR(IF($K1714="","",INDEX(リスト!$F:$F,MATCH($K1714,リスト!$E:$E,0))),"")</f>
        <v/>
      </c>
      <c r="U1714" s="2" t="str">
        <f>IF($B1714="","",RIGHT($G1714*1000+200+COUNTIF($G$2:$G1714,$G1714),9))</f>
        <v/>
      </c>
      <c r="V1714" s="2" t="str">
        <f>IF(OR($B1714="",設定!$I$15="",設定!$I$15="独立"),"",IF($M1714="","　－　",IF($L1714="",IF(設定!$I$15="所・名","　－　・"&amp;$M1714,IF(設定!$I$15="所/名","　－　 / "&amp;$M1714,IF(設定!$I$15="(所)名","(　－　) "&amp;$M1714,IF(設定!$I$15="名・所",$M1714&amp;"・　－　",IF(設定!$I$15="名/所",$M1714&amp;" / 　－　",IF(設定!$I$15="名(所)",$M1714&amp;"(　－　)")))))),IF(設定!$I$15="所・名",INDEX(リスト!$S$2:$S$48,MATCH($L1714,リスト!$R$2:$R$48,0))&amp;"・"&amp;$M1714,IF(設定!$I$15="所/名",INDEX(リスト!$S$2:$S$48,MATCH($L1714,リスト!$R$2:$R$48,0))&amp;" / "&amp;$M1714,IF(設定!$I$15="(所)名","("&amp;INDEX(リスト!$S$2:$S$48,MATCH($L1714,リスト!$R$2:$R$48,0))&amp;") "&amp;$M1714,IF(設定!$I$15="名・所",$M1714&amp;"・"&amp;INDEX(リスト!$S$2:$S$48,MATCH($L1714,リスト!$R$2:$R$48,0)),IF(設定!$I$15="名/所",$M1714&amp;" / "&amp;INDEX(リスト!$S$2:$S$48,MATCH($L1714,リスト!$R$2:$R$48,0)),IF(設定!$I$15="名(所)",$M1714&amp;" ("&amp;INDEX(リスト!$S$2:$S$48,MATCH($L1714,リスト!$R$2:$R$48,0))&amp;")")))))))))</f>
        <v/>
      </c>
    </row>
    <row r="1715" spans="15:22" x14ac:dyDescent="0.4">
      <c r="O1715" s="2" t="str">
        <f>IFERROR(IF($B1715="","",INDEX(所属情報!$E:$E,MATCH($A1715,所属情報!$A:$A,0))),"")</f>
        <v/>
      </c>
      <c r="P1715" s="2" t="str">
        <f t="shared" si="78"/>
        <v/>
      </c>
      <c r="Q1715" s="2" t="str">
        <f t="shared" si="79"/>
        <v/>
      </c>
      <c r="R1715" s="2" t="str">
        <f t="shared" si="80"/>
        <v/>
      </c>
      <c r="S1715" s="2" t="str">
        <f>IFERROR(IF($F1715="","",INDEX(リスト!$C:$C,MATCH($F1715,リスト!$B:$B,0))),"")</f>
        <v/>
      </c>
      <c r="T1715" s="2" t="str">
        <f>IFERROR(IF($K1715="","",INDEX(リスト!$F:$F,MATCH($K1715,リスト!$E:$E,0))),"")</f>
        <v/>
      </c>
      <c r="U1715" s="2" t="str">
        <f>IF($B1715="","",RIGHT($G1715*1000+200+COUNTIF($G$2:$G1715,$G1715),9))</f>
        <v/>
      </c>
      <c r="V1715" s="2" t="str">
        <f>IF(OR($B1715="",設定!$I$15="",設定!$I$15="独立"),"",IF($M1715="","　－　",IF($L1715="",IF(設定!$I$15="所・名","　－　・"&amp;$M1715,IF(設定!$I$15="所/名","　－　 / "&amp;$M1715,IF(設定!$I$15="(所)名","(　－　) "&amp;$M1715,IF(設定!$I$15="名・所",$M1715&amp;"・　－　",IF(設定!$I$15="名/所",$M1715&amp;" / 　－　",IF(設定!$I$15="名(所)",$M1715&amp;"(　－　)")))))),IF(設定!$I$15="所・名",INDEX(リスト!$S$2:$S$48,MATCH($L1715,リスト!$R$2:$R$48,0))&amp;"・"&amp;$M1715,IF(設定!$I$15="所/名",INDEX(リスト!$S$2:$S$48,MATCH($L1715,リスト!$R$2:$R$48,0))&amp;" / "&amp;$M1715,IF(設定!$I$15="(所)名","("&amp;INDEX(リスト!$S$2:$S$48,MATCH($L1715,リスト!$R$2:$R$48,0))&amp;") "&amp;$M1715,IF(設定!$I$15="名・所",$M1715&amp;"・"&amp;INDEX(リスト!$S$2:$S$48,MATCH($L1715,リスト!$R$2:$R$48,0)),IF(設定!$I$15="名/所",$M1715&amp;" / "&amp;INDEX(リスト!$S$2:$S$48,MATCH($L1715,リスト!$R$2:$R$48,0)),IF(設定!$I$15="名(所)",$M1715&amp;" ("&amp;INDEX(リスト!$S$2:$S$48,MATCH($L1715,リスト!$R$2:$R$48,0))&amp;")")))))))))</f>
        <v/>
      </c>
    </row>
    <row r="1716" spans="15:22" x14ac:dyDescent="0.4">
      <c r="O1716" s="2" t="str">
        <f>IFERROR(IF($B1716="","",INDEX(所属情報!$E:$E,MATCH($A1716,所属情報!$A:$A,0))),"")</f>
        <v/>
      </c>
      <c r="P1716" s="2" t="str">
        <f t="shared" si="78"/>
        <v/>
      </c>
      <c r="Q1716" s="2" t="str">
        <f t="shared" si="79"/>
        <v/>
      </c>
      <c r="R1716" s="2" t="str">
        <f t="shared" si="80"/>
        <v/>
      </c>
      <c r="S1716" s="2" t="str">
        <f>IFERROR(IF($F1716="","",INDEX(リスト!$C:$C,MATCH($F1716,リスト!$B:$B,0))),"")</f>
        <v/>
      </c>
      <c r="T1716" s="2" t="str">
        <f>IFERROR(IF($K1716="","",INDEX(リスト!$F:$F,MATCH($K1716,リスト!$E:$E,0))),"")</f>
        <v/>
      </c>
      <c r="U1716" s="2" t="str">
        <f>IF($B1716="","",RIGHT($G1716*1000+200+COUNTIF($G$2:$G1716,$G1716),9))</f>
        <v/>
      </c>
      <c r="V1716" s="2" t="str">
        <f>IF(OR($B1716="",設定!$I$15="",設定!$I$15="独立"),"",IF($M1716="","　－　",IF($L1716="",IF(設定!$I$15="所・名","　－　・"&amp;$M1716,IF(設定!$I$15="所/名","　－　 / "&amp;$M1716,IF(設定!$I$15="(所)名","(　－　) "&amp;$M1716,IF(設定!$I$15="名・所",$M1716&amp;"・　－　",IF(設定!$I$15="名/所",$M1716&amp;" / 　－　",IF(設定!$I$15="名(所)",$M1716&amp;"(　－　)")))))),IF(設定!$I$15="所・名",INDEX(リスト!$S$2:$S$48,MATCH($L1716,リスト!$R$2:$R$48,0))&amp;"・"&amp;$M1716,IF(設定!$I$15="所/名",INDEX(リスト!$S$2:$S$48,MATCH($L1716,リスト!$R$2:$R$48,0))&amp;" / "&amp;$M1716,IF(設定!$I$15="(所)名","("&amp;INDEX(リスト!$S$2:$S$48,MATCH($L1716,リスト!$R$2:$R$48,0))&amp;") "&amp;$M1716,IF(設定!$I$15="名・所",$M1716&amp;"・"&amp;INDEX(リスト!$S$2:$S$48,MATCH($L1716,リスト!$R$2:$R$48,0)),IF(設定!$I$15="名/所",$M1716&amp;" / "&amp;INDEX(リスト!$S$2:$S$48,MATCH($L1716,リスト!$R$2:$R$48,0)),IF(設定!$I$15="名(所)",$M1716&amp;" ("&amp;INDEX(リスト!$S$2:$S$48,MATCH($L1716,リスト!$R$2:$R$48,0))&amp;")")))))))))</f>
        <v/>
      </c>
    </row>
    <row r="1717" spans="15:22" x14ac:dyDescent="0.4">
      <c r="O1717" s="2" t="str">
        <f>IFERROR(IF($B1717="","",INDEX(所属情報!$E:$E,MATCH($A1717,所属情報!$A:$A,0))),"")</f>
        <v/>
      </c>
      <c r="P1717" s="2" t="str">
        <f t="shared" si="78"/>
        <v/>
      </c>
      <c r="Q1717" s="2" t="str">
        <f t="shared" si="79"/>
        <v/>
      </c>
      <c r="R1717" s="2" t="str">
        <f t="shared" si="80"/>
        <v/>
      </c>
      <c r="S1717" s="2" t="str">
        <f>IFERROR(IF($F1717="","",INDEX(リスト!$C:$C,MATCH($F1717,リスト!$B:$B,0))),"")</f>
        <v/>
      </c>
      <c r="T1717" s="2" t="str">
        <f>IFERROR(IF($K1717="","",INDEX(リスト!$F:$F,MATCH($K1717,リスト!$E:$E,0))),"")</f>
        <v/>
      </c>
      <c r="U1717" s="2" t="str">
        <f>IF($B1717="","",RIGHT($G1717*1000+200+COUNTIF($G$2:$G1717,$G1717),9))</f>
        <v/>
      </c>
      <c r="V1717" s="2" t="str">
        <f>IF(OR($B1717="",設定!$I$15="",設定!$I$15="独立"),"",IF($M1717="","　－　",IF($L1717="",IF(設定!$I$15="所・名","　－　・"&amp;$M1717,IF(設定!$I$15="所/名","　－　 / "&amp;$M1717,IF(設定!$I$15="(所)名","(　－　) "&amp;$M1717,IF(設定!$I$15="名・所",$M1717&amp;"・　－　",IF(設定!$I$15="名/所",$M1717&amp;" / 　－　",IF(設定!$I$15="名(所)",$M1717&amp;"(　－　)")))))),IF(設定!$I$15="所・名",INDEX(リスト!$S$2:$S$48,MATCH($L1717,リスト!$R$2:$R$48,0))&amp;"・"&amp;$M1717,IF(設定!$I$15="所/名",INDEX(リスト!$S$2:$S$48,MATCH($L1717,リスト!$R$2:$R$48,0))&amp;" / "&amp;$M1717,IF(設定!$I$15="(所)名","("&amp;INDEX(リスト!$S$2:$S$48,MATCH($L1717,リスト!$R$2:$R$48,0))&amp;") "&amp;$M1717,IF(設定!$I$15="名・所",$M1717&amp;"・"&amp;INDEX(リスト!$S$2:$S$48,MATCH($L1717,リスト!$R$2:$R$48,0)),IF(設定!$I$15="名/所",$M1717&amp;" / "&amp;INDEX(リスト!$S$2:$S$48,MATCH($L1717,リスト!$R$2:$R$48,0)),IF(設定!$I$15="名(所)",$M1717&amp;" ("&amp;INDEX(リスト!$S$2:$S$48,MATCH($L1717,リスト!$R$2:$R$48,0))&amp;")")))))))))</f>
        <v/>
      </c>
    </row>
    <row r="1718" spans="15:22" x14ac:dyDescent="0.4">
      <c r="O1718" s="2" t="str">
        <f>IFERROR(IF($B1718="","",INDEX(所属情報!$E:$E,MATCH($A1718,所属情報!$A:$A,0))),"")</f>
        <v/>
      </c>
      <c r="P1718" s="2" t="str">
        <f t="shared" si="78"/>
        <v/>
      </c>
      <c r="Q1718" s="2" t="str">
        <f t="shared" si="79"/>
        <v/>
      </c>
      <c r="R1718" s="2" t="str">
        <f t="shared" si="80"/>
        <v/>
      </c>
      <c r="S1718" s="2" t="str">
        <f>IFERROR(IF($F1718="","",INDEX(リスト!$C:$C,MATCH($F1718,リスト!$B:$B,0))),"")</f>
        <v/>
      </c>
      <c r="T1718" s="2" t="str">
        <f>IFERROR(IF($K1718="","",INDEX(リスト!$F:$F,MATCH($K1718,リスト!$E:$E,0))),"")</f>
        <v/>
      </c>
      <c r="U1718" s="2" t="str">
        <f>IF($B1718="","",RIGHT($G1718*1000+200+COUNTIF($G$2:$G1718,$G1718),9))</f>
        <v/>
      </c>
      <c r="V1718" s="2" t="str">
        <f>IF(OR($B1718="",設定!$I$15="",設定!$I$15="独立"),"",IF($M1718="","　－　",IF($L1718="",IF(設定!$I$15="所・名","　－　・"&amp;$M1718,IF(設定!$I$15="所/名","　－　 / "&amp;$M1718,IF(設定!$I$15="(所)名","(　－　) "&amp;$M1718,IF(設定!$I$15="名・所",$M1718&amp;"・　－　",IF(設定!$I$15="名/所",$M1718&amp;" / 　－　",IF(設定!$I$15="名(所)",$M1718&amp;"(　－　)")))))),IF(設定!$I$15="所・名",INDEX(リスト!$S$2:$S$48,MATCH($L1718,リスト!$R$2:$R$48,0))&amp;"・"&amp;$M1718,IF(設定!$I$15="所/名",INDEX(リスト!$S$2:$S$48,MATCH($L1718,リスト!$R$2:$R$48,0))&amp;" / "&amp;$M1718,IF(設定!$I$15="(所)名","("&amp;INDEX(リスト!$S$2:$S$48,MATCH($L1718,リスト!$R$2:$R$48,0))&amp;") "&amp;$M1718,IF(設定!$I$15="名・所",$M1718&amp;"・"&amp;INDEX(リスト!$S$2:$S$48,MATCH($L1718,リスト!$R$2:$R$48,0)),IF(設定!$I$15="名/所",$M1718&amp;" / "&amp;INDEX(リスト!$S$2:$S$48,MATCH($L1718,リスト!$R$2:$R$48,0)),IF(設定!$I$15="名(所)",$M1718&amp;" ("&amp;INDEX(リスト!$S$2:$S$48,MATCH($L1718,リスト!$R$2:$R$48,0))&amp;")")))))))))</f>
        <v/>
      </c>
    </row>
    <row r="1719" spans="15:22" x14ac:dyDescent="0.4">
      <c r="O1719" s="2" t="str">
        <f>IFERROR(IF($B1719="","",INDEX(所属情報!$E:$E,MATCH($A1719,所属情報!$A:$A,0))),"")</f>
        <v/>
      </c>
      <c r="P1719" s="2" t="str">
        <f t="shared" si="78"/>
        <v/>
      </c>
      <c r="Q1719" s="2" t="str">
        <f t="shared" si="79"/>
        <v/>
      </c>
      <c r="R1719" s="2" t="str">
        <f t="shared" si="80"/>
        <v/>
      </c>
      <c r="S1719" s="2" t="str">
        <f>IFERROR(IF($F1719="","",INDEX(リスト!$C:$C,MATCH($F1719,リスト!$B:$B,0))),"")</f>
        <v/>
      </c>
      <c r="T1719" s="2" t="str">
        <f>IFERROR(IF($K1719="","",INDEX(リスト!$F:$F,MATCH($K1719,リスト!$E:$E,0))),"")</f>
        <v/>
      </c>
      <c r="U1719" s="2" t="str">
        <f>IF($B1719="","",RIGHT($G1719*1000+200+COUNTIF($G$2:$G1719,$G1719),9))</f>
        <v/>
      </c>
      <c r="V1719" s="2" t="str">
        <f>IF(OR($B1719="",設定!$I$15="",設定!$I$15="独立"),"",IF($M1719="","　－　",IF($L1719="",IF(設定!$I$15="所・名","　－　・"&amp;$M1719,IF(設定!$I$15="所/名","　－　 / "&amp;$M1719,IF(設定!$I$15="(所)名","(　－　) "&amp;$M1719,IF(設定!$I$15="名・所",$M1719&amp;"・　－　",IF(設定!$I$15="名/所",$M1719&amp;" / 　－　",IF(設定!$I$15="名(所)",$M1719&amp;"(　－　)")))))),IF(設定!$I$15="所・名",INDEX(リスト!$S$2:$S$48,MATCH($L1719,リスト!$R$2:$R$48,0))&amp;"・"&amp;$M1719,IF(設定!$I$15="所/名",INDEX(リスト!$S$2:$S$48,MATCH($L1719,リスト!$R$2:$R$48,0))&amp;" / "&amp;$M1719,IF(設定!$I$15="(所)名","("&amp;INDEX(リスト!$S$2:$S$48,MATCH($L1719,リスト!$R$2:$R$48,0))&amp;") "&amp;$M1719,IF(設定!$I$15="名・所",$M1719&amp;"・"&amp;INDEX(リスト!$S$2:$S$48,MATCH($L1719,リスト!$R$2:$R$48,0)),IF(設定!$I$15="名/所",$M1719&amp;" / "&amp;INDEX(リスト!$S$2:$S$48,MATCH($L1719,リスト!$R$2:$R$48,0)),IF(設定!$I$15="名(所)",$M1719&amp;" ("&amp;INDEX(リスト!$S$2:$S$48,MATCH($L1719,リスト!$R$2:$R$48,0))&amp;")")))))))))</f>
        <v/>
      </c>
    </row>
    <row r="1720" spans="15:22" x14ac:dyDescent="0.4">
      <c r="O1720" s="2" t="str">
        <f>IFERROR(IF($B1720="","",INDEX(所属情報!$E:$E,MATCH($A1720,所属情報!$A:$A,0))),"")</f>
        <v/>
      </c>
      <c r="P1720" s="2" t="str">
        <f t="shared" si="78"/>
        <v/>
      </c>
      <c r="Q1720" s="2" t="str">
        <f t="shared" si="79"/>
        <v/>
      </c>
      <c r="R1720" s="2" t="str">
        <f t="shared" si="80"/>
        <v/>
      </c>
      <c r="S1720" s="2" t="str">
        <f>IFERROR(IF($F1720="","",INDEX(リスト!$C:$C,MATCH($F1720,リスト!$B:$B,0))),"")</f>
        <v/>
      </c>
      <c r="T1720" s="2" t="str">
        <f>IFERROR(IF($K1720="","",INDEX(リスト!$F:$F,MATCH($K1720,リスト!$E:$E,0))),"")</f>
        <v/>
      </c>
      <c r="U1720" s="2" t="str">
        <f>IF($B1720="","",RIGHT($G1720*1000+200+COUNTIF($G$2:$G1720,$G1720),9))</f>
        <v/>
      </c>
      <c r="V1720" s="2" t="str">
        <f>IF(OR($B1720="",設定!$I$15="",設定!$I$15="独立"),"",IF($M1720="","　－　",IF($L1720="",IF(設定!$I$15="所・名","　－　・"&amp;$M1720,IF(設定!$I$15="所/名","　－　 / "&amp;$M1720,IF(設定!$I$15="(所)名","(　－　) "&amp;$M1720,IF(設定!$I$15="名・所",$M1720&amp;"・　－　",IF(設定!$I$15="名/所",$M1720&amp;" / 　－　",IF(設定!$I$15="名(所)",$M1720&amp;"(　－　)")))))),IF(設定!$I$15="所・名",INDEX(リスト!$S$2:$S$48,MATCH($L1720,リスト!$R$2:$R$48,0))&amp;"・"&amp;$M1720,IF(設定!$I$15="所/名",INDEX(リスト!$S$2:$S$48,MATCH($L1720,リスト!$R$2:$R$48,0))&amp;" / "&amp;$M1720,IF(設定!$I$15="(所)名","("&amp;INDEX(リスト!$S$2:$S$48,MATCH($L1720,リスト!$R$2:$R$48,0))&amp;") "&amp;$M1720,IF(設定!$I$15="名・所",$M1720&amp;"・"&amp;INDEX(リスト!$S$2:$S$48,MATCH($L1720,リスト!$R$2:$R$48,0)),IF(設定!$I$15="名/所",$M1720&amp;" / "&amp;INDEX(リスト!$S$2:$S$48,MATCH($L1720,リスト!$R$2:$R$48,0)),IF(設定!$I$15="名(所)",$M1720&amp;" ("&amp;INDEX(リスト!$S$2:$S$48,MATCH($L1720,リスト!$R$2:$R$48,0))&amp;")")))))))))</f>
        <v/>
      </c>
    </row>
    <row r="1721" spans="15:22" x14ac:dyDescent="0.4">
      <c r="O1721" s="2" t="str">
        <f>IFERROR(IF($B1721="","",INDEX(所属情報!$E:$E,MATCH($A1721,所属情報!$A:$A,0))),"")</f>
        <v/>
      </c>
      <c r="P1721" s="2" t="str">
        <f t="shared" si="78"/>
        <v/>
      </c>
      <c r="Q1721" s="2" t="str">
        <f t="shared" si="79"/>
        <v/>
      </c>
      <c r="R1721" s="2" t="str">
        <f t="shared" si="80"/>
        <v/>
      </c>
      <c r="S1721" s="2" t="str">
        <f>IFERROR(IF($F1721="","",INDEX(リスト!$C:$C,MATCH($F1721,リスト!$B:$B,0))),"")</f>
        <v/>
      </c>
      <c r="T1721" s="2" t="str">
        <f>IFERROR(IF($K1721="","",INDEX(リスト!$F:$F,MATCH($K1721,リスト!$E:$E,0))),"")</f>
        <v/>
      </c>
      <c r="U1721" s="2" t="str">
        <f>IF($B1721="","",RIGHT($G1721*1000+200+COUNTIF($G$2:$G1721,$G1721),9))</f>
        <v/>
      </c>
      <c r="V1721" s="2" t="str">
        <f>IF(OR($B1721="",設定!$I$15="",設定!$I$15="独立"),"",IF($M1721="","　－　",IF($L1721="",IF(設定!$I$15="所・名","　－　・"&amp;$M1721,IF(設定!$I$15="所/名","　－　 / "&amp;$M1721,IF(設定!$I$15="(所)名","(　－　) "&amp;$M1721,IF(設定!$I$15="名・所",$M1721&amp;"・　－　",IF(設定!$I$15="名/所",$M1721&amp;" / 　－　",IF(設定!$I$15="名(所)",$M1721&amp;"(　－　)")))))),IF(設定!$I$15="所・名",INDEX(リスト!$S$2:$S$48,MATCH($L1721,リスト!$R$2:$R$48,0))&amp;"・"&amp;$M1721,IF(設定!$I$15="所/名",INDEX(リスト!$S$2:$S$48,MATCH($L1721,リスト!$R$2:$R$48,0))&amp;" / "&amp;$M1721,IF(設定!$I$15="(所)名","("&amp;INDEX(リスト!$S$2:$S$48,MATCH($L1721,リスト!$R$2:$R$48,0))&amp;") "&amp;$M1721,IF(設定!$I$15="名・所",$M1721&amp;"・"&amp;INDEX(リスト!$S$2:$S$48,MATCH($L1721,リスト!$R$2:$R$48,0)),IF(設定!$I$15="名/所",$M1721&amp;" / "&amp;INDEX(リスト!$S$2:$S$48,MATCH($L1721,リスト!$R$2:$R$48,0)),IF(設定!$I$15="名(所)",$M1721&amp;" ("&amp;INDEX(リスト!$S$2:$S$48,MATCH($L1721,リスト!$R$2:$R$48,0))&amp;")")))))))))</f>
        <v/>
      </c>
    </row>
    <row r="1722" spans="15:22" x14ac:dyDescent="0.4">
      <c r="O1722" s="2" t="str">
        <f>IFERROR(IF($B1722="","",INDEX(所属情報!$E:$E,MATCH($A1722,所属情報!$A:$A,0))),"")</f>
        <v/>
      </c>
      <c r="P1722" s="2" t="str">
        <f t="shared" si="78"/>
        <v/>
      </c>
      <c r="Q1722" s="2" t="str">
        <f t="shared" si="79"/>
        <v/>
      </c>
      <c r="R1722" s="2" t="str">
        <f t="shared" si="80"/>
        <v/>
      </c>
      <c r="S1722" s="2" t="str">
        <f>IFERROR(IF($F1722="","",INDEX(リスト!$C:$C,MATCH($F1722,リスト!$B:$B,0))),"")</f>
        <v/>
      </c>
      <c r="T1722" s="2" t="str">
        <f>IFERROR(IF($K1722="","",INDEX(リスト!$F:$F,MATCH($K1722,リスト!$E:$E,0))),"")</f>
        <v/>
      </c>
      <c r="U1722" s="2" t="str">
        <f>IF($B1722="","",RIGHT($G1722*1000+200+COUNTIF($G$2:$G1722,$G1722),9))</f>
        <v/>
      </c>
      <c r="V1722" s="2" t="str">
        <f>IF(OR($B1722="",設定!$I$15="",設定!$I$15="独立"),"",IF($M1722="","　－　",IF($L1722="",IF(設定!$I$15="所・名","　－　・"&amp;$M1722,IF(設定!$I$15="所/名","　－　 / "&amp;$M1722,IF(設定!$I$15="(所)名","(　－　) "&amp;$M1722,IF(設定!$I$15="名・所",$M1722&amp;"・　－　",IF(設定!$I$15="名/所",$M1722&amp;" / 　－　",IF(設定!$I$15="名(所)",$M1722&amp;"(　－　)")))))),IF(設定!$I$15="所・名",INDEX(リスト!$S$2:$S$48,MATCH($L1722,リスト!$R$2:$R$48,0))&amp;"・"&amp;$M1722,IF(設定!$I$15="所/名",INDEX(リスト!$S$2:$S$48,MATCH($L1722,リスト!$R$2:$R$48,0))&amp;" / "&amp;$M1722,IF(設定!$I$15="(所)名","("&amp;INDEX(リスト!$S$2:$S$48,MATCH($L1722,リスト!$R$2:$R$48,0))&amp;") "&amp;$M1722,IF(設定!$I$15="名・所",$M1722&amp;"・"&amp;INDEX(リスト!$S$2:$S$48,MATCH($L1722,リスト!$R$2:$R$48,0)),IF(設定!$I$15="名/所",$M1722&amp;" / "&amp;INDEX(リスト!$S$2:$S$48,MATCH($L1722,リスト!$R$2:$R$48,0)),IF(設定!$I$15="名(所)",$M1722&amp;" ("&amp;INDEX(リスト!$S$2:$S$48,MATCH($L1722,リスト!$R$2:$R$48,0))&amp;")")))))))))</f>
        <v/>
      </c>
    </row>
    <row r="1723" spans="15:22" x14ac:dyDescent="0.4">
      <c r="O1723" s="2" t="str">
        <f>IFERROR(IF($B1723="","",INDEX(所属情報!$E:$E,MATCH($A1723,所属情報!$A:$A,0))),"")</f>
        <v/>
      </c>
      <c r="P1723" s="2" t="str">
        <f t="shared" si="78"/>
        <v/>
      </c>
      <c r="Q1723" s="2" t="str">
        <f t="shared" si="79"/>
        <v/>
      </c>
      <c r="R1723" s="2" t="str">
        <f t="shared" si="80"/>
        <v/>
      </c>
      <c r="S1723" s="2" t="str">
        <f>IFERROR(IF($F1723="","",INDEX(リスト!$C:$C,MATCH($F1723,リスト!$B:$B,0))),"")</f>
        <v/>
      </c>
      <c r="T1723" s="2" t="str">
        <f>IFERROR(IF($K1723="","",INDEX(リスト!$F:$F,MATCH($K1723,リスト!$E:$E,0))),"")</f>
        <v/>
      </c>
      <c r="U1723" s="2" t="str">
        <f>IF($B1723="","",RIGHT($G1723*1000+200+COUNTIF($G$2:$G1723,$G1723),9))</f>
        <v/>
      </c>
      <c r="V1723" s="2" t="str">
        <f>IF(OR($B1723="",設定!$I$15="",設定!$I$15="独立"),"",IF($M1723="","　－　",IF($L1723="",IF(設定!$I$15="所・名","　－　・"&amp;$M1723,IF(設定!$I$15="所/名","　－　 / "&amp;$M1723,IF(設定!$I$15="(所)名","(　－　) "&amp;$M1723,IF(設定!$I$15="名・所",$M1723&amp;"・　－　",IF(設定!$I$15="名/所",$M1723&amp;" / 　－　",IF(設定!$I$15="名(所)",$M1723&amp;"(　－　)")))))),IF(設定!$I$15="所・名",INDEX(リスト!$S$2:$S$48,MATCH($L1723,リスト!$R$2:$R$48,0))&amp;"・"&amp;$M1723,IF(設定!$I$15="所/名",INDEX(リスト!$S$2:$S$48,MATCH($L1723,リスト!$R$2:$R$48,0))&amp;" / "&amp;$M1723,IF(設定!$I$15="(所)名","("&amp;INDEX(リスト!$S$2:$S$48,MATCH($L1723,リスト!$R$2:$R$48,0))&amp;") "&amp;$M1723,IF(設定!$I$15="名・所",$M1723&amp;"・"&amp;INDEX(リスト!$S$2:$S$48,MATCH($L1723,リスト!$R$2:$R$48,0)),IF(設定!$I$15="名/所",$M1723&amp;" / "&amp;INDEX(リスト!$S$2:$S$48,MATCH($L1723,リスト!$R$2:$R$48,0)),IF(設定!$I$15="名(所)",$M1723&amp;" ("&amp;INDEX(リスト!$S$2:$S$48,MATCH($L1723,リスト!$R$2:$R$48,0))&amp;")")))))))))</f>
        <v/>
      </c>
    </row>
    <row r="1724" spans="15:22" x14ac:dyDescent="0.4">
      <c r="O1724" s="2" t="str">
        <f>IFERROR(IF($B1724="","",INDEX(所属情報!$E:$E,MATCH($A1724,所属情報!$A:$A,0))),"")</f>
        <v/>
      </c>
      <c r="P1724" s="2" t="str">
        <f t="shared" si="78"/>
        <v/>
      </c>
      <c r="Q1724" s="2" t="str">
        <f t="shared" si="79"/>
        <v/>
      </c>
      <c r="R1724" s="2" t="str">
        <f t="shared" si="80"/>
        <v/>
      </c>
      <c r="S1724" s="2" t="str">
        <f>IFERROR(IF($F1724="","",INDEX(リスト!$C:$C,MATCH($F1724,リスト!$B:$B,0))),"")</f>
        <v/>
      </c>
      <c r="T1724" s="2" t="str">
        <f>IFERROR(IF($K1724="","",INDEX(リスト!$F:$F,MATCH($K1724,リスト!$E:$E,0))),"")</f>
        <v/>
      </c>
      <c r="U1724" s="2" t="str">
        <f>IF($B1724="","",RIGHT($G1724*1000+200+COUNTIF($G$2:$G1724,$G1724),9))</f>
        <v/>
      </c>
      <c r="V1724" s="2" t="str">
        <f>IF(OR($B1724="",設定!$I$15="",設定!$I$15="独立"),"",IF($M1724="","　－　",IF($L1724="",IF(設定!$I$15="所・名","　－　・"&amp;$M1724,IF(設定!$I$15="所/名","　－　 / "&amp;$M1724,IF(設定!$I$15="(所)名","(　－　) "&amp;$M1724,IF(設定!$I$15="名・所",$M1724&amp;"・　－　",IF(設定!$I$15="名/所",$M1724&amp;" / 　－　",IF(設定!$I$15="名(所)",$M1724&amp;"(　－　)")))))),IF(設定!$I$15="所・名",INDEX(リスト!$S$2:$S$48,MATCH($L1724,リスト!$R$2:$R$48,0))&amp;"・"&amp;$M1724,IF(設定!$I$15="所/名",INDEX(リスト!$S$2:$S$48,MATCH($L1724,リスト!$R$2:$R$48,0))&amp;" / "&amp;$M1724,IF(設定!$I$15="(所)名","("&amp;INDEX(リスト!$S$2:$S$48,MATCH($L1724,リスト!$R$2:$R$48,0))&amp;") "&amp;$M1724,IF(設定!$I$15="名・所",$M1724&amp;"・"&amp;INDEX(リスト!$S$2:$S$48,MATCH($L1724,リスト!$R$2:$R$48,0)),IF(設定!$I$15="名/所",$M1724&amp;" / "&amp;INDEX(リスト!$S$2:$S$48,MATCH($L1724,リスト!$R$2:$R$48,0)),IF(設定!$I$15="名(所)",$M1724&amp;" ("&amp;INDEX(リスト!$S$2:$S$48,MATCH($L1724,リスト!$R$2:$R$48,0))&amp;")")))))))))</f>
        <v/>
      </c>
    </row>
    <row r="1725" spans="15:22" x14ac:dyDescent="0.4">
      <c r="O1725" s="2" t="str">
        <f>IFERROR(IF($B1725="","",INDEX(所属情報!$E:$E,MATCH($A1725,所属情報!$A:$A,0))),"")</f>
        <v/>
      </c>
      <c r="P1725" s="2" t="str">
        <f t="shared" si="78"/>
        <v/>
      </c>
      <c r="Q1725" s="2" t="str">
        <f t="shared" si="79"/>
        <v/>
      </c>
      <c r="R1725" s="2" t="str">
        <f t="shared" si="80"/>
        <v/>
      </c>
      <c r="S1725" s="2" t="str">
        <f>IFERROR(IF($F1725="","",INDEX(リスト!$C:$C,MATCH($F1725,リスト!$B:$B,0))),"")</f>
        <v/>
      </c>
      <c r="T1725" s="2" t="str">
        <f>IFERROR(IF($K1725="","",INDEX(リスト!$F:$F,MATCH($K1725,リスト!$E:$E,0))),"")</f>
        <v/>
      </c>
      <c r="U1725" s="2" t="str">
        <f>IF($B1725="","",RIGHT($G1725*1000+200+COUNTIF($G$2:$G1725,$G1725),9))</f>
        <v/>
      </c>
      <c r="V1725" s="2" t="str">
        <f>IF(OR($B1725="",設定!$I$15="",設定!$I$15="独立"),"",IF($M1725="","　－　",IF($L1725="",IF(設定!$I$15="所・名","　－　・"&amp;$M1725,IF(設定!$I$15="所/名","　－　 / "&amp;$M1725,IF(設定!$I$15="(所)名","(　－　) "&amp;$M1725,IF(設定!$I$15="名・所",$M1725&amp;"・　－　",IF(設定!$I$15="名/所",$M1725&amp;" / 　－　",IF(設定!$I$15="名(所)",$M1725&amp;"(　－　)")))))),IF(設定!$I$15="所・名",INDEX(リスト!$S$2:$S$48,MATCH($L1725,リスト!$R$2:$R$48,0))&amp;"・"&amp;$M1725,IF(設定!$I$15="所/名",INDEX(リスト!$S$2:$S$48,MATCH($L1725,リスト!$R$2:$R$48,0))&amp;" / "&amp;$M1725,IF(設定!$I$15="(所)名","("&amp;INDEX(リスト!$S$2:$S$48,MATCH($L1725,リスト!$R$2:$R$48,0))&amp;") "&amp;$M1725,IF(設定!$I$15="名・所",$M1725&amp;"・"&amp;INDEX(リスト!$S$2:$S$48,MATCH($L1725,リスト!$R$2:$R$48,0)),IF(設定!$I$15="名/所",$M1725&amp;" / "&amp;INDEX(リスト!$S$2:$S$48,MATCH($L1725,リスト!$R$2:$R$48,0)),IF(設定!$I$15="名(所)",$M1725&amp;" ("&amp;INDEX(リスト!$S$2:$S$48,MATCH($L1725,リスト!$R$2:$R$48,0))&amp;")")))))))))</f>
        <v/>
      </c>
    </row>
    <row r="1726" spans="15:22" x14ac:dyDescent="0.4">
      <c r="O1726" s="2" t="str">
        <f>IFERROR(IF($B1726="","",INDEX(所属情報!$E:$E,MATCH($A1726,所属情報!$A:$A,0))),"")</f>
        <v/>
      </c>
      <c r="P1726" s="2" t="str">
        <f t="shared" si="78"/>
        <v/>
      </c>
      <c r="Q1726" s="2" t="str">
        <f t="shared" si="79"/>
        <v/>
      </c>
      <c r="R1726" s="2" t="str">
        <f t="shared" si="80"/>
        <v/>
      </c>
      <c r="S1726" s="2" t="str">
        <f>IFERROR(IF($F1726="","",INDEX(リスト!$C:$C,MATCH($F1726,リスト!$B:$B,0))),"")</f>
        <v/>
      </c>
      <c r="T1726" s="2" t="str">
        <f>IFERROR(IF($K1726="","",INDEX(リスト!$F:$F,MATCH($K1726,リスト!$E:$E,0))),"")</f>
        <v/>
      </c>
      <c r="U1726" s="2" t="str">
        <f>IF($B1726="","",RIGHT($G1726*1000+200+COUNTIF($G$2:$G1726,$G1726),9))</f>
        <v/>
      </c>
      <c r="V1726" s="2" t="str">
        <f>IF(OR($B1726="",設定!$I$15="",設定!$I$15="独立"),"",IF($M1726="","　－　",IF($L1726="",IF(設定!$I$15="所・名","　－　・"&amp;$M1726,IF(設定!$I$15="所/名","　－　 / "&amp;$M1726,IF(設定!$I$15="(所)名","(　－　) "&amp;$M1726,IF(設定!$I$15="名・所",$M1726&amp;"・　－　",IF(設定!$I$15="名/所",$M1726&amp;" / 　－　",IF(設定!$I$15="名(所)",$M1726&amp;"(　－　)")))))),IF(設定!$I$15="所・名",INDEX(リスト!$S$2:$S$48,MATCH($L1726,リスト!$R$2:$R$48,0))&amp;"・"&amp;$M1726,IF(設定!$I$15="所/名",INDEX(リスト!$S$2:$S$48,MATCH($L1726,リスト!$R$2:$R$48,0))&amp;" / "&amp;$M1726,IF(設定!$I$15="(所)名","("&amp;INDEX(リスト!$S$2:$S$48,MATCH($L1726,リスト!$R$2:$R$48,0))&amp;") "&amp;$M1726,IF(設定!$I$15="名・所",$M1726&amp;"・"&amp;INDEX(リスト!$S$2:$S$48,MATCH($L1726,リスト!$R$2:$R$48,0)),IF(設定!$I$15="名/所",$M1726&amp;" / "&amp;INDEX(リスト!$S$2:$S$48,MATCH($L1726,リスト!$R$2:$R$48,0)),IF(設定!$I$15="名(所)",$M1726&amp;" ("&amp;INDEX(リスト!$S$2:$S$48,MATCH($L1726,リスト!$R$2:$R$48,0))&amp;")")))))))))</f>
        <v/>
      </c>
    </row>
    <row r="1727" spans="15:22" x14ac:dyDescent="0.4">
      <c r="O1727" s="2" t="str">
        <f>IFERROR(IF($B1727="","",INDEX(所属情報!$E:$E,MATCH($A1727,所属情報!$A:$A,0))),"")</f>
        <v/>
      </c>
      <c r="P1727" s="2" t="str">
        <f t="shared" si="78"/>
        <v/>
      </c>
      <c r="Q1727" s="2" t="str">
        <f t="shared" si="79"/>
        <v/>
      </c>
      <c r="R1727" s="2" t="str">
        <f t="shared" si="80"/>
        <v/>
      </c>
      <c r="S1727" s="2" t="str">
        <f>IFERROR(IF($F1727="","",INDEX(リスト!$C:$C,MATCH($F1727,リスト!$B:$B,0))),"")</f>
        <v/>
      </c>
      <c r="T1727" s="2" t="str">
        <f>IFERROR(IF($K1727="","",INDEX(リスト!$F:$F,MATCH($K1727,リスト!$E:$E,0))),"")</f>
        <v/>
      </c>
      <c r="U1727" s="2" t="str">
        <f>IF($B1727="","",RIGHT($G1727*1000+200+COUNTIF($G$2:$G1727,$G1727),9))</f>
        <v/>
      </c>
      <c r="V1727" s="2" t="str">
        <f>IF(OR($B1727="",設定!$I$15="",設定!$I$15="独立"),"",IF($M1727="","　－　",IF($L1727="",IF(設定!$I$15="所・名","　－　・"&amp;$M1727,IF(設定!$I$15="所/名","　－　 / "&amp;$M1727,IF(設定!$I$15="(所)名","(　－　) "&amp;$M1727,IF(設定!$I$15="名・所",$M1727&amp;"・　－　",IF(設定!$I$15="名/所",$M1727&amp;" / 　－　",IF(設定!$I$15="名(所)",$M1727&amp;"(　－　)")))))),IF(設定!$I$15="所・名",INDEX(リスト!$S$2:$S$48,MATCH($L1727,リスト!$R$2:$R$48,0))&amp;"・"&amp;$M1727,IF(設定!$I$15="所/名",INDEX(リスト!$S$2:$S$48,MATCH($L1727,リスト!$R$2:$R$48,0))&amp;" / "&amp;$M1727,IF(設定!$I$15="(所)名","("&amp;INDEX(リスト!$S$2:$S$48,MATCH($L1727,リスト!$R$2:$R$48,0))&amp;") "&amp;$M1727,IF(設定!$I$15="名・所",$M1727&amp;"・"&amp;INDEX(リスト!$S$2:$S$48,MATCH($L1727,リスト!$R$2:$R$48,0)),IF(設定!$I$15="名/所",$M1727&amp;" / "&amp;INDEX(リスト!$S$2:$S$48,MATCH($L1727,リスト!$R$2:$R$48,0)),IF(設定!$I$15="名(所)",$M1727&amp;" ("&amp;INDEX(リスト!$S$2:$S$48,MATCH($L1727,リスト!$R$2:$R$48,0))&amp;")")))))))))</f>
        <v/>
      </c>
    </row>
    <row r="1728" spans="15:22" x14ac:dyDescent="0.4">
      <c r="O1728" s="2" t="str">
        <f>IFERROR(IF($B1728="","",INDEX(所属情報!$E:$E,MATCH($A1728,所属情報!$A:$A,0))),"")</f>
        <v/>
      </c>
      <c r="P1728" s="2" t="str">
        <f t="shared" si="78"/>
        <v/>
      </c>
      <c r="Q1728" s="2" t="str">
        <f t="shared" si="79"/>
        <v/>
      </c>
      <c r="R1728" s="2" t="str">
        <f t="shared" si="80"/>
        <v/>
      </c>
      <c r="S1728" s="2" t="str">
        <f>IFERROR(IF($F1728="","",INDEX(リスト!$C:$C,MATCH($F1728,リスト!$B:$B,0))),"")</f>
        <v/>
      </c>
      <c r="T1728" s="2" t="str">
        <f>IFERROR(IF($K1728="","",INDEX(リスト!$F:$F,MATCH($K1728,リスト!$E:$E,0))),"")</f>
        <v/>
      </c>
      <c r="U1728" s="2" t="str">
        <f>IF($B1728="","",RIGHT($G1728*1000+200+COUNTIF($G$2:$G1728,$G1728),9))</f>
        <v/>
      </c>
      <c r="V1728" s="2" t="str">
        <f>IF(OR($B1728="",設定!$I$15="",設定!$I$15="独立"),"",IF($M1728="","　－　",IF($L1728="",IF(設定!$I$15="所・名","　－　・"&amp;$M1728,IF(設定!$I$15="所/名","　－　 / "&amp;$M1728,IF(設定!$I$15="(所)名","(　－　) "&amp;$M1728,IF(設定!$I$15="名・所",$M1728&amp;"・　－　",IF(設定!$I$15="名/所",$M1728&amp;" / 　－　",IF(設定!$I$15="名(所)",$M1728&amp;"(　－　)")))))),IF(設定!$I$15="所・名",INDEX(リスト!$S$2:$S$48,MATCH($L1728,リスト!$R$2:$R$48,0))&amp;"・"&amp;$M1728,IF(設定!$I$15="所/名",INDEX(リスト!$S$2:$S$48,MATCH($L1728,リスト!$R$2:$R$48,0))&amp;" / "&amp;$M1728,IF(設定!$I$15="(所)名","("&amp;INDEX(リスト!$S$2:$S$48,MATCH($L1728,リスト!$R$2:$R$48,0))&amp;") "&amp;$M1728,IF(設定!$I$15="名・所",$M1728&amp;"・"&amp;INDEX(リスト!$S$2:$S$48,MATCH($L1728,リスト!$R$2:$R$48,0)),IF(設定!$I$15="名/所",$M1728&amp;" / "&amp;INDEX(リスト!$S$2:$S$48,MATCH($L1728,リスト!$R$2:$R$48,0)),IF(設定!$I$15="名(所)",$M1728&amp;" ("&amp;INDEX(リスト!$S$2:$S$48,MATCH($L1728,リスト!$R$2:$R$48,0))&amp;")")))))))))</f>
        <v/>
      </c>
    </row>
    <row r="1729" spans="15:22" x14ac:dyDescent="0.4">
      <c r="O1729" s="2" t="str">
        <f>IFERROR(IF($B1729="","",INDEX(所属情報!$E:$E,MATCH($A1729,所属情報!$A:$A,0))),"")</f>
        <v/>
      </c>
      <c r="P1729" s="2" t="str">
        <f t="shared" si="78"/>
        <v/>
      </c>
      <c r="Q1729" s="2" t="str">
        <f t="shared" si="79"/>
        <v/>
      </c>
      <c r="R1729" s="2" t="str">
        <f t="shared" si="80"/>
        <v/>
      </c>
      <c r="S1729" s="2" t="str">
        <f>IFERROR(IF($F1729="","",INDEX(リスト!$C:$C,MATCH($F1729,リスト!$B:$B,0))),"")</f>
        <v/>
      </c>
      <c r="T1729" s="2" t="str">
        <f>IFERROR(IF($K1729="","",INDEX(リスト!$F:$F,MATCH($K1729,リスト!$E:$E,0))),"")</f>
        <v/>
      </c>
      <c r="U1729" s="2" t="str">
        <f>IF($B1729="","",RIGHT($G1729*1000+200+COUNTIF($G$2:$G1729,$G1729),9))</f>
        <v/>
      </c>
      <c r="V1729" s="2" t="str">
        <f>IF(OR($B1729="",設定!$I$15="",設定!$I$15="独立"),"",IF($M1729="","　－　",IF($L1729="",IF(設定!$I$15="所・名","　－　・"&amp;$M1729,IF(設定!$I$15="所/名","　－　 / "&amp;$M1729,IF(設定!$I$15="(所)名","(　－　) "&amp;$M1729,IF(設定!$I$15="名・所",$M1729&amp;"・　－　",IF(設定!$I$15="名/所",$M1729&amp;" / 　－　",IF(設定!$I$15="名(所)",$M1729&amp;"(　－　)")))))),IF(設定!$I$15="所・名",INDEX(リスト!$S$2:$S$48,MATCH($L1729,リスト!$R$2:$R$48,0))&amp;"・"&amp;$M1729,IF(設定!$I$15="所/名",INDEX(リスト!$S$2:$S$48,MATCH($L1729,リスト!$R$2:$R$48,0))&amp;" / "&amp;$M1729,IF(設定!$I$15="(所)名","("&amp;INDEX(リスト!$S$2:$S$48,MATCH($L1729,リスト!$R$2:$R$48,0))&amp;") "&amp;$M1729,IF(設定!$I$15="名・所",$M1729&amp;"・"&amp;INDEX(リスト!$S$2:$S$48,MATCH($L1729,リスト!$R$2:$R$48,0)),IF(設定!$I$15="名/所",$M1729&amp;" / "&amp;INDEX(リスト!$S$2:$S$48,MATCH($L1729,リスト!$R$2:$R$48,0)),IF(設定!$I$15="名(所)",$M1729&amp;" ("&amp;INDEX(リスト!$S$2:$S$48,MATCH($L1729,リスト!$R$2:$R$48,0))&amp;")")))))))))</f>
        <v/>
      </c>
    </row>
    <row r="1730" spans="15:22" x14ac:dyDescent="0.4">
      <c r="O1730" s="2" t="str">
        <f>IFERROR(IF($B1730="","",INDEX(所属情報!$E:$E,MATCH($A1730,所属情報!$A:$A,0))),"")</f>
        <v/>
      </c>
      <c r="P1730" s="2" t="str">
        <f t="shared" si="78"/>
        <v/>
      </c>
      <c r="Q1730" s="2" t="str">
        <f t="shared" si="79"/>
        <v/>
      </c>
      <c r="R1730" s="2" t="str">
        <f t="shared" si="80"/>
        <v/>
      </c>
      <c r="S1730" s="2" t="str">
        <f>IFERROR(IF($F1730="","",INDEX(リスト!$C:$C,MATCH($F1730,リスト!$B:$B,0))),"")</f>
        <v/>
      </c>
      <c r="T1730" s="2" t="str">
        <f>IFERROR(IF($K1730="","",INDEX(リスト!$F:$F,MATCH($K1730,リスト!$E:$E,0))),"")</f>
        <v/>
      </c>
      <c r="U1730" s="2" t="str">
        <f>IF($B1730="","",RIGHT($G1730*1000+200+COUNTIF($G$2:$G1730,$G1730),9))</f>
        <v/>
      </c>
      <c r="V1730" s="2" t="str">
        <f>IF(OR($B1730="",設定!$I$15="",設定!$I$15="独立"),"",IF($M1730="","　－　",IF($L1730="",IF(設定!$I$15="所・名","　－　・"&amp;$M1730,IF(設定!$I$15="所/名","　－　 / "&amp;$M1730,IF(設定!$I$15="(所)名","(　－　) "&amp;$M1730,IF(設定!$I$15="名・所",$M1730&amp;"・　－　",IF(設定!$I$15="名/所",$M1730&amp;" / 　－　",IF(設定!$I$15="名(所)",$M1730&amp;"(　－　)")))))),IF(設定!$I$15="所・名",INDEX(リスト!$S$2:$S$48,MATCH($L1730,リスト!$R$2:$R$48,0))&amp;"・"&amp;$M1730,IF(設定!$I$15="所/名",INDEX(リスト!$S$2:$S$48,MATCH($L1730,リスト!$R$2:$R$48,0))&amp;" / "&amp;$M1730,IF(設定!$I$15="(所)名","("&amp;INDEX(リスト!$S$2:$S$48,MATCH($L1730,リスト!$R$2:$R$48,0))&amp;") "&amp;$M1730,IF(設定!$I$15="名・所",$M1730&amp;"・"&amp;INDEX(リスト!$S$2:$S$48,MATCH($L1730,リスト!$R$2:$R$48,0)),IF(設定!$I$15="名/所",$M1730&amp;" / "&amp;INDEX(リスト!$S$2:$S$48,MATCH($L1730,リスト!$R$2:$R$48,0)),IF(設定!$I$15="名(所)",$M1730&amp;" ("&amp;INDEX(リスト!$S$2:$S$48,MATCH($L1730,リスト!$R$2:$R$48,0))&amp;")")))))))))</f>
        <v/>
      </c>
    </row>
    <row r="1731" spans="15:22" x14ac:dyDescent="0.4">
      <c r="O1731" s="2" t="str">
        <f>IFERROR(IF($B1731="","",INDEX(所属情報!$E:$E,MATCH($A1731,所属情報!$A:$A,0))),"")</f>
        <v/>
      </c>
      <c r="P1731" s="2" t="str">
        <f t="shared" ref="P1731:P1794" si="81">IF($C1731="","",IF($E1731="",$C1731,$C1731&amp;" ("&amp;$E1731&amp;")"))</f>
        <v/>
      </c>
      <c r="Q1731" s="2" t="str">
        <f t="shared" ref="Q1731:Q1794" si="82">IF($D1731="","",ASC($D1731))</f>
        <v/>
      </c>
      <c r="R1731" s="2" t="str">
        <f t="shared" ref="R1731:R1794" si="83">IF($I1731="","",UPPER($I1731)&amp;" "&amp;UPPER(LEFT($J1731,1))&amp;LOWER(RIGHT($J1731,LEN($J1731)-1))&amp;" ("&amp;MID($G1731,3,2)&amp;")")</f>
        <v/>
      </c>
      <c r="S1731" s="2" t="str">
        <f>IFERROR(IF($F1731="","",INDEX(リスト!$C:$C,MATCH($F1731,リスト!$B:$B,0))),"")</f>
        <v/>
      </c>
      <c r="T1731" s="2" t="str">
        <f>IFERROR(IF($K1731="","",INDEX(リスト!$F:$F,MATCH($K1731,リスト!$E:$E,0))),"")</f>
        <v/>
      </c>
      <c r="U1731" s="2" t="str">
        <f>IF($B1731="","",RIGHT($G1731*1000+200+COUNTIF($G$2:$G1731,$G1731),9))</f>
        <v/>
      </c>
      <c r="V1731" s="2" t="str">
        <f>IF(OR($B1731="",設定!$I$15="",設定!$I$15="独立"),"",IF($M1731="","　－　",IF($L1731="",IF(設定!$I$15="所・名","　－　・"&amp;$M1731,IF(設定!$I$15="所/名","　－　 / "&amp;$M1731,IF(設定!$I$15="(所)名","(　－　) "&amp;$M1731,IF(設定!$I$15="名・所",$M1731&amp;"・　－　",IF(設定!$I$15="名/所",$M1731&amp;" / 　－　",IF(設定!$I$15="名(所)",$M1731&amp;"(　－　)")))))),IF(設定!$I$15="所・名",INDEX(リスト!$S$2:$S$48,MATCH($L1731,リスト!$R$2:$R$48,0))&amp;"・"&amp;$M1731,IF(設定!$I$15="所/名",INDEX(リスト!$S$2:$S$48,MATCH($L1731,リスト!$R$2:$R$48,0))&amp;" / "&amp;$M1731,IF(設定!$I$15="(所)名","("&amp;INDEX(リスト!$S$2:$S$48,MATCH($L1731,リスト!$R$2:$R$48,0))&amp;") "&amp;$M1731,IF(設定!$I$15="名・所",$M1731&amp;"・"&amp;INDEX(リスト!$S$2:$S$48,MATCH($L1731,リスト!$R$2:$R$48,0)),IF(設定!$I$15="名/所",$M1731&amp;" / "&amp;INDEX(リスト!$S$2:$S$48,MATCH($L1731,リスト!$R$2:$R$48,0)),IF(設定!$I$15="名(所)",$M1731&amp;" ("&amp;INDEX(リスト!$S$2:$S$48,MATCH($L1731,リスト!$R$2:$R$48,0))&amp;")")))))))))</f>
        <v/>
      </c>
    </row>
    <row r="1732" spans="15:22" x14ac:dyDescent="0.4">
      <c r="O1732" s="2" t="str">
        <f>IFERROR(IF($B1732="","",INDEX(所属情報!$E:$E,MATCH($A1732,所属情報!$A:$A,0))),"")</f>
        <v/>
      </c>
      <c r="P1732" s="2" t="str">
        <f t="shared" si="81"/>
        <v/>
      </c>
      <c r="Q1732" s="2" t="str">
        <f t="shared" si="82"/>
        <v/>
      </c>
      <c r="R1732" s="2" t="str">
        <f t="shared" si="83"/>
        <v/>
      </c>
      <c r="S1732" s="2" t="str">
        <f>IFERROR(IF($F1732="","",INDEX(リスト!$C:$C,MATCH($F1732,リスト!$B:$B,0))),"")</f>
        <v/>
      </c>
      <c r="T1732" s="2" t="str">
        <f>IFERROR(IF($K1732="","",INDEX(リスト!$F:$F,MATCH($K1732,リスト!$E:$E,0))),"")</f>
        <v/>
      </c>
      <c r="U1732" s="2" t="str">
        <f>IF($B1732="","",RIGHT($G1732*1000+200+COUNTIF($G$2:$G1732,$G1732),9))</f>
        <v/>
      </c>
      <c r="V1732" s="2" t="str">
        <f>IF(OR($B1732="",設定!$I$15="",設定!$I$15="独立"),"",IF($M1732="","　－　",IF($L1732="",IF(設定!$I$15="所・名","　－　・"&amp;$M1732,IF(設定!$I$15="所/名","　－　 / "&amp;$M1732,IF(設定!$I$15="(所)名","(　－　) "&amp;$M1732,IF(設定!$I$15="名・所",$M1732&amp;"・　－　",IF(設定!$I$15="名/所",$M1732&amp;" / 　－　",IF(設定!$I$15="名(所)",$M1732&amp;"(　－　)")))))),IF(設定!$I$15="所・名",INDEX(リスト!$S$2:$S$48,MATCH($L1732,リスト!$R$2:$R$48,0))&amp;"・"&amp;$M1732,IF(設定!$I$15="所/名",INDEX(リスト!$S$2:$S$48,MATCH($L1732,リスト!$R$2:$R$48,0))&amp;" / "&amp;$M1732,IF(設定!$I$15="(所)名","("&amp;INDEX(リスト!$S$2:$S$48,MATCH($L1732,リスト!$R$2:$R$48,0))&amp;") "&amp;$M1732,IF(設定!$I$15="名・所",$M1732&amp;"・"&amp;INDEX(リスト!$S$2:$S$48,MATCH($L1732,リスト!$R$2:$R$48,0)),IF(設定!$I$15="名/所",$M1732&amp;" / "&amp;INDEX(リスト!$S$2:$S$48,MATCH($L1732,リスト!$R$2:$R$48,0)),IF(設定!$I$15="名(所)",$M1732&amp;" ("&amp;INDEX(リスト!$S$2:$S$48,MATCH($L1732,リスト!$R$2:$R$48,0))&amp;")")))))))))</f>
        <v/>
      </c>
    </row>
    <row r="1733" spans="15:22" x14ac:dyDescent="0.4">
      <c r="O1733" s="2" t="str">
        <f>IFERROR(IF($B1733="","",INDEX(所属情報!$E:$E,MATCH($A1733,所属情報!$A:$A,0))),"")</f>
        <v/>
      </c>
      <c r="P1733" s="2" t="str">
        <f t="shared" si="81"/>
        <v/>
      </c>
      <c r="Q1733" s="2" t="str">
        <f t="shared" si="82"/>
        <v/>
      </c>
      <c r="R1733" s="2" t="str">
        <f t="shared" si="83"/>
        <v/>
      </c>
      <c r="S1733" s="2" t="str">
        <f>IFERROR(IF($F1733="","",INDEX(リスト!$C:$C,MATCH($F1733,リスト!$B:$B,0))),"")</f>
        <v/>
      </c>
      <c r="T1733" s="2" t="str">
        <f>IFERROR(IF($K1733="","",INDEX(リスト!$F:$F,MATCH($K1733,リスト!$E:$E,0))),"")</f>
        <v/>
      </c>
      <c r="U1733" s="2" t="str">
        <f>IF($B1733="","",RIGHT($G1733*1000+200+COUNTIF($G$2:$G1733,$G1733),9))</f>
        <v/>
      </c>
      <c r="V1733" s="2" t="str">
        <f>IF(OR($B1733="",設定!$I$15="",設定!$I$15="独立"),"",IF($M1733="","　－　",IF($L1733="",IF(設定!$I$15="所・名","　－　・"&amp;$M1733,IF(設定!$I$15="所/名","　－　 / "&amp;$M1733,IF(設定!$I$15="(所)名","(　－　) "&amp;$M1733,IF(設定!$I$15="名・所",$M1733&amp;"・　－　",IF(設定!$I$15="名/所",$M1733&amp;" / 　－　",IF(設定!$I$15="名(所)",$M1733&amp;"(　－　)")))))),IF(設定!$I$15="所・名",INDEX(リスト!$S$2:$S$48,MATCH($L1733,リスト!$R$2:$R$48,0))&amp;"・"&amp;$M1733,IF(設定!$I$15="所/名",INDEX(リスト!$S$2:$S$48,MATCH($L1733,リスト!$R$2:$R$48,0))&amp;" / "&amp;$M1733,IF(設定!$I$15="(所)名","("&amp;INDEX(リスト!$S$2:$S$48,MATCH($L1733,リスト!$R$2:$R$48,0))&amp;") "&amp;$M1733,IF(設定!$I$15="名・所",$M1733&amp;"・"&amp;INDEX(リスト!$S$2:$S$48,MATCH($L1733,リスト!$R$2:$R$48,0)),IF(設定!$I$15="名/所",$M1733&amp;" / "&amp;INDEX(リスト!$S$2:$S$48,MATCH($L1733,リスト!$R$2:$R$48,0)),IF(設定!$I$15="名(所)",$M1733&amp;" ("&amp;INDEX(リスト!$S$2:$S$48,MATCH($L1733,リスト!$R$2:$R$48,0))&amp;")")))))))))</f>
        <v/>
      </c>
    </row>
    <row r="1734" spans="15:22" x14ac:dyDescent="0.4">
      <c r="O1734" s="2" t="str">
        <f>IFERROR(IF($B1734="","",INDEX(所属情報!$E:$E,MATCH($A1734,所属情報!$A:$A,0))),"")</f>
        <v/>
      </c>
      <c r="P1734" s="2" t="str">
        <f t="shared" si="81"/>
        <v/>
      </c>
      <c r="Q1734" s="2" t="str">
        <f t="shared" si="82"/>
        <v/>
      </c>
      <c r="R1734" s="2" t="str">
        <f t="shared" si="83"/>
        <v/>
      </c>
      <c r="S1734" s="2" t="str">
        <f>IFERROR(IF($F1734="","",INDEX(リスト!$C:$C,MATCH($F1734,リスト!$B:$B,0))),"")</f>
        <v/>
      </c>
      <c r="T1734" s="2" t="str">
        <f>IFERROR(IF($K1734="","",INDEX(リスト!$F:$F,MATCH($K1734,リスト!$E:$E,0))),"")</f>
        <v/>
      </c>
      <c r="U1734" s="2" t="str">
        <f>IF($B1734="","",RIGHT($G1734*1000+200+COUNTIF($G$2:$G1734,$G1734),9))</f>
        <v/>
      </c>
      <c r="V1734" s="2" t="str">
        <f>IF(OR($B1734="",設定!$I$15="",設定!$I$15="独立"),"",IF($M1734="","　－　",IF($L1734="",IF(設定!$I$15="所・名","　－　・"&amp;$M1734,IF(設定!$I$15="所/名","　－　 / "&amp;$M1734,IF(設定!$I$15="(所)名","(　－　) "&amp;$M1734,IF(設定!$I$15="名・所",$M1734&amp;"・　－　",IF(設定!$I$15="名/所",$M1734&amp;" / 　－　",IF(設定!$I$15="名(所)",$M1734&amp;"(　－　)")))))),IF(設定!$I$15="所・名",INDEX(リスト!$S$2:$S$48,MATCH($L1734,リスト!$R$2:$R$48,0))&amp;"・"&amp;$M1734,IF(設定!$I$15="所/名",INDEX(リスト!$S$2:$S$48,MATCH($L1734,リスト!$R$2:$R$48,0))&amp;" / "&amp;$M1734,IF(設定!$I$15="(所)名","("&amp;INDEX(リスト!$S$2:$S$48,MATCH($L1734,リスト!$R$2:$R$48,0))&amp;") "&amp;$M1734,IF(設定!$I$15="名・所",$M1734&amp;"・"&amp;INDEX(リスト!$S$2:$S$48,MATCH($L1734,リスト!$R$2:$R$48,0)),IF(設定!$I$15="名/所",$M1734&amp;" / "&amp;INDEX(リスト!$S$2:$S$48,MATCH($L1734,リスト!$R$2:$R$48,0)),IF(設定!$I$15="名(所)",$M1734&amp;" ("&amp;INDEX(リスト!$S$2:$S$48,MATCH($L1734,リスト!$R$2:$R$48,0))&amp;")")))))))))</f>
        <v/>
      </c>
    </row>
    <row r="1735" spans="15:22" x14ac:dyDescent="0.4">
      <c r="O1735" s="2" t="str">
        <f>IFERROR(IF($B1735="","",INDEX(所属情報!$E:$E,MATCH($A1735,所属情報!$A:$A,0))),"")</f>
        <v/>
      </c>
      <c r="P1735" s="2" t="str">
        <f t="shared" si="81"/>
        <v/>
      </c>
      <c r="Q1735" s="2" t="str">
        <f t="shared" si="82"/>
        <v/>
      </c>
      <c r="R1735" s="2" t="str">
        <f t="shared" si="83"/>
        <v/>
      </c>
      <c r="S1735" s="2" t="str">
        <f>IFERROR(IF($F1735="","",INDEX(リスト!$C:$C,MATCH($F1735,リスト!$B:$B,0))),"")</f>
        <v/>
      </c>
      <c r="T1735" s="2" t="str">
        <f>IFERROR(IF($K1735="","",INDEX(リスト!$F:$F,MATCH($K1735,リスト!$E:$E,0))),"")</f>
        <v/>
      </c>
      <c r="U1735" s="2" t="str">
        <f>IF($B1735="","",RIGHT($G1735*1000+200+COUNTIF($G$2:$G1735,$G1735),9))</f>
        <v/>
      </c>
      <c r="V1735" s="2" t="str">
        <f>IF(OR($B1735="",設定!$I$15="",設定!$I$15="独立"),"",IF($M1735="","　－　",IF($L1735="",IF(設定!$I$15="所・名","　－　・"&amp;$M1735,IF(設定!$I$15="所/名","　－　 / "&amp;$M1735,IF(設定!$I$15="(所)名","(　－　) "&amp;$M1735,IF(設定!$I$15="名・所",$M1735&amp;"・　－　",IF(設定!$I$15="名/所",$M1735&amp;" / 　－　",IF(設定!$I$15="名(所)",$M1735&amp;"(　－　)")))))),IF(設定!$I$15="所・名",INDEX(リスト!$S$2:$S$48,MATCH($L1735,リスト!$R$2:$R$48,0))&amp;"・"&amp;$M1735,IF(設定!$I$15="所/名",INDEX(リスト!$S$2:$S$48,MATCH($L1735,リスト!$R$2:$R$48,0))&amp;" / "&amp;$M1735,IF(設定!$I$15="(所)名","("&amp;INDEX(リスト!$S$2:$S$48,MATCH($L1735,リスト!$R$2:$R$48,0))&amp;") "&amp;$M1735,IF(設定!$I$15="名・所",$M1735&amp;"・"&amp;INDEX(リスト!$S$2:$S$48,MATCH($L1735,リスト!$R$2:$R$48,0)),IF(設定!$I$15="名/所",$M1735&amp;" / "&amp;INDEX(リスト!$S$2:$S$48,MATCH($L1735,リスト!$R$2:$R$48,0)),IF(設定!$I$15="名(所)",$M1735&amp;" ("&amp;INDEX(リスト!$S$2:$S$48,MATCH($L1735,リスト!$R$2:$R$48,0))&amp;")")))))))))</f>
        <v/>
      </c>
    </row>
    <row r="1736" spans="15:22" x14ac:dyDescent="0.4">
      <c r="O1736" s="2" t="str">
        <f>IFERROR(IF($B1736="","",INDEX(所属情報!$E:$E,MATCH($A1736,所属情報!$A:$A,0))),"")</f>
        <v/>
      </c>
      <c r="P1736" s="2" t="str">
        <f t="shared" si="81"/>
        <v/>
      </c>
      <c r="Q1736" s="2" t="str">
        <f t="shared" si="82"/>
        <v/>
      </c>
      <c r="R1736" s="2" t="str">
        <f t="shared" si="83"/>
        <v/>
      </c>
      <c r="S1736" s="2" t="str">
        <f>IFERROR(IF($F1736="","",INDEX(リスト!$C:$C,MATCH($F1736,リスト!$B:$B,0))),"")</f>
        <v/>
      </c>
      <c r="T1736" s="2" t="str">
        <f>IFERROR(IF($K1736="","",INDEX(リスト!$F:$F,MATCH($K1736,リスト!$E:$E,0))),"")</f>
        <v/>
      </c>
      <c r="U1736" s="2" t="str">
        <f>IF($B1736="","",RIGHT($G1736*1000+200+COUNTIF($G$2:$G1736,$G1736),9))</f>
        <v/>
      </c>
      <c r="V1736" s="2" t="str">
        <f>IF(OR($B1736="",設定!$I$15="",設定!$I$15="独立"),"",IF($M1736="","　－　",IF($L1736="",IF(設定!$I$15="所・名","　－　・"&amp;$M1736,IF(設定!$I$15="所/名","　－　 / "&amp;$M1736,IF(設定!$I$15="(所)名","(　－　) "&amp;$M1736,IF(設定!$I$15="名・所",$M1736&amp;"・　－　",IF(設定!$I$15="名/所",$M1736&amp;" / 　－　",IF(設定!$I$15="名(所)",$M1736&amp;"(　－　)")))))),IF(設定!$I$15="所・名",INDEX(リスト!$S$2:$S$48,MATCH($L1736,リスト!$R$2:$R$48,0))&amp;"・"&amp;$M1736,IF(設定!$I$15="所/名",INDEX(リスト!$S$2:$S$48,MATCH($L1736,リスト!$R$2:$R$48,0))&amp;" / "&amp;$M1736,IF(設定!$I$15="(所)名","("&amp;INDEX(リスト!$S$2:$S$48,MATCH($L1736,リスト!$R$2:$R$48,0))&amp;") "&amp;$M1736,IF(設定!$I$15="名・所",$M1736&amp;"・"&amp;INDEX(リスト!$S$2:$S$48,MATCH($L1736,リスト!$R$2:$R$48,0)),IF(設定!$I$15="名/所",$M1736&amp;" / "&amp;INDEX(リスト!$S$2:$S$48,MATCH($L1736,リスト!$R$2:$R$48,0)),IF(設定!$I$15="名(所)",$M1736&amp;" ("&amp;INDEX(リスト!$S$2:$S$48,MATCH($L1736,リスト!$R$2:$R$48,0))&amp;")")))))))))</f>
        <v/>
      </c>
    </row>
    <row r="1737" spans="15:22" x14ac:dyDescent="0.4">
      <c r="O1737" s="2" t="str">
        <f>IFERROR(IF($B1737="","",INDEX(所属情報!$E:$E,MATCH($A1737,所属情報!$A:$A,0))),"")</f>
        <v/>
      </c>
      <c r="P1737" s="2" t="str">
        <f t="shared" si="81"/>
        <v/>
      </c>
      <c r="Q1737" s="2" t="str">
        <f t="shared" si="82"/>
        <v/>
      </c>
      <c r="R1737" s="2" t="str">
        <f t="shared" si="83"/>
        <v/>
      </c>
      <c r="S1737" s="2" t="str">
        <f>IFERROR(IF($F1737="","",INDEX(リスト!$C:$C,MATCH($F1737,リスト!$B:$B,0))),"")</f>
        <v/>
      </c>
      <c r="T1737" s="2" t="str">
        <f>IFERROR(IF($K1737="","",INDEX(リスト!$F:$F,MATCH($K1737,リスト!$E:$E,0))),"")</f>
        <v/>
      </c>
      <c r="U1737" s="2" t="str">
        <f>IF($B1737="","",RIGHT($G1737*1000+200+COUNTIF($G$2:$G1737,$G1737),9))</f>
        <v/>
      </c>
      <c r="V1737" s="2" t="str">
        <f>IF(OR($B1737="",設定!$I$15="",設定!$I$15="独立"),"",IF($M1737="","　－　",IF($L1737="",IF(設定!$I$15="所・名","　－　・"&amp;$M1737,IF(設定!$I$15="所/名","　－　 / "&amp;$M1737,IF(設定!$I$15="(所)名","(　－　) "&amp;$M1737,IF(設定!$I$15="名・所",$M1737&amp;"・　－　",IF(設定!$I$15="名/所",$M1737&amp;" / 　－　",IF(設定!$I$15="名(所)",$M1737&amp;"(　－　)")))))),IF(設定!$I$15="所・名",INDEX(リスト!$S$2:$S$48,MATCH($L1737,リスト!$R$2:$R$48,0))&amp;"・"&amp;$M1737,IF(設定!$I$15="所/名",INDEX(リスト!$S$2:$S$48,MATCH($L1737,リスト!$R$2:$R$48,0))&amp;" / "&amp;$M1737,IF(設定!$I$15="(所)名","("&amp;INDEX(リスト!$S$2:$S$48,MATCH($L1737,リスト!$R$2:$R$48,0))&amp;") "&amp;$M1737,IF(設定!$I$15="名・所",$M1737&amp;"・"&amp;INDEX(リスト!$S$2:$S$48,MATCH($L1737,リスト!$R$2:$R$48,0)),IF(設定!$I$15="名/所",$M1737&amp;" / "&amp;INDEX(リスト!$S$2:$S$48,MATCH($L1737,リスト!$R$2:$R$48,0)),IF(設定!$I$15="名(所)",$M1737&amp;" ("&amp;INDEX(リスト!$S$2:$S$48,MATCH($L1737,リスト!$R$2:$R$48,0))&amp;")")))))))))</f>
        <v/>
      </c>
    </row>
    <row r="1738" spans="15:22" x14ac:dyDescent="0.4">
      <c r="O1738" s="2" t="str">
        <f>IFERROR(IF($B1738="","",INDEX(所属情報!$E:$E,MATCH($A1738,所属情報!$A:$A,0))),"")</f>
        <v/>
      </c>
      <c r="P1738" s="2" t="str">
        <f t="shared" si="81"/>
        <v/>
      </c>
      <c r="Q1738" s="2" t="str">
        <f t="shared" si="82"/>
        <v/>
      </c>
      <c r="R1738" s="2" t="str">
        <f t="shared" si="83"/>
        <v/>
      </c>
      <c r="S1738" s="2" t="str">
        <f>IFERROR(IF($F1738="","",INDEX(リスト!$C:$C,MATCH($F1738,リスト!$B:$B,0))),"")</f>
        <v/>
      </c>
      <c r="T1738" s="2" t="str">
        <f>IFERROR(IF($K1738="","",INDEX(リスト!$F:$F,MATCH($K1738,リスト!$E:$E,0))),"")</f>
        <v/>
      </c>
      <c r="U1738" s="2" t="str">
        <f>IF($B1738="","",RIGHT($G1738*1000+200+COUNTIF($G$2:$G1738,$G1738),9))</f>
        <v/>
      </c>
      <c r="V1738" s="2" t="str">
        <f>IF(OR($B1738="",設定!$I$15="",設定!$I$15="独立"),"",IF($M1738="","　－　",IF($L1738="",IF(設定!$I$15="所・名","　－　・"&amp;$M1738,IF(設定!$I$15="所/名","　－　 / "&amp;$M1738,IF(設定!$I$15="(所)名","(　－　) "&amp;$M1738,IF(設定!$I$15="名・所",$M1738&amp;"・　－　",IF(設定!$I$15="名/所",$M1738&amp;" / 　－　",IF(設定!$I$15="名(所)",$M1738&amp;"(　－　)")))))),IF(設定!$I$15="所・名",INDEX(リスト!$S$2:$S$48,MATCH($L1738,リスト!$R$2:$R$48,0))&amp;"・"&amp;$M1738,IF(設定!$I$15="所/名",INDEX(リスト!$S$2:$S$48,MATCH($L1738,リスト!$R$2:$R$48,0))&amp;" / "&amp;$M1738,IF(設定!$I$15="(所)名","("&amp;INDEX(リスト!$S$2:$S$48,MATCH($L1738,リスト!$R$2:$R$48,0))&amp;") "&amp;$M1738,IF(設定!$I$15="名・所",$M1738&amp;"・"&amp;INDEX(リスト!$S$2:$S$48,MATCH($L1738,リスト!$R$2:$R$48,0)),IF(設定!$I$15="名/所",$M1738&amp;" / "&amp;INDEX(リスト!$S$2:$S$48,MATCH($L1738,リスト!$R$2:$R$48,0)),IF(設定!$I$15="名(所)",$M1738&amp;" ("&amp;INDEX(リスト!$S$2:$S$48,MATCH($L1738,リスト!$R$2:$R$48,0))&amp;")")))))))))</f>
        <v/>
      </c>
    </row>
    <row r="1739" spans="15:22" x14ac:dyDescent="0.4">
      <c r="O1739" s="2" t="str">
        <f>IFERROR(IF($B1739="","",INDEX(所属情報!$E:$E,MATCH($A1739,所属情報!$A:$A,0))),"")</f>
        <v/>
      </c>
      <c r="P1739" s="2" t="str">
        <f t="shared" si="81"/>
        <v/>
      </c>
      <c r="Q1739" s="2" t="str">
        <f t="shared" si="82"/>
        <v/>
      </c>
      <c r="R1739" s="2" t="str">
        <f t="shared" si="83"/>
        <v/>
      </c>
      <c r="S1739" s="2" t="str">
        <f>IFERROR(IF($F1739="","",INDEX(リスト!$C:$C,MATCH($F1739,リスト!$B:$B,0))),"")</f>
        <v/>
      </c>
      <c r="T1739" s="2" t="str">
        <f>IFERROR(IF($K1739="","",INDEX(リスト!$F:$F,MATCH($K1739,リスト!$E:$E,0))),"")</f>
        <v/>
      </c>
      <c r="U1739" s="2" t="str">
        <f>IF($B1739="","",RIGHT($G1739*1000+200+COUNTIF($G$2:$G1739,$G1739),9))</f>
        <v/>
      </c>
      <c r="V1739" s="2" t="str">
        <f>IF(OR($B1739="",設定!$I$15="",設定!$I$15="独立"),"",IF($M1739="","　－　",IF($L1739="",IF(設定!$I$15="所・名","　－　・"&amp;$M1739,IF(設定!$I$15="所/名","　－　 / "&amp;$M1739,IF(設定!$I$15="(所)名","(　－　) "&amp;$M1739,IF(設定!$I$15="名・所",$M1739&amp;"・　－　",IF(設定!$I$15="名/所",$M1739&amp;" / 　－　",IF(設定!$I$15="名(所)",$M1739&amp;"(　－　)")))))),IF(設定!$I$15="所・名",INDEX(リスト!$S$2:$S$48,MATCH($L1739,リスト!$R$2:$R$48,0))&amp;"・"&amp;$M1739,IF(設定!$I$15="所/名",INDEX(リスト!$S$2:$S$48,MATCH($L1739,リスト!$R$2:$R$48,0))&amp;" / "&amp;$M1739,IF(設定!$I$15="(所)名","("&amp;INDEX(リスト!$S$2:$S$48,MATCH($L1739,リスト!$R$2:$R$48,0))&amp;") "&amp;$M1739,IF(設定!$I$15="名・所",$M1739&amp;"・"&amp;INDEX(リスト!$S$2:$S$48,MATCH($L1739,リスト!$R$2:$R$48,0)),IF(設定!$I$15="名/所",$M1739&amp;" / "&amp;INDEX(リスト!$S$2:$S$48,MATCH($L1739,リスト!$R$2:$R$48,0)),IF(設定!$I$15="名(所)",$M1739&amp;" ("&amp;INDEX(リスト!$S$2:$S$48,MATCH($L1739,リスト!$R$2:$R$48,0))&amp;")")))))))))</f>
        <v/>
      </c>
    </row>
    <row r="1740" spans="15:22" x14ac:dyDescent="0.4">
      <c r="O1740" s="2" t="str">
        <f>IFERROR(IF($B1740="","",INDEX(所属情報!$E:$E,MATCH($A1740,所属情報!$A:$A,0))),"")</f>
        <v/>
      </c>
      <c r="P1740" s="2" t="str">
        <f t="shared" si="81"/>
        <v/>
      </c>
      <c r="Q1740" s="2" t="str">
        <f t="shared" si="82"/>
        <v/>
      </c>
      <c r="R1740" s="2" t="str">
        <f t="shared" si="83"/>
        <v/>
      </c>
      <c r="S1740" s="2" t="str">
        <f>IFERROR(IF($F1740="","",INDEX(リスト!$C:$C,MATCH($F1740,リスト!$B:$B,0))),"")</f>
        <v/>
      </c>
      <c r="T1740" s="2" t="str">
        <f>IFERROR(IF($K1740="","",INDEX(リスト!$F:$F,MATCH($K1740,リスト!$E:$E,0))),"")</f>
        <v/>
      </c>
      <c r="U1740" s="2" t="str">
        <f>IF($B1740="","",RIGHT($G1740*1000+200+COUNTIF($G$2:$G1740,$G1740),9))</f>
        <v/>
      </c>
      <c r="V1740" s="2" t="str">
        <f>IF(OR($B1740="",設定!$I$15="",設定!$I$15="独立"),"",IF($M1740="","　－　",IF($L1740="",IF(設定!$I$15="所・名","　－　・"&amp;$M1740,IF(設定!$I$15="所/名","　－　 / "&amp;$M1740,IF(設定!$I$15="(所)名","(　－　) "&amp;$M1740,IF(設定!$I$15="名・所",$M1740&amp;"・　－　",IF(設定!$I$15="名/所",$M1740&amp;" / 　－　",IF(設定!$I$15="名(所)",$M1740&amp;"(　－　)")))))),IF(設定!$I$15="所・名",INDEX(リスト!$S$2:$S$48,MATCH($L1740,リスト!$R$2:$R$48,0))&amp;"・"&amp;$M1740,IF(設定!$I$15="所/名",INDEX(リスト!$S$2:$S$48,MATCH($L1740,リスト!$R$2:$R$48,0))&amp;" / "&amp;$M1740,IF(設定!$I$15="(所)名","("&amp;INDEX(リスト!$S$2:$S$48,MATCH($L1740,リスト!$R$2:$R$48,0))&amp;") "&amp;$M1740,IF(設定!$I$15="名・所",$M1740&amp;"・"&amp;INDEX(リスト!$S$2:$S$48,MATCH($L1740,リスト!$R$2:$R$48,0)),IF(設定!$I$15="名/所",$M1740&amp;" / "&amp;INDEX(リスト!$S$2:$S$48,MATCH($L1740,リスト!$R$2:$R$48,0)),IF(設定!$I$15="名(所)",$M1740&amp;" ("&amp;INDEX(リスト!$S$2:$S$48,MATCH($L1740,リスト!$R$2:$R$48,0))&amp;")")))))))))</f>
        <v/>
      </c>
    </row>
    <row r="1741" spans="15:22" x14ac:dyDescent="0.4">
      <c r="O1741" s="2" t="str">
        <f>IFERROR(IF($B1741="","",INDEX(所属情報!$E:$E,MATCH($A1741,所属情報!$A:$A,0))),"")</f>
        <v/>
      </c>
      <c r="P1741" s="2" t="str">
        <f t="shared" si="81"/>
        <v/>
      </c>
      <c r="Q1741" s="2" t="str">
        <f t="shared" si="82"/>
        <v/>
      </c>
      <c r="R1741" s="2" t="str">
        <f t="shared" si="83"/>
        <v/>
      </c>
      <c r="S1741" s="2" t="str">
        <f>IFERROR(IF($F1741="","",INDEX(リスト!$C:$C,MATCH($F1741,リスト!$B:$B,0))),"")</f>
        <v/>
      </c>
      <c r="T1741" s="2" t="str">
        <f>IFERROR(IF($K1741="","",INDEX(リスト!$F:$F,MATCH($K1741,リスト!$E:$E,0))),"")</f>
        <v/>
      </c>
      <c r="U1741" s="2" t="str">
        <f>IF($B1741="","",RIGHT($G1741*1000+200+COUNTIF($G$2:$G1741,$G1741),9))</f>
        <v/>
      </c>
      <c r="V1741" s="2" t="str">
        <f>IF(OR($B1741="",設定!$I$15="",設定!$I$15="独立"),"",IF($M1741="","　－　",IF($L1741="",IF(設定!$I$15="所・名","　－　・"&amp;$M1741,IF(設定!$I$15="所/名","　－　 / "&amp;$M1741,IF(設定!$I$15="(所)名","(　－　) "&amp;$M1741,IF(設定!$I$15="名・所",$M1741&amp;"・　－　",IF(設定!$I$15="名/所",$M1741&amp;" / 　－　",IF(設定!$I$15="名(所)",$M1741&amp;"(　－　)")))))),IF(設定!$I$15="所・名",INDEX(リスト!$S$2:$S$48,MATCH($L1741,リスト!$R$2:$R$48,0))&amp;"・"&amp;$M1741,IF(設定!$I$15="所/名",INDEX(リスト!$S$2:$S$48,MATCH($L1741,リスト!$R$2:$R$48,0))&amp;" / "&amp;$M1741,IF(設定!$I$15="(所)名","("&amp;INDEX(リスト!$S$2:$S$48,MATCH($L1741,リスト!$R$2:$R$48,0))&amp;") "&amp;$M1741,IF(設定!$I$15="名・所",$M1741&amp;"・"&amp;INDEX(リスト!$S$2:$S$48,MATCH($L1741,リスト!$R$2:$R$48,0)),IF(設定!$I$15="名/所",$M1741&amp;" / "&amp;INDEX(リスト!$S$2:$S$48,MATCH($L1741,リスト!$R$2:$R$48,0)),IF(設定!$I$15="名(所)",$M1741&amp;" ("&amp;INDEX(リスト!$S$2:$S$48,MATCH($L1741,リスト!$R$2:$R$48,0))&amp;")")))))))))</f>
        <v/>
      </c>
    </row>
    <row r="1742" spans="15:22" x14ac:dyDescent="0.4">
      <c r="O1742" s="2" t="str">
        <f>IFERROR(IF($B1742="","",INDEX(所属情報!$E:$E,MATCH($A1742,所属情報!$A:$A,0))),"")</f>
        <v/>
      </c>
      <c r="P1742" s="2" t="str">
        <f t="shared" si="81"/>
        <v/>
      </c>
      <c r="Q1742" s="2" t="str">
        <f t="shared" si="82"/>
        <v/>
      </c>
      <c r="R1742" s="2" t="str">
        <f t="shared" si="83"/>
        <v/>
      </c>
      <c r="S1742" s="2" t="str">
        <f>IFERROR(IF($F1742="","",INDEX(リスト!$C:$C,MATCH($F1742,リスト!$B:$B,0))),"")</f>
        <v/>
      </c>
      <c r="T1742" s="2" t="str">
        <f>IFERROR(IF($K1742="","",INDEX(リスト!$F:$F,MATCH($K1742,リスト!$E:$E,0))),"")</f>
        <v/>
      </c>
      <c r="U1742" s="2" t="str">
        <f>IF($B1742="","",RIGHT($G1742*1000+200+COUNTIF($G$2:$G1742,$G1742),9))</f>
        <v/>
      </c>
      <c r="V1742" s="2" t="str">
        <f>IF(OR($B1742="",設定!$I$15="",設定!$I$15="独立"),"",IF($M1742="","　－　",IF($L1742="",IF(設定!$I$15="所・名","　－　・"&amp;$M1742,IF(設定!$I$15="所/名","　－　 / "&amp;$M1742,IF(設定!$I$15="(所)名","(　－　) "&amp;$M1742,IF(設定!$I$15="名・所",$M1742&amp;"・　－　",IF(設定!$I$15="名/所",$M1742&amp;" / 　－　",IF(設定!$I$15="名(所)",$M1742&amp;"(　－　)")))))),IF(設定!$I$15="所・名",INDEX(リスト!$S$2:$S$48,MATCH($L1742,リスト!$R$2:$R$48,0))&amp;"・"&amp;$M1742,IF(設定!$I$15="所/名",INDEX(リスト!$S$2:$S$48,MATCH($L1742,リスト!$R$2:$R$48,0))&amp;" / "&amp;$M1742,IF(設定!$I$15="(所)名","("&amp;INDEX(リスト!$S$2:$S$48,MATCH($L1742,リスト!$R$2:$R$48,0))&amp;") "&amp;$M1742,IF(設定!$I$15="名・所",$M1742&amp;"・"&amp;INDEX(リスト!$S$2:$S$48,MATCH($L1742,リスト!$R$2:$R$48,0)),IF(設定!$I$15="名/所",$M1742&amp;" / "&amp;INDEX(リスト!$S$2:$S$48,MATCH($L1742,リスト!$R$2:$R$48,0)),IF(設定!$I$15="名(所)",$M1742&amp;" ("&amp;INDEX(リスト!$S$2:$S$48,MATCH($L1742,リスト!$R$2:$R$48,0))&amp;")")))))))))</f>
        <v/>
      </c>
    </row>
    <row r="1743" spans="15:22" x14ac:dyDescent="0.4">
      <c r="O1743" s="2" t="str">
        <f>IFERROR(IF($B1743="","",INDEX(所属情報!$E:$E,MATCH($A1743,所属情報!$A:$A,0))),"")</f>
        <v/>
      </c>
      <c r="P1743" s="2" t="str">
        <f t="shared" si="81"/>
        <v/>
      </c>
      <c r="Q1743" s="2" t="str">
        <f t="shared" si="82"/>
        <v/>
      </c>
      <c r="R1743" s="2" t="str">
        <f t="shared" si="83"/>
        <v/>
      </c>
      <c r="S1743" s="2" t="str">
        <f>IFERROR(IF($F1743="","",INDEX(リスト!$C:$C,MATCH($F1743,リスト!$B:$B,0))),"")</f>
        <v/>
      </c>
      <c r="T1743" s="2" t="str">
        <f>IFERROR(IF($K1743="","",INDEX(リスト!$F:$F,MATCH($K1743,リスト!$E:$E,0))),"")</f>
        <v/>
      </c>
      <c r="U1743" s="2" t="str">
        <f>IF($B1743="","",RIGHT($G1743*1000+200+COUNTIF($G$2:$G1743,$G1743),9))</f>
        <v/>
      </c>
      <c r="V1743" s="2" t="str">
        <f>IF(OR($B1743="",設定!$I$15="",設定!$I$15="独立"),"",IF($M1743="","　－　",IF($L1743="",IF(設定!$I$15="所・名","　－　・"&amp;$M1743,IF(設定!$I$15="所/名","　－　 / "&amp;$M1743,IF(設定!$I$15="(所)名","(　－　) "&amp;$M1743,IF(設定!$I$15="名・所",$M1743&amp;"・　－　",IF(設定!$I$15="名/所",$M1743&amp;" / 　－　",IF(設定!$I$15="名(所)",$M1743&amp;"(　－　)")))))),IF(設定!$I$15="所・名",INDEX(リスト!$S$2:$S$48,MATCH($L1743,リスト!$R$2:$R$48,0))&amp;"・"&amp;$M1743,IF(設定!$I$15="所/名",INDEX(リスト!$S$2:$S$48,MATCH($L1743,リスト!$R$2:$R$48,0))&amp;" / "&amp;$M1743,IF(設定!$I$15="(所)名","("&amp;INDEX(リスト!$S$2:$S$48,MATCH($L1743,リスト!$R$2:$R$48,0))&amp;") "&amp;$M1743,IF(設定!$I$15="名・所",$M1743&amp;"・"&amp;INDEX(リスト!$S$2:$S$48,MATCH($L1743,リスト!$R$2:$R$48,0)),IF(設定!$I$15="名/所",$M1743&amp;" / "&amp;INDEX(リスト!$S$2:$S$48,MATCH($L1743,リスト!$R$2:$R$48,0)),IF(設定!$I$15="名(所)",$M1743&amp;" ("&amp;INDEX(リスト!$S$2:$S$48,MATCH($L1743,リスト!$R$2:$R$48,0))&amp;")")))))))))</f>
        <v/>
      </c>
    </row>
    <row r="1744" spans="15:22" x14ac:dyDescent="0.4">
      <c r="O1744" s="2" t="str">
        <f>IFERROR(IF($B1744="","",INDEX(所属情報!$E:$E,MATCH($A1744,所属情報!$A:$A,0))),"")</f>
        <v/>
      </c>
      <c r="P1744" s="2" t="str">
        <f t="shared" si="81"/>
        <v/>
      </c>
      <c r="Q1744" s="2" t="str">
        <f t="shared" si="82"/>
        <v/>
      </c>
      <c r="R1744" s="2" t="str">
        <f t="shared" si="83"/>
        <v/>
      </c>
      <c r="S1744" s="2" t="str">
        <f>IFERROR(IF($F1744="","",INDEX(リスト!$C:$C,MATCH($F1744,リスト!$B:$B,0))),"")</f>
        <v/>
      </c>
      <c r="T1744" s="2" t="str">
        <f>IFERROR(IF($K1744="","",INDEX(リスト!$F:$F,MATCH($K1744,リスト!$E:$E,0))),"")</f>
        <v/>
      </c>
      <c r="U1744" s="2" t="str">
        <f>IF($B1744="","",RIGHT($G1744*1000+200+COUNTIF($G$2:$G1744,$G1744),9))</f>
        <v/>
      </c>
      <c r="V1744" s="2" t="str">
        <f>IF(OR($B1744="",設定!$I$15="",設定!$I$15="独立"),"",IF($M1744="","　－　",IF($L1744="",IF(設定!$I$15="所・名","　－　・"&amp;$M1744,IF(設定!$I$15="所/名","　－　 / "&amp;$M1744,IF(設定!$I$15="(所)名","(　－　) "&amp;$M1744,IF(設定!$I$15="名・所",$M1744&amp;"・　－　",IF(設定!$I$15="名/所",$M1744&amp;" / 　－　",IF(設定!$I$15="名(所)",$M1744&amp;"(　－　)")))))),IF(設定!$I$15="所・名",INDEX(リスト!$S$2:$S$48,MATCH($L1744,リスト!$R$2:$R$48,0))&amp;"・"&amp;$M1744,IF(設定!$I$15="所/名",INDEX(リスト!$S$2:$S$48,MATCH($L1744,リスト!$R$2:$R$48,0))&amp;" / "&amp;$M1744,IF(設定!$I$15="(所)名","("&amp;INDEX(リスト!$S$2:$S$48,MATCH($L1744,リスト!$R$2:$R$48,0))&amp;") "&amp;$M1744,IF(設定!$I$15="名・所",$M1744&amp;"・"&amp;INDEX(リスト!$S$2:$S$48,MATCH($L1744,リスト!$R$2:$R$48,0)),IF(設定!$I$15="名/所",$M1744&amp;" / "&amp;INDEX(リスト!$S$2:$S$48,MATCH($L1744,リスト!$R$2:$R$48,0)),IF(設定!$I$15="名(所)",$M1744&amp;" ("&amp;INDEX(リスト!$S$2:$S$48,MATCH($L1744,リスト!$R$2:$R$48,0))&amp;")")))))))))</f>
        <v/>
      </c>
    </row>
    <row r="1745" spans="15:22" x14ac:dyDescent="0.4">
      <c r="O1745" s="2" t="str">
        <f>IFERROR(IF($B1745="","",INDEX(所属情報!$E:$E,MATCH($A1745,所属情報!$A:$A,0))),"")</f>
        <v/>
      </c>
      <c r="P1745" s="2" t="str">
        <f t="shared" si="81"/>
        <v/>
      </c>
      <c r="Q1745" s="2" t="str">
        <f t="shared" si="82"/>
        <v/>
      </c>
      <c r="R1745" s="2" t="str">
        <f t="shared" si="83"/>
        <v/>
      </c>
      <c r="S1745" s="2" t="str">
        <f>IFERROR(IF($F1745="","",INDEX(リスト!$C:$C,MATCH($F1745,リスト!$B:$B,0))),"")</f>
        <v/>
      </c>
      <c r="T1745" s="2" t="str">
        <f>IFERROR(IF($K1745="","",INDEX(リスト!$F:$F,MATCH($K1745,リスト!$E:$E,0))),"")</f>
        <v/>
      </c>
      <c r="U1745" s="2" t="str">
        <f>IF($B1745="","",RIGHT($G1745*1000+200+COUNTIF($G$2:$G1745,$G1745),9))</f>
        <v/>
      </c>
      <c r="V1745" s="2" t="str">
        <f>IF(OR($B1745="",設定!$I$15="",設定!$I$15="独立"),"",IF($M1745="","　－　",IF($L1745="",IF(設定!$I$15="所・名","　－　・"&amp;$M1745,IF(設定!$I$15="所/名","　－　 / "&amp;$M1745,IF(設定!$I$15="(所)名","(　－　) "&amp;$M1745,IF(設定!$I$15="名・所",$M1745&amp;"・　－　",IF(設定!$I$15="名/所",$M1745&amp;" / 　－　",IF(設定!$I$15="名(所)",$M1745&amp;"(　－　)")))))),IF(設定!$I$15="所・名",INDEX(リスト!$S$2:$S$48,MATCH($L1745,リスト!$R$2:$R$48,0))&amp;"・"&amp;$M1745,IF(設定!$I$15="所/名",INDEX(リスト!$S$2:$S$48,MATCH($L1745,リスト!$R$2:$R$48,0))&amp;" / "&amp;$M1745,IF(設定!$I$15="(所)名","("&amp;INDEX(リスト!$S$2:$S$48,MATCH($L1745,リスト!$R$2:$R$48,0))&amp;") "&amp;$M1745,IF(設定!$I$15="名・所",$M1745&amp;"・"&amp;INDEX(リスト!$S$2:$S$48,MATCH($L1745,リスト!$R$2:$R$48,0)),IF(設定!$I$15="名/所",$M1745&amp;" / "&amp;INDEX(リスト!$S$2:$S$48,MATCH($L1745,リスト!$R$2:$R$48,0)),IF(設定!$I$15="名(所)",$M1745&amp;" ("&amp;INDEX(リスト!$S$2:$S$48,MATCH($L1745,リスト!$R$2:$R$48,0))&amp;")")))))))))</f>
        <v/>
      </c>
    </row>
    <row r="1746" spans="15:22" x14ac:dyDescent="0.4">
      <c r="O1746" s="2" t="str">
        <f>IFERROR(IF($B1746="","",INDEX(所属情報!$E:$E,MATCH($A1746,所属情報!$A:$A,0))),"")</f>
        <v/>
      </c>
      <c r="P1746" s="2" t="str">
        <f t="shared" si="81"/>
        <v/>
      </c>
      <c r="Q1746" s="2" t="str">
        <f t="shared" si="82"/>
        <v/>
      </c>
      <c r="R1746" s="2" t="str">
        <f t="shared" si="83"/>
        <v/>
      </c>
      <c r="S1746" s="2" t="str">
        <f>IFERROR(IF($F1746="","",INDEX(リスト!$C:$C,MATCH($F1746,リスト!$B:$B,0))),"")</f>
        <v/>
      </c>
      <c r="T1746" s="2" t="str">
        <f>IFERROR(IF($K1746="","",INDEX(リスト!$F:$F,MATCH($K1746,リスト!$E:$E,0))),"")</f>
        <v/>
      </c>
      <c r="U1746" s="2" t="str">
        <f>IF($B1746="","",RIGHT($G1746*1000+200+COUNTIF($G$2:$G1746,$G1746),9))</f>
        <v/>
      </c>
      <c r="V1746" s="2" t="str">
        <f>IF(OR($B1746="",設定!$I$15="",設定!$I$15="独立"),"",IF($M1746="","　－　",IF($L1746="",IF(設定!$I$15="所・名","　－　・"&amp;$M1746,IF(設定!$I$15="所/名","　－　 / "&amp;$M1746,IF(設定!$I$15="(所)名","(　－　) "&amp;$M1746,IF(設定!$I$15="名・所",$M1746&amp;"・　－　",IF(設定!$I$15="名/所",$M1746&amp;" / 　－　",IF(設定!$I$15="名(所)",$M1746&amp;"(　－　)")))))),IF(設定!$I$15="所・名",INDEX(リスト!$S$2:$S$48,MATCH($L1746,リスト!$R$2:$R$48,0))&amp;"・"&amp;$M1746,IF(設定!$I$15="所/名",INDEX(リスト!$S$2:$S$48,MATCH($L1746,リスト!$R$2:$R$48,0))&amp;" / "&amp;$M1746,IF(設定!$I$15="(所)名","("&amp;INDEX(リスト!$S$2:$S$48,MATCH($L1746,リスト!$R$2:$R$48,0))&amp;") "&amp;$M1746,IF(設定!$I$15="名・所",$M1746&amp;"・"&amp;INDEX(リスト!$S$2:$S$48,MATCH($L1746,リスト!$R$2:$R$48,0)),IF(設定!$I$15="名/所",$M1746&amp;" / "&amp;INDEX(リスト!$S$2:$S$48,MATCH($L1746,リスト!$R$2:$R$48,0)),IF(設定!$I$15="名(所)",$M1746&amp;" ("&amp;INDEX(リスト!$S$2:$S$48,MATCH($L1746,リスト!$R$2:$R$48,0))&amp;")")))))))))</f>
        <v/>
      </c>
    </row>
    <row r="1747" spans="15:22" x14ac:dyDescent="0.4">
      <c r="O1747" s="2" t="str">
        <f>IFERROR(IF($B1747="","",INDEX(所属情報!$E:$E,MATCH($A1747,所属情報!$A:$A,0))),"")</f>
        <v/>
      </c>
      <c r="P1747" s="2" t="str">
        <f t="shared" si="81"/>
        <v/>
      </c>
      <c r="Q1747" s="2" t="str">
        <f t="shared" si="82"/>
        <v/>
      </c>
      <c r="R1747" s="2" t="str">
        <f t="shared" si="83"/>
        <v/>
      </c>
      <c r="S1747" s="2" t="str">
        <f>IFERROR(IF($F1747="","",INDEX(リスト!$C:$C,MATCH($F1747,リスト!$B:$B,0))),"")</f>
        <v/>
      </c>
      <c r="T1747" s="2" t="str">
        <f>IFERROR(IF($K1747="","",INDEX(リスト!$F:$F,MATCH($K1747,リスト!$E:$E,0))),"")</f>
        <v/>
      </c>
      <c r="U1747" s="2" t="str">
        <f>IF($B1747="","",RIGHT($G1747*1000+200+COUNTIF($G$2:$G1747,$G1747),9))</f>
        <v/>
      </c>
      <c r="V1747" s="2" t="str">
        <f>IF(OR($B1747="",設定!$I$15="",設定!$I$15="独立"),"",IF($M1747="","　－　",IF($L1747="",IF(設定!$I$15="所・名","　－　・"&amp;$M1747,IF(設定!$I$15="所/名","　－　 / "&amp;$M1747,IF(設定!$I$15="(所)名","(　－　) "&amp;$M1747,IF(設定!$I$15="名・所",$M1747&amp;"・　－　",IF(設定!$I$15="名/所",$M1747&amp;" / 　－　",IF(設定!$I$15="名(所)",$M1747&amp;"(　－　)")))))),IF(設定!$I$15="所・名",INDEX(リスト!$S$2:$S$48,MATCH($L1747,リスト!$R$2:$R$48,0))&amp;"・"&amp;$M1747,IF(設定!$I$15="所/名",INDEX(リスト!$S$2:$S$48,MATCH($L1747,リスト!$R$2:$R$48,0))&amp;" / "&amp;$M1747,IF(設定!$I$15="(所)名","("&amp;INDEX(リスト!$S$2:$S$48,MATCH($L1747,リスト!$R$2:$R$48,0))&amp;") "&amp;$M1747,IF(設定!$I$15="名・所",$M1747&amp;"・"&amp;INDEX(リスト!$S$2:$S$48,MATCH($L1747,リスト!$R$2:$R$48,0)),IF(設定!$I$15="名/所",$M1747&amp;" / "&amp;INDEX(リスト!$S$2:$S$48,MATCH($L1747,リスト!$R$2:$R$48,0)),IF(設定!$I$15="名(所)",$M1747&amp;" ("&amp;INDEX(リスト!$S$2:$S$48,MATCH($L1747,リスト!$R$2:$R$48,0))&amp;")")))))))))</f>
        <v/>
      </c>
    </row>
    <row r="1748" spans="15:22" x14ac:dyDescent="0.4">
      <c r="O1748" s="2" t="str">
        <f>IFERROR(IF($B1748="","",INDEX(所属情報!$E:$E,MATCH($A1748,所属情報!$A:$A,0))),"")</f>
        <v/>
      </c>
      <c r="P1748" s="2" t="str">
        <f t="shared" si="81"/>
        <v/>
      </c>
      <c r="Q1748" s="2" t="str">
        <f t="shared" si="82"/>
        <v/>
      </c>
      <c r="R1748" s="2" t="str">
        <f t="shared" si="83"/>
        <v/>
      </c>
      <c r="S1748" s="2" t="str">
        <f>IFERROR(IF($F1748="","",INDEX(リスト!$C:$C,MATCH($F1748,リスト!$B:$B,0))),"")</f>
        <v/>
      </c>
      <c r="T1748" s="2" t="str">
        <f>IFERROR(IF($K1748="","",INDEX(リスト!$F:$F,MATCH($K1748,リスト!$E:$E,0))),"")</f>
        <v/>
      </c>
      <c r="U1748" s="2" t="str">
        <f>IF($B1748="","",RIGHT($G1748*1000+200+COUNTIF($G$2:$G1748,$G1748),9))</f>
        <v/>
      </c>
      <c r="V1748" s="2" t="str">
        <f>IF(OR($B1748="",設定!$I$15="",設定!$I$15="独立"),"",IF($M1748="","　－　",IF($L1748="",IF(設定!$I$15="所・名","　－　・"&amp;$M1748,IF(設定!$I$15="所/名","　－　 / "&amp;$M1748,IF(設定!$I$15="(所)名","(　－　) "&amp;$M1748,IF(設定!$I$15="名・所",$M1748&amp;"・　－　",IF(設定!$I$15="名/所",$M1748&amp;" / 　－　",IF(設定!$I$15="名(所)",$M1748&amp;"(　－　)")))))),IF(設定!$I$15="所・名",INDEX(リスト!$S$2:$S$48,MATCH($L1748,リスト!$R$2:$R$48,0))&amp;"・"&amp;$M1748,IF(設定!$I$15="所/名",INDEX(リスト!$S$2:$S$48,MATCH($L1748,リスト!$R$2:$R$48,0))&amp;" / "&amp;$M1748,IF(設定!$I$15="(所)名","("&amp;INDEX(リスト!$S$2:$S$48,MATCH($L1748,リスト!$R$2:$R$48,0))&amp;") "&amp;$M1748,IF(設定!$I$15="名・所",$M1748&amp;"・"&amp;INDEX(リスト!$S$2:$S$48,MATCH($L1748,リスト!$R$2:$R$48,0)),IF(設定!$I$15="名/所",$M1748&amp;" / "&amp;INDEX(リスト!$S$2:$S$48,MATCH($L1748,リスト!$R$2:$R$48,0)),IF(設定!$I$15="名(所)",$M1748&amp;" ("&amp;INDEX(リスト!$S$2:$S$48,MATCH($L1748,リスト!$R$2:$R$48,0))&amp;")")))))))))</f>
        <v/>
      </c>
    </row>
    <row r="1749" spans="15:22" x14ac:dyDescent="0.4">
      <c r="O1749" s="2" t="str">
        <f>IFERROR(IF($B1749="","",INDEX(所属情報!$E:$E,MATCH($A1749,所属情報!$A:$A,0))),"")</f>
        <v/>
      </c>
      <c r="P1749" s="2" t="str">
        <f t="shared" si="81"/>
        <v/>
      </c>
      <c r="Q1749" s="2" t="str">
        <f t="shared" si="82"/>
        <v/>
      </c>
      <c r="R1749" s="2" t="str">
        <f t="shared" si="83"/>
        <v/>
      </c>
      <c r="S1749" s="2" t="str">
        <f>IFERROR(IF($F1749="","",INDEX(リスト!$C:$C,MATCH($F1749,リスト!$B:$B,0))),"")</f>
        <v/>
      </c>
      <c r="T1749" s="2" t="str">
        <f>IFERROR(IF($K1749="","",INDEX(リスト!$F:$F,MATCH($K1749,リスト!$E:$E,0))),"")</f>
        <v/>
      </c>
      <c r="U1749" s="2" t="str">
        <f>IF($B1749="","",RIGHT($G1749*1000+200+COUNTIF($G$2:$G1749,$G1749),9))</f>
        <v/>
      </c>
      <c r="V1749" s="2" t="str">
        <f>IF(OR($B1749="",設定!$I$15="",設定!$I$15="独立"),"",IF($M1749="","　－　",IF($L1749="",IF(設定!$I$15="所・名","　－　・"&amp;$M1749,IF(設定!$I$15="所/名","　－　 / "&amp;$M1749,IF(設定!$I$15="(所)名","(　－　) "&amp;$M1749,IF(設定!$I$15="名・所",$M1749&amp;"・　－　",IF(設定!$I$15="名/所",$M1749&amp;" / 　－　",IF(設定!$I$15="名(所)",$M1749&amp;"(　－　)")))))),IF(設定!$I$15="所・名",INDEX(リスト!$S$2:$S$48,MATCH($L1749,リスト!$R$2:$R$48,0))&amp;"・"&amp;$M1749,IF(設定!$I$15="所/名",INDEX(リスト!$S$2:$S$48,MATCH($L1749,リスト!$R$2:$R$48,0))&amp;" / "&amp;$M1749,IF(設定!$I$15="(所)名","("&amp;INDEX(リスト!$S$2:$S$48,MATCH($L1749,リスト!$R$2:$R$48,0))&amp;") "&amp;$M1749,IF(設定!$I$15="名・所",$M1749&amp;"・"&amp;INDEX(リスト!$S$2:$S$48,MATCH($L1749,リスト!$R$2:$R$48,0)),IF(設定!$I$15="名/所",$M1749&amp;" / "&amp;INDEX(リスト!$S$2:$S$48,MATCH($L1749,リスト!$R$2:$R$48,0)),IF(設定!$I$15="名(所)",$M1749&amp;" ("&amp;INDEX(リスト!$S$2:$S$48,MATCH($L1749,リスト!$R$2:$R$48,0))&amp;")")))))))))</f>
        <v/>
      </c>
    </row>
    <row r="1750" spans="15:22" x14ac:dyDescent="0.4">
      <c r="O1750" s="2" t="str">
        <f>IFERROR(IF($B1750="","",INDEX(所属情報!$E:$E,MATCH($A1750,所属情報!$A:$A,0))),"")</f>
        <v/>
      </c>
      <c r="P1750" s="2" t="str">
        <f t="shared" si="81"/>
        <v/>
      </c>
      <c r="Q1750" s="2" t="str">
        <f t="shared" si="82"/>
        <v/>
      </c>
      <c r="R1750" s="2" t="str">
        <f t="shared" si="83"/>
        <v/>
      </c>
      <c r="S1750" s="2" t="str">
        <f>IFERROR(IF($F1750="","",INDEX(リスト!$C:$C,MATCH($F1750,リスト!$B:$B,0))),"")</f>
        <v/>
      </c>
      <c r="T1750" s="2" t="str">
        <f>IFERROR(IF($K1750="","",INDEX(リスト!$F:$F,MATCH($K1750,リスト!$E:$E,0))),"")</f>
        <v/>
      </c>
      <c r="U1750" s="2" t="str">
        <f>IF($B1750="","",RIGHT($G1750*1000+200+COUNTIF($G$2:$G1750,$G1750),9))</f>
        <v/>
      </c>
      <c r="V1750" s="2" t="str">
        <f>IF(OR($B1750="",設定!$I$15="",設定!$I$15="独立"),"",IF($M1750="","　－　",IF($L1750="",IF(設定!$I$15="所・名","　－　・"&amp;$M1750,IF(設定!$I$15="所/名","　－　 / "&amp;$M1750,IF(設定!$I$15="(所)名","(　－　) "&amp;$M1750,IF(設定!$I$15="名・所",$M1750&amp;"・　－　",IF(設定!$I$15="名/所",$M1750&amp;" / 　－　",IF(設定!$I$15="名(所)",$M1750&amp;"(　－　)")))))),IF(設定!$I$15="所・名",INDEX(リスト!$S$2:$S$48,MATCH($L1750,リスト!$R$2:$R$48,0))&amp;"・"&amp;$M1750,IF(設定!$I$15="所/名",INDEX(リスト!$S$2:$S$48,MATCH($L1750,リスト!$R$2:$R$48,0))&amp;" / "&amp;$M1750,IF(設定!$I$15="(所)名","("&amp;INDEX(リスト!$S$2:$S$48,MATCH($L1750,リスト!$R$2:$R$48,0))&amp;") "&amp;$M1750,IF(設定!$I$15="名・所",$M1750&amp;"・"&amp;INDEX(リスト!$S$2:$S$48,MATCH($L1750,リスト!$R$2:$R$48,0)),IF(設定!$I$15="名/所",$M1750&amp;" / "&amp;INDEX(リスト!$S$2:$S$48,MATCH($L1750,リスト!$R$2:$R$48,0)),IF(設定!$I$15="名(所)",$M1750&amp;" ("&amp;INDEX(リスト!$S$2:$S$48,MATCH($L1750,リスト!$R$2:$R$48,0))&amp;")")))))))))</f>
        <v/>
      </c>
    </row>
    <row r="1751" spans="15:22" x14ac:dyDescent="0.4">
      <c r="O1751" s="2" t="str">
        <f>IFERROR(IF($B1751="","",INDEX(所属情報!$E:$E,MATCH($A1751,所属情報!$A:$A,0))),"")</f>
        <v/>
      </c>
      <c r="P1751" s="2" t="str">
        <f t="shared" si="81"/>
        <v/>
      </c>
      <c r="Q1751" s="2" t="str">
        <f t="shared" si="82"/>
        <v/>
      </c>
      <c r="R1751" s="2" t="str">
        <f t="shared" si="83"/>
        <v/>
      </c>
      <c r="S1751" s="2" t="str">
        <f>IFERROR(IF($F1751="","",INDEX(リスト!$C:$C,MATCH($F1751,リスト!$B:$B,0))),"")</f>
        <v/>
      </c>
      <c r="T1751" s="2" t="str">
        <f>IFERROR(IF($K1751="","",INDEX(リスト!$F:$F,MATCH($K1751,リスト!$E:$E,0))),"")</f>
        <v/>
      </c>
      <c r="U1751" s="2" t="str">
        <f>IF($B1751="","",RIGHT($G1751*1000+200+COUNTIF($G$2:$G1751,$G1751),9))</f>
        <v/>
      </c>
      <c r="V1751" s="2" t="str">
        <f>IF(OR($B1751="",設定!$I$15="",設定!$I$15="独立"),"",IF($M1751="","　－　",IF($L1751="",IF(設定!$I$15="所・名","　－　・"&amp;$M1751,IF(設定!$I$15="所/名","　－　 / "&amp;$M1751,IF(設定!$I$15="(所)名","(　－　) "&amp;$M1751,IF(設定!$I$15="名・所",$M1751&amp;"・　－　",IF(設定!$I$15="名/所",$M1751&amp;" / 　－　",IF(設定!$I$15="名(所)",$M1751&amp;"(　－　)")))))),IF(設定!$I$15="所・名",INDEX(リスト!$S$2:$S$48,MATCH($L1751,リスト!$R$2:$R$48,0))&amp;"・"&amp;$M1751,IF(設定!$I$15="所/名",INDEX(リスト!$S$2:$S$48,MATCH($L1751,リスト!$R$2:$R$48,0))&amp;" / "&amp;$M1751,IF(設定!$I$15="(所)名","("&amp;INDEX(リスト!$S$2:$S$48,MATCH($L1751,リスト!$R$2:$R$48,0))&amp;") "&amp;$M1751,IF(設定!$I$15="名・所",$M1751&amp;"・"&amp;INDEX(リスト!$S$2:$S$48,MATCH($L1751,リスト!$R$2:$R$48,0)),IF(設定!$I$15="名/所",$M1751&amp;" / "&amp;INDEX(リスト!$S$2:$S$48,MATCH($L1751,リスト!$R$2:$R$48,0)),IF(設定!$I$15="名(所)",$M1751&amp;" ("&amp;INDEX(リスト!$S$2:$S$48,MATCH($L1751,リスト!$R$2:$R$48,0))&amp;")")))))))))</f>
        <v/>
      </c>
    </row>
    <row r="1752" spans="15:22" x14ac:dyDescent="0.4">
      <c r="O1752" s="2" t="str">
        <f>IFERROR(IF($B1752="","",INDEX(所属情報!$E:$E,MATCH($A1752,所属情報!$A:$A,0))),"")</f>
        <v/>
      </c>
      <c r="P1752" s="2" t="str">
        <f t="shared" si="81"/>
        <v/>
      </c>
      <c r="Q1752" s="2" t="str">
        <f t="shared" si="82"/>
        <v/>
      </c>
      <c r="R1752" s="2" t="str">
        <f t="shared" si="83"/>
        <v/>
      </c>
      <c r="S1752" s="2" t="str">
        <f>IFERROR(IF($F1752="","",INDEX(リスト!$C:$C,MATCH($F1752,リスト!$B:$B,0))),"")</f>
        <v/>
      </c>
      <c r="T1752" s="2" t="str">
        <f>IFERROR(IF($K1752="","",INDEX(リスト!$F:$F,MATCH($K1752,リスト!$E:$E,0))),"")</f>
        <v/>
      </c>
      <c r="U1752" s="2" t="str">
        <f>IF($B1752="","",RIGHT($G1752*1000+200+COUNTIF($G$2:$G1752,$G1752),9))</f>
        <v/>
      </c>
      <c r="V1752" s="2" t="str">
        <f>IF(OR($B1752="",設定!$I$15="",設定!$I$15="独立"),"",IF($M1752="","　－　",IF($L1752="",IF(設定!$I$15="所・名","　－　・"&amp;$M1752,IF(設定!$I$15="所/名","　－　 / "&amp;$M1752,IF(設定!$I$15="(所)名","(　－　) "&amp;$M1752,IF(設定!$I$15="名・所",$M1752&amp;"・　－　",IF(設定!$I$15="名/所",$M1752&amp;" / 　－　",IF(設定!$I$15="名(所)",$M1752&amp;"(　－　)")))))),IF(設定!$I$15="所・名",INDEX(リスト!$S$2:$S$48,MATCH($L1752,リスト!$R$2:$R$48,0))&amp;"・"&amp;$M1752,IF(設定!$I$15="所/名",INDEX(リスト!$S$2:$S$48,MATCH($L1752,リスト!$R$2:$R$48,0))&amp;" / "&amp;$M1752,IF(設定!$I$15="(所)名","("&amp;INDEX(リスト!$S$2:$S$48,MATCH($L1752,リスト!$R$2:$R$48,0))&amp;") "&amp;$M1752,IF(設定!$I$15="名・所",$M1752&amp;"・"&amp;INDEX(リスト!$S$2:$S$48,MATCH($L1752,リスト!$R$2:$R$48,0)),IF(設定!$I$15="名/所",$M1752&amp;" / "&amp;INDEX(リスト!$S$2:$S$48,MATCH($L1752,リスト!$R$2:$R$48,0)),IF(設定!$I$15="名(所)",$M1752&amp;" ("&amp;INDEX(リスト!$S$2:$S$48,MATCH($L1752,リスト!$R$2:$R$48,0))&amp;")")))))))))</f>
        <v/>
      </c>
    </row>
    <row r="1753" spans="15:22" x14ac:dyDescent="0.4">
      <c r="O1753" s="2" t="str">
        <f>IFERROR(IF($B1753="","",INDEX(所属情報!$E:$E,MATCH($A1753,所属情報!$A:$A,0))),"")</f>
        <v/>
      </c>
      <c r="P1753" s="2" t="str">
        <f t="shared" si="81"/>
        <v/>
      </c>
      <c r="Q1753" s="2" t="str">
        <f t="shared" si="82"/>
        <v/>
      </c>
      <c r="R1753" s="2" t="str">
        <f t="shared" si="83"/>
        <v/>
      </c>
      <c r="S1753" s="2" t="str">
        <f>IFERROR(IF($F1753="","",INDEX(リスト!$C:$C,MATCH($F1753,リスト!$B:$B,0))),"")</f>
        <v/>
      </c>
      <c r="T1753" s="2" t="str">
        <f>IFERROR(IF($K1753="","",INDEX(リスト!$F:$F,MATCH($K1753,リスト!$E:$E,0))),"")</f>
        <v/>
      </c>
      <c r="U1753" s="2" t="str">
        <f>IF($B1753="","",RIGHT($G1753*1000+200+COUNTIF($G$2:$G1753,$G1753),9))</f>
        <v/>
      </c>
      <c r="V1753" s="2" t="str">
        <f>IF(OR($B1753="",設定!$I$15="",設定!$I$15="独立"),"",IF($M1753="","　－　",IF($L1753="",IF(設定!$I$15="所・名","　－　・"&amp;$M1753,IF(設定!$I$15="所/名","　－　 / "&amp;$M1753,IF(設定!$I$15="(所)名","(　－　) "&amp;$M1753,IF(設定!$I$15="名・所",$M1753&amp;"・　－　",IF(設定!$I$15="名/所",$M1753&amp;" / 　－　",IF(設定!$I$15="名(所)",$M1753&amp;"(　－　)")))))),IF(設定!$I$15="所・名",INDEX(リスト!$S$2:$S$48,MATCH($L1753,リスト!$R$2:$R$48,0))&amp;"・"&amp;$M1753,IF(設定!$I$15="所/名",INDEX(リスト!$S$2:$S$48,MATCH($L1753,リスト!$R$2:$R$48,0))&amp;" / "&amp;$M1753,IF(設定!$I$15="(所)名","("&amp;INDEX(リスト!$S$2:$S$48,MATCH($L1753,リスト!$R$2:$R$48,0))&amp;") "&amp;$M1753,IF(設定!$I$15="名・所",$M1753&amp;"・"&amp;INDEX(リスト!$S$2:$S$48,MATCH($L1753,リスト!$R$2:$R$48,0)),IF(設定!$I$15="名/所",$M1753&amp;" / "&amp;INDEX(リスト!$S$2:$S$48,MATCH($L1753,リスト!$R$2:$R$48,0)),IF(設定!$I$15="名(所)",$M1753&amp;" ("&amp;INDEX(リスト!$S$2:$S$48,MATCH($L1753,リスト!$R$2:$R$48,0))&amp;")")))))))))</f>
        <v/>
      </c>
    </row>
    <row r="1754" spans="15:22" x14ac:dyDescent="0.4">
      <c r="O1754" s="2" t="str">
        <f>IFERROR(IF($B1754="","",INDEX(所属情報!$E:$E,MATCH($A1754,所属情報!$A:$A,0))),"")</f>
        <v/>
      </c>
      <c r="P1754" s="2" t="str">
        <f t="shared" si="81"/>
        <v/>
      </c>
      <c r="Q1754" s="2" t="str">
        <f t="shared" si="82"/>
        <v/>
      </c>
      <c r="R1754" s="2" t="str">
        <f t="shared" si="83"/>
        <v/>
      </c>
      <c r="S1754" s="2" t="str">
        <f>IFERROR(IF($F1754="","",INDEX(リスト!$C:$C,MATCH($F1754,リスト!$B:$B,0))),"")</f>
        <v/>
      </c>
      <c r="T1754" s="2" t="str">
        <f>IFERROR(IF($K1754="","",INDEX(リスト!$F:$F,MATCH($K1754,リスト!$E:$E,0))),"")</f>
        <v/>
      </c>
      <c r="U1754" s="2" t="str">
        <f>IF($B1754="","",RIGHT($G1754*1000+200+COUNTIF($G$2:$G1754,$G1754),9))</f>
        <v/>
      </c>
      <c r="V1754" s="2" t="str">
        <f>IF(OR($B1754="",設定!$I$15="",設定!$I$15="独立"),"",IF($M1754="","　－　",IF($L1754="",IF(設定!$I$15="所・名","　－　・"&amp;$M1754,IF(設定!$I$15="所/名","　－　 / "&amp;$M1754,IF(設定!$I$15="(所)名","(　－　) "&amp;$M1754,IF(設定!$I$15="名・所",$M1754&amp;"・　－　",IF(設定!$I$15="名/所",$M1754&amp;" / 　－　",IF(設定!$I$15="名(所)",$M1754&amp;"(　－　)")))))),IF(設定!$I$15="所・名",INDEX(リスト!$S$2:$S$48,MATCH($L1754,リスト!$R$2:$R$48,0))&amp;"・"&amp;$M1754,IF(設定!$I$15="所/名",INDEX(リスト!$S$2:$S$48,MATCH($L1754,リスト!$R$2:$R$48,0))&amp;" / "&amp;$M1754,IF(設定!$I$15="(所)名","("&amp;INDEX(リスト!$S$2:$S$48,MATCH($L1754,リスト!$R$2:$R$48,0))&amp;") "&amp;$M1754,IF(設定!$I$15="名・所",$M1754&amp;"・"&amp;INDEX(リスト!$S$2:$S$48,MATCH($L1754,リスト!$R$2:$R$48,0)),IF(設定!$I$15="名/所",$M1754&amp;" / "&amp;INDEX(リスト!$S$2:$S$48,MATCH($L1754,リスト!$R$2:$R$48,0)),IF(設定!$I$15="名(所)",$M1754&amp;" ("&amp;INDEX(リスト!$S$2:$S$48,MATCH($L1754,リスト!$R$2:$R$48,0))&amp;")")))))))))</f>
        <v/>
      </c>
    </row>
    <row r="1755" spans="15:22" x14ac:dyDescent="0.4">
      <c r="O1755" s="2" t="str">
        <f>IFERROR(IF($B1755="","",INDEX(所属情報!$E:$E,MATCH($A1755,所属情報!$A:$A,0))),"")</f>
        <v/>
      </c>
      <c r="P1755" s="2" t="str">
        <f t="shared" si="81"/>
        <v/>
      </c>
      <c r="Q1755" s="2" t="str">
        <f t="shared" si="82"/>
        <v/>
      </c>
      <c r="R1755" s="2" t="str">
        <f t="shared" si="83"/>
        <v/>
      </c>
      <c r="S1755" s="2" t="str">
        <f>IFERROR(IF($F1755="","",INDEX(リスト!$C:$C,MATCH($F1755,リスト!$B:$B,0))),"")</f>
        <v/>
      </c>
      <c r="T1755" s="2" t="str">
        <f>IFERROR(IF($K1755="","",INDEX(リスト!$F:$F,MATCH($K1755,リスト!$E:$E,0))),"")</f>
        <v/>
      </c>
      <c r="U1755" s="2" t="str">
        <f>IF($B1755="","",RIGHT($G1755*1000+200+COUNTIF($G$2:$G1755,$G1755),9))</f>
        <v/>
      </c>
      <c r="V1755" s="2" t="str">
        <f>IF(OR($B1755="",設定!$I$15="",設定!$I$15="独立"),"",IF($M1755="","　－　",IF($L1755="",IF(設定!$I$15="所・名","　－　・"&amp;$M1755,IF(設定!$I$15="所/名","　－　 / "&amp;$M1755,IF(設定!$I$15="(所)名","(　－　) "&amp;$M1755,IF(設定!$I$15="名・所",$M1755&amp;"・　－　",IF(設定!$I$15="名/所",$M1755&amp;" / 　－　",IF(設定!$I$15="名(所)",$M1755&amp;"(　－　)")))))),IF(設定!$I$15="所・名",INDEX(リスト!$S$2:$S$48,MATCH($L1755,リスト!$R$2:$R$48,0))&amp;"・"&amp;$M1755,IF(設定!$I$15="所/名",INDEX(リスト!$S$2:$S$48,MATCH($L1755,リスト!$R$2:$R$48,0))&amp;" / "&amp;$M1755,IF(設定!$I$15="(所)名","("&amp;INDEX(リスト!$S$2:$S$48,MATCH($L1755,リスト!$R$2:$R$48,0))&amp;") "&amp;$M1755,IF(設定!$I$15="名・所",$M1755&amp;"・"&amp;INDEX(リスト!$S$2:$S$48,MATCH($L1755,リスト!$R$2:$R$48,0)),IF(設定!$I$15="名/所",$M1755&amp;" / "&amp;INDEX(リスト!$S$2:$S$48,MATCH($L1755,リスト!$R$2:$R$48,0)),IF(設定!$I$15="名(所)",$M1755&amp;" ("&amp;INDEX(リスト!$S$2:$S$48,MATCH($L1755,リスト!$R$2:$R$48,0))&amp;")")))))))))</f>
        <v/>
      </c>
    </row>
    <row r="1756" spans="15:22" x14ac:dyDescent="0.4">
      <c r="O1756" s="2" t="str">
        <f>IFERROR(IF($B1756="","",INDEX(所属情報!$E:$E,MATCH($A1756,所属情報!$A:$A,0))),"")</f>
        <v/>
      </c>
      <c r="P1756" s="2" t="str">
        <f t="shared" si="81"/>
        <v/>
      </c>
      <c r="Q1756" s="2" t="str">
        <f t="shared" si="82"/>
        <v/>
      </c>
      <c r="R1756" s="2" t="str">
        <f t="shared" si="83"/>
        <v/>
      </c>
      <c r="S1756" s="2" t="str">
        <f>IFERROR(IF($F1756="","",INDEX(リスト!$C:$C,MATCH($F1756,リスト!$B:$B,0))),"")</f>
        <v/>
      </c>
      <c r="T1756" s="2" t="str">
        <f>IFERROR(IF($K1756="","",INDEX(リスト!$F:$F,MATCH($K1756,リスト!$E:$E,0))),"")</f>
        <v/>
      </c>
      <c r="U1756" s="2" t="str">
        <f>IF($B1756="","",RIGHT($G1756*1000+200+COUNTIF($G$2:$G1756,$G1756),9))</f>
        <v/>
      </c>
      <c r="V1756" s="2" t="str">
        <f>IF(OR($B1756="",設定!$I$15="",設定!$I$15="独立"),"",IF($M1756="","　－　",IF($L1756="",IF(設定!$I$15="所・名","　－　・"&amp;$M1756,IF(設定!$I$15="所/名","　－　 / "&amp;$M1756,IF(設定!$I$15="(所)名","(　－　) "&amp;$M1756,IF(設定!$I$15="名・所",$M1756&amp;"・　－　",IF(設定!$I$15="名/所",$M1756&amp;" / 　－　",IF(設定!$I$15="名(所)",$M1756&amp;"(　－　)")))))),IF(設定!$I$15="所・名",INDEX(リスト!$S$2:$S$48,MATCH($L1756,リスト!$R$2:$R$48,0))&amp;"・"&amp;$M1756,IF(設定!$I$15="所/名",INDEX(リスト!$S$2:$S$48,MATCH($L1756,リスト!$R$2:$R$48,0))&amp;" / "&amp;$M1756,IF(設定!$I$15="(所)名","("&amp;INDEX(リスト!$S$2:$S$48,MATCH($L1756,リスト!$R$2:$R$48,0))&amp;") "&amp;$M1756,IF(設定!$I$15="名・所",$M1756&amp;"・"&amp;INDEX(リスト!$S$2:$S$48,MATCH($L1756,リスト!$R$2:$R$48,0)),IF(設定!$I$15="名/所",$M1756&amp;" / "&amp;INDEX(リスト!$S$2:$S$48,MATCH($L1756,リスト!$R$2:$R$48,0)),IF(設定!$I$15="名(所)",$M1756&amp;" ("&amp;INDEX(リスト!$S$2:$S$48,MATCH($L1756,リスト!$R$2:$R$48,0))&amp;")")))))))))</f>
        <v/>
      </c>
    </row>
    <row r="1757" spans="15:22" x14ac:dyDescent="0.4">
      <c r="O1757" s="2" t="str">
        <f>IFERROR(IF($B1757="","",INDEX(所属情報!$E:$E,MATCH($A1757,所属情報!$A:$A,0))),"")</f>
        <v/>
      </c>
      <c r="P1757" s="2" t="str">
        <f t="shared" si="81"/>
        <v/>
      </c>
      <c r="Q1757" s="2" t="str">
        <f t="shared" si="82"/>
        <v/>
      </c>
      <c r="R1757" s="2" t="str">
        <f t="shared" si="83"/>
        <v/>
      </c>
      <c r="S1757" s="2" t="str">
        <f>IFERROR(IF($F1757="","",INDEX(リスト!$C:$C,MATCH($F1757,リスト!$B:$B,0))),"")</f>
        <v/>
      </c>
      <c r="T1757" s="2" t="str">
        <f>IFERROR(IF($K1757="","",INDEX(リスト!$F:$F,MATCH($K1757,リスト!$E:$E,0))),"")</f>
        <v/>
      </c>
      <c r="U1757" s="2" t="str">
        <f>IF($B1757="","",RIGHT($G1757*1000+200+COUNTIF($G$2:$G1757,$G1757),9))</f>
        <v/>
      </c>
      <c r="V1757" s="2" t="str">
        <f>IF(OR($B1757="",設定!$I$15="",設定!$I$15="独立"),"",IF($M1757="","　－　",IF($L1757="",IF(設定!$I$15="所・名","　－　・"&amp;$M1757,IF(設定!$I$15="所/名","　－　 / "&amp;$M1757,IF(設定!$I$15="(所)名","(　－　) "&amp;$M1757,IF(設定!$I$15="名・所",$M1757&amp;"・　－　",IF(設定!$I$15="名/所",$M1757&amp;" / 　－　",IF(設定!$I$15="名(所)",$M1757&amp;"(　－　)")))))),IF(設定!$I$15="所・名",INDEX(リスト!$S$2:$S$48,MATCH($L1757,リスト!$R$2:$R$48,0))&amp;"・"&amp;$M1757,IF(設定!$I$15="所/名",INDEX(リスト!$S$2:$S$48,MATCH($L1757,リスト!$R$2:$R$48,0))&amp;" / "&amp;$M1757,IF(設定!$I$15="(所)名","("&amp;INDEX(リスト!$S$2:$S$48,MATCH($L1757,リスト!$R$2:$R$48,0))&amp;") "&amp;$M1757,IF(設定!$I$15="名・所",$M1757&amp;"・"&amp;INDEX(リスト!$S$2:$S$48,MATCH($L1757,リスト!$R$2:$R$48,0)),IF(設定!$I$15="名/所",$M1757&amp;" / "&amp;INDEX(リスト!$S$2:$S$48,MATCH($L1757,リスト!$R$2:$R$48,0)),IF(設定!$I$15="名(所)",$M1757&amp;" ("&amp;INDEX(リスト!$S$2:$S$48,MATCH($L1757,リスト!$R$2:$R$48,0))&amp;")")))))))))</f>
        <v/>
      </c>
    </row>
    <row r="1758" spans="15:22" x14ac:dyDescent="0.4">
      <c r="O1758" s="2" t="str">
        <f>IFERROR(IF($B1758="","",INDEX(所属情報!$E:$E,MATCH($A1758,所属情報!$A:$A,0))),"")</f>
        <v/>
      </c>
      <c r="P1758" s="2" t="str">
        <f t="shared" si="81"/>
        <v/>
      </c>
      <c r="Q1758" s="2" t="str">
        <f t="shared" si="82"/>
        <v/>
      </c>
      <c r="R1758" s="2" t="str">
        <f t="shared" si="83"/>
        <v/>
      </c>
      <c r="S1758" s="2" t="str">
        <f>IFERROR(IF($F1758="","",INDEX(リスト!$C:$C,MATCH($F1758,リスト!$B:$B,0))),"")</f>
        <v/>
      </c>
      <c r="T1758" s="2" t="str">
        <f>IFERROR(IF($K1758="","",INDEX(リスト!$F:$F,MATCH($K1758,リスト!$E:$E,0))),"")</f>
        <v/>
      </c>
      <c r="U1758" s="2" t="str">
        <f>IF($B1758="","",RIGHT($G1758*1000+200+COUNTIF($G$2:$G1758,$G1758),9))</f>
        <v/>
      </c>
      <c r="V1758" s="2" t="str">
        <f>IF(OR($B1758="",設定!$I$15="",設定!$I$15="独立"),"",IF($M1758="","　－　",IF($L1758="",IF(設定!$I$15="所・名","　－　・"&amp;$M1758,IF(設定!$I$15="所/名","　－　 / "&amp;$M1758,IF(設定!$I$15="(所)名","(　－　) "&amp;$M1758,IF(設定!$I$15="名・所",$M1758&amp;"・　－　",IF(設定!$I$15="名/所",$M1758&amp;" / 　－　",IF(設定!$I$15="名(所)",$M1758&amp;"(　－　)")))))),IF(設定!$I$15="所・名",INDEX(リスト!$S$2:$S$48,MATCH($L1758,リスト!$R$2:$R$48,0))&amp;"・"&amp;$M1758,IF(設定!$I$15="所/名",INDEX(リスト!$S$2:$S$48,MATCH($L1758,リスト!$R$2:$R$48,0))&amp;" / "&amp;$M1758,IF(設定!$I$15="(所)名","("&amp;INDEX(リスト!$S$2:$S$48,MATCH($L1758,リスト!$R$2:$R$48,0))&amp;") "&amp;$M1758,IF(設定!$I$15="名・所",$M1758&amp;"・"&amp;INDEX(リスト!$S$2:$S$48,MATCH($L1758,リスト!$R$2:$R$48,0)),IF(設定!$I$15="名/所",$M1758&amp;" / "&amp;INDEX(リスト!$S$2:$S$48,MATCH($L1758,リスト!$R$2:$R$48,0)),IF(設定!$I$15="名(所)",$M1758&amp;" ("&amp;INDEX(リスト!$S$2:$S$48,MATCH($L1758,リスト!$R$2:$R$48,0))&amp;")")))))))))</f>
        <v/>
      </c>
    </row>
    <row r="1759" spans="15:22" x14ac:dyDescent="0.4">
      <c r="O1759" s="2" t="str">
        <f>IFERROR(IF($B1759="","",INDEX(所属情報!$E:$E,MATCH($A1759,所属情報!$A:$A,0))),"")</f>
        <v/>
      </c>
      <c r="P1759" s="2" t="str">
        <f t="shared" si="81"/>
        <v/>
      </c>
      <c r="Q1759" s="2" t="str">
        <f t="shared" si="82"/>
        <v/>
      </c>
      <c r="R1759" s="2" t="str">
        <f t="shared" si="83"/>
        <v/>
      </c>
      <c r="S1759" s="2" t="str">
        <f>IFERROR(IF($F1759="","",INDEX(リスト!$C:$C,MATCH($F1759,リスト!$B:$B,0))),"")</f>
        <v/>
      </c>
      <c r="T1759" s="2" t="str">
        <f>IFERROR(IF($K1759="","",INDEX(リスト!$F:$F,MATCH($K1759,リスト!$E:$E,0))),"")</f>
        <v/>
      </c>
      <c r="U1759" s="2" t="str">
        <f>IF($B1759="","",RIGHT($G1759*1000+200+COUNTIF($G$2:$G1759,$G1759),9))</f>
        <v/>
      </c>
      <c r="V1759" s="2" t="str">
        <f>IF(OR($B1759="",設定!$I$15="",設定!$I$15="独立"),"",IF($M1759="","　－　",IF($L1759="",IF(設定!$I$15="所・名","　－　・"&amp;$M1759,IF(設定!$I$15="所/名","　－　 / "&amp;$M1759,IF(設定!$I$15="(所)名","(　－　) "&amp;$M1759,IF(設定!$I$15="名・所",$M1759&amp;"・　－　",IF(設定!$I$15="名/所",$M1759&amp;" / 　－　",IF(設定!$I$15="名(所)",$M1759&amp;"(　－　)")))))),IF(設定!$I$15="所・名",INDEX(リスト!$S$2:$S$48,MATCH($L1759,リスト!$R$2:$R$48,0))&amp;"・"&amp;$M1759,IF(設定!$I$15="所/名",INDEX(リスト!$S$2:$S$48,MATCH($L1759,リスト!$R$2:$R$48,0))&amp;" / "&amp;$M1759,IF(設定!$I$15="(所)名","("&amp;INDEX(リスト!$S$2:$S$48,MATCH($L1759,リスト!$R$2:$R$48,0))&amp;") "&amp;$M1759,IF(設定!$I$15="名・所",$M1759&amp;"・"&amp;INDEX(リスト!$S$2:$S$48,MATCH($L1759,リスト!$R$2:$R$48,0)),IF(設定!$I$15="名/所",$M1759&amp;" / "&amp;INDEX(リスト!$S$2:$S$48,MATCH($L1759,リスト!$R$2:$R$48,0)),IF(設定!$I$15="名(所)",$M1759&amp;" ("&amp;INDEX(リスト!$S$2:$S$48,MATCH($L1759,リスト!$R$2:$R$48,0))&amp;")")))))))))</f>
        <v/>
      </c>
    </row>
    <row r="1760" spans="15:22" x14ac:dyDescent="0.4">
      <c r="O1760" s="2" t="str">
        <f>IFERROR(IF($B1760="","",INDEX(所属情報!$E:$E,MATCH($A1760,所属情報!$A:$A,0))),"")</f>
        <v/>
      </c>
      <c r="P1760" s="2" t="str">
        <f t="shared" si="81"/>
        <v/>
      </c>
      <c r="Q1760" s="2" t="str">
        <f t="shared" si="82"/>
        <v/>
      </c>
      <c r="R1760" s="2" t="str">
        <f t="shared" si="83"/>
        <v/>
      </c>
      <c r="S1760" s="2" t="str">
        <f>IFERROR(IF($F1760="","",INDEX(リスト!$C:$C,MATCH($F1760,リスト!$B:$B,0))),"")</f>
        <v/>
      </c>
      <c r="T1760" s="2" t="str">
        <f>IFERROR(IF($K1760="","",INDEX(リスト!$F:$F,MATCH($K1760,リスト!$E:$E,0))),"")</f>
        <v/>
      </c>
      <c r="U1760" s="2" t="str">
        <f>IF($B1760="","",RIGHT($G1760*1000+200+COUNTIF($G$2:$G1760,$G1760),9))</f>
        <v/>
      </c>
      <c r="V1760" s="2" t="str">
        <f>IF(OR($B1760="",設定!$I$15="",設定!$I$15="独立"),"",IF($M1760="","　－　",IF($L1760="",IF(設定!$I$15="所・名","　－　・"&amp;$M1760,IF(設定!$I$15="所/名","　－　 / "&amp;$M1760,IF(設定!$I$15="(所)名","(　－　) "&amp;$M1760,IF(設定!$I$15="名・所",$M1760&amp;"・　－　",IF(設定!$I$15="名/所",$M1760&amp;" / 　－　",IF(設定!$I$15="名(所)",$M1760&amp;"(　－　)")))))),IF(設定!$I$15="所・名",INDEX(リスト!$S$2:$S$48,MATCH($L1760,リスト!$R$2:$R$48,0))&amp;"・"&amp;$M1760,IF(設定!$I$15="所/名",INDEX(リスト!$S$2:$S$48,MATCH($L1760,リスト!$R$2:$R$48,0))&amp;" / "&amp;$M1760,IF(設定!$I$15="(所)名","("&amp;INDEX(リスト!$S$2:$S$48,MATCH($L1760,リスト!$R$2:$R$48,0))&amp;") "&amp;$M1760,IF(設定!$I$15="名・所",$M1760&amp;"・"&amp;INDEX(リスト!$S$2:$S$48,MATCH($L1760,リスト!$R$2:$R$48,0)),IF(設定!$I$15="名/所",$M1760&amp;" / "&amp;INDEX(リスト!$S$2:$S$48,MATCH($L1760,リスト!$R$2:$R$48,0)),IF(設定!$I$15="名(所)",$M1760&amp;" ("&amp;INDEX(リスト!$S$2:$S$48,MATCH($L1760,リスト!$R$2:$R$48,0))&amp;")")))))))))</f>
        <v/>
      </c>
    </row>
    <row r="1761" spans="15:22" x14ac:dyDescent="0.4">
      <c r="O1761" s="2" t="str">
        <f>IFERROR(IF($B1761="","",INDEX(所属情報!$E:$E,MATCH($A1761,所属情報!$A:$A,0))),"")</f>
        <v/>
      </c>
      <c r="P1761" s="2" t="str">
        <f t="shared" si="81"/>
        <v/>
      </c>
      <c r="Q1761" s="2" t="str">
        <f t="shared" si="82"/>
        <v/>
      </c>
      <c r="R1761" s="2" t="str">
        <f t="shared" si="83"/>
        <v/>
      </c>
      <c r="S1761" s="2" t="str">
        <f>IFERROR(IF($F1761="","",INDEX(リスト!$C:$C,MATCH($F1761,リスト!$B:$B,0))),"")</f>
        <v/>
      </c>
      <c r="T1761" s="2" t="str">
        <f>IFERROR(IF($K1761="","",INDEX(リスト!$F:$F,MATCH($K1761,リスト!$E:$E,0))),"")</f>
        <v/>
      </c>
      <c r="U1761" s="2" t="str">
        <f>IF($B1761="","",RIGHT($G1761*1000+200+COUNTIF($G$2:$G1761,$G1761),9))</f>
        <v/>
      </c>
      <c r="V1761" s="2" t="str">
        <f>IF(OR($B1761="",設定!$I$15="",設定!$I$15="独立"),"",IF($M1761="","　－　",IF($L1761="",IF(設定!$I$15="所・名","　－　・"&amp;$M1761,IF(設定!$I$15="所/名","　－　 / "&amp;$M1761,IF(設定!$I$15="(所)名","(　－　) "&amp;$M1761,IF(設定!$I$15="名・所",$M1761&amp;"・　－　",IF(設定!$I$15="名/所",$M1761&amp;" / 　－　",IF(設定!$I$15="名(所)",$M1761&amp;"(　－　)")))))),IF(設定!$I$15="所・名",INDEX(リスト!$S$2:$S$48,MATCH($L1761,リスト!$R$2:$R$48,0))&amp;"・"&amp;$M1761,IF(設定!$I$15="所/名",INDEX(リスト!$S$2:$S$48,MATCH($L1761,リスト!$R$2:$R$48,0))&amp;" / "&amp;$M1761,IF(設定!$I$15="(所)名","("&amp;INDEX(リスト!$S$2:$S$48,MATCH($L1761,リスト!$R$2:$R$48,0))&amp;") "&amp;$M1761,IF(設定!$I$15="名・所",$M1761&amp;"・"&amp;INDEX(リスト!$S$2:$S$48,MATCH($L1761,リスト!$R$2:$R$48,0)),IF(設定!$I$15="名/所",$M1761&amp;" / "&amp;INDEX(リスト!$S$2:$S$48,MATCH($L1761,リスト!$R$2:$R$48,0)),IF(設定!$I$15="名(所)",$M1761&amp;" ("&amp;INDEX(リスト!$S$2:$S$48,MATCH($L1761,リスト!$R$2:$R$48,0))&amp;")")))))))))</f>
        <v/>
      </c>
    </row>
    <row r="1762" spans="15:22" x14ac:dyDescent="0.4">
      <c r="O1762" s="2" t="str">
        <f>IFERROR(IF($B1762="","",INDEX(所属情報!$E:$E,MATCH($A1762,所属情報!$A:$A,0))),"")</f>
        <v/>
      </c>
      <c r="P1762" s="2" t="str">
        <f t="shared" si="81"/>
        <v/>
      </c>
      <c r="Q1762" s="2" t="str">
        <f t="shared" si="82"/>
        <v/>
      </c>
      <c r="R1762" s="2" t="str">
        <f t="shared" si="83"/>
        <v/>
      </c>
      <c r="S1762" s="2" t="str">
        <f>IFERROR(IF($F1762="","",INDEX(リスト!$C:$C,MATCH($F1762,リスト!$B:$B,0))),"")</f>
        <v/>
      </c>
      <c r="T1762" s="2" t="str">
        <f>IFERROR(IF($K1762="","",INDEX(リスト!$F:$F,MATCH($K1762,リスト!$E:$E,0))),"")</f>
        <v/>
      </c>
      <c r="U1762" s="2" t="str">
        <f>IF($B1762="","",RIGHT($G1762*1000+200+COUNTIF($G$2:$G1762,$G1762),9))</f>
        <v/>
      </c>
      <c r="V1762" s="2" t="str">
        <f>IF(OR($B1762="",設定!$I$15="",設定!$I$15="独立"),"",IF($M1762="","　－　",IF($L1762="",IF(設定!$I$15="所・名","　－　・"&amp;$M1762,IF(設定!$I$15="所/名","　－　 / "&amp;$M1762,IF(設定!$I$15="(所)名","(　－　) "&amp;$M1762,IF(設定!$I$15="名・所",$M1762&amp;"・　－　",IF(設定!$I$15="名/所",$M1762&amp;" / 　－　",IF(設定!$I$15="名(所)",$M1762&amp;"(　－　)")))))),IF(設定!$I$15="所・名",INDEX(リスト!$S$2:$S$48,MATCH($L1762,リスト!$R$2:$R$48,0))&amp;"・"&amp;$M1762,IF(設定!$I$15="所/名",INDEX(リスト!$S$2:$S$48,MATCH($L1762,リスト!$R$2:$R$48,0))&amp;" / "&amp;$M1762,IF(設定!$I$15="(所)名","("&amp;INDEX(リスト!$S$2:$S$48,MATCH($L1762,リスト!$R$2:$R$48,0))&amp;") "&amp;$M1762,IF(設定!$I$15="名・所",$M1762&amp;"・"&amp;INDEX(リスト!$S$2:$S$48,MATCH($L1762,リスト!$R$2:$R$48,0)),IF(設定!$I$15="名/所",$M1762&amp;" / "&amp;INDEX(リスト!$S$2:$S$48,MATCH($L1762,リスト!$R$2:$R$48,0)),IF(設定!$I$15="名(所)",$M1762&amp;" ("&amp;INDEX(リスト!$S$2:$S$48,MATCH($L1762,リスト!$R$2:$R$48,0))&amp;")")))))))))</f>
        <v/>
      </c>
    </row>
    <row r="1763" spans="15:22" x14ac:dyDescent="0.4">
      <c r="O1763" s="2" t="str">
        <f>IFERROR(IF($B1763="","",INDEX(所属情報!$E:$E,MATCH($A1763,所属情報!$A:$A,0))),"")</f>
        <v/>
      </c>
      <c r="P1763" s="2" t="str">
        <f t="shared" si="81"/>
        <v/>
      </c>
      <c r="Q1763" s="2" t="str">
        <f t="shared" si="82"/>
        <v/>
      </c>
      <c r="R1763" s="2" t="str">
        <f t="shared" si="83"/>
        <v/>
      </c>
      <c r="S1763" s="2" t="str">
        <f>IFERROR(IF($F1763="","",INDEX(リスト!$C:$C,MATCH($F1763,リスト!$B:$B,0))),"")</f>
        <v/>
      </c>
      <c r="T1763" s="2" t="str">
        <f>IFERROR(IF($K1763="","",INDEX(リスト!$F:$F,MATCH($K1763,リスト!$E:$E,0))),"")</f>
        <v/>
      </c>
      <c r="U1763" s="2" t="str">
        <f>IF($B1763="","",RIGHT($G1763*1000+200+COUNTIF($G$2:$G1763,$G1763),9))</f>
        <v/>
      </c>
      <c r="V1763" s="2" t="str">
        <f>IF(OR($B1763="",設定!$I$15="",設定!$I$15="独立"),"",IF($M1763="","　－　",IF($L1763="",IF(設定!$I$15="所・名","　－　・"&amp;$M1763,IF(設定!$I$15="所/名","　－　 / "&amp;$M1763,IF(設定!$I$15="(所)名","(　－　) "&amp;$M1763,IF(設定!$I$15="名・所",$M1763&amp;"・　－　",IF(設定!$I$15="名/所",$M1763&amp;" / 　－　",IF(設定!$I$15="名(所)",$M1763&amp;"(　－　)")))))),IF(設定!$I$15="所・名",INDEX(リスト!$S$2:$S$48,MATCH($L1763,リスト!$R$2:$R$48,0))&amp;"・"&amp;$M1763,IF(設定!$I$15="所/名",INDEX(リスト!$S$2:$S$48,MATCH($L1763,リスト!$R$2:$R$48,0))&amp;" / "&amp;$M1763,IF(設定!$I$15="(所)名","("&amp;INDEX(リスト!$S$2:$S$48,MATCH($L1763,リスト!$R$2:$R$48,0))&amp;") "&amp;$M1763,IF(設定!$I$15="名・所",$M1763&amp;"・"&amp;INDEX(リスト!$S$2:$S$48,MATCH($L1763,リスト!$R$2:$R$48,0)),IF(設定!$I$15="名/所",$M1763&amp;" / "&amp;INDEX(リスト!$S$2:$S$48,MATCH($L1763,リスト!$R$2:$R$48,0)),IF(設定!$I$15="名(所)",$M1763&amp;" ("&amp;INDEX(リスト!$S$2:$S$48,MATCH($L1763,リスト!$R$2:$R$48,0))&amp;")")))))))))</f>
        <v/>
      </c>
    </row>
    <row r="1764" spans="15:22" x14ac:dyDescent="0.4">
      <c r="O1764" s="2" t="str">
        <f>IFERROR(IF($B1764="","",INDEX(所属情報!$E:$E,MATCH($A1764,所属情報!$A:$A,0))),"")</f>
        <v/>
      </c>
      <c r="P1764" s="2" t="str">
        <f t="shared" si="81"/>
        <v/>
      </c>
      <c r="Q1764" s="2" t="str">
        <f t="shared" si="82"/>
        <v/>
      </c>
      <c r="R1764" s="2" t="str">
        <f t="shared" si="83"/>
        <v/>
      </c>
      <c r="S1764" s="2" t="str">
        <f>IFERROR(IF($F1764="","",INDEX(リスト!$C:$C,MATCH($F1764,リスト!$B:$B,0))),"")</f>
        <v/>
      </c>
      <c r="T1764" s="2" t="str">
        <f>IFERROR(IF($K1764="","",INDEX(リスト!$F:$F,MATCH($K1764,リスト!$E:$E,0))),"")</f>
        <v/>
      </c>
      <c r="U1764" s="2" t="str">
        <f>IF($B1764="","",RIGHT($G1764*1000+200+COUNTIF($G$2:$G1764,$G1764),9))</f>
        <v/>
      </c>
      <c r="V1764" s="2" t="str">
        <f>IF(OR($B1764="",設定!$I$15="",設定!$I$15="独立"),"",IF($M1764="","　－　",IF($L1764="",IF(設定!$I$15="所・名","　－　・"&amp;$M1764,IF(設定!$I$15="所/名","　－　 / "&amp;$M1764,IF(設定!$I$15="(所)名","(　－　) "&amp;$M1764,IF(設定!$I$15="名・所",$M1764&amp;"・　－　",IF(設定!$I$15="名/所",$M1764&amp;" / 　－　",IF(設定!$I$15="名(所)",$M1764&amp;"(　－　)")))))),IF(設定!$I$15="所・名",INDEX(リスト!$S$2:$S$48,MATCH($L1764,リスト!$R$2:$R$48,0))&amp;"・"&amp;$M1764,IF(設定!$I$15="所/名",INDEX(リスト!$S$2:$S$48,MATCH($L1764,リスト!$R$2:$R$48,0))&amp;" / "&amp;$M1764,IF(設定!$I$15="(所)名","("&amp;INDEX(リスト!$S$2:$S$48,MATCH($L1764,リスト!$R$2:$R$48,0))&amp;") "&amp;$M1764,IF(設定!$I$15="名・所",$M1764&amp;"・"&amp;INDEX(リスト!$S$2:$S$48,MATCH($L1764,リスト!$R$2:$R$48,0)),IF(設定!$I$15="名/所",$M1764&amp;" / "&amp;INDEX(リスト!$S$2:$S$48,MATCH($L1764,リスト!$R$2:$R$48,0)),IF(設定!$I$15="名(所)",$M1764&amp;" ("&amp;INDEX(リスト!$S$2:$S$48,MATCH($L1764,リスト!$R$2:$R$48,0))&amp;")")))))))))</f>
        <v/>
      </c>
    </row>
    <row r="1765" spans="15:22" x14ac:dyDescent="0.4">
      <c r="O1765" s="2" t="str">
        <f>IFERROR(IF($B1765="","",INDEX(所属情報!$E:$E,MATCH($A1765,所属情報!$A:$A,0))),"")</f>
        <v/>
      </c>
      <c r="P1765" s="2" t="str">
        <f t="shared" si="81"/>
        <v/>
      </c>
      <c r="Q1765" s="2" t="str">
        <f t="shared" si="82"/>
        <v/>
      </c>
      <c r="R1765" s="2" t="str">
        <f t="shared" si="83"/>
        <v/>
      </c>
      <c r="S1765" s="2" t="str">
        <f>IFERROR(IF($F1765="","",INDEX(リスト!$C:$C,MATCH($F1765,リスト!$B:$B,0))),"")</f>
        <v/>
      </c>
      <c r="T1765" s="2" t="str">
        <f>IFERROR(IF($K1765="","",INDEX(リスト!$F:$F,MATCH($K1765,リスト!$E:$E,0))),"")</f>
        <v/>
      </c>
      <c r="U1765" s="2" t="str">
        <f>IF($B1765="","",RIGHT($G1765*1000+200+COUNTIF($G$2:$G1765,$G1765),9))</f>
        <v/>
      </c>
      <c r="V1765" s="2" t="str">
        <f>IF(OR($B1765="",設定!$I$15="",設定!$I$15="独立"),"",IF($M1765="","　－　",IF($L1765="",IF(設定!$I$15="所・名","　－　・"&amp;$M1765,IF(設定!$I$15="所/名","　－　 / "&amp;$M1765,IF(設定!$I$15="(所)名","(　－　) "&amp;$M1765,IF(設定!$I$15="名・所",$M1765&amp;"・　－　",IF(設定!$I$15="名/所",$M1765&amp;" / 　－　",IF(設定!$I$15="名(所)",$M1765&amp;"(　－　)")))))),IF(設定!$I$15="所・名",INDEX(リスト!$S$2:$S$48,MATCH($L1765,リスト!$R$2:$R$48,0))&amp;"・"&amp;$M1765,IF(設定!$I$15="所/名",INDEX(リスト!$S$2:$S$48,MATCH($L1765,リスト!$R$2:$R$48,0))&amp;" / "&amp;$M1765,IF(設定!$I$15="(所)名","("&amp;INDEX(リスト!$S$2:$S$48,MATCH($L1765,リスト!$R$2:$R$48,0))&amp;") "&amp;$M1765,IF(設定!$I$15="名・所",$M1765&amp;"・"&amp;INDEX(リスト!$S$2:$S$48,MATCH($L1765,リスト!$R$2:$R$48,0)),IF(設定!$I$15="名/所",$M1765&amp;" / "&amp;INDEX(リスト!$S$2:$S$48,MATCH($L1765,リスト!$R$2:$R$48,0)),IF(設定!$I$15="名(所)",$M1765&amp;" ("&amp;INDEX(リスト!$S$2:$S$48,MATCH($L1765,リスト!$R$2:$R$48,0))&amp;")")))))))))</f>
        <v/>
      </c>
    </row>
    <row r="1766" spans="15:22" x14ac:dyDescent="0.4">
      <c r="O1766" s="2" t="str">
        <f>IFERROR(IF($B1766="","",INDEX(所属情報!$E:$E,MATCH($A1766,所属情報!$A:$A,0))),"")</f>
        <v/>
      </c>
      <c r="P1766" s="2" t="str">
        <f t="shared" si="81"/>
        <v/>
      </c>
      <c r="Q1766" s="2" t="str">
        <f t="shared" si="82"/>
        <v/>
      </c>
      <c r="R1766" s="2" t="str">
        <f t="shared" si="83"/>
        <v/>
      </c>
      <c r="S1766" s="2" t="str">
        <f>IFERROR(IF($F1766="","",INDEX(リスト!$C:$C,MATCH($F1766,リスト!$B:$B,0))),"")</f>
        <v/>
      </c>
      <c r="T1766" s="2" t="str">
        <f>IFERROR(IF($K1766="","",INDEX(リスト!$F:$F,MATCH($K1766,リスト!$E:$E,0))),"")</f>
        <v/>
      </c>
      <c r="U1766" s="2" t="str">
        <f>IF($B1766="","",RIGHT($G1766*1000+200+COUNTIF($G$2:$G1766,$G1766),9))</f>
        <v/>
      </c>
      <c r="V1766" s="2" t="str">
        <f>IF(OR($B1766="",設定!$I$15="",設定!$I$15="独立"),"",IF($M1766="","　－　",IF($L1766="",IF(設定!$I$15="所・名","　－　・"&amp;$M1766,IF(設定!$I$15="所/名","　－　 / "&amp;$M1766,IF(設定!$I$15="(所)名","(　－　) "&amp;$M1766,IF(設定!$I$15="名・所",$M1766&amp;"・　－　",IF(設定!$I$15="名/所",$M1766&amp;" / 　－　",IF(設定!$I$15="名(所)",$M1766&amp;"(　－　)")))))),IF(設定!$I$15="所・名",INDEX(リスト!$S$2:$S$48,MATCH($L1766,リスト!$R$2:$R$48,0))&amp;"・"&amp;$M1766,IF(設定!$I$15="所/名",INDEX(リスト!$S$2:$S$48,MATCH($L1766,リスト!$R$2:$R$48,0))&amp;" / "&amp;$M1766,IF(設定!$I$15="(所)名","("&amp;INDEX(リスト!$S$2:$S$48,MATCH($L1766,リスト!$R$2:$R$48,0))&amp;") "&amp;$M1766,IF(設定!$I$15="名・所",$M1766&amp;"・"&amp;INDEX(リスト!$S$2:$S$48,MATCH($L1766,リスト!$R$2:$R$48,0)),IF(設定!$I$15="名/所",$M1766&amp;" / "&amp;INDEX(リスト!$S$2:$S$48,MATCH($L1766,リスト!$R$2:$R$48,0)),IF(設定!$I$15="名(所)",$M1766&amp;" ("&amp;INDEX(リスト!$S$2:$S$48,MATCH($L1766,リスト!$R$2:$R$48,0))&amp;")")))))))))</f>
        <v/>
      </c>
    </row>
    <row r="1767" spans="15:22" x14ac:dyDescent="0.4">
      <c r="O1767" s="2" t="str">
        <f>IFERROR(IF($B1767="","",INDEX(所属情報!$E:$E,MATCH($A1767,所属情報!$A:$A,0))),"")</f>
        <v/>
      </c>
      <c r="P1767" s="2" t="str">
        <f t="shared" si="81"/>
        <v/>
      </c>
      <c r="Q1767" s="2" t="str">
        <f t="shared" si="82"/>
        <v/>
      </c>
      <c r="R1767" s="2" t="str">
        <f t="shared" si="83"/>
        <v/>
      </c>
      <c r="S1767" s="2" t="str">
        <f>IFERROR(IF($F1767="","",INDEX(リスト!$C:$C,MATCH($F1767,リスト!$B:$B,0))),"")</f>
        <v/>
      </c>
      <c r="T1767" s="2" t="str">
        <f>IFERROR(IF($K1767="","",INDEX(リスト!$F:$F,MATCH($K1767,リスト!$E:$E,0))),"")</f>
        <v/>
      </c>
      <c r="U1767" s="2" t="str">
        <f>IF($B1767="","",RIGHT($G1767*1000+200+COUNTIF($G$2:$G1767,$G1767),9))</f>
        <v/>
      </c>
      <c r="V1767" s="2" t="str">
        <f>IF(OR($B1767="",設定!$I$15="",設定!$I$15="独立"),"",IF($M1767="","　－　",IF($L1767="",IF(設定!$I$15="所・名","　－　・"&amp;$M1767,IF(設定!$I$15="所/名","　－　 / "&amp;$M1767,IF(設定!$I$15="(所)名","(　－　) "&amp;$M1767,IF(設定!$I$15="名・所",$M1767&amp;"・　－　",IF(設定!$I$15="名/所",$M1767&amp;" / 　－　",IF(設定!$I$15="名(所)",$M1767&amp;"(　－　)")))))),IF(設定!$I$15="所・名",INDEX(リスト!$S$2:$S$48,MATCH($L1767,リスト!$R$2:$R$48,0))&amp;"・"&amp;$M1767,IF(設定!$I$15="所/名",INDEX(リスト!$S$2:$S$48,MATCH($L1767,リスト!$R$2:$R$48,0))&amp;" / "&amp;$M1767,IF(設定!$I$15="(所)名","("&amp;INDEX(リスト!$S$2:$S$48,MATCH($L1767,リスト!$R$2:$R$48,0))&amp;") "&amp;$M1767,IF(設定!$I$15="名・所",$M1767&amp;"・"&amp;INDEX(リスト!$S$2:$S$48,MATCH($L1767,リスト!$R$2:$R$48,0)),IF(設定!$I$15="名/所",$M1767&amp;" / "&amp;INDEX(リスト!$S$2:$S$48,MATCH($L1767,リスト!$R$2:$R$48,0)),IF(設定!$I$15="名(所)",$M1767&amp;" ("&amp;INDEX(リスト!$S$2:$S$48,MATCH($L1767,リスト!$R$2:$R$48,0))&amp;")")))))))))</f>
        <v/>
      </c>
    </row>
    <row r="1768" spans="15:22" x14ac:dyDescent="0.4">
      <c r="O1768" s="2" t="str">
        <f>IFERROR(IF($B1768="","",INDEX(所属情報!$E:$E,MATCH($A1768,所属情報!$A:$A,0))),"")</f>
        <v/>
      </c>
      <c r="P1768" s="2" t="str">
        <f t="shared" si="81"/>
        <v/>
      </c>
      <c r="Q1768" s="2" t="str">
        <f t="shared" si="82"/>
        <v/>
      </c>
      <c r="R1768" s="2" t="str">
        <f t="shared" si="83"/>
        <v/>
      </c>
      <c r="S1768" s="2" t="str">
        <f>IFERROR(IF($F1768="","",INDEX(リスト!$C:$C,MATCH($F1768,リスト!$B:$B,0))),"")</f>
        <v/>
      </c>
      <c r="T1768" s="2" t="str">
        <f>IFERROR(IF($K1768="","",INDEX(リスト!$F:$F,MATCH($K1768,リスト!$E:$E,0))),"")</f>
        <v/>
      </c>
      <c r="U1768" s="2" t="str">
        <f>IF($B1768="","",RIGHT($G1768*1000+200+COUNTIF($G$2:$G1768,$G1768),9))</f>
        <v/>
      </c>
      <c r="V1768" s="2" t="str">
        <f>IF(OR($B1768="",設定!$I$15="",設定!$I$15="独立"),"",IF($M1768="","　－　",IF($L1768="",IF(設定!$I$15="所・名","　－　・"&amp;$M1768,IF(設定!$I$15="所/名","　－　 / "&amp;$M1768,IF(設定!$I$15="(所)名","(　－　) "&amp;$M1768,IF(設定!$I$15="名・所",$M1768&amp;"・　－　",IF(設定!$I$15="名/所",$M1768&amp;" / 　－　",IF(設定!$I$15="名(所)",$M1768&amp;"(　－　)")))))),IF(設定!$I$15="所・名",INDEX(リスト!$S$2:$S$48,MATCH($L1768,リスト!$R$2:$R$48,0))&amp;"・"&amp;$M1768,IF(設定!$I$15="所/名",INDEX(リスト!$S$2:$S$48,MATCH($L1768,リスト!$R$2:$R$48,0))&amp;" / "&amp;$M1768,IF(設定!$I$15="(所)名","("&amp;INDEX(リスト!$S$2:$S$48,MATCH($L1768,リスト!$R$2:$R$48,0))&amp;") "&amp;$M1768,IF(設定!$I$15="名・所",$M1768&amp;"・"&amp;INDEX(リスト!$S$2:$S$48,MATCH($L1768,リスト!$R$2:$R$48,0)),IF(設定!$I$15="名/所",$M1768&amp;" / "&amp;INDEX(リスト!$S$2:$S$48,MATCH($L1768,リスト!$R$2:$R$48,0)),IF(設定!$I$15="名(所)",$M1768&amp;" ("&amp;INDEX(リスト!$S$2:$S$48,MATCH($L1768,リスト!$R$2:$R$48,0))&amp;")")))))))))</f>
        <v/>
      </c>
    </row>
    <row r="1769" spans="15:22" x14ac:dyDescent="0.4">
      <c r="O1769" s="2" t="str">
        <f>IFERROR(IF($B1769="","",INDEX(所属情報!$E:$E,MATCH($A1769,所属情報!$A:$A,0))),"")</f>
        <v/>
      </c>
      <c r="P1769" s="2" t="str">
        <f t="shared" si="81"/>
        <v/>
      </c>
      <c r="Q1769" s="2" t="str">
        <f t="shared" si="82"/>
        <v/>
      </c>
      <c r="R1769" s="2" t="str">
        <f t="shared" si="83"/>
        <v/>
      </c>
      <c r="S1769" s="2" t="str">
        <f>IFERROR(IF($F1769="","",INDEX(リスト!$C:$C,MATCH($F1769,リスト!$B:$B,0))),"")</f>
        <v/>
      </c>
      <c r="T1769" s="2" t="str">
        <f>IFERROR(IF($K1769="","",INDEX(リスト!$F:$F,MATCH($K1769,リスト!$E:$E,0))),"")</f>
        <v/>
      </c>
      <c r="U1769" s="2" t="str">
        <f>IF($B1769="","",RIGHT($G1769*1000+200+COUNTIF($G$2:$G1769,$G1769),9))</f>
        <v/>
      </c>
      <c r="V1769" s="2" t="str">
        <f>IF(OR($B1769="",設定!$I$15="",設定!$I$15="独立"),"",IF($M1769="","　－　",IF($L1769="",IF(設定!$I$15="所・名","　－　・"&amp;$M1769,IF(設定!$I$15="所/名","　－　 / "&amp;$M1769,IF(設定!$I$15="(所)名","(　－　) "&amp;$M1769,IF(設定!$I$15="名・所",$M1769&amp;"・　－　",IF(設定!$I$15="名/所",$M1769&amp;" / 　－　",IF(設定!$I$15="名(所)",$M1769&amp;"(　－　)")))))),IF(設定!$I$15="所・名",INDEX(リスト!$S$2:$S$48,MATCH($L1769,リスト!$R$2:$R$48,0))&amp;"・"&amp;$M1769,IF(設定!$I$15="所/名",INDEX(リスト!$S$2:$S$48,MATCH($L1769,リスト!$R$2:$R$48,0))&amp;" / "&amp;$M1769,IF(設定!$I$15="(所)名","("&amp;INDEX(リスト!$S$2:$S$48,MATCH($L1769,リスト!$R$2:$R$48,0))&amp;") "&amp;$M1769,IF(設定!$I$15="名・所",$M1769&amp;"・"&amp;INDEX(リスト!$S$2:$S$48,MATCH($L1769,リスト!$R$2:$R$48,0)),IF(設定!$I$15="名/所",$M1769&amp;" / "&amp;INDEX(リスト!$S$2:$S$48,MATCH($L1769,リスト!$R$2:$R$48,0)),IF(設定!$I$15="名(所)",$M1769&amp;" ("&amp;INDEX(リスト!$S$2:$S$48,MATCH($L1769,リスト!$R$2:$R$48,0))&amp;")")))))))))</f>
        <v/>
      </c>
    </row>
    <row r="1770" spans="15:22" x14ac:dyDescent="0.4">
      <c r="O1770" s="2" t="str">
        <f>IFERROR(IF($B1770="","",INDEX(所属情報!$E:$E,MATCH($A1770,所属情報!$A:$A,0))),"")</f>
        <v/>
      </c>
      <c r="P1770" s="2" t="str">
        <f t="shared" si="81"/>
        <v/>
      </c>
      <c r="Q1770" s="2" t="str">
        <f t="shared" si="82"/>
        <v/>
      </c>
      <c r="R1770" s="2" t="str">
        <f t="shared" si="83"/>
        <v/>
      </c>
      <c r="S1770" s="2" t="str">
        <f>IFERROR(IF($F1770="","",INDEX(リスト!$C:$C,MATCH($F1770,リスト!$B:$B,0))),"")</f>
        <v/>
      </c>
      <c r="T1770" s="2" t="str">
        <f>IFERROR(IF($K1770="","",INDEX(リスト!$F:$F,MATCH($K1770,リスト!$E:$E,0))),"")</f>
        <v/>
      </c>
      <c r="U1770" s="2" t="str">
        <f>IF($B1770="","",RIGHT($G1770*1000+200+COUNTIF($G$2:$G1770,$G1770),9))</f>
        <v/>
      </c>
      <c r="V1770" s="2" t="str">
        <f>IF(OR($B1770="",設定!$I$15="",設定!$I$15="独立"),"",IF($M1770="","　－　",IF($L1770="",IF(設定!$I$15="所・名","　－　・"&amp;$M1770,IF(設定!$I$15="所/名","　－　 / "&amp;$M1770,IF(設定!$I$15="(所)名","(　－　) "&amp;$M1770,IF(設定!$I$15="名・所",$M1770&amp;"・　－　",IF(設定!$I$15="名/所",$M1770&amp;" / 　－　",IF(設定!$I$15="名(所)",$M1770&amp;"(　－　)")))))),IF(設定!$I$15="所・名",INDEX(リスト!$S$2:$S$48,MATCH($L1770,リスト!$R$2:$R$48,0))&amp;"・"&amp;$M1770,IF(設定!$I$15="所/名",INDEX(リスト!$S$2:$S$48,MATCH($L1770,リスト!$R$2:$R$48,0))&amp;" / "&amp;$M1770,IF(設定!$I$15="(所)名","("&amp;INDEX(リスト!$S$2:$S$48,MATCH($L1770,リスト!$R$2:$R$48,0))&amp;") "&amp;$M1770,IF(設定!$I$15="名・所",$M1770&amp;"・"&amp;INDEX(リスト!$S$2:$S$48,MATCH($L1770,リスト!$R$2:$R$48,0)),IF(設定!$I$15="名/所",$M1770&amp;" / "&amp;INDEX(リスト!$S$2:$S$48,MATCH($L1770,リスト!$R$2:$R$48,0)),IF(設定!$I$15="名(所)",$M1770&amp;" ("&amp;INDEX(リスト!$S$2:$S$48,MATCH($L1770,リスト!$R$2:$R$48,0))&amp;")")))))))))</f>
        <v/>
      </c>
    </row>
    <row r="1771" spans="15:22" x14ac:dyDescent="0.4">
      <c r="O1771" s="2" t="str">
        <f>IFERROR(IF($B1771="","",INDEX(所属情報!$E:$E,MATCH($A1771,所属情報!$A:$A,0))),"")</f>
        <v/>
      </c>
      <c r="P1771" s="2" t="str">
        <f t="shared" si="81"/>
        <v/>
      </c>
      <c r="Q1771" s="2" t="str">
        <f t="shared" si="82"/>
        <v/>
      </c>
      <c r="R1771" s="2" t="str">
        <f t="shared" si="83"/>
        <v/>
      </c>
      <c r="S1771" s="2" t="str">
        <f>IFERROR(IF($F1771="","",INDEX(リスト!$C:$C,MATCH($F1771,リスト!$B:$B,0))),"")</f>
        <v/>
      </c>
      <c r="T1771" s="2" t="str">
        <f>IFERROR(IF($K1771="","",INDEX(リスト!$F:$F,MATCH($K1771,リスト!$E:$E,0))),"")</f>
        <v/>
      </c>
      <c r="U1771" s="2" t="str">
        <f>IF($B1771="","",RIGHT($G1771*1000+200+COUNTIF($G$2:$G1771,$G1771),9))</f>
        <v/>
      </c>
      <c r="V1771" s="2" t="str">
        <f>IF(OR($B1771="",設定!$I$15="",設定!$I$15="独立"),"",IF($M1771="","　－　",IF($L1771="",IF(設定!$I$15="所・名","　－　・"&amp;$M1771,IF(設定!$I$15="所/名","　－　 / "&amp;$M1771,IF(設定!$I$15="(所)名","(　－　) "&amp;$M1771,IF(設定!$I$15="名・所",$M1771&amp;"・　－　",IF(設定!$I$15="名/所",$M1771&amp;" / 　－　",IF(設定!$I$15="名(所)",$M1771&amp;"(　－　)")))))),IF(設定!$I$15="所・名",INDEX(リスト!$S$2:$S$48,MATCH($L1771,リスト!$R$2:$R$48,0))&amp;"・"&amp;$M1771,IF(設定!$I$15="所/名",INDEX(リスト!$S$2:$S$48,MATCH($L1771,リスト!$R$2:$R$48,0))&amp;" / "&amp;$M1771,IF(設定!$I$15="(所)名","("&amp;INDEX(リスト!$S$2:$S$48,MATCH($L1771,リスト!$R$2:$R$48,0))&amp;") "&amp;$M1771,IF(設定!$I$15="名・所",$M1771&amp;"・"&amp;INDEX(リスト!$S$2:$S$48,MATCH($L1771,リスト!$R$2:$R$48,0)),IF(設定!$I$15="名/所",$M1771&amp;" / "&amp;INDEX(リスト!$S$2:$S$48,MATCH($L1771,リスト!$R$2:$R$48,0)),IF(設定!$I$15="名(所)",$M1771&amp;" ("&amp;INDEX(リスト!$S$2:$S$48,MATCH($L1771,リスト!$R$2:$R$48,0))&amp;")")))))))))</f>
        <v/>
      </c>
    </row>
    <row r="1772" spans="15:22" x14ac:dyDescent="0.4">
      <c r="O1772" s="2" t="str">
        <f>IFERROR(IF($B1772="","",INDEX(所属情報!$E:$E,MATCH($A1772,所属情報!$A:$A,0))),"")</f>
        <v/>
      </c>
      <c r="P1772" s="2" t="str">
        <f t="shared" si="81"/>
        <v/>
      </c>
      <c r="Q1772" s="2" t="str">
        <f t="shared" si="82"/>
        <v/>
      </c>
      <c r="R1772" s="2" t="str">
        <f t="shared" si="83"/>
        <v/>
      </c>
      <c r="S1772" s="2" t="str">
        <f>IFERROR(IF($F1772="","",INDEX(リスト!$C:$C,MATCH($F1772,リスト!$B:$B,0))),"")</f>
        <v/>
      </c>
      <c r="T1772" s="2" t="str">
        <f>IFERROR(IF($K1772="","",INDEX(リスト!$F:$F,MATCH($K1772,リスト!$E:$E,0))),"")</f>
        <v/>
      </c>
      <c r="U1772" s="2" t="str">
        <f>IF($B1772="","",RIGHT($G1772*1000+200+COUNTIF($G$2:$G1772,$G1772),9))</f>
        <v/>
      </c>
      <c r="V1772" s="2" t="str">
        <f>IF(OR($B1772="",設定!$I$15="",設定!$I$15="独立"),"",IF($M1772="","　－　",IF($L1772="",IF(設定!$I$15="所・名","　－　・"&amp;$M1772,IF(設定!$I$15="所/名","　－　 / "&amp;$M1772,IF(設定!$I$15="(所)名","(　－　) "&amp;$M1772,IF(設定!$I$15="名・所",$M1772&amp;"・　－　",IF(設定!$I$15="名/所",$M1772&amp;" / 　－　",IF(設定!$I$15="名(所)",$M1772&amp;"(　－　)")))))),IF(設定!$I$15="所・名",INDEX(リスト!$S$2:$S$48,MATCH($L1772,リスト!$R$2:$R$48,0))&amp;"・"&amp;$M1772,IF(設定!$I$15="所/名",INDEX(リスト!$S$2:$S$48,MATCH($L1772,リスト!$R$2:$R$48,0))&amp;" / "&amp;$M1772,IF(設定!$I$15="(所)名","("&amp;INDEX(リスト!$S$2:$S$48,MATCH($L1772,リスト!$R$2:$R$48,0))&amp;") "&amp;$M1772,IF(設定!$I$15="名・所",$M1772&amp;"・"&amp;INDEX(リスト!$S$2:$S$48,MATCH($L1772,リスト!$R$2:$R$48,0)),IF(設定!$I$15="名/所",$M1772&amp;" / "&amp;INDEX(リスト!$S$2:$S$48,MATCH($L1772,リスト!$R$2:$R$48,0)),IF(設定!$I$15="名(所)",$M1772&amp;" ("&amp;INDEX(リスト!$S$2:$S$48,MATCH($L1772,リスト!$R$2:$R$48,0))&amp;")")))))))))</f>
        <v/>
      </c>
    </row>
    <row r="1773" spans="15:22" x14ac:dyDescent="0.4">
      <c r="O1773" s="2" t="str">
        <f>IFERROR(IF($B1773="","",INDEX(所属情報!$E:$E,MATCH($A1773,所属情報!$A:$A,0))),"")</f>
        <v/>
      </c>
      <c r="P1773" s="2" t="str">
        <f t="shared" si="81"/>
        <v/>
      </c>
      <c r="Q1773" s="2" t="str">
        <f t="shared" si="82"/>
        <v/>
      </c>
      <c r="R1773" s="2" t="str">
        <f t="shared" si="83"/>
        <v/>
      </c>
      <c r="S1773" s="2" t="str">
        <f>IFERROR(IF($F1773="","",INDEX(リスト!$C:$C,MATCH($F1773,リスト!$B:$B,0))),"")</f>
        <v/>
      </c>
      <c r="T1773" s="2" t="str">
        <f>IFERROR(IF($K1773="","",INDEX(リスト!$F:$F,MATCH($K1773,リスト!$E:$E,0))),"")</f>
        <v/>
      </c>
      <c r="U1773" s="2" t="str">
        <f>IF($B1773="","",RIGHT($G1773*1000+200+COUNTIF($G$2:$G1773,$G1773),9))</f>
        <v/>
      </c>
      <c r="V1773" s="2" t="str">
        <f>IF(OR($B1773="",設定!$I$15="",設定!$I$15="独立"),"",IF($M1773="","　－　",IF($L1773="",IF(設定!$I$15="所・名","　－　・"&amp;$M1773,IF(設定!$I$15="所/名","　－　 / "&amp;$M1773,IF(設定!$I$15="(所)名","(　－　) "&amp;$M1773,IF(設定!$I$15="名・所",$M1773&amp;"・　－　",IF(設定!$I$15="名/所",$M1773&amp;" / 　－　",IF(設定!$I$15="名(所)",$M1773&amp;"(　－　)")))))),IF(設定!$I$15="所・名",INDEX(リスト!$S$2:$S$48,MATCH($L1773,リスト!$R$2:$R$48,0))&amp;"・"&amp;$M1773,IF(設定!$I$15="所/名",INDEX(リスト!$S$2:$S$48,MATCH($L1773,リスト!$R$2:$R$48,0))&amp;" / "&amp;$M1773,IF(設定!$I$15="(所)名","("&amp;INDEX(リスト!$S$2:$S$48,MATCH($L1773,リスト!$R$2:$R$48,0))&amp;") "&amp;$M1773,IF(設定!$I$15="名・所",$M1773&amp;"・"&amp;INDEX(リスト!$S$2:$S$48,MATCH($L1773,リスト!$R$2:$R$48,0)),IF(設定!$I$15="名/所",$M1773&amp;" / "&amp;INDEX(リスト!$S$2:$S$48,MATCH($L1773,リスト!$R$2:$R$48,0)),IF(設定!$I$15="名(所)",$M1773&amp;" ("&amp;INDEX(リスト!$S$2:$S$48,MATCH($L1773,リスト!$R$2:$R$48,0))&amp;")")))))))))</f>
        <v/>
      </c>
    </row>
    <row r="1774" spans="15:22" x14ac:dyDescent="0.4">
      <c r="O1774" s="2" t="str">
        <f>IFERROR(IF($B1774="","",INDEX(所属情報!$E:$E,MATCH($A1774,所属情報!$A:$A,0))),"")</f>
        <v/>
      </c>
      <c r="P1774" s="2" t="str">
        <f t="shared" si="81"/>
        <v/>
      </c>
      <c r="Q1774" s="2" t="str">
        <f t="shared" si="82"/>
        <v/>
      </c>
      <c r="R1774" s="2" t="str">
        <f t="shared" si="83"/>
        <v/>
      </c>
      <c r="S1774" s="2" t="str">
        <f>IFERROR(IF($F1774="","",INDEX(リスト!$C:$C,MATCH($F1774,リスト!$B:$B,0))),"")</f>
        <v/>
      </c>
      <c r="T1774" s="2" t="str">
        <f>IFERROR(IF($K1774="","",INDEX(リスト!$F:$F,MATCH($K1774,リスト!$E:$E,0))),"")</f>
        <v/>
      </c>
      <c r="U1774" s="2" t="str">
        <f>IF($B1774="","",RIGHT($G1774*1000+200+COUNTIF($G$2:$G1774,$G1774),9))</f>
        <v/>
      </c>
      <c r="V1774" s="2" t="str">
        <f>IF(OR($B1774="",設定!$I$15="",設定!$I$15="独立"),"",IF($M1774="","　－　",IF($L1774="",IF(設定!$I$15="所・名","　－　・"&amp;$M1774,IF(設定!$I$15="所/名","　－　 / "&amp;$M1774,IF(設定!$I$15="(所)名","(　－　) "&amp;$M1774,IF(設定!$I$15="名・所",$M1774&amp;"・　－　",IF(設定!$I$15="名/所",$M1774&amp;" / 　－　",IF(設定!$I$15="名(所)",$M1774&amp;"(　－　)")))))),IF(設定!$I$15="所・名",INDEX(リスト!$S$2:$S$48,MATCH($L1774,リスト!$R$2:$R$48,0))&amp;"・"&amp;$M1774,IF(設定!$I$15="所/名",INDEX(リスト!$S$2:$S$48,MATCH($L1774,リスト!$R$2:$R$48,0))&amp;" / "&amp;$M1774,IF(設定!$I$15="(所)名","("&amp;INDEX(リスト!$S$2:$S$48,MATCH($L1774,リスト!$R$2:$R$48,0))&amp;") "&amp;$M1774,IF(設定!$I$15="名・所",$M1774&amp;"・"&amp;INDEX(リスト!$S$2:$S$48,MATCH($L1774,リスト!$R$2:$R$48,0)),IF(設定!$I$15="名/所",$M1774&amp;" / "&amp;INDEX(リスト!$S$2:$S$48,MATCH($L1774,リスト!$R$2:$R$48,0)),IF(設定!$I$15="名(所)",$M1774&amp;" ("&amp;INDEX(リスト!$S$2:$S$48,MATCH($L1774,リスト!$R$2:$R$48,0))&amp;")")))))))))</f>
        <v/>
      </c>
    </row>
    <row r="1775" spans="15:22" x14ac:dyDescent="0.4">
      <c r="O1775" s="2" t="str">
        <f>IFERROR(IF($B1775="","",INDEX(所属情報!$E:$E,MATCH($A1775,所属情報!$A:$A,0))),"")</f>
        <v/>
      </c>
      <c r="P1775" s="2" t="str">
        <f t="shared" si="81"/>
        <v/>
      </c>
      <c r="Q1775" s="2" t="str">
        <f t="shared" si="82"/>
        <v/>
      </c>
      <c r="R1775" s="2" t="str">
        <f t="shared" si="83"/>
        <v/>
      </c>
      <c r="S1775" s="2" t="str">
        <f>IFERROR(IF($F1775="","",INDEX(リスト!$C:$C,MATCH($F1775,リスト!$B:$B,0))),"")</f>
        <v/>
      </c>
      <c r="T1775" s="2" t="str">
        <f>IFERROR(IF($K1775="","",INDEX(リスト!$F:$F,MATCH($K1775,リスト!$E:$E,0))),"")</f>
        <v/>
      </c>
      <c r="U1775" s="2" t="str">
        <f>IF($B1775="","",RIGHT($G1775*1000+200+COUNTIF($G$2:$G1775,$G1775),9))</f>
        <v/>
      </c>
      <c r="V1775" s="2" t="str">
        <f>IF(OR($B1775="",設定!$I$15="",設定!$I$15="独立"),"",IF($M1775="","　－　",IF($L1775="",IF(設定!$I$15="所・名","　－　・"&amp;$M1775,IF(設定!$I$15="所/名","　－　 / "&amp;$M1775,IF(設定!$I$15="(所)名","(　－　) "&amp;$M1775,IF(設定!$I$15="名・所",$M1775&amp;"・　－　",IF(設定!$I$15="名/所",$M1775&amp;" / 　－　",IF(設定!$I$15="名(所)",$M1775&amp;"(　－　)")))))),IF(設定!$I$15="所・名",INDEX(リスト!$S$2:$S$48,MATCH($L1775,リスト!$R$2:$R$48,0))&amp;"・"&amp;$M1775,IF(設定!$I$15="所/名",INDEX(リスト!$S$2:$S$48,MATCH($L1775,リスト!$R$2:$R$48,0))&amp;" / "&amp;$M1775,IF(設定!$I$15="(所)名","("&amp;INDEX(リスト!$S$2:$S$48,MATCH($L1775,リスト!$R$2:$R$48,0))&amp;") "&amp;$M1775,IF(設定!$I$15="名・所",$M1775&amp;"・"&amp;INDEX(リスト!$S$2:$S$48,MATCH($L1775,リスト!$R$2:$R$48,0)),IF(設定!$I$15="名/所",$M1775&amp;" / "&amp;INDEX(リスト!$S$2:$S$48,MATCH($L1775,リスト!$R$2:$R$48,0)),IF(設定!$I$15="名(所)",$M1775&amp;" ("&amp;INDEX(リスト!$S$2:$S$48,MATCH($L1775,リスト!$R$2:$R$48,0))&amp;")")))))))))</f>
        <v/>
      </c>
    </row>
    <row r="1776" spans="15:22" x14ac:dyDescent="0.4">
      <c r="O1776" s="2" t="str">
        <f>IFERROR(IF($B1776="","",INDEX(所属情報!$E:$E,MATCH($A1776,所属情報!$A:$A,0))),"")</f>
        <v/>
      </c>
      <c r="P1776" s="2" t="str">
        <f t="shared" si="81"/>
        <v/>
      </c>
      <c r="Q1776" s="2" t="str">
        <f t="shared" si="82"/>
        <v/>
      </c>
      <c r="R1776" s="2" t="str">
        <f t="shared" si="83"/>
        <v/>
      </c>
      <c r="S1776" s="2" t="str">
        <f>IFERROR(IF($F1776="","",INDEX(リスト!$C:$C,MATCH($F1776,リスト!$B:$B,0))),"")</f>
        <v/>
      </c>
      <c r="T1776" s="2" t="str">
        <f>IFERROR(IF($K1776="","",INDEX(リスト!$F:$F,MATCH($K1776,リスト!$E:$E,0))),"")</f>
        <v/>
      </c>
      <c r="U1776" s="2" t="str">
        <f>IF($B1776="","",RIGHT($G1776*1000+200+COUNTIF($G$2:$G1776,$G1776),9))</f>
        <v/>
      </c>
      <c r="V1776" s="2" t="str">
        <f>IF(OR($B1776="",設定!$I$15="",設定!$I$15="独立"),"",IF($M1776="","　－　",IF($L1776="",IF(設定!$I$15="所・名","　－　・"&amp;$M1776,IF(設定!$I$15="所/名","　－　 / "&amp;$M1776,IF(設定!$I$15="(所)名","(　－　) "&amp;$M1776,IF(設定!$I$15="名・所",$M1776&amp;"・　－　",IF(設定!$I$15="名/所",$M1776&amp;" / 　－　",IF(設定!$I$15="名(所)",$M1776&amp;"(　－　)")))))),IF(設定!$I$15="所・名",INDEX(リスト!$S$2:$S$48,MATCH($L1776,リスト!$R$2:$R$48,0))&amp;"・"&amp;$M1776,IF(設定!$I$15="所/名",INDEX(リスト!$S$2:$S$48,MATCH($L1776,リスト!$R$2:$R$48,0))&amp;" / "&amp;$M1776,IF(設定!$I$15="(所)名","("&amp;INDEX(リスト!$S$2:$S$48,MATCH($L1776,リスト!$R$2:$R$48,0))&amp;") "&amp;$M1776,IF(設定!$I$15="名・所",$M1776&amp;"・"&amp;INDEX(リスト!$S$2:$S$48,MATCH($L1776,リスト!$R$2:$R$48,0)),IF(設定!$I$15="名/所",$M1776&amp;" / "&amp;INDEX(リスト!$S$2:$S$48,MATCH($L1776,リスト!$R$2:$R$48,0)),IF(設定!$I$15="名(所)",$M1776&amp;" ("&amp;INDEX(リスト!$S$2:$S$48,MATCH($L1776,リスト!$R$2:$R$48,0))&amp;")")))))))))</f>
        <v/>
      </c>
    </row>
    <row r="1777" spans="15:22" x14ac:dyDescent="0.4">
      <c r="O1777" s="2" t="str">
        <f>IFERROR(IF($B1777="","",INDEX(所属情報!$E:$E,MATCH($A1777,所属情報!$A:$A,0))),"")</f>
        <v/>
      </c>
      <c r="P1777" s="2" t="str">
        <f t="shared" si="81"/>
        <v/>
      </c>
      <c r="Q1777" s="2" t="str">
        <f t="shared" si="82"/>
        <v/>
      </c>
      <c r="R1777" s="2" t="str">
        <f t="shared" si="83"/>
        <v/>
      </c>
      <c r="S1777" s="2" t="str">
        <f>IFERROR(IF($F1777="","",INDEX(リスト!$C:$C,MATCH($F1777,リスト!$B:$B,0))),"")</f>
        <v/>
      </c>
      <c r="T1777" s="2" t="str">
        <f>IFERROR(IF($K1777="","",INDEX(リスト!$F:$F,MATCH($K1777,リスト!$E:$E,0))),"")</f>
        <v/>
      </c>
      <c r="U1777" s="2" t="str">
        <f>IF($B1777="","",RIGHT($G1777*1000+200+COUNTIF($G$2:$G1777,$G1777),9))</f>
        <v/>
      </c>
      <c r="V1777" s="2" t="str">
        <f>IF(OR($B1777="",設定!$I$15="",設定!$I$15="独立"),"",IF($M1777="","　－　",IF($L1777="",IF(設定!$I$15="所・名","　－　・"&amp;$M1777,IF(設定!$I$15="所/名","　－　 / "&amp;$M1777,IF(設定!$I$15="(所)名","(　－　) "&amp;$M1777,IF(設定!$I$15="名・所",$M1777&amp;"・　－　",IF(設定!$I$15="名/所",$M1777&amp;" / 　－　",IF(設定!$I$15="名(所)",$M1777&amp;"(　－　)")))))),IF(設定!$I$15="所・名",INDEX(リスト!$S$2:$S$48,MATCH($L1777,リスト!$R$2:$R$48,0))&amp;"・"&amp;$M1777,IF(設定!$I$15="所/名",INDEX(リスト!$S$2:$S$48,MATCH($L1777,リスト!$R$2:$R$48,0))&amp;" / "&amp;$M1777,IF(設定!$I$15="(所)名","("&amp;INDEX(リスト!$S$2:$S$48,MATCH($L1777,リスト!$R$2:$R$48,0))&amp;") "&amp;$M1777,IF(設定!$I$15="名・所",$M1777&amp;"・"&amp;INDEX(リスト!$S$2:$S$48,MATCH($L1777,リスト!$R$2:$R$48,0)),IF(設定!$I$15="名/所",$M1777&amp;" / "&amp;INDEX(リスト!$S$2:$S$48,MATCH($L1777,リスト!$R$2:$R$48,0)),IF(設定!$I$15="名(所)",$M1777&amp;" ("&amp;INDEX(リスト!$S$2:$S$48,MATCH($L1777,リスト!$R$2:$R$48,0))&amp;")")))))))))</f>
        <v/>
      </c>
    </row>
    <row r="1778" spans="15:22" x14ac:dyDescent="0.4">
      <c r="O1778" s="2" t="str">
        <f>IFERROR(IF($B1778="","",INDEX(所属情報!$E:$E,MATCH($A1778,所属情報!$A:$A,0))),"")</f>
        <v/>
      </c>
      <c r="P1778" s="2" t="str">
        <f t="shared" si="81"/>
        <v/>
      </c>
      <c r="Q1778" s="2" t="str">
        <f t="shared" si="82"/>
        <v/>
      </c>
      <c r="R1778" s="2" t="str">
        <f t="shared" si="83"/>
        <v/>
      </c>
      <c r="S1778" s="2" t="str">
        <f>IFERROR(IF($F1778="","",INDEX(リスト!$C:$C,MATCH($F1778,リスト!$B:$B,0))),"")</f>
        <v/>
      </c>
      <c r="T1778" s="2" t="str">
        <f>IFERROR(IF($K1778="","",INDEX(リスト!$F:$F,MATCH($K1778,リスト!$E:$E,0))),"")</f>
        <v/>
      </c>
      <c r="U1778" s="2" t="str">
        <f>IF($B1778="","",RIGHT($G1778*1000+200+COUNTIF($G$2:$G1778,$G1778),9))</f>
        <v/>
      </c>
      <c r="V1778" s="2" t="str">
        <f>IF(OR($B1778="",設定!$I$15="",設定!$I$15="独立"),"",IF($M1778="","　－　",IF($L1778="",IF(設定!$I$15="所・名","　－　・"&amp;$M1778,IF(設定!$I$15="所/名","　－　 / "&amp;$M1778,IF(設定!$I$15="(所)名","(　－　) "&amp;$M1778,IF(設定!$I$15="名・所",$M1778&amp;"・　－　",IF(設定!$I$15="名/所",$M1778&amp;" / 　－　",IF(設定!$I$15="名(所)",$M1778&amp;"(　－　)")))))),IF(設定!$I$15="所・名",INDEX(リスト!$S$2:$S$48,MATCH($L1778,リスト!$R$2:$R$48,0))&amp;"・"&amp;$M1778,IF(設定!$I$15="所/名",INDEX(リスト!$S$2:$S$48,MATCH($L1778,リスト!$R$2:$R$48,0))&amp;" / "&amp;$M1778,IF(設定!$I$15="(所)名","("&amp;INDEX(リスト!$S$2:$S$48,MATCH($L1778,リスト!$R$2:$R$48,0))&amp;") "&amp;$M1778,IF(設定!$I$15="名・所",$M1778&amp;"・"&amp;INDEX(リスト!$S$2:$S$48,MATCH($L1778,リスト!$R$2:$R$48,0)),IF(設定!$I$15="名/所",$M1778&amp;" / "&amp;INDEX(リスト!$S$2:$S$48,MATCH($L1778,リスト!$R$2:$R$48,0)),IF(設定!$I$15="名(所)",$M1778&amp;" ("&amp;INDEX(リスト!$S$2:$S$48,MATCH($L1778,リスト!$R$2:$R$48,0))&amp;")")))))))))</f>
        <v/>
      </c>
    </row>
    <row r="1779" spans="15:22" x14ac:dyDescent="0.4">
      <c r="O1779" s="2" t="str">
        <f>IFERROR(IF($B1779="","",INDEX(所属情報!$E:$E,MATCH($A1779,所属情報!$A:$A,0))),"")</f>
        <v/>
      </c>
      <c r="P1779" s="2" t="str">
        <f t="shared" si="81"/>
        <v/>
      </c>
      <c r="Q1779" s="2" t="str">
        <f t="shared" si="82"/>
        <v/>
      </c>
      <c r="R1779" s="2" t="str">
        <f t="shared" si="83"/>
        <v/>
      </c>
      <c r="S1779" s="2" t="str">
        <f>IFERROR(IF($F1779="","",INDEX(リスト!$C:$C,MATCH($F1779,リスト!$B:$B,0))),"")</f>
        <v/>
      </c>
      <c r="T1779" s="2" t="str">
        <f>IFERROR(IF($K1779="","",INDEX(リスト!$F:$F,MATCH($K1779,リスト!$E:$E,0))),"")</f>
        <v/>
      </c>
      <c r="U1779" s="2" t="str">
        <f>IF($B1779="","",RIGHT($G1779*1000+200+COUNTIF($G$2:$G1779,$G1779),9))</f>
        <v/>
      </c>
      <c r="V1779" s="2" t="str">
        <f>IF(OR($B1779="",設定!$I$15="",設定!$I$15="独立"),"",IF($M1779="","　－　",IF($L1779="",IF(設定!$I$15="所・名","　－　・"&amp;$M1779,IF(設定!$I$15="所/名","　－　 / "&amp;$M1779,IF(設定!$I$15="(所)名","(　－　) "&amp;$M1779,IF(設定!$I$15="名・所",$M1779&amp;"・　－　",IF(設定!$I$15="名/所",$M1779&amp;" / 　－　",IF(設定!$I$15="名(所)",$M1779&amp;"(　－　)")))))),IF(設定!$I$15="所・名",INDEX(リスト!$S$2:$S$48,MATCH($L1779,リスト!$R$2:$R$48,0))&amp;"・"&amp;$M1779,IF(設定!$I$15="所/名",INDEX(リスト!$S$2:$S$48,MATCH($L1779,リスト!$R$2:$R$48,0))&amp;" / "&amp;$M1779,IF(設定!$I$15="(所)名","("&amp;INDEX(リスト!$S$2:$S$48,MATCH($L1779,リスト!$R$2:$R$48,0))&amp;") "&amp;$M1779,IF(設定!$I$15="名・所",$M1779&amp;"・"&amp;INDEX(リスト!$S$2:$S$48,MATCH($L1779,リスト!$R$2:$R$48,0)),IF(設定!$I$15="名/所",$M1779&amp;" / "&amp;INDEX(リスト!$S$2:$S$48,MATCH($L1779,リスト!$R$2:$R$48,0)),IF(設定!$I$15="名(所)",$M1779&amp;" ("&amp;INDEX(リスト!$S$2:$S$48,MATCH($L1779,リスト!$R$2:$R$48,0))&amp;")")))))))))</f>
        <v/>
      </c>
    </row>
    <row r="1780" spans="15:22" x14ac:dyDescent="0.4">
      <c r="O1780" s="2" t="str">
        <f>IFERROR(IF($B1780="","",INDEX(所属情報!$E:$E,MATCH($A1780,所属情報!$A:$A,0))),"")</f>
        <v/>
      </c>
      <c r="P1780" s="2" t="str">
        <f t="shared" si="81"/>
        <v/>
      </c>
      <c r="Q1780" s="2" t="str">
        <f t="shared" si="82"/>
        <v/>
      </c>
      <c r="R1780" s="2" t="str">
        <f t="shared" si="83"/>
        <v/>
      </c>
      <c r="S1780" s="2" t="str">
        <f>IFERROR(IF($F1780="","",INDEX(リスト!$C:$C,MATCH($F1780,リスト!$B:$B,0))),"")</f>
        <v/>
      </c>
      <c r="T1780" s="2" t="str">
        <f>IFERROR(IF($K1780="","",INDEX(リスト!$F:$F,MATCH($K1780,リスト!$E:$E,0))),"")</f>
        <v/>
      </c>
      <c r="U1780" s="2" t="str">
        <f>IF($B1780="","",RIGHT($G1780*1000+200+COUNTIF($G$2:$G1780,$G1780),9))</f>
        <v/>
      </c>
      <c r="V1780" s="2" t="str">
        <f>IF(OR($B1780="",設定!$I$15="",設定!$I$15="独立"),"",IF($M1780="","　－　",IF($L1780="",IF(設定!$I$15="所・名","　－　・"&amp;$M1780,IF(設定!$I$15="所/名","　－　 / "&amp;$M1780,IF(設定!$I$15="(所)名","(　－　) "&amp;$M1780,IF(設定!$I$15="名・所",$M1780&amp;"・　－　",IF(設定!$I$15="名/所",$M1780&amp;" / 　－　",IF(設定!$I$15="名(所)",$M1780&amp;"(　－　)")))))),IF(設定!$I$15="所・名",INDEX(リスト!$S$2:$S$48,MATCH($L1780,リスト!$R$2:$R$48,0))&amp;"・"&amp;$M1780,IF(設定!$I$15="所/名",INDEX(リスト!$S$2:$S$48,MATCH($L1780,リスト!$R$2:$R$48,0))&amp;" / "&amp;$M1780,IF(設定!$I$15="(所)名","("&amp;INDEX(リスト!$S$2:$S$48,MATCH($L1780,リスト!$R$2:$R$48,0))&amp;") "&amp;$M1780,IF(設定!$I$15="名・所",$M1780&amp;"・"&amp;INDEX(リスト!$S$2:$S$48,MATCH($L1780,リスト!$R$2:$R$48,0)),IF(設定!$I$15="名/所",$M1780&amp;" / "&amp;INDEX(リスト!$S$2:$S$48,MATCH($L1780,リスト!$R$2:$R$48,0)),IF(設定!$I$15="名(所)",$M1780&amp;" ("&amp;INDEX(リスト!$S$2:$S$48,MATCH($L1780,リスト!$R$2:$R$48,0))&amp;")")))))))))</f>
        <v/>
      </c>
    </row>
    <row r="1781" spans="15:22" x14ac:dyDescent="0.4">
      <c r="O1781" s="2" t="str">
        <f>IFERROR(IF($B1781="","",INDEX(所属情報!$E:$E,MATCH($A1781,所属情報!$A:$A,0))),"")</f>
        <v/>
      </c>
      <c r="P1781" s="2" t="str">
        <f t="shared" si="81"/>
        <v/>
      </c>
      <c r="Q1781" s="2" t="str">
        <f t="shared" si="82"/>
        <v/>
      </c>
      <c r="R1781" s="2" t="str">
        <f t="shared" si="83"/>
        <v/>
      </c>
      <c r="S1781" s="2" t="str">
        <f>IFERROR(IF($F1781="","",INDEX(リスト!$C:$C,MATCH($F1781,リスト!$B:$B,0))),"")</f>
        <v/>
      </c>
      <c r="T1781" s="2" t="str">
        <f>IFERROR(IF($K1781="","",INDEX(リスト!$F:$F,MATCH($K1781,リスト!$E:$E,0))),"")</f>
        <v/>
      </c>
      <c r="U1781" s="2" t="str">
        <f>IF($B1781="","",RIGHT($G1781*1000+200+COUNTIF($G$2:$G1781,$G1781),9))</f>
        <v/>
      </c>
      <c r="V1781" s="2" t="str">
        <f>IF(OR($B1781="",設定!$I$15="",設定!$I$15="独立"),"",IF($M1781="","　－　",IF($L1781="",IF(設定!$I$15="所・名","　－　・"&amp;$M1781,IF(設定!$I$15="所/名","　－　 / "&amp;$M1781,IF(設定!$I$15="(所)名","(　－　) "&amp;$M1781,IF(設定!$I$15="名・所",$M1781&amp;"・　－　",IF(設定!$I$15="名/所",$M1781&amp;" / 　－　",IF(設定!$I$15="名(所)",$M1781&amp;"(　－　)")))))),IF(設定!$I$15="所・名",INDEX(リスト!$S$2:$S$48,MATCH($L1781,リスト!$R$2:$R$48,0))&amp;"・"&amp;$M1781,IF(設定!$I$15="所/名",INDEX(リスト!$S$2:$S$48,MATCH($L1781,リスト!$R$2:$R$48,0))&amp;" / "&amp;$M1781,IF(設定!$I$15="(所)名","("&amp;INDEX(リスト!$S$2:$S$48,MATCH($L1781,リスト!$R$2:$R$48,0))&amp;") "&amp;$M1781,IF(設定!$I$15="名・所",$M1781&amp;"・"&amp;INDEX(リスト!$S$2:$S$48,MATCH($L1781,リスト!$R$2:$R$48,0)),IF(設定!$I$15="名/所",$M1781&amp;" / "&amp;INDEX(リスト!$S$2:$S$48,MATCH($L1781,リスト!$R$2:$R$48,0)),IF(設定!$I$15="名(所)",$M1781&amp;" ("&amp;INDEX(リスト!$S$2:$S$48,MATCH($L1781,リスト!$R$2:$R$48,0))&amp;")")))))))))</f>
        <v/>
      </c>
    </row>
    <row r="1782" spans="15:22" x14ac:dyDescent="0.4">
      <c r="O1782" s="2" t="str">
        <f>IFERROR(IF($B1782="","",INDEX(所属情報!$E:$E,MATCH($A1782,所属情報!$A:$A,0))),"")</f>
        <v/>
      </c>
      <c r="P1782" s="2" t="str">
        <f t="shared" si="81"/>
        <v/>
      </c>
      <c r="Q1782" s="2" t="str">
        <f t="shared" si="82"/>
        <v/>
      </c>
      <c r="R1782" s="2" t="str">
        <f t="shared" si="83"/>
        <v/>
      </c>
      <c r="S1782" s="2" t="str">
        <f>IFERROR(IF($F1782="","",INDEX(リスト!$C:$C,MATCH($F1782,リスト!$B:$B,0))),"")</f>
        <v/>
      </c>
      <c r="T1782" s="2" t="str">
        <f>IFERROR(IF($K1782="","",INDEX(リスト!$F:$F,MATCH($K1782,リスト!$E:$E,0))),"")</f>
        <v/>
      </c>
      <c r="U1782" s="2" t="str">
        <f>IF($B1782="","",RIGHT($G1782*1000+200+COUNTIF($G$2:$G1782,$G1782),9))</f>
        <v/>
      </c>
      <c r="V1782" s="2" t="str">
        <f>IF(OR($B1782="",設定!$I$15="",設定!$I$15="独立"),"",IF($M1782="","　－　",IF($L1782="",IF(設定!$I$15="所・名","　－　・"&amp;$M1782,IF(設定!$I$15="所/名","　－　 / "&amp;$M1782,IF(設定!$I$15="(所)名","(　－　) "&amp;$M1782,IF(設定!$I$15="名・所",$M1782&amp;"・　－　",IF(設定!$I$15="名/所",$M1782&amp;" / 　－　",IF(設定!$I$15="名(所)",$M1782&amp;"(　－　)")))))),IF(設定!$I$15="所・名",INDEX(リスト!$S$2:$S$48,MATCH($L1782,リスト!$R$2:$R$48,0))&amp;"・"&amp;$M1782,IF(設定!$I$15="所/名",INDEX(リスト!$S$2:$S$48,MATCH($L1782,リスト!$R$2:$R$48,0))&amp;" / "&amp;$M1782,IF(設定!$I$15="(所)名","("&amp;INDEX(リスト!$S$2:$S$48,MATCH($L1782,リスト!$R$2:$R$48,0))&amp;") "&amp;$M1782,IF(設定!$I$15="名・所",$M1782&amp;"・"&amp;INDEX(リスト!$S$2:$S$48,MATCH($L1782,リスト!$R$2:$R$48,0)),IF(設定!$I$15="名/所",$M1782&amp;" / "&amp;INDEX(リスト!$S$2:$S$48,MATCH($L1782,リスト!$R$2:$R$48,0)),IF(設定!$I$15="名(所)",$M1782&amp;" ("&amp;INDEX(リスト!$S$2:$S$48,MATCH($L1782,リスト!$R$2:$R$48,0))&amp;")")))))))))</f>
        <v/>
      </c>
    </row>
    <row r="1783" spans="15:22" x14ac:dyDescent="0.4">
      <c r="O1783" s="2" t="str">
        <f>IFERROR(IF($B1783="","",INDEX(所属情報!$E:$E,MATCH($A1783,所属情報!$A:$A,0))),"")</f>
        <v/>
      </c>
      <c r="P1783" s="2" t="str">
        <f t="shared" si="81"/>
        <v/>
      </c>
      <c r="Q1783" s="2" t="str">
        <f t="shared" si="82"/>
        <v/>
      </c>
      <c r="R1783" s="2" t="str">
        <f t="shared" si="83"/>
        <v/>
      </c>
      <c r="S1783" s="2" t="str">
        <f>IFERROR(IF($F1783="","",INDEX(リスト!$C:$C,MATCH($F1783,リスト!$B:$B,0))),"")</f>
        <v/>
      </c>
      <c r="T1783" s="2" t="str">
        <f>IFERROR(IF($K1783="","",INDEX(リスト!$F:$F,MATCH($K1783,リスト!$E:$E,0))),"")</f>
        <v/>
      </c>
      <c r="U1783" s="2" t="str">
        <f>IF($B1783="","",RIGHT($G1783*1000+200+COUNTIF($G$2:$G1783,$G1783),9))</f>
        <v/>
      </c>
      <c r="V1783" s="2" t="str">
        <f>IF(OR($B1783="",設定!$I$15="",設定!$I$15="独立"),"",IF($M1783="","　－　",IF($L1783="",IF(設定!$I$15="所・名","　－　・"&amp;$M1783,IF(設定!$I$15="所/名","　－　 / "&amp;$M1783,IF(設定!$I$15="(所)名","(　－　) "&amp;$M1783,IF(設定!$I$15="名・所",$M1783&amp;"・　－　",IF(設定!$I$15="名/所",$M1783&amp;" / 　－　",IF(設定!$I$15="名(所)",$M1783&amp;"(　－　)")))))),IF(設定!$I$15="所・名",INDEX(リスト!$S$2:$S$48,MATCH($L1783,リスト!$R$2:$R$48,0))&amp;"・"&amp;$M1783,IF(設定!$I$15="所/名",INDEX(リスト!$S$2:$S$48,MATCH($L1783,リスト!$R$2:$R$48,0))&amp;" / "&amp;$M1783,IF(設定!$I$15="(所)名","("&amp;INDEX(リスト!$S$2:$S$48,MATCH($L1783,リスト!$R$2:$R$48,0))&amp;") "&amp;$M1783,IF(設定!$I$15="名・所",$M1783&amp;"・"&amp;INDEX(リスト!$S$2:$S$48,MATCH($L1783,リスト!$R$2:$R$48,0)),IF(設定!$I$15="名/所",$M1783&amp;" / "&amp;INDEX(リスト!$S$2:$S$48,MATCH($L1783,リスト!$R$2:$R$48,0)),IF(設定!$I$15="名(所)",$M1783&amp;" ("&amp;INDEX(リスト!$S$2:$S$48,MATCH($L1783,リスト!$R$2:$R$48,0))&amp;")")))))))))</f>
        <v/>
      </c>
    </row>
    <row r="1784" spans="15:22" x14ac:dyDescent="0.4">
      <c r="O1784" s="2" t="str">
        <f>IFERROR(IF($B1784="","",INDEX(所属情報!$E:$E,MATCH($A1784,所属情報!$A:$A,0))),"")</f>
        <v/>
      </c>
      <c r="P1784" s="2" t="str">
        <f t="shared" si="81"/>
        <v/>
      </c>
      <c r="Q1784" s="2" t="str">
        <f t="shared" si="82"/>
        <v/>
      </c>
      <c r="R1784" s="2" t="str">
        <f t="shared" si="83"/>
        <v/>
      </c>
      <c r="S1784" s="2" t="str">
        <f>IFERROR(IF($F1784="","",INDEX(リスト!$C:$C,MATCH($F1784,リスト!$B:$B,0))),"")</f>
        <v/>
      </c>
      <c r="T1784" s="2" t="str">
        <f>IFERROR(IF($K1784="","",INDEX(リスト!$F:$F,MATCH($K1784,リスト!$E:$E,0))),"")</f>
        <v/>
      </c>
      <c r="U1784" s="2" t="str">
        <f>IF($B1784="","",RIGHT($G1784*1000+200+COUNTIF($G$2:$G1784,$G1784),9))</f>
        <v/>
      </c>
      <c r="V1784" s="2" t="str">
        <f>IF(OR($B1784="",設定!$I$15="",設定!$I$15="独立"),"",IF($M1784="","　－　",IF($L1784="",IF(設定!$I$15="所・名","　－　・"&amp;$M1784,IF(設定!$I$15="所/名","　－　 / "&amp;$M1784,IF(設定!$I$15="(所)名","(　－　) "&amp;$M1784,IF(設定!$I$15="名・所",$M1784&amp;"・　－　",IF(設定!$I$15="名/所",$M1784&amp;" / 　－　",IF(設定!$I$15="名(所)",$M1784&amp;"(　－　)")))))),IF(設定!$I$15="所・名",INDEX(リスト!$S$2:$S$48,MATCH($L1784,リスト!$R$2:$R$48,0))&amp;"・"&amp;$M1784,IF(設定!$I$15="所/名",INDEX(リスト!$S$2:$S$48,MATCH($L1784,リスト!$R$2:$R$48,0))&amp;" / "&amp;$M1784,IF(設定!$I$15="(所)名","("&amp;INDEX(リスト!$S$2:$S$48,MATCH($L1784,リスト!$R$2:$R$48,0))&amp;") "&amp;$M1784,IF(設定!$I$15="名・所",$M1784&amp;"・"&amp;INDEX(リスト!$S$2:$S$48,MATCH($L1784,リスト!$R$2:$R$48,0)),IF(設定!$I$15="名/所",$M1784&amp;" / "&amp;INDEX(リスト!$S$2:$S$48,MATCH($L1784,リスト!$R$2:$R$48,0)),IF(設定!$I$15="名(所)",$M1784&amp;" ("&amp;INDEX(リスト!$S$2:$S$48,MATCH($L1784,リスト!$R$2:$R$48,0))&amp;")")))))))))</f>
        <v/>
      </c>
    </row>
    <row r="1785" spans="15:22" x14ac:dyDescent="0.4">
      <c r="O1785" s="2" t="str">
        <f>IFERROR(IF($B1785="","",INDEX(所属情報!$E:$E,MATCH($A1785,所属情報!$A:$A,0))),"")</f>
        <v/>
      </c>
      <c r="P1785" s="2" t="str">
        <f t="shared" si="81"/>
        <v/>
      </c>
      <c r="Q1785" s="2" t="str">
        <f t="shared" si="82"/>
        <v/>
      </c>
      <c r="R1785" s="2" t="str">
        <f t="shared" si="83"/>
        <v/>
      </c>
      <c r="S1785" s="2" t="str">
        <f>IFERROR(IF($F1785="","",INDEX(リスト!$C:$C,MATCH($F1785,リスト!$B:$B,0))),"")</f>
        <v/>
      </c>
      <c r="T1785" s="2" t="str">
        <f>IFERROR(IF($K1785="","",INDEX(リスト!$F:$F,MATCH($K1785,リスト!$E:$E,0))),"")</f>
        <v/>
      </c>
      <c r="U1785" s="2" t="str">
        <f>IF($B1785="","",RIGHT($G1785*1000+200+COUNTIF($G$2:$G1785,$G1785),9))</f>
        <v/>
      </c>
      <c r="V1785" s="2" t="str">
        <f>IF(OR($B1785="",設定!$I$15="",設定!$I$15="独立"),"",IF($M1785="","　－　",IF($L1785="",IF(設定!$I$15="所・名","　－　・"&amp;$M1785,IF(設定!$I$15="所/名","　－　 / "&amp;$M1785,IF(設定!$I$15="(所)名","(　－　) "&amp;$M1785,IF(設定!$I$15="名・所",$M1785&amp;"・　－　",IF(設定!$I$15="名/所",$M1785&amp;" / 　－　",IF(設定!$I$15="名(所)",$M1785&amp;"(　－　)")))))),IF(設定!$I$15="所・名",INDEX(リスト!$S$2:$S$48,MATCH($L1785,リスト!$R$2:$R$48,0))&amp;"・"&amp;$M1785,IF(設定!$I$15="所/名",INDEX(リスト!$S$2:$S$48,MATCH($L1785,リスト!$R$2:$R$48,0))&amp;" / "&amp;$M1785,IF(設定!$I$15="(所)名","("&amp;INDEX(リスト!$S$2:$S$48,MATCH($L1785,リスト!$R$2:$R$48,0))&amp;") "&amp;$M1785,IF(設定!$I$15="名・所",$M1785&amp;"・"&amp;INDEX(リスト!$S$2:$S$48,MATCH($L1785,リスト!$R$2:$R$48,0)),IF(設定!$I$15="名/所",$M1785&amp;" / "&amp;INDEX(リスト!$S$2:$S$48,MATCH($L1785,リスト!$R$2:$R$48,0)),IF(設定!$I$15="名(所)",$M1785&amp;" ("&amp;INDEX(リスト!$S$2:$S$48,MATCH($L1785,リスト!$R$2:$R$48,0))&amp;")")))))))))</f>
        <v/>
      </c>
    </row>
    <row r="1786" spans="15:22" x14ac:dyDescent="0.4">
      <c r="O1786" s="2" t="str">
        <f>IFERROR(IF($B1786="","",INDEX(所属情報!$E:$E,MATCH($A1786,所属情報!$A:$A,0))),"")</f>
        <v/>
      </c>
      <c r="P1786" s="2" t="str">
        <f t="shared" si="81"/>
        <v/>
      </c>
      <c r="Q1786" s="2" t="str">
        <f t="shared" si="82"/>
        <v/>
      </c>
      <c r="R1786" s="2" t="str">
        <f t="shared" si="83"/>
        <v/>
      </c>
      <c r="S1786" s="2" t="str">
        <f>IFERROR(IF($F1786="","",INDEX(リスト!$C:$C,MATCH($F1786,リスト!$B:$B,0))),"")</f>
        <v/>
      </c>
      <c r="T1786" s="2" t="str">
        <f>IFERROR(IF($K1786="","",INDEX(リスト!$F:$F,MATCH($K1786,リスト!$E:$E,0))),"")</f>
        <v/>
      </c>
      <c r="U1786" s="2" t="str">
        <f>IF($B1786="","",RIGHT($G1786*1000+200+COUNTIF($G$2:$G1786,$G1786),9))</f>
        <v/>
      </c>
      <c r="V1786" s="2" t="str">
        <f>IF(OR($B1786="",設定!$I$15="",設定!$I$15="独立"),"",IF($M1786="","　－　",IF($L1786="",IF(設定!$I$15="所・名","　－　・"&amp;$M1786,IF(設定!$I$15="所/名","　－　 / "&amp;$M1786,IF(設定!$I$15="(所)名","(　－　) "&amp;$M1786,IF(設定!$I$15="名・所",$M1786&amp;"・　－　",IF(設定!$I$15="名/所",$M1786&amp;" / 　－　",IF(設定!$I$15="名(所)",$M1786&amp;"(　－　)")))))),IF(設定!$I$15="所・名",INDEX(リスト!$S$2:$S$48,MATCH($L1786,リスト!$R$2:$R$48,0))&amp;"・"&amp;$M1786,IF(設定!$I$15="所/名",INDEX(リスト!$S$2:$S$48,MATCH($L1786,リスト!$R$2:$R$48,0))&amp;" / "&amp;$M1786,IF(設定!$I$15="(所)名","("&amp;INDEX(リスト!$S$2:$S$48,MATCH($L1786,リスト!$R$2:$R$48,0))&amp;") "&amp;$M1786,IF(設定!$I$15="名・所",$M1786&amp;"・"&amp;INDEX(リスト!$S$2:$S$48,MATCH($L1786,リスト!$R$2:$R$48,0)),IF(設定!$I$15="名/所",$M1786&amp;" / "&amp;INDEX(リスト!$S$2:$S$48,MATCH($L1786,リスト!$R$2:$R$48,0)),IF(設定!$I$15="名(所)",$M1786&amp;" ("&amp;INDEX(リスト!$S$2:$S$48,MATCH($L1786,リスト!$R$2:$R$48,0))&amp;")")))))))))</f>
        <v/>
      </c>
    </row>
    <row r="1787" spans="15:22" x14ac:dyDescent="0.4">
      <c r="O1787" s="2" t="str">
        <f>IFERROR(IF($B1787="","",INDEX(所属情報!$E:$E,MATCH($A1787,所属情報!$A:$A,0))),"")</f>
        <v/>
      </c>
      <c r="P1787" s="2" t="str">
        <f t="shared" si="81"/>
        <v/>
      </c>
      <c r="Q1787" s="2" t="str">
        <f t="shared" si="82"/>
        <v/>
      </c>
      <c r="R1787" s="2" t="str">
        <f t="shared" si="83"/>
        <v/>
      </c>
      <c r="S1787" s="2" t="str">
        <f>IFERROR(IF($F1787="","",INDEX(リスト!$C:$C,MATCH($F1787,リスト!$B:$B,0))),"")</f>
        <v/>
      </c>
      <c r="T1787" s="2" t="str">
        <f>IFERROR(IF($K1787="","",INDEX(リスト!$F:$F,MATCH($K1787,リスト!$E:$E,0))),"")</f>
        <v/>
      </c>
      <c r="U1787" s="2" t="str">
        <f>IF($B1787="","",RIGHT($G1787*1000+200+COUNTIF($G$2:$G1787,$G1787),9))</f>
        <v/>
      </c>
      <c r="V1787" s="2" t="str">
        <f>IF(OR($B1787="",設定!$I$15="",設定!$I$15="独立"),"",IF($M1787="","　－　",IF($L1787="",IF(設定!$I$15="所・名","　－　・"&amp;$M1787,IF(設定!$I$15="所/名","　－　 / "&amp;$M1787,IF(設定!$I$15="(所)名","(　－　) "&amp;$M1787,IF(設定!$I$15="名・所",$M1787&amp;"・　－　",IF(設定!$I$15="名/所",$M1787&amp;" / 　－　",IF(設定!$I$15="名(所)",$M1787&amp;"(　－　)")))))),IF(設定!$I$15="所・名",INDEX(リスト!$S$2:$S$48,MATCH($L1787,リスト!$R$2:$R$48,0))&amp;"・"&amp;$M1787,IF(設定!$I$15="所/名",INDEX(リスト!$S$2:$S$48,MATCH($L1787,リスト!$R$2:$R$48,0))&amp;" / "&amp;$M1787,IF(設定!$I$15="(所)名","("&amp;INDEX(リスト!$S$2:$S$48,MATCH($L1787,リスト!$R$2:$R$48,0))&amp;") "&amp;$M1787,IF(設定!$I$15="名・所",$M1787&amp;"・"&amp;INDEX(リスト!$S$2:$S$48,MATCH($L1787,リスト!$R$2:$R$48,0)),IF(設定!$I$15="名/所",$M1787&amp;" / "&amp;INDEX(リスト!$S$2:$S$48,MATCH($L1787,リスト!$R$2:$R$48,0)),IF(設定!$I$15="名(所)",$M1787&amp;" ("&amp;INDEX(リスト!$S$2:$S$48,MATCH($L1787,リスト!$R$2:$R$48,0))&amp;")")))))))))</f>
        <v/>
      </c>
    </row>
    <row r="1788" spans="15:22" x14ac:dyDescent="0.4">
      <c r="O1788" s="2" t="str">
        <f>IFERROR(IF($B1788="","",INDEX(所属情報!$E:$E,MATCH($A1788,所属情報!$A:$A,0))),"")</f>
        <v/>
      </c>
      <c r="P1788" s="2" t="str">
        <f t="shared" si="81"/>
        <v/>
      </c>
      <c r="Q1788" s="2" t="str">
        <f t="shared" si="82"/>
        <v/>
      </c>
      <c r="R1788" s="2" t="str">
        <f t="shared" si="83"/>
        <v/>
      </c>
      <c r="S1788" s="2" t="str">
        <f>IFERROR(IF($F1788="","",INDEX(リスト!$C:$C,MATCH($F1788,リスト!$B:$B,0))),"")</f>
        <v/>
      </c>
      <c r="T1788" s="2" t="str">
        <f>IFERROR(IF($K1788="","",INDEX(リスト!$F:$F,MATCH($K1788,リスト!$E:$E,0))),"")</f>
        <v/>
      </c>
      <c r="U1788" s="2" t="str">
        <f>IF($B1788="","",RIGHT($G1788*1000+200+COUNTIF($G$2:$G1788,$G1788),9))</f>
        <v/>
      </c>
      <c r="V1788" s="2" t="str">
        <f>IF(OR($B1788="",設定!$I$15="",設定!$I$15="独立"),"",IF($M1788="","　－　",IF($L1788="",IF(設定!$I$15="所・名","　－　・"&amp;$M1788,IF(設定!$I$15="所/名","　－　 / "&amp;$M1788,IF(設定!$I$15="(所)名","(　－　) "&amp;$M1788,IF(設定!$I$15="名・所",$M1788&amp;"・　－　",IF(設定!$I$15="名/所",$M1788&amp;" / 　－　",IF(設定!$I$15="名(所)",$M1788&amp;"(　－　)")))))),IF(設定!$I$15="所・名",INDEX(リスト!$S$2:$S$48,MATCH($L1788,リスト!$R$2:$R$48,0))&amp;"・"&amp;$M1788,IF(設定!$I$15="所/名",INDEX(リスト!$S$2:$S$48,MATCH($L1788,リスト!$R$2:$R$48,0))&amp;" / "&amp;$M1788,IF(設定!$I$15="(所)名","("&amp;INDEX(リスト!$S$2:$S$48,MATCH($L1788,リスト!$R$2:$R$48,0))&amp;") "&amp;$M1788,IF(設定!$I$15="名・所",$M1788&amp;"・"&amp;INDEX(リスト!$S$2:$S$48,MATCH($L1788,リスト!$R$2:$R$48,0)),IF(設定!$I$15="名/所",$M1788&amp;" / "&amp;INDEX(リスト!$S$2:$S$48,MATCH($L1788,リスト!$R$2:$R$48,0)),IF(設定!$I$15="名(所)",$M1788&amp;" ("&amp;INDEX(リスト!$S$2:$S$48,MATCH($L1788,リスト!$R$2:$R$48,0))&amp;")")))))))))</f>
        <v/>
      </c>
    </row>
    <row r="1789" spans="15:22" x14ac:dyDescent="0.4">
      <c r="O1789" s="2" t="str">
        <f>IFERROR(IF($B1789="","",INDEX(所属情報!$E:$E,MATCH($A1789,所属情報!$A:$A,0))),"")</f>
        <v/>
      </c>
      <c r="P1789" s="2" t="str">
        <f t="shared" si="81"/>
        <v/>
      </c>
      <c r="Q1789" s="2" t="str">
        <f t="shared" si="82"/>
        <v/>
      </c>
      <c r="R1789" s="2" t="str">
        <f t="shared" si="83"/>
        <v/>
      </c>
      <c r="S1789" s="2" t="str">
        <f>IFERROR(IF($F1789="","",INDEX(リスト!$C:$C,MATCH($F1789,リスト!$B:$B,0))),"")</f>
        <v/>
      </c>
      <c r="T1789" s="2" t="str">
        <f>IFERROR(IF($K1789="","",INDEX(リスト!$F:$F,MATCH($K1789,リスト!$E:$E,0))),"")</f>
        <v/>
      </c>
      <c r="U1789" s="2" t="str">
        <f>IF($B1789="","",RIGHT($G1789*1000+200+COUNTIF($G$2:$G1789,$G1789),9))</f>
        <v/>
      </c>
      <c r="V1789" s="2" t="str">
        <f>IF(OR($B1789="",設定!$I$15="",設定!$I$15="独立"),"",IF($M1789="","　－　",IF($L1789="",IF(設定!$I$15="所・名","　－　・"&amp;$M1789,IF(設定!$I$15="所/名","　－　 / "&amp;$M1789,IF(設定!$I$15="(所)名","(　－　) "&amp;$M1789,IF(設定!$I$15="名・所",$M1789&amp;"・　－　",IF(設定!$I$15="名/所",$M1789&amp;" / 　－　",IF(設定!$I$15="名(所)",$M1789&amp;"(　－　)")))))),IF(設定!$I$15="所・名",INDEX(リスト!$S$2:$S$48,MATCH($L1789,リスト!$R$2:$R$48,0))&amp;"・"&amp;$M1789,IF(設定!$I$15="所/名",INDEX(リスト!$S$2:$S$48,MATCH($L1789,リスト!$R$2:$R$48,0))&amp;" / "&amp;$M1789,IF(設定!$I$15="(所)名","("&amp;INDEX(リスト!$S$2:$S$48,MATCH($L1789,リスト!$R$2:$R$48,0))&amp;") "&amp;$M1789,IF(設定!$I$15="名・所",$M1789&amp;"・"&amp;INDEX(リスト!$S$2:$S$48,MATCH($L1789,リスト!$R$2:$R$48,0)),IF(設定!$I$15="名/所",$M1789&amp;" / "&amp;INDEX(リスト!$S$2:$S$48,MATCH($L1789,リスト!$R$2:$R$48,0)),IF(設定!$I$15="名(所)",$M1789&amp;" ("&amp;INDEX(リスト!$S$2:$S$48,MATCH($L1789,リスト!$R$2:$R$48,0))&amp;")")))))))))</f>
        <v/>
      </c>
    </row>
    <row r="1790" spans="15:22" x14ac:dyDescent="0.4">
      <c r="O1790" s="2" t="str">
        <f>IFERROR(IF($B1790="","",INDEX(所属情報!$E:$E,MATCH($A1790,所属情報!$A:$A,0))),"")</f>
        <v/>
      </c>
      <c r="P1790" s="2" t="str">
        <f t="shared" si="81"/>
        <v/>
      </c>
      <c r="Q1790" s="2" t="str">
        <f t="shared" si="82"/>
        <v/>
      </c>
      <c r="R1790" s="2" t="str">
        <f t="shared" si="83"/>
        <v/>
      </c>
      <c r="S1790" s="2" t="str">
        <f>IFERROR(IF($F1790="","",INDEX(リスト!$C:$C,MATCH($F1790,リスト!$B:$B,0))),"")</f>
        <v/>
      </c>
      <c r="T1790" s="2" t="str">
        <f>IFERROR(IF($K1790="","",INDEX(リスト!$F:$F,MATCH($K1790,リスト!$E:$E,0))),"")</f>
        <v/>
      </c>
      <c r="U1790" s="2" t="str">
        <f>IF($B1790="","",RIGHT($G1790*1000+200+COUNTIF($G$2:$G1790,$G1790),9))</f>
        <v/>
      </c>
      <c r="V1790" s="2" t="str">
        <f>IF(OR($B1790="",設定!$I$15="",設定!$I$15="独立"),"",IF($M1790="","　－　",IF($L1790="",IF(設定!$I$15="所・名","　－　・"&amp;$M1790,IF(設定!$I$15="所/名","　－　 / "&amp;$M1790,IF(設定!$I$15="(所)名","(　－　) "&amp;$M1790,IF(設定!$I$15="名・所",$M1790&amp;"・　－　",IF(設定!$I$15="名/所",$M1790&amp;" / 　－　",IF(設定!$I$15="名(所)",$M1790&amp;"(　－　)")))))),IF(設定!$I$15="所・名",INDEX(リスト!$S$2:$S$48,MATCH($L1790,リスト!$R$2:$R$48,0))&amp;"・"&amp;$M1790,IF(設定!$I$15="所/名",INDEX(リスト!$S$2:$S$48,MATCH($L1790,リスト!$R$2:$R$48,0))&amp;" / "&amp;$M1790,IF(設定!$I$15="(所)名","("&amp;INDEX(リスト!$S$2:$S$48,MATCH($L1790,リスト!$R$2:$R$48,0))&amp;") "&amp;$M1790,IF(設定!$I$15="名・所",$M1790&amp;"・"&amp;INDEX(リスト!$S$2:$S$48,MATCH($L1790,リスト!$R$2:$R$48,0)),IF(設定!$I$15="名/所",$M1790&amp;" / "&amp;INDEX(リスト!$S$2:$S$48,MATCH($L1790,リスト!$R$2:$R$48,0)),IF(設定!$I$15="名(所)",$M1790&amp;" ("&amp;INDEX(リスト!$S$2:$S$48,MATCH($L1790,リスト!$R$2:$R$48,0))&amp;")")))))))))</f>
        <v/>
      </c>
    </row>
    <row r="1791" spans="15:22" x14ac:dyDescent="0.4">
      <c r="O1791" s="2" t="str">
        <f>IFERROR(IF($B1791="","",INDEX(所属情報!$E:$E,MATCH($A1791,所属情報!$A:$A,0))),"")</f>
        <v/>
      </c>
      <c r="P1791" s="2" t="str">
        <f t="shared" si="81"/>
        <v/>
      </c>
      <c r="Q1791" s="2" t="str">
        <f t="shared" si="82"/>
        <v/>
      </c>
      <c r="R1791" s="2" t="str">
        <f t="shared" si="83"/>
        <v/>
      </c>
      <c r="S1791" s="2" t="str">
        <f>IFERROR(IF($F1791="","",INDEX(リスト!$C:$C,MATCH($F1791,リスト!$B:$B,0))),"")</f>
        <v/>
      </c>
      <c r="T1791" s="2" t="str">
        <f>IFERROR(IF($K1791="","",INDEX(リスト!$F:$F,MATCH($K1791,リスト!$E:$E,0))),"")</f>
        <v/>
      </c>
      <c r="U1791" s="2" t="str">
        <f>IF($B1791="","",RIGHT($G1791*1000+200+COUNTIF($G$2:$G1791,$G1791),9))</f>
        <v/>
      </c>
      <c r="V1791" s="2" t="str">
        <f>IF(OR($B1791="",設定!$I$15="",設定!$I$15="独立"),"",IF($M1791="","　－　",IF($L1791="",IF(設定!$I$15="所・名","　－　・"&amp;$M1791,IF(設定!$I$15="所/名","　－　 / "&amp;$M1791,IF(設定!$I$15="(所)名","(　－　) "&amp;$M1791,IF(設定!$I$15="名・所",$M1791&amp;"・　－　",IF(設定!$I$15="名/所",$M1791&amp;" / 　－　",IF(設定!$I$15="名(所)",$M1791&amp;"(　－　)")))))),IF(設定!$I$15="所・名",INDEX(リスト!$S$2:$S$48,MATCH($L1791,リスト!$R$2:$R$48,0))&amp;"・"&amp;$M1791,IF(設定!$I$15="所/名",INDEX(リスト!$S$2:$S$48,MATCH($L1791,リスト!$R$2:$R$48,0))&amp;" / "&amp;$M1791,IF(設定!$I$15="(所)名","("&amp;INDEX(リスト!$S$2:$S$48,MATCH($L1791,リスト!$R$2:$R$48,0))&amp;") "&amp;$M1791,IF(設定!$I$15="名・所",$M1791&amp;"・"&amp;INDEX(リスト!$S$2:$S$48,MATCH($L1791,リスト!$R$2:$R$48,0)),IF(設定!$I$15="名/所",$M1791&amp;" / "&amp;INDEX(リスト!$S$2:$S$48,MATCH($L1791,リスト!$R$2:$R$48,0)),IF(設定!$I$15="名(所)",$M1791&amp;" ("&amp;INDEX(リスト!$S$2:$S$48,MATCH($L1791,リスト!$R$2:$R$48,0))&amp;")")))))))))</f>
        <v/>
      </c>
    </row>
    <row r="1792" spans="15:22" x14ac:dyDescent="0.4">
      <c r="O1792" s="2" t="str">
        <f>IFERROR(IF($B1792="","",INDEX(所属情報!$E:$E,MATCH($A1792,所属情報!$A:$A,0))),"")</f>
        <v/>
      </c>
      <c r="P1792" s="2" t="str">
        <f t="shared" si="81"/>
        <v/>
      </c>
      <c r="Q1792" s="2" t="str">
        <f t="shared" si="82"/>
        <v/>
      </c>
      <c r="R1792" s="2" t="str">
        <f t="shared" si="83"/>
        <v/>
      </c>
      <c r="S1792" s="2" t="str">
        <f>IFERROR(IF($F1792="","",INDEX(リスト!$C:$C,MATCH($F1792,リスト!$B:$B,0))),"")</f>
        <v/>
      </c>
      <c r="T1792" s="2" t="str">
        <f>IFERROR(IF($K1792="","",INDEX(リスト!$F:$F,MATCH($K1792,リスト!$E:$E,0))),"")</f>
        <v/>
      </c>
      <c r="U1792" s="2" t="str">
        <f>IF($B1792="","",RIGHT($G1792*1000+200+COUNTIF($G$2:$G1792,$G1792),9))</f>
        <v/>
      </c>
      <c r="V1792" s="2" t="str">
        <f>IF(OR($B1792="",設定!$I$15="",設定!$I$15="独立"),"",IF($M1792="","　－　",IF($L1792="",IF(設定!$I$15="所・名","　－　・"&amp;$M1792,IF(設定!$I$15="所/名","　－　 / "&amp;$M1792,IF(設定!$I$15="(所)名","(　－　) "&amp;$M1792,IF(設定!$I$15="名・所",$M1792&amp;"・　－　",IF(設定!$I$15="名/所",$M1792&amp;" / 　－　",IF(設定!$I$15="名(所)",$M1792&amp;"(　－　)")))))),IF(設定!$I$15="所・名",INDEX(リスト!$S$2:$S$48,MATCH($L1792,リスト!$R$2:$R$48,0))&amp;"・"&amp;$M1792,IF(設定!$I$15="所/名",INDEX(リスト!$S$2:$S$48,MATCH($L1792,リスト!$R$2:$R$48,0))&amp;" / "&amp;$M1792,IF(設定!$I$15="(所)名","("&amp;INDEX(リスト!$S$2:$S$48,MATCH($L1792,リスト!$R$2:$R$48,0))&amp;") "&amp;$M1792,IF(設定!$I$15="名・所",$M1792&amp;"・"&amp;INDEX(リスト!$S$2:$S$48,MATCH($L1792,リスト!$R$2:$R$48,0)),IF(設定!$I$15="名/所",$M1792&amp;" / "&amp;INDEX(リスト!$S$2:$S$48,MATCH($L1792,リスト!$R$2:$R$48,0)),IF(設定!$I$15="名(所)",$M1792&amp;" ("&amp;INDEX(リスト!$S$2:$S$48,MATCH($L1792,リスト!$R$2:$R$48,0))&amp;")")))))))))</f>
        <v/>
      </c>
    </row>
    <row r="1793" spans="15:22" x14ac:dyDescent="0.4">
      <c r="O1793" s="2" t="str">
        <f>IFERROR(IF($B1793="","",INDEX(所属情報!$E:$E,MATCH($A1793,所属情報!$A:$A,0))),"")</f>
        <v/>
      </c>
      <c r="P1793" s="2" t="str">
        <f t="shared" si="81"/>
        <v/>
      </c>
      <c r="Q1793" s="2" t="str">
        <f t="shared" si="82"/>
        <v/>
      </c>
      <c r="R1793" s="2" t="str">
        <f t="shared" si="83"/>
        <v/>
      </c>
      <c r="S1793" s="2" t="str">
        <f>IFERROR(IF($F1793="","",INDEX(リスト!$C:$C,MATCH($F1793,リスト!$B:$B,0))),"")</f>
        <v/>
      </c>
      <c r="T1793" s="2" t="str">
        <f>IFERROR(IF($K1793="","",INDEX(リスト!$F:$F,MATCH($K1793,リスト!$E:$E,0))),"")</f>
        <v/>
      </c>
      <c r="U1793" s="2" t="str">
        <f>IF($B1793="","",RIGHT($G1793*1000+200+COUNTIF($G$2:$G1793,$G1793),9))</f>
        <v/>
      </c>
      <c r="V1793" s="2" t="str">
        <f>IF(OR($B1793="",設定!$I$15="",設定!$I$15="独立"),"",IF($M1793="","　－　",IF($L1793="",IF(設定!$I$15="所・名","　－　・"&amp;$M1793,IF(設定!$I$15="所/名","　－　 / "&amp;$M1793,IF(設定!$I$15="(所)名","(　－　) "&amp;$M1793,IF(設定!$I$15="名・所",$M1793&amp;"・　－　",IF(設定!$I$15="名/所",$M1793&amp;" / 　－　",IF(設定!$I$15="名(所)",$M1793&amp;"(　－　)")))))),IF(設定!$I$15="所・名",INDEX(リスト!$S$2:$S$48,MATCH($L1793,リスト!$R$2:$R$48,0))&amp;"・"&amp;$M1793,IF(設定!$I$15="所/名",INDEX(リスト!$S$2:$S$48,MATCH($L1793,リスト!$R$2:$R$48,0))&amp;" / "&amp;$M1793,IF(設定!$I$15="(所)名","("&amp;INDEX(リスト!$S$2:$S$48,MATCH($L1793,リスト!$R$2:$R$48,0))&amp;") "&amp;$M1793,IF(設定!$I$15="名・所",$M1793&amp;"・"&amp;INDEX(リスト!$S$2:$S$48,MATCH($L1793,リスト!$R$2:$R$48,0)),IF(設定!$I$15="名/所",$M1793&amp;" / "&amp;INDEX(リスト!$S$2:$S$48,MATCH($L1793,リスト!$R$2:$R$48,0)),IF(設定!$I$15="名(所)",$M1793&amp;" ("&amp;INDEX(リスト!$S$2:$S$48,MATCH($L1793,リスト!$R$2:$R$48,0))&amp;")")))))))))</f>
        <v/>
      </c>
    </row>
    <row r="1794" spans="15:22" x14ac:dyDescent="0.4">
      <c r="O1794" s="2" t="str">
        <f>IFERROR(IF($B1794="","",INDEX(所属情報!$E:$E,MATCH($A1794,所属情報!$A:$A,0))),"")</f>
        <v/>
      </c>
      <c r="P1794" s="2" t="str">
        <f t="shared" si="81"/>
        <v/>
      </c>
      <c r="Q1794" s="2" t="str">
        <f t="shared" si="82"/>
        <v/>
      </c>
      <c r="R1794" s="2" t="str">
        <f t="shared" si="83"/>
        <v/>
      </c>
      <c r="S1794" s="2" t="str">
        <f>IFERROR(IF($F1794="","",INDEX(リスト!$C:$C,MATCH($F1794,リスト!$B:$B,0))),"")</f>
        <v/>
      </c>
      <c r="T1794" s="2" t="str">
        <f>IFERROR(IF($K1794="","",INDEX(リスト!$F:$F,MATCH($K1794,リスト!$E:$E,0))),"")</f>
        <v/>
      </c>
      <c r="U1794" s="2" t="str">
        <f>IF($B1794="","",RIGHT($G1794*1000+200+COUNTIF($G$2:$G1794,$G1794),9))</f>
        <v/>
      </c>
      <c r="V1794" s="2" t="str">
        <f>IF(OR($B1794="",設定!$I$15="",設定!$I$15="独立"),"",IF($M1794="","　－　",IF($L1794="",IF(設定!$I$15="所・名","　－　・"&amp;$M1794,IF(設定!$I$15="所/名","　－　 / "&amp;$M1794,IF(設定!$I$15="(所)名","(　－　) "&amp;$M1794,IF(設定!$I$15="名・所",$M1794&amp;"・　－　",IF(設定!$I$15="名/所",$M1794&amp;" / 　－　",IF(設定!$I$15="名(所)",$M1794&amp;"(　－　)")))))),IF(設定!$I$15="所・名",INDEX(リスト!$S$2:$S$48,MATCH($L1794,リスト!$R$2:$R$48,0))&amp;"・"&amp;$M1794,IF(設定!$I$15="所/名",INDEX(リスト!$S$2:$S$48,MATCH($L1794,リスト!$R$2:$R$48,0))&amp;" / "&amp;$M1794,IF(設定!$I$15="(所)名","("&amp;INDEX(リスト!$S$2:$S$48,MATCH($L1794,リスト!$R$2:$R$48,0))&amp;") "&amp;$M1794,IF(設定!$I$15="名・所",$M1794&amp;"・"&amp;INDEX(リスト!$S$2:$S$48,MATCH($L1794,リスト!$R$2:$R$48,0)),IF(設定!$I$15="名/所",$M1794&amp;" / "&amp;INDEX(リスト!$S$2:$S$48,MATCH($L1794,リスト!$R$2:$R$48,0)),IF(設定!$I$15="名(所)",$M1794&amp;" ("&amp;INDEX(リスト!$S$2:$S$48,MATCH($L1794,リスト!$R$2:$R$48,0))&amp;")")))))))))</f>
        <v/>
      </c>
    </row>
    <row r="1795" spans="15:22" x14ac:dyDescent="0.4">
      <c r="O1795" s="2" t="str">
        <f>IFERROR(IF($B1795="","",INDEX(所属情報!$E:$E,MATCH($A1795,所属情報!$A:$A,0))),"")</f>
        <v/>
      </c>
      <c r="P1795" s="2" t="str">
        <f t="shared" ref="P1795:P1858" si="84">IF($C1795="","",IF($E1795="",$C1795,$C1795&amp;" ("&amp;$E1795&amp;")"))</f>
        <v/>
      </c>
      <c r="Q1795" s="2" t="str">
        <f t="shared" ref="Q1795:Q1858" si="85">IF($D1795="","",ASC($D1795))</f>
        <v/>
      </c>
      <c r="R1795" s="2" t="str">
        <f t="shared" ref="R1795:R1858" si="86">IF($I1795="","",UPPER($I1795)&amp;" "&amp;UPPER(LEFT($J1795,1))&amp;LOWER(RIGHT($J1795,LEN($J1795)-1))&amp;" ("&amp;MID($G1795,3,2)&amp;")")</f>
        <v/>
      </c>
      <c r="S1795" s="2" t="str">
        <f>IFERROR(IF($F1795="","",INDEX(リスト!$C:$C,MATCH($F1795,リスト!$B:$B,0))),"")</f>
        <v/>
      </c>
      <c r="T1795" s="2" t="str">
        <f>IFERROR(IF($K1795="","",INDEX(リスト!$F:$F,MATCH($K1795,リスト!$E:$E,0))),"")</f>
        <v/>
      </c>
      <c r="U1795" s="2" t="str">
        <f>IF($B1795="","",RIGHT($G1795*1000+200+COUNTIF($G$2:$G1795,$G1795),9))</f>
        <v/>
      </c>
      <c r="V1795" s="2" t="str">
        <f>IF(OR($B1795="",設定!$I$15="",設定!$I$15="独立"),"",IF($M1795="","　－　",IF($L1795="",IF(設定!$I$15="所・名","　－　・"&amp;$M1795,IF(設定!$I$15="所/名","　－　 / "&amp;$M1795,IF(設定!$I$15="(所)名","(　－　) "&amp;$M1795,IF(設定!$I$15="名・所",$M1795&amp;"・　－　",IF(設定!$I$15="名/所",$M1795&amp;" / 　－　",IF(設定!$I$15="名(所)",$M1795&amp;"(　－　)")))))),IF(設定!$I$15="所・名",INDEX(リスト!$S$2:$S$48,MATCH($L1795,リスト!$R$2:$R$48,0))&amp;"・"&amp;$M1795,IF(設定!$I$15="所/名",INDEX(リスト!$S$2:$S$48,MATCH($L1795,リスト!$R$2:$R$48,0))&amp;" / "&amp;$M1795,IF(設定!$I$15="(所)名","("&amp;INDEX(リスト!$S$2:$S$48,MATCH($L1795,リスト!$R$2:$R$48,0))&amp;") "&amp;$M1795,IF(設定!$I$15="名・所",$M1795&amp;"・"&amp;INDEX(リスト!$S$2:$S$48,MATCH($L1795,リスト!$R$2:$R$48,0)),IF(設定!$I$15="名/所",$M1795&amp;" / "&amp;INDEX(リスト!$S$2:$S$48,MATCH($L1795,リスト!$R$2:$R$48,0)),IF(設定!$I$15="名(所)",$M1795&amp;" ("&amp;INDEX(リスト!$S$2:$S$48,MATCH($L1795,リスト!$R$2:$R$48,0))&amp;")")))))))))</f>
        <v/>
      </c>
    </row>
    <row r="1796" spans="15:22" x14ac:dyDescent="0.4">
      <c r="O1796" s="2" t="str">
        <f>IFERROR(IF($B1796="","",INDEX(所属情報!$E:$E,MATCH($A1796,所属情報!$A:$A,0))),"")</f>
        <v/>
      </c>
      <c r="P1796" s="2" t="str">
        <f t="shared" si="84"/>
        <v/>
      </c>
      <c r="Q1796" s="2" t="str">
        <f t="shared" si="85"/>
        <v/>
      </c>
      <c r="R1796" s="2" t="str">
        <f t="shared" si="86"/>
        <v/>
      </c>
      <c r="S1796" s="2" t="str">
        <f>IFERROR(IF($F1796="","",INDEX(リスト!$C:$C,MATCH($F1796,リスト!$B:$B,0))),"")</f>
        <v/>
      </c>
      <c r="T1796" s="2" t="str">
        <f>IFERROR(IF($K1796="","",INDEX(リスト!$F:$F,MATCH($K1796,リスト!$E:$E,0))),"")</f>
        <v/>
      </c>
      <c r="U1796" s="2" t="str">
        <f>IF($B1796="","",RIGHT($G1796*1000+200+COUNTIF($G$2:$G1796,$G1796),9))</f>
        <v/>
      </c>
      <c r="V1796" s="2" t="str">
        <f>IF(OR($B1796="",設定!$I$15="",設定!$I$15="独立"),"",IF($M1796="","　－　",IF($L1796="",IF(設定!$I$15="所・名","　－　・"&amp;$M1796,IF(設定!$I$15="所/名","　－　 / "&amp;$M1796,IF(設定!$I$15="(所)名","(　－　) "&amp;$M1796,IF(設定!$I$15="名・所",$M1796&amp;"・　－　",IF(設定!$I$15="名/所",$M1796&amp;" / 　－　",IF(設定!$I$15="名(所)",$M1796&amp;"(　－　)")))))),IF(設定!$I$15="所・名",INDEX(リスト!$S$2:$S$48,MATCH($L1796,リスト!$R$2:$R$48,0))&amp;"・"&amp;$M1796,IF(設定!$I$15="所/名",INDEX(リスト!$S$2:$S$48,MATCH($L1796,リスト!$R$2:$R$48,0))&amp;" / "&amp;$M1796,IF(設定!$I$15="(所)名","("&amp;INDEX(リスト!$S$2:$S$48,MATCH($L1796,リスト!$R$2:$R$48,0))&amp;") "&amp;$M1796,IF(設定!$I$15="名・所",$M1796&amp;"・"&amp;INDEX(リスト!$S$2:$S$48,MATCH($L1796,リスト!$R$2:$R$48,0)),IF(設定!$I$15="名/所",$M1796&amp;" / "&amp;INDEX(リスト!$S$2:$S$48,MATCH($L1796,リスト!$R$2:$R$48,0)),IF(設定!$I$15="名(所)",$M1796&amp;" ("&amp;INDEX(リスト!$S$2:$S$48,MATCH($L1796,リスト!$R$2:$R$48,0))&amp;")")))))))))</f>
        <v/>
      </c>
    </row>
    <row r="1797" spans="15:22" x14ac:dyDescent="0.4">
      <c r="O1797" s="2" t="str">
        <f>IFERROR(IF($B1797="","",INDEX(所属情報!$E:$E,MATCH($A1797,所属情報!$A:$A,0))),"")</f>
        <v/>
      </c>
      <c r="P1797" s="2" t="str">
        <f t="shared" si="84"/>
        <v/>
      </c>
      <c r="Q1797" s="2" t="str">
        <f t="shared" si="85"/>
        <v/>
      </c>
      <c r="R1797" s="2" t="str">
        <f t="shared" si="86"/>
        <v/>
      </c>
      <c r="S1797" s="2" t="str">
        <f>IFERROR(IF($F1797="","",INDEX(リスト!$C:$C,MATCH($F1797,リスト!$B:$B,0))),"")</f>
        <v/>
      </c>
      <c r="T1797" s="2" t="str">
        <f>IFERROR(IF($K1797="","",INDEX(リスト!$F:$F,MATCH($K1797,リスト!$E:$E,0))),"")</f>
        <v/>
      </c>
      <c r="U1797" s="2" t="str">
        <f>IF($B1797="","",RIGHT($G1797*1000+200+COUNTIF($G$2:$G1797,$G1797),9))</f>
        <v/>
      </c>
      <c r="V1797" s="2" t="str">
        <f>IF(OR($B1797="",設定!$I$15="",設定!$I$15="独立"),"",IF($M1797="","　－　",IF($L1797="",IF(設定!$I$15="所・名","　－　・"&amp;$M1797,IF(設定!$I$15="所/名","　－　 / "&amp;$M1797,IF(設定!$I$15="(所)名","(　－　) "&amp;$M1797,IF(設定!$I$15="名・所",$M1797&amp;"・　－　",IF(設定!$I$15="名/所",$M1797&amp;" / 　－　",IF(設定!$I$15="名(所)",$M1797&amp;"(　－　)")))))),IF(設定!$I$15="所・名",INDEX(リスト!$S$2:$S$48,MATCH($L1797,リスト!$R$2:$R$48,0))&amp;"・"&amp;$M1797,IF(設定!$I$15="所/名",INDEX(リスト!$S$2:$S$48,MATCH($L1797,リスト!$R$2:$R$48,0))&amp;" / "&amp;$M1797,IF(設定!$I$15="(所)名","("&amp;INDEX(リスト!$S$2:$S$48,MATCH($L1797,リスト!$R$2:$R$48,0))&amp;") "&amp;$M1797,IF(設定!$I$15="名・所",$M1797&amp;"・"&amp;INDEX(リスト!$S$2:$S$48,MATCH($L1797,リスト!$R$2:$R$48,0)),IF(設定!$I$15="名/所",$M1797&amp;" / "&amp;INDEX(リスト!$S$2:$S$48,MATCH($L1797,リスト!$R$2:$R$48,0)),IF(設定!$I$15="名(所)",$M1797&amp;" ("&amp;INDEX(リスト!$S$2:$S$48,MATCH($L1797,リスト!$R$2:$R$48,0))&amp;")")))))))))</f>
        <v/>
      </c>
    </row>
    <row r="1798" spans="15:22" x14ac:dyDescent="0.4">
      <c r="O1798" s="2" t="str">
        <f>IFERROR(IF($B1798="","",INDEX(所属情報!$E:$E,MATCH($A1798,所属情報!$A:$A,0))),"")</f>
        <v/>
      </c>
      <c r="P1798" s="2" t="str">
        <f t="shared" si="84"/>
        <v/>
      </c>
      <c r="Q1798" s="2" t="str">
        <f t="shared" si="85"/>
        <v/>
      </c>
      <c r="R1798" s="2" t="str">
        <f t="shared" si="86"/>
        <v/>
      </c>
      <c r="S1798" s="2" t="str">
        <f>IFERROR(IF($F1798="","",INDEX(リスト!$C:$C,MATCH($F1798,リスト!$B:$B,0))),"")</f>
        <v/>
      </c>
      <c r="T1798" s="2" t="str">
        <f>IFERROR(IF($K1798="","",INDEX(リスト!$F:$F,MATCH($K1798,リスト!$E:$E,0))),"")</f>
        <v/>
      </c>
      <c r="U1798" s="2" t="str">
        <f>IF($B1798="","",RIGHT($G1798*1000+200+COUNTIF($G$2:$G1798,$G1798),9))</f>
        <v/>
      </c>
      <c r="V1798" s="2" t="str">
        <f>IF(OR($B1798="",設定!$I$15="",設定!$I$15="独立"),"",IF($M1798="","　－　",IF($L1798="",IF(設定!$I$15="所・名","　－　・"&amp;$M1798,IF(設定!$I$15="所/名","　－　 / "&amp;$M1798,IF(設定!$I$15="(所)名","(　－　) "&amp;$M1798,IF(設定!$I$15="名・所",$M1798&amp;"・　－　",IF(設定!$I$15="名/所",$M1798&amp;" / 　－　",IF(設定!$I$15="名(所)",$M1798&amp;"(　－　)")))))),IF(設定!$I$15="所・名",INDEX(リスト!$S$2:$S$48,MATCH($L1798,リスト!$R$2:$R$48,0))&amp;"・"&amp;$M1798,IF(設定!$I$15="所/名",INDEX(リスト!$S$2:$S$48,MATCH($L1798,リスト!$R$2:$R$48,0))&amp;" / "&amp;$M1798,IF(設定!$I$15="(所)名","("&amp;INDEX(リスト!$S$2:$S$48,MATCH($L1798,リスト!$R$2:$R$48,0))&amp;") "&amp;$M1798,IF(設定!$I$15="名・所",$M1798&amp;"・"&amp;INDEX(リスト!$S$2:$S$48,MATCH($L1798,リスト!$R$2:$R$48,0)),IF(設定!$I$15="名/所",$M1798&amp;" / "&amp;INDEX(リスト!$S$2:$S$48,MATCH($L1798,リスト!$R$2:$R$48,0)),IF(設定!$I$15="名(所)",$M1798&amp;" ("&amp;INDEX(リスト!$S$2:$S$48,MATCH($L1798,リスト!$R$2:$R$48,0))&amp;")")))))))))</f>
        <v/>
      </c>
    </row>
    <row r="1799" spans="15:22" x14ac:dyDescent="0.4">
      <c r="O1799" s="2" t="str">
        <f>IFERROR(IF($B1799="","",INDEX(所属情報!$E:$E,MATCH($A1799,所属情報!$A:$A,0))),"")</f>
        <v/>
      </c>
      <c r="P1799" s="2" t="str">
        <f t="shared" si="84"/>
        <v/>
      </c>
      <c r="Q1799" s="2" t="str">
        <f t="shared" si="85"/>
        <v/>
      </c>
      <c r="R1799" s="2" t="str">
        <f t="shared" si="86"/>
        <v/>
      </c>
      <c r="S1799" s="2" t="str">
        <f>IFERROR(IF($F1799="","",INDEX(リスト!$C:$C,MATCH($F1799,リスト!$B:$B,0))),"")</f>
        <v/>
      </c>
      <c r="T1799" s="2" t="str">
        <f>IFERROR(IF($K1799="","",INDEX(リスト!$F:$F,MATCH($K1799,リスト!$E:$E,0))),"")</f>
        <v/>
      </c>
      <c r="U1799" s="2" t="str">
        <f>IF($B1799="","",RIGHT($G1799*1000+200+COUNTIF($G$2:$G1799,$G1799),9))</f>
        <v/>
      </c>
      <c r="V1799" s="2" t="str">
        <f>IF(OR($B1799="",設定!$I$15="",設定!$I$15="独立"),"",IF($M1799="","　－　",IF($L1799="",IF(設定!$I$15="所・名","　－　・"&amp;$M1799,IF(設定!$I$15="所/名","　－　 / "&amp;$M1799,IF(設定!$I$15="(所)名","(　－　) "&amp;$M1799,IF(設定!$I$15="名・所",$M1799&amp;"・　－　",IF(設定!$I$15="名/所",$M1799&amp;" / 　－　",IF(設定!$I$15="名(所)",$M1799&amp;"(　－　)")))))),IF(設定!$I$15="所・名",INDEX(リスト!$S$2:$S$48,MATCH($L1799,リスト!$R$2:$R$48,0))&amp;"・"&amp;$M1799,IF(設定!$I$15="所/名",INDEX(リスト!$S$2:$S$48,MATCH($L1799,リスト!$R$2:$R$48,0))&amp;" / "&amp;$M1799,IF(設定!$I$15="(所)名","("&amp;INDEX(リスト!$S$2:$S$48,MATCH($L1799,リスト!$R$2:$R$48,0))&amp;") "&amp;$M1799,IF(設定!$I$15="名・所",$M1799&amp;"・"&amp;INDEX(リスト!$S$2:$S$48,MATCH($L1799,リスト!$R$2:$R$48,0)),IF(設定!$I$15="名/所",$M1799&amp;" / "&amp;INDEX(リスト!$S$2:$S$48,MATCH($L1799,リスト!$R$2:$R$48,0)),IF(設定!$I$15="名(所)",$M1799&amp;" ("&amp;INDEX(リスト!$S$2:$S$48,MATCH($L1799,リスト!$R$2:$R$48,0))&amp;")")))))))))</f>
        <v/>
      </c>
    </row>
    <row r="1800" spans="15:22" x14ac:dyDescent="0.4">
      <c r="O1800" s="2" t="str">
        <f>IFERROR(IF($B1800="","",INDEX(所属情報!$E:$E,MATCH($A1800,所属情報!$A:$A,0))),"")</f>
        <v/>
      </c>
      <c r="P1800" s="2" t="str">
        <f t="shared" si="84"/>
        <v/>
      </c>
      <c r="Q1800" s="2" t="str">
        <f t="shared" si="85"/>
        <v/>
      </c>
      <c r="R1800" s="2" t="str">
        <f t="shared" si="86"/>
        <v/>
      </c>
      <c r="S1800" s="2" t="str">
        <f>IFERROR(IF($F1800="","",INDEX(リスト!$C:$C,MATCH($F1800,リスト!$B:$B,0))),"")</f>
        <v/>
      </c>
      <c r="T1800" s="2" t="str">
        <f>IFERROR(IF($K1800="","",INDEX(リスト!$F:$F,MATCH($K1800,リスト!$E:$E,0))),"")</f>
        <v/>
      </c>
      <c r="U1800" s="2" t="str">
        <f>IF($B1800="","",RIGHT($G1800*1000+200+COUNTIF($G$2:$G1800,$G1800),9))</f>
        <v/>
      </c>
      <c r="V1800" s="2" t="str">
        <f>IF(OR($B1800="",設定!$I$15="",設定!$I$15="独立"),"",IF($M1800="","　－　",IF($L1800="",IF(設定!$I$15="所・名","　－　・"&amp;$M1800,IF(設定!$I$15="所/名","　－　 / "&amp;$M1800,IF(設定!$I$15="(所)名","(　－　) "&amp;$M1800,IF(設定!$I$15="名・所",$M1800&amp;"・　－　",IF(設定!$I$15="名/所",$M1800&amp;" / 　－　",IF(設定!$I$15="名(所)",$M1800&amp;"(　－　)")))))),IF(設定!$I$15="所・名",INDEX(リスト!$S$2:$S$48,MATCH($L1800,リスト!$R$2:$R$48,0))&amp;"・"&amp;$M1800,IF(設定!$I$15="所/名",INDEX(リスト!$S$2:$S$48,MATCH($L1800,リスト!$R$2:$R$48,0))&amp;" / "&amp;$M1800,IF(設定!$I$15="(所)名","("&amp;INDEX(リスト!$S$2:$S$48,MATCH($L1800,リスト!$R$2:$R$48,0))&amp;") "&amp;$M1800,IF(設定!$I$15="名・所",$M1800&amp;"・"&amp;INDEX(リスト!$S$2:$S$48,MATCH($L1800,リスト!$R$2:$R$48,0)),IF(設定!$I$15="名/所",$M1800&amp;" / "&amp;INDEX(リスト!$S$2:$S$48,MATCH($L1800,リスト!$R$2:$R$48,0)),IF(設定!$I$15="名(所)",$M1800&amp;" ("&amp;INDEX(リスト!$S$2:$S$48,MATCH($L1800,リスト!$R$2:$R$48,0))&amp;")")))))))))</f>
        <v/>
      </c>
    </row>
    <row r="1801" spans="15:22" x14ac:dyDescent="0.4">
      <c r="O1801" s="2" t="str">
        <f>IFERROR(IF($B1801="","",INDEX(所属情報!$E:$E,MATCH($A1801,所属情報!$A:$A,0))),"")</f>
        <v/>
      </c>
      <c r="P1801" s="2" t="str">
        <f t="shared" si="84"/>
        <v/>
      </c>
      <c r="Q1801" s="2" t="str">
        <f t="shared" si="85"/>
        <v/>
      </c>
      <c r="R1801" s="2" t="str">
        <f t="shared" si="86"/>
        <v/>
      </c>
      <c r="S1801" s="2" t="str">
        <f>IFERROR(IF($F1801="","",INDEX(リスト!$C:$C,MATCH($F1801,リスト!$B:$B,0))),"")</f>
        <v/>
      </c>
      <c r="T1801" s="2" t="str">
        <f>IFERROR(IF($K1801="","",INDEX(リスト!$F:$F,MATCH($K1801,リスト!$E:$E,0))),"")</f>
        <v/>
      </c>
      <c r="U1801" s="2" t="str">
        <f>IF($B1801="","",RIGHT($G1801*1000+200+COUNTIF($G$2:$G1801,$G1801),9))</f>
        <v/>
      </c>
      <c r="V1801" s="2" t="str">
        <f>IF(OR($B1801="",設定!$I$15="",設定!$I$15="独立"),"",IF($M1801="","　－　",IF($L1801="",IF(設定!$I$15="所・名","　－　・"&amp;$M1801,IF(設定!$I$15="所/名","　－　 / "&amp;$M1801,IF(設定!$I$15="(所)名","(　－　) "&amp;$M1801,IF(設定!$I$15="名・所",$M1801&amp;"・　－　",IF(設定!$I$15="名/所",$M1801&amp;" / 　－　",IF(設定!$I$15="名(所)",$M1801&amp;"(　－　)")))))),IF(設定!$I$15="所・名",INDEX(リスト!$S$2:$S$48,MATCH($L1801,リスト!$R$2:$R$48,0))&amp;"・"&amp;$M1801,IF(設定!$I$15="所/名",INDEX(リスト!$S$2:$S$48,MATCH($L1801,リスト!$R$2:$R$48,0))&amp;" / "&amp;$M1801,IF(設定!$I$15="(所)名","("&amp;INDEX(リスト!$S$2:$S$48,MATCH($L1801,リスト!$R$2:$R$48,0))&amp;") "&amp;$M1801,IF(設定!$I$15="名・所",$M1801&amp;"・"&amp;INDEX(リスト!$S$2:$S$48,MATCH($L1801,リスト!$R$2:$R$48,0)),IF(設定!$I$15="名/所",$M1801&amp;" / "&amp;INDEX(リスト!$S$2:$S$48,MATCH($L1801,リスト!$R$2:$R$48,0)),IF(設定!$I$15="名(所)",$M1801&amp;" ("&amp;INDEX(リスト!$S$2:$S$48,MATCH($L1801,リスト!$R$2:$R$48,0))&amp;")")))))))))</f>
        <v/>
      </c>
    </row>
    <row r="1802" spans="15:22" x14ac:dyDescent="0.4">
      <c r="O1802" s="2" t="str">
        <f>IFERROR(IF($B1802="","",INDEX(所属情報!$E:$E,MATCH($A1802,所属情報!$A:$A,0))),"")</f>
        <v/>
      </c>
      <c r="P1802" s="2" t="str">
        <f t="shared" si="84"/>
        <v/>
      </c>
      <c r="Q1802" s="2" t="str">
        <f t="shared" si="85"/>
        <v/>
      </c>
      <c r="R1802" s="2" t="str">
        <f t="shared" si="86"/>
        <v/>
      </c>
      <c r="S1802" s="2" t="str">
        <f>IFERROR(IF($F1802="","",INDEX(リスト!$C:$C,MATCH($F1802,リスト!$B:$B,0))),"")</f>
        <v/>
      </c>
      <c r="T1802" s="2" t="str">
        <f>IFERROR(IF($K1802="","",INDEX(リスト!$F:$F,MATCH($K1802,リスト!$E:$E,0))),"")</f>
        <v/>
      </c>
      <c r="U1802" s="2" t="str">
        <f>IF($B1802="","",RIGHT($G1802*1000+200+COUNTIF($G$2:$G1802,$G1802),9))</f>
        <v/>
      </c>
      <c r="V1802" s="2" t="str">
        <f>IF(OR($B1802="",設定!$I$15="",設定!$I$15="独立"),"",IF($M1802="","　－　",IF($L1802="",IF(設定!$I$15="所・名","　－　・"&amp;$M1802,IF(設定!$I$15="所/名","　－　 / "&amp;$M1802,IF(設定!$I$15="(所)名","(　－　) "&amp;$M1802,IF(設定!$I$15="名・所",$M1802&amp;"・　－　",IF(設定!$I$15="名/所",$M1802&amp;" / 　－　",IF(設定!$I$15="名(所)",$M1802&amp;"(　－　)")))))),IF(設定!$I$15="所・名",INDEX(リスト!$S$2:$S$48,MATCH($L1802,リスト!$R$2:$R$48,0))&amp;"・"&amp;$M1802,IF(設定!$I$15="所/名",INDEX(リスト!$S$2:$S$48,MATCH($L1802,リスト!$R$2:$R$48,0))&amp;" / "&amp;$M1802,IF(設定!$I$15="(所)名","("&amp;INDEX(リスト!$S$2:$S$48,MATCH($L1802,リスト!$R$2:$R$48,0))&amp;") "&amp;$M1802,IF(設定!$I$15="名・所",$M1802&amp;"・"&amp;INDEX(リスト!$S$2:$S$48,MATCH($L1802,リスト!$R$2:$R$48,0)),IF(設定!$I$15="名/所",$M1802&amp;" / "&amp;INDEX(リスト!$S$2:$S$48,MATCH($L1802,リスト!$R$2:$R$48,0)),IF(設定!$I$15="名(所)",$M1802&amp;" ("&amp;INDEX(リスト!$S$2:$S$48,MATCH($L1802,リスト!$R$2:$R$48,0))&amp;")")))))))))</f>
        <v/>
      </c>
    </row>
    <row r="1803" spans="15:22" x14ac:dyDescent="0.4">
      <c r="O1803" s="2" t="str">
        <f>IFERROR(IF($B1803="","",INDEX(所属情報!$E:$E,MATCH($A1803,所属情報!$A:$A,0))),"")</f>
        <v/>
      </c>
      <c r="P1803" s="2" t="str">
        <f t="shared" si="84"/>
        <v/>
      </c>
      <c r="Q1803" s="2" t="str">
        <f t="shared" si="85"/>
        <v/>
      </c>
      <c r="R1803" s="2" t="str">
        <f t="shared" si="86"/>
        <v/>
      </c>
      <c r="S1803" s="2" t="str">
        <f>IFERROR(IF($F1803="","",INDEX(リスト!$C:$C,MATCH($F1803,リスト!$B:$B,0))),"")</f>
        <v/>
      </c>
      <c r="T1803" s="2" t="str">
        <f>IFERROR(IF($K1803="","",INDEX(リスト!$F:$F,MATCH($K1803,リスト!$E:$E,0))),"")</f>
        <v/>
      </c>
      <c r="U1803" s="2" t="str">
        <f>IF($B1803="","",RIGHT($G1803*1000+200+COUNTIF($G$2:$G1803,$G1803),9))</f>
        <v/>
      </c>
      <c r="V1803" s="2" t="str">
        <f>IF(OR($B1803="",設定!$I$15="",設定!$I$15="独立"),"",IF($M1803="","　－　",IF($L1803="",IF(設定!$I$15="所・名","　－　・"&amp;$M1803,IF(設定!$I$15="所/名","　－　 / "&amp;$M1803,IF(設定!$I$15="(所)名","(　－　) "&amp;$M1803,IF(設定!$I$15="名・所",$M1803&amp;"・　－　",IF(設定!$I$15="名/所",$M1803&amp;" / 　－　",IF(設定!$I$15="名(所)",$M1803&amp;"(　－　)")))))),IF(設定!$I$15="所・名",INDEX(リスト!$S$2:$S$48,MATCH($L1803,リスト!$R$2:$R$48,0))&amp;"・"&amp;$M1803,IF(設定!$I$15="所/名",INDEX(リスト!$S$2:$S$48,MATCH($L1803,リスト!$R$2:$R$48,0))&amp;" / "&amp;$M1803,IF(設定!$I$15="(所)名","("&amp;INDEX(リスト!$S$2:$S$48,MATCH($L1803,リスト!$R$2:$R$48,0))&amp;") "&amp;$M1803,IF(設定!$I$15="名・所",$M1803&amp;"・"&amp;INDEX(リスト!$S$2:$S$48,MATCH($L1803,リスト!$R$2:$R$48,0)),IF(設定!$I$15="名/所",$M1803&amp;" / "&amp;INDEX(リスト!$S$2:$S$48,MATCH($L1803,リスト!$R$2:$R$48,0)),IF(設定!$I$15="名(所)",$M1803&amp;" ("&amp;INDEX(リスト!$S$2:$S$48,MATCH($L1803,リスト!$R$2:$R$48,0))&amp;")")))))))))</f>
        <v/>
      </c>
    </row>
    <row r="1804" spans="15:22" x14ac:dyDescent="0.4">
      <c r="O1804" s="2" t="str">
        <f>IFERROR(IF($B1804="","",INDEX(所属情報!$E:$E,MATCH($A1804,所属情報!$A:$A,0))),"")</f>
        <v/>
      </c>
      <c r="P1804" s="2" t="str">
        <f t="shared" si="84"/>
        <v/>
      </c>
      <c r="Q1804" s="2" t="str">
        <f t="shared" si="85"/>
        <v/>
      </c>
      <c r="R1804" s="2" t="str">
        <f t="shared" si="86"/>
        <v/>
      </c>
      <c r="S1804" s="2" t="str">
        <f>IFERROR(IF($F1804="","",INDEX(リスト!$C:$C,MATCH($F1804,リスト!$B:$B,0))),"")</f>
        <v/>
      </c>
      <c r="T1804" s="2" t="str">
        <f>IFERROR(IF($K1804="","",INDEX(リスト!$F:$F,MATCH($K1804,リスト!$E:$E,0))),"")</f>
        <v/>
      </c>
      <c r="U1804" s="2" t="str">
        <f>IF($B1804="","",RIGHT($G1804*1000+200+COUNTIF($G$2:$G1804,$G1804),9))</f>
        <v/>
      </c>
      <c r="V1804" s="2" t="str">
        <f>IF(OR($B1804="",設定!$I$15="",設定!$I$15="独立"),"",IF($M1804="","　－　",IF($L1804="",IF(設定!$I$15="所・名","　－　・"&amp;$M1804,IF(設定!$I$15="所/名","　－　 / "&amp;$M1804,IF(設定!$I$15="(所)名","(　－　) "&amp;$M1804,IF(設定!$I$15="名・所",$M1804&amp;"・　－　",IF(設定!$I$15="名/所",$M1804&amp;" / 　－　",IF(設定!$I$15="名(所)",$M1804&amp;"(　－　)")))))),IF(設定!$I$15="所・名",INDEX(リスト!$S$2:$S$48,MATCH($L1804,リスト!$R$2:$R$48,0))&amp;"・"&amp;$M1804,IF(設定!$I$15="所/名",INDEX(リスト!$S$2:$S$48,MATCH($L1804,リスト!$R$2:$R$48,0))&amp;" / "&amp;$M1804,IF(設定!$I$15="(所)名","("&amp;INDEX(リスト!$S$2:$S$48,MATCH($L1804,リスト!$R$2:$R$48,0))&amp;") "&amp;$M1804,IF(設定!$I$15="名・所",$M1804&amp;"・"&amp;INDEX(リスト!$S$2:$S$48,MATCH($L1804,リスト!$R$2:$R$48,0)),IF(設定!$I$15="名/所",$M1804&amp;" / "&amp;INDEX(リスト!$S$2:$S$48,MATCH($L1804,リスト!$R$2:$R$48,0)),IF(設定!$I$15="名(所)",$M1804&amp;" ("&amp;INDEX(リスト!$S$2:$S$48,MATCH($L1804,リスト!$R$2:$R$48,0))&amp;")")))))))))</f>
        <v/>
      </c>
    </row>
    <row r="1805" spans="15:22" x14ac:dyDescent="0.4">
      <c r="O1805" s="2" t="str">
        <f>IFERROR(IF($B1805="","",INDEX(所属情報!$E:$E,MATCH($A1805,所属情報!$A:$A,0))),"")</f>
        <v/>
      </c>
      <c r="P1805" s="2" t="str">
        <f t="shared" si="84"/>
        <v/>
      </c>
      <c r="Q1805" s="2" t="str">
        <f t="shared" si="85"/>
        <v/>
      </c>
      <c r="R1805" s="2" t="str">
        <f t="shared" si="86"/>
        <v/>
      </c>
      <c r="S1805" s="2" t="str">
        <f>IFERROR(IF($F1805="","",INDEX(リスト!$C:$C,MATCH($F1805,リスト!$B:$B,0))),"")</f>
        <v/>
      </c>
      <c r="T1805" s="2" t="str">
        <f>IFERROR(IF($K1805="","",INDEX(リスト!$F:$F,MATCH($K1805,リスト!$E:$E,0))),"")</f>
        <v/>
      </c>
      <c r="U1805" s="2" t="str">
        <f>IF($B1805="","",RIGHT($G1805*1000+200+COUNTIF($G$2:$G1805,$G1805),9))</f>
        <v/>
      </c>
      <c r="V1805" s="2" t="str">
        <f>IF(OR($B1805="",設定!$I$15="",設定!$I$15="独立"),"",IF($M1805="","　－　",IF($L1805="",IF(設定!$I$15="所・名","　－　・"&amp;$M1805,IF(設定!$I$15="所/名","　－　 / "&amp;$M1805,IF(設定!$I$15="(所)名","(　－　) "&amp;$M1805,IF(設定!$I$15="名・所",$M1805&amp;"・　－　",IF(設定!$I$15="名/所",$M1805&amp;" / 　－　",IF(設定!$I$15="名(所)",$M1805&amp;"(　－　)")))))),IF(設定!$I$15="所・名",INDEX(リスト!$S$2:$S$48,MATCH($L1805,リスト!$R$2:$R$48,0))&amp;"・"&amp;$M1805,IF(設定!$I$15="所/名",INDEX(リスト!$S$2:$S$48,MATCH($L1805,リスト!$R$2:$R$48,0))&amp;" / "&amp;$M1805,IF(設定!$I$15="(所)名","("&amp;INDEX(リスト!$S$2:$S$48,MATCH($L1805,リスト!$R$2:$R$48,0))&amp;") "&amp;$M1805,IF(設定!$I$15="名・所",$M1805&amp;"・"&amp;INDEX(リスト!$S$2:$S$48,MATCH($L1805,リスト!$R$2:$R$48,0)),IF(設定!$I$15="名/所",$M1805&amp;" / "&amp;INDEX(リスト!$S$2:$S$48,MATCH($L1805,リスト!$R$2:$R$48,0)),IF(設定!$I$15="名(所)",$M1805&amp;" ("&amp;INDEX(リスト!$S$2:$S$48,MATCH($L1805,リスト!$R$2:$R$48,0))&amp;")")))))))))</f>
        <v/>
      </c>
    </row>
    <row r="1806" spans="15:22" x14ac:dyDescent="0.4">
      <c r="O1806" s="2" t="str">
        <f>IFERROR(IF($B1806="","",INDEX(所属情報!$E:$E,MATCH($A1806,所属情報!$A:$A,0))),"")</f>
        <v/>
      </c>
      <c r="P1806" s="2" t="str">
        <f t="shared" si="84"/>
        <v/>
      </c>
      <c r="Q1806" s="2" t="str">
        <f t="shared" si="85"/>
        <v/>
      </c>
      <c r="R1806" s="2" t="str">
        <f t="shared" si="86"/>
        <v/>
      </c>
      <c r="S1806" s="2" t="str">
        <f>IFERROR(IF($F1806="","",INDEX(リスト!$C:$C,MATCH($F1806,リスト!$B:$B,0))),"")</f>
        <v/>
      </c>
      <c r="T1806" s="2" t="str">
        <f>IFERROR(IF($K1806="","",INDEX(リスト!$F:$F,MATCH($K1806,リスト!$E:$E,0))),"")</f>
        <v/>
      </c>
      <c r="U1806" s="2" t="str">
        <f>IF($B1806="","",RIGHT($G1806*1000+200+COUNTIF($G$2:$G1806,$G1806),9))</f>
        <v/>
      </c>
      <c r="V1806" s="2" t="str">
        <f>IF(OR($B1806="",設定!$I$15="",設定!$I$15="独立"),"",IF($M1806="","　－　",IF($L1806="",IF(設定!$I$15="所・名","　－　・"&amp;$M1806,IF(設定!$I$15="所/名","　－　 / "&amp;$M1806,IF(設定!$I$15="(所)名","(　－　) "&amp;$M1806,IF(設定!$I$15="名・所",$M1806&amp;"・　－　",IF(設定!$I$15="名/所",$M1806&amp;" / 　－　",IF(設定!$I$15="名(所)",$M1806&amp;"(　－　)")))))),IF(設定!$I$15="所・名",INDEX(リスト!$S$2:$S$48,MATCH($L1806,リスト!$R$2:$R$48,0))&amp;"・"&amp;$M1806,IF(設定!$I$15="所/名",INDEX(リスト!$S$2:$S$48,MATCH($L1806,リスト!$R$2:$R$48,0))&amp;" / "&amp;$M1806,IF(設定!$I$15="(所)名","("&amp;INDEX(リスト!$S$2:$S$48,MATCH($L1806,リスト!$R$2:$R$48,0))&amp;") "&amp;$M1806,IF(設定!$I$15="名・所",$M1806&amp;"・"&amp;INDEX(リスト!$S$2:$S$48,MATCH($L1806,リスト!$R$2:$R$48,0)),IF(設定!$I$15="名/所",$M1806&amp;" / "&amp;INDEX(リスト!$S$2:$S$48,MATCH($L1806,リスト!$R$2:$R$48,0)),IF(設定!$I$15="名(所)",$M1806&amp;" ("&amp;INDEX(リスト!$S$2:$S$48,MATCH($L1806,リスト!$R$2:$R$48,0))&amp;")")))))))))</f>
        <v/>
      </c>
    </row>
    <row r="1807" spans="15:22" x14ac:dyDescent="0.4">
      <c r="O1807" s="2" t="str">
        <f>IFERROR(IF($B1807="","",INDEX(所属情報!$E:$E,MATCH($A1807,所属情報!$A:$A,0))),"")</f>
        <v/>
      </c>
      <c r="P1807" s="2" t="str">
        <f t="shared" si="84"/>
        <v/>
      </c>
      <c r="Q1807" s="2" t="str">
        <f t="shared" si="85"/>
        <v/>
      </c>
      <c r="R1807" s="2" t="str">
        <f t="shared" si="86"/>
        <v/>
      </c>
      <c r="S1807" s="2" t="str">
        <f>IFERROR(IF($F1807="","",INDEX(リスト!$C:$C,MATCH($F1807,リスト!$B:$B,0))),"")</f>
        <v/>
      </c>
      <c r="T1807" s="2" t="str">
        <f>IFERROR(IF($K1807="","",INDEX(リスト!$F:$F,MATCH($K1807,リスト!$E:$E,0))),"")</f>
        <v/>
      </c>
      <c r="U1807" s="2" t="str">
        <f>IF($B1807="","",RIGHT($G1807*1000+200+COUNTIF($G$2:$G1807,$G1807),9))</f>
        <v/>
      </c>
      <c r="V1807" s="2" t="str">
        <f>IF(OR($B1807="",設定!$I$15="",設定!$I$15="独立"),"",IF($M1807="","　－　",IF($L1807="",IF(設定!$I$15="所・名","　－　・"&amp;$M1807,IF(設定!$I$15="所/名","　－　 / "&amp;$M1807,IF(設定!$I$15="(所)名","(　－　) "&amp;$M1807,IF(設定!$I$15="名・所",$M1807&amp;"・　－　",IF(設定!$I$15="名/所",$M1807&amp;" / 　－　",IF(設定!$I$15="名(所)",$M1807&amp;"(　－　)")))))),IF(設定!$I$15="所・名",INDEX(リスト!$S$2:$S$48,MATCH($L1807,リスト!$R$2:$R$48,0))&amp;"・"&amp;$M1807,IF(設定!$I$15="所/名",INDEX(リスト!$S$2:$S$48,MATCH($L1807,リスト!$R$2:$R$48,0))&amp;" / "&amp;$M1807,IF(設定!$I$15="(所)名","("&amp;INDEX(リスト!$S$2:$S$48,MATCH($L1807,リスト!$R$2:$R$48,0))&amp;") "&amp;$M1807,IF(設定!$I$15="名・所",$M1807&amp;"・"&amp;INDEX(リスト!$S$2:$S$48,MATCH($L1807,リスト!$R$2:$R$48,0)),IF(設定!$I$15="名/所",$M1807&amp;" / "&amp;INDEX(リスト!$S$2:$S$48,MATCH($L1807,リスト!$R$2:$R$48,0)),IF(設定!$I$15="名(所)",$M1807&amp;" ("&amp;INDEX(リスト!$S$2:$S$48,MATCH($L1807,リスト!$R$2:$R$48,0))&amp;")")))))))))</f>
        <v/>
      </c>
    </row>
    <row r="1808" spans="15:22" x14ac:dyDescent="0.4">
      <c r="O1808" s="2" t="str">
        <f>IFERROR(IF($B1808="","",INDEX(所属情報!$E:$E,MATCH($A1808,所属情報!$A:$A,0))),"")</f>
        <v/>
      </c>
      <c r="P1808" s="2" t="str">
        <f t="shared" si="84"/>
        <v/>
      </c>
      <c r="Q1808" s="2" t="str">
        <f t="shared" si="85"/>
        <v/>
      </c>
      <c r="R1808" s="2" t="str">
        <f t="shared" si="86"/>
        <v/>
      </c>
      <c r="S1808" s="2" t="str">
        <f>IFERROR(IF($F1808="","",INDEX(リスト!$C:$C,MATCH($F1808,リスト!$B:$B,0))),"")</f>
        <v/>
      </c>
      <c r="T1808" s="2" t="str">
        <f>IFERROR(IF($K1808="","",INDEX(リスト!$F:$F,MATCH($K1808,リスト!$E:$E,0))),"")</f>
        <v/>
      </c>
      <c r="U1808" s="2" t="str">
        <f>IF($B1808="","",RIGHT($G1808*1000+200+COUNTIF($G$2:$G1808,$G1808),9))</f>
        <v/>
      </c>
      <c r="V1808" s="2" t="str">
        <f>IF(OR($B1808="",設定!$I$15="",設定!$I$15="独立"),"",IF($M1808="","　－　",IF($L1808="",IF(設定!$I$15="所・名","　－　・"&amp;$M1808,IF(設定!$I$15="所/名","　－　 / "&amp;$M1808,IF(設定!$I$15="(所)名","(　－　) "&amp;$M1808,IF(設定!$I$15="名・所",$M1808&amp;"・　－　",IF(設定!$I$15="名/所",$M1808&amp;" / 　－　",IF(設定!$I$15="名(所)",$M1808&amp;"(　－　)")))))),IF(設定!$I$15="所・名",INDEX(リスト!$S$2:$S$48,MATCH($L1808,リスト!$R$2:$R$48,0))&amp;"・"&amp;$M1808,IF(設定!$I$15="所/名",INDEX(リスト!$S$2:$S$48,MATCH($L1808,リスト!$R$2:$R$48,0))&amp;" / "&amp;$M1808,IF(設定!$I$15="(所)名","("&amp;INDEX(リスト!$S$2:$S$48,MATCH($L1808,リスト!$R$2:$R$48,0))&amp;") "&amp;$M1808,IF(設定!$I$15="名・所",$M1808&amp;"・"&amp;INDEX(リスト!$S$2:$S$48,MATCH($L1808,リスト!$R$2:$R$48,0)),IF(設定!$I$15="名/所",$M1808&amp;" / "&amp;INDEX(リスト!$S$2:$S$48,MATCH($L1808,リスト!$R$2:$R$48,0)),IF(設定!$I$15="名(所)",$M1808&amp;" ("&amp;INDEX(リスト!$S$2:$S$48,MATCH($L1808,リスト!$R$2:$R$48,0))&amp;")")))))))))</f>
        <v/>
      </c>
    </row>
    <row r="1809" spans="15:22" x14ac:dyDescent="0.4">
      <c r="O1809" s="2" t="str">
        <f>IFERROR(IF($B1809="","",INDEX(所属情報!$E:$E,MATCH($A1809,所属情報!$A:$A,0))),"")</f>
        <v/>
      </c>
      <c r="P1809" s="2" t="str">
        <f t="shared" si="84"/>
        <v/>
      </c>
      <c r="Q1809" s="2" t="str">
        <f t="shared" si="85"/>
        <v/>
      </c>
      <c r="R1809" s="2" t="str">
        <f t="shared" si="86"/>
        <v/>
      </c>
      <c r="S1809" s="2" t="str">
        <f>IFERROR(IF($F1809="","",INDEX(リスト!$C:$C,MATCH($F1809,リスト!$B:$B,0))),"")</f>
        <v/>
      </c>
      <c r="T1809" s="2" t="str">
        <f>IFERROR(IF($K1809="","",INDEX(リスト!$F:$F,MATCH($K1809,リスト!$E:$E,0))),"")</f>
        <v/>
      </c>
      <c r="U1809" s="2" t="str">
        <f>IF($B1809="","",RIGHT($G1809*1000+200+COUNTIF($G$2:$G1809,$G1809),9))</f>
        <v/>
      </c>
      <c r="V1809" s="2" t="str">
        <f>IF(OR($B1809="",設定!$I$15="",設定!$I$15="独立"),"",IF($M1809="","　－　",IF($L1809="",IF(設定!$I$15="所・名","　－　・"&amp;$M1809,IF(設定!$I$15="所/名","　－　 / "&amp;$M1809,IF(設定!$I$15="(所)名","(　－　) "&amp;$M1809,IF(設定!$I$15="名・所",$M1809&amp;"・　－　",IF(設定!$I$15="名/所",$M1809&amp;" / 　－　",IF(設定!$I$15="名(所)",$M1809&amp;"(　－　)")))))),IF(設定!$I$15="所・名",INDEX(リスト!$S$2:$S$48,MATCH($L1809,リスト!$R$2:$R$48,0))&amp;"・"&amp;$M1809,IF(設定!$I$15="所/名",INDEX(リスト!$S$2:$S$48,MATCH($L1809,リスト!$R$2:$R$48,0))&amp;" / "&amp;$M1809,IF(設定!$I$15="(所)名","("&amp;INDEX(リスト!$S$2:$S$48,MATCH($L1809,リスト!$R$2:$R$48,0))&amp;") "&amp;$M1809,IF(設定!$I$15="名・所",$M1809&amp;"・"&amp;INDEX(リスト!$S$2:$S$48,MATCH($L1809,リスト!$R$2:$R$48,0)),IF(設定!$I$15="名/所",$M1809&amp;" / "&amp;INDEX(リスト!$S$2:$S$48,MATCH($L1809,リスト!$R$2:$R$48,0)),IF(設定!$I$15="名(所)",$M1809&amp;" ("&amp;INDEX(リスト!$S$2:$S$48,MATCH($L1809,リスト!$R$2:$R$48,0))&amp;")")))))))))</f>
        <v/>
      </c>
    </row>
    <row r="1810" spans="15:22" x14ac:dyDescent="0.4">
      <c r="O1810" s="2" t="str">
        <f>IFERROR(IF($B1810="","",INDEX(所属情報!$E:$E,MATCH($A1810,所属情報!$A:$A,0))),"")</f>
        <v/>
      </c>
      <c r="P1810" s="2" t="str">
        <f t="shared" si="84"/>
        <v/>
      </c>
      <c r="Q1810" s="2" t="str">
        <f t="shared" si="85"/>
        <v/>
      </c>
      <c r="R1810" s="2" t="str">
        <f t="shared" si="86"/>
        <v/>
      </c>
      <c r="S1810" s="2" t="str">
        <f>IFERROR(IF($F1810="","",INDEX(リスト!$C:$C,MATCH($F1810,リスト!$B:$B,0))),"")</f>
        <v/>
      </c>
      <c r="T1810" s="2" t="str">
        <f>IFERROR(IF($K1810="","",INDEX(リスト!$F:$F,MATCH($K1810,リスト!$E:$E,0))),"")</f>
        <v/>
      </c>
      <c r="U1810" s="2" t="str">
        <f>IF($B1810="","",RIGHT($G1810*1000+200+COUNTIF($G$2:$G1810,$G1810),9))</f>
        <v/>
      </c>
      <c r="V1810" s="2" t="str">
        <f>IF(OR($B1810="",設定!$I$15="",設定!$I$15="独立"),"",IF($M1810="","　－　",IF($L1810="",IF(設定!$I$15="所・名","　－　・"&amp;$M1810,IF(設定!$I$15="所/名","　－　 / "&amp;$M1810,IF(設定!$I$15="(所)名","(　－　) "&amp;$M1810,IF(設定!$I$15="名・所",$M1810&amp;"・　－　",IF(設定!$I$15="名/所",$M1810&amp;" / 　－　",IF(設定!$I$15="名(所)",$M1810&amp;"(　－　)")))))),IF(設定!$I$15="所・名",INDEX(リスト!$S$2:$S$48,MATCH($L1810,リスト!$R$2:$R$48,0))&amp;"・"&amp;$M1810,IF(設定!$I$15="所/名",INDEX(リスト!$S$2:$S$48,MATCH($L1810,リスト!$R$2:$R$48,0))&amp;" / "&amp;$M1810,IF(設定!$I$15="(所)名","("&amp;INDEX(リスト!$S$2:$S$48,MATCH($L1810,リスト!$R$2:$R$48,0))&amp;") "&amp;$M1810,IF(設定!$I$15="名・所",$M1810&amp;"・"&amp;INDEX(リスト!$S$2:$S$48,MATCH($L1810,リスト!$R$2:$R$48,0)),IF(設定!$I$15="名/所",$M1810&amp;" / "&amp;INDEX(リスト!$S$2:$S$48,MATCH($L1810,リスト!$R$2:$R$48,0)),IF(設定!$I$15="名(所)",$M1810&amp;" ("&amp;INDEX(リスト!$S$2:$S$48,MATCH($L1810,リスト!$R$2:$R$48,0))&amp;")")))))))))</f>
        <v/>
      </c>
    </row>
    <row r="1811" spans="15:22" x14ac:dyDescent="0.4">
      <c r="O1811" s="2" t="str">
        <f>IFERROR(IF($B1811="","",INDEX(所属情報!$E:$E,MATCH($A1811,所属情報!$A:$A,0))),"")</f>
        <v/>
      </c>
      <c r="P1811" s="2" t="str">
        <f t="shared" si="84"/>
        <v/>
      </c>
      <c r="Q1811" s="2" t="str">
        <f t="shared" si="85"/>
        <v/>
      </c>
      <c r="R1811" s="2" t="str">
        <f t="shared" si="86"/>
        <v/>
      </c>
      <c r="S1811" s="2" t="str">
        <f>IFERROR(IF($F1811="","",INDEX(リスト!$C:$C,MATCH($F1811,リスト!$B:$B,0))),"")</f>
        <v/>
      </c>
      <c r="T1811" s="2" t="str">
        <f>IFERROR(IF($K1811="","",INDEX(リスト!$F:$F,MATCH($K1811,リスト!$E:$E,0))),"")</f>
        <v/>
      </c>
      <c r="U1811" s="2" t="str">
        <f>IF($B1811="","",RIGHT($G1811*1000+200+COUNTIF($G$2:$G1811,$G1811),9))</f>
        <v/>
      </c>
      <c r="V1811" s="2" t="str">
        <f>IF(OR($B1811="",設定!$I$15="",設定!$I$15="独立"),"",IF($M1811="","　－　",IF($L1811="",IF(設定!$I$15="所・名","　－　・"&amp;$M1811,IF(設定!$I$15="所/名","　－　 / "&amp;$M1811,IF(設定!$I$15="(所)名","(　－　) "&amp;$M1811,IF(設定!$I$15="名・所",$M1811&amp;"・　－　",IF(設定!$I$15="名/所",$M1811&amp;" / 　－　",IF(設定!$I$15="名(所)",$M1811&amp;"(　－　)")))))),IF(設定!$I$15="所・名",INDEX(リスト!$S$2:$S$48,MATCH($L1811,リスト!$R$2:$R$48,0))&amp;"・"&amp;$M1811,IF(設定!$I$15="所/名",INDEX(リスト!$S$2:$S$48,MATCH($L1811,リスト!$R$2:$R$48,0))&amp;" / "&amp;$M1811,IF(設定!$I$15="(所)名","("&amp;INDEX(リスト!$S$2:$S$48,MATCH($L1811,リスト!$R$2:$R$48,0))&amp;") "&amp;$M1811,IF(設定!$I$15="名・所",$M1811&amp;"・"&amp;INDEX(リスト!$S$2:$S$48,MATCH($L1811,リスト!$R$2:$R$48,0)),IF(設定!$I$15="名/所",$M1811&amp;" / "&amp;INDEX(リスト!$S$2:$S$48,MATCH($L1811,リスト!$R$2:$R$48,0)),IF(設定!$I$15="名(所)",$M1811&amp;" ("&amp;INDEX(リスト!$S$2:$S$48,MATCH($L1811,リスト!$R$2:$R$48,0))&amp;")")))))))))</f>
        <v/>
      </c>
    </row>
    <row r="1812" spans="15:22" x14ac:dyDescent="0.4">
      <c r="O1812" s="2" t="str">
        <f>IFERROR(IF($B1812="","",INDEX(所属情報!$E:$E,MATCH($A1812,所属情報!$A:$A,0))),"")</f>
        <v/>
      </c>
      <c r="P1812" s="2" t="str">
        <f t="shared" si="84"/>
        <v/>
      </c>
      <c r="Q1812" s="2" t="str">
        <f t="shared" si="85"/>
        <v/>
      </c>
      <c r="R1812" s="2" t="str">
        <f t="shared" si="86"/>
        <v/>
      </c>
      <c r="S1812" s="2" t="str">
        <f>IFERROR(IF($F1812="","",INDEX(リスト!$C:$C,MATCH($F1812,リスト!$B:$B,0))),"")</f>
        <v/>
      </c>
      <c r="T1812" s="2" t="str">
        <f>IFERROR(IF($K1812="","",INDEX(リスト!$F:$F,MATCH($K1812,リスト!$E:$E,0))),"")</f>
        <v/>
      </c>
      <c r="U1812" s="2" t="str">
        <f>IF($B1812="","",RIGHT($G1812*1000+200+COUNTIF($G$2:$G1812,$G1812),9))</f>
        <v/>
      </c>
      <c r="V1812" s="2" t="str">
        <f>IF(OR($B1812="",設定!$I$15="",設定!$I$15="独立"),"",IF($M1812="","　－　",IF($L1812="",IF(設定!$I$15="所・名","　－　・"&amp;$M1812,IF(設定!$I$15="所/名","　－　 / "&amp;$M1812,IF(設定!$I$15="(所)名","(　－　) "&amp;$M1812,IF(設定!$I$15="名・所",$M1812&amp;"・　－　",IF(設定!$I$15="名/所",$M1812&amp;" / 　－　",IF(設定!$I$15="名(所)",$M1812&amp;"(　－　)")))))),IF(設定!$I$15="所・名",INDEX(リスト!$S$2:$S$48,MATCH($L1812,リスト!$R$2:$R$48,0))&amp;"・"&amp;$M1812,IF(設定!$I$15="所/名",INDEX(リスト!$S$2:$S$48,MATCH($L1812,リスト!$R$2:$R$48,0))&amp;" / "&amp;$M1812,IF(設定!$I$15="(所)名","("&amp;INDEX(リスト!$S$2:$S$48,MATCH($L1812,リスト!$R$2:$R$48,0))&amp;") "&amp;$M1812,IF(設定!$I$15="名・所",$M1812&amp;"・"&amp;INDEX(リスト!$S$2:$S$48,MATCH($L1812,リスト!$R$2:$R$48,0)),IF(設定!$I$15="名/所",$M1812&amp;" / "&amp;INDEX(リスト!$S$2:$S$48,MATCH($L1812,リスト!$R$2:$R$48,0)),IF(設定!$I$15="名(所)",$M1812&amp;" ("&amp;INDEX(リスト!$S$2:$S$48,MATCH($L1812,リスト!$R$2:$R$48,0))&amp;")")))))))))</f>
        <v/>
      </c>
    </row>
    <row r="1813" spans="15:22" x14ac:dyDescent="0.4">
      <c r="O1813" s="2" t="str">
        <f>IFERROR(IF($B1813="","",INDEX(所属情報!$E:$E,MATCH($A1813,所属情報!$A:$A,0))),"")</f>
        <v/>
      </c>
      <c r="P1813" s="2" t="str">
        <f t="shared" si="84"/>
        <v/>
      </c>
      <c r="Q1813" s="2" t="str">
        <f t="shared" si="85"/>
        <v/>
      </c>
      <c r="R1813" s="2" t="str">
        <f t="shared" si="86"/>
        <v/>
      </c>
      <c r="S1813" s="2" t="str">
        <f>IFERROR(IF($F1813="","",INDEX(リスト!$C:$C,MATCH($F1813,リスト!$B:$B,0))),"")</f>
        <v/>
      </c>
      <c r="T1813" s="2" t="str">
        <f>IFERROR(IF($K1813="","",INDEX(リスト!$F:$F,MATCH($K1813,リスト!$E:$E,0))),"")</f>
        <v/>
      </c>
      <c r="U1813" s="2" t="str">
        <f>IF($B1813="","",RIGHT($G1813*1000+200+COUNTIF($G$2:$G1813,$G1813),9))</f>
        <v/>
      </c>
      <c r="V1813" s="2" t="str">
        <f>IF(OR($B1813="",設定!$I$15="",設定!$I$15="独立"),"",IF($M1813="","　－　",IF($L1813="",IF(設定!$I$15="所・名","　－　・"&amp;$M1813,IF(設定!$I$15="所/名","　－　 / "&amp;$M1813,IF(設定!$I$15="(所)名","(　－　) "&amp;$M1813,IF(設定!$I$15="名・所",$M1813&amp;"・　－　",IF(設定!$I$15="名/所",$M1813&amp;" / 　－　",IF(設定!$I$15="名(所)",$M1813&amp;"(　－　)")))))),IF(設定!$I$15="所・名",INDEX(リスト!$S$2:$S$48,MATCH($L1813,リスト!$R$2:$R$48,0))&amp;"・"&amp;$M1813,IF(設定!$I$15="所/名",INDEX(リスト!$S$2:$S$48,MATCH($L1813,リスト!$R$2:$R$48,0))&amp;" / "&amp;$M1813,IF(設定!$I$15="(所)名","("&amp;INDEX(リスト!$S$2:$S$48,MATCH($L1813,リスト!$R$2:$R$48,0))&amp;") "&amp;$M1813,IF(設定!$I$15="名・所",$M1813&amp;"・"&amp;INDEX(リスト!$S$2:$S$48,MATCH($L1813,リスト!$R$2:$R$48,0)),IF(設定!$I$15="名/所",$M1813&amp;" / "&amp;INDEX(リスト!$S$2:$S$48,MATCH($L1813,リスト!$R$2:$R$48,0)),IF(設定!$I$15="名(所)",$M1813&amp;" ("&amp;INDEX(リスト!$S$2:$S$48,MATCH($L1813,リスト!$R$2:$R$48,0))&amp;")")))))))))</f>
        <v/>
      </c>
    </row>
    <row r="1814" spans="15:22" x14ac:dyDescent="0.4">
      <c r="O1814" s="2" t="str">
        <f>IFERROR(IF($B1814="","",INDEX(所属情報!$E:$E,MATCH($A1814,所属情報!$A:$A,0))),"")</f>
        <v/>
      </c>
      <c r="P1814" s="2" t="str">
        <f t="shared" si="84"/>
        <v/>
      </c>
      <c r="Q1814" s="2" t="str">
        <f t="shared" si="85"/>
        <v/>
      </c>
      <c r="R1814" s="2" t="str">
        <f t="shared" si="86"/>
        <v/>
      </c>
      <c r="S1814" s="2" t="str">
        <f>IFERROR(IF($F1814="","",INDEX(リスト!$C:$C,MATCH($F1814,リスト!$B:$B,0))),"")</f>
        <v/>
      </c>
      <c r="T1814" s="2" t="str">
        <f>IFERROR(IF($K1814="","",INDEX(リスト!$F:$F,MATCH($K1814,リスト!$E:$E,0))),"")</f>
        <v/>
      </c>
      <c r="U1814" s="2" t="str">
        <f>IF($B1814="","",RIGHT($G1814*1000+200+COUNTIF($G$2:$G1814,$G1814),9))</f>
        <v/>
      </c>
      <c r="V1814" s="2" t="str">
        <f>IF(OR($B1814="",設定!$I$15="",設定!$I$15="独立"),"",IF($M1814="","　－　",IF($L1814="",IF(設定!$I$15="所・名","　－　・"&amp;$M1814,IF(設定!$I$15="所/名","　－　 / "&amp;$M1814,IF(設定!$I$15="(所)名","(　－　) "&amp;$M1814,IF(設定!$I$15="名・所",$M1814&amp;"・　－　",IF(設定!$I$15="名/所",$M1814&amp;" / 　－　",IF(設定!$I$15="名(所)",$M1814&amp;"(　－　)")))))),IF(設定!$I$15="所・名",INDEX(リスト!$S$2:$S$48,MATCH($L1814,リスト!$R$2:$R$48,0))&amp;"・"&amp;$M1814,IF(設定!$I$15="所/名",INDEX(リスト!$S$2:$S$48,MATCH($L1814,リスト!$R$2:$R$48,0))&amp;" / "&amp;$M1814,IF(設定!$I$15="(所)名","("&amp;INDEX(リスト!$S$2:$S$48,MATCH($L1814,リスト!$R$2:$R$48,0))&amp;") "&amp;$M1814,IF(設定!$I$15="名・所",$M1814&amp;"・"&amp;INDEX(リスト!$S$2:$S$48,MATCH($L1814,リスト!$R$2:$R$48,0)),IF(設定!$I$15="名/所",$M1814&amp;" / "&amp;INDEX(リスト!$S$2:$S$48,MATCH($L1814,リスト!$R$2:$R$48,0)),IF(設定!$I$15="名(所)",$M1814&amp;" ("&amp;INDEX(リスト!$S$2:$S$48,MATCH($L1814,リスト!$R$2:$R$48,0))&amp;")")))))))))</f>
        <v/>
      </c>
    </row>
    <row r="1815" spans="15:22" x14ac:dyDescent="0.4">
      <c r="O1815" s="2" t="str">
        <f>IFERROR(IF($B1815="","",INDEX(所属情報!$E:$E,MATCH($A1815,所属情報!$A:$A,0))),"")</f>
        <v/>
      </c>
      <c r="P1815" s="2" t="str">
        <f t="shared" si="84"/>
        <v/>
      </c>
      <c r="Q1815" s="2" t="str">
        <f t="shared" si="85"/>
        <v/>
      </c>
      <c r="R1815" s="2" t="str">
        <f t="shared" si="86"/>
        <v/>
      </c>
      <c r="S1815" s="2" t="str">
        <f>IFERROR(IF($F1815="","",INDEX(リスト!$C:$C,MATCH($F1815,リスト!$B:$B,0))),"")</f>
        <v/>
      </c>
      <c r="T1815" s="2" t="str">
        <f>IFERROR(IF($K1815="","",INDEX(リスト!$F:$F,MATCH($K1815,リスト!$E:$E,0))),"")</f>
        <v/>
      </c>
      <c r="U1815" s="2" t="str">
        <f>IF($B1815="","",RIGHT($G1815*1000+200+COUNTIF($G$2:$G1815,$G1815),9))</f>
        <v/>
      </c>
      <c r="V1815" s="2" t="str">
        <f>IF(OR($B1815="",設定!$I$15="",設定!$I$15="独立"),"",IF($M1815="","　－　",IF($L1815="",IF(設定!$I$15="所・名","　－　・"&amp;$M1815,IF(設定!$I$15="所/名","　－　 / "&amp;$M1815,IF(設定!$I$15="(所)名","(　－　) "&amp;$M1815,IF(設定!$I$15="名・所",$M1815&amp;"・　－　",IF(設定!$I$15="名/所",$M1815&amp;" / 　－　",IF(設定!$I$15="名(所)",$M1815&amp;"(　－　)")))))),IF(設定!$I$15="所・名",INDEX(リスト!$S$2:$S$48,MATCH($L1815,リスト!$R$2:$R$48,0))&amp;"・"&amp;$M1815,IF(設定!$I$15="所/名",INDEX(リスト!$S$2:$S$48,MATCH($L1815,リスト!$R$2:$R$48,0))&amp;" / "&amp;$M1815,IF(設定!$I$15="(所)名","("&amp;INDEX(リスト!$S$2:$S$48,MATCH($L1815,リスト!$R$2:$R$48,0))&amp;") "&amp;$M1815,IF(設定!$I$15="名・所",$M1815&amp;"・"&amp;INDEX(リスト!$S$2:$S$48,MATCH($L1815,リスト!$R$2:$R$48,0)),IF(設定!$I$15="名/所",$M1815&amp;" / "&amp;INDEX(リスト!$S$2:$S$48,MATCH($L1815,リスト!$R$2:$R$48,0)),IF(設定!$I$15="名(所)",$M1815&amp;" ("&amp;INDEX(リスト!$S$2:$S$48,MATCH($L1815,リスト!$R$2:$R$48,0))&amp;")")))))))))</f>
        <v/>
      </c>
    </row>
    <row r="1816" spans="15:22" x14ac:dyDescent="0.4">
      <c r="O1816" s="2" t="str">
        <f>IFERROR(IF($B1816="","",INDEX(所属情報!$E:$E,MATCH($A1816,所属情報!$A:$A,0))),"")</f>
        <v/>
      </c>
      <c r="P1816" s="2" t="str">
        <f t="shared" si="84"/>
        <v/>
      </c>
      <c r="Q1816" s="2" t="str">
        <f t="shared" si="85"/>
        <v/>
      </c>
      <c r="R1816" s="2" t="str">
        <f t="shared" si="86"/>
        <v/>
      </c>
      <c r="S1816" s="2" t="str">
        <f>IFERROR(IF($F1816="","",INDEX(リスト!$C:$C,MATCH($F1816,リスト!$B:$B,0))),"")</f>
        <v/>
      </c>
      <c r="T1816" s="2" t="str">
        <f>IFERROR(IF($K1816="","",INDEX(リスト!$F:$F,MATCH($K1816,リスト!$E:$E,0))),"")</f>
        <v/>
      </c>
      <c r="U1816" s="2" t="str">
        <f>IF($B1816="","",RIGHT($G1816*1000+200+COUNTIF($G$2:$G1816,$G1816),9))</f>
        <v/>
      </c>
      <c r="V1816" s="2" t="str">
        <f>IF(OR($B1816="",設定!$I$15="",設定!$I$15="独立"),"",IF($M1816="","　－　",IF($L1816="",IF(設定!$I$15="所・名","　－　・"&amp;$M1816,IF(設定!$I$15="所/名","　－　 / "&amp;$M1816,IF(設定!$I$15="(所)名","(　－　) "&amp;$M1816,IF(設定!$I$15="名・所",$M1816&amp;"・　－　",IF(設定!$I$15="名/所",$M1816&amp;" / 　－　",IF(設定!$I$15="名(所)",$M1816&amp;"(　－　)")))))),IF(設定!$I$15="所・名",INDEX(リスト!$S$2:$S$48,MATCH($L1816,リスト!$R$2:$R$48,0))&amp;"・"&amp;$M1816,IF(設定!$I$15="所/名",INDEX(リスト!$S$2:$S$48,MATCH($L1816,リスト!$R$2:$R$48,0))&amp;" / "&amp;$M1816,IF(設定!$I$15="(所)名","("&amp;INDEX(リスト!$S$2:$S$48,MATCH($L1816,リスト!$R$2:$R$48,0))&amp;") "&amp;$M1816,IF(設定!$I$15="名・所",$M1816&amp;"・"&amp;INDEX(リスト!$S$2:$S$48,MATCH($L1816,リスト!$R$2:$R$48,0)),IF(設定!$I$15="名/所",$M1816&amp;" / "&amp;INDEX(リスト!$S$2:$S$48,MATCH($L1816,リスト!$R$2:$R$48,0)),IF(設定!$I$15="名(所)",$M1816&amp;" ("&amp;INDEX(リスト!$S$2:$S$48,MATCH($L1816,リスト!$R$2:$R$48,0))&amp;")")))))))))</f>
        <v/>
      </c>
    </row>
    <row r="1817" spans="15:22" x14ac:dyDescent="0.4">
      <c r="O1817" s="2" t="str">
        <f>IFERROR(IF($B1817="","",INDEX(所属情報!$E:$E,MATCH($A1817,所属情報!$A:$A,0))),"")</f>
        <v/>
      </c>
      <c r="P1817" s="2" t="str">
        <f t="shared" si="84"/>
        <v/>
      </c>
      <c r="Q1817" s="2" t="str">
        <f t="shared" si="85"/>
        <v/>
      </c>
      <c r="R1817" s="2" t="str">
        <f t="shared" si="86"/>
        <v/>
      </c>
      <c r="S1817" s="2" t="str">
        <f>IFERROR(IF($F1817="","",INDEX(リスト!$C:$C,MATCH($F1817,リスト!$B:$B,0))),"")</f>
        <v/>
      </c>
      <c r="T1817" s="2" t="str">
        <f>IFERROR(IF($K1817="","",INDEX(リスト!$F:$F,MATCH($K1817,リスト!$E:$E,0))),"")</f>
        <v/>
      </c>
      <c r="U1817" s="2" t="str">
        <f>IF($B1817="","",RIGHT($G1817*1000+200+COUNTIF($G$2:$G1817,$G1817),9))</f>
        <v/>
      </c>
      <c r="V1817" s="2" t="str">
        <f>IF(OR($B1817="",設定!$I$15="",設定!$I$15="独立"),"",IF($M1817="","　－　",IF($L1817="",IF(設定!$I$15="所・名","　－　・"&amp;$M1817,IF(設定!$I$15="所/名","　－　 / "&amp;$M1817,IF(設定!$I$15="(所)名","(　－　) "&amp;$M1817,IF(設定!$I$15="名・所",$M1817&amp;"・　－　",IF(設定!$I$15="名/所",$M1817&amp;" / 　－　",IF(設定!$I$15="名(所)",$M1817&amp;"(　－　)")))))),IF(設定!$I$15="所・名",INDEX(リスト!$S$2:$S$48,MATCH($L1817,リスト!$R$2:$R$48,0))&amp;"・"&amp;$M1817,IF(設定!$I$15="所/名",INDEX(リスト!$S$2:$S$48,MATCH($L1817,リスト!$R$2:$R$48,0))&amp;" / "&amp;$M1817,IF(設定!$I$15="(所)名","("&amp;INDEX(リスト!$S$2:$S$48,MATCH($L1817,リスト!$R$2:$R$48,0))&amp;") "&amp;$M1817,IF(設定!$I$15="名・所",$M1817&amp;"・"&amp;INDEX(リスト!$S$2:$S$48,MATCH($L1817,リスト!$R$2:$R$48,0)),IF(設定!$I$15="名/所",$M1817&amp;" / "&amp;INDEX(リスト!$S$2:$S$48,MATCH($L1817,リスト!$R$2:$R$48,0)),IF(設定!$I$15="名(所)",$M1817&amp;" ("&amp;INDEX(リスト!$S$2:$S$48,MATCH($L1817,リスト!$R$2:$R$48,0))&amp;")")))))))))</f>
        <v/>
      </c>
    </row>
    <row r="1818" spans="15:22" x14ac:dyDescent="0.4">
      <c r="O1818" s="2" t="str">
        <f>IFERROR(IF($B1818="","",INDEX(所属情報!$E:$E,MATCH($A1818,所属情報!$A:$A,0))),"")</f>
        <v/>
      </c>
      <c r="P1818" s="2" t="str">
        <f t="shared" si="84"/>
        <v/>
      </c>
      <c r="Q1818" s="2" t="str">
        <f t="shared" si="85"/>
        <v/>
      </c>
      <c r="R1818" s="2" t="str">
        <f t="shared" si="86"/>
        <v/>
      </c>
      <c r="S1818" s="2" t="str">
        <f>IFERROR(IF($F1818="","",INDEX(リスト!$C:$C,MATCH($F1818,リスト!$B:$B,0))),"")</f>
        <v/>
      </c>
      <c r="T1818" s="2" t="str">
        <f>IFERROR(IF($K1818="","",INDEX(リスト!$F:$F,MATCH($K1818,リスト!$E:$E,0))),"")</f>
        <v/>
      </c>
      <c r="U1818" s="2" t="str">
        <f>IF($B1818="","",RIGHT($G1818*1000+200+COUNTIF($G$2:$G1818,$G1818),9))</f>
        <v/>
      </c>
      <c r="V1818" s="2" t="str">
        <f>IF(OR($B1818="",設定!$I$15="",設定!$I$15="独立"),"",IF($M1818="","　－　",IF($L1818="",IF(設定!$I$15="所・名","　－　・"&amp;$M1818,IF(設定!$I$15="所/名","　－　 / "&amp;$M1818,IF(設定!$I$15="(所)名","(　－　) "&amp;$M1818,IF(設定!$I$15="名・所",$M1818&amp;"・　－　",IF(設定!$I$15="名/所",$M1818&amp;" / 　－　",IF(設定!$I$15="名(所)",$M1818&amp;"(　－　)")))))),IF(設定!$I$15="所・名",INDEX(リスト!$S$2:$S$48,MATCH($L1818,リスト!$R$2:$R$48,0))&amp;"・"&amp;$M1818,IF(設定!$I$15="所/名",INDEX(リスト!$S$2:$S$48,MATCH($L1818,リスト!$R$2:$R$48,0))&amp;" / "&amp;$M1818,IF(設定!$I$15="(所)名","("&amp;INDEX(リスト!$S$2:$S$48,MATCH($L1818,リスト!$R$2:$R$48,0))&amp;") "&amp;$M1818,IF(設定!$I$15="名・所",$M1818&amp;"・"&amp;INDEX(リスト!$S$2:$S$48,MATCH($L1818,リスト!$R$2:$R$48,0)),IF(設定!$I$15="名/所",$M1818&amp;" / "&amp;INDEX(リスト!$S$2:$S$48,MATCH($L1818,リスト!$R$2:$R$48,0)),IF(設定!$I$15="名(所)",$M1818&amp;" ("&amp;INDEX(リスト!$S$2:$S$48,MATCH($L1818,リスト!$R$2:$R$48,0))&amp;")")))))))))</f>
        <v/>
      </c>
    </row>
    <row r="1819" spans="15:22" x14ac:dyDescent="0.4">
      <c r="O1819" s="2" t="str">
        <f>IFERROR(IF($B1819="","",INDEX(所属情報!$E:$E,MATCH($A1819,所属情報!$A:$A,0))),"")</f>
        <v/>
      </c>
      <c r="P1819" s="2" t="str">
        <f t="shared" si="84"/>
        <v/>
      </c>
      <c r="Q1819" s="2" t="str">
        <f t="shared" si="85"/>
        <v/>
      </c>
      <c r="R1819" s="2" t="str">
        <f t="shared" si="86"/>
        <v/>
      </c>
      <c r="S1819" s="2" t="str">
        <f>IFERROR(IF($F1819="","",INDEX(リスト!$C:$C,MATCH($F1819,リスト!$B:$B,0))),"")</f>
        <v/>
      </c>
      <c r="T1819" s="2" t="str">
        <f>IFERROR(IF($K1819="","",INDEX(リスト!$F:$F,MATCH($K1819,リスト!$E:$E,0))),"")</f>
        <v/>
      </c>
      <c r="U1819" s="2" t="str">
        <f>IF($B1819="","",RIGHT($G1819*1000+200+COUNTIF($G$2:$G1819,$G1819),9))</f>
        <v/>
      </c>
      <c r="V1819" s="2" t="str">
        <f>IF(OR($B1819="",設定!$I$15="",設定!$I$15="独立"),"",IF($M1819="","　－　",IF($L1819="",IF(設定!$I$15="所・名","　－　・"&amp;$M1819,IF(設定!$I$15="所/名","　－　 / "&amp;$M1819,IF(設定!$I$15="(所)名","(　－　) "&amp;$M1819,IF(設定!$I$15="名・所",$M1819&amp;"・　－　",IF(設定!$I$15="名/所",$M1819&amp;" / 　－　",IF(設定!$I$15="名(所)",$M1819&amp;"(　－　)")))))),IF(設定!$I$15="所・名",INDEX(リスト!$S$2:$S$48,MATCH($L1819,リスト!$R$2:$R$48,0))&amp;"・"&amp;$M1819,IF(設定!$I$15="所/名",INDEX(リスト!$S$2:$S$48,MATCH($L1819,リスト!$R$2:$R$48,0))&amp;" / "&amp;$M1819,IF(設定!$I$15="(所)名","("&amp;INDEX(リスト!$S$2:$S$48,MATCH($L1819,リスト!$R$2:$R$48,0))&amp;") "&amp;$M1819,IF(設定!$I$15="名・所",$M1819&amp;"・"&amp;INDEX(リスト!$S$2:$S$48,MATCH($L1819,リスト!$R$2:$R$48,0)),IF(設定!$I$15="名/所",$M1819&amp;" / "&amp;INDEX(リスト!$S$2:$S$48,MATCH($L1819,リスト!$R$2:$R$48,0)),IF(設定!$I$15="名(所)",$M1819&amp;" ("&amp;INDEX(リスト!$S$2:$S$48,MATCH($L1819,リスト!$R$2:$R$48,0))&amp;")")))))))))</f>
        <v/>
      </c>
    </row>
    <row r="1820" spans="15:22" x14ac:dyDescent="0.4">
      <c r="O1820" s="2" t="str">
        <f>IFERROR(IF($B1820="","",INDEX(所属情報!$E:$E,MATCH($A1820,所属情報!$A:$A,0))),"")</f>
        <v/>
      </c>
      <c r="P1820" s="2" t="str">
        <f t="shared" si="84"/>
        <v/>
      </c>
      <c r="Q1820" s="2" t="str">
        <f t="shared" si="85"/>
        <v/>
      </c>
      <c r="R1820" s="2" t="str">
        <f t="shared" si="86"/>
        <v/>
      </c>
      <c r="S1820" s="2" t="str">
        <f>IFERROR(IF($F1820="","",INDEX(リスト!$C:$C,MATCH($F1820,リスト!$B:$B,0))),"")</f>
        <v/>
      </c>
      <c r="T1820" s="2" t="str">
        <f>IFERROR(IF($K1820="","",INDEX(リスト!$F:$F,MATCH($K1820,リスト!$E:$E,0))),"")</f>
        <v/>
      </c>
      <c r="U1820" s="2" t="str">
        <f>IF($B1820="","",RIGHT($G1820*1000+200+COUNTIF($G$2:$G1820,$G1820),9))</f>
        <v/>
      </c>
      <c r="V1820" s="2" t="str">
        <f>IF(OR($B1820="",設定!$I$15="",設定!$I$15="独立"),"",IF($M1820="","　－　",IF($L1820="",IF(設定!$I$15="所・名","　－　・"&amp;$M1820,IF(設定!$I$15="所/名","　－　 / "&amp;$M1820,IF(設定!$I$15="(所)名","(　－　) "&amp;$M1820,IF(設定!$I$15="名・所",$M1820&amp;"・　－　",IF(設定!$I$15="名/所",$M1820&amp;" / 　－　",IF(設定!$I$15="名(所)",$M1820&amp;"(　－　)")))))),IF(設定!$I$15="所・名",INDEX(リスト!$S$2:$S$48,MATCH($L1820,リスト!$R$2:$R$48,0))&amp;"・"&amp;$M1820,IF(設定!$I$15="所/名",INDEX(リスト!$S$2:$S$48,MATCH($L1820,リスト!$R$2:$R$48,0))&amp;" / "&amp;$M1820,IF(設定!$I$15="(所)名","("&amp;INDEX(リスト!$S$2:$S$48,MATCH($L1820,リスト!$R$2:$R$48,0))&amp;") "&amp;$M1820,IF(設定!$I$15="名・所",$M1820&amp;"・"&amp;INDEX(リスト!$S$2:$S$48,MATCH($L1820,リスト!$R$2:$R$48,0)),IF(設定!$I$15="名/所",$M1820&amp;" / "&amp;INDEX(リスト!$S$2:$S$48,MATCH($L1820,リスト!$R$2:$R$48,0)),IF(設定!$I$15="名(所)",$M1820&amp;" ("&amp;INDEX(リスト!$S$2:$S$48,MATCH($L1820,リスト!$R$2:$R$48,0))&amp;")")))))))))</f>
        <v/>
      </c>
    </row>
    <row r="1821" spans="15:22" x14ac:dyDescent="0.4">
      <c r="O1821" s="2" t="str">
        <f>IFERROR(IF($B1821="","",INDEX(所属情報!$E:$E,MATCH($A1821,所属情報!$A:$A,0))),"")</f>
        <v/>
      </c>
      <c r="P1821" s="2" t="str">
        <f t="shared" si="84"/>
        <v/>
      </c>
      <c r="Q1821" s="2" t="str">
        <f t="shared" si="85"/>
        <v/>
      </c>
      <c r="R1821" s="2" t="str">
        <f t="shared" si="86"/>
        <v/>
      </c>
      <c r="S1821" s="2" t="str">
        <f>IFERROR(IF($F1821="","",INDEX(リスト!$C:$C,MATCH($F1821,リスト!$B:$B,0))),"")</f>
        <v/>
      </c>
      <c r="T1821" s="2" t="str">
        <f>IFERROR(IF($K1821="","",INDEX(リスト!$F:$F,MATCH($K1821,リスト!$E:$E,0))),"")</f>
        <v/>
      </c>
      <c r="U1821" s="2" t="str">
        <f>IF($B1821="","",RIGHT($G1821*1000+200+COUNTIF($G$2:$G1821,$G1821),9))</f>
        <v/>
      </c>
      <c r="V1821" s="2" t="str">
        <f>IF(OR($B1821="",設定!$I$15="",設定!$I$15="独立"),"",IF($M1821="","　－　",IF($L1821="",IF(設定!$I$15="所・名","　－　・"&amp;$M1821,IF(設定!$I$15="所/名","　－　 / "&amp;$M1821,IF(設定!$I$15="(所)名","(　－　) "&amp;$M1821,IF(設定!$I$15="名・所",$M1821&amp;"・　－　",IF(設定!$I$15="名/所",$M1821&amp;" / 　－　",IF(設定!$I$15="名(所)",$M1821&amp;"(　－　)")))))),IF(設定!$I$15="所・名",INDEX(リスト!$S$2:$S$48,MATCH($L1821,リスト!$R$2:$R$48,0))&amp;"・"&amp;$M1821,IF(設定!$I$15="所/名",INDEX(リスト!$S$2:$S$48,MATCH($L1821,リスト!$R$2:$R$48,0))&amp;" / "&amp;$M1821,IF(設定!$I$15="(所)名","("&amp;INDEX(リスト!$S$2:$S$48,MATCH($L1821,リスト!$R$2:$R$48,0))&amp;") "&amp;$M1821,IF(設定!$I$15="名・所",$M1821&amp;"・"&amp;INDEX(リスト!$S$2:$S$48,MATCH($L1821,リスト!$R$2:$R$48,0)),IF(設定!$I$15="名/所",$M1821&amp;" / "&amp;INDEX(リスト!$S$2:$S$48,MATCH($L1821,リスト!$R$2:$R$48,0)),IF(設定!$I$15="名(所)",$M1821&amp;" ("&amp;INDEX(リスト!$S$2:$S$48,MATCH($L1821,リスト!$R$2:$R$48,0))&amp;")")))))))))</f>
        <v/>
      </c>
    </row>
    <row r="1822" spans="15:22" x14ac:dyDescent="0.4">
      <c r="O1822" s="2" t="str">
        <f>IFERROR(IF($B1822="","",INDEX(所属情報!$E:$E,MATCH($A1822,所属情報!$A:$A,0))),"")</f>
        <v/>
      </c>
      <c r="P1822" s="2" t="str">
        <f t="shared" si="84"/>
        <v/>
      </c>
      <c r="Q1822" s="2" t="str">
        <f t="shared" si="85"/>
        <v/>
      </c>
      <c r="R1822" s="2" t="str">
        <f t="shared" si="86"/>
        <v/>
      </c>
      <c r="S1822" s="2" t="str">
        <f>IFERROR(IF($F1822="","",INDEX(リスト!$C:$C,MATCH($F1822,リスト!$B:$B,0))),"")</f>
        <v/>
      </c>
      <c r="T1822" s="2" t="str">
        <f>IFERROR(IF($K1822="","",INDEX(リスト!$F:$F,MATCH($K1822,リスト!$E:$E,0))),"")</f>
        <v/>
      </c>
      <c r="U1822" s="2" t="str">
        <f>IF($B1822="","",RIGHT($G1822*1000+200+COUNTIF($G$2:$G1822,$G1822),9))</f>
        <v/>
      </c>
      <c r="V1822" s="2" t="str">
        <f>IF(OR($B1822="",設定!$I$15="",設定!$I$15="独立"),"",IF($M1822="","　－　",IF($L1822="",IF(設定!$I$15="所・名","　－　・"&amp;$M1822,IF(設定!$I$15="所/名","　－　 / "&amp;$M1822,IF(設定!$I$15="(所)名","(　－　) "&amp;$M1822,IF(設定!$I$15="名・所",$M1822&amp;"・　－　",IF(設定!$I$15="名/所",$M1822&amp;" / 　－　",IF(設定!$I$15="名(所)",$M1822&amp;"(　－　)")))))),IF(設定!$I$15="所・名",INDEX(リスト!$S$2:$S$48,MATCH($L1822,リスト!$R$2:$R$48,0))&amp;"・"&amp;$M1822,IF(設定!$I$15="所/名",INDEX(リスト!$S$2:$S$48,MATCH($L1822,リスト!$R$2:$R$48,0))&amp;" / "&amp;$M1822,IF(設定!$I$15="(所)名","("&amp;INDEX(リスト!$S$2:$S$48,MATCH($L1822,リスト!$R$2:$R$48,0))&amp;") "&amp;$M1822,IF(設定!$I$15="名・所",$M1822&amp;"・"&amp;INDEX(リスト!$S$2:$S$48,MATCH($L1822,リスト!$R$2:$R$48,0)),IF(設定!$I$15="名/所",$M1822&amp;" / "&amp;INDEX(リスト!$S$2:$S$48,MATCH($L1822,リスト!$R$2:$R$48,0)),IF(設定!$I$15="名(所)",$M1822&amp;" ("&amp;INDEX(リスト!$S$2:$S$48,MATCH($L1822,リスト!$R$2:$R$48,0))&amp;")")))))))))</f>
        <v/>
      </c>
    </row>
    <row r="1823" spans="15:22" x14ac:dyDescent="0.4">
      <c r="O1823" s="2" t="str">
        <f>IFERROR(IF($B1823="","",INDEX(所属情報!$E:$E,MATCH($A1823,所属情報!$A:$A,0))),"")</f>
        <v/>
      </c>
      <c r="P1823" s="2" t="str">
        <f t="shared" si="84"/>
        <v/>
      </c>
      <c r="Q1823" s="2" t="str">
        <f t="shared" si="85"/>
        <v/>
      </c>
      <c r="R1823" s="2" t="str">
        <f t="shared" si="86"/>
        <v/>
      </c>
      <c r="S1823" s="2" t="str">
        <f>IFERROR(IF($F1823="","",INDEX(リスト!$C:$C,MATCH($F1823,リスト!$B:$B,0))),"")</f>
        <v/>
      </c>
      <c r="T1823" s="2" t="str">
        <f>IFERROR(IF($K1823="","",INDEX(リスト!$F:$F,MATCH($K1823,リスト!$E:$E,0))),"")</f>
        <v/>
      </c>
      <c r="U1823" s="2" t="str">
        <f>IF($B1823="","",RIGHT($G1823*1000+200+COUNTIF($G$2:$G1823,$G1823),9))</f>
        <v/>
      </c>
      <c r="V1823" s="2" t="str">
        <f>IF(OR($B1823="",設定!$I$15="",設定!$I$15="独立"),"",IF($M1823="","　－　",IF($L1823="",IF(設定!$I$15="所・名","　－　・"&amp;$M1823,IF(設定!$I$15="所/名","　－　 / "&amp;$M1823,IF(設定!$I$15="(所)名","(　－　) "&amp;$M1823,IF(設定!$I$15="名・所",$M1823&amp;"・　－　",IF(設定!$I$15="名/所",$M1823&amp;" / 　－　",IF(設定!$I$15="名(所)",$M1823&amp;"(　－　)")))))),IF(設定!$I$15="所・名",INDEX(リスト!$S$2:$S$48,MATCH($L1823,リスト!$R$2:$R$48,0))&amp;"・"&amp;$M1823,IF(設定!$I$15="所/名",INDEX(リスト!$S$2:$S$48,MATCH($L1823,リスト!$R$2:$R$48,0))&amp;" / "&amp;$M1823,IF(設定!$I$15="(所)名","("&amp;INDEX(リスト!$S$2:$S$48,MATCH($L1823,リスト!$R$2:$R$48,0))&amp;") "&amp;$M1823,IF(設定!$I$15="名・所",$M1823&amp;"・"&amp;INDEX(リスト!$S$2:$S$48,MATCH($L1823,リスト!$R$2:$R$48,0)),IF(設定!$I$15="名/所",$M1823&amp;" / "&amp;INDEX(リスト!$S$2:$S$48,MATCH($L1823,リスト!$R$2:$R$48,0)),IF(設定!$I$15="名(所)",$M1823&amp;" ("&amp;INDEX(リスト!$S$2:$S$48,MATCH($L1823,リスト!$R$2:$R$48,0))&amp;")")))))))))</f>
        <v/>
      </c>
    </row>
    <row r="1824" spans="15:22" x14ac:dyDescent="0.4">
      <c r="O1824" s="2" t="str">
        <f>IFERROR(IF($B1824="","",INDEX(所属情報!$E:$E,MATCH($A1824,所属情報!$A:$A,0))),"")</f>
        <v/>
      </c>
      <c r="P1824" s="2" t="str">
        <f t="shared" si="84"/>
        <v/>
      </c>
      <c r="Q1824" s="2" t="str">
        <f t="shared" si="85"/>
        <v/>
      </c>
      <c r="R1824" s="2" t="str">
        <f t="shared" si="86"/>
        <v/>
      </c>
      <c r="S1824" s="2" t="str">
        <f>IFERROR(IF($F1824="","",INDEX(リスト!$C:$C,MATCH($F1824,リスト!$B:$B,0))),"")</f>
        <v/>
      </c>
      <c r="T1824" s="2" t="str">
        <f>IFERROR(IF($K1824="","",INDEX(リスト!$F:$F,MATCH($K1824,リスト!$E:$E,0))),"")</f>
        <v/>
      </c>
      <c r="U1824" s="2" t="str">
        <f>IF($B1824="","",RIGHT($G1824*1000+200+COUNTIF($G$2:$G1824,$G1824),9))</f>
        <v/>
      </c>
      <c r="V1824" s="2" t="str">
        <f>IF(OR($B1824="",設定!$I$15="",設定!$I$15="独立"),"",IF($M1824="","　－　",IF($L1824="",IF(設定!$I$15="所・名","　－　・"&amp;$M1824,IF(設定!$I$15="所/名","　－　 / "&amp;$M1824,IF(設定!$I$15="(所)名","(　－　) "&amp;$M1824,IF(設定!$I$15="名・所",$M1824&amp;"・　－　",IF(設定!$I$15="名/所",$M1824&amp;" / 　－　",IF(設定!$I$15="名(所)",$M1824&amp;"(　－　)")))))),IF(設定!$I$15="所・名",INDEX(リスト!$S$2:$S$48,MATCH($L1824,リスト!$R$2:$R$48,0))&amp;"・"&amp;$M1824,IF(設定!$I$15="所/名",INDEX(リスト!$S$2:$S$48,MATCH($L1824,リスト!$R$2:$R$48,0))&amp;" / "&amp;$M1824,IF(設定!$I$15="(所)名","("&amp;INDEX(リスト!$S$2:$S$48,MATCH($L1824,リスト!$R$2:$R$48,0))&amp;") "&amp;$M1824,IF(設定!$I$15="名・所",$M1824&amp;"・"&amp;INDEX(リスト!$S$2:$S$48,MATCH($L1824,リスト!$R$2:$R$48,0)),IF(設定!$I$15="名/所",$M1824&amp;" / "&amp;INDEX(リスト!$S$2:$S$48,MATCH($L1824,リスト!$R$2:$R$48,0)),IF(設定!$I$15="名(所)",$M1824&amp;" ("&amp;INDEX(リスト!$S$2:$S$48,MATCH($L1824,リスト!$R$2:$R$48,0))&amp;")")))))))))</f>
        <v/>
      </c>
    </row>
    <row r="1825" spans="15:22" x14ac:dyDescent="0.4">
      <c r="O1825" s="2" t="str">
        <f>IFERROR(IF($B1825="","",INDEX(所属情報!$E:$E,MATCH($A1825,所属情報!$A:$A,0))),"")</f>
        <v/>
      </c>
      <c r="P1825" s="2" t="str">
        <f t="shared" si="84"/>
        <v/>
      </c>
      <c r="Q1825" s="2" t="str">
        <f t="shared" si="85"/>
        <v/>
      </c>
      <c r="R1825" s="2" t="str">
        <f t="shared" si="86"/>
        <v/>
      </c>
      <c r="S1825" s="2" t="str">
        <f>IFERROR(IF($F1825="","",INDEX(リスト!$C:$C,MATCH($F1825,リスト!$B:$B,0))),"")</f>
        <v/>
      </c>
      <c r="T1825" s="2" t="str">
        <f>IFERROR(IF($K1825="","",INDEX(リスト!$F:$F,MATCH($K1825,リスト!$E:$E,0))),"")</f>
        <v/>
      </c>
      <c r="U1825" s="2" t="str">
        <f>IF($B1825="","",RIGHT($G1825*1000+200+COUNTIF($G$2:$G1825,$G1825),9))</f>
        <v/>
      </c>
      <c r="V1825" s="2" t="str">
        <f>IF(OR($B1825="",設定!$I$15="",設定!$I$15="独立"),"",IF($M1825="","　－　",IF($L1825="",IF(設定!$I$15="所・名","　－　・"&amp;$M1825,IF(設定!$I$15="所/名","　－　 / "&amp;$M1825,IF(設定!$I$15="(所)名","(　－　) "&amp;$M1825,IF(設定!$I$15="名・所",$M1825&amp;"・　－　",IF(設定!$I$15="名/所",$M1825&amp;" / 　－　",IF(設定!$I$15="名(所)",$M1825&amp;"(　－　)")))))),IF(設定!$I$15="所・名",INDEX(リスト!$S$2:$S$48,MATCH($L1825,リスト!$R$2:$R$48,0))&amp;"・"&amp;$M1825,IF(設定!$I$15="所/名",INDEX(リスト!$S$2:$S$48,MATCH($L1825,リスト!$R$2:$R$48,0))&amp;" / "&amp;$M1825,IF(設定!$I$15="(所)名","("&amp;INDEX(リスト!$S$2:$S$48,MATCH($L1825,リスト!$R$2:$R$48,0))&amp;") "&amp;$M1825,IF(設定!$I$15="名・所",$M1825&amp;"・"&amp;INDEX(リスト!$S$2:$S$48,MATCH($L1825,リスト!$R$2:$R$48,0)),IF(設定!$I$15="名/所",$M1825&amp;" / "&amp;INDEX(リスト!$S$2:$S$48,MATCH($L1825,リスト!$R$2:$R$48,0)),IF(設定!$I$15="名(所)",$M1825&amp;" ("&amp;INDEX(リスト!$S$2:$S$48,MATCH($L1825,リスト!$R$2:$R$48,0))&amp;")")))))))))</f>
        <v/>
      </c>
    </row>
    <row r="1826" spans="15:22" x14ac:dyDescent="0.4">
      <c r="O1826" s="2" t="str">
        <f>IFERROR(IF($B1826="","",INDEX(所属情報!$E:$E,MATCH($A1826,所属情報!$A:$A,0))),"")</f>
        <v/>
      </c>
      <c r="P1826" s="2" t="str">
        <f t="shared" si="84"/>
        <v/>
      </c>
      <c r="Q1826" s="2" t="str">
        <f t="shared" si="85"/>
        <v/>
      </c>
      <c r="R1826" s="2" t="str">
        <f t="shared" si="86"/>
        <v/>
      </c>
      <c r="S1826" s="2" t="str">
        <f>IFERROR(IF($F1826="","",INDEX(リスト!$C:$C,MATCH($F1826,リスト!$B:$B,0))),"")</f>
        <v/>
      </c>
      <c r="T1826" s="2" t="str">
        <f>IFERROR(IF($K1826="","",INDEX(リスト!$F:$F,MATCH($K1826,リスト!$E:$E,0))),"")</f>
        <v/>
      </c>
      <c r="U1826" s="2" t="str">
        <f>IF($B1826="","",RIGHT($G1826*1000+200+COUNTIF($G$2:$G1826,$G1826),9))</f>
        <v/>
      </c>
      <c r="V1826" s="2" t="str">
        <f>IF(OR($B1826="",設定!$I$15="",設定!$I$15="独立"),"",IF($M1826="","　－　",IF($L1826="",IF(設定!$I$15="所・名","　－　・"&amp;$M1826,IF(設定!$I$15="所/名","　－　 / "&amp;$M1826,IF(設定!$I$15="(所)名","(　－　) "&amp;$M1826,IF(設定!$I$15="名・所",$M1826&amp;"・　－　",IF(設定!$I$15="名/所",$M1826&amp;" / 　－　",IF(設定!$I$15="名(所)",$M1826&amp;"(　－　)")))))),IF(設定!$I$15="所・名",INDEX(リスト!$S$2:$S$48,MATCH($L1826,リスト!$R$2:$R$48,0))&amp;"・"&amp;$M1826,IF(設定!$I$15="所/名",INDEX(リスト!$S$2:$S$48,MATCH($L1826,リスト!$R$2:$R$48,0))&amp;" / "&amp;$M1826,IF(設定!$I$15="(所)名","("&amp;INDEX(リスト!$S$2:$S$48,MATCH($L1826,リスト!$R$2:$R$48,0))&amp;") "&amp;$M1826,IF(設定!$I$15="名・所",$M1826&amp;"・"&amp;INDEX(リスト!$S$2:$S$48,MATCH($L1826,リスト!$R$2:$R$48,0)),IF(設定!$I$15="名/所",$M1826&amp;" / "&amp;INDEX(リスト!$S$2:$S$48,MATCH($L1826,リスト!$R$2:$R$48,0)),IF(設定!$I$15="名(所)",$M1826&amp;" ("&amp;INDEX(リスト!$S$2:$S$48,MATCH($L1826,リスト!$R$2:$R$48,0))&amp;")")))))))))</f>
        <v/>
      </c>
    </row>
    <row r="1827" spans="15:22" x14ac:dyDescent="0.4">
      <c r="O1827" s="2" t="str">
        <f>IFERROR(IF($B1827="","",INDEX(所属情報!$E:$E,MATCH($A1827,所属情報!$A:$A,0))),"")</f>
        <v/>
      </c>
      <c r="P1827" s="2" t="str">
        <f t="shared" si="84"/>
        <v/>
      </c>
      <c r="Q1827" s="2" t="str">
        <f t="shared" si="85"/>
        <v/>
      </c>
      <c r="R1827" s="2" t="str">
        <f t="shared" si="86"/>
        <v/>
      </c>
      <c r="S1827" s="2" t="str">
        <f>IFERROR(IF($F1827="","",INDEX(リスト!$C:$C,MATCH($F1827,リスト!$B:$B,0))),"")</f>
        <v/>
      </c>
      <c r="T1827" s="2" t="str">
        <f>IFERROR(IF($K1827="","",INDEX(リスト!$F:$F,MATCH($K1827,リスト!$E:$E,0))),"")</f>
        <v/>
      </c>
      <c r="U1827" s="2" t="str">
        <f>IF($B1827="","",RIGHT($G1827*1000+200+COUNTIF($G$2:$G1827,$G1827),9))</f>
        <v/>
      </c>
      <c r="V1827" s="2" t="str">
        <f>IF(OR($B1827="",設定!$I$15="",設定!$I$15="独立"),"",IF($M1827="","　－　",IF($L1827="",IF(設定!$I$15="所・名","　－　・"&amp;$M1827,IF(設定!$I$15="所/名","　－　 / "&amp;$M1827,IF(設定!$I$15="(所)名","(　－　) "&amp;$M1827,IF(設定!$I$15="名・所",$M1827&amp;"・　－　",IF(設定!$I$15="名/所",$M1827&amp;" / 　－　",IF(設定!$I$15="名(所)",$M1827&amp;"(　－　)")))))),IF(設定!$I$15="所・名",INDEX(リスト!$S$2:$S$48,MATCH($L1827,リスト!$R$2:$R$48,0))&amp;"・"&amp;$M1827,IF(設定!$I$15="所/名",INDEX(リスト!$S$2:$S$48,MATCH($L1827,リスト!$R$2:$R$48,0))&amp;" / "&amp;$M1827,IF(設定!$I$15="(所)名","("&amp;INDEX(リスト!$S$2:$S$48,MATCH($L1827,リスト!$R$2:$R$48,0))&amp;") "&amp;$M1827,IF(設定!$I$15="名・所",$M1827&amp;"・"&amp;INDEX(リスト!$S$2:$S$48,MATCH($L1827,リスト!$R$2:$R$48,0)),IF(設定!$I$15="名/所",$M1827&amp;" / "&amp;INDEX(リスト!$S$2:$S$48,MATCH($L1827,リスト!$R$2:$R$48,0)),IF(設定!$I$15="名(所)",$M1827&amp;" ("&amp;INDEX(リスト!$S$2:$S$48,MATCH($L1827,リスト!$R$2:$R$48,0))&amp;")")))))))))</f>
        <v/>
      </c>
    </row>
    <row r="1828" spans="15:22" x14ac:dyDescent="0.4">
      <c r="O1828" s="2" t="str">
        <f>IFERROR(IF($B1828="","",INDEX(所属情報!$E:$E,MATCH($A1828,所属情報!$A:$A,0))),"")</f>
        <v/>
      </c>
      <c r="P1828" s="2" t="str">
        <f t="shared" si="84"/>
        <v/>
      </c>
      <c r="Q1828" s="2" t="str">
        <f t="shared" si="85"/>
        <v/>
      </c>
      <c r="R1828" s="2" t="str">
        <f t="shared" si="86"/>
        <v/>
      </c>
      <c r="S1828" s="2" t="str">
        <f>IFERROR(IF($F1828="","",INDEX(リスト!$C:$C,MATCH($F1828,リスト!$B:$B,0))),"")</f>
        <v/>
      </c>
      <c r="T1828" s="2" t="str">
        <f>IFERROR(IF($K1828="","",INDEX(リスト!$F:$F,MATCH($K1828,リスト!$E:$E,0))),"")</f>
        <v/>
      </c>
      <c r="U1828" s="2" t="str">
        <f>IF($B1828="","",RIGHT($G1828*1000+200+COUNTIF($G$2:$G1828,$G1828),9))</f>
        <v/>
      </c>
      <c r="V1828" s="2" t="str">
        <f>IF(OR($B1828="",設定!$I$15="",設定!$I$15="独立"),"",IF($M1828="","　－　",IF($L1828="",IF(設定!$I$15="所・名","　－　・"&amp;$M1828,IF(設定!$I$15="所/名","　－　 / "&amp;$M1828,IF(設定!$I$15="(所)名","(　－　) "&amp;$M1828,IF(設定!$I$15="名・所",$M1828&amp;"・　－　",IF(設定!$I$15="名/所",$M1828&amp;" / 　－　",IF(設定!$I$15="名(所)",$M1828&amp;"(　－　)")))))),IF(設定!$I$15="所・名",INDEX(リスト!$S$2:$S$48,MATCH($L1828,リスト!$R$2:$R$48,0))&amp;"・"&amp;$M1828,IF(設定!$I$15="所/名",INDEX(リスト!$S$2:$S$48,MATCH($L1828,リスト!$R$2:$R$48,0))&amp;" / "&amp;$M1828,IF(設定!$I$15="(所)名","("&amp;INDEX(リスト!$S$2:$S$48,MATCH($L1828,リスト!$R$2:$R$48,0))&amp;") "&amp;$M1828,IF(設定!$I$15="名・所",$M1828&amp;"・"&amp;INDEX(リスト!$S$2:$S$48,MATCH($L1828,リスト!$R$2:$R$48,0)),IF(設定!$I$15="名/所",$M1828&amp;" / "&amp;INDEX(リスト!$S$2:$S$48,MATCH($L1828,リスト!$R$2:$R$48,0)),IF(設定!$I$15="名(所)",$M1828&amp;" ("&amp;INDEX(リスト!$S$2:$S$48,MATCH($L1828,リスト!$R$2:$R$48,0))&amp;")")))))))))</f>
        <v/>
      </c>
    </row>
    <row r="1829" spans="15:22" x14ac:dyDescent="0.4">
      <c r="O1829" s="2" t="str">
        <f>IFERROR(IF($B1829="","",INDEX(所属情報!$E:$E,MATCH($A1829,所属情報!$A:$A,0))),"")</f>
        <v/>
      </c>
      <c r="P1829" s="2" t="str">
        <f t="shared" si="84"/>
        <v/>
      </c>
      <c r="Q1829" s="2" t="str">
        <f t="shared" si="85"/>
        <v/>
      </c>
      <c r="R1829" s="2" t="str">
        <f t="shared" si="86"/>
        <v/>
      </c>
      <c r="S1829" s="2" t="str">
        <f>IFERROR(IF($F1829="","",INDEX(リスト!$C:$C,MATCH($F1829,リスト!$B:$B,0))),"")</f>
        <v/>
      </c>
      <c r="T1829" s="2" t="str">
        <f>IFERROR(IF($K1829="","",INDEX(リスト!$F:$F,MATCH($K1829,リスト!$E:$E,0))),"")</f>
        <v/>
      </c>
      <c r="U1829" s="2" t="str">
        <f>IF($B1829="","",RIGHT($G1829*1000+200+COUNTIF($G$2:$G1829,$G1829),9))</f>
        <v/>
      </c>
      <c r="V1829" s="2" t="str">
        <f>IF(OR($B1829="",設定!$I$15="",設定!$I$15="独立"),"",IF($M1829="","　－　",IF($L1829="",IF(設定!$I$15="所・名","　－　・"&amp;$M1829,IF(設定!$I$15="所/名","　－　 / "&amp;$M1829,IF(設定!$I$15="(所)名","(　－　) "&amp;$M1829,IF(設定!$I$15="名・所",$M1829&amp;"・　－　",IF(設定!$I$15="名/所",$M1829&amp;" / 　－　",IF(設定!$I$15="名(所)",$M1829&amp;"(　－　)")))))),IF(設定!$I$15="所・名",INDEX(リスト!$S$2:$S$48,MATCH($L1829,リスト!$R$2:$R$48,0))&amp;"・"&amp;$M1829,IF(設定!$I$15="所/名",INDEX(リスト!$S$2:$S$48,MATCH($L1829,リスト!$R$2:$R$48,0))&amp;" / "&amp;$M1829,IF(設定!$I$15="(所)名","("&amp;INDEX(リスト!$S$2:$S$48,MATCH($L1829,リスト!$R$2:$R$48,0))&amp;") "&amp;$M1829,IF(設定!$I$15="名・所",$M1829&amp;"・"&amp;INDEX(リスト!$S$2:$S$48,MATCH($L1829,リスト!$R$2:$R$48,0)),IF(設定!$I$15="名/所",$M1829&amp;" / "&amp;INDEX(リスト!$S$2:$S$48,MATCH($L1829,リスト!$R$2:$R$48,0)),IF(設定!$I$15="名(所)",$M1829&amp;" ("&amp;INDEX(リスト!$S$2:$S$48,MATCH($L1829,リスト!$R$2:$R$48,0))&amp;")")))))))))</f>
        <v/>
      </c>
    </row>
    <row r="1830" spans="15:22" x14ac:dyDescent="0.4">
      <c r="O1830" s="2" t="str">
        <f>IFERROR(IF($B1830="","",INDEX(所属情報!$E:$E,MATCH($A1830,所属情報!$A:$A,0))),"")</f>
        <v/>
      </c>
      <c r="P1830" s="2" t="str">
        <f t="shared" si="84"/>
        <v/>
      </c>
      <c r="Q1830" s="2" t="str">
        <f t="shared" si="85"/>
        <v/>
      </c>
      <c r="R1830" s="2" t="str">
        <f t="shared" si="86"/>
        <v/>
      </c>
      <c r="S1830" s="2" t="str">
        <f>IFERROR(IF($F1830="","",INDEX(リスト!$C:$C,MATCH($F1830,リスト!$B:$B,0))),"")</f>
        <v/>
      </c>
      <c r="T1830" s="2" t="str">
        <f>IFERROR(IF($K1830="","",INDEX(リスト!$F:$F,MATCH($K1830,リスト!$E:$E,0))),"")</f>
        <v/>
      </c>
      <c r="U1830" s="2" t="str">
        <f>IF($B1830="","",RIGHT($G1830*1000+200+COUNTIF($G$2:$G1830,$G1830),9))</f>
        <v/>
      </c>
      <c r="V1830" s="2" t="str">
        <f>IF(OR($B1830="",設定!$I$15="",設定!$I$15="独立"),"",IF($M1830="","　－　",IF($L1830="",IF(設定!$I$15="所・名","　－　・"&amp;$M1830,IF(設定!$I$15="所/名","　－　 / "&amp;$M1830,IF(設定!$I$15="(所)名","(　－　) "&amp;$M1830,IF(設定!$I$15="名・所",$M1830&amp;"・　－　",IF(設定!$I$15="名/所",$M1830&amp;" / 　－　",IF(設定!$I$15="名(所)",$M1830&amp;"(　－　)")))))),IF(設定!$I$15="所・名",INDEX(リスト!$S$2:$S$48,MATCH($L1830,リスト!$R$2:$R$48,0))&amp;"・"&amp;$M1830,IF(設定!$I$15="所/名",INDEX(リスト!$S$2:$S$48,MATCH($L1830,リスト!$R$2:$R$48,0))&amp;" / "&amp;$M1830,IF(設定!$I$15="(所)名","("&amp;INDEX(リスト!$S$2:$S$48,MATCH($L1830,リスト!$R$2:$R$48,0))&amp;") "&amp;$M1830,IF(設定!$I$15="名・所",$M1830&amp;"・"&amp;INDEX(リスト!$S$2:$S$48,MATCH($L1830,リスト!$R$2:$R$48,0)),IF(設定!$I$15="名/所",$M1830&amp;" / "&amp;INDEX(リスト!$S$2:$S$48,MATCH($L1830,リスト!$R$2:$R$48,0)),IF(設定!$I$15="名(所)",$M1830&amp;" ("&amp;INDEX(リスト!$S$2:$S$48,MATCH($L1830,リスト!$R$2:$R$48,0))&amp;")")))))))))</f>
        <v/>
      </c>
    </row>
    <row r="1831" spans="15:22" x14ac:dyDescent="0.4">
      <c r="O1831" s="2" t="str">
        <f>IFERROR(IF($B1831="","",INDEX(所属情報!$E:$E,MATCH($A1831,所属情報!$A:$A,0))),"")</f>
        <v/>
      </c>
      <c r="P1831" s="2" t="str">
        <f t="shared" si="84"/>
        <v/>
      </c>
      <c r="Q1831" s="2" t="str">
        <f t="shared" si="85"/>
        <v/>
      </c>
      <c r="R1831" s="2" t="str">
        <f t="shared" si="86"/>
        <v/>
      </c>
      <c r="S1831" s="2" t="str">
        <f>IFERROR(IF($F1831="","",INDEX(リスト!$C:$C,MATCH($F1831,リスト!$B:$B,0))),"")</f>
        <v/>
      </c>
      <c r="T1831" s="2" t="str">
        <f>IFERROR(IF($K1831="","",INDEX(リスト!$F:$F,MATCH($K1831,リスト!$E:$E,0))),"")</f>
        <v/>
      </c>
      <c r="U1831" s="2" t="str">
        <f>IF($B1831="","",RIGHT($G1831*1000+200+COUNTIF($G$2:$G1831,$G1831),9))</f>
        <v/>
      </c>
      <c r="V1831" s="2" t="str">
        <f>IF(OR($B1831="",設定!$I$15="",設定!$I$15="独立"),"",IF($M1831="","　－　",IF($L1831="",IF(設定!$I$15="所・名","　－　・"&amp;$M1831,IF(設定!$I$15="所/名","　－　 / "&amp;$M1831,IF(設定!$I$15="(所)名","(　－　) "&amp;$M1831,IF(設定!$I$15="名・所",$M1831&amp;"・　－　",IF(設定!$I$15="名/所",$M1831&amp;" / 　－　",IF(設定!$I$15="名(所)",$M1831&amp;"(　－　)")))))),IF(設定!$I$15="所・名",INDEX(リスト!$S$2:$S$48,MATCH($L1831,リスト!$R$2:$R$48,0))&amp;"・"&amp;$M1831,IF(設定!$I$15="所/名",INDEX(リスト!$S$2:$S$48,MATCH($L1831,リスト!$R$2:$R$48,0))&amp;" / "&amp;$M1831,IF(設定!$I$15="(所)名","("&amp;INDEX(リスト!$S$2:$S$48,MATCH($L1831,リスト!$R$2:$R$48,0))&amp;") "&amp;$M1831,IF(設定!$I$15="名・所",$M1831&amp;"・"&amp;INDEX(リスト!$S$2:$S$48,MATCH($L1831,リスト!$R$2:$R$48,0)),IF(設定!$I$15="名/所",$M1831&amp;" / "&amp;INDEX(リスト!$S$2:$S$48,MATCH($L1831,リスト!$R$2:$R$48,0)),IF(設定!$I$15="名(所)",$M1831&amp;" ("&amp;INDEX(リスト!$S$2:$S$48,MATCH($L1831,リスト!$R$2:$R$48,0))&amp;")")))))))))</f>
        <v/>
      </c>
    </row>
    <row r="1832" spans="15:22" x14ac:dyDescent="0.4">
      <c r="O1832" s="2" t="str">
        <f>IFERROR(IF($B1832="","",INDEX(所属情報!$E:$E,MATCH($A1832,所属情報!$A:$A,0))),"")</f>
        <v/>
      </c>
      <c r="P1832" s="2" t="str">
        <f t="shared" si="84"/>
        <v/>
      </c>
      <c r="Q1832" s="2" t="str">
        <f t="shared" si="85"/>
        <v/>
      </c>
      <c r="R1832" s="2" t="str">
        <f t="shared" si="86"/>
        <v/>
      </c>
      <c r="S1832" s="2" t="str">
        <f>IFERROR(IF($F1832="","",INDEX(リスト!$C:$C,MATCH($F1832,リスト!$B:$B,0))),"")</f>
        <v/>
      </c>
      <c r="T1832" s="2" t="str">
        <f>IFERROR(IF($K1832="","",INDEX(リスト!$F:$F,MATCH($K1832,リスト!$E:$E,0))),"")</f>
        <v/>
      </c>
      <c r="U1832" s="2" t="str">
        <f>IF($B1832="","",RIGHT($G1832*1000+200+COUNTIF($G$2:$G1832,$G1832),9))</f>
        <v/>
      </c>
      <c r="V1832" s="2" t="str">
        <f>IF(OR($B1832="",設定!$I$15="",設定!$I$15="独立"),"",IF($M1832="","　－　",IF($L1832="",IF(設定!$I$15="所・名","　－　・"&amp;$M1832,IF(設定!$I$15="所/名","　－　 / "&amp;$M1832,IF(設定!$I$15="(所)名","(　－　) "&amp;$M1832,IF(設定!$I$15="名・所",$M1832&amp;"・　－　",IF(設定!$I$15="名/所",$M1832&amp;" / 　－　",IF(設定!$I$15="名(所)",$M1832&amp;"(　－　)")))))),IF(設定!$I$15="所・名",INDEX(リスト!$S$2:$S$48,MATCH($L1832,リスト!$R$2:$R$48,0))&amp;"・"&amp;$M1832,IF(設定!$I$15="所/名",INDEX(リスト!$S$2:$S$48,MATCH($L1832,リスト!$R$2:$R$48,0))&amp;" / "&amp;$M1832,IF(設定!$I$15="(所)名","("&amp;INDEX(リスト!$S$2:$S$48,MATCH($L1832,リスト!$R$2:$R$48,0))&amp;") "&amp;$M1832,IF(設定!$I$15="名・所",$M1832&amp;"・"&amp;INDEX(リスト!$S$2:$S$48,MATCH($L1832,リスト!$R$2:$R$48,0)),IF(設定!$I$15="名/所",$M1832&amp;" / "&amp;INDEX(リスト!$S$2:$S$48,MATCH($L1832,リスト!$R$2:$R$48,0)),IF(設定!$I$15="名(所)",$M1832&amp;" ("&amp;INDEX(リスト!$S$2:$S$48,MATCH($L1832,リスト!$R$2:$R$48,0))&amp;")")))))))))</f>
        <v/>
      </c>
    </row>
    <row r="1833" spans="15:22" x14ac:dyDescent="0.4">
      <c r="O1833" s="2" t="str">
        <f>IFERROR(IF($B1833="","",INDEX(所属情報!$E:$E,MATCH($A1833,所属情報!$A:$A,0))),"")</f>
        <v/>
      </c>
      <c r="P1833" s="2" t="str">
        <f t="shared" si="84"/>
        <v/>
      </c>
      <c r="Q1833" s="2" t="str">
        <f t="shared" si="85"/>
        <v/>
      </c>
      <c r="R1833" s="2" t="str">
        <f t="shared" si="86"/>
        <v/>
      </c>
      <c r="S1833" s="2" t="str">
        <f>IFERROR(IF($F1833="","",INDEX(リスト!$C:$C,MATCH($F1833,リスト!$B:$B,0))),"")</f>
        <v/>
      </c>
      <c r="T1833" s="2" t="str">
        <f>IFERROR(IF($K1833="","",INDEX(リスト!$F:$F,MATCH($K1833,リスト!$E:$E,0))),"")</f>
        <v/>
      </c>
      <c r="U1833" s="2" t="str">
        <f>IF($B1833="","",RIGHT($G1833*1000+200+COUNTIF($G$2:$G1833,$G1833),9))</f>
        <v/>
      </c>
      <c r="V1833" s="2" t="str">
        <f>IF(OR($B1833="",設定!$I$15="",設定!$I$15="独立"),"",IF($M1833="","　－　",IF($L1833="",IF(設定!$I$15="所・名","　－　・"&amp;$M1833,IF(設定!$I$15="所/名","　－　 / "&amp;$M1833,IF(設定!$I$15="(所)名","(　－　) "&amp;$M1833,IF(設定!$I$15="名・所",$M1833&amp;"・　－　",IF(設定!$I$15="名/所",$M1833&amp;" / 　－　",IF(設定!$I$15="名(所)",$M1833&amp;"(　－　)")))))),IF(設定!$I$15="所・名",INDEX(リスト!$S$2:$S$48,MATCH($L1833,リスト!$R$2:$R$48,0))&amp;"・"&amp;$M1833,IF(設定!$I$15="所/名",INDEX(リスト!$S$2:$S$48,MATCH($L1833,リスト!$R$2:$R$48,0))&amp;" / "&amp;$M1833,IF(設定!$I$15="(所)名","("&amp;INDEX(リスト!$S$2:$S$48,MATCH($L1833,リスト!$R$2:$R$48,0))&amp;") "&amp;$M1833,IF(設定!$I$15="名・所",$M1833&amp;"・"&amp;INDEX(リスト!$S$2:$S$48,MATCH($L1833,リスト!$R$2:$R$48,0)),IF(設定!$I$15="名/所",$M1833&amp;" / "&amp;INDEX(リスト!$S$2:$S$48,MATCH($L1833,リスト!$R$2:$R$48,0)),IF(設定!$I$15="名(所)",$M1833&amp;" ("&amp;INDEX(リスト!$S$2:$S$48,MATCH($L1833,リスト!$R$2:$R$48,0))&amp;")")))))))))</f>
        <v/>
      </c>
    </row>
    <row r="1834" spans="15:22" x14ac:dyDescent="0.4">
      <c r="O1834" s="2" t="str">
        <f>IFERROR(IF($B1834="","",INDEX(所属情報!$E:$E,MATCH($A1834,所属情報!$A:$A,0))),"")</f>
        <v/>
      </c>
      <c r="P1834" s="2" t="str">
        <f t="shared" si="84"/>
        <v/>
      </c>
      <c r="Q1834" s="2" t="str">
        <f t="shared" si="85"/>
        <v/>
      </c>
      <c r="R1834" s="2" t="str">
        <f t="shared" si="86"/>
        <v/>
      </c>
      <c r="S1834" s="2" t="str">
        <f>IFERROR(IF($F1834="","",INDEX(リスト!$C:$C,MATCH($F1834,リスト!$B:$B,0))),"")</f>
        <v/>
      </c>
      <c r="T1834" s="2" t="str">
        <f>IFERROR(IF($K1834="","",INDEX(リスト!$F:$F,MATCH($K1834,リスト!$E:$E,0))),"")</f>
        <v/>
      </c>
      <c r="U1834" s="2" t="str">
        <f>IF($B1834="","",RIGHT($G1834*1000+200+COUNTIF($G$2:$G1834,$G1834),9))</f>
        <v/>
      </c>
      <c r="V1834" s="2" t="str">
        <f>IF(OR($B1834="",設定!$I$15="",設定!$I$15="独立"),"",IF($M1834="","　－　",IF($L1834="",IF(設定!$I$15="所・名","　－　・"&amp;$M1834,IF(設定!$I$15="所/名","　－　 / "&amp;$M1834,IF(設定!$I$15="(所)名","(　－　) "&amp;$M1834,IF(設定!$I$15="名・所",$M1834&amp;"・　－　",IF(設定!$I$15="名/所",$M1834&amp;" / 　－　",IF(設定!$I$15="名(所)",$M1834&amp;"(　－　)")))))),IF(設定!$I$15="所・名",INDEX(リスト!$S$2:$S$48,MATCH($L1834,リスト!$R$2:$R$48,0))&amp;"・"&amp;$M1834,IF(設定!$I$15="所/名",INDEX(リスト!$S$2:$S$48,MATCH($L1834,リスト!$R$2:$R$48,0))&amp;" / "&amp;$M1834,IF(設定!$I$15="(所)名","("&amp;INDEX(リスト!$S$2:$S$48,MATCH($L1834,リスト!$R$2:$R$48,0))&amp;") "&amp;$M1834,IF(設定!$I$15="名・所",$M1834&amp;"・"&amp;INDEX(リスト!$S$2:$S$48,MATCH($L1834,リスト!$R$2:$R$48,0)),IF(設定!$I$15="名/所",$M1834&amp;" / "&amp;INDEX(リスト!$S$2:$S$48,MATCH($L1834,リスト!$R$2:$R$48,0)),IF(設定!$I$15="名(所)",$M1834&amp;" ("&amp;INDEX(リスト!$S$2:$S$48,MATCH($L1834,リスト!$R$2:$R$48,0))&amp;")")))))))))</f>
        <v/>
      </c>
    </row>
    <row r="1835" spans="15:22" x14ac:dyDescent="0.4">
      <c r="O1835" s="2" t="str">
        <f>IFERROR(IF($B1835="","",INDEX(所属情報!$E:$E,MATCH($A1835,所属情報!$A:$A,0))),"")</f>
        <v/>
      </c>
      <c r="P1835" s="2" t="str">
        <f t="shared" si="84"/>
        <v/>
      </c>
      <c r="Q1835" s="2" t="str">
        <f t="shared" si="85"/>
        <v/>
      </c>
      <c r="R1835" s="2" t="str">
        <f t="shared" si="86"/>
        <v/>
      </c>
      <c r="S1835" s="2" t="str">
        <f>IFERROR(IF($F1835="","",INDEX(リスト!$C:$C,MATCH($F1835,リスト!$B:$B,0))),"")</f>
        <v/>
      </c>
      <c r="T1835" s="2" t="str">
        <f>IFERROR(IF($K1835="","",INDEX(リスト!$F:$F,MATCH($K1835,リスト!$E:$E,0))),"")</f>
        <v/>
      </c>
      <c r="U1835" s="2" t="str">
        <f>IF($B1835="","",RIGHT($G1835*1000+200+COUNTIF($G$2:$G1835,$G1835),9))</f>
        <v/>
      </c>
      <c r="V1835" s="2" t="str">
        <f>IF(OR($B1835="",設定!$I$15="",設定!$I$15="独立"),"",IF($M1835="","　－　",IF($L1835="",IF(設定!$I$15="所・名","　－　・"&amp;$M1835,IF(設定!$I$15="所/名","　－　 / "&amp;$M1835,IF(設定!$I$15="(所)名","(　－　) "&amp;$M1835,IF(設定!$I$15="名・所",$M1835&amp;"・　－　",IF(設定!$I$15="名/所",$M1835&amp;" / 　－　",IF(設定!$I$15="名(所)",$M1835&amp;"(　－　)")))))),IF(設定!$I$15="所・名",INDEX(リスト!$S$2:$S$48,MATCH($L1835,リスト!$R$2:$R$48,0))&amp;"・"&amp;$M1835,IF(設定!$I$15="所/名",INDEX(リスト!$S$2:$S$48,MATCH($L1835,リスト!$R$2:$R$48,0))&amp;" / "&amp;$M1835,IF(設定!$I$15="(所)名","("&amp;INDEX(リスト!$S$2:$S$48,MATCH($L1835,リスト!$R$2:$R$48,0))&amp;") "&amp;$M1835,IF(設定!$I$15="名・所",$M1835&amp;"・"&amp;INDEX(リスト!$S$2:$S$48,MATCH($L1835,リスト!$R$2:$R$48,0)),IF(設定!$I$15="名/所",$M1835&amp;" / "&amp;INDEX(リスト!$S$2:$S$48,MATCH($L1835,リスト!$R$2:$R$48,0)),IF(設定!$I$15="名(所)",$M1835&amp;" ("&amp;INDEX(リスト!$S$2:$S$48,MATCH($L1835,リスト!$R$2:$R$48,0))&amp;")")))))))))</f>
        <v/>
      </c>
    </row>
    <row r="1836" spans="15:22" x14ac:dyDescent="0.4">
      <c r="O1836" s="2" t="str">
        <f>IFERROR(IF($B1836="","",INDEX(所属情報!$E:$E,MATCH($A1836,所属情報!$A:$A,0))),"")</f>
        <v/>
      </c>
      <c r="P1836" s="2" t="str">
        <f t="shared" si="84"/>
        <v/>
      </c>
      <c r="Q1836" s="2" t="str">
        <f t="shared" si="85"/>
        <v/>
      </c>
      <c r="R1836" s="2" t="str">
        <f t="shared" si="86"/>
        <v/>
      </c>
      <c r="S1836" s="2" t="str">
        <f>IFERROR(IF($F1836="","",INDEX(リスト!$C:$C,MATCH($F1836,リスト!$B:$B,0))),"")</f>
        <v/>
      </c>
      <c r="T1836" s="2" t="str">
        <f>IFERROR(IF($K1836="","",INDEX(リスト!$F:$F,MATCH($K1836,リスト!$E:$E,0))),"")</f>
        <v/>
      </c>
      <c r="U1836" s="2" t="str">
        <f>IF($B1836="","",RIGHT($G1836*1000+200+COUNTIF($G$2:$G1836,$G1836),9))</f>
        <v/>
      </c>
      <c r="V1836" s="2" t="str">
        <f>IF(OR($B1836="",設定!$I$15="",設定!$I$15="独立"),"",IF($M1836="","　－　",IF($L1836="",IF(設定!$I$15="所・名","　－　・"&amp;$M1836,IF(設定!$I$15="所/名","　－　 / "&amp;$M1836,IF(設定!$I$15="(所)名","(　－　) "&amp;$M1836,IF(設定!$I$15="名・所",$M1836&amp;"・　－　",IF(設定!$I$15="名/所",$M1836&amp;" / 　－　",IF(設定!$I$15="名(所)",$M1836&amp;"(　－　)")))))),IF(設定!$I$15="所・名",INDEX(リスト!$S$2:$S$48,MATCH($L1836,リスト!$R$2:$R$48,0))&amp;"・"&amp;$M1836,IF(設定!$I$15="所/名",INDEX(リスト!$S$2:$S$48,MATCH($L1836,リスト!$R$2:$R$48,0))&amp;" / "&amp;$M1836,IF(設定!$I$15="(所)名","("&amp;INDEX(リスト!$S$2:$S$48,MATCH($L1836,リスト!$R$2:$R$48,0))&amp;") "&amp;$M1836,IF(設定!$I$15="名・所",$M1836&amp;"・"&amp;INDEX(リスト!$S$2:$S$48,MATCH($L1836,リスト!$R$2:$R$48,0)),IF(設定!$I$15="名/所",$M1836&amp;" / "&amp;INDEX(リスト!$S$2:$S$48,MATCH($L1836,リスト!$R$2:$R$48,0)),IF(設定!$I$15="名(所)",$M1836&amp;" ("&amp;INDEX(リスト!$S$2:$S$48,MATCH($L1836,リスト!$R$2:$R$48,0))&amp;")")))))))))</f>
        <v/>
      </c>
    </row>
    <row r="1837" spans="15:22" x14ac:dyDescent="0.4">
      <c r="O1837" s="2" t="str">
        <f>IFERROR(IF($B1837="","",INDEX(所属情報!$E:$E,MATCH($A1837,所属情報!$A:$A,0))),"")</f>
        <v/>
      </c>
      <c r="P1837" s="2" t="str">
        <f t="shared" si="84"/>
        <v/>
      </c>
      <c r="Q1837" s="2" t="str">
        <f t="shared" si="85"/>
        <v/>
      </c>
      <c r="R1837" s="2" t="str">
        <f t="shared" si="86"/>
        <v/>
      </c>
      <c r="S1837" s="2" t="str">
        <f>IFERROR(IF($F1837="","",INDEX(リスト!$C:$C,MATCH($F1837,リスト!$B:$B,0))),"")</f>
        <v/>
      </c>
      <c r="T1837" s="2" t="str">
        <f>IFERROR(IF($K1837="","",INDEX(リスト!$F:$F,MATCH($K1837,リスト!$E:$E,0))),"")</f>
        <v/>
      </c>
      <c r="U1837" s="2" t="str">
        <f>IF($B1837="","",RIGHT($G1837*1000+200+COUNTIF($G$2:$G1837,$G1837),9))</f>
        <v/>
      </c>
      <c r="V1837" s="2" t="str">
        <f>IF(OR($B1837="",設定!$I$15="",設定!$I$15="独立"),"",IF($M1837="","　－　",IF($L1837="",IF(設定!$I$15="所・名","　－　・"&amp;$M1837,IF(設定!$I$15="所/名","　－　 / "&amp;$M1837,IF(設定!$I$15="(所)名","(　－　) "&amp;$M1837,IF(設定!$I$15="名・所",$M1837&amp;"・　－　",IF(設定!$I$15="名/所",$M1837&amp;" / 　－　",IF(設定!$I$15="名(所)",$M1837&amp;"(　－　)")))))),IF(設定!$I$15="所・名",INDEX(リスト!$S$2:$S$48,MATCH($L1837,リスト!$R$2:$R$48,0))&amp;"・"&amp;$M1837,IF(設定!$I$15="所/名",INDEX(リスト!$S$2:$S$48,MATCH($L1837,リスト!$R$2:$R$48,0))&amp;" / "&amp;$M1837,IF(設定!$I$15="(所)名","("&amp;INDEX(リスト!$S$2:$S$48,MATCH($L1837,リスト!$R$2:$R$48,0))&amp;") "&amp;$M1837,IF(設定!$I$15="名・所",$M1837&amp;"・"&amp;INDEX(リスト!$S$2:$S$48,MATCH($L1837,リスト!$R$2:$R$48,0)),IF(設定!$I$15="名/所",$M1837&amp;" / "&amp;INDEX(リスト!$S$2:$S$48,MATCH($L1837,リスト!$R$2:$R$48,0)),IF(設定!$I$15="名(所)",$M1837&amp;" ("&amp;INDEX(リスト!$S$2:$S$48,MATCH($L1837,リスト!$R$2:$R$48,0))&amp;")")))))))))</f>
        <v/>
      </c>
    </row>
    <row r="1838" spans="15:22" x14ac:dyDescent="0.4">
      <c r="O1838" s="2" t="str">
        <f>IFERROR(IF($B1838="","",INDEX(所属情報!$E:$E,MATCH($A1838,所属情報!$A:$A,0))),"")</f>
        <v/>
      </c>
      <c r="P1838" s="2" t="str">
        <f t="shared" si="84"/>
        <v/>
      </c>
      <c r="Q1838" s="2" t="str">
        <f t="shared" si="85"/>
        <v/>
      </c>
      <c r="R1838" s="2" t="str">
        <f t="shared" si="86"/>
        <v/>
      </c>
      <c r="S1838" s="2" t="str">
        <f>IFERROR(IF($F1838="","",INDEX(リスト!$C:$C,MATCH($F1838,リスト!$B:$B,0))),"")</f>
        <v/>
      </c>
      <c r="T1838" s="2" t="str">
        <f>IFERROR(IF($K1838="","",INDEX(リスト!$F:$F,MATCH($K1838,リスト!$E:$E,0))),"")</f>
        <v/>
      </c>
      <c r="U1838" s="2" t="str">
        <f>IF($B1838="","",RIGHT($G1838*1000+200+COUNTIF($G$2:$G1838,$G1838),9))</f>
        <v/>
      </c>
      <c r="V1838" s="2" t="str">
        <f>IF(OR($B1838="",設定!$I$15="",設定!$I$15="独立"),"",IF($M1838="","　－　",IF($L1838="",IF(設定!$I$15="所・名","　－　・"&amp;$M1838,IF(設定!$I$15="所/名","　－　 / "&amp;$M1838,IF(設定!$I$15="(所)名","(　－　) "&amp;$M1838,IF(設定!$I$15="名・所",$M1838&amp;"・　－　",IF(設定!$I$15="名/所",$M1838&amp;" / 　－　",IF(設定!$I$15="名(所)",$M1838&amp;"(　－　)")))))),IF(設定!$I$15="所・名",INDEX(リスト!$S$2:$S$48,MATCH($L1838,リスト!$R$2:$R$48,0))&amp;"・"&amp;$M1838,IF(設定!$I$15="所/名",INDEX(リスト!$S$2:$S$48,MATCH($L1838,リスト!$R$2:$R$48,0))&amp;" / "&amp;$M1838,IF(設定!$I$15="(所)名","("&amp;INDEX(リスト!$S$2:$S$48,MATCH($L1838,リスト!$R$2:$R$48,0))&amp;") "&amp;$M1838,IF(設定!$I$15="名・所",$M1838&amp;"・"&amp;INDEX(リスト!$S$2:$S$48,MATCH($L1838,リスト!$R$2:$R$48,0)),IF(設定!$I$15="名/所",$M1838&amp;" / "&amp;INDEX(リスト!$S$2:$S$48,MATCH($L1838,リスト!$R$2:$R$48,0)),IF(設定!$I$15="名(所)",$M1838&amp;" ("&amp;INDEX(リスト!$S$2:$S$48,MATCH($L1838,リスト!$R$2:$R$48,0))&amp;")")))))))))</f>
        <v/>
      </c>
    </row>
    <row r="1839" spans="15:22" x14ac:dyDescent="0.4">
      <c r="O1839" s="2" t="str">
        <f>IFERROR(IF($B1839="","",INDEX(所属情報!$E:$E,MATCH($A1839,所属情報!$A:$A,0))),"")</f>
        <v/>
      </c>
      <c r="P1839" s="2" t="str">
        <f t="shared" si="84"/>
        <v/>
      </c>
      <c r="Q1839" s="2" t="str">
        <f t="shared" si="85"/>
        <v/>
      </c>
      <c r="R1839" s="2" t="str">
        <f t="shared" si="86"/>
        <v/>
      </c>
      <c r="S1839" s="2" t="str">
        <f>IFERROR(IF($F1839="","",INDEX(リスト!$C:$C,MATCH($F1839,リスト!$B:$B,0))),"")</f>
        <v/>
      </c>
      <c r="T1839" s="2" t="str">
        <f>IFERROR(IF($K1839="","",INDEX(リスト!$F:$F,MATCH($K1839,リスト!$E:$E,0))),"")</f>
        <v/>
      </c>
      <c r="U1839" s="2" t="str">
        <f>IF($B1839="","",RIGHT($G1839*1000+200+COUNTIF($G$2:$G1839,$G1839),9))</f>
        <v/>
      </c>
      <c r="V1839" s="2" t="str">
        <f>IF(OR($B1839="",設定!$I$15="",設定!$I$15="独立"),"",IF($M1839="","　－　",IF($L1839="",IF(設定!$I$15="所・名","　－　・"&amp;$M1839,IF(設定!$I$15="所/名","　－　 / "&amp;$M1839,IF(設定!$I$15="(所)名","(　－　) "&amp;$M1839,IF(設定!$I$15="名・所",$M1839&amp;"・　－　",IF(設定!$I$15="名/所",$M1839&amp;" / 　－　",IF(設定!$I$15="名(所)",$M1839&amp;"(　－　)")))))),IF(設定!$I$15="所・名",INDEX(リスト!$S$2:$S$48,MATCH($L1839,リスト!$R$2:$R$48,0))&amp;"・"&amp;$M1839,IF(設定!$I$15="所/名",INDEX(リスト!$S$2:$S$48,MATCH($L1839,リスト!$R$2:$R$48,0))&amp;" / "&amp;$M1839,IF(設定!$I$15="(所)名","("&amp;INDEX(リスト!$S$2:$S$48,MATCH($L1839,リスト!$R$2:$R$48,0))&amp;") "&amp;$M1839,IF(設定!$I$15="名・所",$M1839&amp;"・"&amp;INDEX(リスト!$S$2:$S$48,MATCH($L1839,リスト!$R$2:$R$48,0)),IF(設定!$I$15="名/所",$M1839&amp;" / "&amp;INDEX(リスト!$S$2:$S$48,MATCH($L1839,リスト!$R$2:$R$48,0)),IF(設定!$I$15="名(所)",$M1839&amp;" ("&amp;INDEX(リスト!$S$2:$S$48,MATCH($L1839,リスト!$R$2:$R$48,0))&amp;")")))))))))</f>
        <v/>
      </c>
    </row>
    <row r="1840" spans="15:22" x14ac:dyDescent="0.4">
      <c r="O1840" s="2" t="str">
        <f>IFERROR(IF($B1840="","",INDEX(所属情報!$E:$E,MATCH($A1840,所属情報!$A:$A,0))),"")</f>
        <v/>
      </c>
      <c r="P1840" s="2" t="str">
        <f t="shared" si="84"/>
        <v/>
      </c>
      <c r="Q1840" s="2" t="str">
        <f t="shared" si="85"/>
        <v/>
      </c>
      <c r="R1840" s="2" t="str">
        <f t="shared" si="86"/>
        <v/>
      </c>
      <c r="S1840" s="2" t="str">
        <f>IFERROR(IF($F1840="","",INDEX(リスト!$C:$C,MATCH($F1840,リスト!$B:$B,0))),"")</f>
        <v/>
      </c>
      <c r="T1840" s="2" t="str">
        <f>IFERROR(IF($K1840="","",INDEX(リスト!$F:$F,MATCH($K1840,リスト!$E:$E,0))),"")</f>
        <v/>
      </c>
      <c r="U1840" s="2" t="str">
        <f>IF($B1840="","",RIGHT($G1840*1000+200+COUNTIF($G$2:$G1840,$G1840),9))</f>
        <v/>
      </c>
      <c r="V1840" s="2" t="str">
        <f>IF(OR($B1840="",設定!$I$15="",設定!$I$15="独立"),"",IF($M1840="","　－　",IF($L1840="",IF(設定!$I$15="所・名","　－　・"&amp;$M1840,IF(設定!$I$15="所/名","　－　 / "&amp;$M1840,IF(設定!$I$15="(所)名","(　－　) "&amp;$M1840,IF(設定!$I$15="名・所",$M1840&amp;"・　－　",IF(設定!$I$15="名/所",$M1840&amp;" / 　－　",IF(設定!$I$15="名(所)",$M1840&amp;"(　－　)")))))),IF(設定!$I$15="所・名",INDEX(リスト!$S$2:$S$48,MATCH($L1840,リスト!$R$2:$R$48,0))&amp;"・"&amp;$M1840,IF(設定!$I$15="所/名",INDEX(リスト!$S$2:$S$48,MATCH($L1840,リスト!$R$2:$R$48,0))&amp;" / "&amp;$M1840,IF(設定!$I$15="(所)名","("&amp;INDEX(リスト!$S$2:$S$48,MATCH($L1840,リスト!$R$2:$R$48,0))&amp;") "&amp;$M1840,IF(設定!$I$15="名・所",$M1840&amp;"・"&amp;INDEX(リスト!$S$2:$S$48,MATCH($L1840,リスト!$R$2:$R$48,0)),IF(設定!$I$15="名/所",$M1840&amp;" / "&amp;INDEX(リスト!$S$2:$S$48,MATCH($L1840,リスト!$R$2:$R$48,0)),IF(設定!$I$15="名(所)",$M1840&amp;" ("&amp;INDEX(リスト!$S$2:$S$48,MATCH($L1840,リスト!$R$2:$R$48,0))&amp;")")))))))))</f>
        <v/>
      </c>
    </row>
    <row r="1841" spans="15:22" x14ac:dyDescent="0.4">
      <c r="O1841" s="2" t="str">
        <f>IFERROR(IF($B1841="","",INDEX(所属情報!$E:$E,MATCH($A1841,所属情報!$A:$A,0))),"")</f>
        <v/>
      </c>
      <c r="P1841" s="2" t="str">
        <f t="shared" si="84"/>
        <v/>
      </c>
      <c r="Q1841" s="2" t="str">
        <f t="shared" si="85"/>
        <v/>
      </c>
      <c r="R1841" s="2" t="str">
        <f t="shared" si="86"/>
        <v/>
      </c>
      <c r="S1841" s="2" t="str">
        <f>IFERROR(IF($F1841="","",INDEX(リスト!$C:$C,MATCH($F1841,リスト!$B:$B,0))),"")</f>
        <v/>
      </c>
      <c r="T1841" s="2" t="str">
        <f>IFERROR(IF($K1841="","",INDEX(リスト!$F:$F,MATCH($K1841,リスト!$E:$E,0))),"")</f>
        <v/>
      </c>
      <c r="U1841" s="2" t="str">
        <f>IF($B1841="","",RIGHT($G1841*1000+200+COUNTIF($G$2:$G1841,$G1841),9))</f>
        <v/>
      </c>
      <c r="V1841" s="2" t="str">
        <f>IF(OR($B1841="",設定!$I$15="",設定!$I$15="独立"),"",IF($M1841="","　－　",IF($L1841="",IF(設定!$I$15="所・名","　－　・"&amp;$M1841,IF(設定!$I$15="所/名","　－　 / "&amp;$M1841,IF(設定!$I$15="(所)名","(　－　) "&amp;$M1841,IF(設定!$I$15="名・所",$M1841&amp;"・　－　",IF(設定!$I$15="名/所",$M1841&amp;" / 　－　",IF(設定!$I$15="名(所)",$M1841&amp;"(　－　)")))))),IF(設定!$I$15="所・名",INDEX(リスト!$S$2:$S$48,MATCH($L1841,リスト!$R$2:$R$48,0))&amp;"・"&amp;$M1841,IF(設定!$I$15="所/名",INDEX(リスト!$S$2:$S$48,MATCH($L1841,リスト!$R$2:$R$48,0))&amp;" / "&amp;$M1841,IF(設定!$I$15="(所)名","("&amp;INDEX(リスト!$S$2:$S$48,MATCH($L1841,リスト!$R$2:$R$48,0))&amp;") "&amp;$M1841,IF(設定!$I$15="名・所",$M1841&amp;"・"&amp;INDEX(リスト!$S$2:$S$48,MATCH($L1841,リスト!$R$2:$R$48,0)),IF(設定!$I$15="名/所",$M1841&amp;" / "&amp;INDEX(リスト!$S$2:$S$48,MATCH($L1841,リスト!$R$2:$R$48,0)),IF(設定!$I$15="名(所)",$M1841&amp;" ("&amp;INDEX(リスト!$S$2:$S$48,MATCH($L1841,リスト!$R$2:$R$48,0))&amp;")")))))))))</f>
        <v/>
      </c>
    </row>
    <row r="1842" spans="15:22" x14ac:dyDescent="0.4">
      <c r="O1842" s="2" t="str">
        <f>IFERROR(IF($B1842="","",INDEX(所属情報!$E:$E,MATCH($A1842,所属情報!$A:$A,0))),"")</f>
        <v/>
      </c>
      <c r="P1842" s="2" t="str">
        <f t="shared" si="84"/>
        <v/>
      </c>
      <c r="Q1842" s="2" t="str">
        <f t="shared" si="85"/>
        <v/>
      </c>
      <c r="R1842" s="2" t="str">
        <f t="shared" si="86"/>
        <v/>
      </c>
      <c r="S1842" s="2" t="str">
        <f>IFERROR(IF($F1842="","",INDEX(リスト!$C:$C,MATCH($F1842,リスト!$B:$B,0))),"")</f>
        <v/>
      </c>
      <c r="T1842" s="2" t="str">
        <f>IFERROR(IF($K1842="","",INDEX(リスト!$F:$F,MATCH($K1842,リスト!$E:$E,0))),"")</f>
        <v/>
      </c>
      <c r="U1842" s="2" t="str">
        <f>IF($B1842="","",RIGHT($G1842*1000+200+COUNTIF($G$2:$G1842,$G1842),9))</f>
        <v/>
      </c>
      <c r="V1842" s="2" t="str">
        <f>IF(OR($B1842="",設定!$I$15="",設定!$I$15="独立"),"",IF($M1842="","　－　",IF($L1842="",IF(設定!$I$15="所・名","　－　・"&amp;$M1842,IF(設定!$I$15="所/名","　－　 / "&amp;$M1842,IF(設定!$I$15="(所)名","(　－　) "&amp;$M1842,IF(設定!$I$15="名・所",$M1842&amp;"・　－　",IF(設定!$I$15="名/所",$M1842&amp;" / 　－　",IF(設定!$I$15="名(所)",$M1842&amp;"(　－　)")))))),IF(設定!$I$15="所・名",INDEX(リスト!$S$2:$S$48,MATCH($L1842,リスト!$R$2:$R$48,0))&amp;"・"&amp;$M1842,IF(設定!$I$15="所/名",INDEX(リスト!$S$2:$S$48,MATCH($L1842,リスト!$R$2:$R$48,0))&amp;" / "&amp;$M1842,IF(設定!$I$15="(所)名","("&amp;INDEX(リスト!$S$2:$S$48,MATCH($L1842,リスト!$R$2:$R$48,0))&amp;") "&amp;$M1842,IF(設定!$I$15="名・所",$M1842&amp;"・"&amp;INDEX(リスト!$S$2:$S$48,MATCH($L1842,リスト!$R$2:$R$48,0)),IF(設定!$I$15="名/所",$M1842&amp;" / "&amp;INDEX(リスト!$S$2:$S$48,MATCH($L1842,リスト!$R$2:$R$48,0)),IF(設定!$I$15="名(所)",$M1842&amp;" ("&amp;INDEX(リスト!$S$2:$S$48,MATCH($L1842,リスト!$R$2:$R$48,0))&amp;")")))))))))</f>
        <v/>
      </c>
    </row>
    <row r="1843" spans="15:22" x14ac:dyDescent="0.4">
      <c r="O1843" s="2" t="str">
        <f>IFERROR(IF($B1843="","",INDEX(所属情報!$E:$E,MATCH($A1843,所属情報!$A:$A,0))),"")</f>
        <v/>
      </c>
      <c r="P1843" s="2" t="str">
        <f t="shared" si="84"/>
        <v/>
      </c>
      <c r="Q1843" s="2" t="str">
        <f t="shared" si="85"/>
        <v/>
      </c>
      <c r="R1843" s="2" t="str">
        <f t="shared" si="86"/>
        <v/>
      </c>
      <c r="S1843" s="2" t="str">
        <f>IFERROR(IF($F1843="","",INDEX(リスト!$C:$C,MATCH($F1843,リスト!$B:$B,0))),"")</f>
        <v/>
      </c>
      <c r="T1843" s="2" t="str">
        <f>IFERROR(IF($K1843="","",INDEX(リスト!$F:$F,MATCH($K1843,リスト!$E:$E,0))),"")</f>
        <v/>
      </c>
      <c r="U1843" s="2" t="str">
        <f>IF($B1843="","",RIGHT($G1843*1000+200+COUNTIF($G$2:$G1843,$G1843),9))</f>
        <v/>
      </c>
      <c r="V1843" s="2" t="str">
        <f>IF(OR($B1843="",設定!$I$15="",設定!$I$15="独立"),"",IF($M1843="","　－　",IF($L1843="",IF(設定!$I$15="所・名","　－　・"&amp;$M1843,IF(設定!$I$15="所/名","　－　 / "&amp;$M1843,IF(設定!$I$15="(所)名","(　－　) "&amp;$M1843,IF(設定!$I$15="名・所",$M1843&amp;"・　－　",IF(設定!$I$15="名/所",$M1843&amp;" / 　－　",IF(設定!$I$15="名(所)",$M1843&amp;"(　－　)")))))),IF(設定!$I$15="所・名",INDEX(リスト!$S$2:$S$48,MATCH($L1843,リスト!$R$2:$R$48,0))&amp;"・"&amp;$M1843,IF(設定!$I$15="所/名",INDEX(リスト!$S$2:$S$48,MATCH($L1843,リスト!$R$2:$R$48,0))&amp;" / "&amp;$M1843,IF(設定!$I$15="(所)名","("&amp;INDEX(リスト!$S$2:$S$48,MATCH($L1843,リスト!$R$2:$R$48,0))&amp;") "&amp;$M1843,IF(設定!$I$15="名・所",$M1843&amp;"・"&amp;INDEX(リスト!$S$2:$S$48,MATCH($L1843,リスト!$R$2:$R$48,0)),IF(設定!$I$15="名/所",$M1843&amp;" / "&amp;INDEX(リスト!$S$2:$S$48,MATCH($L1843,リスト!$R$2:$R$48,0)),IF(設定!$I$15="名(所)",$M1843&amp;" ("&amp;INDEX(リスト!$S$2:$S$48,MATCH($L1843,リスト!$R$2:$R$48,0))&amp;")")))))))))</f>
        <v/>
      </c>
    </row>
    <row r="1844" spans="15:22" x14ac:dyDescent="0.4">
      <c r="O1844" s="2" t="str">
        <f>IFERROR(IF($B1844="","",INDEX(所属情報!$E:$E,MATCH($A1844,所属情報!$A:$A,0))),"")</f>
        <v/>
      </c>
      <c r="P1844" s="2" t="str">
        <f t="shared" si="84"/>
        <v/>
      </c>
      <c r="Q1844" s="2" t="str">
        <f t="shared" si="85"/>
        <v/>
      </c>
      <c r="R1844" s="2" t="str">
        <f t="shared" si="86"/>
        <v/>
      </c>
      <c r="S1844" s="2" t="str">
        <f>IFERROR(IF($F1844="","",INDEX(リスト!$C:$C,MATCH($F1844,リスト!$B:$B,0))),"")</f>
        <v/>
      </c>
      <c r="T1844" s="2" t="str">
        <f>IFERROR(IF($K1844="","",INDEX(リスト!$F:$F,MATCH($K1844,リスト!$E:$E,0))),"")</f>
        <v/>
      </c>
      <c r="U1844" s="2" t="str">
        <f>IF($B1844="","",RIGHT($G1844*1000+200+COUNTIF($G$2:$G1844,$G1844),9))</f>
        <v/>
      </c>
      <c r="V1844" s="2" t="str">
        <f>IF(OR($B1844="",設定!$I$15="",設定!$I$15="独立"),"",IF($M1844="","　－　",IF($L1844="",IF(設定!$I$15="所・名","　－　・"&amp;$M1844,IF(設定!$I$15="所/名","　－　 / "&amp;$M1844,IF(設定!$I$15="(所)名","(　－　) "&amp;$M1844,IF(設定!$I$15="名・所",$M1844&amp;"・　－　",IF(設定!$I$15="名/所",$M1844&amp;" / 　－　",IF(設定!$I$15="名(所)",$M1844&amp;"(　－　)")))))),IF(設定!$I$15="所・名",INDEX(リスト!$S$2:$S$48,MATCH($L1844,リスト!$R$2:$R$48,0))&amp;"・"&amp;$M1844,IF(設定!$I$15="所/名",INDEX(リスト!$S$2:$S$48,MATCH($L1844,リスト!$R$2:$R$48,0))&amp;" / "&amp;$M1844,IF(設定!$I$15="(所)名","("&amp;INDEX(リスト!$S$2:$S$48,MATCH($L1844,リスト!$R$2:$R$48,0))&amp;") "&amp;$M1844,IF(設定!$I$15="名・所",$M1844&amp;"・"&amp;INDEX(リスト!$S$2:$S$48,MATCH($L1844,リスト!$R$2:$R$48,0)),IF(設定!$I$15="名/所",$M1844&amp;" / "&amp;INDEX(リスト!$S$2:$S$48,MATCH($L1844,リスト!$R$2:$R$48,0)),IF(設定!$I$15="名(所)",$M1844&amp;" ("&amp;INDEX(リスト!$S$2:$S$48,MATCH($L1844,リスト!$R$2:$R$48,0))&amp;")")))))))))</f>
        <v/>
      </c>
    </row>
    <row r="1845" spans="15:22" x14ac:dyDescent="0.4">
      <c r="O1845" s="2" t="str">
        <f>IFERROR(IF($B1845="","",INDEX(所属情報!$E:$E,MATCH($A1845,所属情報!$A:$A,0))),"")</f>
        <v/>
      </c>
      <c r="P1845" s="2" t="str">
        <f t="shared" si="84"/>
        <v/>
      </c>
      <c r="Q1845" s="2" t="str">
        <f t="shared" si="85"/>
        <v/>
      </c>
      <c r="R1845" s="2" t="str">
        <f t="shared" si="86"/>
        <v/>
      </c>
      <c r="S1845" s="2" t="str">
        <f>IFERROR(IF($F1845="","",INDEX(リスト!$C:$C,MATCH($F1845,リスト!$B:$B,0))),"")</f>
        <v/>
      </c>
      <c r="T1845" s="2" t="str">
        <f>IFERROR(IF($K1845="","",INDEX(リスト!$F:$F,MATCH($K1845,リスト!$E:$E,0))),"")</f>
        <v/>
      </c>
      <c r="U1845" s="2" t="str">
        <f>IF($B1845="","",RIGHT($G1845*1000+200+COUNTIF($G$2:$G1845,$G1845),9))</f>
        <v/>
      </c>
      <c r="V1845" s="2" t="str">
        <f>IF(OR($B1845="",設定!$I$15="",設定!$I$15="独立"),"",IF($M1845="","　－　",IF($L1845="",IF(設定!$I$15="所・名","　－　・"&amp;$M1845,IF(設定!$I$15="所/名","　－　 / "&amp;$M1845,IF(設定!$I$15="(所)名","(　－　) "&amp;$M1845,IF(設定!$I$15="名・所",$M1845&amp;"・　－　",IF(設定!$I$15="名/所",$M1845&amp;" / 　－　",IF(設定!$I$15="名(所)",$M1845&amp;"(　－　)")))))),IF(設定!$I$15="所・名",INDEX(リスト!$S$2:$S$48,MATCH($L1845,リスト!$R$2:$R$48,0))&amp;"・"&amp;$M1845,IF(設定!$I$15="所/名",INDEX(リスト!$S$2:$S$48,MATCH($L1845,リスト!$R$2:$R$48,0))&amp;" / "&amp;$M1845,IF(設定!$I$15="(所)名","("&amp;INDEX(リスト!$S$2:$S$48,MATCH($L1845,リスト!$R$2:$R$48,0))&amp;") "&amp;$M1845,IF(設定!$I$15="名・所",$M1845&amp;"・"&amp;INDEX(リスト!$S$2:$S$48,MATCH($L1845,リスト!$R$2:$R$48,0)),IF(設定!$I$15="名/所",$M1845&amp;" / "&amp;INDEX(リスト!$S$2:$S$48,MATCH($L1845,リスト!$R$2:$R$48,0)),IF(設定!$I$15="名(所)",$M1845&amp;" ("&amp;INDEX(リスト!$S$2:$S$48,MATCH($L1845,リスト!$R$2:$R$48,0))&amp;")")))))))))</f>
        <v/>
      </c>
    </row>
    <row r="1846" spans="15:22" x14ac:dyDescent="0.4">
      <c r="O1846" s="2" t="str">
        <f>IFERROR(IF($B1846="","",INDEX(所属情報!$E:$E,MATCH($A1846,所属情報!$A:$A,0))),"")</f>
        <v/>
      </c>
      <c r="P1846" s="2" t="str">
        <f t="shared" si="84"/>
        <v/>
      </c>
      <c r="Q1846" s="2" t="str">
        <f t="shared" si="85"/>
        <v/>
      </c>
      <c r="R1846" s="2" t="str">
        <f t="shared" si="86"/>
        <v/>
      </c>
      <c r="S1846" s="2" t="str">
        <f>IFERROR(IF($F1846="","",INDEX(リスト!$C:$C,MATCH($F1846,リスト!$B:$B,0))),"")</f>
        <v/>
      </c>
      <c r="T1846" s="2" t="str">
        <f>IFERROR(IF($K1846="","",INDEX(リスト!$F:$F,MATCH($K1846,リスト!$E:$E,0))),"")</f>
        <v/>
      </c>
      <c r="U1846" s="2" t="str">
        <f>IF($B1846="","",RIGHT($G1846*1000+200+COUNTIF($G$2:$G1846,$G1846),9))</f>
        <v/>
      </c>
      <c r="V1846" s="2" t="str">
        <f>IF(OR($B1846="",設定!$I$15="",設定!$I$15="独立"),"",IF($M1846="","　－　",IF($L1846="",IF(設定!$I$15="所・名","　－　・"&amp;$M1846,IF(設定!$I$15="所/名","　－　 / "&amp;$M1846,IF(設定!$I$15="(所)名","(　－　) "&amp;$M1846,IF(設定!$I$15="名・所",$M1846&amp;"・　－　",IF(設定!$I$15="名/所",$M1846&amp;" / 　－　",IF(設定!$I$15="名(所)",$M1846&amp;"(　－　)")))))),IF(設定!$I$15="所・名",INDEX(リスト!$S$2:$S$48,MATCH($L1846,リスト!$R$2:$R$48,0))&amp;"・"&amp;$M1846,IF(設定!$I$15="所/名",INDEX(リスト!$S$2:$S$48,MATCH($L1846,リスト!$R$2:$R$48,0))&amp;" / "&amp;$M1846,IF(設定!$I$15="(所)名","("&amp;INDEX(リスト!$S$2:$S$48,MATCH($L1846,リスト!$R$2:$R$48,0))&amp;") "&amp;$M1846,IF(設定!$I$15="名・所",$M1846&amp;"・"&amp;INDEX(リスト!$S$2:$S$48,MATCH($L1846,リスト!$R$2:$R$48,0)),IF(設定!$I$15="名/所",$M1846&amp;" / "&amp;INDEX(リスト!$S$2:$S$48,MATCH($L1846,リスト!$R$2:$R$48,0)),IF(設定!$I$15="名(所)",$M1846&amp;" ("&amp;INDEX(リスト!$S$2:$S$48,MATCH($L1846,リスト!$R$2:$R$48,0))&amp;")")))))))))</f>
        <v/>
      </c>
    </row>
    <row r="1847" spans="15:22" x14ac:dyDescent="0.4">
      <c r="O1847" s="2" t="str">
        <f>IFERROR(IF($B1847="","",INDEX(所属情報!$E:$E,MATCH($A1847,所属情報!$A:$A,0))),"")</f>
        <v/>
      </c>
      <c r="P1847" s="2" t="str">
        <f t="shared" si="84"/>
        <v/>
      </c>
      <c r="Q1847" s="2" t="str">
        <f t="shared" si="85"/>
        <v/>
      </c>
      <c r="R1847" s="2" t="str">
        <f t="shared" si="86"/>
        <v/>
      </c>
      <c r="S1847" s="2" t="str">
        <f>IFERROR(IF($F1847="","",INDEX(リスト!$C:$C,MATCH($F1847,リスト!$B:$B,0))),"")</f>
        <v/>
      </c>
      <c r="T1847" s="2" t="str">
        <f>IFERROR(IF($K1847="","",INDEX(リスト!$F:$F,MATCH($K1847,リスト!$E:$E,0))),"")</f>
        <v/>
      </c>
      <c r="U1847" s="2" t="str">
        <f>IF($B1847="","",RIGHT($G1847*1000+200+COUNTIF($G$2:$G1847,$G1847),9))</f>
        <v/>
      </c>
      <c r="V1847" s="2" t="str">
        <f>IF(OR($B1847="",設定!$I$15="",設定!$I$15="独立"),"",IF($M1847="","　－　",IF($L1847="",IF(設定!$I$15="所・名","　－　・"&amp;$M1847,IF(設定!$I$15="所/名","　－　 / "&amp;$M1847,IF(設定!$I$15="(所)名","(　－　) "&amp;$M1847,IF(設定!$I$15="名・所",$M1847&amp;"・　－　",IF(設定!$I$15="名/所",$M1847&amp;" / 　－　",IF(設定!$I$15="名(所)",$M1847&amp;"(　－　)")))))),IF(設定!$I$15="所・名",INDEX(リスト!$S$2:$S$48,MATCH($L1847,リスト!$R$2:$R$48,0))&amp;"・"&amp;$M1847,IF(設定!$I$15="所/名",INDEX(リスト!$S$2:$S$48,MATCH($L1847,リスト!$R$2:$R$48,0))&amp;" / "&amp;$M1847,IF(設定!$I$15="(所)名","("&amp;INDEX(リスト!$S$2:$S$48,MATCH($L1847,リスト!$R$2:$R$48,0))&amp;") "&amp;$M1847,IF(設定!$I$15="名・所",$M1847&amp;"・"&amp;INDEX(リスト!$S$2:$S$48,MATCH($L1847,リスト!$R$2:$R$48,0)),IF(設定!$I$15="名/所",$M1847&amp;" / "&amp;INDEX(リスト!$S$2:$S$48,MATCH($L1847,リスト!$R$2:$R$48,0)),IF(設定!$I$15="名(所)",$M1847&amp;" ("&amp;INDEX(リスト!$S$2:$S$48,MATCH($L1847,リスト!$R$2:$R$48,0))&amp;")")))))))))</f>
        <v/>
      </c>
    </row>
    <row r="1848" spans="15:22" x14ac:dyDescent="0.4">
      <c r="O1848" s="2" t="str">
        <f>IFERROR(IF($B1848="","",INDEX(所属情報!$E:$E,MATCH($A1848,所属情報!$A:$A,0))),"")</f>
        <v/>
      </c>
      <c r="P1848" s="2" t="str">
        <f t="shared" si="84"/>
        <v/>
      </c>
      <c r="Q1848" s="2" t="str">
        <f t="shared" si="85"/>
        <v/>
      </c>
      <c r="R1848" s="2" t="str">
        <f t="shared" si="86"/>
        <v/>
      </c>
      <c r="S1848" s="2" t="str">
        <f>IFERROR(IF($F1848="","",INDEX(リスト!$C:$C,MATCH($F1848,リスト!$B:$B,0))),"")</f>
        <v/>
      </c>
      <c r="T1848" s="2" t="str">
        <f>IFERROR(IF($K1848="","",INDEX(リスト!$F:$F,MATCH($K1848,リスト!$E:$E,0))),"")</f>
        <v/>
      </c>
      <c r="U1848" s="2" t="str">
        <f>IF($B1848="","",RIGHT($G1848*1000+200+COUNTIF($G$2:$G1848,$G1848),9))</f>
        <v/>
      </c>
      <c r="V1848" s="2" t="str">
        <f>IF(OR($B1848="",設定!$I$15="",設定!$I$15="独立"),"",IF($M1848="","　－　",IF($L1848="",IF(設定!$I$15="所・名","　－　・"&amp;$M1848,IF(設定!$I$15="所/名","　－　 / "&amp;$M1848,IF(設定!$I$15="(所)名","(　－　) "&amp;$M1848,IF(設定!$I$15="名・所",$M1848&amp;"・　－　",IF(設定!$I$15="名/所",$M1848&amp;" / 　－　",IF(設定!$I$15="名(所)",$M1848&amp;"(　－　)")))))),IF(設定!$I$15="所・名",INDEX(リスト!$S$2:$S$48,MATCH($L1848,リスト!$R$2:$R$48,0))&amp;"・"&amp;$M1848,IF(設定!$I$15="所/名",INDEX(リスト!$S$2:$S$48,MATCH($L1848,リスト!$R$2:$R$48,0))&amp;" / "&amp;$M1848,IF(設定!$I$15="(所)名","("&amp;INDEX(リスト!$S$2:$S$48,MATCH($L1848,リスト!$R$2:$R$48,0))&amp;") "&amp;$M1848,IF(設定!$I$15="名・所",$M1848&amp;"・"&amp;INDEX(リスト!$S$2:$S$48,MATCH($L1848,リスト!$R$2:$R$48,0)),IF(設定!$I$15="名/所",$M1848&amp;" / "&amp;INDEX(リスト!$S$2:$S$48,MATCH($L1848,リスト!$R$2:$R$48,0)),IF(設定!$I$15="名(所)",$M1848&amp;" ("&amp;INDEX(リスト!$S$2:$S$48,MATCH($L1848,リスト!$R$2:$R$48,0))&amp;")")))))))))</f>
        <v/>
      </c>
    </row>
    <row r="1849" spans="15:22" x14ac:dyDescent="0.4">
      <c r="O1849" s="2" t="str">
        <f>IFERROR(IF($B1849="","",INDEX(所属情報!$E:$E,MATCH($A1849,所属情報!$A:$A,0))),"")</f>
        <v/>
      </c>
      <c r="P1849" s="2" t="str">
        <f t="shared" si="84"/>
        <v/>
      </c>
      <c r="Q1849" s="2" t="str">
        <f t="shared" si="85"/>
        <v/>
      </c>
      <c r="R1849" s="2" t="str">
        <f t="shared" si="86"/>
        <v/>
      </c>
      <c r="S1849" s="2" t="str">
        <f>IFERROR(IF($F1849="","",INDEX(リスト!$C:$C,MATCH($F1849,リスト!$B:$B,0))),"")</f>
        <v/>
      </c>
      <c r="T1849" s="2" t="str">
        <f>IFERROR(IF($K1849="","",INDEX(リスト!$F:$F,MATCH($K1849,リスト!$E:$E,0))),"")</f>
        <v/>
      </c>
      <c r="U1849" s="2" t="str">
        <f>IF($B1849="","",RIGHT($G1849*1000+200+COUNTIF($G$2:$G1849,$G1849),9))</f>
        <v/>
      </c>
      <c r="V1849" s="2" t="str">
        <f>IF(OR($B1849="",設定!$I$15="",設定!$I$15="独立"),"",IF($M1849="","　－　",IF($L1849="",IF(設定!$I$15="所・名","　－　・"&amp;$M1849,IF(設定!$I$15="所/名","　－　 / "&amp;$M1849,IF(設定!$I$15="(所)名","(　－　) "&amp;$M1849,IF(設定!$I$15="名・所",$M1849&amp;"・　－　",IF(設定!$I$15="名/所",$M1849&amp;" / 　－　",IF(設定!$I$15="名(所)",$M1849&amp;"(　－　)")))))),IF(設定!$I$15="所・名",INDEX(リスト!$S$2:$S$48,MATCH($L1849,リスト!$R$2:$R$48,0))&amp;"・"&amp;$M1849,IF(設定!$I$15="所/名",INDEX(リスト!$S$2:$S$48,MATCH($L1849,リスト!$R$2:$R$48,0))&amp;" / "&amp;$M1849,IF(設定!$I$15="(所)名","("&amp;INDEX(リスト!$S$2:$S$48,MATCH($L1849,リスト!$R$2:$R$48,0))&amp;") "&amp;$M1849,IF(設定!$I$15="名・所",$M1849&amp;"・"&amp;INDEX(リスト!$S$2:$S$48,MATCH($L1849,リスト!$R$2:$R$48,0)),IF(設定!$I$15="名/所",$M1849&amp;" / "&amp;INDEX(リスト!$S$2:$S$48,MATCH($L1849,リスト!$R$2:$R$48,0)),IF(設定!$I$15="名(所)",$M1849&amp;" ("&amp;INDEX(リスト!$S$2:$S$48,MATCH($L1849,リスト!$R$2:$R$48,0))&amp;")")))))))))</f>
        <v/>
      </c>
    </row>
    <row r="1850" spans="15:22" x14ac:dyDescent="0.4">
      <c r="O1850" s="2" t="str">
        <f>IFERROR(IF($B1850="","",INDEX(所属情報!$E:$E,MATCH($A1850,所属情報!$A:$A,0))),"")</f>
        <v/>
      </c>
      <c r="P1850" s="2" t="str">
        <f t="shared" si="84"/>
        <v/>
      </c>
      <c r="Q1850" s="2" t="str">
        <f t="shared" si="85"/>
        <v/>
      </c>
      <c r="R1850" s="2" t="str">
        <f t="shared" si="86"/>
        <v/>
      </c>
      <c r="S1850" s="2" t="str">
        <f>IFERROR(IF($F1850="","",INDEX(リスト!$C:$C,MATCH($F1850,リスト!$B:$B,0))),"")</f>
        <v/>
      </c>
      <c r="T1850" s="2" t="str">
        <f>IFERROR(IF($K1850="","",INDEX(リスト!$F:$F,MATCH($K1850,リスト!$E:$E,0))),"")</f>
        <v/>
      </c>
      <c r="U1850" s="2" t="str">
        <f>IF($B1850="","",RIGHT($G1850*1000+200+COUNTIF($G$2:$G1850,$G1850),9))</f>
        <v/>
      </c>
      <c r="V1850" s="2" t="str">
        <f>IF(OR($B1850="",設定!$I$15="",設定!$I$15="独立"),"",IF($M1850="","　－　",IF($L1850="",IF(設定!$I$15="所・名","　－　・"&amp;$M1850,IF(設定!$I$15="所/名","　－　 / "&amp;$M1850,IF(設定!$I$15="(所)名","(　－　) "&amp;$M1850,IF(設定!$I$15="名・所",$M1850&amp;"・　－　",IF(設定!$I$15="名/所",$M1850&amp;" / 　－　",IF(設定!$I$15="名(所)",$M1850&amp;"(　－　)")))))),IF(設定!$I$15="所・名",INDEX(リスト!$S$2:$S$48,MATCH($L1850,リスト!$R$2:$R$48,0))&amp;"・"&amp;$M1850,IF(設定!$I$15="所/名",INDEX(リスト!$S$2:$S$48,MATCH($L1850,リスト!$R$2:$R$48,0))&amp;" / "&amp;$M1850,IF(設定!$I$15="(所)名","("&amp;INDEX(リスト!$S$2:$S$48,MATCH($L1850,リスト!$R$2:$R$48,0))&amp;") "&amp;$M1850,IF(設定!$I$15="名・所",$M1850&amp;"・"&amp;INDEX(リスト!$S$2:$S$48,MATCH($L1850,リスト!$R$2:$R$48,0)),IF(設定!$I$15="名/所",$M1850&amp;" / "&amp;INDEX(リスト!$S$2:$S$48,MATCH($L1850,リスト!$R$2:$R$48,0)),IF(設定!$I$15="名(所)",$M1850&amp;" ("&amp;INDEX(リスト!$S$2:$S$48,MATCH($L1850,リスト!$R$2:$R$48,0))&amp;")")))))))))</f>
        <v/>
      </c>
    </row>
    <row r="1851" spans="15:22" x14ac:dyDescent="0.4">
      <c r="O1851" s="2" t="str">
        <f>IFERROR(IF($B1851="","",INDEX(所属情報!$E:$E,MATCH($A1851,所属情報!$A:$A,0))),"")</f>
        <v/>
      </c>
      <c r="P1851" s="2" t="str">
        <f t="shared" si="84"/>
        <v/>
      </c>
      <c r="Q1851" s="2" t="str">
        <f t="shared" si="85"/>
        <v/>
      </c>
      <c r="R1851" s="2" t="str">
        <f t="shared" si="86"/>
        <v/>
      </c>
      <c r="S1851" s="2" t="str">
        <f>IFERROR(IF($F1851="","",INDEX(リスト!$C:$C,MATCH($F1851,リスト!$B:$B,0))),"")</f>
        <v/>
      </c>
      <c r="T1851" s="2" t="str">
        <f>IFERROR(IF($K1851="","",INDEX(リスト!$F:$F,MATCH($K1851,リスト!$E:$E,0))),"")</f>
        <v/>
      </c>
      <c r="U1851" s="2" t="str">
        <f>IF($B1851="","",RIGHT($G1851*1000+200+COUNTIF($G$2:$G1851,$G1851),9))</f>
        <v/>
      </c>
      <c r="V1851" s="2" t="str">
        <f>IF(OR($B1851="",設定!$I$15="",設定!$I$15="独立"),"",IF($M1851="","　－　",IF($L1851="",IF(設定!$I$15="所・名","　－　・"&amp;$M1851,IF(設定!$I$15="所/名","　－　 / "&amp;$M1851,IF(設定!$I$15="(所)名","(　－　) "&amp;$M1851,IF(設定!$I$15="名・所",$M1851&amp;"・　－　",IF(設定!$I$15="名/所",$M1851&amp;" / 　－　",IF(設定!$I$15="名(所)",$M1851&amp;"(　－　)")))))),IF(設定!$I$15="所・名",INDEX(リスト!$S$2:$S$48,MATCH($L1851,リスト!$R$2:$R$48,0))&amp;"・"&amp;$M1851,IF(設定!$I$15="所/名",INDEX(リスト!$S$2:$S$48,MATCH($L1851,リスト!$R$2:$R$48,0))&amp;" / "&amp;$M1851,IF(設定!$I$15="(所)名","("&amp;INDEX(リスト!$S$2:$S$48,MATCH($L1851,リスト!$R$2:$R$48,0))&amp;") "&amp;$M1851,IF(設定!$I$15="名・所",$M1851&amp;"・"&amp;INDEX(リスト!$S$2:$S$48,MATCH($L1851,リスト!$R$2:$R$48,0)),IF(設定!$I$15="名/所",$M1851&amp;" / "&amp;INDEX(リスト!$S$2:$S$48,MATCH($L1851,リスト!$R$2:$R$48,0)),IF(設定!$I$15="名(所)",$M1851&amp;" ("&amp;INDEX(リスト!$S$2:$S$48,MATCH($L1851,リスト!$R$2:$R$48,0))&amp;")")))))))))</f>
        <v/>
      </c>
    </row>
    <row r="1852" spans="15:22" x14ac:dyDescent="0.4">
      <c r="O1852" s="2" t="str">
        <f>IFERROR(IF($B1852="","",INDEX(所属情報!$E:$E,MATCH($A1852,所属情報!$A:$A,0))),"")</f>
        <v/>
      </c>
      <c r="P1852" s="2" t="str">
        <f t="shared" si="84"/>
        <v/>
      </c>
      <c r="Q1852" s="2" t="str">
        <f t="shared" si="85"/>
        <v/>
      </c>
      <c r="R1852" s="2" t="str">
        <f t="shared" si="86"/>
        <v/>
      </c>
      <c r="S1852" s="2" t="str">
        <f>IFERROR(IF($F1852="","",INDEX(リスト!$C:$C,MATCH($F1852,リスト!$B:$B,0))),"")</f>
        <v/>
      </c>
      <c r="T1852" s="2" t="str">
        <f>IFERROR(IF($K1852="","",INDEX(リスト!$F:$F,MATCH($K1852,リスト!$E:$E,0))),"")</f>
        <v/>
      </c>
      <c r="U1852" s="2" t="str">
        <f>IF($B1852="","",RIGHT($G1852*1000+200+COUNTIF($G$2:$G1852,$G1852),9))</f>
        <v/>
      </c>
      <c r="V1852" s="2" t="str">
        <f>IF(OR($B1852="",設定!$I$15="",設定!$I$15="独立"),"",IF($M1852="","　－　",IF($L1852="",IF(設定!$I$15="所・名","　－　・"&amp;$M1852,IF(設定!$I$15="所/名","　－　 / "&amp;$M1852,IF(設定!$I$15="(所)名","(　－　) "&amp;$M1852,IF(設定!$I$15="名・所",$M1852&amp;"・　－　",IF(設定!$I$15="名/所",$M1852&amp;" / 　－　",IF(設定!$I$15="名(所)",$M1852&amp;"(　－　)")))))),IF(設定!$I$15="所・名",INDEX(リスト!$S$2:$S$48,MATCH($L1852,リスト!$R$2:$R$48,0))&amp;"・"&amp;$M1852,IF(設定!$I$15="所/名",INDEX(リスト!$S$2:$S$48,MATCH($L1852,リスト!$R$2:$R$48,0))&amp;" / "&amp;$M1852,IF(設定!$I$15="(所)名","("&amp;INDEX(リスト!$S$2:$S$48,MATCH($L1852,リスト!$R$2:$R$48,0))&amp;") "&amp;$M1852,IF(設定!$I$15="名・所",$M1852&amp;"・"&amp;INDEX(リスト!$S$2:$S$48,MATCH($L1852,リスト!$R$2:$R$48,0)),IF(設定!$I$15="名/所",$M1852&amp;" / "&amp;INDEX(リスト!$S$2:$S$48,MATCH($L1852,リスト!$R$2:$R$48,0)),IF(設定!$I$15="名(所)",$M1852&amp;" ("&amp;INDEX(リスト!$S$2:$S$48,MATCH($L1852,リスト!$R$2:$R$48,0))&amp;")")))))))))</f>
        <v/>
      </c>
    </row>
    <row r="1853" spans="15:22" x14ac:dyDescent="0.4">
      <c r="O1853" s="2" t="str">
        <f>IFERROR(IF($B1853="","",INDEX(所属情報!$E:$E,MATCH($A1853,所属情報!$A:$A,0))),"")</f>
        <v/>
      </c>
      <c r="P1853" s="2" t="str">
        <f t="shared" si="84"/>
        <v/>
      </c>
      <c r="Q1853" s="2" t="str">
        <f t="shared" si="85"/>
        <v/>
      </c>
      <c r="R1853" s="2" t="str">
        <f t="shared" si="86"/>
        <v/>
      </c>
      <c r="S1853" s="2" t="str">
        <f>IFERROR(IF($F1853="","",INDEX(リスト!$C:$C,MATCH($F1853,リスト!$B:$B,0))),"")</f>
        <v/>
      </c>
      <c r="T1853" s="2" t="str">
        <f>IFERROR(IF($K1853="","",INDEX(リスト!$F:$F,MATCH($K1853,リスト!$E:$E,0))),"")</f>
        <v/>
      </c>
      <c r="U1853" s="2" t="str">
        <f>IF($B1853="","",RIGHT($G1853*1000+200+COUNTIF($G$2:$G1853,$G1853),9))</f>
        <v/>
      </c>
      <c r="V1853" s="2" t="str">
        <f>IF(OR($B1853="",設定!$I$15="",設定!$I$15="独立"),"",IF($M1853="","　－　",IF($L1853="",IF(設定!$I$15="所・名","　－　・"&amp;$M1853,IF(設定!$I$15="所/名","　－　 / "&amp;$M1853,IF(設定!$I$15="(所)名","(　－　) "&amp;$M1853,IF(設定!$I$15="名・所",$M1853&amp;"・　－　",IF(設定!$I$15="名/所",$M1853&amp;" / 　－　",IF(設定!$I$15="名(所)",$M1853&amp;"(　－　)")))))),IF(設定!$I$15="所・名",INDEX(リスト!$S$2:$S$48,MATCH($L1853,リスト!$R$2:$R$48,0))&amp;"・"&amp;$M1853,IF(設定!$I$15="所/名",INDEX(リスト!$S$2:$S$48,MATCH($L1853,リスト!$R$2:$R$48,0))&amp;" / "&amp;$M1853,IF(設定!$I$15="(所)名","("&amp;INDEX(リスト!$S$2:$S$48,MATCH($L1853,リスト!$R$2:$R$48,0))&amp;") "&amp;$M1853,IF(設定!$I$15="名・所",$M1853&amp;"・"&amp;INDEX(リスト!$S$2:$S$48,MATCH($L1853,リスト!$R$2:$R$48,0)),IF(設定!$I$15="名/所",$M1853&amp;" / "&amp;INDEX(リスト!$S$2:$S$48,MATCH($L1853,リスト!$R$2:$R$48,0)),IF(設定!$I$15="名(所)",$M1853&amp;" ("&amp;INDEX(リスト!$S$2:$S$48,MATCH($L1853,リスト!$R$2:$R$48,0))&amp;")")))))))))</f>
        <v/>
      </c>
    </row>
    <row r="1854" spans="15:22" x14ac:dyDescent="0.4">
      <c r="O1854" s="2" t="str">
        <f>IFERROR(IF($B1854="","",INDEX(所属情報!$E:$E,MATCH($A1854,所属情報!$A:$A,0))),"")</f>
        <v/>
      </c>
      <c r="P1854" s="2" t="str">
        <f t="shared" si="84"/>
        <v/>
      </c>
      <c r="Q1854" s="2" t="str">
        <f t="shared" si="85"/>
        <v/>
      </c>
      <c r="R1854" s="2" t="str">
        <f t="shared" si="86"/>
        <v/>
      </c>
      <c r="S1854" s="2" t="str">
        <f>IFERROR(IF($F1854="","",INDEX(リスト!$C:$C,MATCH($F1854,リスト!$B:$B,0))),"")</f>
        <v/>
      </c>
      <c r="T1854" s="2" t="str">
        <f>IFERROR(IF($K1854="","",INDEX(リスト!$F:$F,MATCH($K1854,リスト!$E:$E,0))),"")</f>
        <v/>
      </c>
      <c r="U1854" s="2" t="str">
        <f>IF($B1854="","",RIGHT($G1854*1000+200+COUNTIF($G$2:$G1854,$G1854),9))</f>
        <v/>
      </c>
      <c r="V1854" s="2" t="str">
        <f>IF(OR($B1854="",設定!$I$15="",設定!$I$15="独立"),"",IF($M1854="","　－　",IF($L1854="",IF(設定!$I$15="所・名","　－　・"&amp;$M1854,IF(設定!$I$15="所/名","　－　 / "&amp;$M1854,IF(設定!$I$15="(所)名","(　－　) "&amp;$M1854,IF(設定!$I$15="名・所",$M1854&amp;"・　－　",IF(設定!$I$15="名/所",$M1854&amp;" / 　－　",IF(設定!$I$15="名(所)",$M1854&amp;"(　－　)")))))),IF(設定!$I$15="所・名",INDEX(リスト!$S$2:$S$48,MATCH($L1854,リスト!$R$2:$R$48,0))&amp;"・"&amp;$M1854,IF(設定!$I$15="所/名",INDEX(リスト!$S$2:$S$48,MATCH($L1854,リスト!$R$2:$R$48,0))&amp;" / "&amp;$M1854,IF(設定!$I$15="(所)名","("&amp;INDEX(リスト!$S$2:$S$48,MATCH($L1854,リスト!$R$2:$R$48,0))&amp;") "&amp;$M1854,IF(設定!$I$15="名・所",$M1854&amp;"・"&amp;INDEX(リスト!$S$2:$S$48,MATCH($L1854,リスト!$R$2:$R$48,0)),IF(設定!$I$15="名/所",$M1854&amp;" / "&amp;INDEX(リスト!$S$2:$S$48,MATCH($L1854,リスト!$R$2:$R$48,0)),IF(設定!$I$15="名(所)",$M1854&amp;" ("&amp;INDEX(リスト!$S$2:$S$48,MATCH($L1854,リスト!$R$2:$R$48,0))&amp;")")))))))))</f>
        <v/>
      </c>
    </row>
    <row r="1855" spans="15:22" x14ac:dyDescent="0.4">
      <c r="O1855" s="2" t="str">
        <f>IFERROR(IF($B1855="","",INDEX(所属情報!$E:$E,MATCH($A1855,所属情報!$A:$A,0))),"")</f>
        <v/>
      </c>
      <c r="P1855" s="2" t="str">
        <f t="shared" si="84"/>
        <v/>
      </c>
      <c r="Q1855" s="2" t="str">
        <f t="shared" si="85"/>
        <v/>
      </c>
      <c r="R1855" s="2" t="str">
        <f t="shared" si="86"/>
        <v/>
      </c>
      <c r="S1855" s="2" t="str">
        <f>IFERROR(IF($F1855="","",INDEX(リスト!$C:$C,MATCH($F1855,リスト!$B:$B,0))),"")</f>
        <v/>
      </c>
      <c r="T1855" s="2" t="str">
        <f>IFERROR(IF($K1855="","",INDEX(リスト!$F:$F,MATCH($K1855,リスト!$E:$E,0))),"")</f>
        <v/>
      </c>
      <c r="U1855" s="2" t="str">
        <f>IF($B1855="","",RIGHT($G1855*1000+200+COUNTIF($G$2:$G1855,$G1855),9))</f>
        <v/>
      </c>
      <c r="V1855" s="2" t="str">
        <f>IF(OR($B1855="",設定!$I$15="",設定!$I$15="独立"),"",IF($M1855="","　－　",IF($L1855="",IF(設定!$I$15="所・名","　－　・"&amp;$M1855,IF(設定!$I$15="所/名","　－　 / "&amp;$M1855,IF(設定!$I$15="(所)名","(　－　) "&amp;$M1855,IF(設定!$I$15="名・所",$M1855&amp;"・　－　",IF(設定!$I$15="名/所",$M1855&amp;" / 　－　",IF(設定!$I$15="名(所)",$M1855&amp;"(　－　)")))))),IF(設定!$I$15="所・名",INDEX(リスト!$S$2:$S$48,MATCH($L1855,リスト!$R$2:$R$48,0))&amp;"・"&amp;$M1855,IF(設定!$I$15="所/名",INDEX(リスト!$S$2:$S$48,MATCH($L1855,リスト!$R$2:$R$48,0))&amp;" / "&amp;$M1855,IF(設定!$I$15="(所)名","("&amp;INDEX(リスト!$S$2:$S$48,MATCH($L1855,リスト!$R$2:$R$48,0))&amp;") "&amp;$M1855,IF(設定!$I$15="名・所",$M1855&amp;"・"&amp;INDEX(リスト!$S$2:$S$48,MATCH($L1855,リスト!$R$2:$R$48,0)),IF(設定!$I$15="名/所",$M1855&amp;" / "&amp;INDEX(リスト!$S$2:$S$48,MATCH($L1855,リスト!$R$2:$R$48,0)),IF(設定!$I$15="名(所)",$M1855&amp;" ("&amp;INDEX(リスト!$S$2:$S$48,MATCH($L1855,リスト!$R$2:$R$48,0))&amp;")")))))))))</f>
        <v/>
      </c>
    </row>
    <row r="1856" spans="15:22" x14ac:dyDescent="0.4">
      <c r="O1856" s="2" t="str">
        <f>IFERROR(IF($B1856="","",INDEX(所属情報!$E:$E,MATCH($A1856,所属情報!$A:$A,0))),"")</f>
        <v/>
      </c>
      <c r="P1856" s="2" t="str">
        <f t="shared" si="84"/>
        <v/>
      </c>
      <c r="Q1856" s="2" t="str">
        <f t="shared" si="85"/>
        <v/>
      </c>
      <c r="R1856" s="2" t="str">
        <f t="shared" si="86"/>
        <v/>
      </c>
      <c r="S1856" s="2" t="str">
        <f>IFERROR(IF($F1856="","",INDEX(リスト!$C:$C,MATCH($F1856,リスト!$B:$B,0))),"")</f>
        <v/>
      </c>
      <c r="T1856" s="2" t="str">
        <f>IFERROR(IF($K1856="","",INDEX(リスト!$F:$F,MATCH($K1856,リスト!$E:$E,0))),"")</f>
        <v/>
      </c>
      <c r="U1856" s="2" t="str">
        <f>IF($B1856="","",RIGHT($G1856*1000+200+COUNTIF($G$2:$G1856,$G1856),9))</f>
        <v/>
      </c>
      <c r="V1856" s="2" t="str">
        <f>IF(OR($B1856="",設定!$I$15="",設定!$I$15="独立"),"",IF($M1856="","　－　",IF($L1856="",IF(設定!$I$15="所・名","　－　・"&amp;$M1856,IF(設定!$I$15="所/名","　－　 / "&amp;$M1856,IF(設定!$I$15="(所)名","(　－　) "&amp;$M1856,IF(設定!$I$15="名・所",$M1856&amp;"・　－　",IF(設定!$I$15="名/所",$M1856&amp;" / 　－　",IF(設定!$I$15="名(所)",$M1856&amp;"(　－　)")))))),IF(設定!$I$15="所・名",INDEX(リスト!$S$2:$S$48,MATCH($L1856,リスト!$R$2:$R$48,0))&amp;"・"&amp;$M1856,IF(設定!$I$15="所/名",INDEX(リスト!$S$2:$S$48,MATCH($L1856,リスト!$R$2:$R$48,0))&amp;" / "&amp;$M1856,IF(設定!$I$15="(所)名","("&amp;INDEX(リスト!$S$2:$S$48,MATCH($L1856,リスト!$R$2:$R$48,0))&amp;") "&amp;$M1856,IF(設定!$I$15="名・所",$M1856&amp;"・"&amp;INDEX(リスト!$S$2:$S$48,MATCH($L1856,リスト!$R$2:$R$48,0)),IF(設定!$I$15="名/所",$M1856&amp;" / "&amp;INDEX(リスト!$S$2:$S$48,MATCH($L1856,リスト!$R$2:$R$48,0)),IF(設定!$I$15="名(所)",$M1856&amp;" ("&amp;INDEX(リスト!$S$2:$S$48,MATCH($L1856,リスト!$R$2:$R$48,0))&amp;")")))))))))</f>
        <v/>
      </c>
    </row>
    <row r="1857" spans="15:22" x14ac:dyDescent="0.4">
      <c r="O1857" s="2" t="str">
        <f>IFERROR(IF($B1857="","",INDEX(所属情報!$E:$E,MATCH($A1857,所属情報!$A:$A,0))),"")</f>
        <v/>
      </c>
      <c r="P1857" s="2" t="str">
        <f t="shared" si="84"/>
        <v/>
      </c>
      <c r="Q1857" s="2" t="str">
        <f t="shared" si="85"/>
        <v/>
      </c>
      <c r="R1857" s="2" t="str">
        <f t="shared" si="86"/>
        <v/>
      </c>
      <c r="S1857" s="2" t="str">
        <f>IFERROR(IF($F1857="","",INDEX(リスト!$C:$C,MATCH($F1857,リスト!$B:$B,0))),"")</f>
        <v/>
      </c>
      <c r="T1857" s="2" t="str">
        <f>IFERROR(IF($K1857="","",INDEX(リスト!$F:$F,MATCH($K1857,リスト!$E:$E,0))),"")</f>
        <v/>
      </c>
      <c r="U1857" s="2" t="str">
        <f>IF($B1857="","",RIGHT($G1857*1000+200+COUNTIF($G$2:$G1857,$G1857),9))</f>
        <v/>
      </c>
      <c r="V1857" s="2" t="str">
        <f>IF(OR($B1857="",設定!$I$15="",設定!$I$15="独立"),"",IF($M1857="","　－　",IF($L1857="",IF(設定!$I$15="所・名","　－　・"&amp;$M1857,IF(設定!$I$15="所/名","　－　 / "&amp;$M1857,IF(設定!$I$15="(所)名","(　－　) "&amp;$M1857,IF(設定!$I$15="名・所",$M1857&amp;"・　－　",IF(設定!$I$15="名/所",$M1857&amp;" / 　－　",IF(設定!$I$15="名(所)",$M1857&amp;"(　－　)")))))),IF(設定!$I$15="所・名",INDEX(リスト!$S$2:$S$48,MATCH($L1857,リスト!$R$2:$R$48,0))&amp;"・"&amp;$M1857,IF(設定!$I$15="所/名",INDEX(リスト!$S$2:$S$48,MATCH($L1857,リスト!$R$2:$R$48,0))&amp;" / "&amp;$M1857,IF(設定!$I$15="(所)名","("&amp;INDEX(リスト!$S$2:$S$48,MATCH($L1857,リスト!$R$2:$R$48,0))&amp;") "&amp;$M1857,IF(設定!$I$15="名・所",$M1857&amp;"・"&amp;INDEX(リスト!$S$2:$S$48,MATCH($L1857,リスト!$R$2:$R$48,0)),IF(設定!$I$15="名/所",$M1857&amp;" / "&amp;INDEX(リスト!$S$2:$S$48,MATCH($L1857,リスト!$R$2:$R$48,0)),IF(設定!$I$15="名(所)",$M1857&amp;" ("&amp;INDEX(リスト!$S$2:$S$48,MATCH($L1857,リスト!$R$2:$R$48,0))&amp;")")))))))))</f>
        <v/>
      </c>
    </row>
    <row r="1858" spans="15:22" x14ac:dyDescent="0.4">
      <c r="O1858" s="2" t="str">
        <f>IFERROR(IF($B1858="","",INDEX(所属情報!$E:$E,MATCH($A1858,所属情報!$A:$A,0))),"")</f>
        <v/>
      </c>
      <c r="P1858" s="2" t="str">
        <f t="shared" si="84"/>
        <v/>
      </c>
      <c r="Q1858" s="2" t="str">
        <f t="shared" si="85"/>
        <v/>
      </c>
      <c r="R1858" s="2" t="str">
        <f t="shared" si="86"/>
        <v/>
      </c>
      <c r="S1858" s="2" t="str">
        <f>IFERROR(IF($F1858="","",INDEX(リスト!$C:$C,MATCH($F1858,リスト!$B:$B,0))),"")</f>
        <v/>
      </c>
      <c r="T1858" s="2" t="str">
        <f>IFERROR(IF($K1858="","",INDEX(リスト!$F:$F,MATCH($K1858,リスト!$E:$E,0))),"")</f>
        <v/>
      </c>
      <c r="U1858" s="2" t="str">
        <f>IF($B1858="","",RIGHT($G1858*1000+200+COUNTIF($G$2:$G1858,$G1858),9))</f>
        <v/>
      </c>
      <c r="V1858" s="2" t="str">
        <f>IF(OR($B1858="",設定!$I$15="",設定!$I$15="独立"),"",IF($M1858="","　－　",IF($L1858="",IF(設定!$I$15="所・名","　－　・"&amp;$M1858,IF(設定!$I$15="所/名","　－　 / "&amp;$M1858,IF(設定!$I$15="(所)名","(　－　) "&amp;$M1858,IF(設定!$I$15="名・所",$M1858&amp;"・　－　",IF(設定!$I$15="名/所",$M1858&amp;" / 　－　",IF(設定!$I$15="名(所)",$M1858&amp;"(　－　)")))))),IF(設定!$I$15="所・名",INDEX(リスト!$S$2:$S$48,MATCH($L1858,リスト!$R$2:$R$48,0))&amp;"・"&amp;$M1858,IF(設定!$I$15="所/名",INDEX(リスト!$S$2:$S$48,MATCH($L1858,リスト!$R$2:$R$48,0))&amp;" / "&amp;$M1858,IF(設定!$I$15="(所)名","("&amp;INDEX(リスト!$S$2:$S$48,MATCH($L1858,リスト!$R$2:$R$48,0))&amp;") "&amp;$M1858,IF(設定!$I$15="名・所",$M1858&amp;"・"&amp;INDEX(リスト!$S$2:$S$48,MATCH($L1858,リスト!$R$2:$R$48,0)),IF(設定!$I$15="名/所",$M1858&amp;" / "&amp;INDEX(リスト!$S$2:$S$48,MATCH($L1858,リスト!$R$2:$R$48,0)),IF(設定!$I$15="名(所)",$M1858&amp;" ("&amp;INDEX(リスト!$S$2:$S$48,MATCH($L1858,リスト!$R$2:$R$48,0))&amp;")")))))))))</f>
        <v/>
      </c>
    </row>
    <row r="1859" spans="15:22" x14ac:dyDescent="0.4">
      <c r="O1859" s="2" t="str">
        <f>IFERROR(IF($B1859="","",INDEX(所属情報!$E:$E,MATCH($A1859,所属情報!$A:$A,0))),"")</f>
        <v/>
      </c>
      <c r="P1859" s="2" t="str">
        <f t="shared" ref="P1859:P1922" si="87">IF($C1859="","",IF($E1859="",$C1859,$C1859&amp;" ("&amp;$E1859&amp;")"))</f>
        <v/>
      </c>
      <c r="Q1859" s="2" t="str">
        <f t="shared" ref="Q1859:Q1922" si="88">IF($D1859="","",ASC($D1859))</f>
        <v/>
      </c>
      <c r="R1859" s="2" t="str">
        <f t="shared" ref="R1859:R1922" si="89">IF($I1859="","",UPPER($I1859)&amp;" "&amp;UPPER(LEFT($J1859,1))&amp;LOWER(RIGHT($J1859,LEN($J1859)-1))&amp;" ("&amp;MID($G1859,3,2)&amp;")")</f>
        <v/>
      </c>
      <c r="S1859" s="2" t="str">
        <f>IFERROR(IF($F1859="","",INDEX(リスト!$C:$C,MATCH($F1859,リスト!$B:$B,0))),"")</f>
        <v/>
      </c>
      <c r="T1859" s="2" t="str">
        <f>IFERROR(IF($K1859="","",INDEX(リスト!$F:$F,MATCH($K1859,リスト!$E:$E,0))),"")</f>
        <v/>
      </c>
      <c r="U1859" s="2" t="str">
        <f>IF($B1859="","",RIGHT($G1859*1000+200+COUNTIF($G$2:$G1859,$G1859),9))</f>
        <v/>
      </c>
      <c r="V1859" s="2" t="str">
        <f>IF(OR($B1859="",設定!$I$15="",設定!$I$15="独立"),"",IF($M1859="","　－　",IF($L1859="",IF(設定!$I$15="所・名","　－　・"&amp;$M1859,IF(設定!$I$15="所/名","　－　 / "&amp;$M1859,IF(設定!$I$15="(所)名","(　－　) "&amp;$M1859,IF(設定!$I$15="名・所",$M1859&amp;"・　－　",IF(設定!$I$15="名/所",$M1859&amp;" / 　－　",IF(設定!$I$15="名(所)",$M1859&amp;"(　－　)")))))),IF(設定!$I$15="所・名",INDEX(リスト!$S$2:$S$48,MATCH($L1859,リスト!$R$2:$R$48,0))&amp;"・"&amp;$M1859,IF(設定!$I$15="所/名",INDEX(リスト!$S$2:$S$48,MATCH($L1859,リスト!$R$2:$R$48,0))&amp;" / "&amp;$M1859,IF(設定!$I$15="(所)名","("&amp;INDEX(リスト!$S$2:$S$48,MATCH($L1859,リスト!$R$2:$R$48,0))&amp;") "&amp;$M1859,IF(設定!$I$15="名・所",$M1859&amp;"・"&amp;INDEX(リスト!$S$2:$S$48,MATCH($L1859,リスト!$R$2:$R$48,0)),IF(設定!$I$15="名/所",$M1859&amp;" / "&amp;INDEX(リスト!$S$2:$S$48,MATCH($L1859,リスト!$R$2:$R$48,0)),IF(設定!$I$15="名(所)",$M1859&amp;" ("&amp;INDEX(リスト!$S$2:$S$48,MATCH($L1859,リスト!$R$2:$R$48,0))&amp;")")))))))))</f>
        <v/>
      </c>
    </row>
    <row r="1860" spans="15:22" x14ac:dyDescent="0.4">
      <c r="O1860" s="2" t="str">
        <f>IFERROR(IF($B1860="","",INDEX(所属情報!$E:$E,MATCH($A1860,所属情報!$A:$A,0))),"")</f>
        <v/>
      </c>
      <c r="P1860" s="2" t="str">
        <f t="shared" si="87"/>
        <v/>
      </c>
      <c r="Q1860" s="2" t="str">
        <f t="shared" si="88"/>
        <v/>
      </c>
      <c r="R1860" s="2" t="str">
        <f t="shared" si="89"/>
        <v/>
      </c>
      <c r="S1860" s="2" t="str">
        <f>IFERROR(IF($F1860="","",INDEX(リスト!$C:$C,MATCH($F1860,リスト!$B:$B,0))),"")</f>
        <v/>
      </c>
      <c r="T1860" s="2" t="str">
        <f>IFERROR(IF($K1860="","",INDEX(リスト!$F:$F,MATCH($K1860,リスト!$E:$E,0))),"")</f>
        <v/>
      </c>
      <c r="U1860" s="2" t="str">
        <f>IF($B1860="","",RIGHT($G1860*1000+200+COUNTIF($G$2:$G1860,$G1860),9))</f>
        <v/>
      </c>
      <c r="V1860" s="2" t="str">
        <f>IF(OR($B1860="",設定!$I$15="",設定!$I$15="独立"),"",IF($M1860="","　－　",IF($L1860="",IF(設定!$I$15="所・名","　－　・"&amp;$M1860,IF(設定!$I$15="所/名","　－　 / "&amp;$M1860,IF(設定!$I$15="(所)名","(　－　) "&amp;$M1860,IF(設定!$I$15="名・所",$M1860&amp;"・　－　",IF(設定!$I$15="名/所",$M1860&amp;" / 　－　",IF(設定!$I$15="名(所)",$M1860&amp;"(　－　)")))))),IF(設定!$I$15="所・名",INDEX(リスト!$S$2:$S$48,MATCH($L1860,リスト!$R$2:$R$48,0))&amp;"・"&amp;$M1860,IF(設定!$I$15="所/名",INDEX(リスト!$S$2:$S$48,MATCH($L1860,リスト!$R$2:$R$48,0))&amp;" / "&amp;$M1860,IF(設定!$I$15="(所)名","("&amp;INDEX(リスト!$S$2:$S$48,MATCH($L1860,リスト!$R$2:$R$48,0))&amp;") "&amp;$M1860,IF(設定!$I$15="名・所",$M1860&amp;"・"&amp;INDEX(リスト!$S$2:$S$48,MATCH($L1860,リスト!$R$2:$R$48,0)),IF(設定!$I$15="名/所",$M1860&amp;" / "&amp;INDEX(リスト!$S$2:$S$48,MATCH($L1860,リスト!$R$2:$R$48,0)),IF(設定!$I$15="名(所)",$M1860&amp;" ("&amp;INDEX(リスト!$S$2:$S$48,MATCH($L1860,リスト!$R$2:$R$48,0))&amp;")")))))))))</f>
        <v/>
      </c>
    </row>
    <row r="1861" spans="15:22" x14ac:dyDescent="0.4">
      <c r="O1861" s="2" t="str">
        <f>IFERROR(IF($B1861="","",INDEX(所属情報!$E:$E,MATCH($A1861,所属情報!$A:$A,0))),"")</f>
        <v/>
      </c>
      <c r="P1861" s="2" t="str">
        <f t="shared" si="87"/>
        <v/>
      </c>
      <c r="Q1861" s="2" t="str">
        <f t="shared" si="88"/>
        <v/>
      </c>
      <c r="R1861" s="2" t="str">
        <f t="shared" si="89"/>
        <v/>
      </c>
      <c r="S1861" s="2" t="str">
        <f>IFERROR(IF($F1861="","",INDEX(リスト!$C:$C,MATCH($F1861,リスト!$B:$B,0))),"")</f>
        <v/>
      </c>
      <c r="T1861" s="2" t="str">
        <f>IFERROR(IF($K1861="","",INDEX(リスト!$F:$F,MATCH($K1861,リスト!$E:$E,0))),"")</f>
        <v/>
      </c>
      <c r="U1861" s="2" t="str">
        <f>IF($B1861="","",RIGHT($G1861*1000+200+COUNTIF($G$2:$G1861,$G1861),9))</f>
        <v/>
      </c>
      <c r="V1861" s="2" t="str">
        <f>IF(OR($B1861="",設定!$I$15="",設定!$I$15="独立"),"",IF($M1861="","　－　",IF($L1861="",IF(設定!$I$15="所・名","　－　・"&amp;$M1861,IF(設定!$I$15="所/名","　－　 / "&amp;$M1861,IF(設定!$I$15="(所)名","(　－　) "&amp;$M1861,IF(設定!$I$15="名・所",$M1861&amp;"・　－　",IF(設定!$I$15="名/所",$M1861&amp;" / 　－　",IF(設定!$I$15="名(所)",$M1861&amp;"(　－　)")))))),IF(設定!$I$15="所・名",INDEX(リスト!$S$2:$S$48,MATCH($L1861,リスト!$R$2:$R$48,0))&amp;"・"&amp;$M1861,IF(設定!$I$15="所/名",INDEX(リスト!$S$2:$S$48,MATCH($L1861,リスト!$R$2:$R$48,0))&amp;" / "&amp;$M1861,IF(設定!$I$15="(所)名","("&amp;INDEX(リスト!$S$2:$S$48,MATCH($L1861,リスト!$R$2:$R$48,0))&amp;") "&amp;$M1861,IF(設定!$I$15="名・所",$M1861&amp;"・"&amp;INDEX(リスト!$S$2:$S$48,MATCH($L1861,リスト!$R$2:$R$48,0)),IF(設定!$I$15="名/所",$M1861&amp;" / "&amp;INDEX(リスト!$S$2:$S$48,MATCH($L1861,リスト!$R$2:$R$48,0)),IF(設定!$I$15="名(所)",$M1861&amp;" ("&amp;INDEX(リスト!$S$2:$S$48,MATCH($L1861,リスト!$R$2:$R$48,0))&amp;")")))))))))</f>
        <v/>
      </c>
    </row>
    <row r="1862" spans="15:22" x14ac:dyDescent="0.4">
      <c r="O1862" s="2" t="str">
        <f>IFERROR(IF($B1862="","",INDEX(所属情報!$E:$E,MATCH($A1862,所属情報!$A:$A,0))),"")</f>
        <v/>
      </c>
      <c r="P1862" s="2" t="str">
        <f t="shared" si="87"/>
        <v/>
      </c>
      <c r="Q1862" s="2" t="str">
        <f t="shared" si="88"/>
        <v/>
      </c>
      <c r="R1862" s="2" t="str">
        <f t="shared" si="89"/>
        <v/>
      </c>
      <c r="S1862" s="2" t="str">
        <f>IFERROR(IF($F1862="","",INDEX(リスト!$C:$C,MATCH($F1862,リスト!$B:$B,0))),"")</f>
        <v/>
      </c>
      <c r="T1862" s="2" t="str">
        <f>IFERROR(IF($K1862="","",INDEX(リスト!$F:$F,MATCH($K1862,リスト!$E:$E,0))),"")</f>
        <v/>
      </c>
      <c r="U1862" s="2" t="str">
        <f>IF($B1862="","",RIGHT($G1862*1000+200+COUNTIF($G$2:$G1862,$G1862),9))</f>
        <v/>
      </c>
      <c r="V1862" s="2" t="str">
        <f>IF(OR($B1862="",設定!$I$15="",設定!$I$15="独立"),"",IF($M1862="","　－　",IF($L1862="",IF(設定!$I$15="所・名","　－　・"&amp;$M1862,IF(設定!$I$15="所/名","　－　 / "&amp;$M1862,IF(設定!$I$15="(所)名","(　－　) "&amp;$M1862,IF(設定!$I$15="名・所",$M1862&amp;"・　－　",IF(設定!$I$15="名/所",$M1862&amp;" / 　－　",IF(設定!$I$15="名(所)",$M1862&amp;"(　－　)")))))),IF(設定!$I$15="所・名",INDEX(リスト!$S$2:$S$48,MATCH($L1862,リスト!$R$2:$R$48,0))&amp;"・"&amp;$M1862,IF(設定!$I$15="所/名",INDEX(リスト!$S$2:$S$48,MATCH($L1862,リスト!$R$2:$R$48,0))&amp;" / "&amp;$M1862,IF(設定!$I$15="(所)名","("&amp;INDEX(リスト!$S$2:$S$48,MATCH($L1862,リスト!$R$2:$R$48,0))&amp;") "&amp;$M1862,IF(設定!$I$15="名・所",$M1862&amp;"・"&amp;INDEX(リスト!$S$2:$S$48,MATCH($L1862,リスト!$R$2:$R$48,0)),IF(設定!$I$15="名/所",$M1862&amp;" / "&amp;INDEX(リスト!$S$2:$S$48,MATCH($L1862,リスト!$R$2:$R$48,0)),IF(設定!$I$15="名(所)",$M1862&amp;" ("&amp;INDEX(リスト!$S$2:$S$48,MATCH($L1862,リスト!$R$2:$R$48,0))&amp;")")))))))))</f>
        <v/>
      </c>
    </row>
    <row r="1863" spans="15:22" x14ac:dyDescent="0.4">
      <c r="O1863" s="2" t="str">
        <f>IFERROR(IF($B1863="","",INDEX(所属情報!$E:$E,MATCH($A1863,所属情報!$A:$A,0))),"")</f>
        <v/>
      </c>
      <c r="P1863" s="2" t="str">
        <f t="shared" si="87"/>
        <v/>
      </c>
      <c r="Q1863" s="2" t="str">
        <f t="shared" si="88"/>
        <v/>
      </c>
      <c r="R1863" s="2" t="str">
        <f t="shared" si="89"/>
        <v/>
      </c>
      <c r="S1863" s="2" t="str">
        <f>IFERROR(IF($F1863="","",INDEX(リスト!$C:$C,MATCH($F1863,リスト!$B:$B,0))),"")</f>
        <v/>
      </c>
      <c r="T1863" s="2" t="str">
        <f>IFERROR(IF($K1863="","",INDEX(リスト!$F:$F,MATCH($K1863,リスト!$E:$E,0))),"")</f>
        <v/>
      </c>
      <c r="U1863" s="2" t="str">
        <f>IF($B1863="","",RIGHT($G1863*1000+200+COUNTIF($G$2:$G1863,$G1863),9))</f>
        <v/>
      </c>
      <c r="V1863" s="2" t="str">
        <f>IF(OR($B1863="",設定!$I$15="",設定!$I$15="独立"),"",IF($M1863="","　－　",IF($L1863="",IF(設定!$I$15="所・名","　－　・"&amp;$M1863,IF(設定!$I$15="所/名","　－　 / "&amp;$M1863,IF(設定!$I$15="(所)名","(　－　) "&amp;$M1863,IF(設定!$I$15="名・所",$M1863&amp;"・　－　",IF(設定!$I$15="名/所",$M1863&amp;" / 　－　",IF(設定!$I$15="名(所)",$M1863&amp;"(　－　)")))))),IF(設定!$I$15="所・名",INDEX(リスト!$S$2:$S$48,MATCH($L1863,リスト!$R$2:$R$48,0))&amp;"・"&amp;$M1863,IF(設定!$I$15="所/名",INDEX(リスト!$S$2:$S$48,MATCH($L1863,リスト!$R$2:$R$48,0))&amp;" / "&amp;$M1863,IF(設定!$I$15="(所)名","("&amp;INDEX(リスト!$S$2:$S$48,MATCH($L1863,リスト!$R$2:$R$48,0))&amp;") "&amp;$M1863,IF(設定!$I$15="名・所",$M1863&amp;"・"&amp;INDEX(リスト!$S$2:$S$48,MATCH($L1863,リスト!$R$2:$R$48,0)),IF(設定!$I$15="名/所",$M1863&amp;" / "&amp;INDEX(リスト!$S$2:$S$48,MATCH($L1863,リスト!$R$2:$R$48,0)),IF(設定!$I$15="名(所)",$M1863&amp;" ("&amp;INDEX(リスト!$S$2:$S$48,MATCH($L1863,リスト!$R$2:$R$48,0))&amp;")")))))))))</f>
        <v/>
      </c>
    </row>
    <row r="1864" spans="15:22" x14ac:dyDescent="0.4">
      <c r="O1864" s="2" t="str">
        <f>IFERROR(IF($B1864="","",INDEX(所属情報!$E:$E,MATCH($A1864,所属情報!$A:$A,0))),"")</f>
        <v/>
      </c>
      <c r="P1864" s="2" t="str">
        <f t="shared" si="87"/>
        <v/>
      </c>
      <c r="Q1864" s="2" t="str">
        <f t="shared" si="88"/>
        <v/>
      </c>
      <c r="R1864" s="2" t="str">
        <f t="shared" si="89"/>
        <v/>
      </c>
      <c r="S1864" s="2" t="str">
        <f>IFERROR(IF($F1864="","",INDEX(リスト!$C:$C,MATCH($F1864,リスト!$B:$B,0))),"")</f>
        <v/>
      </c>
      <c r="T1864" s="2" t="str">
        <f>IFERROR(IF($K1864="","",INDEX(リスト!$F:$F,MATCH($K1864,リスト!$E:$E,0))),"")</f>
        <v/>
      </c>
      <c r="U1864" s="2" t="str">
        <f>IF($B1864="","",RIGHT($G1864*1000+200+COUNTIF($G$2:$G1864,$G1864),9))</f>
        <v/>
      </c>
      <c r="V1864" s="2" t="str">
        <f>IF(OR($B1864="",設定!$I$15="",設定!$I$15="独立"),"",IF($M1864="","　－　",IF($L1864="",IF(設定!$I$15="所・名","　－　・"&amp;$M1864,IF(設定!$I$15="所/名","　－　 / "&amp;$M1864,IF(設定!$I$15="(所)名","(　－　) "&amp;$M1864,IF(設定!$I$15="名・所",$M1864&amp;"・　－　",IF(設定!$I$15="名/所",$M1864&amp;" / 　－　",IF(設定!$I$15="名(所)",$M1864&amp;"(　－　)")))))),IF(設定!$I$15="所・名",INDEX(リスト!$S$2:$S$48,MATCH($L1864,リスト!$R$2:$R$48,0))&amp;"・"&amp;$M1864,IF(設定!$I$15="所/名",INDEX(リスト!$S$2:$S$48,MATCH($L1864,リスト!$R$2:$R$48,0))&amp;" / "&amp;$M1864,IF(設定!$I$15="(所)名","("&amp;INDEX(リスト!$S$2:$S$48,MATCH($L1864,リスト!$R$2:$R$48,0))&amp;") "&amp;$M1864,IF(設定!$I$15="名・所",$M1864&amp;"・"&amp;INDEX(リスト!$S$2:$S$48,MATCH($L1864,リスト!$R$2:$R$48,0)),IF(設定!$I$15="名/所",$M1864&amp;" / "&amp;INDEX(リスト!$S$2:$S$48,MATCH($L1864,リスト!$R$2:$R$48,0)),IF(設定!$I$15="名(所)",$M1864&amp;" ("&amp;INDEX(リスト!$S$2:$S$48,MATCH($L1864,リスト!$R$2:$R$48,0))&amp;")")))))))))</f>
        <v/>
      </c>
    </row>
    <row r="1865" spans="15:22" x14ac:dyDescent="0.4">
      <c r="O1865" s="2" t="str">
        <f>IFERROR(IF($B1865="","",INDEX(所属情報!$E:$E,MATCH($A1865,所属情報!$A:$A,0))),"")</f>
        <v/>
      </c>
      <c r="P1865" s="2" t="str">
        <f t="shared" si="87"/>
        <v/>
      </c>
      <c r="Q1865" s="2" t="str">
        <f t="shared" si="88"/>
        <v/>
      </c>
      <c r="R1865" s="2" t="str">
        <f t="shared" si="89"/>
        <v/>
      </c>
      <c r="S1865" s="2" t="str">
        <f>IFERROR(IF($F1865="","",INDEX(リスト!$C:$C,MATCH($F1865,リスト!$B:$B,0))),"")</f>
        <v/>
      </c>
      <c r="T1865" s="2" t="str">
        <f>IFERROR(IF($K1865="","",INDEX(リスト!$F:$F,MATCH($K1865,リスト!$E:$E,0))),"")</f>
        <v/>
      </c>
      <c r="U1865" s="2" t="str">
        <f>IF($B1865="","",RIGHT($G1865*1000+200+COUNTIF($G$2:$G1865,$G1865),9))</f>
        <v/>
      </c>
      <c r="V1865" s="2" t="str">
        <f>IF(OR($B1865="",設定!$I$15="",設定!$I$15="独立"),"",IF($M1865="","　－　",IF($L1865="",IF(設定!$I$15="所・名","　－　・"&amp;$M1865,IF(設定!$I$15="所/名","　－　 / "&amp;$M1865,IF(設定!$I$15="(所)名","(　－　) "&amp;$M1865,IF(設定!$I$15="名・所",$M1865&amp;"・　－　",IF(設定!$I$15="名/所",$M1865&amp;" / 　－　",IF(設定!$I$15="名(所)",$M1865&amp;"(　－　)")))))),IF(設定!$I$15="所・名",INDEX(リスト!$S$2:$S$48,MATCH($L1865,リスト!$R$2:$R$48,0))&amp;"・"&amp;$M1865,IF(設定!$I$15="所/名",INDEX(リスト!$S$2:$S$48,MATCH($L1865,リスト!$R$2:$R$48,0))&amp;" / "&amp;$M1865,IF(設定!$I$15="(所)名","("&amp;INDEX(リスト!$S$2:$S$48,MATCH($L1865,リスト!$R$2:$R$48,0))&amp;") "&amp;$M1865,IF(設定!$I$15="名・所",$M1865&amp;"・"&amp;INDEX(リスト!$S$2:$S$48,MATCH($L1865,リスト!$R$2:$R$48,0)),IF(設定!$I$15="名/所",$M1865&amp;" / "&amp;INDEX(リスト!$S$2:$S$48,MATCH($L1865,リスト!$R$2:$R$48,0)),IF(設定!$I$15="名(所)",$M1865&amp;" ("&amp;INDEX(リスト!$S$2:$S$48,MATCH($L1865,リスト!$R$2:$R$48,0))&amp;")")))))))))</f>
        <v/>
      </c>
    </row>
    <row r="1866" spans="15:22" x14ac:dyDescent="0.4">
      <c r="O1866" s="2" t="str">
        <f>IFERROR(IF($B1866="","",INDEX(所属情報!$E:$E,MATCH($A1866,所属情報!$A:$A,0))),"")</f>
        <v/>
      </c>
      <c r="P1866" s="2" t="str">
        <f t="shared" si="87"/>
        <v/>
      </c>
      <c r="Q1866" s="2" t="str">
        <f t="shared" si="88"/>
        <v/>
      </c>
      <c r="R1866" s="2" t="str">
        <f t="shared" si="89"/>
        <v/>
      </c>
      <c r="S1866" s="2" t="str">
        <f>IFERROR(IF($F1866="","",INDEX(リスト!$C:$C,MATCH($F1866,リスト!$B:$B,0))),"")</f>
        <v/>
      </c>
      <c r="T1866" s="2" t="str">
        <f>IFERROR(IF($K1866="","",INDEX(リスト!$F:$F,MATCH($K1866,リスト!$E:$E,0))),"")</f>
        <v/>
      </c>
      <c r="U1866" s="2" t="str">
        <f>IF($B1866="","",RIGHT($G1866*1000+200+COUNTIF($G$2:$G1866,$G1866),9))</f>
        <v/>
      </c>
      <c r="V1866" s="2" t="str">
        <f>IF(OR($B1866="",設定!$I$15="",設定!$I$15="独立"),"",IF($M1866="","　－　",IF($L1866="",IF(設定!$I$15="所・名","　－　・"&amp;$M1866,IF(設定!$I$15="所/名","　－　 / "&amp;$M1866,IF(設定!$I$15="(所)名","(　－　) "&amp;$M1866,IF(設定!$I$15="名・所",$M1866&amp;"・　－　",IF(設定!$I$15="名/所",$M1866&amp;" / 　－　",IF(設定!$I$15="名(所)",$M1866&amp;"(　－　)")))))),IF(設定!$I$15="所・名",INDEX(リスト!$S$2:$S$48,MATCH($L1866,リスト!$R$2:$R$48,0))&amp;"・"&amp;$M1866,IF(設定!$I$15="所/名",INDEX(リスト!$S$2:$S$48,MATCH($L1866,リスト!$R$2:$R$48,0))&amp;" / "&amp;$M1866,IF(設定!$I$15="(所)名","("&amp;INDEX(リスト!$S$2:$S$48,MATCH($L1866,リスト!$R$2:$R$48,0))&amp;") "&amp;$M1866,IF(設定!$I$15="名・所",$M1866&amp;"・"&amp;INDEX(リスト!$S$2:$S$48,MATCH($L1866,リスト!$R$2:$R$48,0)),IF(設定!$I$15="名/所",$M1866&amp;" / "&amp;INDEX(リスト!$S$2:$S$48,MATCH($L1866,リスト!$R$2:$R$48,0)),IF(設定!$I$15="名(所)",$M1866&amp;" ("&amp;INDEX(リスト!$S$2:$S$48,MATCH($L1866,リスト!$R$2:$R$48,0))&amp;")")))))))))</f>
        <v/>
      </c>
    </row>
    <row r="1867" spans="15:22" x14ac:dyDescent="0.4">
      <c r="O1867" s="2" t="str">
        <f>IFERROR(IF($B1867="","",INDEX(所属情報!$E:$E,MATCH($A1867,所属情報!$A:$A,0))),"")</f>
        <v/>
      </c>
      <c r="P1867" s="2" t="str">
        <f t="shared" si="87"/>
        <v/>
      </c>
      <c r="Q1867" s="2" t="str">
        <f t="shared" si="88"/>
        <v/>
      </c>
      <c r="R1867" s="2" t="str">
        <f t="shared" si="89"/>
        <v/>
      </c>
      <c r="S1867" s="2" t="str">
        <f>IFERROR(IF($F1867="","",INDEX(リスト!$C:$C,MATCH($F1867,リスト!$B:$B,0))),"")</f>
        <v/>
      </c>
      <c r="T1867" s="2" t="str">
        <f>IFERROR(IF($K1867="","",INDEX(リスト!$F:$F,MATCH($K1867,リスト!$E:$E,0))),"")</f>
        <v/>
      </c>
      <c r="U1867" s="2" t="str">
        <f>IF($B1867="","",RIGHT($G1867*1000+200+COUNTIF($G$2:$G1867,$G1867),9))</f>
        <v/>
      </c>
      <c r="V1867" s="2" t="str">
        <f>IF(OR($B1867="",設定!$I$15="",設定!$I$15="独立"),"",IF($M1867="","　－　",IF($L1867="",IF(設定!$I$15="所・名","　－　・"&amp;$M1867,IF(設定!$I$15="所/名","　－　 / "&amp;$M1867,IF(設定!$I$15="(所)名","(　－　) "&amp;$M1867,IF(設定!$I$15="名・所",$M1867&amp;"・　－　",IF(設定!$I$15="名/所",$M1867&amp;" / 　－　",IF(設定!$I$15="名(所)",$M1867&amp;"(　－　)")))))),IF(設定!$I$15="所・名",INDEX(リスト!$S$2:$S$48,MATCH($L1867,リスト!$R$2:$R$48,0))&amp;"・"&amp;$M1867,IF(設定!$I$15="所/名",INDEX(リスト!$S$2:$S$48,MATCH($L1867,リスト!$R$2:$R$48,0))&amp;" / "&amp;$M1867,IF(設定!$I$15="(所)名","("&amp;INDEX(リスト!$S$2:$S$48,MATCH($L1867,リスト!$R$2:$R$48,0))&amp;") "&amp;$M1867,IF(設定!$I$15="名・所",$M1867&amp;"・"&amp;INDEX(リスト!$S$2:$S$48,MATCH($L1867,リスト!$R$2:$R$48,0)),IF(設定!$I$15="名/所",$M1867&amp;" / "&amp;INDEX(リスト!$S$2:$S$48,MATCH($L1867,リスト!$R$2:$R$48,0)),IF(設定!$I$15="名(所)",$M1867&amp;" ("&amp;INDEX(リスト!$S$2:$S$48,MATCH($L1867,リスト!$R$2:$R$48,0))&amp;")")))))))))</f>
        <v/>
      </c>
    </row>
    <row r="1868" spans="15:22" x14ac:dyDescent="0.4">
      <c r="O1868" s="2" t="str">
        <f>IFERROR(IF($B1868="","",INDEX(所属情報!$E:$E,MATCH($A1868,所属情報!$A:$A,0))),"")</f>
        <v/>
      </c>
      <c r="P1868" s="2" t="str">
        <f t="shared" si="87"/>
        <v/>
      </c>
      <c r="Q1868" s="2" t="str">
        <f t="shared" si="88"/>
        <v/>
      </c>
      <c r="R1868" s="2" t="str">
        <f t="shared" si="89"/>
        <v/>
      </c>
      <c r="S1868" s="2" t="str">
        <f>IFERROR(IF($F1868="","",INDEX(リスト!$C:$C,MATCH($F1868,リスト!$B:$B,0))),"")</f>
        <v/>
      </c>
      <c r="T1868" s="2" t="str">
        <f>IFERROR(IF($K1868="","",INDEX(リスト!$F:$F,MATCH($K1868,リスト!$E:$E,0))),"")</f>
        <v/>
      </c>
      <c r="U1868" s="2" t="str">
        <f>IF($B1868="","",RIGHT($G1868*1000+200+COUNTIF($G$2:$G1868,$G1868),9))</f>
        <v/>
      </c>
      <c r="V1868" s="2" t="str">
        <f>IF(OR($B1868="",設定!$I$15="",設定!$I$15="独立"),"",IF($M1868="","　－　",IF($L1868="",IF(設定!$I$15="所・名","　－　・"&amp;$M1868,IF(設定!$I$15="所/名","　－　 / "&amp;$M1868,IF(設定!$I$15="(所)名","(　－　) "&amp;$M1868,IF(設定!$I$15="名・所",$M1868&amp;"・　－　",IF(設定!$I$15="名/所",$M1868&amp;" / 　－　",IF(設定!$I$15="名(所)",$M1868&amp;"(　－　)")))))),IF(設定!$I$15="所・名",INDEX(リスト!$S$2:$S$48,MATCH($L1868,リスト!$R$2:$R$48,0))&amp;"・"&amp;$M1868,IF(設定!$I$15="所/名",INDEX(リスト!$S$2:$S$48,MATCH($L1868,リスト!$R$2:$R$48,0))&amp;" / "&amp;$M1868,IF(設定!$I$15="(所)名","("&amp;INDEX(リスト!$S$2:$S$48,MATCH($L1868,リスト!$R$2:$R$48,0))&amp;") "&amp;$M1868,IF(設定!$I$15="名・所",$M1868&amp;"・"&amp;INDEX(リスト!$S$2:$S$48,MATCH($L1868,リスト!$R$2:$R$48,0)),IF(設定!$I$15="名/所",$M1868&amp;" / "&amp;INDEX(リスト!$S$2:$S$48,MATCH($L1868,リスト!$R$2:$R$48,0)),IF(設定!$I$15="名(所)",$M1868&amp;" ("&amp;INDEX(リスト!$S$2:$S$48,MATCH($L1868,リスト!$R$2:$R$48,0))&amp;")")))))))))</f>
        <v/>
      </c>
    </row>
    <row r="1869" spans="15:22" x14ac:dyDescent="0.4">
      <c r="O1869" s="2" t="str">
        <f>IFERROR(IF($B1869="","",INDEX(所属情報!$E:$E,MATCH($A1869,所属情報!$A:$A,0))),"")</f>
        <v/>
      </c>
      <c r="P1869" s="2" t="str">
        <f t="shared" si="87"/>
        <v/>
      </c>
      <c r="Q1869" s="2" t="str">
        <f t="shared" si="88"/>
        <v/>
      </c>
      <c r="R1869" s="2" t="str">
        <f t="shared" si="89"/>
        <v/>
      </c>
      <c r="S1869" s="2" t="str">
        <f>IFERROR(IF($F1869="","",INDEX(リスト!$C:$C,MATCH($F1869,リスト!$B:$B,0))),"")</f>
        <v/>
      </c>
      <c r="T1869" s="2" t="str">
        <f>IFERROR(IF($K1869="","",INDEX(リスト!$F:$F,MATCH($K1869,リスト!$E:$E,0))),"")</f>
        <v/>
      </c>
      <c r="U1869" s="2" t="str">
        <f>IF($B1869="","",RIGHT($G1869*1000+200+COUNTIF($G$2:$G1869,$G1869),9))</f>
        <v/>
      </c>
      <c r="V1869" s="2" t="str">
        <f>IF(OR($B1869="",設定!$I$15="",設定!$I$15="独立"),"",IF($M1869="","　－　",IF($L1869="",IF(設定!$I$15="所・名","　－　・"&amp;$M1869,IF(設定!$I$15="所/名","　－　 / "&amp;$M1869,IF(設定!$I$15="(所)名","(　－　) "&amp;$M1869,IF(設定!$I$15="名・所",$M1869&amp;"・　－　",IF(設定!$I$15="名/所",$M1869&amp;" / 　－　",IF(設定!$I$15="名(所)",$M1869&amp;"(　－　)")))))),IF(設定!$I$15="所・名",INDEX(リスト!$S$2:$S$48,MATCH($L1869,リスト!$R$2:$R$48,0))&amp;"・"&amp;$M1869,IF(設定!$I$15="所/名",INDEX(リスト!$S$2:$S$48,MATCH($L1869,リスト!$R$2:$R$48,0))&amp;" / "&amp;$M1869,IF(設定!$I$15="(所)名","("&amp;INDEX(リスト!$S$2:$S$48,MATCH($L1869,リスト!$R$2:$R$48,0))&amp;") "&amp;$M1869,IF(設定!$I$15="名・所",$M1869&amp;"・"&amp;INDEX(リスト!$S$2:$S$48,MATCH($L1869,リスト!$R$2:$R$48,0)),IF(設定!$I$15="名/所",$M1869&amp;" / "&amp;INDEX(リスト!$S$2:$S$48,MATCH($L1869,リスト!$R$2:$R$48,0)),IF(設定!$I$15="名(所)",$M1869&amp;" ("&amp;INDEX(リスト!$S$2:$S$48,MATCH($L1869,リスト!$R$2:$R$48,0))&amp;")")))))))))</f>
        <v/>
      </c>
    </row>
    <row r="1870" spans="15:22" x14ac:dyDescent="0.4">
      <c r="O1870" s="2" t="str">
        <f>IFERROR(IF($B1870="","",INDEX(所属情報!$E:$E,MATCH($A1870,所属情報!$A:$A,0))),"")</f>
        <v/>
      </c>
      <c r="P1870" s="2" t="str">
        <f t="shared" si="87"/>
        <v/>
      </c>
      <c r="Q1870" s="2" t="str">
        <f t="shared" si="88"/>
        <v/>
      </c>
      <c r="R1870" s="2" t="str">
        <f t="shared" si="89"/>
        <v/>
      </c>
      <c r="S1870" s="2" t="str">
        <f>IFERROR(IF($F1870="","",INDEX(リスト!$C:$C,MATCH($F1870,リスト!$B:$B,0))),"")</f>
        <v/>
      </c>
      <c r="T1870" s="2" t="str">
        <f>IFERROR(IF($K1870="","",INDEX(リスト!$F:$F,MATCH($K1870,リスト!$E:$E,0))),"")</f>
        <v/>
      </c>
      <c r="U1870" s="2" t="str">
        <f>IF($B1870="","",RIGHT($G1870*1000+200+COUNTIF($G$2:$G1870,$G1870),9))</f>
        <v/>
      </c>
      <c r="V1870" s="2" t="str">
        <f>IF(OR($B1870="",設定!$I$15="",設定!$I$15="独立"),"",IF($M1870="","　－　",IF($L1870="",IF(設定!$I$15="所・名","　－　・"&amp;$M1870,IF(設定!$I$15="所/名","　－　 / "&amp;$M1870,IF(設定!$I$15="(所)名","(　－　) "&amp;$M1870,IF(設定!$I$15="名・所",$M1870&amp;"・　－　",IF(設定!$I$15="名/所",$M1870&amp;" / 　－　",IF(設定!$I$15="名(所)",$M1870&amp;"(　－　)")))))),IF(設定!$I$15="所・名",INDEX(リスト!$S$2:$S$48,MATCH($L1870,リスト!$R$2:$R$48,0))&amp;"・"&amp;$M1870,IF(設定!$I$15="所/名",INDEX(リスト!$S$2:$S$48,MATCH($L1870,リスト!$R$2:$R$48,0))&amp;" / "&amp;$M1870,IF(設定!$I$15="(所)名","("&amp;INDEX(リスト!$S$2:$S$48,MATCH($L1870,リスト!$R$2:$R$48,0))&amp;") "&amp;$M1870,IF(設定!$I$15="名・所",$M1870&amp;"・"&amp;INDEX(リスト!$S$2:$S$48,MATCH($L1870,リスト!$R$2:$R$48,0)),IF(設定!$I$15="名/所",$M1870&amp;" / "&amp;INDEX(リスト!$S$2:$S$48,MATCH($L1870,リスト!$R$2:$R$48,0)),IF(設定!$I$15="名(所)",$M1870&amp;" ("&amp;INDEX(リスト!$S$2:$S$48,MATCH($L1870,リスト!$R$2:$R$48,0))&amp;")")))))))))</f>
        <v/>
      </c>
    </row>
    <row r="1871" spans="15:22" x14ac:dyDescent="0.4">
      <c r="O1871" s="2" t="str">
        <f>IFERROR(IF($B1871="","",INDEX(所属情報!$E:$E,MATCH($A1871,所属情報!$A:$A,0))),"")</f>
        <v/>
      </c>
      <c r="P1871" s="2" t="str">
        <f t="shared" si="87"/>
        <v/>
      </c>
      <c r="Q1871" s="2" t="str">
        <f t="shared" si="88"/>
        <v/>
      </c>
      <c r="R1871" s="2" t="str">
        <f t="shared" si="89"/>
        <v/>
      </c>
      <c r="S1871" s="2" t="str">
        <f>IFERROR(IF($F1871="","",INDEX(リスト!$C:$C,MATCH($F1871,リスト!$B:$B,0))),"")</f>
        <v/>
      </c>
      <c r="T1871" s="2" t="str">
        <f>IFERROR(IF($K1871="","",INDEX(リスト!$F:$F,MATCH($K1871,リスト!$E:$E,0))),"")</f>
        <v/>
      </c>
      <c r="U1871" s="2" t="str">
        <f>IF($B1871="","",RIGHT($G1871*1000+200+COUNTIF($G$2:$G1871,$G1871),9))</f>
        <v/>
      </c>
      <c r="V1871" s="2" t="str">
        <f>IF(OR($B1871="",設定!$I$15="",設定!$I$15="独立"),"",IF($M1871="","　－　",IF($L1871="",IF(設定!$I$15="所・名","　－　・"&amp;$M1871,IF(設定!$I$15="所/名","　－　 / "&amp;$M1871,IF(設定!$I$15="(所)名","(　－　) "&amp;$M1871,IF(設定!$I$15="名・所",$M1871&amp;"・　－　",IF(設定!$I$15="名/所",$M1871&amp;" / 　－　",IF(設定!$I$15="名(所)",$M1871&amp;"(　－　)")))))),IF(設定!$I$15="所・名",INDEX(リスト!$S$2:$S$48,MATCH($L1871,リスト!$R$2:$R$48,0))&amp;"・"&amp;$M1871,IF(設定!$I$15="所/名",INDEX(リスト!$S$2:$S$48,MATCH($L1871,リスト!$R$2:$R$48,0))&amp;" / "&amp;$M1871,IF(設定!$I$15="(所)名","("&amp;INDEX(リスト!$S$2:$S$48,MATCH($L1871,リスト!$R$2:$R$48,0))&amp;") "&amp;$M1871,IF(設定!$I$15="名・所",$M1871&amp;"・"&amp;INDEX(リスト!$S$2:$S$48,MATCH($L1871,リスト!$R$2:$R$48,0)),IF(設定!$I$15="名/所",$M1871&amp;" / "&amp;INDEX(リスト!$S$2:$S$48,MATCH($L1871,リスト!$R$2:$R$48,0)),IF(設定!$I$15="名(所)",$M1871&amp;" ("&amp;INDEX(リスト!$S$2:$S$48,MATCH($L1871,リスト!$R$2:$R$48,0))&amp;")")))))))))</f>
        <v/>
      </c>
    </row>
    <row r="1872" spans="15:22" x14ac:dyDescent="0.4">
      <c r="O1872" s="2" t="str">
        <f>IFERROR(IF($B1872="","",INDEX(所属情報!$E:$E,MATCH($A1872,所属情報!$A:$A,0))),"")</f>
        <v/>
      </c>
      <c r="P1872" s="2" t="str">
        <f t="shared" si="87"/>
        <v/>
      </c>
      <c r="Q1872" s="2" t="str">
        <f t="shared" si="88"/>
        <v/>
      </c>
      <c r="R1872" s="2" t="str">
        <f t="shared" si="89"/>
        <v/>
      </c>
      <c r="S1872" s="2" t="str">
        <f>IFERROR(IF($F1872="","",INDEX(リスト!$C:$C,MATCH($F1872,リスト!$B:$B,0))),"")</f>
        <v/>
      </c>
      <c r="T1872" s="2" t="str">
        <f>IFERROR(IF($K1872="","",INDEX(リスト!$F:$F,MATCH($K1872,リスト!$E:$E,0))),"")</f>
        <v/>
      </c>
      <c r="U1872" s="2" t="str">
        <f>IF($B1872="","",RIGHT($G1872*1000+200+COUNTIF($G$2:$G1872,$G1872),9))</f>
        <v/>
      </c>
      <c r="V1872" s="2" t="str">
        <f>IF(OR($B1872="",設定!$I$15="",設定!$I$15="独立"),"",IF($M1872="","　－　",IF($L1872="",IF(設定!$I$15="所・名","　－　・"&amp;$M1872,IF(設定!$I$15="所/名","　－　 / "&amp;$M1872,IF(設定!$I$15="(所)名","(　－　) "&amp;$M1872,IF(設定!$I$15="名・所",$M1872&amp;"・　－　",IF(設定!$I$15="名/所",$M1872&amp;" / 　－　",IF(設定!$I$15="名(所)",$M1872&amp;"(　－　)")))))),IF(設定!$I$15="所・名",INDEX(リスト!$S$2:$S$48,MATCH($L1872,リスト!$R$2:$R$48,0))&amp;"・"&amp;$M1872,IF(設定!$I$15="所/名",INDEX(リスト!$S$2:$S$48,MATCH($L1872,リスト!$R$2:$R$48,0))&amp;" / "&amp;$M1872,IF(設定!$I$15="(所)名","("&amp;INDEX(リスト!$S$2:$S$48,MATCH($L1872,リスト!$R$2:$R$48,0))&amp;") "&amp;$M1872,IF(設定!$I$15="名・所",$M1872&amp;"・"&amp;INDEX(リスト!$S$2:$S$48,MATCH($L1872,リスト!$R$2:$R$48,0)),IF(設定!$I$15="名/所",$M1872&amp;" / "&amp;INDEX(リスト!$S$2:$S$48,MATCH($L1872,リスト!$R$2:$R$48,0)),IF(設定!$I$15="名(所)",$M1872&amp;" ("&amp;INDEX(リスト!$S$2:$S$48,MATCH($L1872,リスト!$R$2:$R$48,0))&amp;")")))))))))</f>
        <v/>
      </c>
    </row>
    <row r="1873" spans="15:22" x14ac:dyDescent="0.4">
      <c r="O1873" s="2" t="str">
        <f>IFERROR(IF($B1873="","",INDEX(所属情報!$E:$E,MATCH($A1873,所属情報!$A:$A,0))),"")</f>
        <v/>
      </c>
      <c r="P1873" s="2" t="str">
        <f t="shared" si="87"/>
        <v/>
      </c>
      <c r="Q1873" s="2" t="str">
        <f t="shared" si="88"/>
        <v/>
      </c>
      <c r="R1873" s="2" t="str">
        <f t="shared" si="89"/>
        <v/>
      </c>
      <c r="S1873" s="2" t="str">
        <f>IFERROR(IF($F1873="","",INDEX(リスト!$C:$C,MATCH($F1873,リスト!$B:$B,0))),"")</f>
        <v/>
      </c>
      <c r="T1873" s="2" t="str">
        <f>IFERROR(IF($K1873="","",INDEX(リスト!$F:$F,MATCH($K1873,リスト!$E:$E,0))),"")</f>
        <v/>
      </c>
      <c r="U1873" s="2" t="str">
        <f>IF($B1873="","",RIGHT($G1873*1000+200+COUNTIF($G$2:$G1873,$G1873),9))</f>
        <v/>
      </c>
      <c r="V1873" s="2" t="str">
        <f>IF(OR($B1873="",設定!$I$15="",設定!$I$15="独立"),"",IF($M1873="","　－　",IF($L1873="",IF(設定!$I$15="所・名","　－　・"&amp;$M1873,IF(設定!$I$15="所/名","　－　 / "&amp;$M1873,IF(設定!$I$15="(所)名","(　－　) "&amp;$M1873,IF(設定!$I$15="名・所",$M1873&amp;"・　－　",IF(設定!$I$15="名/所",$M1873&amp;" / 　－　",IF(設定!$I$15="名(所)",$M1873&amp;"(　－　)")))))),IF(設定!$I$15="所・名",INDEX(リスト!$S$2:$S$48,MATCH($L1873,リスト!$R$2:$R$48,0))&amp;"・"&amp;$M1873,IF(設定!$I$15="所/名",INDEX(リスト!$S$2:$S$48,MATCH($L1873,リスト!$R$2:$R$48,0))&amp;" / "&amp;$M1873,IF(設定!$I$15="(所)名","("&amp;INDEX(リスト!$S$2:$S$48,MATCH($L1873,リスト!$R$2:$R$48,0))&amp;") "&amp;$M1873,IF(設定!$I$15="名・所",$M1873&amp;"・"&amp;INDEX(リスト!$S$2:$S$48,MATCH($L1873,リスト!$R$2:$R$48,0)),IF(設定!$I$15="名/所",$M1873&amp;" / "&amp;INDEX(リスト!$S$2:$S$48,MATCH($L1873,リスト!$R$2:$R$48,0)),IF(設定!$I$15="名(所)",$M1873&amp;" ("&amp;INDEX(リスト!$S$2:$S$48,MATCH($L1873,リスト!$R$2:$R$48,0))&amp;")")))))))))</f>
        <v/>
      </c>
    </row>
    <row r="1874" spans="15:22" x14ac:dyDescent="0.4">
      <c r="O1874" s="2" t="str">
        <f>IFERROR(IF($B1874="","",INDEX(所属情報!$E:$E,MATCH($A1874,所属情報!$A:$A,0))),"")</f>
        <v/>
      </c>
      <c r="P1874" s="2" t="str">
        <f t="shared" si="87"/>
        <v/>
      </c>
      <c r="Q1874" s="2" t="str">
        <f t="shared" si="88"/>
        <v/>
      </c>
      <c r="R1874" s="2" t="str">
        <f t="shared" si="89"/>
        <v/>
      </c>
      <c r="S1874" s="2" t="str">
        <f>IFERROR(IF($F1874="","",INDEX(リスト!$C:$C,MATCH($F1874,リスト!$B:$B,0))),"")</f>
        <v/>
      </c>
      <c r="T1874" s="2" t="str">
        <f>IFERROR(IF($K1874="","",INDEX(リスト!$F:$F,MATCH($K1874,リスト!$E:$E,0))),"")</f>
        <v/>
      </c>
      <c r="U1874" s="2" t="str">
        <f>IF($B1874="","",RIGHT($G1874*1000+200+COUNTIF($G$2:$G1874,$G1874),9))</f>
        <v/>
      </c>
      <c r="V1874" s="2" t="str">
        <f>IF(OR($B1874="",設定!$I$15="",設定!$I$15="独立"),"",IF($M1874="","　－　",IF($L1874="",IF(設定!$I$15="所・名","　－　・"&amp;$M1874,IF(設定!$I$15="所/名","　－　 / "&amp;$M1874,IF(設定!$I$15="(所)名","(　－　) "&amp;$M1874,IF(設定!$I$15="名・所",$M1874&amp;"・　－　",IF(設定!$I$15="名/所",$M1874&amp;" / 　－　",IF(設定!$I$15="名(所)",$M1874&amp;"(　－　)")))))),IF(設定!$I$15="所・名",INDEX(リスト!$S$2:$S$48,MATCH($L1874,リスト!$R$2:$R$48,0))&amp;"・"&amp;$M1874,IF(設定!$I$15="所/名",INDEX(リスト!$S$2:$S$48,MATCH($L1874,リスト!$R$2:$R$48,0))&amp;" / "&amp;$M1874,IF(設定!$I$15="(所)名","("&amp;INDEX(リスト!$S$2:$S$48,MATCH($L1874,リスト!$R$2:$R$48,0))&amp;") "&amp;$M1874,IF(設定!$I$15="名・所",$M1874&amp;"・"&amp;INDEX(リスト!$S$2:$S$48,MATCH($L1874,リスト!$R$2:$R$48,0)),IF(設定!$I$15="名/所",$M1874&amp;" / "&amp;INDEX(リスト!$S$2:$S$48,MATCH($L1874,リスト!$R$2:$R$48,0)),IF(設定!$I$15="名(所)",$M1874&amp;" ("&amp;INDEX(リスト!$S$2:$S$48,MATCH($L1874,リスト!$R$2:$R$48,0))&amp;")")))))))))</f>
        <v/>
      </c>
    </row>
    <row r="1875" spans="15:22" x14ac:dyDescent="0.4">
      <c r="O1875" s="2" t="str">
        <f>IFERROR(IF($B1875="","",INDEX(所属情報!$E:$E,MATCH($A1875,所属情報!$A:$A,0))),"")</f>
        <v/>
      </c>
      <c r="P1875" s="2" t="str">
        <f t="shared" si="87"/>
        <v/>
      </c>
      <c r="Q1875" s="2" t="str">
        <f t="shared" si="88"/>
        <v/>
      </c>
      <c r="R1875" s="2" t="str">
        <f t="shared" si="89"/>
        <v/>
      </c>
      <c r="S1875" s="2" t="str">
        <f>IFERROR(IF($F1875="","",INDEX(リスト!$C:$C,MATCH($F1875,リスト!$B:$B,0))),"")</f>
        <v/>
      </c>
      <c r="T1875" s="2" t="str">
        <f>IFERROR(IF($K1875="","",INDEX(リスト!$F:$F,MATCH($K1875,リスト!$E:$E,0))),"")</f>
        <v/>
      </c>
      <c r="U1875" s="2" t="str">
        <f>IF($B1875="","",RIGHT($G1875*1000+200+COUNTIF($G$2:$G1875,$G1875),9))</f>
        <v/>
      </c>
      <c r="V1875" s="2" t="str">
        <f>IF(OR($B1875="",設定!$I$15="",設定!$I$15="独立"),"",IF($M1875="","　－　",IF($L1875="",IF(設定!$I$15="所・名","　－　・"&amp;$M1875,IF(設定!$I$15="所/名","　－　 / "&amp;$M1875,IF(設定!$I$15="(所)名","(　－　) "&amp;$M1875,IF(設定!$I$15="名・所",$M1875&amp;"・　－　",IF(設定!$I$15="名/所",$M1875&amp;" / 　－　",IF(設定!$I$15="名(所)",$M1875&amp;"(　－　)")))))),IF(設定!$I$15="所・名",INDEX(リスト!$S$2:$S$48,MATCH($L1875,リスト!$R$2:$R$48,0))&amp;"・"&amp;$M1875,IF(設定!$I$15="所/名",INDEX(リスト!$S$2:$S$48,MATCH($L1875,リスト!$R$2:$R$48,0))&amp;" / "&amp;$M1875,IF(設定!$I$15="(所)名","("&amp;INDEX(リスト!$S$2:$S$48,MATCH($L1875,リスト!$R$2:$R$48,0))&amp;") "&amp;$M1875,IF(設定!$I$15="名・所",$M1875&amp;"・"&amp;INDEX(リスト!$S$2:$S$48,MATCH($L1875,リスト!$R$2:$R$48,0)),IF(設定!$I$15="名/所",$M1875&amp;" / "&amp;INDEX(リスト!$S$2:$S$48,MATCH($L1875,リスト!$R$2:$R$48,0)),IF(設定!$I$15="名(所)",$M1875&amp;" ("&amp;INDEX(リスト!$S$2:$S$48,MATCH($L1875,リスト!$R$2:$R$48,0))&amp;")")))))))))</f>
        <v/>
      </c>
    </row>
    <row r="1876" spans="15:22" x14ac:dyDescent="0.4">
      <c r="O1876" s="2" t="str">
        <f>IFERROR(IF($B1876="","",INDEX(所属情報!$E:$E,MATCH($A1876,所属情報!$A:$A,0))),"")</f>
        <v/>
      </c>
      <c r="P1876" s="2" t="str">
        <f t="shared" si="87"/>
        <v/>
      </c>
      <c r="Q1876" s="2" t="str">
        <f t="shared" si="88"/>
        <v/>
      </c>
      <c r="R1876" s="2" t="str">
        <f t="shared" si="89"/>
        <v/>
      </c>
      <c r="S1876" s="2" t="str">
        <f>IFERROR(IF($F1876="","",INDEX(リスト!$C:$C,MATCH($F1876,リスト!$B:$B,0))),"")</f>
        <v/>
      </c>
      <c r="T1876" s="2" t="str">
        <f>IFERROR(IF($K1876="","",INDEX(リスト!$F:$F,MATCH($K1876,リスト!$E:$E,0))),"")</f>
        <v/>
      </c>
      <c r="U1876" s="2" t="str">
        <f>IF($B1876="","",RIGHT($G1876*1000+200+COUNTIF($G$2:$G1876,$G1876),9))</f>
        <v/>
      </c>
      <c r="V1876" s="2" t="str">
        <f>IF(OR($B1876="",設定!$I$15="",設定!$I$15="独立"),"",IF($M1876="","　－　",IF($L1876="",IF(設定!$I$15="所・名","　－　・"&amp;$M1876,IF(設定!$I$15="所/名","　－　 / "&amp;$M1876,IF(設定!$I$15="(所)名","(　－　) "&amp;$M1876,IF(設定!$I$15="名・所",$M1876&amp;"・　－　",IF(設定!$I$15="名/所",$M1876&amp;" / 　－　",IF(設定!$I$15="名(所)",$M1876&amp;"(　－　)")))))),IF(設定!$I$15="所・名",INDEX(リスト!$S$2:$S$48,MATCH($L1876,リスト!$R$2:$R$48,0))&amp;"・"&amp;$M1876,IF(設定!$I$15="所/名",INDEX(リスト!$S$2:$S$48,MATCH($L1876,リスト!$R$2:$R$48,0))&amp;" / "&amp;$M1876,IF(設定!$I$15="(所)名","("&amp;INDEX(リスト!$S$2:$S$48,MATCH($L1876,リスト!$R$2:$R$48,0))&amp;") "&amp;$M1876,IF(設定!$I$15="名・所",$M1876&amp;"・"&amp;INDEX(リスト!$S$2:$S$48,MATCH($L1876,リスト!$R$2:$R$48,0)),IF(設定!$I$15="名/所",$M1876&amp;" / "&amp;INDEX(リスト!$S$2:$S$48,MATCH($L1876,リスト!$R$2:$R$48,0)),IF(設定!$I$15="名(所)",$M1876&amp;" ("&amp;INDEX(リスト!$S$2:$S$48,MATCH($L1876,リスト!$R$2:$R$48,0))&amp;")")))))))))</f>
        <v/>
      </c>
    </row>
    <row r="1877" spans="15:22" x14ac:dyDescent="0.4">
      <c r="O1877" s="2" t="str">
        <f>IFERROR(IF($B1877="","",INDEX(所属情報!$E:$E,MATCH($A1877,所属情報!$A:$A,0))),"")</f>
        <v/>
      </c>
      <c r="P1877" s="2" t="str">
        <f t="shared" si="87"/>
        <v/>
      </c>
      <c r="Q1877" s="2" t="str">
        <f t="shared" si="88"/>
        <v/>
      </c>
      <c r="R1877" s="2" t="str">
        <f t="shared" si="89"/>
        <v/>
      </c>
      <c r="S1877" s="2" t="str">
        <f>IFERROR(IF($F1877="","",INDEX(リスト!$C:$C,MATCH($F1877,リスト!$B:$B,0))),"")</f>
        <v/>
      </c>
      <c r="T1877" s="2" t="str">
        <f>IFERROR(IF($K1877="","",INDEX(リスト!$F:$F,MATCH($K1877,リスト!$E:$E,0))),"")</f>
        <v/>
      </c>
      <c r="U1877" s="2" t="str">
        <f>IF($B1877="","",RIGHT($G1877*1000+200+COUNTIF($G$2:$G1877,$G1877),9))</f>
        <v/>
      </c>
      <c r="V1877" s="2" t="str">
        <f>IF(OR($B1877="",設定!$I$15="",設定!$I$15="独立"),"",IF($M1877="","　－　",IF($L1877="",IF(設定!$I$15="所・名","　－　・"&amp;$M1877,IF(設定!$I$15="所/名","　－　 / "&amp;$M1877,IF(設定!$I$15="(所)名","(　－　) "&amp;$M1877,IF(設定!$I$15="名・所",$M1877&amp;"・　－　",IF(設定!$I$15="名/所",$M1877&amp;" / 　－　",IF(設定!$I$15="名(所)",$M1877&amp;"(　－　)")))))),IF(設定!$I$15="所・名",INDEX(リスト!$S$2:$S$48,MATCH($L1877,リスト!$R$2:$R$48,0))&amp;"・"&amp;$M1877,IF(設定!$I$15="所/名",INDEX(リスト!$S$2:$S$48,MATCH($L1877,リスト!$R$2:$R$48,0))&amp;" / "&amp;$M1877,IF(設定!$I$15="(所)名","("&amp;INDEX(リスト!$S$2:$S$48,MATCH($L1877,リスト!$R$2:$R$48,0))&amp;") "&amp;$M1877,IF(設定!$I$15="名・所",$M1877&amp;"・"&amp;INDEX(リスト!$S$2:$S$48,MATCH($L1877,リスト!$R$2:$R$48,0)),IF(設定!$I$15="名/所",$M1877&amp;" / "&amp;INDEX(リスト!$S$2:$S$48,MATCH($L1877,リスト!$R$2:$R$48,0)),IF(設定!$I$15="名(所)",$M1877&amp;" ("&amp;INDEX(リスト!$S$2:$S$48,MATCH($L1877,リスト!$R$2:$R$48,0))&amp;")")))))))))</f>
        <v/>
      </c>
    </row>
    <row r="1878" spans="15:22" x14ac:dyDescent="0.4">
      <c r="O1878" s="2" t="str">
        <f>IFERROR(IF($B1878="","",INDEX(所属情報!$E:$E,MATCH($A1878,所属情報!$A:$A,0))),"")</f>
        <v/>
      </c>
      <c r="P1878" s="2" t="str">
        <f t="shared" si="87"/>
        <v/>
      </c>
      <c r="Q1878" s="2" t="str">
        <f t="shared" si="88"/>
        <v/>
      </c>
      <c r="R1878" s="2" t="str">
        <f t="shared" si="89"/>
        <v/>
      </c>
      <c r="S1878" s="2" t="str">
        <f>IFERROR(IF($F1878="","",INDEX(リスト!$C:$C,MATCH($F1878,リスト!$B:$B,0))),"")</f>
        <v/>
      </c>
      <c r="T1878" s="2" t="str">
        <f>IFERROR(IF($K1878="","",INDEX(リスト!$F:$F,MATCH($K1878,リスト!$E:$E,0))),"")</f>
        <v/>
      </c>
      <c r="U1878" s="2" t="str">
        <f>IF($B1878="","",RIGHT($G1878*1000+200+COUNTIF($G$2:$G1878,$G1878),9))</f>
        <v/>
      </c>
      <c r="V1878" s="2" t="str">
        <f>IF(OR($B1878="",設定!$I$15="",設定!$I$15="独立"),"",IF($M1878="","　－　",IF($L1878="",IF(設定!$I$15="所・名","　－　・"&amp;$M1878,IF(設定!$I$15="所/名","　－　 / "&amp;$M1878,IF(設定!$I$15="(所)名","(　－　) "&amp;$M1878,IF(設定!$I$15="名・所",$M1878&amp;"・　－　",IF(設定!$I$15="名/所",$M1878&amp;" / 　－　",IF(設定!$I$15="名(所)",$M1878&amp;"(　－　)")))))),IF(設定!$I$15="所・名",INDEX(リスト!$S$2:$S$48,MATCH($L1878,リスト!$R$2:$R$48,0))&amp;"・"&amp;$M1878,IF(設定!$I$15="所/名",INDEX(リスト!$S$2:$S$48,MATCH($L1878,リスト!$R$2:$R$48,0))&amp;" / "&amp;$M1878,IF(設定!$I$15="(所)名","("&amp;INDEX(リスト!$S$2:$S$48,MATCH($L1878,リスト!$R$2:$R$48,0))&amp;") "&amp;$M1878,IF(設定!$I$15="名・所",$M1878&amp;"・"&amp;INDEX(リスト!$S$2:$S$48,MATCH($L1878,リスト!$R$2:$R$48,0)),IF(設定!$I$15="名/所",$M1878&amp;" / "&amp;INDEX(リスト!$S$2:$S$48,MATCH($L1878,リスト!$R$2:$R$48,0)),IF(設定!$I$15="名(所)",$M1878&amp;" ("&amp;INDEX(リスト!$S$2:$S$48,MATCH($L1878,リスト!$R$2:$R$48,0))&amp;")")))))))))</f>
        <v/>
      </c>
    </row>
    <row r="1879" spans="15:22" x14ac:dyDescent="0.4">
      <c r="O1879" s="2" t="str">
        <f>IFERROR(IF($B1879="","",INDEX(所属情報!$E:$E,MATCH($A1879,所属情報!$A:$A,0))),"")</f>
        <v/>
      </c>
      <c r="P1879" s="2" t="str">
        <f t="shared" si="87"/>
        <v/>
      </c>
      <c r="Q1879" s="2" t="str">
        <f t="shared" si="88"/>
        <v/>
      </c>
      <c r="R1879" s="2" t="str">
        <f t="shared" si="89"/>
        <v/>
      </c>
      <c r="S1879" s="2" t="str">
        <f>IFERROR(IF($F1879="","",INDEX(リスト!$C:$C,MATCH($F1879,リスト!$B:$B,0))),"")</f>
        <v/>
      </c>
      <c r="T1879" s="2" t="str">
        <f>IFERROR(IF($K1879="","",INDEX(リスト!$F:$F,MATCH($K1879,リスト!$E:$E,0))),"")</f>
        <v/>
      </c>
      <c r="U1879" s="2" t="str">
        <f>IF($B1879="","",RIGHT($G1879*1000+200+COUNTIF($G$2:$G1879,$G1879),9))</f>
        <v/>
      </c>
      <c r="V1879" s="2" t="str">
        <f>IF(OR($B1879="",設定!$I$15="",設定!$I$15="独立"),"",IF($M1879="","　－　",IF($L1879="",IF(設定!$I$15="所・名","　－　・"&amp;$M1879,IF(設定!$I$15="所/名","　－　 / "&amp;$M1879,IF(設定!$I$15="(所)名","(　－　) "&amp;$M1879,IF(設定!$I$15="名・所",$M1879&amp;"・　－　",IF(設定!$I$15="名/所",$M1879&amp;" / 　－　",IF(設定!$I$15="名(所)",$M1879&amp;"(　－　)")))))),IF(設定!$I$15="所・名",INDEX(リスト!$S$2:$S$48,MATCH($L1879,リスト!$R$2:$R$48,0))&amp;"・"&amp;$M1879,IF(設定!$I$15="所/名",INDEX(リスト!$S$2:$S$48,MATCH($L1879,リスト!$R$2:$R$48,0))&amp;" / "&amp;$M1879,IF(設定!$I$15="(所)名","("&amp;INDEX(リスト!$S$2:$S$48,MATCH($L1879,リスト!$R$2:$R$48,0))&amp;") "&amp;$M1879,IF(設定!$I$15="名・所",$M1879&amp;"・"&amp;INDEX(リスト!$S$2:$S$48,MATCH($L1879,リスト!$R$2:$R$48,0)),IF(設定!$I$15="名/所",$M1879&amp;" / "&amp;INDEX(リスト!$S$2:$S$48,MATCH($L1879,リスト!$R$2:$R$48,0)),IF(設定!$I$15="名(所)",$M1879&amp;" ("&amp;INDEX(リスト!$S$2:$S$48,MATCH($L1879,リスト!$R$2:$R$48,0))&amp;")")))))))))</f>
        <v/>
      </c>
    </row>
    <row r="1880" spans="15:22" x14ac:dyDescent="0.4">
      <c r="O1880" s="2" t="str">
        <f>IFERROR(IF($B1880="","",INDEX(所属情報!$E:$E,MATCH($A1880,所属情報!$A:$A,0))),"")</f>
        <v/>
      </c>
      <c r="P1880" s="2" t="str">
        <f t="shared" si="87"/>
        <v/>
      </c>
      <c r="Q1880" s="2" t="str">
        <f t="shared" si="88"/>
        <v/>
      </c>
      <c r="R1880" s="2" t="str">
        <f t="shared" si="89"/>
        <v/>
      </c>
      <c r="S1880" s="2" t="str">
        <f>IFERROR(IF($F1880="","",INDEX(リスト!$C:$C,MATCH($F1880,リスト!$B:$B,0))),"")</f>
        <v/>
      </c>
      <c r="T1880" s="2" t="str">
        <f>IFERROR(IF($K1880="","",INDEX(リスト!$F:$F,MATCH($K1880,リスト!$E:$E,0))),"")</f>
        <v/>
      </c>
      <c r="U1880" s="2" t="str">
        <f>IF($B1880="","",RIGHT($G1880*1000+200+COUNTIF($G$2:$G1880,$G1880),9))</f>
        <v/>
      </c>
      <c r="V1880" s="2" t="str">
        <f>IF(OR($B1880="",設定!$I$15="",設定!$I$15="独立"),"",IF($M1880="","　－　",IF($L1880="",IF(設定!$I$15="所・名","　－　・"&amp;$M1880,IF(設定!$I$15="所/名","　－　 / "&amp;$M1880,IF(設定!$I$15="(所)名","(　－　) "&amp;$M1880,IF(設定!$I$15="名・所",$M1880&amp;"・　－　",IF(設定!$I$15="名/所",$M1880&amp;" / 　－　",IF(設定!$I$15="名(所)",$M1880&amp;"(　－　)")))))),IF(設定!$I$15="所・名",INDEX(リスト!$S$2:$S$48,MATCH($L1880,リスト!$R$2:$R$48,0))&amp;"・"&amp;$M1880,IF(設定!$I$15="所/名",INDEX(リスト!$S$2:$S$48,MATCH($L1880,リスト!$R$2:$R$48,0))&amp;" / "&amp;$M1880,IF(設定!$I$15="(所)名","("&amp;INDEX(リスト!$S$2:$S$48,MATCH($L1880,リスト!$R$2:$R$48,0))&amp;") "&amp;$M1880,IF(設定!$I$15="名・所",$M1880&amp;"・"&amp;INDEX(リスト!$S$2:$S$48,MATCH($L1880,リスト!$R$2:$R$48,0)),IF(設定!$I$15="名/所",$M1880&amp;" / "&amp;INDEX(リスト!$S$2:$S$48,MATCH($L1880,リスト!$R$2:$R$48,0)),IF(設定!$I$15="名(所)",$M1880&amp;" ("&amp;INDEX(リスト!$S$2:$S$48,MATCH($L1880,リスト!$R$2:$R$48,0))&amp;")")))))))))</f>
        <v/>
      </c>
    </row>
    <row r="1881" spans="15:22" x14ac:dyDescent="0.4">
      <c r="O1881" s="2" t="str">
        <f>IFERROR(IF($B1881="","",INDEX(所属情報!$E:$E,MATCH($A1881,所属情報!$A:$A,0))),"")</f>
        <v/>
      </c>
      <c r="P1881" s="2" t="str">
        <f t="shared" si="87"/>
        <v/>
      </c>
      <c r="Q1881" s="2" t="str">
        <f t="shared" si="88"/>
        <v/>
      </c>
      <c r="R1881" s="2" t="str">
        <f t="shared" si="89"/>
        <v/>
      </c>
      <c r="S1881" s="2" t="str">
        <f>IFERROR(IF($F1881="","",INDEX(リスト!$C:$C,MATCH($F1881,リスト!$B:$B,0))),"")</f>
        <v/>
      </c>
      <c r="T1881" s="2" t="str">
        <f>IFERROR(IF($K1881="","",INDEX(リスト!$F:$F,MATCH($K1881,リスト!$E:$E,0))),"")</f>
        <v/>
      </c>
      <c r="U1881" s="2" t="str">
        <f>IF($B1881="","",RIGHT($G1881*1000+200+COUNTIF($G$2:$G1881,$G1881),9))</f>
        <v/>
      </c>
      <c r="V1881" s="2" t="str">
        <f>IF(OR($B1881="",設定!$I$15="",設定!$I$15="独立"),"",IF($M1881="","　－　",IF($L1881="",IF(設定!$I$15="所・名","　－　・"&amp;$M1881,IF(設定!$I$15="所/名","　－　 / "&amp;$M1881,IF(設定!$I$15="(所)名","(　－　) "&amp;$M1881,IF(設定!$I$15="名・所",$M1881&amp;"・　－　",IF(設定!$I$15="名/所",$M1881&amp;" / 　－　",IF(設定!$I$15="名(所)",$M1881&amp;"(　－　)")))))),IF(設定!$I$15="所・名",INDEX(リスト!$S$2:$S$48,MATCH($L1881,リスト!$R$2:$R$48,0))&amp;"・"&amp;$M1881,IF(設定!$I$15="所/名",INDEX(リスト!$S$2:$S$48,MATCH($L1881,リスト!$R$2:$R$48,0))&amp;" / "&amp;$M1881,IF(設定!$I$15="(所)名","("&amp;INDEX(リスト!$S$2:$S$48,MATCH($L1881,リスト!$R$2:$R$48,0))&amp;") "&amp;$M1881,IF(設定!$I$15="名・所",$M1881&amp;"・"&amp;INDEX(リスト!$S$2:$S$48,MATCH($L1881,リスト!$R$2:$R$48,0)),IF(設定!$I$15="名/所",$M1881&amp;" / "&amp;INDEX(リスト!$S$2:$S$48,MATCH($L1881,リスト!$R$2:$R$48,0)),IF(設定!$I$15="名(所)",$M1881&amp;" ("&amp;INDEX(リスト!$S$2:$S$48,MATCH($L1881,リスト!$R$2:$R$48,0))&amp;")")))))))))</f>
        <v/>
      </c>
    </row>
    <row r="1882" spans="15:22" x14ac:dyDescent="0.4">
      <c r="O1882" s="2" t="str">
        <f>IFERROR(IF($B1882="","",INDEX(所属情報!$E:$E,MATCH($A1882,所属情報!$A:$A,0))),"")</f>
        <v/>
      </c>
      <c r="P1882" s="2" t="str">
        <f t="shared" si="87"/>
        <v/>
      </c>
      <c r="Q1882" s="2" t="str">
        <f t="shared" si="88"/>
        <v/>
      </c>
      <c r="R1882" s="2" t="str">
        <f t="shared" si="89"/>
        <v/>
      </c>
      <c r="S1882" s="2" t="str">
        <f>IFERROR(IF($F1882="","",INDEX(リスト!$C:$C,MATCH($F1882,リスト!$B:$B,0))),"")</f>
        <v/>
      </c>
      <c r="T1882" s="2" t="str">
        <f>IFERROR(IF($K1882="","",INDEX(リスト!$F:$F,MATCH($K1882,リスト!$E:$E,0))),"")</f>
        <v/>
      </c>
      <c r="U1882" s="2" t="str">
        <f>IF($B1882="","",RIGHT($G1882*1000+200+COUNTIF($G$2:$G1882,$G1882),9))</f>
        <v/>
      </c>
      <c r="V1882" s="2" t="str">
        <f>IF(OR($B1882="",設定!$I$15="",設定!$I$15="独立"),"",IF($M1882="","　－　",IF($L1882="",IF(設定!$I$15="所・名","　－　・"&amp;$M1882,IF(設定!$I$15="所/名","　－　 / "&amp;$M1882,IF(設定!$I$15="(所)名","(　－　) "&amp;$M1882,IF(設定!$I$15="名・所",$M1882&amp;"・　－　",IF(設定!$I$15="名/所",$M1882&amp;" / 　－　",IF(設定!$I$15="名(所)",$M1882&amp;"(　－　)")))))),IF(設定!$I$15="所・名",INDEX(リスト!$S$2:$S$48,MATCH($L1882,リスト!$R$2:$R$48,0))&amp;"・"&amp;$M1882,IF(設定!$I$15="所/名",INDEX(リスト!$S$2:$S$48,MATCH($L1882,リスト!$R$2:$R$48,0))&amp;" / "&amp;$M1882,IF(設定!$I$15="(所)名","("&amp;INDEX(リスト!$S$2:$S$48,MATCH($L1882,リスト!$R$2:$R$48,0))&amp;") "&amp;$M1882,IF(設定!$I$15="名・所",$M1882&amp;"・"&amp;INDEX(リスト!$S$2:$S$48,MATCH($L1882,リスト!$R$2:$R$48,0)),IF(設定!$I$15="名/所",$M1882&amp;" / "&amp;INDEX(リスト!$S$2:$S$48,MATCH($L1882,リスト!$R$2:$R$48,0)),IF(設定!$I$15="名(所)",$M1882&amp;" ("&amp;INDEX(リスト!$S$2:$S$48,MATCH($L1882,リスト!$R$2:$R$48,0))&amp;")")))))))))</f>
        <v/>
      </c>
    </row>
    <row r="1883" spans="15:22" x14ac:dyDescent="0.4">
      <c r="O1883" s="2" t="str">
        <f>IFERROR(IF($B1883="","",INDEX(所属情報!$E:$E,MATCH($A1883,所属情報!$A:$A,0))),"")</f>
        <v/>
      </c>
      <c r="P1883" s="2" t="str">
        <f t="shared" si="87"/>
        <v/>
      </c>
      <c r="Q1883" s="2" t="str">
        <f t="shared" si="88"/>
        <v/>
      </c>
      <c r="R1883" s="2" t="str">
        <f t="shared" si="89"/>
        <v/>
      </c>
      <c r="S1883" s="2" t="str">
        <f>IFERROR(IF($F1883="","",INDEX(リスト!$C:$C,MATCH($F1883,リスト!$B:$B,0))),"")</f>
        <v/>
      </c>
      <c r="T1883" s="2" t="str">
        <f>IFERROR(IF($K1883="","",INDEX(リスト!$F:$F,MATCH($K1883,リスト!$E:$E,0))),"")</f>
        <v/>
      </c>
      <c r="U1883" s="2" t="str">
        <f>IF($B1883="","",RIGHT($G1883*1000+200+COUNTIF($G$2:$G1883,$G1883),9))</f>
        <v/>
      </c>
      <c r="V1883" s="2" t="str">
        <f>IF(OR($B1883="",設定!$I$15="",設定!$I$15="独立"),"",IF($M1883="","　－　",IF($L1883="",IF(設定!$I$15="所・名","　－　・"&amp;$M1883,IF(設定!$I$15="所/名","　－　 / "&amp;$M1883,IF(設定!$I$15="(所)名","(　－　) "&amp;$M1883,IF(設定!$I$15="名・所",$M1883&amp;"・　－　",IF(設定!$I$15="名/所",$M1883&amp;" / 　－　",IF(設定!$I$15="名(所)",$M1883&amp;"(　－　)")))))),IF(設定!$I$15="所・名",INDEX(リスト!$S$2:$S$48,MATCH($L1883,リスト!$R$2:$R$48,0))&amp;"・"&amp;$M1883,IF(設定!$I$15="所/名",INDEX(リスト!$S$2:$S$48,MATCH($L1883,リスト!$R$2:$R$48,0))&amp;" / "&amp;$M1883,IF(設定!$I$15="(所)名","("&amp;INDEX(リスト!$S$2:$S$48,MATCH($L1883,リスト!$R$2:$R$48,0))&amp;") "&amp;$M1883,IF(設定!$I$15="名・所",$M1883&amp;"・"&amp;INDEX(リスト!$S$2:$S$48,MATCH($L1883,リスト!$R$2:$R$48,0)),IF(設定!$I$15="名/所",$M1883&amp;" / "&amp;INDEX(リスト!$S$2:$S$48,MATCH($L1883,リスト!$R$2:$R$48,0)),IF(設定!$I$15="名(所)",$M1883&amp;" ("&amp;INDEX(リスト!$S$2:$S$48,MATCH($L1883,リスト!$R$2:$R$48,0))&amp;")")))))))))</f>
        <v/>
      </c>
    </row>
    <row r="1884" spans="15:22" x14ac:dyDescent="0.4">
      <c r="O1884" s="2" t="str">
        <f>IFERROR(IF($B1884="","",INDEX(所属情報!$E:$E,MATCH($A1884,所属情報!$A:$A,0))),"")</f>
        <v/>
      </c>
      <c r="P1884" s="2" t="str">
        <f t="shared" si="87"/>
        <v/>
      </c>
      <c r="Q1884" s="2" t="str">
        <f t="shared" si="88"/>
        <v/>
      </c>
      <c r="R1884" s="2" t="str">
        <f t="shared" si="89"/>
        <v/>
      </c>
      <c r="S1884" s="2" t="str">
        <f>IFERROR(IF($F1884="","",INDEX(リスト!$C:$C,MATCH($F1884,リスト!$B:$B,0))),"")</f>
        <v/>
      </c>
      <c r="T1884" s="2" t="str">
        <f>IFERROR(IF($K1884="","",INDEX(リスト!$F:$F,MATCH($K1884,リスト!$E:$E,0))),"")</f>
        <v/>
      </c>
      <c r="U1884" s="2" t="str">
        <f>IF($B1884="","",RIGHT($G1884*1000+200+COUNTIF($G$2:$G1884,$G1884),9))</f>
        <v/>
      </c>
      <c r="V1884" s="2" t="str">
        <f>IF(OR($B1884="",設定!$I$15="",設定!$I$15="独立"),"",IF($M1884="","　－　",IF($L1884="",IF(設定!$I$15="所・名","　－　・"&amp;$M1884,IF(設定!$I$15="所/名","　－　 / "&amp;$M1884,IF(設定!$I$15="(所)名","(　－　) "&amp;$M1884,IF(設定!$I$15="名・所",$M1884&amp;"・　－　",IF(設定!$I$15="名/所",$M1884&amp;" / 　－　",IF(設定!$I$15="名(所)",$M1884&amp;"(　－　)")))))),IF(設定!$I$15="所・名",INDEX(リスト!$S$2:$S$48,MATCH($L1884,リスト!$R$2:$R$48,0))&amp;"・"&amp;$M1884,IF(設定!$I$15="所/名",INDEX(リスト!$S$2:$S$48,MATCH($L1884,リスト!$R$2:$R$48,0))&amp;" / "&amp;$M1884,IF(設定!$I$15="(所)名","("&amp;INDEX(リスト!$S$2:$S$48,MATCH($L1884,リスト!$R$2:$R$48,0))&amp;") "&amp;$M1884,IF(設定!$I$15="名・所",$M1884&amp;"・"&amp;INDEX(リスト!$S$2:$S$48,MATCH($L1884,リスト!$R$2:$R$48,0)),IF(設定!$I$15="名/所",$M1884&amp;" / "&amp;INDEX(リスト!$S$2:$S$48,MATCH($L1884,リスト!$R$2:$R$48,0)),IF(設定!$I$15="名(所)",$M1884&amp;" ("&amp;INDEX(リスト!$S$2:$S$48,MATCH($L1884,リスト!$R$2:$R$48,0))&amp;")")))))))))</f>
        <v/>
      </c>
    </row>
    <row r="1885" spans="15:22" x14ac:dyDescent="0.4">
      <c r="O1885" s="2" t="str">
        <f>IFERROR(IF($B1885="","",INDEX(所属情報!$E:$E,MATCH($A1885,所属情報!$A:$A,0))),"")</f>
        <v/>
      </c>
      <c r="P1885" s="2" t="str">
        <f t="shared" si="87"/>
        <v/>
      </c>
      <c r="Q1885" s="2" t="str">
        <f t="shared" si="88"/>
        <v/>
      </c>
      <c r="R1885" s="2" t="str">
        <f t="shared" si="89"/>
        <v/>
      </c>
      <c r="S1885" s="2" t="str">
        <f>IFERROR(IF($F1885="","",INDEX(リスト!$C:$C,MATCH($F1885,リスト!$B:$B,0))),"")</f>
        <v/>
      </c>
      <c r="T1885" s="2" t="str">
        <f>IFERROR(IF($K1885="","",INDEX(リスト!$F:$F,MATCH($K1885,リスト!$E:$E,0))),"")</f>
        <v/>
      </c>
      <c r="U1885" s="2" t="str">
        <f>IF($B1885="","",RIGHT($G1885*1000+200+COUNTIF($G$2:$G1885,$G1885),9))</f>
        <v/>
      </c>
      <c r="V1885" s="2" t="str">
        <f>IF(OR($B1885="",設定!$I$15="",設定!$I$15="独立"),"",IF($M1885="","　－　",IF($L1885="",IF(設定!$I$15="所・名","　－　・"&amp;$M1885,IF(設定!$I$15="所/名","　－　 / "&amp;$M1885,IF(設定!$I$15="(所)名","(　－　) "&amp;$M1885,IF(設定!$I$15="名・所",$M1885&amp;"・　－　",IF(設定!$I$15="名/所",$M1885&amp;" / 　－　",IF(設定!$I$15="名(所)",$M1885&amp;"(　－　)")))))),IF(設定!$I$15="所・名",INDEX(リスト!$S$2:$S$48,MATCH($L1885,リスト!$R$2:$R$48,0))&amp;"・"&amp;$M1885,IF(設定!$I$15="所/名",INDEX(リスト!$S$2:$S$48,MATCH($L1885,リスト!$R$2:$R$48,0))&amp;" / "&amp;$M1885,IF(設定!$I$15="(所)名","("&amp;INDEX(リスト!$S$2:$S$48,MATCH($L1885,リスト!$R$2:$R$48,0))&amp;") "&amp;$M1885,IF(設定!$I$15="名・所",$M1885&amp;"・"&amp;INDEX(リスト!$S$2:$S$48,MATCH($L1885,リスト!$R$2:$R$48,0)),IF(設定!$I$15="名/所",$M1885&amp;" / "&amp;INDEX(リスト!$S$2:$S$48,MATCH($L1885,リスト!$R$2:$R$48,0)),IF(設定!$I$15="名(所)",$M1885&amp;" ("&amp;INDEX(リスト!$S$2:$S$48,MATCH($L1885,リスト!$R$2:$R$48,0))&amp;")")))))))))</f>
        <v/>
      </c>
    </row>
    <row r="1886" spans="15:22" x14ac:dyDescent="0.4">
      <c r="O1886" s="2" t="str">
        <f>IFERROR(IF($B1886="","",INDEX(所属情報!$E:$E,MATCH($A1886,所属情報!$A:$A,0))),"")</f>
        <v/>
      </c>
      <c r="P1886" s="2" t="str">
        <f t="shared" si="87"/>
        <v/>
      </c>
      <c r="Q1886" s="2" t="str">
        <f t="shared" si="88"/>
        <v/>
      </c>
      <c r="R1886" s="2" t="str">
        <f t="shared" si="89"/>
        <v/>
      </c>
      <c r="S1886" s="2" t="str">
        <f>IFERROR(IF($F1886="","",INDEX(リスト!$C:$C,MATCH($F1886,リスト!$B:$B,0))),"")</f>
        <v/>
      </c>
      <c r="T1886" s="2" t="str">
        <f>IFERROR(IF($K1886="","",INDEX(リスト!$F:$F,MATCH($K1886,リスト!$E:$E,0))),"")</f>
        <v/>
      </c>
      <c r="U1886" s="2" t="str">
        <f>IF($B1886="","",RIGHT($G1886*1000+200+COUNTIF($G$2:$G1886,$G1886),9))</f>
        <v/>
      </c>
      <c r="V1886" s="2" t="str">
        <f>IF(OR($B1886="",設定!$I$15="",設定!$I$15="独立"),"",IF($M1886="","　－　",IF($L1886="",IF(設定!$I$15="所・名","　－　・"&amp;$M1886,IF(設定!$I$15="所/名","　－　 / "&amp;$M1886,IF(設定!$I$15="(所)名","(　－　) "&amp;$M1886,IF(設定!$I$15="名・所",$M1886&amp;"・　－　",IF(設定!$I$15="名/所",$M1886&amp;" / 　－　",IF(設定!$I$15="名(所)",$M1886&amp;"(　－　)")))))),IF(設定!$I$15="所・名",INDEX(リスト!$S$2:$S$48,MATCH($L1886,リスト!$R$2:$R$48,0))&amp;"・"&amp;$M1886,IF(設定!$I$15="所/名",INDEX(リスト!$S$2:$S$48,MATCH($L1886,リスト!$R$2:$R$48,0))&amp;" / "&amp;$M1886,IF(設定!$I$15="(所)名","("&amp;INDEX(リスト!$S$2:$S$48,MATCH($L1886,リスト!$R$2:$R$48,0))&amp;") "&amp;$M1886,IF(設定!$I$15="名・所",$M1886&amp;"・"&amp;INDEX(リスト!$S$2:$S$48,MATCH($L1886,リスト!$R$2:$R$48,0)),IF(設定!$I$15="名/所",$M1886&amp;" / "&amp;INDEX(リスト!$S$2:$S$48,MATCH($L1886,リスト!$R$2:$R$48,0)),IF(設定!$I$15="名(所)",$M1886&amp;" ("&amp;INDEX(リスト!$S$2:$S$48,MATCH($L1886,リスト!$R$2:$R$48,0))&amp;")")))))))))</f>
        <v/>
      </c>
    </row>
    <row r="1887" spans="15:22" x14ac:dyDescent="0.4">
      <c r="O1887" s="2" t="str">
        <f>IFERROR(IF($B1887="","",INDEX(所属情報!$E:$E,MATCH($A1887,所属情報!$A:$A,0))),"")</f>
        <v/>
      </c>
      <c r="P1887" s="2" t="str">
        <f t="shared" si="87"/>
        <v/>
      </c>
      <c r="Q1887" s="2" t="str">
        <f t="shared" si="88"/>
        <v/>
      </c>
      <c r="R1887" s="2" t="str">
        <f t="shared" si="89"/>
        <v/>
      </c>
      <c r="S1887" s="2" t="str">
        <f>IFERROR(IF($F1887="","",INDEX(リスト!$C:$C,MATCH($F1887,リスト!$B:$B,0))),"")</f>
        <v/>
      </c>
      <c r="T1887" s="2" t="str">
        <f>IFERROR(IF($K1887="","",INDEX(リスト!$F:$F,MATCH($K1887,リスト!$E:$E,0))),"")</f>
        <v/>
      </c>
      <c r="U1887" s="2" t="str">
        <f>IF($B1887="","",RIGHT($G1887*1000+200+COUNTIF($G$2:$G1887,$G1887),9))</f>
        <v/>
      </c>
      <c r="V1887" s="2" t="str">
        <f>IF(OR($B1887="",設定!$I$15="",設定!$I$15="独立"),"",IF($M1887="","　－　",IF($L1887="",IF(設定!$I$15="所・名","　－　・"&amp;$M1887,IF(設定!$I$15="所/名","　－　 / "&amp;$M1887,IF(設定!$I$15="(所)名","(　－　) "&amp;$M1887,IF(設定!$I$15="名・所",$M1887&amp;"・　－　",IF(設定!$I$15="名/所",$M1887&amp;" / 　－　",IF(設定!$I$15="名(所)",$M1887&amp;"(　－　)")))))),IF(設定!$I$15="所・名",INDEX(リスト!$S$2:$S$48,MATCH($L1887,リスト!$R$2:$R$48,0))&amp;"・"&amp;$M1887,IF(設定!$I$15="所/名",INDEX(リスト!$S$2:$S$48,MATCH($L1887,リスト!$R$2:$R$48,0))&amp;" / "&amp;$M1887,IF(設定!$I$15="(所)名","("&amp;INDEX(リスト!$S$2:$S$48,MATCH($L1887,リスト!$R$2:$R$48,0))&amp;") "&amp;$M1887,IF(設定!$I$15="名・所",$M1887&amp;"・"&amp;INDEX(リスト!$S$2:$S$48,MATCH($L1887,リスト!$R$2:$R$48,0)),IF(設定!$I$15="名/所",$M1887&amp;" / "&amp;INDEX(リスト!$S$2:$S$48,MATCH($L1887,リスト!$R$2:$R$48,0)),IF(設定!$I$15="名(所)",$M1887&amp;" ("&amp;INDEX(リスト!$S$2:$S$48,MATCH($L1887,リスト!$R$2:$R$48,0))&amp;")")))))))))</f>
        <v/>
      </c>
    </row>
    <row r="1888" spans="15:22" x14ac:dyDescent="0.4">
      <c r="O1888" s="2" t="str">
        <f>IFERROR(IF($B1888="","",INDEX(所属情報!$E:$E,MATCH($A1888,所属情報!$A:$A,0))),"")</f>
        <v/>
      </c>
      <c r="P1888" s="2" t="str">
        <f t="shared" si="87"/>
        <v/>
      </c>
      <c r="Q1888" s="2" t="str">
        <f t="shared" si="88"/>
        <v/>
      </c>
      <c r="R1888" s="2" t="str">
        <f t="shared" si="89"/>
        <v/>
      </c>
      <c r="S1888" s="2" t="str">
        <f>IFERROR(IF($F1888="","",INDEX(リスト!$C:$C,MATCH($F1888,リスト!$B:$B,0))),"")</f>
        <v/>
      </c>
      <c r="T1888" s="2" t="str">
        <f>IFERROR(IF($K1888="","",INDEX(リスト!$F:$F,MATCH($K1888,リスト!$E:$E,0))),"")</f>
        <v/>
      </c>
      <c r="U1888" s="2" t="str">
        <f>IF($B1888="","",RIGHT($G1888*1000+200+COUNTIF($G$2:$G1888,$G1888),9))</f>
        <v/>
      </c>
      <c r="V1888" s="2" t="str">
        <f>IF(OR($B1888="",設定!$I$15="",設定!$I$15="独立"),"",IF($M1888="","　－　",IF($L1888="",IF(設定!$I$15="所・名","　－　・"&amp;$M1888,IF(設定!$I$15="所/名","　－　 / "&amp;$M1888,IF(設定!$I$15="(所)名","(　－　) "&amp;$M1888,IF(設定!$I$15="名・所",$M1888&amp;"・　－　",IF(設定!$I$15="名/所",$M1888&amp;" / 　－　",IF(設定!$I$15="名(所)",$M1888&amp;"(　－　)")))))),IF(設定!$I$15="所・名",INDEX(リスト!$S$2:$S$48,MATCH($L1888,リスト!$R$2:$R$48,0))&amp;"・"&amp;$M1888,IF(設定!$I$15="所/名",INDEX(リスト!$S$2:$S$48,MATCH($L1888,リスト!$R$2:$R$48,0))&amp;" / "&amp;$M1888,IF(設定!$I$15="(所)名","("&amp;INDEX(リスト!$S$2:$S$48,MATCH($L1888,リスト!$R$2:$R$48,0))&amp;") "&amp;$M1888,IF(設定!$I$15="名・所",$M1888&amp;"・"&amp;INDEX(リスト!$S$2:$S$48,MATCH($L1888,リスト!$R$2:$R$48,0)),IF(設定!$I$15="名/所",$M1888&amp;" / "&amp;INDEX(リスト!$S$2:$S$48,MATCH($L1888,リスト!$R$2:$R$48,0)),IF(設定!$I$15="名(所)",$M1888&amp;" ("&amp;INDEX(リスト!$S$2:$S$48,MATCH($L1888,リスト!$R$2:$R$48,0))&amp;")")))))))))</f>
        <v/>
      </c>
    </row>
    <row r="1889" spans="15:22" x14ac:dyDescent="0.4">
      <c r="O1889" s="2" t="str">
        <f>IFERROR(IF($B1889="","",INDEX(所属情報!$E:$E,MATCH($A1889,所属情報!$A:$A,0))),"")</f>
        <v/>
      </c>
      <c r="P1889" s="2" t="str">
        <f t="shared" si="87"/>
        <v/>
      </c>
      <c r="Q1889" s="2" t="str">
        <f t="shared" si="88"/>
        <v/>
      </c>
      <c r="R1889" s="2" t="str">
        <f t="shared" si="89"/>
        <v/>
      </c>
      <c r="S1889" s="2" t="str">
        <f>IFERROR(IF($F1889="","",INDEX(リスト!$C:$C,MATCH($F1889,リスト!$B:$B,0))),"")</f>
        <v/>
      </c>
      <c r="T1889" s="2" t="str">
        <f>IFERROR(IF($K1889="","",INDEX(リスト!$F:$F,MATCH($K1889,リスト!$E:$E,0))),"")</f>
        <v/>
      </c>
      <c r="U1889" s="2" t="str">
        <f>IF($B1889="","",RIGHT($G1889*1000+200+COUNTIF($G$2:$G1889,$G1889),9))</f>
        <v/>
      </c>
      <c r="V1889" s="2" t="str">
        <f>IF(OR($B1889="",設定!$I$15="",設定!$I$15="独立"),"",IF($M1889="","　－　",IF($L1889="",IF(設定!$I$15="所・名","　－　・"&amp;$M1889,IF(設定!$I$15="所/名","　－　 / "&amp;$M1889,IF(設定!$I$15="(所)名","(　－　) "&amp;$M1889,IF(設定!$I$15="名・所",$M1889&amp;"・　－　",IF(設定!$I$15="名/所",$M1889&amp;" / 　－　",IF(設定!$I$15="名(所)",$M1889&amp;"(　－　)")))))),IF(設定!$I$15="所・名",INDEX(リスト!$S$2:$S$48,MATCH($L1889,リスト!$R$2:$R$48,0))&amp;"・"&amp;$M1889,IF(設定!$I$15="所/名",INDEX(リスト!$S$2:$S$48,MATCH($L1889,リスト!$R$2:$R$48,0))&amp;" / "&amp;$M1889,IF(設定!$I$15="(所)名","("&amp;INDEX(リスト!$S$2:$S$48,MATCH($L1889,リスト!$R$2:$R$48,0))&amp;") "&amp;$M1889,IF(設定!$I$15="名・所",$M1889&amp;"・"&amp;INDEX(リスト!$S$2:$S$48,MATCH($L1889,リスト!$R$2:$R$48,0)),IF(設定!$I$15="名/所",$M1889&amp;" / "&amp;INDEX(リスト!$S$2:$S$48,MATCH($L1889,リスト!$R$2:$R$48,0)),IF(設定!$I$15="名(所)",$M1889&amp;" ("&amp;INDEX(リスト!$S$2:$S$48,MATCH($L1889,リスト!$R$2:$R$48,0))&amp;")")))))))))</f>
        <v/>
      </c>
    </row>
    <row r="1890" spans="15:22" x14ac:dyDescent="0.4">
      <c r="O1890" s="2" t="str">
        <f>IFERROR(IF($B1890="","",INDEX(所属情報!$E:$E,MATCH($A1890,所属情報!$A:$A,0))),"")</f>
        <v/>
      </c>
      <c r="P1890" s="2" t="str">
        <f t="shared" si="87"/>
        <v/>
      </c>
      <c r="Q1890" s="2" t="str">
        <f t="shared" si="88"/>
        <v/>
      </c>
      <c r="R1890" s="2" t="str">
        <f t="shared" si="89"/>
        <v/>
      </c>
      <c r="S1890" s="2" t="str">
        <f>IFERROR(IF($F1890="","",INDEX(リスト!$C:$C,MATCH($F1890,リスト!$B:$B,0))),"")</f>
        <v/>
      </c>
      <c r="T1890" s="2" t="str">
        <f>IFERROR(IF($K1890="","",INDEX(リスト!$F:$F,MATCH($K1890,リスト!$E:$E,0))),"")</f>
        <v/>
      </c>
      <c r="U1890" s="2" t="str">
        <f>IF($B1890="","",RIGHT($G1890*1000+200+COUNTIF($G$2:$G1890,$G1890),9))</f>
        <v/>
      </c>
      <c r="V1890" s="2" t="str">
        <f>IF(OR($B1890="",設定!$I$15="",設定!$I$15="独立"),"",IF($M1890="","　－　",IF($L1890="",IF(設定!$I$15="所・名","　－　・"&amp;$M1890,IF(設定!$I$15="所/名","　－　 / "&amp;$M1890,IF(設定!$I$15="(所)名","(　－　) "&amp;$M1890,IF(設定!$I$15="名・所",$M1890&amp;"・　－　",IF(設定!$I$15="名/所",$M1890&amp;" / 　－　",IF(設定!$I$15="名(所)",$M1890&amp;"(　－　)")))))),IF(設定!$I$15="所・名",INDEX(リスト!$S$2:$S$48,MATCH($L1890,リスト!$R$2:$R$48,0))&amp;"・"&amp;$M1890,IF(設定!$I$15="所/名",INDEX(リスト!$S$2:$S$48,MATCH($L1890,リスト!$R$2:$R$48,0))&amp;" / "&amp;$M1890,IF(設定!$I$15="(所)名","("&amp;INDEX(リスト!$S$2:$S$48,MATCH($L1890,リスト!$R$2:$R$48,0))&amp;") "&amp;$M1890,IF(設定!$I$15="名・所",$M1890&amp;"・"&amp;INDEX(リスト!$S$2:$S$48,MATCH($L1890,リスト!$R$2:$R$48,0)),IF(設定!$I$15="名/所",$M1890&amp;" / "&amp;INDEX(リスト!$S$2:$S$48,MATCH($L1890,リスト!$R$2:$R$48,0)),IF(設定!$I$15="名(所)",$M1890&amp;" ("&amp;INDEX(リスト!$S$2:$S$48,MATCH($L1890,リスト!$R$2:$R$48,0))&amp;")")))))))))</f>
        <v/>
      </c>
    </row>
    <row r="1891" spans="15:22" x14ac:dyDescent="0.4">
      <c r="O1891" s="2" t="str">
        <f>IFERROR(IF($B1891="","",INDEX(所属情報!$E:$E,MATCH($A1891,所属情報!$A:$A,0))),"")</f>
        <v/>
      </c>
      <c r="P1891" s="2" t="str">
        <f t="shared" si="87"/>
        <v/>
      </c>
      <c r="Q1891" s="2" t="str">
        <f t="shared" si="88"/>
        <v/>
      </c>
      <c r="R1891" s="2" t="str">
        <f t="shared" si="89"/>
        <v/>
      </c>
      <c r="S1891" s="2" t="str">
        <f>IFERROR(IF($F1891="","",INDEX(リスト!$C:$C,MATCH($F1891,リスト!$B:$B,0))),"")</f>
        <v/>
      </c>
      <c r="T1891" s="2" t="str">
        <f>IFERROR(IF($K1891="","",INDEX(リスト!$F:$F,MATCH($K1891,リスト!$E:$E,0))),"")</f>
        <v/>
      </c>
      <c r="U1891" s="2" t="str">
        <f>IF($B1891="","",RIGHT($G1891*1000+200+COUNTIF($G$2:$G1891,$G1891),9))</f>
        <v/>
      </c>
      <c r="V1891" s="2" t="str">
        <f>IF(OR($B1891="",設定!$I$15="",設定!$I$15="独立"),"",IF($M1891="","　－　",IF($L1891="",IF(設定!$I$15="所・名","　－　・"&amp;$M1891,IF(設定!$I$15="所/名","　－　 / "&amp;$M1891,IF(設定!$I$15="(所)名","(　－　) "&amp;$M1891,IF(設定!$I$15="名・所",$M1891&amp;"・　－　",IF(設定!$I$15="名/所",$M1891&amp;" / 　－　",IF(設定!$I$15="名(所)",$M1891&amp;"(　－　)")))))),IF(設定!$I$15="所・名",INDEX(リスト!$S$2:$S$48,MATCH($L1891,リスト!$R$2:$R$48,0))&amp;"・"&amp;$M1891,IF(設定!$I$15="所/名",INDEX(リスト!$S$2:$S$48,MATCH($L1891,リスト!$R$2:$R$48,0))&amp;" / "&amp;$M1891,IF(設定!$I$15="(所)名","("&amp;INDEX(リスト!$S$2:$S$48,MATCH($L1891,リスト!$R$2:$R$48,0))&amp;") "&amp;$M1891,IF(設定!$I$15="名・所",$M1891&amp;"・"&amp;INDEX(リスト!$S$2:$S$48,MATCH($L1891,リスト!$R$2:$R$48,0)),IF(設定!$I$15="名/所",$M1891&amp;" / "&amp;INDEX(リスト!$S$2:$S$48,MATCH($L1891,リスト!$R$2:$R$48,0)),IF(設定!$I$15="名(所)",$M1891&amp;" ("&amp;INDEX(リスト!$S$2:$S$48,MATCH($L1891,リスト!$R$2:$R$48,0))&amp;")")))))))))</f>
        <v/>
      </c>
    </row>
    <row r="1892" spans="15:22" x14ac:dyDescent="0.4">
      <c r="O1892" s="2" t="str">
        <f>IFERROR(IF($B1892="","",INDEX(所属情報!$E:$E,MATCH($A1892,所属情報!$A:$A,0))),"")</f>
        <v/>
      </c>
      <c r="P1892" s="2" t="str">
        <f t="shared" si="87"/>
        <v/>
      </c>
      <c r="Q1892" s="2" t="str">
        <f t="shared" si="88"/>
        <v/>
      </c>
      <c r="R1892" s="2" t="str">
        <f t="shared" si="89"/>
        <v/>
      </c>
      <c r="S1892" s="2" t="str">
        <f>IFERROR(IF($F1892="","",INDEX(リスト!$C:$C,MATCH($F1892,リスト!$B:$B,0))),"")</f>
        <v/>
      </c>
      <c r="T1892" s="2" t="str">
        <f>IFERROR(IF($K1892="","",INDEX(リスト!$F:$F,MATCH($K1892,リスト!$E:$E,0))),"")</f>
        <v/>
      </c>
      <c r="U1892" s="2" t="str">
        <f>IF($B1892="","",RIGHT($G1892*1000+200+COUNTIF($G$2:$G1892,$G1892),9))</f>
        <v/>
      </c>
      <c r="V1892" s="2" t="str">
        <f>IF(OR($B1892="",設定!$I$15="",設定!$I$15="独立"),"",IF($M1892="","　－　",IF($L1892="",IF(設定!$I$15="所・名","　－　・"&amp;$M1892,IF(設定!$I$15="所/名","　－　 / "&amp;$M1892,IF(設定!$I$15="(所)名","(　－　) "&amp;$M1892,IF(設定!$I$15="名・所",$M1892&amp;"・　－　",IF(設定!$I$15="名/所",$M1892&amp;" / 　－　",IF(設定!$I$15="名(所)",$M1892&amp;"(　－　)")))))),IF(設定!$I$15="所・名",INDEX(リスト!$S$2:$S$48,MATCH($L1892,リスト!$R$2:$R$48,0))&amp;"・"&amp;$M1892,IF(設定!$I$15="所/名",INDEX(リスト!$S$2:$S$48,MATCH($L1892,リスト!$R$2:$R$48,0))&amp;" / "&amp;$M1892,IF(設定!$I$15="(所)名","("&amp;INDEX(リスト!$S$2:$S$48,MATCH($L1892,リスト!$R$2:$R$48,0))&amp;") "&amp;$M1892,IF(設定!$I$15="名・所",$M1892&amp;"・"&amp;INDEX(リスト!$S$2:$S$48,MATCH($L1892,リスト!$R$2:$R$48,0)),IF(設定!$I$15="名/所",$M1892&amp;" / "&amp;INDEX(リスト!$S$2:$S$48,MATCH($L1892,リスト!$R$2:$R$48,0)),IF(設定!$I$15="名(所)",$M1892&amp;" ("&amp;INDEX(リスト!$S$2:$S$48,MATCH($L1892,リスト!$R$2:$R$48,0))&amp;")")))))))))</f>
        <v/>
      </c>
    </row>
    <row r="1893" spans="15:22" x14ac:dyDescent="0.4">
      <c r="O1893" s="2" t="str">
        <f>IFERROR(IF($B1893="","",INDEX(所属情報!$E:$E,MATCH($A1893,所属情報!$A:$A,0))),"")</f>
        <v/>
      </c>
      <c r="P1893" s="2" t="str">
        <f t="shared" si="87"/>
        <v/>
      </c>
      <c r="Q1893" s="2" t="str">
        <f t="shared" si="88"/>
        <v/>
      </c>
      <c r="R1893" s="2" t="str">
        <f t="shared" si="89"/>
        <v/>
      </c>
      <c r="S1893" s="2" t="str">
        <f>IFERROR(IF($F1893="","",INDEX(リスト!$C:$C,MATCH($F1893,リスト!$B:$B,0))),"")</f>
        <v/>
      </c>
      <c r="T1893" s="2" t="str">
        <f>IFERROR(IF($K1893="","",INDEX(リスト!$F:$F,MATCH($K1893,リスト!$E:$E,0))),"")</f>
        <v/>
      </c>
      <c r="U1893" s="2" t="str">
        <f>IF($B1893="","",RIGHT($G1893*1000+200+COUNTIF($G$2:$G1893,$G1893),9))</f>
        <v/>
      </c>
      <c r="V1893" s="2" t="str">
        <f>IF(OR($B1893="",設定!$I$15="",設定!$I$15="独立"),"",IF($M1893="","　－　",IF($L1893="",IF(設定!$I$15="所・名","　－　・"&amp;$M1893,IF(設定!$I$15="所/名","　－　 / "&amp;$M1893,IF(設定!$I$15="(所)名","(　－　) "&amp;$M1893,IF(設定!$I$15="名・所",$M1893&amp;"・　－　",IF(設定!$I$15="名/所",$M1893&amp;" / 　－　",IF(設定!$I$15="名(所)",$M1893&amp;"(　－　)")))))),IF(設定!$I$15="所・名",INDEX(リスト!$S$2:$S$48,MATCH($L1893,リスト!$R$2:$R$48,0))&amp;"・"&amp;$M1893,IF(設定!$I$15="所/名",INDEX(リスト!$S$2:$S$48,MATCH($L1893,リスト!$R$2:$R$48,0))&amp;" / "&amp;$M1893,IF(設定!$I$15="(所)名","("&amp;INDEX(リスト!$S$2:$S$48,MATCH($L1893,リスト!$R$2:$R$48,0))&amp;") "&amp;$M1893,IF(設定!$I$15="名・所",$M1893&amp;"・"&amp;INDEX(リスト!$S$2:$S$48,MATCH($L1893,リスト!$R$2:$R$48,0)),IF(設定!$I$15="名/所",$M1893&amp;" / "&amp;INDEX(リスト!$S$2:$S$48,MATCH($L1893,リスト!$R$2:$R$48,0)),IF(設定!$I$15="名(所)",$M1893&amp;" ("&amp;INDEX(リスト!$S$2:$S$48,MATCH($L1893,リスト!$R$2:$R$48,0))&amp;")")))))))))</f>
        <v/>
      </c>
    </row>
    <row r="1894" spans="15:22" x14ac:dyDescent="0.4">
      <c r="O1894" s="2" t="str">
        <f>IFERROR(IF($B1894="","",INDEX(所属情報!$E:$E,MATCH($A1894,所属情報!$A:$A,0))),"")</f>
        <v/>
      </c>
      <c r="P1894" s="2" t="str">
        <f t="shared" si="87"/>
        <v/>
      </c>
      <c r="Q1894" s="2" t="str">
        <f t="shared" si="88"/>
        <v/>
      </c>
      <c r="R1894" s="2" t="str">
        <f t="shared" si="89"/>
        <v/>
      </c>
      <c r="S1894" s="2" t="str">
        <f>IFERROR(IF($F1894="","",INDEX(リスト!$C:$C,MATCH($F1894,リスト!$B:$B,0))),"")</f>
        <v/>
      </c>
      <c r="T1894" s="2" t="str">
        <f>IFERROR(IF($K1894="","",INDEX(リスト!$F:$F,MATCH($K1894,リスト!$E:$E,0))),"")</f>
        <v/>
      </c>
      <c r="U1894" s="2" t="str">
        <f>IF($B1894="","",RIGHT($G1894*1000+200+COUNTIF($G$2:$G1894,$G1894),9))</f>
        <v/>
      </c>
      <c r="V1894" s="2" t="str">
        <f>IF(OR($B1894="",設定!$I$15="",設定!$I$15="独立"),"",IF($M1894="","　－　",IF($L1894="",IF(設定!$I$15="所・名","　－　・"&amp;$M1894,IF(設定!$I$15="所/名","　－　 / "&amp;$M1894,IF(設定!$I$15="(所)名","(　－　) "&amp;$M1894,IF(設定!$I$15="名・所",$M1894&amp;"・　－　",IF(設定!$I$15="名/所",$M1894&amp;" / 　－　",IF(設定!$I$15="名(所)",$M1894&amp;"(　－　)")))))),IF(設定!$I$15="所・名",INDEX(リスト!$S$2:$S$48,MATCH($L1894,リスト!$R$2:$R$48,0))&amp;"・"&amp;$M1894,IF(設定!$I$15="所/名",INDEX(リスト!$S$2:$S$48,MATCH($L1894,リスト!$R$2:$R$48,0))&amp;" / "&amp;$M1894,IF(設定!$I$15="(所)名","("&amp;INDEX(リスト!$S$2:$S$48,MATCH($L1894,リスト!$R$2:$R$48,0))&amp;") "&amp;$M1894,IF(設定!$I$15="名・所",$M1894&amp;"・"&amp;INDEX(リスト!$S$2:$S$48,MATCH($L1894,リスト!$R$2:$R$48,0)),IF(設定!$I$15="名/所",$M1894&amp;" / "&amp;INDEX(リスト!$S$2:$S$48,MATCH($L1894,リスト!$R$2:$R$48,0)),IF(設定!$I$15="名(所)",$M1894&amp;" ("&amp;INDEX(リスト!$S$2:$S$48,MATCH($L1894,リスト!$R$2:$R$48,0))&amp;")")))))))))</f>
        <v/>
      </c>
    </row>
    <row r="1895" spans="15:22" x14ac:dyDescent="0.4">
      <c r="O1895" s="2" t="str">
        <f>IFERROR(IF($B1895="","",INDEX(所属情報!$E:$E,MATCH($A1895,所属情報!$A:$A,0))),"")</f>
        <v/>
      </c>
      <c r="P1895" s="2" t="str">
        <f t="shared" si="87"/>
        <v/>
      </c>
      <c r="Q1895" s="2" t="str">
        <f t="shared" si="88"/>
        <v/>
      </c>
      <c r="R1895" s="2" t="str">
        <f t="shared" si="89"/>
        <v/>
      </c>
      <c r="S1895" s="2" t="str">
        <f>IFERROR(IF($F1895="","",INDEX(リスト!$C:$C,MATCH($F1895,リスト!$B:$B,0))),"")</f>
        <v/>
      </c>
      <c r="T1895" s="2" t="str">
        <f>IFERROR(IF($K1895="","",INDEX(リスト!$F:$F,MATCH($K1895,リスト!$E:$E,0))),"")</f>
        <v/>
      </c>
      <c r="U1895" s="2" t="str">
        <f>IF($B1895="","",RIGHT($G1895*1000+200+COUNTIF($G$2:$G1895,$G1895),9))</f>
        <v/>
      </c>
      <c r="V1895" s="2" t="str">
        <f>IF(OR($B1895="",設定!$I$15="",設定!$I$15="独立"),"",IF($M1895="","　－　",IF($L1895="",IF(設定!$I$15="所・名","　－　・"&amp;$M1895,IF(設定!$I$15="所/名","　－　 / "&amp;$M1895,IF(設定!$I$15="(所)名","(　－　) "&amp;$M1895,IF(設定!$I$15="名・所",$M1895&amp;"・　－　",IF(設定!$I$15="名/所",$M1895&amp;" / 　－　",IF(設定!$I$15="名(所)",$M1895&amp;"(　－　)")))))),IF(設定!$I$15="所・名",INDEX(リスト!$S$2:$S$48,MATCH($L1895,リスト!$R$2:$R$48,0))&amp;"・"&amp;$M1895,IF(設定!$I$15="所/名",INDEX(リスト!$S$2:$S$48,MATCH($L1895,リスト!$R$2:$R$48,0))&amp;" / "&amp;$M1895,IF(設定!$I$15="(所)名","("&amp;INDEX(リスト!$S$2:$S$48,MATCH($L1895,リスト!$R$2:$R$48,0))&amp;") "&amp;$M1895,IF(設定!$I$15="名・所",$M1895&amp;"・"&amp;INDEX(リスト!$S$2:$S$48,MATCH($L1895,リスト!$R$2:$R$48,0)),IF(設定!$I$15="名/所",$M1895&amp;" / "&amp;INDEX(リスト!$S$2:$S$48,MATCH($L1895,リスト!$R$2:$R$48,0)),IF(設定!$I$15="名(所)",$M1895&amp;" ("&amp;INDEX(リスト!$S$2:$S$48,MATCH($L1895,リスト!$R$2:$R$48,0))&amp;")")))))))))</f>
        <v/>
      </c>
    </row>
    <row r="1896" spans="15:22" x14ac:dyDescent="0.4">
      <c r="O1896" s="2" t="str">
        <f>IFERROR(IF($B1896="","",INDEX(所属情報!$E:$E,MATCH($A1896,所属情報!$A:$A,0))),"")</f>
        <v/>
      </c>
      <c r="P1896" s="2" t="str">
        <f t="shared" si="87"/>
        <v/>
      </c>
      <c r="Q1896" s="2" t="str">
        <f t="shared" si="88"/>
        <v/>
      </c>
      <c r="R1896" s="2" t="str">
        <f t="shared" si="89"/>
        <v/>
      </c>
      <c r="S1896" s="2" t="str">
        <f>IFERROR(IF($F1896="","",INDEX(リスト!$C:$C,MATCH($F1896,リスト!$B:$B,0))),"")</f>
        <v/>
      </c>
      <c r="T1896" s="2" t="str">
        <f>IFERROR(IF($K1896="","",INDEX(リスト!$F:$F,MATCH($K1896,リスト!$E:$E,0))),"")</f>
        <v/>
      </c>
      <c r="U1896" s="2" t="str">
        <f>IF($B1896="","",RIGHT($G1896*1000+200+COUNTIF($G$2:$G1896,$G1896),9))</f>
        <v/>
      </c>
      <c r="V1896" s="2" t="str">
        <f>IF(OR($B1896="",設定!$I$15="",設定!$I$15="独立"),"",IF($M1896="","　－　",IF($L1896="",IF(設定!$I$15="所・名","　－　・"&amp;$M1896,IF(設定!$I$15="所/名","　－　 / "&amp;$M1896,IF(設定!$I$15="(所)名","(　－　) "&amp;$M1896,IF(設定!$I$15="名・所",$M1896&amp;"・　－　",IF(設定!$I$15="名/所",$M1896&amp;" / 　－　",IF(設定!$I$15="名(所)",$M1896&amp;"(　－　)")))))),IF(設定!$I$15="所・名",INDEX(リスト!$S$2:$S$48,MATCH($L1896,リスト!$R$2:$R$48,0))&amp;"・"&amp;$M1896,IF(設定!$I$15="所/名",INDEX(リスト!$S$2:$S$48,MATCH($L1896,リスト!$R$2:$R$48,0))&amp;" / "&amp;$M1896,IF(設定!$I$15="(所)名","("&amp;INDEX(リスト!$S$2:$S$48,MATCH($L1896,リスト!$R$2:$R$48,0))&amp;") "&amp;$M1896,IF(設定!$I$15="名・所",$M1896&amp;"・"&amp;INDEX(リスト!$S$2:$S$48,MATCH($L1896,リスト!$R$2:$R$48,0)),IF(設定!$I$15="名/所",$M1896&amp;" / "&amp;INDEX(リスト!$S$2:$S$48,MATCH($L1896,リスト!$R$2:$R$48,0)),IF(設定!$I$15="名(所)",$M1896&amp;" ("&amp;INDEX(リスト!$S$2:$S$48,MATCH($L1896,リスト!$R$2:$R$48,0))&amp;")")))))))))</f>
        <v/>
      </c>
    </row>
    <row r="1897" spans="15:22" x14ac:dyDescent="0.4">
      <c r="O1897" s="2" t="str">
        <f>IFERROR(IF($B1897="","",INDEX(所属情報!$E:$E,MATCH($A1897,所属情報!$A:$A,0))),"")</f>
        <v/>
      </c>
      <c r="P1897" s="2" t="str">
        <f t="shared" si="87"/>
        <v/>
      </c>
      <c r="Q1897" s="2" t="str">
        <f t="shared" si="88"/>
        <v/>
      </c>
      <c r="R1897" s="2" t="str">
        <f t="shared" si="89"/>
        <v/>
      </c>
      <c r="S1897" s="2" t="str">
        <f>IFERROR(IF($F1897="","",INDEX(リスト!$C:$C,MATCH($F1897,リスト!$B:$B,0))),"")</f>
        <v/>
      </c>
      <c r="T1897" s="2" t="str">
        <f>IFERROR(IF($K1897="","",INDEX(リスト!$F:$F,MATCH($K1897,リスト!$E:$E,0))),"")</f>
        <v/>
      </c>
      <c r="U1897" s="2" t="str">
        <f>IF($B1897="","",RIGHT($G1897*1000+200+COUNTIF($G$2:$G1897,$G1897),9))</f>
        <v/>
      </c>
      <c r="V1897" s="2" t="str">
        <f>IF(OR($B1897="",設定!$I$15="",設定!$I$15="独立"),"",IF($M1897="","　－　",IF($L1897="",IF(設定!$I$15="所・名","　－　・"&amp;$M1897,IF(設定!$I$15="所/名","　－　 / "&amp;$M1897,IF(設定!$I$15="(所)名","(　－　) "&amp;$M1897,IF(設定!$I$15="名・所",$M1897&amp;"・　－　",IF(設定!$I$15="名/所",$M1897&amp;" / 　－　",IF(設定!$I$15="名(所)",$M1897&amp;"(　－　)")))))),IF(設定!$I$15="所・名",INDEX(リスト!$S$2:$S$48,MATCH($L1897,リスト!$R$2:$R$48,0))&amp;"・"&amp;$M1897,IF(設定!$I$15="所/名",INDEX(リスト!$S$2:$S$48,MATCH($L1897,リスト!$R$2:$R$48,0))&amp;" / "&amp;$M1897,IF(設定!$I$15="(所)名","("&amp;INDEX(リスト!$S$2:$S$48,MATCH($L1897,リスト!$R$2:$R$48,0))&amp;") "&amp;$M1897,IF(設定!$I$15="名・所",$M1897&amp;"・"&amp;INDEX(リスト!$S$2:$S$48,MATCH($L1897,リスト!$R$2:$R$48,0)),IF(設定!$I$15="名/所",$M1897&amp;" / "&amp;INDEX(リスト!$S$2:$S$48,MATCH($L1897,リスト!$R$2:$R$48,0)),IF(設定!$I$15="名(所)",$M1897&amp;" ("&amp;INDEX(リスト!$S$2:$S$48,MATCH($L1897,リスト!$R$2:$R$48,0))&amp;")")))))))))</f>
        <v/>
      </c>
    </row>
    <row r="1898" spans="15:22" x14ac:dyDescent="0.4">
      <c r="O1898" s="2" t="str">
        <f>IFERROR(IF($B1898="","",INDEX(所属情報!$E:$E,MATCH($A1898,所属情報!$A:$A,0))),"")</f>
        <v/>
      </c>
      <c r="P1898" s="2" t="str">
        <f t="shared" si="87"/>
        <v/>
      </c>
      <c r="Q1898" s="2" t="str">
        <f t="shared" si="88"/>
        <v/>
      </c>
      <c r="R1898" s="2" t="str">
        <f t="shared" si="89"/>
        <v/>
      </c>
      <c r="S1898" s="2" t="str">
        <f>IFERROR(IF($F1898="","",INDEX(リスト!$C:$C,MATCH($F1898,リスト!$B:$B,0))),"")</f>
        <v/>
      </c>
      <c r="T1898" s="2" t="str">
        <f>IFERROR(IF($K1898="","",INDEX(リスト!$F:$F,MATCH($K1898,リスト!$E:$E,0))),"")</f>
        <v/>
      </c>
      <c r="U1898" s="2" t="str">
        <f>IF($B1898="","",RIGHT($G1898*1000+200+COUNTIF($G$2:$G1898,$G1898),9))</f>
        <v/>
      </c>
      <c r="V1898" s="2" t="str">
        <f>IF(OR($B1898="",設定!$I$15="",設定!$I$15="独立"),"",IF($M1898="","　－　",IF($L1898="",IF(設定!$I$15="所・名","　－　・"&amp;$M1898,IF(設定!$I$15="所/名","　－　 / "&amp;$M1898,IF(設定!$I$15="(所)名","(　－　) "&amp;$M1898,IF(設定!$I$15="名・所",$M1898&amp;"・　－　",IF(設定!$I$15="名/所",$M1898&amp;" / 　－　",IF(設定!$I$15="名(所)",$M1898&amp;"(　－　)")))))),IF(設定!$I$15="所・名",INDEX(リスト!$S$2:$S$48,MATCH($L1898,リスト!$R$2:$R$48,0))&amp;"・"&amp;$M1898,IF(設定!$I$15="所/名",INDEX(リスト!$S$2:$S$48,MATCH($L1898,リスト!$R$2:$R$48,0))&amp;" / "&amp;$M1898,IF(設定!$I$15="(所)名","("&amp;INDEX(リスト!$S$2:$S$48,MATCH($L1898,リスト!$R$2:$R$48,0))&amp;") "&amp;$M1898,IF(設定!$I$15="名・所",$M1898&amp;"・"&amp;INDEX(リスト!$S$2:$S$48,MATCH($L1898,リスト!$R$2:$R$48,0)),IF(設定!$I$15="名/所",$M1898&amp;" / "&amp;INDEX(リスト!$S$2:$S$48,MATCH($L1898,リスト!$R$2:$R$48,0)),IF(設定!$I$15="名(所)",$M1898&amp;" ("&amp;INDEX(リスト!$S$2:$S$48,MATCH($L1898,リスト!$R$2:$R$48,0))&amp;")")))))))))</f>
        <v/>
      </c>
    </row>
    <row r="1899" spans="15:22" x14ac:dyDescent="0.4">
      <c r="O1899" s="2" t="str">
        <f>IFERROR(IF($B1899="","",INDEX(所属情報!$E:$E,MATCH($A1899,所属情報!$A:$A,0))),"")</f>
        <v/>
      </c>
      <c r="P1899" s="2" t="str">
        <f t="shared" si="87"/>
        <v/>
      </c>
      <c r="Q1899" s="2" t="str">
        <f t="shared" si="88"/>
        <v/>
      </c>
      <c r="R1899" s="2" t="str">
        <f t="shared" si="89"/>
        <v/>
      </c>
      <c r="S1899" s="2" t="str">
        <f>IFERROR(IF($F1899="","",INDEX(リスト!$C:$C,MATCH($F1899,リスト!$B:$B,0))),"")</f>
        <v/>
      </c>
      <c r="T1899" s="2" t="str">
        <f>IFERROR(IF($K1899="","",INDEX(リスト!$F:$F,MATCH($K1899,リスト!$E:$E,0))),"")</f>
        <v/>
      </c>
      <c r="U1899" s="2" t="str">
        <f>IF($B1899="","",RIGHT($G1899*1000+200+COUNTIF($G$2:$G1899,$G1899),9))</f>
        <v/>
      </c>
      <c r="V1899" s="2" t="str">
        <f>IF(OR($B1899="",設定!$I$15="",設定!$I$15="独立"),"",IF($M1899="","　－　",IF($L1899="",IF(設定!$I$15="所・名","　－　・"&amp;$M1899,IF(設定!$I$15="所/名","　－　 / "&amp;$M1899,IF(設定!$I$15="(所)名","(　－　) "&amp;$M1899,IF(設定!$I$15="名・所",$M1899&amp;"・　－　",IF(設定!$I$15="名/所",$M1899&amp;" / 　－　",IF(設定!$I$15="名(所)",$M1899&amp;"(　－　)")))))),IF(設定!$I$15="所・名",INDEX(リスト!$S$2:$S$48,MATCH($L1899,リスト!$R$2:$R$48,0))&amp;"・"&amp;$M1899,IF(設定!$I$15="所/名",INDEX(リスト!$S$2:$S$48,MATCH($L1899,リスト!$R$2:$R$48,0))&amp;" / "&amp;$M1899,IF(設定!$I$15="(所)名","("&amp;INDEX(リスト!$S$2:$S$48,MATCH($L1899,リスト!$R$2:$R$48,0))&amp;") "&amp;$M1899,IF(設定!$I$15="名・所",$M1899&amp;"・"&amp;INDEX(リスト!$S$2:$S$48,MATCH($L1899,リスト!$R$2:$R$48,0)),IF(設定!$I$15="名/所",$M1899&amp;" / "&amp;INDEX(リスト!$S$2:$S$48,MATCH($L1899,リスト!$R$2:$R$48,0)),IF(設定!$I$15="名(所)",$M1899&amp;" ("&amp;INDEX(リスト!$S$2:$S$48,MATCH($L1899,リスト!$R$2:$R$48,0))&amp;")")))))))))</f>
        <v/>
      </c>
    </row>
    <row r="1900" spans="15:22" x14ac:dyDescent="0.4">
      <c r="O1900" s="2" t="str">
        <f>IFERROR(IF($B1900="","",INDEX(所属情報!$E:$E,MATCH($A1900,所属情報!$A:$A,0))),"")</f>
        <v/>
      </c>
      <c r="P1900" s="2" t="str">
        <f t="shared" si="87"/>
        <v/>
      </c>
      <c r="Q1900" s="2" t="str">
        <f t="shared" si="88"/>
        <v/>
      </c>
      <c r="R1900" s="2" t="str">
        <f t="shared" si="89"/>
        <v/>
      </c>
      <c r="S1900" s="2" t="str">
        <f>IFERROR(IF($F1900="","",INDEX(リスト!$C:$C,MATCH($F1900,リスト!$B:$B,0))),"")</f>
        <v/>
      </c>
      <c r="T1900" s="2" t="str">
        <f>IFERROR(IF($K1900="","",INDEX(リスト!$F:$F,MATCH($K1900,リスト!$E:$E,0))),"")</f>
        <v/>
      </c>
      <c r="U1900" s="2" t="str">
        <f>IF($B1900="","",RIGHT($G1900*1000+200+COUNTIF($G$2:$G1900,$G1900),9))</f>
        <v/>
      </c>
      <c r="V1900" s="2" t="str">
        <f>IF(OR($B1900="",設定!$I$15="",設定!$I$15="独立"),"",IF($M1900="","　－　",IF($L1900="",IF(設定!$I$15="所・名","　－　・"&amp;$M1900,IF(設定!$I$15="所/名","　－　 / "&amp;$M1900,IF(設定!$I$15="(所)名","(　－　) "&amp;$M1900,IF(設定!$I$15="名・所",$M1900&amp;"・　－　",IF(設定!$I$15="名/所",$M1900&amp;" / 　－　",IF(設定!$I$15="名(所)",$M1900&amp;"(　－　)")))))),IF(設定!$I$15="所・名",INDEX(リスト!$S$2:$S$48,MATCH($L1900,リスト!$R$2:$R$48,0))&amp;"・"&amp;$M1900,IF(設定!$I$15="所/名",INDEX(リスト!$S$2:$S$48,MATCH($L1900,リスト!$R$2:$R$48,0))&amp;" / "&amp;$M1900,IF(設定!$I$15="(所)名","("&amp;INDEX(リスト!$S$2:$S$48,MATCH($L1900,リスト!$R$2:$R$48,0))&amp;") "&amp;$M1900,IF(設定!$I$15="名・所",$M1900&amp;"・"&amp;INDEX(リスト!$S$2:$S$48,MATCH($L1900,リスト!$R$2:$R$48,0)),IF(設定!$I$15="名/所",$M1900&amp;" / "&amp;INDEX(リスト!$S$2:$S$48,MATCH($L1900,リスト!$R$2:$R$48,0)),IF(設定!$I$15="名(所)",$M1900&amp;" ("&amp;INDEX(リスト!$S$2:$S$48,MATCH($L1900,リスト!$R$2:$R$48,0))&amp;")")))))))))</f>
        <v/>
      </c>
    </row>
    <row r="1901" spans="15:22" x14ac:dyDescent="0.4">
      <c r="O1901" s="2" t="str">
        <f>IFERROR(IF($B1901="","",INDEX(所属情報!$E:$E,MATCH($A1901,所属情報!$A:$A,0))),"")</f>
        <v/>
      </c>
      <c r="P1901" s="2" t="str">
        <f t="shared" si="87"/>
        <v/>
      </c>
      <c r="Q1901" s="2" t="str">
        <f t="shared" si="88"/>
        <v/>
      </c>
      <c r="R1901" s="2" t="str">
        <f t="shared" si="89"/>
        <v/>
      </c>
      <c r="S1901" s="2" t="str">
        <f>IFERROR(IF($F1901="","",INDEX(リスト!$C:$C,MATCH($F1901,リスト!$B:$B,0))),"")</f>
        <v/>
      </c>
      <c r="T1901" s="2" t="str">
        <f>IFERROR(IF($K1901="","",INDEX(リスト!$F:$F,MATCH($K1901,リスト!$E:$E,0))),"")</f>
        <v/>
      </c>
      <c r="U1901" s="2" t="str">
        <f>IF($B1901="","",RIGHT($G1901*1000+200+COUNTIF($G$2:$G1901,$G1901),9))</f>
        <v/>
      </c>
      <c r="V1901" s="2" t="str">
        <f>IF(OR($B1901="",設定!$I$15="",設定!$I$15="独立"),"",IF($M1901="","　－　",IF($L1901="",IF(設定!$I$15="所・名","　－　・"&amp;$M1901,IF(設定!$I$15="所/名","　－　 / "&amp;$M1901,IF(設定!$I$15="(所)名","(　－　) "&amp;$M1901,IF(設定!$I$15="名・所",$M1901&amp;"・　－　",IF(設定!$I$15="名/所",$M1901&amp;" / 　－　",IF(設定!$I$15="名(所)",$M1901&amp;"(　－　)")))))),IF(設定!$I$15="所・名",INDEX(リスト!$S$2:$S$48,MATCH($L1901,リスト!$R$2:$R$48,0))&amp;"・"&amp;$M1901,IF(設定!$I$15="所/名",INDEX(リスト!$S$2:$S$48,MATCH($L1901,リスト!$R$2:$R$48,0))&amp;" / "&amp;$M1901,IF(設定!$I$15="(所)名","("&amp;INDEX(リスト!$S$2:$S$48,MATCH($L1901,リスト!$R$2:$R$48,0))&amp;") "&amp;$M1901,IF(設定!$I$15="名・所",$M1901&amp;"・"&amp;INDEX(リスト!$S$2:$S$48,MATCH($L1901,リスト!$R$2:$R$48,0)),IF(設定!$I$15="名/所",$M1901&amp;" / "&amp;INDEX(リスト!$S$2:$S$48,MATCH($L1901,リスト!$R$2:$R$48,0)),IF(設定!$I$15="名(所)",$M1901&amp;" ("&amp;INDEX(リスト!$S$2:$S$48,MATCH($L1901,リスト!$R$2:$R$48,0))&amp;")")))))))))</f>
        <v/>
      </c>
    </row>
    <row r="1902" spans="15:22" x14ac:dyDescent="0.4">
      <c r="O1902" s="2" t="str">
        <f>IFERROR(IF($B1902="","",INDEX(所属情報!$E:$E,MATCH($A1902,所属情報!$A:$A,0))),"")</f>
        <v/>
      </c>
      <c r="P1902" s="2" t="str">
        <f t="shared" si="87"/>
        <v/>
      </c>
      <c r="Q1902" s="2" t="str">
        <f t="shared" si="88"/>
        <v/>
      </c>
      <c r="R1902" s="2" t="str">
        <f t="shared" si="89"/>
        <v/>
      </c>
      <c r="S1902" s="2" t="str">
        <f>IFERROR(IF($F1902="","",INDEX(リスト!$C:$C,MATCH($F1902,リスト!$B:$B,0))),"")</f>
        <v/>
      </c>
      <c r="T1902" s="2" t="str">
        <f>IFERROR(IF($K1902="","",INDEX(リスト!$F:$F,MATCH($K1902,リスト!$E:$E,0))),"")</f>
        <v/>
      </c>
      <c r="U1902" s="2" t="str">
        <f>IF($B1902="","",RIGHT($G1902*1000+200+COUNTIF($G$2:$G1902,$G1902),9))</f>
        <v/>
      </c>
      <c r="V1902" s="2" t="str">
        <f>IF(OR($B1902="",設定!$I$15="",設定!$I$15="独立"),"",IF($M1902="","　－　",IF($L1902="",IF(設定!$I$15="所・名","　－　・"&amp;$M1902,IF(設定!$I$15="所/名","　－　 / "&amp;$M1902,IF(設定!$I$15="(所)名","(　－　) "&amp;$M1902,IF(設定!$I$15="名・所",$M1902&amp;"・　－　",IF(設定!$I$15="名/所",$M1902&amp;" / 　－　",IF(設定!$I$15="名(所)",$M1902&amp;"(　－　)")))))),IF(設定!$I$15="所・名",INDEX(リスト!$S$2:$S$48,MATCH($L1902,リスト!$R$2:$R$48,0))&amp;"・"&amp;$M1902,IF(設定!$I$15="所/名",INDEX(リスト!$S$2:$S$48,MATCH($L1902,リスト!$R$2:$R$48,0))&amp;" / "&amp;$M1902,IF(設定!$I$15="(所)名","("&amp;INDEX(リスト!$S$2:$S$48,MATCH($L1902,リスト!$R$2:$R$48,0))&amp;") "&amp;$M1902,IF(設定!$I$15="名・所",$M1902&amp;"・"&amp;INDEX(リスト!$S$2:$S$48,MATCH($L1902,リスト!$R$2:$R$48,0)),IF(設定!$I$15="名/所",$M1902&amp;" / "&amp;INDEX(リスト!$S$2:$S$48,MATCH($L1902,リスト!$R$2:$R$48,0)),IF(設定!$I$15="名(所)",$M1902&amp;" ("&amp;INDEX(リスト!$S$2:$S$48,MATCH($L1902,リスト!$R$2:$R$48,0))&amp;")")))))))))</f>
        <v/>
      </c>
    </row>
    <row r="1903" spans="15:22" x14ac:dyDescent="0.4">
      <c r="O1903" s="2" t="str">
        <f>IFERROR(IF($B1903="","",INDEX(所属情報!$E:$E,MATCH($A1903,所属情報!$A:$A,0))),"")</f>
        <v/>
      </c>
      <c r="P1903" s="2" t="str">
        <f t="shared" si="87"/>
        <v/>
      </c>
      <c r="Q1903" s="2" t="str">
        <f t="shared" si="88"/>
        <v/>
      </c>
      <c r="R1903" s="2" t="str">
        <f t="shared" si="89"/>
        <v/>
      </c>
      <c r="S1903" s="2" t="str">
        <f>IFERROR(IF($F1903="","",INDEX(リスト!$C:$C,MATCH($F1903,リスト!$B:$B,0))),"")</f>
        <v/>
      </c>
      <c r="T1903" s="2" t="str">
        <f>IFERROR(IF($K1903="","",INDEX(リスト!$F:$F,MATCH($K1903,リスト!$E:$E,0))),"")</f>
        <v/>
      </c>
      <c r="U1903" s="2" t="str">
        <f>IF($B1903="","",RIGHT($G1903*1000+200+COUNTIF($G$2:$G1903,$G1903),9))</f>
        <v/>
      </c>
      <c r="V1903" s="2" t="str">
        <f>IF(OR($B1903="",設定!$I$15="",設定!$I$15="独立"),"",IF($M1903="","　－　",IF($L1903="",IF(設定!$I$15="所・名","　－　・"&amp;$M1903,IF(設定!$I$15="所/名","　－　 / "&amp;$M1903,IF(設定!$I$15="(所)名","(　－　) "&amp;$M1903,IF(設定!$I$15="名・所",$M1903&amp;"・　－　",IF(設定!$I$15="名/所",$M1903&amp;" / 　－　",IF(設定!$I$15="名(所)",$M1903&amp;"(　－　)")))))),IF(設定!$I$15="所・名",INDEX(リスト!$S$2:$S$48,MATCH($L1903,リスト!$R$2:$R$48,0))&amp;"・"&amp;$M1903,IF(設定!$I$15="所/名",INDEX(リスト!$S$2:$S$48,MATCH($L1903,リスト!$R$2:$R$48,0))&amp;" / "&amp;$M1903,IF(設定!$I$15="(所)名","("&amp;INDEX(リスト!$S$2:$S$48,MATCH($L1903,リスト!$R$2:$R$48,0))&amp;") "&amp;$M1903,IF(設定!$I$15="名・所",$M1903&amp;"・"&amp;INDEX(リスト!$S$2:$S$48,MATCH($L1903,リスト!$R$2:$R$48,0)),IF(設定!$I$15="名/所",$M1903&amp;" / "&amp;INDEX(リスト!$S$2:$S$48,MATCH($L1903,リスト!$R$2:$R$48,0)),IF(設定!$I$15="名(所)",$M1903&amp;" ("&amp;INDEX(リスト!$S$2:$S$48,MATCH($L1903,リスト!$R$2:$R$48,0))&amp;")")))))))))</f>
        <v/>
      </c>
    </row>
    <row r="1904" spans="15:22" x14ac:dyDescent="0.4">
      <c r="O1904" s="2" t="str">
        <f>IFERROR(IF($B1904="","",INDEX(所属情報!$E:$E,MATCH($A1904,所属情報!$A:$A,0))),"")</f>
        <v/>
      </c>
      <c r="P1904" s="2" t="str">
        <f t="shared" si="87"/>
        <v/>
      </c>
      <c r="Q1904" s="2" t="str">
        <f t="shared" si="88"/>
        <v/>
      </c>
      <c r="R1904" s="2" t="str">
        <f t="shared" si="89"/>
        <v/>
      </c>
      <c r="S1904" s="2" t="str">
        <f>IFERROR(IF($F1904="","",INDEX(リスト!$C:$C,MATCH($F1904,リスト!$B:$B,0))),"")</f>
        <v/>
      </c>
      <c r="T1904" s="2" t="str">
        <f>IFERROR(IF($K1904="","",INDEX(リスト!$F:$F,MATCH($K1904,リスト!$E:$E,0))),"")</f>
        <v/>
      </c>
      <c r="U1904" s="2" t="str">
        <f>IF($B1904="","",RIGHT($G1904*1000+200+COUNTIF($G$2:$G1904,$G1904),9))</f>
        <v/>
      </c>
      <c r="V1904" s="2" t="str">
        <f>IF(OR($B1904="",設定!$I$15="",設定!$I$15="独立"),"",IF($M1904="","　－　",IF($L1904="",IF(設定!$I$15="所・名","　－　・"&amp;$M1904,IF(設定!$I$15="所/名","　－　 / "&amp;$M1904,IF(設定!$I$15="(所)名","(　－　) "&amp;$M1904,IF(設定!$I$15="名・所",$M1904&amp;"・　－　",IF(設定!$I$15="名/所",$M1904&amp;" / 　－　",IF(設定!$I$15="名(所)",$M1904&amp;"(　－　)")))))),IF(設定!$I$15="所・名",INDEX(リスト!$S$2:$S$48,MATCH($L1904,リスト!$R$2:$R$48,0))&amp;"・"&amp;$M1904,IF(設定!$I$15="所/名",INDEX(リスト!$S$2:$S$48,MATCH($L1904,リスト!$R$2:$R$48,0))&amp;" / "&amp;$M1904,IF(設定!$I$15="(所)名","("&amp;INDEX(リスト!$S$2:$S$48,MATCH($L1904,リスト!$R$2:$R$48,0))&amp;") "&amp;$M1904,IF(設定!$I$15="名・所",$M1904&amp;"・"&amp;INDEX(リスト!$S$2:$S$48,MATCH($L1904,リスト!$R$2:$R$48,0)),IF(設定!$I$15="名/所",$M1904&amp;" / "&amp;INDEX(リスト!$S$2:$S$48,MATCH($L1904,リスト!$R$2:$R$48,0)),IF(設定!$I$15="名(所)",$M1904&amp;" ("&amp;INDEX(リスト!$S$2:$S$48,MATCH($L1904,リスト!$R$2:$R$48,0))&amp;")")))))))))</f>
        <v/>
      </c>
    </row>
    <row r="1905" spans="15:22" x14ac:dyDescent="0.4">
      <c r="O1905" s="2" t="str">
        <f>IFERROR(IF($B1905="","",INDEX(所属情報!$E:$E,MATCH($A1905,所属情報!$A:$A,0))),"")</f>
        <v/>
      </c>
      <c r="P1905" s="2" t="str">
        <f t="shared" si="87"/>
        <v/>
      </c>
      <c r="Q1905" s="2" t="str">
        <f t="shared" si="88"/>
        <v/>
      </c>
      <c r="R1905" s="2" t="str">
        <f t="shared" si="89"/>
        <v/>
      </c>
      <c r="S1905" s="2" t="str">
        <f>IFERROR(IF($F1905="","",INDEX(リスト!$C:$C,MATCH($F1905,リスト!$B:$B,0))),"")</f>
        <v/>
      </c>
      <c r="T1905" s="2" t="str">
        <f>IFERROR(IF($K1905="","",INDEX(リスト!$F:$F,MATCH($K1905,リスト!$E:$E,0))),"")</f>
        <v/>
      </c>
      <c r="U1905" s="2" t="str">
        <f>IF($B1905="","",RIGHT($G1905*1000+200+COUNTIF($G$2:$G1905,$G1905),9))</f>
        <v/>
      </c>
      <c r="V1905" s="2" t="str">
        <f>IF(OR($B1905="",設定!$I$15="",設定!$I$15="独立"),"",IF($M1905="","　－　",IF($L1905="",IF(設定!$I$15="所・名","　－　・"&amp;$M1905,IF(設定!$I$15="所/名","　－　 / "&amp;$M1905,IF(設定!$I$15="(所)名","(　－　) "&amp;$M1905,IF(設定!$I$15="名・所",$M1905&amp;"・　－　",IF(設定!$I$15="名/所",$M1905&amp;" / 　－　",IF(設定!$I$15="名(所)",$M1905&amp;"(　－　)")))))),IF(設定!$I$15="所・名",INDEX(リスト!$S$2:$S$48,MATCH($L1905,リスト!$R$2:$R$48,0))&amp;"・"&amp;$M1905,IF(設定!$I$15="所/名",INDEX(リスト!$S$2:$S$48,MATCH($L1905,リスト!$R$2:$R$48,0))&amp;" / "&amp;$M1905,IF(設定!$I$15="(所)名","("&amp;INDEX(リスト!$S$2:$S$48,MATCH($L1905,リスト!$R$2:$R$48,0))&amp;") "&amp;$M1905,IF(設定!$I$15="名・所",$M1905&amp;"・"&amp;INDEX(リスト!$S$2:$S$48,MATCH($L1905,リスト!$R$2:$R$48,0)),IF(設定!$I$15="名/所",$M1905&amp;" / "&amp;INDEX(リスト!$S$2:$S$48,MATCH($L1905,リスト!$R$2:$R$48,0)),IF(設定!$I$15="名(所)",$M1905&amp;" ("&amp;INDEX(リスト!$S$2:$S$48,MATCH($L1905,リスト!$R$2:$R$48,0))&amp;")")))))))))</f>
        <v/>
      </c>
    </row>
    <row r="1906" spans="15:22" x14ac:dyDescent="0.4">
      <c r="O1906" s="2" t="str">
        <f>IFERROR(IF($B1906="","",INDEX(所属情報!$E:$E,MATCH($A1906,所属情報!$A:$A,0))),"")</f>
        <v/>
      </c>
      <c r="P1906" s="2" t="str">
        <f t="shared" si="87"/>
        <v/>
      </c>
      <c r="Q1906" s="2" t="str">
        <f t="shared" si="88"/>
        <v/>
      </c>
      <c r="R1906" s="2" t="str">
        <f t="shared" si="89"/>
        <v/>
      </c>
      <c r="S1906" s="2" t="str">
        <f>IFERROR(IF($F1906="","",INDEX(リスト!$C:$C,MATCH($F1906,リスト!$B:$B,0))),"")</f>
        <v/>
      </c>
      <c r="T1906" s="2" t="str">
        <f>IFERROR(IF($K1906="","",INDEX(リスト!$F:$F,MATCH($K1906,リスト!$E:$E,0))),"")</f>
        <v/>
      </c>
      <c r="U1906" s="2" t="str">
        <f>IF($B1906="","",RIGHT($G1906*1000+200+COUNTIF($G$2:$G1906,$G1906),9))</f>
        <v/>
      </c>
      <c r="V1906" s="2" t="str">
        <f>IF(OR($B1906="",設定!$I$15="",設定!$I$15="独立"),"",IF($M1906="","　－　",IF($L1906="",IF(設定!$I$15="所・名","　－　・"&amp;$M1906,IF(設定!$I$15="所/名","　－　 / "&amp;$M1906,IF(設定!$I$15="(所)名","(　－　) "&amp;$M1906,IF(設定!$I$15="名・所",$M1906&amp;"・　－　",IF(設定!$I$15="名/所",$M1906&amp;" / 　－　",IF(設定!$I$15="名(所)",$M1906&amp;"(　－　)")))))),IF(設定!$I$15="所・名",INDEX(リスト!$S$2:$S$48,MATCH($L1906,リスト!$R$2:$R$48,0))&amp;"・"&amp;$M1906,IF(設定!$I$15="所/名",INDEX(リスト!$S$2:$S$48,MATCH($L1906,リスト!$R$2:$R$48,0))&amp;" / "&amp;$M1906,IF(設定!$I$15="(所)名","("&amp;INDEX(リスト!$S$2:$S$48,MATCH($L1906,リスト!$R$2:$R$48,0))&amp;") "&amp;$M1906,IF(設定!$I$15="名・所",$M1906&amp;"・"&amp;INDEX(リスト!$S$2:$S$48,MATCH($L1906,リスト!$R$2:$R$48,0)),IF(設定!$I$15="名/所",$M1906&amp;" / "&amp;INDEX(リスト!$S$2:$S$48,MATCH($L1906,リスト!$R$2:$R$48,0)),IF(設定!$I$15="名(所)",$M1906&amp;" ("&amp;INDEX(リスト!$S$2:$S$48,MATCH($L1906,リスト!$R$2:$R$48,0))&amp;")")))))))))</f>
        <v/>
      </c>
    </row>
    <row r="1907" spans="15:22" x14ac:dyDescent="0.4">
      <c r="O1907" s="2" t="str">
        <f>IFERROR(IF($B1907="","",INDEX(所属情報!$E:$E,MATCH($A1907,所属情報!$A:$A,0))),"")</f>
        <v/>
      </c>
      <c r="P1907" s="2" t="str">
        <f t="shared" si="87"/>
        <v/>
      </c>
      <c r="Q1907" s="2" t="str">
        <f t="shared" si="88"/>
        <v/>
      </c>
      <c r="R1907" s="2" t="str">
        <f t="shared" si="89"/>
        <v/>
      </c>
      <c r="S1907" s="2" t="str">
        <f>IFERROR(IF($F1907="","",INDEX(リスト!$C:$C,MATCH($F1907,リスト!$B:$B,0))),"")</f>
        <v/>
      </c>
      <c r="T1907" s="2" t="str">
        <f>IFERROR(IF($K1907="","",INDEX(リスト!$F:$F,MATCH($K1907,リスト!$E:$E,0))),"")</f>
        <v/>
      </c>
      <c r="U1907" s="2" t="str">
        <f>IF($B1907="","",RIGHT($G1907*1000+200+COUNTIF($G$2:$G1907,$G1907),9))</f>
        <v/>
      </c>
      <c r="V1907" s="2" t="str">
        <f>IF(OR($B1907="",設定!$I$15="",設定!$I$15="独立"),"",IF($M1907="","　－　",IF($L1907="",IF(設定!$I$15="所・名","　－　・"&amp;$M1907,IF(設定!$I$15="所/名","　－　 / "&amp;$M1907,IF(設定!$I$15="(所)名","(　－　) "&amp;$M1907,IF(設定!$I$15="名・所",$M1907&amp;"・　－　",IF(設定!$I$15="名/所",$M1907&amp;" / 　－　",IF(設定!$I$15="名(所)",$M1907&amp;"(　－　)")))))),IF(設定!$I$15="所・名",INDEX(リスト!$S$2:$S$48,MATCH($L1907,リスト!$R$2:$R$48,0))&amp;"・"&amp;$M1907,IF(設定!$I$15="所/名",INDEX(リスト!$S$2:$S$48,MATCH($L1907,リスト!$R$2:$R$48,0))&amp;" / "&amp;$M1907,IF(設定!$I$15="(所)名","("&amp;INDEX(リスト!$S$2:$S$48,MATCH($L1907,リスト!$R$2:$R$48,0))&amp;") "&amp;$M1907,IF(設定!$I$15="名・所",$M1907&amp;"・"&amp;INDEX(リスト!$S$2:$S$48,MATCH($L1907,リスト!$R$2:$R$48,0)),IF(設定!$I$15="名/所",$M1907&amp;" / "&amp;INDEX(リスト!$S$2:$S$48,MATCH($L1907,リスト!$R$2:$R$48,0)),IF(設定!$I$15="名(所)",$M1907&amp;" ("&amp;INDEX(リスト!$S$2:$S$48,MATCH($L1907,リスト!$R$2:$R$48,0))&amp;")")))))))))</f>
        <v/>
      </c>
    </row>
    <row r="1908" spans="15:22" x14ac:dyDescent="0.4">
      <c r="O1908" s="2" t="str">
        <f>IFERROR(IF($B1908="","",INDEX(所属情報!$E:$E,MATCH($A1908,所属情報!$A:$A,0))),"")</f>
        <v/>
      </c>
      <c r="P1908" s="2" t="str">
        <f t="shared" si="87"/>
        <v/>
      </c>
      <c r="Q1908" s="2" t="str">
        <f t="shared" si="88"/>
        <v/>
      </c>
      <c r="R1908" s="2" t="str">
        <f t="shared" si="89"/>
        <v/>
      </c>
      <c r="S1908" s="2" t="str">
        <f>IFERROR(IF($F1908="","",INDEX(リスト!$C:$C,MATCH($F1908,リスト!$B:$B,0))),"")</f>
        <v/>
      </c>
      <c r="T1908" s="2" t="str">
        <f>IFERROR(IF($K1908="","",INDEX(リスト!$F:$F,MATCH($K1908,リスト!$E:$E,0))),"")</f>
        <v/>
      </c>
      <c r="U1908" s="2" t="str">
        <f>IF($B1908="","",RIGHT($G1908*1000+200+COUNTIF($G$2:$G1908,$G1908),9))</f>
        <v/>
      </c>
      <c r="V1908" s="2" t="str">
        <f>IF(OR($B1908="",設定!$I$15="",設定!$I$15="独立"),"",IF($M1908="","　－　",IF($L1908="",IF(設定!$I$15="所・名","　－　・"&amp;$M1908,IF(設定!$I$15="所/名","　－　 / "&amp;$M1908,IF(設定!$I$15="(所)名","(　－　) "&amp;$M1908,IF(設定!$I$15="名・所",$M1908&amp;"・　－　",IF(設定!$I$15="名/所",$M1908&amp;" / 　－　",IF(設定!$I$15="名(所)",$M1908&amp;"(　－　)")))))),IF(設定!$I$15="所・名",INDEX(リスト!$S$2:$S$48,MATCH($L1908,リスト!$R$2:$R$48,0))&amp;"・"&amp;$M1908,IF(設定!$I$15="所/名",INDEX(リスト!$S$2:$S$48,MATCH($L1908,リスト!$R$2:$R$48,0))&amp;" / "&amp;$M1908,IF(設定!$I$15="(所)名","("&amp;INDEX(リスト!$S$2:$S$48,MATCH($L1908,リスト!$R$2:$R$48,0))&amp;") "&amp;$M1908,IF(設定!$I$15="名・所",$M1908&amp;"・"&amp;INDEX(リスト!$S$2:$S$48,MATCH($L1908,リスト!$R$2:$R$48,0)),IF(設定!$I$15="名/所",$M1908&amp;" / "&amp;INDEX(リスト!$S$2:$S$48,MATCH($L1908,リスト!$R$2:$R$48,0)),IF(設定!$I$15="名(所)",$M1908&amp;" ("&amp;INDEX(リスト!$S$2:$S$48,MATCH($L1908,リスト!$R$2:$R$48,0))&amp;")")))))))))</f>
        <v/>
      </c>
    </row>
    <row r="1909" spans="15:22" x14ac:dyDescent="0.4">
      <c r="O1909" s="2" t="str">
        <f>IFERROR(IF($B1909="","",INDEX(所属情報!$E:$E,MATCH($A1909,所属情報!$A:$A,0))),"")</f>
        <v/>
      </c>
      <c r="P1909" s="2" t="str">
        <f t="shared" si="87"/>
        <v/>
      </c>
      <c r="Q1909" s="2" t="str">
        <f t="shared" si="88"/>
        <v/>
      </c>
      <c r="R1909" s="2" t="str">
        <f t="shared" si="89"/>
        <v/>
      </c>
      <c r="S1909" s="2" t="str">
        <f>IFERROR(IF($F1909="","",INDEX(リスト!$C:$C,MATCH($F1909,リスト!$B:$B,0))),"")</f>
        <v/>
      </c>
      <c r="T1909" s="2" t="str">
        <f>IFERROR(IF($K1909="","",INDEX(リスト!$F:$F,MATCH($K1909,リスト!$E:$E,0))),"")</f>
        <v/>
      </c>
      <c r="U1909" s="2" t="str">
        <f>IF($B1909="","",RIGHT($G1909*1000+200+COUNTIF($G$2:$G1909,$G1909),9))</f>
        <v/>
      </c>
      <c r="V1909" s="2" t="str">
        <f>IF(OR($B1909="",設定!$I$15="",設定!$I$15="独立"),"",IF($M1909="","　－　",IF($L1909="",IF(設定!$I$15="所・名","　－　・"&amp;$M1909,IF(設定!$I$15="所/名","　－　 / "&amp;$M1909,IF(設定!$I$15="(所)名","(　－　) "&amp;$M1909,IF(設定!$I$15="名・所",$M1909&amp;"・　－　",IF(設定!$I$15="名/所",$M1909&amp;" / 　－　",IF(設定!$I$15="名(所)",$M1909&amp;"(　－　)")))))),IF(設定!$I$15="所・名",INDEX(リスト!$S$2:$S$48,MATCH($L1909,リスト!$R$2:$R$48,0))&amp;"・"&amp;$M1909,IF(設定!$I$15="所/名",INDEX(リスト!$S$2:$S$48,MATCH($L1909,リスト!$R$2:$R$48,0))&amp;" / "&amp;$M1909,IF(設定!$I$15="(所)名","("&amp;INDEX(リスト!$S$2:$S$48,MATCH($L1909,リスト!$R$2:$R$48,0))&amp;") "&amp;$M1909,IF(設定!$I$15="名・所",$M1909&amp;"・"&amp;INDEX(リスト!$S$2:$S$48,MATCH($L1909,リスト!$R$2:$R$48,0)),IF(設定!$I$15="名/所",$M1909&amp;" / "&amp;INDEX(リスト!$S$2:$S$48,MATCH($L1909,リスト!$R$2:$R$48,0)),IF(設定!$I$15="名(所)",$M1909&amp;" ("&amp;INDEX(リスト!$S$2:$S$48,MATCH($L1909,リスト!$R$2:$R$48,0))&amp;")")))))))))</f>
        <v/>
      </c>
    </row>
    <row r="1910" spans="15:22" x14ac:dyDescent="0.4">
      <c r="O1910" s="2" t="str">
        <f>IFERROR(IF($B1910="","",INDEX(所属情報!$E:$E,MATCH($A1910,所属情報!$A:$A,0))),"")</f>
        <v/>
      </c>
      <c r="P1910" s="2" t="str">
        <f t="shared" si="87"/>
        <v/>
      </c>
      <c r="Q1910" s="2" t="str">
        <f t="shared" si="88"/>
        <v/>
      </c>
      <c r="R1910" s="2" t="str">
        <f t="shared" si="89"/>
        <v/>
      </c>
      <c r="S1910" s="2" t="str">
        <f>IFERROR(IF($F1910="","",INDEX(リスト!$C:$C,MATCH($F1910,リスト!$B:$B,0))),"")</f>
        <v/>
      </c>
      <c r="T1910" s="2" t="str">
        <f>IFERROR(IF($K1910="","",INDEX(リスト!$F:$F,MATCH($K1910,リスト!$E:$E,0))),"")</f>
        <v/>
      </c>
      <c r="U1910" s="2" t="str">
        <f>IF($B1910="","",RIGHT($G1910*1000+200+COUNTIF($G$2:$G1910,$G1910),9))</f>
        <v/>
      </c>
      <c r="V1910" s="2" t="str">
        <f>IF(OR($B1910="",設定!$I$15="",設定!$I$15="独立"),"",IF($M1910="","　－　",IF($L1910="",IF(設定!$I$15="所・名","　－　・"&amp;$M1910,IF(設定!$I$15="所/名","　－　 / "&amp;$M1910,IF(設定!$I$15="(所)名","(　－　) "&amp;$M1910,IF(設定!$I$15="名・所",$M1910&amp;"・　－　",IF(設定!$I$15="名/所",$M1910&amp;" / 　－　",IF(設定!$I$15="名(所)",$M1910&amp;"(　－　)")))))),IF(設定!$I$15="所・名",INDEX(リスト!$S$2:$S$48,MATCH($L1910,リスト!$R$2:$R$48,0))&amp;"・"&amp;$M1910,IF(設定!$I$15="所/名",INDEX(リスト!$S$2:$S$48,MATCH($L1910,リスト!$R$2:$R$48,0))&amp;" / "&amp;$M1910,IF(設定!$I$15="(所)名","("&amp;INDEX(リスト!$S$2:$S$48,MATCH($L1910,リスト!$R$2:$R$48,0))&amp;") "&amp;$M1910,IF(設定!$I$15="名・所",$M1910&amp;"・"&amp;INDEX(リスト!$S$2:$S$48,MATCH($L1910,リスト!$R$2:$R$48,0)),IF(設定!$I$15="名/所",$M1910&amp;" / "&amp;INDEX(リスト!$S$2:$S$48,MATCH($L1910,リスト!$R$2:$R$48,0)),IF(設定!$I$15="名(所)",$M1910&amp;" ("&amp;INDEX(リスト!$S$2:$S$48,MATCH($L1910,リスト!$R$2:$R$48,0))&amp;")")))))))))</f>
        <v/>
      </c>
    </row>
    <row r="1911" spans="15:22" x14ac:dyDescent="0.4">
      <c r="O1911" s="2" t="str">
        <f>IFERROR(IF($B1911="","",INDEX(所属情報!$E:$E,MATCH($A1911,所属情報!$A:$A,0))),"")</f>
        <v/>
      </c>
      <c r="P1911" s="2" t="str">
        <f t="shared" si="87"/>
        <v/>
      </c>
      <c r="Q1911" s="2" t="str">
        <f t="shared" si="88"/>
        <v/>
      </c>
      <c r="R1911" s="2" t="str">
        <f t="shared" si="89"/>
        <v/>
      </c>
      <c r="S1911" s="2" t="str">
        <f>IFERROR(IF($F1911="","",INDEX(リスト!$C:$C,MATCH($F1911,リスト!$B:$B,0))),"")</f>
        <v/>
      </c>
      <c r="T1911" s="2" t="str">
        <f>IFERROR(IF($K1911="","",INDEX(リスト!$F:$F,MATCH($K1911,リスト!$E:$E,0))),"")</f>
        <v/>
      </c>
      <c r="U1911" s="2" t="str">
        <f>IF($B1911="","",RIGHT($G1911*1000+200+COUNTIF($G$2:$G1911,$G1911),9))</f>
        <v/>
      </c>
      <c r="V1911" s="2" t="str">
        <f>IF(OR($B1911="",設定!$I$15="",設定!$I$15="独立"),"",IF($M1911="","　－　",IF($L1911="",IF(設定!$I$15="所・名","　－　・"&amp;$M1911,IF(設定!$I$15="所/名","　－　 / "&amp;$M1911,IF(設定!$I$15="(所)名","(　－　) "&amp;$M1911,IF(設定!$I$15="名・所",$M1911&amp;"・　－　",IF(設定!$I$15="名/所",$M1911&amp;" / 　－　",IF(設定!$I$15="名(所)",$M1911&amp;"(　－　)")))))),IF(設定!$I$15="所・名",INDEX(リスト!$S$2:$S$48,MATCH($L1911,リスト!$R$2:$R$48,0))&amp;"・"&amp;$M1911,IF(設定!$I$15="所/名",INDEX(リスト!$S$2:$S$48,MATCH($L1911,リスト!$R$2:$R$48,0))&amp;" / "&amp;$M1911,IF(設定!$I$15="(所)名","("&amp;INDEX(リスト!$S$2:$S$48,MATCH($L1911,リスト!$R$2:$R$48,0))&amp;") "&amp;$M1911,IF(設定!$I$15="名・所",$M1911&amp;"・"&amp;INDEX(リスト!$S$2:$S$48,MATCH($L1911,リスト!$R$2:$R$48,0)),IF(設定!$I$15="名/所",$M1911&amp;" / "&amp;INDEX(リスト!$S$2:$S$48,MATCH($L1911,リスト!$R$2:$R$48,0)),IF(設定!$I$15="名(所)",$M1911&amp;" ("&amp;INDEX(リスト!$S$2:$S$48,MATCH($L1911,リスト!$R$2:$R$48,0))&amp;")")))))))))</f>
        <v/>
      </c>
    </row>
    <row r="1912" spans="15:22" x14ac:dyDescent="0.4">
      <c r="O1912" s="2" t="str">
        <f>IFERROR(IF($B1912="","",INDEX(所属情報!$E:$E,MATCH($A1912,所属情報!$A:$A,0))),"")</f>
        <v/>
      </c>
      <c r="P1912" s="2" t="str">
        <f t="shared" si="87"/>
        <v/>
      </c>
      <c r="Q1912" s="2" t="str">
        <f t="shared" si="88"/>
        <v/>
      </c>
      <c r="R1912" s="2" t="str">
        <f t="shared" si="89"/>
        <v/>
      </c>
      <c r="S1912" s="2" t="str">
        <f>IFERROR(IF($F1912="","",INDEX(リスト!$C:$C,MATCH($F1912,リスト!$B:$B,0))),"")</f>
        <v/>
      </c>
      <c r="T1912" s="2" t="str">
        <f>IFERROR(IF($K1912="","",INDEX(リスト!$F:$F,MATCH($K1912,リスト!$E:$E,0))),"")</f>
        <v/>
      </c>
      <c r="U1912" s="2" t="str">
        <f>IF($B1912="","",RIGHT($G1912*1000+200+COUNTIF($G$2:$G1912,$G1912),9))</f>
        <v/>
      </c>
      <c r="V1912" s="2" t="str">
        <f>IF(OR($B1912="",設定!$I$15="",設定!$I$15="独立"),"",IF($M1912="","　－　",IF($L1912="",IF(設定!$I$15="所・名","　－　・"&amp;$M1912,IF(設定!$I$15="所/名","　－　 / "&amp;$M1912,IF(設定!$I$15="(所)名","(　－　) "&amp;$M1912,IF(設定!$I$15="名・所",$M1912&amp;"・　－　",IF(設定!$I$15="名/所",$M1912&amp;" / 　－　",IF(設定!$I$15="名(所)",$M1912&amp;"(　－　)")))))),IF(設定!$I$15="所・名",INDEX(リスト!$S$2:$S$48,MATCH($L1912,リスト!$R$2:$R$48,0))&amp;"・"&amp;$M1912,IF(設定!$I$15="所/名",INDEX(リスト!$S$2:$S$48,MATCH($L1912,リスト!$R$2:$R$48,0))&amp;" / "&amp;$M1912,IF(設定!$I$15="(所)名","("&amp;INDEX(リスト!$S$2:$S$48,MATCH($L1912,リスト!$R$2:$R$48,0))&amp;") "&amp;$M1912,IF(設定!$I$15="名・所",$M1912&amp;"・"&amp;INDEX(リスト!$S$2:$S$48,MATCH($L1912,リスト!$R$2:$R$48,0)),IF(設定!$I$15="名/所",$M1912&amp;" / "&amp;INDEX(リスト!$S$2:$S$48,MATCH($L1912,リスト!$R$2:$R$48,0)),IF(設定!$I$15="名(所)",$M1912&amp;" ("&amp;INDEX(リスト!$S$2:$S$48,MATCH($L1912,リスト!$R$2:$R$48,0))&amp;")")))))))))</f>
        <v/>
      </c>
    </row>
    <row r="1913" spans="15:22" x14ac:dyDescent="0.4">
      <c r="O1913" s="2" t="str">
        <f>IFERROR(IF($B1913="","",INDEX(所属情報!$E:$E,MATCH($A1913,所属情報!$A:$A,0))),"")</f>
        <v/>
      </c>
      <c r="P1913" s="2" t="str">
        <f t="shared" si="87"/>
        <v/>
      </c>
      <c r="Q1913" s="2" t="str">
        <f t="shared" si="88"/>
        <v/>
      </c>
      <c r="R1913" s="2" t="str">
        <f t="shared" si="89"/>
        <v/>
      </c>
      <c r="S1913" s="2" t="str">
        <f>IFERROR(IF($F1913="","",INDEX(リスト!$C:$C,MATCH($F1913,リスト!$B:$B,0))),"")</f>
        <v/>
      </c>
      <c r="T1913" s="2" t="str">
        <f>IFERROR(IF($K1913="","",INDEX(リスト!$F:$F,MATCH($K1913,リスト!$E:$E,0))),"")</f>
        <v/>
      </c>
      <c r="U1913" s="2" t="str">
        <f>IF($B1913="","",RIGHT($G1913*1000+200+COUNTIF($G$2:$G1913,$G1913),9))</f>
        <v/>
      </c>
      <c r="V1913" s="2" t="str">
        <f>IF(OR($B1913="",設定!$I$15="",設定!$I$15="独立"),"",IF($M1913="","　－　",IF($L1913="",IF(設定!$I$15="所・名","　－　・"&amp;$M1913,IF(設定!$I$15="所/名","　－　 / "&amp;$M1913,IF(設定!$I$15="(所)名","(　－　) "&amp;$M1913,IF(設定!$I$15="名・所",$M1913&amp;"・　－　",IF(設定!$I$15="名/所",$M1913&amp;" / 　－　",IF(設定!$I$15="名(所)",$M1913&amp;"(　－　)")))))),IF(設定!$I$15="所・名",INDEX(リスト!$S$2:$S$48,MATCH($L1913,リスト!$R$2:$R$48,0))&amp;"・"&amp;$M1913,IF(設定!$I$15="所/名",INDEX(リスト!$S$2:$S$48,MATCH($L1913,リスト!$R$2:$R$48,0))&amp;" / "&amp;$M1913,IF(設定!$I$15="(所)名","("&amp;INDEX(リスト!$S$2:$S$48,MATCH($L1913,リスト!$R$2:$R$48,0))&amp;") "&amp;$M1913,IF(設定!$I$15="名・所",$M1913&amp;"・"&amp;INDEX(リスト!$S$2:$S$48,MATCH($L1913,リスト!$R$2:$R$48,0)),IF(設定!$I$15="名/所",$M1913&amp;" / "&amp;INDEX(リスト!$S$2:$S$48,MATCH($L1913,リスト!$R$2:$R$48,0)),IF(設定!$I$15="名(所)",$M1913&amp;" ("&amp;INDEX(リスト!$S$2:$S$48,MATCH($L1913,リスト!$R$2:$R$48,0))&amp;")")))))))))</f>
        <v/>
      </c>
    </row>
    <row r="1914" spans="15:22" x14ac:dyDescent="0.4">
      <c r="O1914" s="2" t="str">
        <f>IFERROR(IF($B1914="","",INDEX(所属情報!$E:$E,MATCH($A1914,所属情報!$A:$A,0))),"")</f>
        <v/>
      </c>
      <c r="P1914" s="2" t="str">
        <f t="shared" si="87"/>
        <v/>
      </c>
      <c r="Q1914" s="2" t="str">
        <f t="shared" si="88"/>
        <v/>
      </c>
      <c r="R1914" s="2" t="str">
        <f t="shared" si="89"/>
        <v/>
      </c>
      <c r="S1914" s="2" t="str">
        <f>IFERROR(IF($F1914="","",INDEX(リスト!$C:$C,MATCH($F1914,リスト!$B:$B,0))),"")</f>
        <v/>
      </c>
      <c r="T1914" s="2" t="str">
        <f>IFERROR(IF($K1914="","",INDEX(リスト!$F:$F,MATCH($K1914,リスト!$E:$E,0))),"")</f>
        <v/>
      </c>
      <c r="U1914" s="2" t="str">
        <f>IF($B1914="","",RIGHT($G1914*1000+200+COUNTIF($G$2:$G1914,$G1914),9))</f>
        <v/>
      </c>
      <c r="V1914" s="2" t="str">
        <f>IF(OR($B1914="",設定!$I$15="",設定!$I$15="独立"),"",IF($M1914="","　－　",IF($L1914="",IF(設定!$I$15="所・名","　－　・"&amp;$M1914,IF(設定!$I$15="所/名","　－　 / "&amp;$M1914,IF(設定!$I$15="(所)名","(　－　) "&amp;$M1914,IF(設定!$I$15="名・所",$M1914&amp;"・　－　",IF(設定!$I$15="名/所",$M1914&amp;" / 　－　",IF(設定!$I$15="名(所)",$M1914&amp;"(　－　)")))))),IF(設定!$I$15="所・名",INDEX(リスト!$S$2:$S$48,MATCH($L1914,リスト!$R$2:$R$48,0))&amp;"・"&amp;$M1914,IF(設定!$I$15="所/名",INDEX(リスト!$S$2:$S$48,MATCH($L1914,リスト!$R$2:$R$48,0))&amp;" / "&amp;$M1914,IF(設定!$I$15="(所)名","("&amp;INDEX(リスト!$S$2:$S$48,MATCH($L1914,リスト!$R$2:$R$48,0))&amp;") "&amp;$M1914,IF(設定!$I$15="名・所",$M1914&amp;"・"&amp;INDEX(リスト!$S$2:$S$48,MATCH($L1914,リスト!$R$2:$R$48,0)),IF(設定!$I$15="名/所",$M1914&amp;" / "&amp;INDEX(リスト!$S$2:$S$48,MATCH($L1914,リスト!$R$2:$R$48,0)),IF(設定!$I$15="名(所)",$M1914&amp;" ("&amp;INDEX(リスト!$S$2:$S$48,MATCH($L1914,リスト!$R$2:$R$48,0))&amp;")")))))))))</f>
        <v/>
      </c>
    </row>
    <row r="1915" spans="15:22" x14ac:dyDescent="0.4">
      <c r="O1915" s="2" t="str">
        <f>IFERROR(IF($B1915="","",INDEX(所属情報!$E:$E,MATCH($A1915,所属情報!$A:$A,0))),"")</f>
        <v/>
      </c>
      <c r="P1915" s="2" t="str">
        <f t="shared" si="87"/>
        <v/>
      </c>
      <c r="Q1915" s="2" t="str">
        <f t="shared" si="88"/>
        <v/>
      </c>
      <c r="R1915" s="2" t="str">
        <f t="shared" si="89"/>
        <v/>
      </c>
      <c r="S1915" s="2" t="str">
        <f>IFERROR(IF($F1915="","",INDEX(リスト!$C:$C,MATCH($F1915,リスト!$B:$B,0))),"")</f>
        <v/>
      </c>
      <c r="T1915" s="2" t="str">
        <f>IFERROR(IF($K1915="","",INDEX(リスト!$F:$F,MATCH($K1915,リスト!$E:$E,0))),"")</f>
        <v/>
      </c>
      <c r="U1915" s="2" t="str">
        <f>IF($B1915="","",RIGHT($G1915*1000+200+COUNTIF($G$2:$G1915,$G1915),9))</f>
        <v/>
      </c>
      <c r="V1915" s="2" t="str">
        <f>IF(OR($B1915="",設定!$I$15="",設定!$I$15="独立"),"",IF($M1915="","　－　",IF($L1915="",IF(設定!$I$15="所・名","　－　・"&amp;$M1915,IF(設定!$I$15="所/名","　－　 / "&amp;$M1915,IF(設定!$I$15="(所)名","(　－　) "&amp;$M1915,IF(設定!$I$15="名・所",$M1915&amp;"・　－　",IF(設定!$I$15="名/所",$M1915&amp;" / 　－　",IF(設定!$I$15="名(所)",$M1915&amp;"(　－　)")))))),IF(設定!$I$15="所・名",INDEX(リスト!$S$2:$S$48,MATCH($L1915,リスト!$R$2:$R$48,0))&amp;"・"&amp;$M1915,IF(設定!$I$15="所/名",INDEX(リスト!$S$2:$S$48,MATCH($L1915,リスト!$R$2:$R$48,0))&amp;" / "&amp;$M1915,IF(設定!$I$15="(所)名","("&amp;INDEX(リスト!$S$2:$S$48,MATCH($L1915,リスト!$R$2:$R$48,0))&amp;") "&amp;$M1915,IF(設定!$I$15="名・所",$M1915&amp;"・"&amp;INDEX(リスト!$S$2:$S$48,MATCH($L1915,リスト!$R$2:$R$48,0)),IF(設定!$I$15="名/所",$M1915&amp;" / "&amp;INDEX(リスト!$S$2:$S$48,MATCH($L1915,リスト!$R$2:$R$48,0)),IF(設定!$I$15="名(所)",$M1915&amp;" ("&amp;INDEX(リスト!$S$2:$S$48,MATCH($L1915,リスト!$R$2:$R$48,0))&amp;")")))))))))</f>
        <v/>
      </c>
    </row>
    <row r="1916" spans="15:22" x14ac:dyDescent="0.4">
      <c r="O1916" s="2" t="str">
        <f>IFERROR(IF($B1916="","",INDEX(所属情報!$E:$E,MATCH($A1916,所属情報!$A:$A,0))),"")</f>
        <v/>
      </c>
      <c r="P1916" s="2" t="str">
        <f t="shared" si="87"/>
        <v/>
      </c>
      <c r="Q1916" s="2" t="str">
        <f t="shared" si="88"/>
        <v/>
      </c>
      <c r="R1916" s="2" t="str">
        <f t="shared" si="89"/>
        <v/>
      </c>
      <c r="S1916" s="2" t="str">
        <f>IFERROR(IF($F1916="","",INDEX(リスト!$C:$C,MATCH($F1916,リスト!$B:$B,0))),"")</f>
        <v/>
      </c>
      <c r="T1916" s="2" t="str">
        <f>IFERROR(IF($K1916="","",INDEX(リスト!$F:$F,MATCH($K1916,リスト!$E:$E,0))),"")</f>
        <v/>
      </c>
      <c r="U1916" s="2" t="str">
        <f>IF($B1916="","",RIGHT($G1916*1000+200+COUNTIF($G$2:$G1916,$G1916),9))</f>
        <v/>
      </c>
      <c r="V1916" s="2" t="str">
        <f>IF(OR($B1916="",設定!$I$15="",設定!$I$15="独立"),"",IF($M1916="","　－　",IF($L1916="",IF(設定!$I$15="所・名","　－　・"&amp;$M1916,IF(設定!$I$15="所/名","　－　 / "&amp;$M1916,IF(設定!$I$15="(所)名","(　－　) "&amp;$M1916,IF(設定!$I$15="名・所",$M1916&amp;"・　－　",IF(設定!$I$15="名/所",$M1916&amp;" / 　－　",IF(設定!$I$15="名(所)",$M1916&amp;"(　－　)")))))),IF(設定!$I$15="所・名",INDEX(リスト!$S$2:$S$48,MATCH($L1916,リスト!$R$2:$R$48,0))&amp;"・"&amp;$M1916,IF(設定!$I$15="所/名",INDEX(リスト!$S$2:$S$48,MATCH($L1916,リスト!$R$2:$R$48,0))&amp;" / "&amp;$M1916,IF(設定!$I$15="(所)名","("&amp;INDEX(リスト!$S$2:$S$48,MATCH($L1916,リスト!$R$2:$R$48,0))&amp;") "&amp;$M1916,IF(設定!$I$15="名・所",$M1916&amp;"・"&amp;INDEX(リスト!$S$2:$S$48,MATCH($L1916,リスト!$R$2:$R$48,0)),IF(設定!$I$15="名/所",$M1916&amp;" / "&amp;INDEX(リスト!$S$2:$S$48,MATCH($L1916,リスト!$R$2:$R$48,0)),IF(設定!$I$15="名(所)",$M1916&amp;" ("&amp;INDEX(リスト!$S$2:$S$48,MATCH($L1916,リスト!$R$2:$R$48,0))&amp;")")))))))))</f>
        <v/>
      </c>
    </row>
    <row r="1917" spans="15:22" x14ac:dyDescent="0.4">
      <c r="O1917" s="2" t="str">
        <f>IFERROR(IF($B1917="","",INDEX(所属情報!$E:$E,MATCH($A1917,所属情報!$A:$A,0))),"")</f>
        <v/>
      </c>
      <c r="P1917" s="2" t="str">
        <f t="shared" si="87"/>
        <v/>
      </c>
      <c r="Q1917" s="2" t="str">
        <f t="shared" si="88"/>
        <v/>
      </c>
      <c r="R1917" s="2" t="str">
        <f t="shared" si="89"/>
        <v/>
      </c>
      <c r="S1917" s="2" t="str">
        <f>IFERROR(IF($F1917="","",INDEX(リスト!$C:$C,MATCH($F1917,リスト!$B:$B,0))),"")</f>
        <v/>
      </c>
      <c r="T1917" s="2" t="str">
        <f>IFERROR(IF($K1917="","",INDEX(リスト!$F:$F,MATCH($K1917,リスト!$E:$E,0))),"")</f>
        <v/>
      </c>
      <c r="U1917" s="2" t="str">
        <f>IF($B1917="","",RIGHT($G1917*1000+200+COUNTIF($G$2:$G1917,$G1917),9))</f>
        <v/>
      </c>
      <c r="V1917" s="2" t="str">
        <f>IF(OR($B1917="",設定!$I$15="",設定!$I$15="独立"),"",IF($M1917="","　－　",IF($L1917="",IF(設定!$I$15="所・名","　－　・"&amp;$M1917,IF(設定!$I$15="所/名","　－　 / "&amp;$M1917,IF(設定!$I$15="(所)名","(　－　) "&amp;$M1917,IF(設定!$I$15="名・所",$M1917&amp;"・　－　",IF(設定!$I$15="名/所",$M1917&amp;" / 　－　",IF(設定!$I$15="名(所)",$M1917&amp;"(　－　)")))))),IF(設定!$I$15="所・名",INDEX(リスト!$S$2:$S$48,MATCH($L1917,リスト!$R$2:$R$48,0))&amp;"・"&amp;$M1917,IF(設定!$I$15="所/名",INDEX(リスト!$S$2:$S$48,MATCH($L1917,リスト!$R$2:$R$48,0))&amp;" / "&amp;$M1917,IF(設定!$I$15="(所)名","("&amp;INDEX(リスト!$S$2:$S$48,MATCH($L1917,リスト!$R$2:$R$48,0))&amp;") "&amp;$M1917,IF(設定!$I$15="名・所",$M1917&amp;"・"&amp;INDEX(リスト!$S$2:$S$48,MATCH($L1917,リスト!$R$2:$R$48,0)),IF(設定!$I$15="名/所",$M1917&amp;" / "&amp;INDEX(リスト!$S$2:$S$48,MATCH($L1917,リスト!$R$2:$R$48,0)),IF(設定!$I$15="名(所)",$M1917&amp;" ("&amp;INDEX(リスト!$S$2:$S$48,MATCH($L1917,リスト!$R$2:$R$48,0))&amp;")")))))))))</f>
        <v/>
      </c>
    </row>
    <row r="1918" spans="15:22" x14ac:dyDescent="0.4">
      <c r="O1918" s="2" t="str">
        <f>IFERROR(IF($B1918="","",INDEX(所属情報!$E:$E,MATCH($A1918,所属情報!$A:$A,0))),"")</f>
        <v/>
      </c>
      <c r="P1918" s="2" t="str">
        <f t="shared" si="87"/>
        <v/>
      </c>
      <c r="Q1918" s="2" t="str">
        <f t="shared" si="88"/>
        <v/>
      </c>
      <c r="R1918" s="2" t="str">
        <f t="shared" si="89"/>
        <v/>
      </c>
      <c r="S1918" s="2" t="str">
        <f>IFERROR(IF($F1918="","",INDEX(リスト!$C:$C,MATCH($F1918,リスト!$B:$B,0))),"")</f>
        <v/>
      </c>
      <c r="T1918" s="2" t="str">
        <f>IFERROR(IF($K1918="","",INDEX(リスト!$F:$F,MATCH($K1918,リスト!$E:$E,0))),"")</f>
        <v/>
      </c>
      <c r="U1918" s="2" t="str">
        <f>IF($B1918="","",RIGHT($G1918*1000+200+COUNTIF($G$2:$G1918,$G1918),9))</f>
        <v/>
      </c>
      <c r="V1918" s="2" t="str">
        <f>IF(OR($B1918="",設定!$I$15="",設定!$I$15="独立"),"",IF($M1918="","　－　",IF($L1918="",IF(設定!$I$15="所・名","　－　・"&amp;$M1918,IF(設定!$I$15="所/名","　－　 / "&amp;$M1918,IF(設定!$I$15="(所)名","(　－　) "&amp;$M1918,IF(設定!$I$15="名・所",$M1918&amp;"・　－　",IF(設定!$I$15="名/所",$M1918&amp;" / 　－　",IF(設定!$I$15="名(所)",$M1918&amp;"(　－　)")))))),IF(設定!$I$15="所・名",INDEX(リスト!$S$2:$S$48,MATCH($L1918,リスト!$R$2:$R$48,0))&amp;"・"&amp;$M1918,IF(設定!$I$15="所/名",INDEX(リスト!$S$2:$S$48,MATCH($L1918,リスト!$R$2:$R$48,0))&amp;" / "&amp;$M1918,IF(設定!$I$15="(所)名","("&amp;INDEX(リスト!$S$2:$S$48,MATCH($L1918,リスト!$R$2:$R$48,0))&amp;") "&amp;$M1918,IF(設定!$I$15="名・所",$M1918&amp;"・"&amp;INDEX(リスト!$S$2:$S$48,MATCH($L1918,リスト!$R$2:$R$48,0)),IF(設定!$I$15="名/所",$M1918&amp;" / "&amp;INDEX(リスト!$S$2:$S$48,MATCH($L1918,リスト!$R$2:$R$48,0)),IF(設定!$I$15="名(所)",$M1918&amp;" ("&amp;INDEX(リスト!$S$2:$S$48,MATCH($L1918,リスト!$R$2:$R$48,0))&amp;")")))))))))</f>
        <v/>
      </c>
    </row>
    <row r="1919" spans="15:22" x14ac:dyDescent="0.4">
      <c r="O1919" s="2" t="str">
        <f>IFERROR(IF($B1919="","",INDEX(所属情報!$E:$E,MATCH($A1919,所属情報!$A:$A,0))),"")</f>
        <v/>
      </c>
      <c r="P1919" s="2" t="str">
        <f t="shared" si="87"/>
        <v/>
      </c>
      <c r="Q1919" s="2" t="str">
        <f t="shared" si="88"/>
        <v/>
      </c>
      <c r="R1919" s="2" t="str">
        <f t="shared" si="89"/>
        <v/>
      </c>
      <c r="S1919" s="2" t="str">
        <f>IFERROR(IF($F1919="","",INDEX(リスト!$C:$C,MATCH($F1919,リスト!$B:$B,0))),"")</f>
        <v/>
      </c>
      <c r="T1919" s="2" t="str">
        <f>IFERROR(IF($K1919="","",INDEX(リスト!$F:$F,MATCH($K1919,リスト!$E:$E,0))),"")</f>
        <v/>
      </c>
      <c r="U1919" s="2" t="str">
        <f>IF($B1919="","",RIGHT($G1919*1000+200+COUNTIF($G$2:$G1919,$G1919),9))</f>
        <v/>
      </c>
      <c r="V1919" s="2" t="str">
        <f>IF(OR($B1919="",設定!$I$15="",設定!$I$15="独立"),"",IF($M1919="","　－　",IF($L1919="",IF(設定!$I$15="所・名","　－　・"&amp;$M1919,IF(設定!$I$15="所/名","　－　 / "&amp;$M1919,IF(設定!$I$15="(所)名","(　－　) "&amp;$M1919,IF(設定!$I$15="名・所",$M1919&amp;"・　－　",IF(設定!$I$15="名/所",$M1919&amp;" / 　－　",IF(設定!$I$15="名(所)",$M1919&amp;"(　－　)")))))),IF(設定!$I$15="所・名",INDEX(リスト!$S$2:$S$48,MATCH($L1919,リスト!$R$2:$R$48,0))&amp;"・"&amp;$M1919,IF(設定!$I$15="所/名",INDEX(リスト!$S$2:$S$48,MATCH($L1919,リスト!$R$2:$R$48,0))&amp;" / "&amp;$M1919,IF(設定!$I$15="(所)名","("&amp;INDEX(リスト!$S$2:$S$48,MATCH($L1919,リスト!$R$2:$R$48,0))&amp;") "&amp;$M1919,IF(設定!$I$15="名・所",$M1919&amp;"・"&amp;INDEX(リスト!$S$2:$S$48,MATCH($L1919,リスト!$R$2:$R$48,0)),IF(設定!$I$15="名/所",$M1919&amp;" / "&amp;INDEX(リスト!$S$2:$S$48,MATCH($L1919,リスト!$R$2:$R$48,0)),IF(設定!$I$15="名(所)",$M1919&amp;" ("&amp;INDEX(リスト!$S$2:$S$48,MATCH($L1919,リスト!$R$2:$R$48,0))&amp;")")))))))))</f>
        <v/>
      </c>
    </row>
    <row r="1920" spans="15:22" x14ac:dyDescent="0.4">
      <c r="O1920" s="2" t="str">
        <f>IFERROR(IF($B1920="","",INDEX(所属情報!$E:$E,MATCH($A1920,所属情報!$A:$A,0))),"")</f>
        <v/>
      </c>
      <c r="P1920" s="2" t="str">
        <f t="shared" si="87"/>
        <v/>
      </c>
      <c r="Q1920" s="2" t="str">
        <f t="shared" si="88"/>
        <v/>
      </c>
      <c r="R1920" s="2" t="str">
        <f t="shared" si="89"/>
        <v/>
      </c>
      <c r="S1920" s="2" t="str">
        <f>IFERROR(IF($F1920="","",INDEX(リスト!$C:$C,MATCH($F1920,リスト!$B:$B,0))),"")</f>
        <v/>
      </c>
      <c r="T1920" s="2" t="str">
        <f>IFERROR(IF($K1920="","",INDEX(リスト!$F:$F,MATCH($K1920,リスト!$E:$E,0))),"")</f>
        <v/>
      </c>
      <c r="U1920" s="2" t="str">
        <f>IF($B1920="","",RIGHT($G1920*1000+200+COUNTIF($G$2:$G1920,$G1920),9))</f>
        <v/>
      </c>
      <c r="V1920" s="2" t="str">
        <f>IF(OR($B1920="",設定!$I$15="",設定!$I$15="独立"),"",IF($M1920="","　－　",IF($L1920="",IF(設定!$I$15="所・名","　－　・"&amp;$M1920,IF(設定!$I$15="所/名","　－　 / "&amp;$M1920,IF(設定!$I$15="(所)名","(　－　) "&amp;$M1920,IF(設定!$I$15="名・所",$M1920&amp;"・　－　",IF(設定!$I$15="名/所",$M1920&amp;" / 　－　",IF(設定!$I$15="名(所)",$M1920&amp;"(　－　)")))))),IF(設定!$I$15="所・名",INDEX(リスト!$S$2:$S$48,MATCH($L1920,リスト!$R$2:$R$48,0))&amp;"・"&amp;$M1920,IF(設定!$I$15="所/名",INDEX(リスト!$S$2:$S$48,MATCH($L1920,リスト!$R$2:$R$48,0))&amp;" / "&amp;$M1920,IF(設定!$I$15="(所)名","("&amp;INDEX(リスト!$S$2:$S$48,MATCH($L1920,リスト!$R$2:$R$48,0))&amp;") "&amp;$M1920,IF(設定!$I$15="名・所",$M1920&amp;"・"&amp;INDEX(リスト!$S$2:$S$48,MATCH($L1920,リスト!$R$2:$R$48,0)),IF(設定!$I$15="名/所",$M1920&amp;" / "&amp;INDEX(リスト!$S$2:$S$48,MATCH($L1920,リスト!$R$2:$R$48,0)),IF(設定!$I$15="名(所)",$M1920&amp;" ("&amp;INDEX(リスト!$S$2:$S$48,MATCH($L1920,リスト!$R$2:$R$48,0))&amp;")")))))))))</f>
        <v/>
      </c>
    </row>
    <row r="1921" spans="15:22" x14ac:dyDescent="0.4">
      <c r="O1921" s="2" t="str">
        <f>IFERROR(IF($B1921="","",INDEX(所属情報!$E:$E,MATCH($A1921,所属情報!$A:$A,0))),"")</f>
        <v/>
      </c>
      <c r="P1921" s="2" t="str">
        <f t="shared" si="87"/>
        <v/>
      </c>
      <c r="Q1921" s="2" t="str">
        <f t="shared" si="88"/>
        <v/>
      </c>
      <c r="R1921" s="2" t="str">
        <f t="shared" si="89"/>
        <v/>
      </c>
      <c r="S1921" s="2" t="str">
        <f>IFERROR(IF($F1921="","",INDEX(リスト!$C:$C,MATCH($F1921,リスト!$B:$B,0))),"")</f>
        <v/>
      </c>
      <c r="T1921" s="2" t="str">
        <f>IFERROR(IF($K1921="","",INDEX(リスト!$F:$F,MATCH($K1921,リスト!$E:$E,0))),"")</f>
        <v/>
      </c>
      <c r="U1921" s="2" t="str">
        <f>IF($B1921="","",RIGHT($G1921*1000+200+COUNTIF($G$2:$G1921,$G1921),9))</f>
        <v/>
      </c>
      <c r="V1921" s="2" t="str">
        <f>IF(OR($B1921="",設定!$I$15="",設定!$I$15="独立"),"",IF($M1921="","　－　",IF($L1921="",IF(設定!$I$15="所・名","　－　・"&amp;$M1921,IF(設定!$I$15="所/名","　－　 / "&amp;$M1921,IF(設定!$I$15="(所)名","(　－　) "&amp;$M1921,IF(設定!$I$15="名・所",$M1921&amp;"・　－　",IF(設定!$I$15="名/所",$M1921&amp;" / 　－　",IF(設定!$I$15="名(所)",$M1921&amp;"(　－　)")))))),IF(設定!$I$15="所・名",INDEX(リスト!$S$2:$S$48,MATCH($L1921,リスト!$R$2:$R$48,0))&amp;"・"&amp;$M1921,IF(設定!$I$15="所/名",INDEX(リスト!$S$2:$S$48,MATCH($L1921,リスト!$R$2:$R$48,0))&amp;" / "&amp;$M1921,IF(設定!$I$15="(所)名","("&amp;INDEX(リスト!$S$2:$S$48,MATCH($L1921,リスト!$R$2:$R$48,0))&amp;") "&amp;$M1921,IF(設定!$I$15="名・所",$M1921&amp;"・"&amp;INDEX(リスト!$S$2:$S$48,MATCH($L1921,リスト!$R$2:$R$48,0)),IF(設定!$I$15="名/所",$M1921&amp;" / "&amp;INDEX(リスト!$S$2:$S$48,MATCH($L1921,リスト!$R$2:$R$48,0)),IF(設定!$I$15="名(所)",$M1921&amp;" ("&amp;INDEX(リスト!$S$2:$S$48,MATCH($L1921,リスト!$R$2:$R$48,0))&amp;")")))))))))</f>
        <v/>
      </c>
    </row>
    <row r="1922" spans="15:22" x14ac:dyDescent="0.4">
      <c r="O1922" s="2" t="str">
        <f>IFERROR(IF($B1922="","",INDEX(所属情報!$E:$E,MATCH($A1922,所属情報!$A:$A,0))),"")</f>
        <v/>
      </c>
      <c r="P1922" s="2" t="str">
        <f t="shared" si="87"/>
        <v/>
      </c>
      <c r="Q1922" s="2" t="str">
        <f t="shared" si="88"/>
        <v/>
      </c>
      <c r="R1922" s="2" t="str">
        <f t="shared" si="89"/>
        <v/>
      </c>
      <c r="S1922" s="2" t="str">
        <f>IFERROR(IF($F1922="","",INDEX(リスト!$C:$C,MATCH($F1922,リスト!$B:$B,0))),"")</f>
        <v/>
      </c>
      <c r="T1922" s="2" t="str">
        <f>IFERROR(IF($K1922="","",INDEX(リスト!$F:$F,MATCH($K1922,リスト!$E:$E,0))),"")</f>
        <v/>
      </c>
      <c r="U1922" s="2" t="str">
        <f>IF($B1922="","",RIGHT($G1922*1000+200+COUNTIF($G$2:$G1922,$G1922),9))</f>
        <v/>
      </c>
      <c r="V1922" s="2" t="str">
        <f>IF(OR($B1922="",設定!$I$15="",設定!$I$15="独立"),"",IF($M1922="","　－　",IF($L1922="",IF(設定!$I$15="所・名","　－　・"&amp;$M1922,IF(設定!$I$15="所/名","　－　 / "&amp;$M1922,IF(設定!$I$15="(所)名","(　－　) "&amp;$M1922,IF(設定!$I$15="名・所",$M1922&amp;"・　－　",IF(設定!$I$15="名/所",$M1922&amp;" / 　－　",IF(設定!$I$15="名(所)",$M1922&amp;"(　－　)")))))),IF(設定!$I$15="所・名",INDEX(リスト!$S$2:$S$48,MATCH($L1922,リスト!$R$2:$R$48,0))&amp;"・"&amp;$M1922,IF(設定!$I$15="所/名",INDEX(リスト!$S$2:$S$48,MATCH($L1922,リスト!$R$2:$R$48,0))&amp;" / "&amp;$M1922,IF(設定!$I$15="(所)名","("&amp;INDEX(リスト!$S$2:$S$48,MATCH($L1922,リスト!$R$2:$R$48,0))&amp;") "&amp;$M1922,IF(設定!$I$15="名・所",$M1922&amp;"・"&amp;INDEX(リスト!$S$2:$S$48,MATCH($L1922,リスト!$R$2:$R$48,0)),IF(設定!$I$15="名/所",$M1922&amp;" / "&amp;INDEX(リスト!$S$2:$S$48,MATCH($L1922,リスト!$R$2:$R$48,0)),IF(設定!$I$15="名(所)",$M1922&amp;" ("&amp;INDEX(リスト!$S$2:$S$48,MATCH($L1922,リスト!$R$2:$R$48,0))&amp;")")))))))))</f>
        <v/>
      </c>
    </row>
    <row r="1923" spans="15:22" x14ac:dyDescent="0.4">
      <c r="O1923" s="2" t="str">
        <f>IFERROR(IF($B1923="","",INDEX(所属情報!$E:$E,MATCH($A1923,所属情報!$A:$A,0))),"")</f>
        <v/>
      </c>
      <c r="P1923" s="2" t="str">
        <f t="shared" ref="P1923:P1986" si="90">IF($C1923="","",IF($E1923="",$C1923,$C1923&amp;" ("&amp;$E1923&amp;")"))</f>
        <v/>
      </c>
      <c r="Q1923" s="2" t="str">
        <f t="shared" ref="Q1923:Q1986" si="91">IF($D1923="","",ASC($D1923))</f>
        <v/>
      </c>
      <c r="R1923" s="2" t="str">
        <f t="shared" ref="R1923:R1986" si="92">IF($I1923="","",UPPER($I1923)&amp;" "&amp;UPPER(LEFT($J1923,1))&amp;LOWER(RIGHT($J1923,LEN($J1923)-1))&amp;" ("&amp;MID($G1923,3,2)&amp;")")</f>
        <v/>
      </c>
      <c r="S1923" s="2" t="str">
        <f>IFERROR(IF($F1923="","",INDEX(リスト!$C:$C,MATCH($F1923,リスト!$B:$B,0))),"")</f>
        <v/>
      </c>
      <c r="T1923" s="2" t="str">
        <f>IFERROR(IF($K1923="","",INDEX(リスト!$F:$F,MATCH($K1923,リスト!$E:$E,0))),"")</f>
        <v/>
      </c>
      <c r="U1923" s="2" t="str">
        <f>IF($B1923="","",RIGHT($G1923*1000+200+COUNTIF($G$2:$G1923,$G1923),9))</f>
        <v/>
      </c>
      <c r="V1923" s="2" t="str">
        <f>IF(OR($B1923="",設定!$I$15="",設定!$I$15="独立"),"",IF($M1923="","　－　",IF($L1923="",IF(設定!$I$15="所・名","　－　・"&amp;$M1923,IF(設定!$I$15="所/名","　－　 / "&amp;$M1923,IF(設定!$I$15="(所)名","(　－　) "&amp;$M1923,IF(設定!$I$15="名・所",$M1923&amp;"・　－　",IF(設定!$I$15="名/所",$M1923&amp;" / 　－　",IF(設定!$I$15="名(所)",$M1923&amp;"(　－　)")))))),IF(設定!$I$15="所・名",INDEX(リスト!$S$2:$S$48,MATCH($L1923,リスト!$R$2:$R$48,0))&amp;"・"&amp;$M1923,IF(設定!$I$15="所/名",INDEX(リスト!$S$2:$S$48,MATCH($L1923,リスト!$R$2:$R$48,0))&amp;" / "&amp;$M1923,IF(設定!$I$15="(所)名","("&amp;INDEX(リスト!$S$2:$S$48,MATCH($L1923,リスト!$R$2:$R$48,0))&amp;") "&amp;$M1923,IF(設定!$I$15="名・所",$M1923&amp;"・"&amp;INDEX(リスト!$S$2:$S$48,MATCH($L1923,リスト!$R$2:$R$48,0)),IF(設定!$I$15="名/所",$M1923&amp;" / "&amp;INDEX(リスト!$S$2:$S$48,MATCH($L1923,リスト!$R$2:$R$48,0)),IF(設定!$I$15="名(所)",$M1923&amp;" ("&amp;INDEX(リスト!$S$2:$S$48,MATCH($L1923,リスト!$R$2:$R$48,0))&amp;")")))))))))</f>
        <v/>
      </c>
    </row>
    <row r="1924" spans="15:22" x14ac:dyDescent="0.4">
      <c r="O1924" s="2" t="str">
        <f>IFERROR(IF($B1924="","",INDEX(所属情報!$E:$E,MATCH($A1924,所属情報!$A:$A,0))),"")</f>
        <v/>
      </c>
      <c r="P1924" s="2" t="str">
        <f t="shared" si="90"/>
        <v/>
      </c>
      <c r="Q1924" s="2" t="str">
        <f t="shared" si="91"/>
        <v/>
      </c>
      <c r="R1924" s="2" t="str">
        <f t="shared" si="92"/>
        <v/>
      </c>
      <c r="S1924" s="2" t="str">
        <f>IFERROR(IF($F1924="","",INDEX(リスト!$C:$C,MATCH($F1924,リスト!$B:$B,0))),"")</f>
        <v/>
      </c>
      <c r="T1924" s="2" t="str">
        <f>IFERROR(IF($K1924="","",INDEX(リスト!$F:$F,MATCH($K1924,リスト!$E:$E,0))),"")</f>
        <v/>
      </c>
      <c r="U1924" s="2" t="str">
        <f>IF($B1924="","",RIGHT($G1924*1000+200+COUNTIF($G$2:$G1924,$G1924),9))</f>
        <v/>
      </c>
      <c r="V1924" s="2" t="str">
        <f>IF(OR($B1924="",設定!$I$15="",設定!$I$15="独立"),"",IF($M1924="","　－　",IF($L1924="",IF(設定!$I$15="所・名","　－　・"&amp;$M1924,IF(設定!$I$15="所/名","　－　 / "&amp;$M1924,IF(設定!$I$15="(所)名","(　－　) "&amp;$M1924,IF(設定!$I$15="名・所",$M1924&amp;"・　－　",IF(設定!$I$15="名/所",$M1924&amp;" / 　－　",IF(設定!$I$15="名(所)",$M1924&amp;"(　－　)")))))),IF(設定!$I$15="所・名",INDEX(リスト!$S$2:$S$48,MATCH($L1924,リスト!$R$2:$R$48,0))&amp;"・"&amp;$M1924,IF(設定!$I$15="所/名",INDEX(リスト!$S$2:$S$48,MATCH($L1924,リスト!$R$2:$R$48,0))&amp;" / "&amp;$M1924,IF(設定!$I$15="(所)名","("&amp;INDEX(リスト!$S$2:$S$48,MATCH($L1924,リスト!$R$2:$R$48,0))&amp;") "&amp;$M1924,IF(設定!$I$15="名・所",$M1924&amp;"・"&amp;INDEX(リスト!$S$2:$S$48,MATCH($L1924,リスト!$R$2:$R$48,0)),IF(設定!$I$15="名/所",$M1924&amp;" / "&amp;INDEX(リスト!$S$2:$S$48,MATCH($L1924,リスト!$R$2:$R$48,0)),IF(設定!$I$15="名(所)",$M1924&amp;" ("&amp;INDEX(リスト!$S$2:$S$48,MATCH($L1924,リスト!$R$2:$R$48,0))&amp;")")))))))))</f>
        <v/>
      </c>
    </row>
    <row r="1925" spans="15:22" x14ac:dyDescent="0.4">
      <c r="O1925" s="2" t="str">
        <f>IFERROR(IF($B1925="","",INDEX(所属情報!$E:$E,MATCH($A1925,所属情報!$A:$A,0))),"")</f>
        <v/>
      </c>
      <c r="P1925" s="2" t="str">
        <f t="shared" si="90"/>
        <v/>
      </c>
      <c r="Q1925" s="2" t="str">
        <f t="shared" si="91"/>
        <v/>
      </c>
      <c r="R1925" s="2" t="str">
        <f t="shared" si="92"/>
        <v/>
      </c>
      <c r="S1925" s="2" t="str">
        <f>IFERROR(IF($F1925="","",INDEX(リスト!$C:$C,MATCH($F1925,リスト!$B:$B,0))),"")</f>
        <v/>
      </c>
      <c r="T1925" s="2" t="str">
        <f>IFERROR(IF($K1925="","",INDEX(リスト!$F:$F,MATCH($K1925,リスト!$E:$E,0))),"")</f>
        <v/>
      </c>
      <c r="U1925" s="2" t="str">
        <f>IF($B1925="","",RIGHT($G1925*1000+200+COUNTIF($G$2:$G1925,$G1925),9))</f>
        <v/>
      </c>
      <c r="V1925" s="2" t="str">
        <f>IF(OR($B1925="",設定!$I$15="",設定!$I$15="独立"),"",IF($M1925="","　－　",IF($L1925="",IF(設定!$I$15="所・名","　－　・"&amp;$M1925,IF(設定!$I$15="所/名","　－　 / "&amp;$M1925,IF(設定!$I$15="(所)名","(　－　) "&amp;$M1925,IF(設定!$I$15="名・所",$M1925&amp;"・　－　",IF(設定!$I$15="名/所",$M1925&amp;" / 　－　",IF(設定!$I$15="名(所)",$M1925&amp;"(　－　)")))))),IF(設定!$I$15="所・名",INDEX(リスト!$S$2:$S$48,MATCH($L1925,リスト!$R$2:$R$48,0))&amp;"・"&amp;$M1925,IF(設定!$I$15="所/名",INDEX(リスト!$S$2:$S$48,MATCH($L1925,リスト!$R$2:$R$48,0))&amp;" / "&amp;$M1925,IF(設定!$I$15="(所)名","("&amp;INDEX(リスト!$S$2:$S$48,MATCH($L1925,リスト!$R$2:$R$48,0))&amp;") "&amp;$M1925,IF(設定!$I$15="名・所",$M1925&amp;"・"&amp;INDEX(リスト!$S$2:$S$48,MATCH($L1925,リスト!$R$2:$R$48,0)),IF(設定!$I$15="名/所",$M1925&amp;" / "&amp;INDEX(リスト!$S$2:$S$48,MATCH($L1925,リスト!$R$2:$R$48,0)),IF(設定!$I$15="名(所)",$M1925&amp;" ("&amp;INDEX(リスト!$S$2:$S$48,MATCH($L1925,リスト!$R$2:$R$48,0))&amp;")")))))))))</f>
        <v/>
      </c>
    </row>
    <row r="1926" spans="15:22" x14ac:dyDescent="0.4">
      <c r="O1926" s="2" t="str">
        <f>IFERROR(IF($B1926="","",INDEX(所属情報!$E:$E,MATCH($A1926,所属情報!$A:$A,0))),"")</f>
        <v/>
      </c>
      <c r="P1926" s="2" t="str">
        <f t="shared" si="90"/>
        <v/>
      </c>
      <c r="Q1926" s="2" t="str">
        <f t="shared" si="91"/>
        <v/>
      </c>
      <c r="R1926" s="2" t="str">
        <f t="shared" si="92"/>
        <v/>
      </c>
      <c r="S1926" s="2" t="str">
        <f>IFERROR(IF($F1926="","",INDEX(リスト!$C:$C,MATCH($F1926,リスト!$B:$B,0))),"")</f>
        <v/>
      </c>
      <c r="T1926" s="2" t="str">
        <f>IFERROR(IF($K1926="","",INDEX(リスト!$F:$F,MATCH($K1926,リスト!$E:$E,0))),"")</f>
        <v/>
      </c>
      <c r="U1926" s="2" t="str">
        <f>IF($B1926="","",RIGHT($G1926*1000+200+COUNTIF($G$2:$G1926,$G1926),9))</f>
        <v/>
      </c>
      <c r="V1926" s="2" t="str">
        <f>IF(OR($B1926="",設定!$I$15="",設定!$I$15="独立"),"",IF($M1926="","　－　",IF($L1926="",IF(設定!$I$15="所・名","　－　・"&amp;$M1926,IF(設定!$I$15="所/名","　－　 / "&amp;$M1926,IF(設定!$I$15="(所)名","(　－　) "&amp;$M1926,IF(設定!$I$15="名・所",$M1926&amp;"・　－　",IF(設定!$I$15="名/所",$M1926&amp;" / 　－　",IF(設定!$I$15="名(所)",$M1926&amp;"(　－　)")))))),IF(設定!$I$15="所・名",INDEX(リスト!$S$2:$S$48,MATCH($L1926,リスト!$R$2:$R$48,0))&amp;"・"&amp;$M1926,IF(設定!$I$15="所/名",INDEX(リスト!$S$2:$S$48,MATCH($L1926,リスト!$R$2:$R$48,0))&amp;" / "&amp;$M1926,IF(設定!$I$15="(所)名","("&amp;INDEX(リスト!$S$2:$S$48,MATCH($L1926,リスト!$R$2:$R$48,0))&amp;") "&amp;$M1926,IF(設定!$I$15="名・所",$M1926&amp;"・"&amp;INDEX(リスト!$S$2:$S$48,MATCH($L1926,リスト!$R$2:$R$48,0)),IF(設定!$I$15="名/所",$M1926&amp;" / "&amp;INDEX(リスト!$S$2:$S$48,MATCH($L1926,リスト!$R$2:$R$48,0)),IF(設定!$I$15="名(所)",$M1926&amp;" ("&amp;INDEX(リスト!$S$2:$S$48,MATCH($L1926,リスト!$R$2:$R$48,0))&amp;")")))))))))</f>
        <v/>
      </c>
    </row>
    <row r="1927" spans="15:22" x14ac:dyDescent="0.4">
      <c r="O1927" s="2" t="str">
        <f>IFERROR(IF($B1927="","",INDEX(所属情報!$E:$E,MATCH($A1927,所属情報!$A:$A,0))),"")</f>
        <v/>
      </c>
      <c r="P1927" s="2" t="str">
        <f t="shared" si="90"/>
        <v/>
      </c>
      <c r="Q1927" s="2" t="str">
        <f t="shared" si="91"/>
        <v/>
      </c>
      <c r="R1927" s="2" t="str">
        <f t="shared" si="92"/>
        <v/>
      </c>
      <c r="S1927" s="2" t="str">
        <f>IFERROR(IF($F1927="","",INDEX(リスト!$C:$C,MATCH($F1927,リスト!$B:$B,0))),"")</f>
        <v/>
      </c>
      <c r="T1927" s="2" t="str">
        <f>IFERROR(IF($K1927="","",INDEX(リスト!$F:$F,MATCH($K1927,リスト!$E:$E,0))),"")</f>
        <v/>
      </c>
      <c r="U1927" s="2" t="str">
        <f>IF($B1927="","",RIGHT($G1927*1000+200+COUNTIF($G$2:$G1927,$G1927),9))</f>
        <v/>
      </c>
      <c r="V1927" s="2" t="str">
        <f>IF(OR($B1927="",設定!$I$15="",設定!$I$15="独立"),"",IF($M1927="","　－　",IF($L1927="",IF(設定!$I$15="所・名","　－　・"&amp;$M1927,IF(設定!$I$15="所/名","　－　 / "&amp;$M1927,IF(設定!$I$15="(所)名","(　－　) "&amp;$M1927,IF(設定!$I$15="名・所",$M1927&amp;"・　－　",IF(設定!$I$15="名/所",$M1927&amp;" / 　－　",IF(設定!$I$15="名(所)",$M1927&amp;"(　－　)")))))),IF(設定!$I$15="所・名",INDEX(リスト!$S$2:$S$48,MATCH($L1927,リスト!$R$2:$R$48,0))&amp;"・"&amp;$M1927,IF(設定!$I$15="所/名",INDEX(リスト!$S$2:$S$48,MATCH($L1927,リスト!$R$2:$R$48,0))&amp;" / "&amp;$M1927,IF(設定!$I$15="(所)名","("&amp;INDEX(リスト!$S$2:$S$48,MATCH($L1927,リスト!$R$2:$R$48,0))&amp;") "&amp;$M1927,IF(設定!$I$15="名・所",$M1927&amp;"・"&amp;INDEX(リスト!$S$2:$S$48,MATCH($L1927,リスト!$R$2:$R$48,0)),IF(設定!$I$15="名/所",$M1927&amp;" / "&amp;INDEX(リスト!$S$2:$S$48,MATCH($L1927,リスト!$R$2:$R$48,0)),IF(設定!$I$15="名(所)",$M1927&amp;" ("&amp;INDEX(リスト!$S$2:$S$48,MATCH($L1927,リスト!$R$2:$R$48,0))&amp;")")))))))))</f>
        <v/>
      </c>
    </row>
    <row r="1928" spans="15:22" x14ac:dyDescent="0.4">
      <c r="O1928" s="2" t="str">
        <f>IFERROR(IF($B1928="","",INDEX(所属情報!$E:$E,MATCH($A1928,所属情報!$A:$A,0))),"")</f>
        <v/>
      </c>
      <c r="P1928" s="2" t="str">
        <f t="shared" si="90"/>
        <v/>
      </c>
      <c r="Q1928" s="2" t="str">
        <f t="shared" si="91"/>
        <v/>
      </c>
      <c r="R1928" s="2" t="str">
        <f t="shared" si="92"/>
        <v/>
      </c>
      <c r="S1928" s="2" t="str">
        <f>IFERROR(IF($F1928="","",INDEX(リスト!$C:$C,MATCH($F1928,リスト!$B:$B,0))),"")</f>
        <v/>
      </c>
      <c r="T1928" s="2" t="str">
        <f>IFERROR(IF($K1928="","",INDEX(リスト!$F:$F,MATCH($K1928,リスト!$E:$E,0))),"")</f>
        <v/>
      </c>
      <c r="U1928" s="2" t="str">
        <f>IF($B1928="","",RIGHT($G1928*1000+200+COUNTIF($G$2:$G1928,$G1928),9))</f>
        <v/>
      </c>
      <c r="V1928" s="2" t="str">
        <f>IF(OR($B1928="",設定!$I$15="",設定!$I$15="独立"),"",IF($M1928="","　－　",IF($L1928="",IF(設定!$I$15="所・名","　－　・"&amp;$M1928,IF(設定!$I$15="所/名","　－　 / "&amp;$M1928,IF(設定!$I$15="(所)名","(　－　) "&amp;$M1928,IF(設定!$I$15="名・所",$M1928&amp;"・　－　",IF(設定!$I$15="名/所",$M1928&amp;" / 　－　",IF(設定!$I$15="名(所)",$M1928&amp;"(　－　)")))))),IF(設定!$I$15="所・名",INDEX(リスト!$S$2:$S$48,MATCH($L1928,リスト!$R$2:$R$48,0))&amp;"・"&amp;$M1928,IF(設定!$I$15="所/名",INDEX(リスト!$S$2:$S$48,MATCH($L1928,リスト!$R$2:$R$48,0))&amp;" / "&amp;$M1928,IF(設定!$I$15="(所)名","("&amp;INDEX(リスト!$S$2:$S$48,MATCH($L1928,リスト!$R$2:$R$48,0))&amp;") "&amp;$M1928,IF(設定!$I$15="名・所",$M1928&amp;"・"&amp;INDEX(リスト!$S$2:$S$48,MATCH($L1928,リスト!$R$2:$R$48,0)),IF(設定!$I$15="名/所",$M1928&amp;" / "&amp;INDEX(リスト!$S$2:$S$48,MATCH($L1928,リスト!$R$2:$R$48,0)),IF(設定!$I$15="名(所)",$M1928&amp;" ("&amp;INDEX(リスト!$S$2:$S$48,MATCH($L1928,リスト!$R$2:$R$48,0))&amp;")")))))))))</f>
        <v/>
      </c>
    </row>
    <row r="1929" spans="15:22" x14ac:dyDescent="0.4">
      <c r="O1929" s="2" t="str">
        <f>IFERROR(IF($B1929="","",INDEX(所属情報!$E:$E,MATCH($A1929,所属情報!$A:$A,0))),"")</f>
        <v/>
      </c>
      <c r="P1929" s="2" t="str">
        <f t="shared" si="90"/>
        <v/>
      </c>
      <c r="Q1929" s="2" t="str">
        <f t="shared" si="91"/>
        <v/>
      </c>
      <c r="R1929" s="2" t="str">
        <f t="shared" si="92"/>
        <v/>
      </c>
      <c r="S1929" s="2" t="str">
        <f>IFERROR(IF($F1929="","",INDEX(リスト!$C:$C,MATCH($F1929,リスト!$B:$B,0))),"")</f>
        <v/>
      </c>
      <c r="T1929" s="2" t="str">
        <f>IFERROR(IF($K1929="","",INDEX(リスト!$F:$F,MATCH($K1929,リスト!$E:$E,0))),"")</f>
        <v/>
      </c>
      <c r="U1929" s="2" t="str">
        <f>IF($B1929="","",RIGHT($G1929*1000+200+COUNTIF($G$2:$G1929,$G1929),9))</f>
        <v/>
      </c>
      <c r="V1929" s="2" t="str">
        <f>IF(OR($B1929="",設定!$I$15="",設定!$I$15="独立"),"",IF($M1929="","　－　",IF($L1929="",IF(設定!$I$15="所・名","　－　・"&amp;$M1929,IF(設定!$I$15="所/名","　－　 / "&amp;$M1929,IF(設定!$I$15="(所)名","(　－　) "&amp;$M1929,IF(設定!$I$15="名・所",$M1929&amp;"・　－　",IF(設定!$I$15="名/所",$M1929&amp;" / 　－　",IF(設定!$I$15="名(所)",$M1929&amp;"(　－　)")))))),IF(設定!$I$15="所・名",INDEX(リスト!$S$2:$S$48,MATCH($L1929,リスト!$R$2:$R$48,0))&amp;"・"&amp;$M1929,IF(設定!$I$15="所/名",INDEX(リスト!$S$2:$S$48,MATCH($L1929,リスト!$R$2:$R$48,0))&amp;" / "&amp;$M1929,IF(設定!$I$15="(所)名","("&amp;INDEX(リスト!$S$2:$S$48,MATCH($L1929,リスト!$R$2:$R$48,0))&amp;") "&amp;$M1929,IF(設定!$I$15="名・所",$M1929&amp;"・"&amp;INDEX(リスト!$S$2:$S$48,MATCH($L1929,リスト!$R$2:$R$48,0)),IF(設定!$I$15="名/所",$M1929&amp;" / "&amp;INDEX(リスト!$S$2:$S$48,MATCH($L1929,リスト!$R$2:$R$48,0)),IF(設定!$I$15="名(所)",$M1929&amp;" ("&amp;INDEX(リスト!$S$2:$S$48,MATCH($L1929,リスト!$R$2:$R$48,0))&amp;")")))))))))</f>
        <v/>
      </c>
    </row>
    <row r="1930" spans="15:22" x14ac:dyDescent="0.4">
      <c r="O1930" s="2" t="str">
        <f>IFERROR(IF($B1930="","",INDEX(所属情報!$E:$E,MATCH($A1930,所属情報!$A:$A,0))),"")</f>
        <v/>
      </c>
      <c r="P1930" s="2" t="str">
        <f t="shared" si="90"/>
        <v/>
      </c>
      <c r="Q1930" s="2" t="str">
        <f t="shared" si="91"/>
        <v/>
      </c>
      <c r="R1930" s="2" t="str">
        <f t="shared" si="92"/>
        <v/>
      </c>
      <c r="S1930" s="2" t="str">
        <f>IFERROR(IF($F1930="","",INDEX(リスト!$C:$C,MATCH($F1930,リスト!$B:$B,0))),"")</f>
        <v/>
      </c>
      <c r="T1930" s="2" t="str">
        <f>IFERROR(IF($K1930="","",INDEX(リスト!$F:$F,MATCH($K1930,リスト!$E:$E,0))),"")</f>
        <v/>
      </c>
      <c r="U1930" s="2" t="str">
        <f>IF($B1930="","",RIGHT($G1930*1000+200+COUNTIF($G$2:$G1930,$G1930),9))</f>
        <v/>
      </c>
      <c r="V1930" s="2" t="str">
        <f>IF(OR($B1930="",設定!$I$15="",設定!$I$15="独立"),"",IF($M1930="","　－　",IF($L1930="",IF(設定!$I$15="所・名","　－　・"&amp;$M1930,IF(設定!$I$15="所/名","　－　 / "&amp;$M1930,IF(設定!$I$15="(所)名","(　－　) "&amp;$M1930,IF(設定!$I$15="名・所",$M1930&amp;"・　－　",IF(設定!$I$15="名/所",$M1930&amp;" / 　－　",IF(設定!$I$15="名(所)",$M1930&amp;"(　－　)")))))),IF(設定!$I$15="所・名",INDEX(リスト!$S$2:$S$48,MATCH($L1930,リスト!$R$2:$R$48,0))&amp;"・"&amp;$M1930,IF(設定!$I$15="所/名",INDEX(リスト!$S$2:$S$48,MATCH($L1930,リスト!$R$2:$R$48,0))&amp;" / "&amp;$M1930,IF(設定!$I$15="(所)名","("&amp;INDEX(リスト!$S$2:$S$48,MATCH($L1930,リスト!$R$2:$R$48,0))&amp;") "&amp;$M1930,IF(設定!$I$15="名・所",$M1930&amp;"・"&amp;INDEX(リスト!$S$2:$S$48,MATCH($L1930,リスト!$R$2:$R$48,0)),IF(設定!$I$15="名/所",$M1930&amp;" / "&amp;INDEX(リスト!$S$2:$S$48,MATCH($L1930,リスト!$R$2:$R$48,0)),IF(設定!$I$15="名(所)",$M1930&amp;" ("&amp;INDEX(リスト!$S$2:$S$48,MATCH($L1930,リスト!$R$2:$R$48,0))&amp;")")))))))))</f>
        <v/>
      </c>
    </row>
    <row r="1931" spans="15:22" x14ac:dyDescent="0.4">
      <c r="O1931" s="2" t="str">
        <f>IFERROR(IF($B1931="","",INDEX(所属情報!$E:$E,MATCH($A1931,所属情報!$A:$A,0))),"")</f>
        <v/>
      </c>
      <c r="P1931" s="2" t="str">
        <f t="shared" si="90"/>
        <v/>
      </c>
      <c r="Q1931" s="2" t="str">
        <f t="shared" si="91"/>
        <v/>
      </c>
      <c r="R1931" s="2" t="str">
        <f t="shared" si="92"/>
        <v/>
      </c>
      <c r="S1931" s="2" t="str">
        <f>IFERROR(IF($F1931="","",INDEX(リスト!$C:$C,MATCH($F1931,リスト!$B:$B,0))),"")</f>
        <v/>
      </c>
      <c r="T1931" s="2" t="str">
        <f>IFERROR(IF($K1931="","",INDEX(リスト!$F:$F,MATCH($K1931,リスト!$E:$E,0))),"")</f>
        <v/>
      </c>
      <c r="U1931" s="2" t="str">
        <f>IF($B1931="","",RIGHT($G1931*1000+200+COUNTIF($G$2:$G1931,$G1931),9))</f>
        <v/>
      </c>
      <c r="V1931" s="2" t="str">
        <f>IF(OR($B1931="",設定!$I$15="",設定!$I$15="独立"),"",IF($M1931="","　－　",IF($L1931="",IF(設定!$I$15="所・名","　－　・"&amp;$M1931,IF(設定!$I$15="所/名","　－　 / "&amp;$M1931,IF(設定!$I$15="(所)名","(　－　) "&amp;$M1931,IF(設定!$I$15="名・所",$M1931&amp;"・　－　",IF(設定!$I$15="名/所",$M1931&amp;" / 　－　",IF(設定!$I$15="名(所)",$M1931&amp;"(　－　)")))))),IF(設定!$I$15="所・名",INDEX(リスト!$S$2:$S$48,MATCH($L1931,リスト!$R$2:$R$48,0))&amp;"・"&amp;$M1931,IF(設定!$I$15="所/名",INDEX(リスト!$S$2:$S$48,MATCH($L1931,リスト!$R$2:$R$48,0))&amp;" / "&amp;$M1931,IF(設定!$I$15="(所)名","("&amp;INDEX(リスト!$S$2:$S$48,MATCH($L1931,リスト!$R$2:$R$48,0))&amp;") "&amp;$M1931,IF(設定!$I$15="名・所",$M1931&amp;"・"&amp;INDEX(リスト!$S$2:$S$48,MATCH($L1931,リスト!$R$2:$R$48,0)),IF(設定!$I$15="名/所",$M1931&amp;" / "&amp;INDEX(リスト!$S$2:$S$48,MATCH($L1931,リスト!$R$2:$R$48,0)),IF(設定!$I$15="名(所)",$M1931&amp;" ("&amp;INDEX(リスト!$S$2:$S$48,MATCH($L1931,リスト!$R$2:$R$48,0))&amp;")")))))))))</f>
        <v/>
      </c>
    </row>
    <row r="1932" spans="15:22" x14ac:dyDescent="0.4">
      <c r="O1932" s="2" t="str">
        <f>IFERROR(IF($B1932="","",INDEX(所属情報!$E:$E,MATCH($A1932,所属情報!$A:$A,0))),"")</f>
        <v/>
      </c>
      <c r="P1932" s="2" t="str">
        <f t="shared" si="90"/>
        <v/>
      </c>
      <c r="Q1932" s="2" t="str">
        <f t="shared" si="91"/>
        <v/>
      </c>
      <c r="R1932" s="2" t="str">
        <f t="shared" si="92"/>
        <v/>
      </c>
      <c r="S1932" s="2" t="str">
        <f>IFERROR(IF($F1932="","",INDEX(リスト!$C:$C,MATCH($F1932,リスト!$B:$B,0))),"")</f>
        <v/>
      </c>
      <c r="T1932" s="2" t="str">
        <f>IFERROR(IF($K1932="","",INDEX(リスト!$F:$F,MATCH($K1932,リスト!$E:$E,0))),"")</f>
        <v/>
      </c>
      <c r="U1932" s="2" t="str">
        <f>IF($B1932="","",RIGHT($G1932*1000+200+COUNTIF($G$2:$G1932,$G1932),9))</f>
        <v/>
      </c>
      <c r="V1932" s="2" t="str">
        <f>IF(OR($B1932="",設定!$I$15="",設定!$I$15="独立"),"",IF($M1932="","　－　",IF($L1932="",IF(設定!$I$15="所・名","　－　・"&amp;$M1932,IF(設定!$I$15="所/名","　－　 / "&amp;$M1932,IF(設定!$I$15="(所)名","(　－　) "&amp;$M1932,IF(設定!$I$15="名・所",$M1932&amp;"・　－　",IF(設定!$I$15="名/所",$M1932&amp;" / 　－　",IF(設定!$I$15="名(所)",$M1932&amp;"(　－　)")))))),IF(設定!$I$15="所・名",INDEX(リスト!$S$2:$S$48,MATCH($L1932,リスト!$R$2:$R$48,0))&amp;"・"&amp;$M1932,IF(設定!$I$15="所/名",INDEX(リスト!$S$2:$S$48,MATCH($L1932,リスト!$R$2:$R$48,0))&amp;" / "&amp;$M1932,IF(設定!$I$15="(所)名","("&amp;INDEX(リスト!$S$2:$S$48,MATCH($L1932,リスト!$R$2:$R$48,0))&amp;") "&amp;$M1932,IF(設定!$I$15="名・所",$M1932&amp;"・"&amp;INDEX(リスト!$S$2:$S$48,MATCH($L1932,リスト!$R$2:$R$48,0)),IF(設定!$I$15="名/所",$M1932&amp;" / "&amp;INDEX(リスト!$S$2:$S$48,MATCH($L1932,リスト!$R$2:$R$48,0)),IF(設定!$I$15="名(所)",$M1932&amp;" ("&amp;INDEX(リスト!$S$2:$S$48,MATCH($L1932,リスト!$R$2:$R$48,0))&amp;")")))))))))</f>
        <v/>
      </c>
    </row>
    <row r="1933" spans="15:22" x14ac:dyDescent="0.4">
      <c r="O1933" s="2" t="str">
        <f>IFERROR(IF($B1933="","",INDEX(所属情報!$E:$E,MATCH($A1933,所属情報!$A:$A,0))),"")</f>
        <v/>
      </c>
      <c r="P1933" s="2" t="str">
        <f t="shared" si="90"/>
        <v/>
      </c>
      <c r="Q1933" s="2" t="str">
        <f t="shared" si="91"/>
        <v/>
      </c>
      <c r="R1933" s="2" t="str">
        <f t="shared" si="92"/>
        <v/>
      </c>
      <c r="S1933" s="2" t="str">
        <f>IFERROR(IF($F1933="","",INDEX(リスト!$C:$C,MATCH($F1933,リスト!$B:$B,0))),"")</f>
        <v/>
      </c>
      <c r="T1933" s="2" t="str">
        <f>IFERROR(IF($K1933="","",INDEX(リスト!$F:$F,MATCH($K1933,リスト!$E:$E,0))),"")</f>
        <v/>
      </c>
      <c r="U1933" s="2" t="str">
        <f>IF($B1933="","",RIGHT($G1933*1000+200+COUNTIF($G$2:$G1933,$G1933),9))</f>
        <v/>
      </c>
      <c r="V1933" s="2" t="str">
        <f>IF(OR($B1933="",設定!$I$15="",設定!$I$15="独立"),"",IF($M1933="","　－　",IF($L1933="",IF(設定!$I$15="所・名","　－　・"&amp;$M1933,IF(設定!$I$15="所/名","　－　 / "&amp;$M1933,IF(設定!$I$15="(所)名","(　－　) "&amp;$M1933,IF(設定!$I$15="名・所",$M1933&amp;"・　－　",IF(設定!$I$15="名/所",$M1933&amp;" / 　－　",IF(設定!$I$15="名(所)",$M1933&amp;"(　－　)")))))),IF(設定!$I$15="所・名",INDEX(リスト!$S$2:$S$48,MATCH($L1933,リスト!$R$2:$R$48,0))&amp;"・"&amp;$M1933,IF(設定!$I$15="所/名",INDEX(リスト!$S$2:$S$48,MATCH($L1933,リスト!$R$2:$R$48,0))&amp;" / "&amp;$M1933,IF(設定!$I$15="(所)名","("&amp;INDEX(リスト!$S$2:$S$48,MATCH($L1933,リスト!$R$2:$R$48,0))&amp;") "&amp;$M1933,IF(設定!$I$15="名・所",$M1933&amp;"・"&amp;INDEX(リスト!$S$2:$S$48,MATCH($L1933,リスト!$R$2:$R$48,0)),IF(設定!$I$15="名/所",$M1933&amp;" / "&amp;INDEX(リスト!$S$2:$S$48,MATCH($L1933,リスト!$R$2:$R$48,0)),IF(設定!$I$15="名(所)",$M1933&amp;" ("&amp;INDEX(リスト!$S$2:$S$48,MATCH($L1933,リスト!$R$2:$R$48,0))&amp;")")))))))))</f>
        <v/>
      </c>
    </row>
    <row r="1934" spans="15:22" x14ac:dyDescent="0.4">
      <c r="O1934" s="2" t="str">
        <f>IFERROR(IF($B1934="","",INDEX(所属情報!$E:$E,MATCH($A1934,所属情報!$A:$A,0))),"")</f>
        <v/>
      </c>
      <c r="P1934" s="2" t="str">
        <f t="shared" si="90"/>
        <v/>
      </c>
      <c r="Q1934" s="2" t="str">
        <f t="shared" si="91"/>
        <v/>
      </c>
      <c r="R1934" s="2" t="str">
        <f t="shared" si="92"/>
        <v/>
      </c>
      <c r="S1934" s="2" t="str">
        <f>IFERROR(IF($F1934="","",INDEX(リスト!$C:$C,MATCH($F1934,リスト!$B:$B,0))),"")</f>
        <v/>
      </c>
      <c r="T1934" s="2" t="str">
        <f>IFERROR(IF($K1934="","",INDEX(リスト!$F:$F,MATCH($K1934,リスト!$E:$E,0))),"")</f>
        <v/>
      </c>
      <c r="U1934" s="2" t="str">
        <f>IF($B1934="","",RIGHT($G1934*1000+200+COUNTIF($G$2:$G1934,$G1934),9))</f>
        <v/>
      </c>
      <c r="V1934" s="2" t="str">
        <f>IF(OR($B1934="",設定!$I$15="",設定!$I$15="独立"),"",IF($M1934="","　－　",IF($L1934="",IF(設定!$I$15="所・名","　－　・"&amp;$M1934,IF(設定!$I$15="所/名","　－　 / "&amp;$M1934,IF(設定!$I$15="(所)名","(　－　) "&amp;$M1934,IF(設定!$I$15="名・所",$M1934&amp;"・　－　",IF(設定!$I$15="名/所",$M1934&amp;" / 　－　",IF(設定!$I$15="名(所)",$M1934&amp;"(　－　)")))))),IF(設定!$I$15="所・名",INDEX(リスト!$S$2:$S$48,MATCH($L1934,リスト!$R$2:$R$48,0))&amp;"・"&amp;$M1934,IF(設定!$I$15="所/名",INDEX(リスト!$S$2:$S$48,MATCH($L1934,リスト!$R$2:$R$48,0))&amp;" / "&amp;$M1934,IF(設定!$I$15="(所)名","("&amp;INDEX(リスト!$S$2:$S$48,MATCH($L1934,リスト!$R$2:$R$48,0))&amp;") "&amp;$M1934,IF(設定!$I$15="名・所",$M1934&amp;"・"&amp;INDEX(リスト!$S$2:$S$48,MATCH($L1934,リスト!$R$2:$R$48,0)),IF(設定!$I$15="名/所",$M1934&amp;" / "&amp;INDEX(リスト!$S$2:$S$48,MATCH($L1934,リスト!$R$2:$R$48,0)),IF(設定!$I$15="名(所)",$M1934&amp;" ("&amp;INDEX(リスト!$S$2:$S$48,MATCH($L1934,リスト!$R$2:$R$48,0))&amp;")")))))))))</f>
        <v/>
      </c>
    </row>
    <row r="1935" spans="15:22" x14ac:dyDescent="0.4">
      <c r="O1935" s="2" t="str">
        <f>IFERROR(IF($B1935="","",INDEX(所属情報!$E:$E,MATCH($A1935,所属情報!$A:$A,0))),"")</f>
        <v/>
      </c>
      <c r="P1935" s="2" t="str">
        <f t="shared" si="90"/>
        <v/>
      </c>
      <c r="Q1935" s="2" t="str">
        <f t="shared" si="91"/>
        <v/>
      </c>
      <c r="R1935" s="2" t="str">
        <f t="shared" si="92"/>
        <v/>
      </c>
      <c r="S1935" s="2" t="str">
        <f>IFERROR(IF($F1935="","",INDEX(リスト!$C:$C,MATCH($F1935,リスト!$B:$B,0))),"")</f>
        <v/>
      </c>
      <c r="T1935" s="2" t="str">
        <f>IFERROR(IF($K1935="","",INDEX(リスト!$F:$F,MATCH($K1935,リスト!$E:$E,0))),"")</f>
        <v/>
      </c>
      <c r="U1935" s="2" t="str">
        <f>IF($B1935="","",RIGHT($G1935*1000+200+COUNTIF($G$2:$G1935,$G1935),9))</f>
        <v/>
      </c>
      <c r="V1935" s="2" t="str">
        <f>IF(OR($B1935="",設定!$I$15="",設定!$I$15="独立"),"",IF($M1935="","　－　",IF($L1935="",IF(設定!$I$15="所・名","　－　・"&amp;$M1935,IF(設定!$I$15="所/名","　－　 / "&amp;$M1935,IF(設定!$I$15="(所)名","(　－　) "&amp;$M1935,IF(設定!$I$15="名・所",$M1935&amp;"・　－　",IF(設定!$I$15="名/所",$M1935&amp;" / 　－　",IF(設定!$I$15="名(所)",$M1935&amp;"(　－　)")))))),IF(設定!$I$15="所・名",INDEX(リスト!$S$2:$S$48,MATCH($L1935,リスト!$R$2:$R$48,0))&amp;"・"&amp;$M1935,IF(設定!$I$15="所/名",INDEX(リスト!$S$2:$S$48,MATCH($L1935,リスト!$R$2:$R$48,0))&amp;" / "&amp;$M1935,IF(設定!$I$15="(所)名","("&amp;INDEX(リスト!$S$2:$S$48,MATCH($L1935,リスト!$R$2:$R$48,0))&amp;") "&amp;$M1935,IF(設定!$I$15="名・所",$M1935&amp;"・"&amp;INDEX(リスト!$S$2:$S$48,MATCH($L1935,リスト!$R$2:$R$48,0)),IF(設定!$I$15="名/所",$M1935&amp;" / "&amp;INDEX(リスト!$S$2:$S$48,MATCH($L1935,リスト!$R$2:$R$48,0)),IF(設定!$I$15="名(所)",$M1935&amp;" ("&amp;INDEX(リスト!$S$2:$S$48,MATCH($L1935,リスト!$R$2:$R$48,0))&amp;")")))))))))</f>
        <v/>
      </c>
    </row>
    <row r="1936" spans="15:22" x14ac:dyDescent="0.4">
      <c r="O1936" s="2" t="str">
        <f>IFERROR(IF($B1936="","",INDEX(所属情報!$E:$E,MATCH($A1936,所属情報!$A:$A,0))),"")</f>
        <v/>
      </c>
      <c r="P1936" s="2" t="str">
        <f t="shared" si="90"/>
        <v/>
      </c>
      <c r="Q1936" s="2" t="str">
        <f t="shared" si="91"/>
        <v/>
      </c>
      <c r="R1936" s="2" t="str">
        <f t="shared" si="92"/>
        <v/>
      </c>
      <c r="S1936" s="2" t="str">
        <f>IFERROR(IF($F1936="","",INDEX(リスト!$C:$C,MATCH($F1936,リスト!$B:$B,0))),"")</f>
        <v/>
      </c>
      <c r="T1936" s="2" t="str">
        <f>IFERROR(IF($K1936="","",INDEX(リスト!$F:$F,MATCH($K1936,リスト!$E:$E,0))),"")</f>
        <v/>
      </c>
      <c r="U1936" s="2" t="str">
        <f>IF($B1936="","",RIGHT($G1936*1000+200+COUNTIF($G$2:$G1936,$G1936),9))</f>
        <v/>
      </c>
      <c r="V1936" s="2" t="str">
        <f>IF(OR($B1936="",設定!$I$15="",設定!$I$15="独立"),"",IF($M1936="","　－　",IF($L1936="",IF(設定!$I$15="所・名","　－　・"&amp;$M1936,IF(設定!$I$15="所/名","　－　 / "&amp;$M1936,IF(設定!$I$15="(所)名","(　－　) "&amp;$M1936,IF(設定!$I$15="名・所",$M1936&amp;"・　－　",IF(設定!$I$15="名/所",$M1936&amp;" / 　－　",IF(設定!$I$15="名(所)",$M1936&amp;"(　－　)")))))),IF(設定!$I$15="所・名",INDEX(リスト!$S$2:$S$48,MATCH($L1936,リスト!$R$2:$R$48,0))&amp;"・"&amp;$M1936,IF(設定!$I$15="所/名",INDEX(リスト!$S$2:$S$48,MATCH($L1936,リスト!$R$2:$R$48,0))&amp;" / "&amp;$M1936,IF(設定!$I$15="(所)名","("&amp;INDEX(リスト!$S$2:$S$48,MATCH($L1936,リスト!$R$2:$R$48,0))&amp;") "&amp;$M1936,IF(設定!$I$15="名・所",$M1936&amp;"・"&amp;INDEX(リスト!$S$2:$S$48,MATCH($L1936,リスト!$R$2:$R$48,0)),IF(設定!$I$15="名/所",$M1936&amp;" / "&amp;INDEX(リスト!$S$2:$S$48,MATCH($L1936,リスト!$R$2:$R$48,0)),IF(設定!$I$15="名(所)",$M1936&amp;" ("&amp;INDEX(リスト!$S$2:$S$48,MATCH($L1936,リスト!$R$2:$R$48,0))&amp;")")))))))))</f>
        <v/>
      </c>
    </row>
    <row r="1937" spans="15:22" x14ac:dyDescent="0.4">
      <c r="O1937" s="2" t="str">
        <f>IFERROR(IF($B1937="","",INDEX(所属情報!$E:$E,MATCH($A1937,所属情報!$A:$A,0))),"")</f>
        <v/>
      </c>
      <c r="P1937" s="2" t="str">
        <f t="shared" si="90"/>
        <v/>
      </c>
      <c r="Q1937" s="2" t="str">
        <f t="shared" si="91"/>
        <v/>
      </c>
      <c r="R1937" s="2" t="str">
        <f t="shared" si="92"/>
        <v/>
      </c>
      <c r="S1937" s="2" t="str">
        <f>IFERROR(IF($F1937="","",INDEX(リスト!$C:$C,MATCH($F1937,リスト!$B:$B,0))),"")</f>
        <v/>
      </c>
      <c r="T1937" s="2" t="str">
        <f>IFERROR(IF($K1937="","",INDEX(リスト!$F:$F,MATCH($K1937,リスト!$E:$E,0))),"")</f>
        <v/>
      </c>
      <c r="U1937" s="2" t="str">
        <f>IF($B1937="","",RIGHT($G1937*1000+200+COUNTIF($G$2:$G1937,$G1937),9))</f>
        <v/>
      </c>
      <c r="V1937" s="2" t="str">
        <f>IF(OR($B1937="",設定!$I$15="",設定!$I$15="独立"),"",IF($M1937="","　－　",IF($L1937="",IF(設定!$I$15="所・名","　－　・"&amp;$M1937,IF(設定!$I$15="所/名","　－　 / "&amp;$M1937,IF(設定!$I$15="(所)名","(　－　) "&amp;$M1937,IF(設定!$I$15="名・所",$M1937&amp;"・　－　",IF(設定!$I$15="名/所",$M1937&amp;" / 　－　",IF(設定!$I$15="名(所)",$M1937&amp;"(　－　)")))))),IF(設定!$I$15="所・名",INDEX(リスト!$S$2:$S$48,MATCH($L1937,リスト!$R$2:$R$48,0))&amp;"・"&amp;$M1937,IF(設定!$I$15="所/名",INDEX(リスト!$S$2:$S$48,MATCH($L1937,リスト!$R$2:$R$48,0))&amp;" / "&amp;$M1937,IF(設定!$I$15="(所)名","("&amp;INDEX(リスト!$S$2:$S$48,MATCH($L1937,リスト!$R$2:$R$48,0))&amp;") "&amp;$M1937,IF(設定!$I$15="名・所",$M1937&amp;"・"&amp;INDEX(リスト!$S$2:$S$48,MATCH($L1937,リスト!$R$2:$R$48,0)),IF(設定!$I$15="名/所",$M1937&amp;" / "&amp;INDEX(リスト!$S$2:$S$48,MATCH($L1937,リスト!$R$2:$R$48,0)),IF(設定!$I$15="名(所)",$M1937&amp;" ("&amp;INDEX(リスト!$S$2:$S$48,MATCH($L1937,リスト!$R$2:$R$48,0))&amp;")")))))))))</f>
        <v/>
      </c>
    </row>
    <row r="1938" spans="15:22" x14ac:dyDescent="0.4">
      <c r="O1938" s="2" t="str">
        <f>IFERROR(IF($B1938="","",INDEX(所属情報!$E:$E,MATCH($A1938,所属情報!$A:$A,0))),"")</f>
        <v/>
      </c>
      <c r="P1938" s="2" t="str">
        <f t="shared" si="90"/>
        <v/>
      </c>
      <c r="Q1938" s="2" t="str">
        <f t="shared" si="91"/>
        <v/>
      </c>
      <c r="R1938" s="2" t="str">
        <f t="shared" si="92"/>
        <v/>
      </c>
      <c r="S1938" s="2" t="str">
        <f>IFERROR(IF($F1938="","",INDEX(リスト!$C:$C,MATCH($F1938,リスト!$B:$B,0))),"")</f>
        <v/>
      </c>
      <c r="T1938" s="2" t="str">
        <f>IFERROR(IF($K1938="","",INDEX(リスト!$F:$F,MATCH($K1938,リスト!$E:$E,0))),"")</f>
        <v/>
      </c>
      <c r="U1938" s="2" t="str">
        <f>IF($B1938="","",RIGHT($G1938*1000+200+COUNTIF($G$2:$G1938,$G1938),9))</f>
        <v/>
      </c>
      <c r="V1938" s="2" t="str">
        <f>IF(OR($B1938="",設定!$I$15="",設定!$I$15="独立"),"",IF($M1938="","　－　",IF($L1938="",IF(設定!$I$15="所・名","　－　・"&amp;$M1938,IF(設定!$I$15="所/名","　－　 / "&amp;$M1938,IF(設定!$I$15="(所)名","(　－　) "&amp;$M1938,IF(設定!$I$15="名・所",$M1938&amp;"・　－　",IF(設定!$I$15="名/所",$M1938&amp;" / 　－　",IF(設定!$I$15="名(所)",$M1938&amp;"(　－　)")))))),IF(設定!$I$15="所・名",INDEX(リスト!$S$2:$S$48,MATCH($L1938,リスト!$R$2:$R$48,0))&amp;"・"&amp;$M1938,IF(設定!$I$15="所/名",INDEX(リスト!$S$2:$S$48,MATCH($L1938,リスト!$R$2:$R$48,0))&amp;" / "&amp;$M1938,IF(設定!$I$15="(所)名","("&amp;INDEX(リスト!$S$2:$S$48,MATCH($L1938,リスト!$R$2:$R$48,0))&amp;") "&amp;$M1938,IF(設定!$I$15="名・所",$M1938&amp;"・"&amp;INDEX(リスト!$S$2:$S$48,MATCH($L1938,リスト!$R$2:$R$48,0)),IF(設定!$I$15="名/所",$M1938&amp;" / "&amp;INDEX(リスト!$S$2:$S$48,MATCH($L1938,リスト!$R$2:$R$48,0)),IF(設定!$I$15="名(所)",$M1938&amp;" ("&amp;INDEX(リスト!$S$2:$S$48,MATCH($L1938,リスト!$R$2:$R$48,0))&amp;")")))))))))</f>
        <v/>
      </c>
    </row>
    <row r="1939" spans="15:22" x14ac:dyDescent="0.4">
      <c r="O1939" s="2" t="str">
        <f>IFERROR(IF($B1939="","",INDEX(所属情報!$E:$E,MATCH($A1939,所属情報!$A:$A,0))),"")</f>
        <v/>
      </c>
      <c r="P1939" s="2" t="str">
        <f t="shared" si="90"/>
        <v/>
      </c>
      <c r="Q1939" s="2" t="str">
        <f t="shared" si="91"/>
        <v/>
      </c>
      <c r="R1939" s="2" t="str">
        <f t="shared" si="92"/>
        <v/>
      </c>
      <c r="S1939" s="2" t="str">
        <f>IFERROR(IF($F1939="","",INDEX(リスト!$C:$C,MATCH($F1939,リスト!$B:$B,0))),"")</f>
        <v/>
      </c>
      <c r="T1939" s="2" t="str">
        <f>IFERROR(IF($K1939="","",INDEX(リスト!$F:$F,MATCH($K1939,リスト!$E:$E,0))),"")</f>
        <v/>
      </c>
      <c r="U1939" s="2" t="str">
        <f>IF($B1939="","",RIGHT($G1939*1000+200+COUNTIF($G$2:$G1939,$G1939),9))</f>
        <v/>
      </c>
      <c r="V1939" s="2" t="str">
        <f>IF(OR($B1939="",設定!$I$15="",設定!$I$15="独立"),"",IF($M1939="","　－　",IF($L1939="",IF(設定!$I$15="所・名","　－　・"&amp;$M1939,IF(設定!$I$15="所/名","　－　 / "&amp;$M1939,IF(設定!$I$15="(所)名","(　－　) "&amp;$M1939,IF(設定!$I$15="名・所",$M1939&amp;"・　－　",IF(設定!$I$15="名/所",$M1939&amp;" / 　－　",IF(設定!$I$15="名(所)",$M1939&amp;"(　－　)")))))),IF(設定!$I$15="所・名",INDEX(リスト!$S$2:$S$48,MATCH($L1939,リスト!$R$2:$R$48,0))&amp;"・"&amp;$M1939,IF(設定!$I$15="所/名",INDEX(リスト!$S$2:$S$48,MATCH($L1939,リスト!$R$2:$R$48,0))&amp;" / "&amp;$M1939,IF(設定!$I$15="(所)名","("&amp;INDEX(リスト!$S$2:$S$48,MATCH($L1939,リスト!$R$2:$R$48,0))&amp;") "&amp;$M1939,IF(設定!$I$15="名・所",$M1939&amp;"・"&amp;INDEX(リスト!$S$2:$S$48,MATCH($L1939,リスト!$R$2:$R$48,0)),IF(設定!$I$15="名/所",$M1939&amp;" / "&amp;INDEX(リスト!$S$2:$S$48,MATCH($L1939,リスト!$R$2:$R$48,0)),IF(設定!$I$15="名(所)",$M1939&amp;" ("&amp;INDEX(リスト!$S$2:$S$48,MATCH($L1939,リスト!$R$2:$R$48,0))&amp;")")))))))))</f>
        <v/>
      </c>
    </row>
    <row r="1940" spans="15:22" x14ac:dyDescent="0.4">
      <c r="O1940" s="2" t="str">
        <f>IFERROR(IF($B1940="","",INDEX(所属情報!$E:$E,MATCH($A1940,所属情報!$A:$A,0))),"")</f>
        <v/>
      </c>
      <c r="P1940" s="2" t="str">
        <f t="shared" si="90"/>
        <v/>
      </c>
      <c r="Q1940" s="2" t="str">
        <f t="shared" si="91"/>
        <v/>
      </c>
      <c r="R1940" s="2" t="str">
        <f t="shared" si="92"/>
        <v/>
      </c>
      <c r="S1940" s="2" t="str">
        <f>IFERROR(IF($F1940="","",INDEX(リスト!$C:$C,MATCH($F1940,リスト!$B:$B,0))),"")</f>
        <v/>
      </c>
      <c r="T1940" s="2" t="str">
        <f>IFERROR(IF($K1940="","",INDEX(リスト!$F:$F,MATCH($K1940,リスト!$E:$E,0))),"")</f>
        <v/>
      </c>
      <c r="U1940" s="2" t="str">
        <f>IF($B1940="","",RIGHT($G1940*1000+200+COUNTIF($G$2:$G1940,$G1940),9))</f>
        <v/>
      </c>
      <c r="V1940" s="2" t="str">
        <f>IF(OR($B1940="",設定!$I$15="",設定!$I$15="独立"),"",IF($M1940="","　－　",IF($L1940="",IF(設定!$I$15="所・名","　－　・"&amp;$M1940,IF(設定!$I$15="所/名","　－　 / "&amp;$M1940,IF(設定!$I$15="(所)名","(　－　) "&amp;$M1940,IF(設定!$I$15="名・所",$M1940&amp;"・　－　",IF(設定!$I$15="名/所",$M1940&amp;" / 　－　",IF(設定!$I$15="名(所)",$M1940&amp;"(　－　)")))))),IF(設定!$I$15="所・名",INDEX(リスト!$S$2:$S$48,MATCH($L1940,リスト!$R$2:$R$48,0))&amp;"・"&amp;$M1940,IF(設定!$I$15="所/名",INDEX(リスト!$S$2:$S$48,MATCH($L1940,リスト!$R$2:$R$48,0))&amp;" / "&amp;$M1940,IF(設定!$I$15="(所)名","("&amp;INDEX(リスト!$S$2:$S$48,MATCH($L1940,リスト!$R$2:$R$48,0))&amp;") "&amp;$M1940,IF(設定!$I$15="名・所",$M1940&amp;"・"&amp;INDEX(リスト!$S$2:$S$48,MATCH($L1940,リスト!$R$2:$R$48,0)),IF(設定!$I$15="名/所",$M1940&amp;" / "&amp;INDEX(リスト!$S$2:$S$48,MATCH($L1940,リスト!$R$2:$R$48,0)),IF(設定!$I$15="名(所)",$M1940&amp;" ("&amp;INDEX(リスト!$S$2:$S$48,MATCH($L1940,リスト!$R$2:$R$48,0))&amp;")")))))))))</f>
        <v/>
      </c>
    </row>
    <row r="1941" spans="15:22" x14ac:dyDescent="0.4">
      <c r="O1941" s="2" t="str">
        <f>IFERROR(IF($B1941="","",INDEX(所属情報!$E:$E,MATCH($A1941,所属情報!$A:$A,0))),"")</f>
        <v/>
      </c>
      <c r="P1941" s="2" t="str">
        <f t="shared" si="90"/>
        <v/>
      </c>
      <c r="Q1941" s="2" t="str">
        <f t="shared" si="91"/>
        <v/>
      </c>
      <c r="R1941" s="2" t="str">
        <f t="shared" si="92"/>
        <v/>
      </c>
      <c r="S1941" s="2" t="str">
        <f>IFERROR(IF($F1941="","",INDEX(リスト!$C:$C,MATCH($F1941,リスト!$B:$B,0))),"")</f>
        <v/>
      </c>
      <c r="T1941" s="2" t="str">
        <f>IFERROR(IF($K1941="","",INDEX(リスト!$F:$F,MATCH($K1941,リスト!$E:$E,0))),"")</f>
        <v/>
      </c>
      <c r="U1941" s="2" t="str">
        <f>IF($B1941="","",RIGHT($G1941*1000+200+COUNTIF($G$2:$G1941,$G1941),9))</f>
        <v/>
      </c>
      <c r="V1941" s="2" t="str">
        <f>IF(OR($B1941="",設定!$I$15="",設定!$I$15="独立"),"",IF($M1941="","　－　",IF($L1941="",IF(設定!$I$15="所・名","　－　・"&amp;$M1941,IF(設定!$I$15="所/名","　－　 / "&amp;$M1941,IF(設定!$I$15="(所)名","(　－　) "&amp;$M1941,IF(設定!$I$15="名・所",$M1941&amp;"・　－　",IF(設定!$I$15="名/所",$M1941&amp;" / 　－　",IF(設定!$I$15="名(所)",$M1941&amp;"(　－　)")))))),IF(設定!$I$15="所・名",INDEX(リスト!$S$2:$S$48,MATCH($L1941,リスト!$R$2:$R$48,0))&amp;"・"&amp;$M1941,IF(設定!$I$15="所/名",INDEX(リスト!$S$2:$S$48,MATCH($L1941,リスト!$R$2:$R$48,0))&amp;" / "&amp;$M1941,IF(設定!$I$15="(所)名","("&amp;INDEX(リスト!$S$2:$S$48,MATCH($L1941,リスト!$R$2:$R$48,0))&amp;") "&amp;$M1941,IF(設定!$I$15="名・所",$M1941&amp;"・"&amp;INDEX(リスト!$S$2:$S$48,MATCH($L1941,リスト!$R$2:$R$48,0)),IF(設定!$I$15="名/所",$M1941&amp;" / "&amp;INDEX(リスト!$S$2:$S$48,MATCH($L1941,リスト!$R$2:$R$48,0)),IF(設定!$I$15="名(所)",$M1941&amp;" ("&amp;INDEX(リスト!$S$2:$S$48,MATCH($L1941,リスト!$R$2:$R$48,0))&amp;")")))))))))</f>
        <v/>
      </c>
    </row>
    <row r="1942" spans="15:22" x14ac:dyDescent="0.4">
      <c r="O1942" s="2" t="str">
        <f>IFERROR(IF($B1942="","",INDEX(所属情報!$E:$E,MATCH($A1942,所属情報!$A:$A,0))),"")</f>
        <v/>
      </c>
      <c r="P1942" s="2" t="str">
        <f t="shared" si="90"/>
        <v/>
      </c>
      <c r="Q1942" s="2" t="str">
        <f t="shared" si="91"/>
        <v/>
      </c>
      <c r="R1942" s="2" t="str">
        <f t="shared" si="92"/>
        <v/>
      </c>
      <c r="S1942" s="2" t="str">
        <f>IFERROR(IF($F1942="","",INDEX(リスト!$C:$C,MATCH($F1942,リスト!$B:$B,0))),"")</f>
        <v/>
      </c>
      <c r="T1942" s="2" t="str">
        <f>IFERROR(IF($K1942="","",INDEX(リスト!$F:$F,MATCH($K1942,リスト!$E:$E,0))),"")</f>
        <v/>
      </c>
      <c r="U1942" s="2" t="str">
        <f>IF($B1942="","",RIGHT($G1942*1000+200+COUNTIF($G$2:$G1942,$G1942),9))</f>
        <v/>
      </c>
      <c r="V1942" s="2" t="str">
        <f>IF(OR($B1942="",設定!$I$15="",設定!$I$15="独立"),"",IF($M1942="","　－　",IF($L1942="",IF(設定!$I$15="所・名","　－　・"&amp;$M1942,IF(設定!$I$15="所/名","　－　 / "&amp;$M1942,IF(設定!$I$15="(所)名","(　－　) "&amp;$M1942,IF(設定!$I$15="名・所",$M1942&amp;"・　－　",IF(設定!$I$15="名/所",$M1942&amp;" / 　－　",IF(設定!$I$15="名(所)",$M1942&amp;"(　－　)")))))),IF(設定!$I$15="所・名",INDEX(リスト!$S$2:$S$48,MATCH($L1942,リスト!$R$2:$R$48,0))&amp;"・"&amp;$M1942,IF(設定!$I$15="所/名",INDEX(リスト!$S$2:$S$48,MATCH($L1942,リスト!$R$2:$R$48,0))&amp;" / "&amp;$M1942,IF(設定!$I$15="(所)名","("&amp;INDEX(リスト!$S$2:$S$48,MATCH($L1942,リスト!$R$2:$R$48,0))&amp;") "&amp;$M1942,IF(設定!$I$15="名・所",$M1942&amp;"・"&amp;INDEX(リスト!$S$2:$S$48,MATCH($L1942,リスト!$R$2:$R$48,0)),IF(設定!$I$15="名/所",$M1942&amp;" / "&amp;INDEX(リスト!$S$2:$S$48,MATCH($L1942,リスト!$R$2:$R$48,0)),IF(設定!$I$15="名(所)",$M1942&amp;" ("&amp;INDEX(リスト!$S$2:$S$48,MATCH($L1942,リスト!$R$2:$R$48,0))&amp;")")))))))))</f>
        <v/>
      </c>
    </row>
    <row r="1943" spans="15:22" x14ac:dyDescent="0.4">
      <c r="O1943" s="2" t="str">
        <f>IFERROR(IF($B1943="","",INDEX(所属情報!$E:$E,MATCH($A1943,所属情報!$A:$A,0))),"")</f>
        <v/>
      </c>
      <c r="P1943" s="2" t="str">
        <f t="shared" si="90"/>
        <v/>
      </c>
      <c r="Q1943" s="2" t="str">
        <f t="shared" si="91"/>
        <v/>
      </c>
      <c r="R1943" s="2" t="str">
        <f t="shared" si="92"/>
        <v/>
      </c>
      <c r="S1943" s="2" t="str">
        <f>IFERROR(IF($F1943="","",INDEX(リスト!$C:$C,MATCH($F1943,リスト!$B:$B,0))),"")</f>
        <v/>
      </c>
      <c r="T1943" s="2" t="str">
        <f>IFERROR(IF($K1943="","",INDEX(リスト!$F:$F,MATCH($K1943,リスト!$E:$E,0))),"")</f>
        <v/>
      </c>
      <c r="U1943" s="2" t="str">
        <f>IF($B1943="","",RIGHT($G1943*1000+200+COUNTIF($G$2:$G1943,$G1943),9))</f>
        <v/>
      </c>
      <c r="V1943" s="2" t="str">
        <f>IF(OR($B1943="",設定!$I$15="",設定!$I$15="独立"),"",IF($M1943="","　－　",IF($L1943="",IF(設定!$I$15="所・名","　－　・"&amp;$M1943,IF(設定!$I$15="所/名","　－　 / "&amp;$M1943,IF(設定!$I$15="(所)名","(　－　) "&amp;$M1943,IF(設定!$I$15="名・所",$M1943&amp;"・　－　",IF(設定!$I$15="名/所",$M1943&amp;" / 　－　",IF(設定!$I$15="名(所)",$M1943&amp;"(　－　)")))))),IF(設定!$I$15="所・名",INDEX(リスト!$S$2:$S$48,MATCH($L1943,リスト!$R$2:$R$48,0))&amp;"・"&amp;$M1943,IF(設定!$I$15="所/名",INDEX(リスト!$S$2:$S$48,MATCH($L1943,リスト!$R$2:$R$48,0))&amp;" / "&amp;$M1943,IF(設定!$I$15="(所)名","("&amp;INDEX(リスト!$S$2:$S$48,MATCH($L1943,リスト!$R$2:$R$48,0))&amp;") "&amp;$M1943,IF(設定!$I$15="名・所",$M1943&amp;"・"&amp;INDEX(リスト!$S$2:$S$48,MATCH($L1943,リスト!$R$2:$R$48,0)),IF(設定!$I$15="名/所",$M1943&amp;" / "&amp;INDEX(リスト!$S$2:$S$48,MATCH($L1943,リスト!$R$2:$R$48,0)),IF(設定!$I$15="名(所)",$M1943&amp;" ("&amp;INDEX(リスト!$S$2:$S$48,MATCH($L1943,リスト!$R$2:$R$48,0))&amp;")")))))))))</f>
        <v/>
      </c>
    </row>
    <row r="1944" spans="15:22" x14ac:dyDescent="0.4">
      <c r="O1944" s="2" t="str">
        <f>IFERROR(IF($B1944="","",INDEX(所属情報!$E:$E,MATCH($A1944,所属情報!$A:$A,0))),"")</f>
        <v/>
      </c>
      <c r="P1944" s="2" t="str">
        <f t="shared" si="90"/>
        <v/>
      </c>
      <c r="Q1944" s="2" t="str">
        <f t="shared" si="91"/>
        <v/>
      </c>
      <c r="R1944" s="2" t="str">
        <f t="shared" si="92"/>
        <v/>
      </c>
      <c r="S1944" s="2" t="str">
        <f>IFERROR(IF($F1944="","",INDEX(リスト!$C:$C,MATCH($F1944,リスト!$B:$B,0))),"")</f>
        <v/>
      </c>
      <c r="T1944" s="2" t="str">
        <f>IFERROR(IF($K1944="","",INDEX(リスト!$F:$F,MATCH($K1944,リスト!$E:$E,0))),"")</f>
        <v/>
      </c>
      <c r="U1944" s="2" t="str">
        <f>IF($B1944="","",RIGHT($G1944*1000+200+COUNTIF($G$2:$G1944,$G1944),9))</f>
        <v/>
      </c>
      <c r="V1944" s="2" t="str">
        <f>IF(OR($B1944="",設定!$I$15="",設定!$I$15="独立"),"",IF($M1944="","　－　",IF($L1944="",IF(設定!$I$15="所・名","　－　・"&amp;$M1944,IF(設定!$I$15="所/名","　－　 / "&amp;$M1944,IF(設定!$I$15="(所)名","(　－　) "&amp;$M1944,IF(設定!$I$15="名・所",$M1944&amp;"・　－　",IF(設定!$I$15="名/所",$M1944&amp;" / 　－　",IF(設定!$I$15="名(所)",$M1944&amp;"(　－　)")))))),IF(設定!$I$15="所・名",INDEX(リスト!$S$2:$S$48,MATCH($L1944,リスト!$R$2:$R$48,0))&amp;"・"&amp;$M1944,IF(設定!$I$15="所/名",INDEX(リスト!$S$2:$S$48,MATCH($L1944,リスト!$R$2:$R$48,0))&amp;" / "&amp;$M1944,IF(設定!$I$15="(所)名","("&amp;INDEX(リスト!$S$2:$S$48,MATCH($L1944,リスト!$R$2:$R$48,0))&amp;") "&amp;$M1944,IF(設定!$I$15="名・所",$M1944&amp;"・"&amp;INDEX(リスト!$S$2:$S$48,MATCH($L1944,リスト!$R$2:$R$48,0)),IF(設定!$I$15="名/所",$M1944&amp;" / "&amp;INDEX(リスト!$S$2:$S$48,MATCH($L1944,リスト!$R$2:$R$48,0)),IF(設定!$I$15="名(所)",$M1944&amp;" ("&amp;INDEX(リスト!$S$2:$S$48,MATCH($L1944,リスト!$R$2:$R$48,0))&amp;")")))))))))</f>
        <v/>
      </c>
    </row>
    <row r="1945" spans="15:22" x14ac:dyDescent="0.4">
      <c r="O1945" s="2" t="str">
        <f>IFERROR(IF($B1945="","",INDEX(所属情報!$E:$E,MATCH($A1945,所属情報!$A:$A,0))),"")</f>
        <v/>
      </c>
      <c r="P1945" s="2" t="str">
        <f t="shared" si="90"/>
        <v/>
      </c>
      <c r="Q1945" s="2" t="str">
        <f t="shared" si="91"/>
        <v/>
      </c>
      <c r="R1945" s="2" t="str">
        <f t="shared" si="92"/>
        <v/>
      </c>
      <c r="S1945" s="2" t="str">
        <f>IFERROR(IF($F1945="","",INDEX(リスト!$C:$C,MATCH($F1945,リスト!$B:$B,0))),"")</f>
        <v/>
      </c>
      <c r="T1945" s="2" t="str">
        <f>IFERROR(IF($K1945="","",INDEX(リスト!$F:$F,MATCH($K1945,リスト!$E:$E,0))),"")</f>
        <v/>
      </c>
      <c r="U1945" s="2" t="str">
        <f>IF($B1945="","",RIGHT($G1945*1000+200+COUNTIF($G$2:$G1945,$G1945),9))</f>
        <v/>
      </c>
      <c r="V1945" s="2" t="str">
        <f>IF(OR($B1945="",設定!$I$15="",設定!$I$15="独立"),"",IF($M1945="","　－　",IF($L1945="",IF(設定!$I$15="所・名","　－　・"&amp;$M1945,IF(設定!$I$15="所/名","　－　 / "&amp;$M1945,IF(設定!$I$15="(所)名","(　－　) "&amp;$M1945,IF(設定!$I$15="名・所",$M1945&amp;"・　－　",IF(設定!$I$15="名/所",$M1945&amp;" / 　－　",IF(設定!$I$15="名(所)",$M1945&amp;"(　－　)")))))),IF(設定!$I$15="所・名",INDEX(リスト!$S$2:$S$48,MATCH($L1945,リスト!$R$2:$R$48,0))&amp;"・"&amp;$M1945,IF(設定!$I$15="所/名",INDEX(リスト!$S$2:$S$48,MATCH($L1945,リスト!$R$2:$R$48,0))&amp;" / "&amp;$M1945,IF(設定!$I$15="(所)名","("&amp;INDEX(リスト!$S$2:$S$48,MATCH($L1945,リスト!$R$2:$R$48,0))&amp;") "&amp;$M1945,IF(設定!$I$15="名・所",$M1945&amp;"・"&amp;INDEX(リスト!$S$2:$S$48,MATCH($L1945,リスト!$R$2:$R$48,0)),IF(設定!$I$15="名/所",$M1945&amp;" / "&amp;INDEX(リスト!$S$2:$S$48,MATCH($L1945,リスト!$R$2:$R$48,0)),IF(設定!$I$15="名(所)",$M1945&amp;" ("&amp;INDEX(リスト!$S$2:$S$48,MATCH($L1945,リスト!$R$2:$R$48,0))&amp;")")))))))))</f>
        <v/>
      </c>
    </row>
    <row r="1946" spans="15:22" x14ac:dyDescent="0.4">
      <c r="O1946" s="2" t="str">
        <f>IFERROR(IF($B1946="","",INDEX(所属情報!$E:$E,MATCH($A1946,所属情報!$A:$A,0))),"")</f>
        <v/>
      </c>
      <c r="P1946" s="2" t="str">
        <f t="shared" si="90"/>
        <v/>
      </c>
      <c r="Q1946" s="2" t="str">
        <f t="shared" si="91"/>
        <v/>
      </c>
      <c r="R1946" s="2" t="str">
        <f t="shared" si="92"/>
        <v/>
      </c>
      <c r="S1946" s="2" t="str">
        <f>IFERROR(IF($F1946="","",INDEX(リスト!$C:$C,MATCH($F1946,リスト!$B:$B,0))),"")</f>
        <v/>
      </c>
      <c r="T1946" s="2" t="str">
        <f>IFERROR(IF($K1946="","",INDEX(リスト!$F:$F,MATCH($K1946,リスト!$E:$E,0))),"")</f>
        <v/>
      </c>
      <c r="U1946" s="2" t="str">
        <f>IF($B1946="","",RIGHT($G1946*1000+200+COUNTIF($G$2:$G1946,$G1946),9))</f>
        <v/>
      </c>
      <c r="V1946" s="2" t="str">
        <f>IF(OR($B1946="",設定!$I$15="",設定!$I$15="独立"),"",IF($M1946="","　－　",IF($L1946="",IF(設定!$I$15="所・名","　－　・"&amp;$M1946,IF(設定!$I$15="所/名","　－　 / "&amp;$M1946,IF(設定!$I$15="(所)名","(　－　) "&amp;$M1946,IF(設定!$I$15="名・所",$M1946&amp;"・　－　",IF(設定!$I$15="名/所",$M1946&amp;" / 　－　",IF(設定!$I$15="名(所)",$M1946&amp;"(　－　)")))))),IF(設定!$I$15="所・名",INDEX(リスト!$S$2:$S$48,MATCH($L1946,リスト!$R$2:$R$48,0))&amp;"・"&amp;$M1946,IF(設定!$I$15="所/名",INDEX(リスト!$S$2:$S$48,MATCH($L1946,リスト!$R$2:$R$48,0))&amp;" / "&amp;$M1946,IF(設定!$I$15="(所)名","("&amp;INDEX(リスト!$S$2:$S$48,MATCH($L1946,リスト!$R$2:$R$48,0))&amp;") "&amp;$M1946,IF(設定!$I$15="名・所",$M1946&amp;"・"&amp;INDEX(リスト!$S$2:$S$48,MATCH($L1946,リスト!$R$2:$R$48,0)),IF(設定!$I$15="名/所",$M1946&amp;" / "&amp;INDEX(リスト!$S$2:$S$48,MATCH($L1946,リスト!$R$2:$R$48,0)),IF(設定!$I$15="名(所)",$M1946&amp;" ("&amp;INDEX(リスト!$S$2:$S$48,MATCH($L1946,リスト!$R$2:$R$48,0))&amp;")")))))))))</f>
        <v/>
      </c>
    </row>
    <row r="1947" spans="15:22" x14ac:dyDescent="0.4">
      <c r="O1947" s="2" t="str">
        <f>IFERROR(IF($B1947="","",INDEX(所属情報!$E:$E,MATCH($A1947,所属情報!$A:$A,0))),"")</f>
        <v/>
      </c>
      <c r="P1947" s="2" t="str">
        <f t="shared" si="90"/>
        <v/>
      </c>
      <c r="Q1947" s="2" t="str">
        <f t="shared" si="91"/>
        <v/>
      </c>
      <c r="R1947" s="2" t="str">
        <f t="shared" si="92"/>
        <v/>
      </c>
      <c r="S1947" s="2" t="str">
        <f>IFERROR(IF($F1947="","",INDEX(リスト!$C:$C,MATCH($F1947,リスト!$B:$B,0))),"")</f>
        <v/>
      </c>
      <c r="T1947" s="2" t="str">
        <f>IFERROR(IF($K1947="","",INDEX(リスト!$F:$F,MATCH($K1947,リスト!$E:$E,0))),"")</f>
        <v/>
      </c>
      <c r="U1947" s="2" t="str">
        <f>IF($B1947="","",RIGHT($G1947*1000+200+COUNTIF($G$2:$G1947,$G1947),9))</f>
        <v/>
      </c>
      <c r="V1947" s="2" t="str">
        <f>IF(OR($B1947="",設定!$I$15="",設定!$I$15="独立"),"",IF($M1947="","　－　",IF($L1947="",IF(設定!$I$15="所・名","　－　・"&amp;$M1947,IF(設定!$I$15="所/名","　－　 / "&amp;$M1947,IF(設定!$I$15="(所)名","(　－　) "&amp;$M1947,IF(設定!$I$15="名・所",$M1947&amp;"・　－　",IF(設定!$I$15="名/所",$M1947&amp;" / 　－　",IF(設定!$I$15="名(所)",$M1947&amp;"(　－　)")))))),IF(設定!$I$15="所・名",INDEX(リスト!$S$2:$S$48,MATCH($L1947,リスト!$R$2:$R$48,0))&amp;"・"&amp;$M1947,IF(設定!$I$15="所/名",INDEX(リスト!$S$2:$S$48,MATCH($L1947,リスト!$R$2:$R$48,0))&amp;" / "&amp;$M1947,IF(設定!$I$15="(所)名","("&amp;INDEX(リスト!$S$2:$S$48,MATCH($L1947,リスト!$R$2:$R$48,0))&amp;") "&amp;$M1947,IF(設定!$I$15="名・所",$M1947&amp;"・"&amp;INDEX(リスト!$S$2:$S$48,MATCH($L1947,リスト!$R$2:$R$48,0)),IF(設定!$I$15="名/所",$M1947&amp;" / "&amp;INDEX(リスト!$S$2:$S$48,MATCH($L1947,リスト!$R$2:$R$48,0)),IF(設定!$I$15="名(所)",$M1947&amp;" ("&amp;INDEX(リスト!$S$2:$S$48,MATCH($L1947,リスト!$R$2:$R$48,0))&amp;")")))))))))</f>
        <v/>
      </c>
    </row>
    <row r="1948" spans="15:22" x14ac:dyDescent="0.4">
      <c r="O1948" s="2" t="str">
        <f>IFERROR(IF($B1948="","",INDEX(所属情報!$E:$E,MATCH($A1948,所属情報!$A:$A,0))),"")</f>
        <v/>
      </c>
      <c r="P1948" s="2" t="str">
        <f t="shared" si="90"/>
        <v/>
      </c>
      <c r="Q1948" s="2" t="str">
        <f t="shared" si="91"/>
        <v/>
      </c>
      <c r="R1948" s="2" t="str">
        <f t="shared" si="92"/>
        <v/>
      </c>
      <c r="S1948" s="2" t="str">
        <f>IFERROR(IF($F1948="","",INDEX(リスト!$C:$C,MATCH($F1948,リスト!$B:$B,0))),"")</f>
        <v/>
      </c>
      <c r="T1948" s="2" t="str">
        <f>IFERROR(IF($K1948="","",INDEX(リスト!$F:$F,MATCH($K1948,リスト!$E:$E,0))),"")</f>
        <v/>
      </c>
      <c r="U1948" s="2" t="str">
        <f>IF($B1948="","",RIGHT($G1948*1000+200+COUNTIF($G$2:$G1948,$G1948),9))</f>
        <v/>
      </c>
      <c r="V1948" s="2" t="str">
        <f>IF(OR($B1948="",設定!$I$15="",設定!$I$15="独立"),"",IF($M1948="","　－　",IF($L1948="",IF(設定!$I$15="所・名","　－　・"&amp;$M1948,IF(設定!$I$15="所/名","　－　 / "&amp;$M1948,IF(設定!$I$15="(所)名","(　－　) "&amp;$M1948,IF(設定!$I$15="名・所",$M1948&amp;"・　－　",IF(設定!$I$15="名/所",$M1948&amp;" / 　－　",IF(設定!$I$15="名(所)",$M1948&amp;"(　－　)")))))),IF(設定!$I$15="所・名",INDEX(リスト!$S$2:$S$48,MATCH($L1948,リスト!$R$2:$R$48,0))&amp;"・"&amp;$M1948,IF(設定!$I$15="所/名",INDEX(リスト!$S$2:$S$48,MATCH($L1948,リスト!$R$2:$R$48,0))&amp;" / "&amp;$M1948,IF(設定!$I$15="(所)名","("&amp;INDEX(リスト!$S$2:$S$48,MATCH($L1948,リスト!$R$2:$R$48,0))&amp;") "&amp;$M1948,IF(設定!$I$15="名・所",$M1948&amp;"・"&amp;INDEX(リスト!$S$2:$S$48,MATCH($L1948,リスト!$R$2:$R$48,0)),IF(設定!$I$15="名/所",$M1948&amp;" / "&amp;INDEX(リスト!$S$2:$S$48,MATCH($L1948,リスト!$R$2:$R$48,0)),IF(設定!$I$15="名(所)",$M1948&amp;" ("&amp;INDEX(リスト!$S$2:$S$48,MATCH($L1948,リスト!$R$2:$R$48,0))&amp;")")))))))))</f>
        <v/>
      </c>
    </row>
    <row r="1949" spans="15:22" x14ac:dyDescent="0.4">
      <c r="O1949" s="2" t="str">
        <f>IFERROR(IF($B1949="","",INDEX(所属情報!$E:$E,MATCH($A1949,所属情報!$A:$A,0))),"")</f>
        <v/>
      </c>
      <c r="P1949" s="2" t="str">
        <f t="shared" si="90"/>
        <v/>
      </c>
      <c r="Q1949" s="2" t="str">
        <f t="shared" si="91"/>
        <v/>
      </c>
      <c r="R1949" s="2" t="str">
        <f t="shared" si="92"/>
        <v/>
      </c>
      <c r="S1949" s="2" t="str">
        <f>IFERROR(IF($F1949="","",INDEX(リスト!$C:$C,MATCH($F1949,リスト!$B:$B,0))),"")</f>
        <v/>
      </c>
      <c r="T1949" s="2" t="str">
        <f>IFERROR(IF($K1949="","",INDEX(リスト!$F:$F,MATCH($K1949,リスト!$E:$E,0))),"")</f>
        <v/>
      </c>
      <c r="U1949" s="2" t="str">
        <f>IF($B1949="","",RIGHT($G1949*1000+200+COUNTIF($G$2:$G1949,$G1949),9))</f>
        <v/>
      </c>
      <c r="V1949" s="2" t="str">
        <f>IF(OR($B1949="",設定!$I$15="",設定!$I$15="独立"),"",IF($M1949="","　－　",IF($L1949="",IF(設定!$I$15="所・名","　－　・"&amp;$M1949,IF(設定!$I$15="所/名","　－　 / "&amp;$M1949,IF(設定!$I$15="(所)名","(　－　) "&amp;$M1949,IF(設定!$I$15="名・所",$M1949&amp;"・　－　",IF(設定!$I$15="名/所",$M1949&amp;" / 　－　",IF(設定!$I$15="名(所)",$M1949&amp;"(　－　)")))))),IF(設定!$I$15="所・名",INDEX(リスト!$S$2:$S$48,MATCH($L1949,リスト!$R$2:$R$48,0))&amp;"・"&amp;$M1949,IF(設定!$I$15="所/名",INDEX(リスト!$S$2:$S$48,MATCH($L1949,リスト!$R$2:$R$48,0))&amp;" / "&amp;$M1949,IF(設定!$I$15="(所)名","("&amp;INDEX(リスト!$S$2:$S$48,MATCH($L1949,リスト!$R$2:$R$48,0))&amp;") "&amp;$M1949,IF(設定!$I$15="名・所",$M1949&amp;"・"&amp;INDEX(リスト!$S$2:$S$48,MATCH($L1949,リスト!$R$2:$R$48,0)),IF(設定!$I$15="名/所",$M1949&amp;" / "&amp;INDEX(リスト!$S$2:$S$48,MATCH($L1949,リスト!$R$2:$R$48,0)),IF(設定!$I$15="名(所)",$M1949&amp;" ("&amp;INDEX(リスト!$S$2:$S$48,MATCH($L1949,リスト!$R$2:$R$48,0))&amp;")")))))))))</f>
        <v/>
      </c>
    </row>
    <row r="1950" spans="15:22" x14ac:dyDescent="0.4">
      <c r="O1950" s="2" t="str">
        <f>IFERROR(IF($B1950="","",INDEX(所属情報!$E:$E,MATCH($A1950,所属情報!$A:$A,0))),"")</f>
        <v/>
      </c>
      <c r="P1950" s="2" t="str">
        <f t="shared" si="90"/>
        <v/>
      </c>
      <c r="Q1950" s="2" t="str">
        <f t="shared" si="91"/>
        <v/>
      </c>
      <c r="R1950" s="2" t="str">
        <f t="shared" si="92"/>
        <v/>
      </c>
      <c r="S1950" s="2" t="str">
        <f>IFERROR(IF($F1950="","",INDEX(リスト!$C:$C,MATCH($F1950,リスト!$B:$B,0))),"")</f>
        <v/>
      </c>
      <c r="T1950" s="2" t="str">
        <f>IFERROR(IF($K1950="","",INDEX(リスト!$F:$F,MATCH($K1950,リスト!$E:$E,0))),"")</f>
        <v/>
      </c>
      <c r="U1950" s="2" t="str">
        <f>IF($B1950="","",RIGHT($G1950*1000+200+COUNTIF($G$2:$G1950,$G1950),9))</f>
        <v/>
      </c>
      <c r="V1950" s="2" t="str">
        <f>IF(OR($B1950="",設定!$I$15="",設定!$I$15="独立"),"",IF($M1950="","　－　",IF($L1950="",IF(設定!$I$15="所・名","　－　・"&amp;$M1950,IF(設定!$I$15="所/名","　－　 / "&amp;$M1950,IF(設定!$I$15="(所)名","(　－　) "&amp;$M1950,IF(設定!$I$15="名・所",$M1950&amp;"・　－　",IF(設定!$I$15="名/所",$M1950&amp;" / 　－　",IF(設定!$I$15="名(所)",$M1950&amp;"(　－　)")))))),IF(設定!$I$15="所・名",INDEX(リスト!$S$2:$S$48,MATCH($L1950,リスト!$R$2:$R$48,0))&amp;"・"&amp;$M1950,IF(設定!$I$15="所/名",INDEX(リスト!$S$2:$S$48,MATCH($L1950,リスト!$R$2:$R$48,0))&amp;" / "&amp;$M1950,IF(設定!$I$15="(所)名","("&amp;INDEX(リスト!$S$2:$S$48,MATCH($L1950,リスト!$R$2:$R$48,0))&amp;") "&amp;$M1950,IF(設定!$I$15="名・所",$M1950&amp;"・"&amp;INDEX(リスト!$S$2:$S$48,MATCH($L1950,リスト!$R$2:$R$48,0)),IF(設定!$I$15="名/所",$M1950&amp;" / "&amp;INDEX(リスト!$S$2:$S$48,MATCH($L1950,リスト!$R$2:$R$48,0)),IF(設定!$I$15="名(所)",$M1950&amp;" ("&amp;INDEX(リスト!$S$2:$S$48,MATCH($L1950,リスト!$R$2:$R$48,0))&amp;")")))))))))</f>
        <v/>
      </c>
    </row>
    <row r="1951" spans="15:22" x14ac:dyDescent="0.4">
      <c r="O1951" s="2" t="str">
        <f>IFERROR(IF($B1951="","",INDEX(所属情報!$E:$E,MATCH($A1951,所属情報!$A:$A,0))),"")</f>
        <v/>
      </c>
      <c r="P1951" s="2" t="str">
        <f t="shared" si="90"/>
        <v/>
      </c>
      <c r="Q1951" s="2" t="str">
        <f t="shared" si="91"/>
        <v/>
      </c>
      <c r="R1951" s="2" t="str">
        <f t="shared" si="92"/>
        <v/>
      </c>
      <c r="S1951" s="2" t="str">
        <f>IFERROR(IF($F1951="","",INDEX(リスト!$C:$C,MATCH($F1951,リスト!$B:$B,0))),"")</f>
        <v/>
      </c>
      <c r="T1951" s="2" t="str">
        <f>IFERROR(IF($K1951="","",INDEX(リスト!$F:$F,MATCH($K1951,リスト!$E:$E,0))),"")</f>
        <v/>
      </c>
      <c r="U1951" s="2" t="str">
        <f>IF($B1951="","",RIGHT($G1951*1000+200+COUNTIF($G$2:$G1951,$G1951),9))</f>
        <v/>
      </c>
      <c r="V1951" s="2" t="str">
        <f>IF(OR($B1951="",設定!$I$15="",設定!$I$15="独立"),"",IF($M1951="","　－　",IF($L1951="",IF(設定!$I$15="所・名","　－　・"&amp;$M1951,IF(設定!$I$15="所/名","　－　 / "&amp;$M1951,IF(設定!$I$15="(所)名","(　－　) "&amp;$M1951,IF(設定!$I$15="名・所",$M1951&amp;"・　－　",IF(設定!$I$15="名/所",$M1951&amp;" / 　－　",IF(設定!$I$15="名(所)",$M1951&amp;"(　－　)")))))),IF(設定!$I$15="所・名",INDEX(リスト!$S$2:$S$48,MATCH($L1951,リスト!$R$2:$R$48,0))&amp;"・"&amp;$M1951,IF(設定!$I$15="所/名",INDEX(リスト!$S$2:$S$48,MATCH($L1951,リスト!$R$2:$R$48,0))&amp;" / "&amp;$M1951,IF(設定!$I$15="(所)名","("&amp;INDEX(リスト!$S$2:$S$48,MATCH($L1951,リスト!$R$2:$R$48,0))&amp;") "&amp;$M1951,IF(設定!$I$15="名・所",$M1951&amp;"・"&amp;INDEX(リスト!$S$2:$S$48,MATCH($L1951,リスト!$R$2:$R$48,0)),IF(設定!$I$15="名/所",$M1951&amp;" / "&amp;INDEX(リスト!$S$2:$S$48,MATCH($L1951,リスト!$R$2:$R$48,0)),IF(設定!$I$15="名(所)",$M1951&amp;" ("&amp;INDEX(リスト!$S$2:$S$48,MATCH($L1951,リスト!$R$2:$R$48,0))&amp;")")))))))))</f>
        <v/>
      </c>
    </row>
    <row r="1952" spans="15:22" x14ac:dyDescent="0.4">
      <c r="O1952" s="2" t="str">
        <f>IFERROR(IF($B1952="","",INDEX(所属情報!$E:$E,MATCH($A1952,所属情報!$A:$A,0))),"")</f>
        <v/>
      </c>
      <c r="P1952" s="2" t="str">
        <f t="shared" si="90"/>
        <v/>
      </c>
      <c r="Q1952" s="2" t="str">
        <f t="shared" si="91"/>
        <v/>
      </c>
      <c r="R1952" s="2" t="str">
        <f t="shared" si="92"/>
        <v/>
      </c>
      <c r="S1952" s="2" t="str">
        <f>IFERROR(IF($F1952="","",INDEX(リスト!$C:$C,MATCH($F1952,リスト!$B:$B,0))),"")</f>
        <v/>
      </c>
      <c r="T1952" s="2" t="str">
        <f>IFERROR(IF($K1952="","",INDEX(リスト!$F:$F,MATCH($K1952,リスト!$E:$E,0))),"")</f>
        <v/>
      </c>
      <c r="U1952" s="2" t="str">
        <f>IF($B1952="","",RIGHT($G1952*1000+200+COUNTIF($G$2:$G1952,$G1952),9))</f>
        <v/>
      </c>
      <c r="V1952" s="2" t="str">
        <f>IF(OR($B1952="",設定!$I$15="",設定!$I$15="独立"),"",IF($M1952="","　－　",IF($L1952="",IF(設定!$I$15="所・名","　－　・"&amp;$M1952,IF(設定!$I$15="所/名","　－　 / "&amp;$M1952,IF(設定!$I$15="(所)名","(　－　) "&amp;$M1952,IF(設定!$I$15="名・所",$M1952&amp;"・　－　",IF(設定!$I$15="名/所",$M1952&amp;" / 　－　",IF(設定!$I$15="名(所)",$M1952&amp;"(　－　)")))))),IF(設定!$I$15="所・名",INDEX(リスト!$S$2:$S$48,MATCH($L1952,リスト!$R$2:$R$48,0))&amp;"・"&amp;$M1952,IF(設定!$I$15="所/名",INDEX(リスト!$S$2:$S$48,MATCH($L1952,リスト!$R$2:$R$48,0))&amp;" / "&amp;$M1952,IF(設定!$I$15="(所)名","("&amp;INDEX(リスト!$S$2:$S$48,MATCH($L1952,リスト!$R$2:$R$48,0))&amp;") "&amp;$M1952,IF(設定!$I$15="名・所",$M1952&amp;"・"&amp;INDEX(リスト!$S$2:$S$48,MATCH($L1952,リスト!$R$2:$R$48,0)),IF(設定!$I$15="名/所",$M1952&amp;" / "&amp;INDEX(リスト!$S$2:$S$48,MATCH($L1952,リスト!$R$2:$R$48,0)),IF(設定!$I$15="名(所)",$M1952&amp;" ("&amp;INDEX(リスト!$S$2:$S$48,MATCH($L1952,リスト!$R$2:$R$48,0))&amp;")")))))))))</f>
        <v/>
      </c>
    </row>
    <row r="1953" spans="15:22" x14ac:dyDescent="0.4">
      <c r="O1953" s="2" t="str">
        <f>IFERROR(IF($B1953="","",INDEX(所属情報!$E:$E,MATCH($A1953,所属情報!$A:$A,0))),"")</f>
        <v/>
      </c>
      <c r="P1953" s="2" t="str">
        <f t="shared" si="90"/>
        <v/>
      </c>
      <c r="Q1953" s="2" t="str">
        <f t="shared" si="91"/>
        <v/>
      </c>
      <c r="R1953" s="2" t="str">
        <f t="shared" si="92"/>
        <v/>
      </c>
      <c r="S1953" s="2" t="str">
        <f>IFERROR(IF($F1953="","",INDEX(リスト!$C:$C,MATCH($F1953,リスト!$B:$B,0))),"")</f>
        <v/>
      </c>
      <c r="T1953" s="2" t="str">
        <f>IFERROR(IF($K1953="","",INDEX(リスト!$F:$F,MATCH($K1953,リスト!$E:$E,0))),"")</f>
        <v/>
      </c>
      <c r="U1953" s="2" t="str">
        <f>IF($B1953="","",RIGHT($G1953*1000+200+COUNTIF($G$2:$G1953,$G1953),9))</f>
        <v/>
      </c>
      <c r="V1953" s="2" t="str">
        <f>IF(OR($B1953="",設定!$I$15="",設定!$I$15="独立"),"",IF($M1953="","　－　",IF($L1953="",IF(設定!$I$15="所・名","　－　・"&amp;$M1953,IF(設定!$I$15="所/名","　－　 / "&amp;$M1953,IF(設定!$I$15="(所)名","(　－　) "&amp;$M1953,IF(設定!$I$15="名・所",$M1953&amp;"・　－　",IF(設定!$I$15="名/所",$M1953&amp;" / 　－　",IF(設定!$I$15="名(所)",$M1953&amp;"(　－　)")))))),IF(設定!$I$15="所・名",INDEX(リスト!$S$2:$S$48,MATCH($L1953,リスト!$R$2:$R$48,0))&amp;"・"&amp;$M1953,IF(設定!$I$15="所/名",INDEX(リスト!$S$2:$S$48,MATCH($L1953,リスト!$R$2:$R$48,0))&amp;" / "&amp;$M1953,IF(設定!$I$15="(所)名","("&amp;INDEX(リスト!$S$2:$S$48,MATCH($L1953,リスト!$R$2:$R$48,0))&amp;") "&amp;$M1953,IF(設定!$I$15="名・所",$M1953&amp;"・"&amp;INDEX(リスト!$S$2:$S$48,MATCH($L1953,リスト!$R$2:$R$48,0)),IF(設定!$I$15="名/所",$M1953&amp;" / "&amp;INDEX(リスト!$S$2:$S$48,MATCH($L1953,リスト!$R$2:$R$48,0)),IF(設定!$I$15="名(所)",$M1953&amp;" ("&amp;INDEX(リスト!$S$2:$S$48,MATCH($L1953,リスト!$R$2:$R$48,0))&amp;")")))))))))</f>
        <v/>
      </c>
    </row>
    <row r="1954" spans="15:22" x14ac:dyDescent="0.4">
      <c r="O1954" s="2" t="str">
        <f>IFERROR(IF($B1954="","",INDEX(所属情報!$E:$E,MATCH($A1954,所属情報!$A:$A,0))),"")</f>
        <v/>
      </c>
      <c r="P1954" s="2" t="str">
        <f t="shared" si="90"/>
        <v/>
      </c>
      <c r="Q1954" s="2" t="str">
        <f t="shared" si="91"/>
        <v/>
      </c>
      <c r="R1954" s="2" t="str">
        <f t="shared" si="92"/>
        <v/>
      </c>
      <c r="S1954" s="2" t="str">
        <f>IFERROR(IF($F1954="","",INDEX(リスト!$C:$C,MATCH($F1954,リスト!$B:$B,0))),"")</f>
        <v/>
      </c>
      <c r="T1954" s="2" t="str">
        <f>IFERROR(IF($K1954="","",INDEX(リスト!$F:$F,MATCH($K1954,リスト!$E:$E,0))),"")</f>
        <v/>
      </c>
      <c r="U1954" s="2" t="str">
        <f>IF($B1954="","",RIGHT($G1954*1000+200+COUNTIF($G$2:$G1954,$G1954),9))</f>
        <v/>
      </c>
      <c r="V1954" s="2" t="str">
        <f>IF(OR($B1954="",設定!$I$15="",設定!$I$15="独立"),"",IF($M1954="","　－　",IF($L1954="",IF(設定!$I$15="所・名","　－　・"&amp;$M1954,IF(設定!$I$15="所/名","　－　 / "&amp;$M1954,IF(設定!$I$15="(所)名","(　－　) "&amp;$M1954,IF(設定!$I$15="名・所",$M1954&amp;"・　－　",IF(設定!$I$15="名/所",$M1954&amp;" / 　－　",IF(設定!$I$15="名(所)",$M1954&amp;"(　－　)")))))),IF(設定!$I$15="所・名",INDEX(リスト!$S$2:$S$48,MATCH($L1954,リスト!$R$2:$R$48,0))&amp;"・"&amp;$M1954,IF(設定!$I$15="所/名",INDEX(リスト!$S$2:$S$48,MATCH($L1954,リスト!$R$2:$R$48,0))&amp;" / "&amp;$M1954,IF(設定!$I$15="(所)名","("&amp;INDEX(リスト!$S$2:$S$48,MATCH($L1954,リスト!$R$2:$R$48,0))&amp;") "&amp;$M1954,IF(設定!$I$15="名・所",$M1954&amp;"・"&amp;INDEX(リスト!$S$2:$S$48,MATCH($L1954,リスト!$R$2:$R$48,0)),IF(設定!$I$15="名/所",$M1954&amp;" / "&amp;INDEX(リスト!$S$2:$S$48,MATCH($L1954,リスト!$R$2:$R$48,0)),IF(設定!$I$15="名(所)",$M1954&amp;" ("&amp;INDEX(リスト!$S$2:$S$48,MATCH($L1954,リスト!$R$2:$R$48,0))&amp;")")))))))))</f>
        <v/>
      </c>
    </row>
    <row r="1955" spans="15:22" x14ac:dyDescent="0.4">
      <c r="O1955" s="2" t="str">
        <f>IFERROR(IF($B1955="","",INDEX(所属情報!$E:$E,MATCH($A1955,所属情報!$A:$A,0))),"")</f>
        <v/>
      </c>
      <c r="P1955" s="2" t="str">
        <f t="shared" si="90"/>
        <v/>
      </c>
      <c r="Q1955" s="2" t="str">
        <f t="shared" si="91"/>
        <v/>
      </c>
      <c r="R1955" s="2" t="str">
        <f t="shared" si="92"/>
        <v/>
      </c>
      <c r="S1955" s="2" t="str">
        <f>IFERROR(IF($F1955="","",INDEX(リスト!$C:$C,MATCH($F1955,リスト!$B:$B,0))),"")</f>
        <v/>
      </c>
      <c r="T1955" s="2" t="str">
        <f>IFERROR(IF($K1955="","",INDEX(リスト!$F:$F,MATCH($K1955,リスト!$E:$E,0))),"")</f>
        <v/>
      </c>
      <c r="U1955" s="2" t="str">
        <f>IF($B1955="","",RIGHT($G1955*1000+200+COUNTIF($G$2:$G1955,$G1955),9))</f>
        <v/>
      </c>
      <c r="V1955" s="2" t="str">
        <f>IF(OR($B1955="",設定!$I$15="",設定!$I$15="独立"),"",IF($M1955="","　－　",IF($L1955="",IF(設定!$I$15="所・名","　－　・"&amp;$M1955,IF(設定!$I$15="所/名","　－　 / "&amp;$M1955,IF(設定!$I$15="(所)名","(　－　) "&amp;$M1955,IF(設定!$I$15="名・所",$M1955&amp;"・　－　",IF(設定!$I$15="名/所",$M1955&amp;" / 　－　",IF(設定!$I$15="名(所)",$M1955&amp;"(　－　)")))))),IF(設定!$I$15="所・名",INDEX(リスト!$S$2:$S$48,MATCH($L1955,リスト!$R$2:$R$48,0))&amp;"・"&amp;$M1955,IF(設定!$I$15="所/名",INDEX(リスト!$S$2:$S$48,MATCH($L1955,リスト!$R$2:$R$48,0))&amp;" / "&amp;$M1955,IF(設定!$I$15="(所)名","("&amp;INDEX(リスト!$S$2:$S$48,MATCH($L1955,リスト!$R$2:$R$48,0))&amp;") "&amp;$M1955,IF(設定!$I$15="名・所",$M1955&amp;"・"&amp;INDEX(リスト!$S$2:$S$48,MATCH($L1955,リスト!$R$2:$R$48,0)),IF(設定!$I$15="名/所",$M1955&amp;" / "&amp;INDEX(リスト!$S$2:$S$48,MATCH($L1955,リスト!$R$2:$R$48,0)),IF(設定!$I$15="名(所)",$M1955&amp;" ("&amp;INDEX(リスト!$S$2:$S$48,MATCH($L1955,リスト!$R$2:$R$48,0))&amp;")")))))))))</f>
        <v/>
      </c>
    </row>
    <row r="1956" spans="15:22" x14ac:dyDescent="0.4">
      <c r="O1956" s="2" t="str">
        <f>IFERROR(IF($B1956="","",INDEX(所属情報!$E:$E,MATCH($A1956,所属情報!$A:$A,0))),"")</f>
        <v/>
      </c>
      <c r="P1956" s="2" t="str">
        <f t="shared" si="90"/>
        <v/>
      </c>
      <c r="Q1956" s="2" t="str">
        <f t="shared" si="91"/>
        <v/>
      </c>
      <c r="R1956" s="2" t="str">
        <f t="shared" si="92"/>
        <v/>
      </c>
      <c r="S1956" s="2" t="str">
        <f>IFERROR(IF($F1956="","",INDEX(リスト!$C:$C,MATCH($F1956,リスト!$B:$B,0))),"")</f>
        <v/>
      </c>
      <c r="T1956" s="2" t="str">
        <f>IFERROR(IF($K1956="","",INDEX(リスト!$F:$F,MATCH($K1956,リスト!$E:$E,0))),"")</f>
        <v/>
      </c>
      <c r="U1956" s="2" t="str">
        <f>IF($B1956="","",RIGHT($G1956*1000+200+COUNTIF($G$2:$G1956,$G1956),9))</f>
        <v/>
      </c>
      <c r="V1956" s="2" t="str">
        <f>IF(OR($B1956="",設定!$I$15="",設定!$I$15="独立"),"",IF($M1956="","　－　",IF($L1956="",IF(設定!$I$15="所・名","　－　・"&amp;$M1956,IF(設定!$I$15="所/名","　－　 / "&amp;$M1956,IF(設定!$I$15="(所)名","(　－　) "&amp;$M1956,IF(設定!$I$15="名・所",$M1956&amp;"・　－　",IF(設定!$I$15="名/所",$M1956&amp;" / 　－　",IF(設定!$I$15="名(所)",$M1956&amp;"(　－　)")))))),IF(設定!$I$15="所・名",INDEX(リスト!$S$2:$S$48,MATCH($L1956,リスト!$R$2:$R$48,0))&amp;"・"&amp;$M1956,IF(設定!$I$15="所/名",INDEX(リスト!$S$2:$S$48,MATCH($L1956,リスト!$R$2:$R$48,0))&amp;" / "&amp;$M1956,IF(設定!$I$15="(所)名","("&amp;INDEX(リスト!$S$2:$S$48,MATCH($L1956,リスト!$R$2:$R$48,0))&amp;") "&amp;$M1956,IF(設定!$I$15="名・所",$M1956&amp;"・"&amp;INDEX(リスト!$S$2:$S$48,MATCH($L1956,リスト!$R$2:$R$48,0)),IF(設定!$I$15="名/所",$M1956&amp;" / "&amp;INDEX(リスト!$S$2:$S$48,MATCH($L1956,リスト!$R$2:$R$48,0)),IF(設定!$I$15="名(所)",$M1956&amp;" ("&amp;INDEX(リスト!$S$2:$S$48,MATCH($L1956,リスト!$R$2:$R$48,0))&amp;")")))))))))</f>
        <v/>
      </c>
    </row>
    <row r="1957" spans="15:22" x14ac:dyDescent="0.4">
      <c r="O1957" s="2" t="str">
        <f>IFERROR(IF($B1957="","",INDEX(所属情報!$E:$E,MATCH($A1957,所属情報!$A:$A,0))),"")</f>
        <v/>
      </c>
      <c r="P1957" s="2" t="str">
        <f t="shared" si="90"/>
        <v/>
      </c>
      <c r="Q1957" s="2" t="str">
        <f t="shared" si="91"/>
        <v/>
      </c>
      <c r="R1957" s="2" t="str">
        <f t="shared" si="92"/>
        <v/>
      </c>
      <c r="S1957" s="2" t="str">
        <f>IFERROR(IF($F1957="","",INDEX(リスト!$C:$C,MATCH($F1957,リスト!$B:$B,0))),"")</f>
        <v/>
      </c>
      <c r="T1957" s="2" t="str">
        <f>IFERROR(IF($K1957="","",INDEX(リスト!$F:$F,MATCH($K1957,リスト!$E:$E,0))),"")</f>
        <v/>
      </c>
      <c r="U1957" s="2" t="str">
        <f>IF($B1957="","",RIGHT($G1957*1000+200+COUNTIF($G$2:$G1957,$G1957),9))</f>
        <v/>
      </c>
      <c r="V1957" s="2" t="str">
        <f>IF(OR($B1957="",設定!$I$15="",設定!$I$15="独立"),"",IF($M1957="","　－　",IF($L1957="",IF(設定!$I$15="所・名","　－　・"&amp;$M1957,IF(設定!$I$15="所/名","　－　 / "&amp;$M1957,IF(設定!$I$15="(所)名","(　－　) "&amp;$M1957,IF(設定!$I$15="名・所",$M1957&amp;"・　－　",IF(設定!$I$15="名/所",$M1957&amp;" / 　－　",IF(設定!$I$15="名(所)",$M1957&amp;"(　－　)")))))),IF(設定!$I$15="所・名",INDEX(リスト!$S$2:$S$48,MATCH($L1957,リスト!$R$2:$R$48,0))&amp;"・"&amp;$M1957,IF(設定!$I$15="所/名",INDEX(リスト!$S$2:$S$48,MATCH($L1957,リスト!$R$2:$R$48,0))&amp;" / "&amp;$M1957,IF(設定!$I$15="(所)名","("&amp;INDEX(リスト!$S$2:$S$48,MATCH($L1957,リスト!$R$2:$R$48,0))&amp;") "&amp;$M1957,IF(設定!$I$15="名・所",$M1957&amp;"・"&amp;INDEX(リスト!$S$2:$S$48,MATCH($L1957,リスト!$R$2:$R$48,0)),IF(設定!$I$15="名/所",$M1957&amp;" / "&amp;INDEX(リスト!$S$2:$S$48,MATCH($L1957,リスト!$R$2:$R$48,0)),IF(設定!$I$15="名(所)",$M1957&amp;" ("&amp;INDEX(リスト!$S$2:$S$48,MATCH($L1957,リスト!$R$2:$R$48,0))&amp;")")))))))))</f>
        <v/>
      </c>
    </row>
    <row r="1958" spans="15:22" x14ac:dyDescent="0.4">
      <c r="O1958" s="2" t="str">
        <f>IFERROR(IF($B1958="","",INDEX(所属情報!$E:$E,MATCH($A1958,所属情報!$A:$A,0))),"")</f>
        <v/>
      </c>
      <c r="P1958" s="2" t="str">
        <f t="shared" si="90"/>
        <v/>
      </c>
      <c r="Q1958" s="2" t="str">
        <f t="shared" si="91"/>
        <v/>
      </c>
      <c r="R1958" s="2" t="str">
        <f t="shared" si="92"/>
        <v/>
      </c>
      <c r="S1958" s="2" t="str">
        <f>IFERROR(IF($F1958="","",INDEX(リスト!$C:$C,MATCH($F1958,リスト!$B:$B,0))),"")</f>
        <v/>
      </c>
      <c r="T1958" s="2" t="str">
        <f>IFERROR(IF($K1958="","",INDEX(リスト!$F:$F,MATCH($K1958,リスト!$E:$E,0))),"")</f>
        <v/>
      </c>
      <c r="U1958" s="2" t="str">
        <f>IF($B1958="","",RIGHT($G1958*1000+200+COUNTIF($G$2:$G1958,$G1958),9))</f>
        <v/>
      </c>
      <c r="V1958" s="2" t="str">
        <f>IF(OR($B1958="",設定!$I$15="",設定!$I$15="独立"),"",IF($M1958="","　－　",IF($L1958="",IF(設定!$I$15="所・名","　－　・"&amp;$M1958,IF(設定!$I$15="所/名","　－　 / "&amp;$M1958,IF(設定!$I$15="(所)名","(　－　) "&amp;$M1958,IF(設定!$I$15="名・所",$M1958&amp;"・　－　",IF(設定!$I$15="名/所",$M1958&amp;" / 　－　",IF(設定!$I$15="名(所)",$M1958&amp;"(　－　)")))))),IF(設定!$I$15="所・名",INDEX(リスト!$S$2:$S$48,MATCH($L1958,リスト!$R$2:$R$48,0))&amp;"・"&amp;$M1958,IF(設定!$I$15="所/名",INDEX(リスト!$S$2:$S$48,MATCH($L1958,リスト!$R$2:$R$48,0))&amp;" / "&amp;$M1958,IF(設定!$I$15="(所)名","("&amp;INDEX(リスト!$S$2:$S$48,MATCH($L1958,リスト!$R$2:$R$48,0))&amp;") "&amp;$M1958,IF(設定!$I$15="名・所",$M1958&amp;"・"&amp;INDEX(リスト!$S$2:$S$48,MATCH($L1958,リスト!$R$2:$R$48,0)),IF(設定!$I$15="名/所",$M1958&amp;" / "&amp;INDEX(リスト!$S$2:$S$48,MATCH($L1958,リスト!$R$2:$R$48,0)),IF(設定!$I$15="名(所)",$M1958&amp;" ("&amp;INDEX(リスト!$S$2:$S$48,MATCH($L1958,リスト!$R$2:$R$48,0))&amp;")")))))))))</f>
        <v/>
      </c>
    </row>
    <row r="1959" spans="15:22" x14ac:dyDescent="0.4">
      <c r="O1959" s="2" t="str">
        <f>IFERROR(IF($B1959="","",INDEX(所属情報!$E:$E,MATCH($A1959,所属情報!$A:$A,0))),"")</f>
        <v/>
      </c>
      <c r="P1959" s="2" t="str">
        <f t="shared" si="90"/>
        <v/>
      </c>
      <c r="Q1959" s="2" t="str">
        <f t="shared" si="91"/>
        <v/>
      </c>
      <c r="R1959" s="2" t="str">
        <f t="shared" si="92"/>
        <v/>
      </c>
      <c r="S1959" s="2" t="str">
        <f>IFERROR(IF($F1959="","",INDEX(リスト!$C:$C,MATCH($F1959,リスト!$B:$B,0))),"")</f>
        <v/>
      </c>
      <c r="T1959" s="2" t="str">
        <f>IFERROR(IF($K1959="","",INDEX(リスト!$F:$F,MATCH($K1959,リスト!$E:$E,0))),"")</f>
        <v/>
      </c>
      <c r="U1959" s="2" t="str">
        <f>IF($B1959="","",RIGHT($G1959*1000+200+COUNTIF($G$2:$G1959,$G1959),9))</f>
        <v/>
      </c>
      <c r="V1959" s="2" t="str">
        <f>IF(OR($B1959="",設定!$I$15="",設定!$I$15="独立"),"",IF($M1959="","　－　",IF($L1959="",IF(設定!$I$15="所・名","　－　・"&amp;$M1959,IF(設定!$I$15="所/名","　－　 / "&amp;$M1959,IF(設定!$I$15="(所)名","(　－　) "&amp;$M1959,IF(設定!$I$15="名・所",$M1959&amp;"・　－　",IF(設定!$I$15="名/所",$M1959&amp;" / 　－　",IF(設定!$I$15="名(所)",$M1959&amp;"(　－　)")))))),IF(設定!$I$15="所・名",INDEX(リスト!$S$2:$S$48,MATCH($L1959,リスト!$R$2:$R$48,0))&amp;"・"&amp;$M1959,IF(設定!$I$15="所/名",INDEX(リスト!$S$2:$S$48,MATCH($L1959,リスト!$R$2:$R$48,0))&amp;" / "&amp;$M1959,IF(設定!$I$15="(所)名","("&amp;INDEX(リスト!$S$2:$S$48,MATCH($L1959,リスト!$R$2:$R$48,0))&amp;") "&amp;$M1959,IF(設定!$I$15="名・所",$M1959&amp;"・"&amp;INDEX(リスト!$S$2:$S$48,MATCH($L1959,リスト!$R$2:$R$48,0)),IF(設定!$I$15="名/所",$M1959&amp;" / "&amp;INDEX(リスト!$S$2:$S$48,MATCH($L1959,リスト!$R$2:$R$48,0)),IF(設定!$I$15="名(所)",$M1959&amp;" ("&amp;INDEX(リスト!$S$2:$S$48,MATCH($L1959,リスト!$R$2:$R$48,0))&amp;")")))))))))</f>
        <v/>
      </c>
    </row>
    <row r="1960" spans="15:22" x14ac:dyDescent="0.4">
      <c r="O1960" s="2" t="str">
        <f>IFERROR(IF($B1960="","",INDEX(所属情報!$E:$E,MATCH($A1960,所属情報!$A:$A,0))),"")</f>
        <v/>
      </c>
      <c r="P1960" s="2" t="str">
        <f t="shared" si="90"/>
        <v/>
      </c>
      <c r="Q1960" s="2" t="str">
        <f t="shared" si="91"/>
        <v/>
      </c>
      <c r="R1960" s="2" t="str">
        <f t="shared" si="92"/>
        <v/>
      </c>
      <c r="S1960" s="2" t="str">
        <f>IFERROR(IF($F1960="","",INDEX(リスト!$C:$C,MATCH($F1960,リスト!$B:$B,0))),"")</f>
        <v/>
      </c>
      <c r="T1960" s="2" t="str">
        <f>IFERROR(IF($K1960="","",INDEX(リスト!$F:$F,MATCH($K1960,リスト!$E:$E,0))),"")</f>
        <v/>
      </c>
      <c r="U1960" s="2" t="str">
        <f>IF($B1960="","",RIGHT($G1960*1000+200+COUNTIF($G$2:$G1960,$G1960),9))</f>
        <v/>
      </c>
      <c r="V1960" s="2" t="str">
        <f>IF(OR($B1960="",設定!$I$15="",設定!$I$15="独立"),"",IF($M1960="","　－　",IF($L1960="",IF(設定!$I$15="所・名","　－　・"&amp;$M1960,IF(設定!$I$15="所/名","　－　 / "&amp;$M1960,IF(設定!$I$15="(所)名","(　－　) "&amp;$M1960,IF(設定!$I$15="名・所",$M1960&amp;"・　－　",IF(設定!$I$15="名/所",$M1960&amp;" / 　－　",IF(設定!$I$15="名(所)",$M1960&amp;"(　－　)")))))),IF(設定!$I$15="所・名",INDEX(リスト!$S$2:$S$48,MATCH($L1960,リスト!$R$2:$R$48,0))&amp;"・"&amp;$M1960,IF(設定!$I$15="所/名",INDEX(リスト!$S$2:$S$48,MATCH($L1960,リスト!$R$2:$R$48,0))&amp;" / "&amp;$M1960,IF(設定!$I$15="(所)名","("&amp;INDEX(リスト!$S$2:$S$48,MATCH($L1960,リスト!$R$2:$R$48,0))&amp;") "&amp;$M1960,IF(設定!$I$15="名・所",$M1960&amp;"・"&amp;INDEX(リスト!$S$2:$S$48,MATCH($L1960,リスト!$R$2:$R$48,0)),IF(設定!$I$15="名/所",$M1960&amp;" / "&amp;INDEX(リスト!$S$2:$S$48,MATCH($L1960,リスト!$R$2:$R$48,0)),IF(設定!$I$15="名(所)",$M1960&amp;" ("&amp;INDEX(リスト!$S$2:$S$48,MATCH($L1960,リスト!$R$2:$R$48,0))&amp;")")))))))))</f>
        <v/>
      </c>
    </row>
    <row r="1961" spans="15:22" x14ac:dyDescent="0.4">
      <c r="O1961" s="2" t="str">
        <f>IFERROR(IF($B1961="","",INDEX(所属情報!$E:$E,MATCH($A1961,所属情報!$A:$A,0))),"")</f>
        <v/>
      </c>
      <c r="P1961" s="2" t="str">
        <f t="shared" si="90"/>
        <v/>
      </c>
      <c r="Q1961" s="2" t="str">
        <f t="shared" si="91"/>
        <v/>
      </c>
      <c r="R1961" s="2" t="str">
        <f t="shared" si="92"/>
        <v/>
      </c>
      <c r="S1961" s="2" t="str">
        <f>IFERROR(IF($F1961="","",INDEX(リスト!$C:$C,MATCH($F1961,リスト!$B:$B,0))),"")</f>
        <v/>
      </c>
      <c r="T1961" s="2" t="str">
        <f>IFERROR(IF($K1961="","",INDEX(リスト!$F:$F,MATCH($K1961,リスト!$E:$E,0))),"")</f>
        <v/>
      </c>
      <c r="U1961" s="2" t="str">
        <f>IF($B1961="","",RIGHT($G1961*1000+200+COUNTIF($G$2:$G1961,$G1961),9))</f>
        <v/>
      </c>
      <c r="V1961" s="2" t="str">
        <f>IF(OR($B1961="",設定!$I$15="",設定!$I$15="独立"),"",IF($M1961="","　－　",IF($L1961="",IF(設定!$I$15="所・名","　－　・"&amp;$M1961,IF(設定!$I$15="所/名","　－　 / "&amp;$M1961,IF(設定!$I$15="(所)名","(　－　) "&amp;$M1961,IF(設定!$I$15="名・所",$M1961&amp;"・　－　",IF(設定!$I$15="名/所",$M1961&amp;" / 　－　",IF(設定!$I$15="名(所)",$M1961&amp;"(　－　)")))))),IF(設定!$I$15="所・名",INDEX(リスト!$S$2:$S$48,MATCH($L1961,リスト!$R$2:$R$48,0))&amp;"・"&amp;$M1961,IF(設定!$I$15="所/名",INDEX(リスト!$S$2:$S$48,MATCH($L1961,リスト!$R$2:$R$48,0))&amp;" / "&amp;$M1961,IF(設定!$I$15="(所)名","("&amp;INDEX(リスト!$S$2:$S$48,MATCH($L1961,リスト!$R$2:$R$48,0))&amp;") "&amp;$M1961,IF(設定!$I$15="名・所",$M1961&amp;"・"&amp;INDEX(リスト!$S$2:$S$48,MATCH($L1961,リスト!$R$2:$R$48,0)),IF(設定!$I$15="名/所",$M1961&amp;" / "&amp;INDEX(リスト!$S$2:$S$48,MATCH($L1961,リスト!$R$2:$R$48,0)),IF(設定!$I$15="名(所)",$M1961&amp;" ("&amp;INDEX(リスト!$S$2:$S$48,MATCH($L1961,リスト!$R$2:$R$48,0))&amp;")")))))))))</f>
        <v/>
      </c>
    </row>
    <row r="1962" spans="15:22" x14ac:dyDescent="0.4">
      <c r="O1962" s="2" t="str">
        <f>IFERROR(IF($B1962="","",INDEX(所属情報!$E:$E,MATCH($A1962,所属情報!$A:$A,0))),"")</f>
        <v/>
      </c>
      <c r="P1962" s="2" t="str">
        <f t="shared" si="90"/>
        <v/>
      </c>
      <c r="Q1962" s="2" t="str">
        <f t="shared" si="91"/>
        <v/>
      </c>
      <c r="R1962" s="2" t="str">
        <f t="shared" si="92"/>
        <v/>
      </c>
      <c r="S1962" s="2" t="str">
        <f>IFERROR(IF($F1962="","",INDEX(リスト!$C:$C,MATCH($F1962,リスト!$B:$B,0))),"")</f>
        <v/>
      </c>
      <c r="T1962" s="2" t="str">
        <f>IFERROR(IF($K1962="","",INDEX(リスト!$F:$F,MATCH($K1962,リスト!$E:$E,0))),"")</f>
        <v/>
      </c>
      <c r="U1962" s="2" t="str">
        <f>IF($B1962="","",RIGHT($G1962*1000+200+COUNTIF($G$2:$G1962,$G1962),9))</f>
        <v/>
      </c>
      <c r="V1962" s="2" t="str">
        <f>IF(OR($B1962="",設定!$I$15="",設定!$I$15="独立"),"",IF($M1962="","　－　",IF($L1962="",IF(設定!$I$15="所・名","　－　・"&amp;$M1962,IF(設定!$I$15="所/名","　－　 / "&amp;$M1962,IF(設定!$I$15="(所)名","(　－　) "&amp;$M1962,IF(設定!$I$15="名・所",$M1962&amp;"・　－　",IF(設定!$I$15="名/所",$M1962&amp;" / 　－　",IF(設定!$I$15="名(所)",$M1962&amp;"(　－　)")))))),IF(設定!$I$15="所・名",INDEX(リスト!$S$2:$S$48,MATCH($L1962,リスト!$R$2:$R$48,0))&amp;"・"&amp;$M1962,IF(設定!$I$15="所/名",INDEX(リスト!$S$2:$S$48,MATCH($L1962,リスト!$R$2:$R$48,0))&amp;" / "&amp;$M1962,IF(設定!$I$15="(所)名","("&amp;INDEX(リスト!$S$2:$S$48,MATCH($L1962,リスト!$R$2:$R$48,0))&amp;") "&amp;$M1962,IF(設定!$I$15="名・所",$M1962&amp;"・"&amp;INDEX(リスト!$S$2:$S$48,MATCH($L1962,リスト!$R$2:$R$48,0)),IF(設定!$I$15="名/所",$M1962&amp;" / "&amp;INDEX(リスト!$S$2:$S$48,MATCH($L1962,リスト!$R$2:$R$48,0)),IF(設定!$I$15="名(所)",$M1962&amp;" ("&amp;INDEX(リスト!$S$2:$S$48,MATCH($L1962,リスト!$R$2:$R$48,0))&amp;")")))))))))</f>
        <v/>
      </c>
    </row>
    <row r="1963" spans="15:22" x14ac:dyDescent="0.4">
      <c r="O1963" s="2" t="str">
        <f>IFERROR(IF($B1963="","",INDEX(所属情報!$E:$E,MATCH($A1963,所属情報!$A:$A,0))),"")</f>
        <v/>
      </c>
      <c r="P1963" s="2" t="str">
        <f t="shared" si="90"/>
        <v/>
      </c>
      <c r="Q1963" s="2" t="str">
        <f t="shared" si="91"/>
        <v/>
      </c>
      <c r="R1963" s="2" t="str">
        <f t="shared" si="92"/>
        <v/>
      </c>
      <c r="S1963" s="2" t="str">
        <f>IFERROR(IF($F1963="","",INDEX(リスト!$C:$C,MATCH($F1963,リスト!$B:$B,0))),"")</f>
        <v/>
      </c>
      <c r="T1963" s="2" t="str">
        <f>IFERROR(IF($K1963="","",INDEX(リスト!$F:$F,MATCH($K1963,リスト!$E:$E,0))),"")</f>
        <v/>
      </c>
      <c r="U1963" s="2" t="str">
        <f>IF($B1963="","",RIGHT($G1963*1000+200+COUNTIF($G$2:$G1963,$G1963),9))</f>
        <v/>
      </c>
      <c r="V1963" s="2" t="str">
        <f>IF(OR($B1963="",設定!$I$15="",設定!$I$15="独立"),"",IF($M1963="","　－　",IF($L1963="",IF(設定!$I$15="所・名","　－　・"&amp;$M1963,IF(設定!$I$15="所/名","　－　 / "&amp;$M1963,IF(設定!$I$15="(所)名","(　－　) "&amp;$M1963,IF(設定!$I$15="名・所",$M1963&amp;"・　－　",IF(設定!$I$15="名/所",$M1963&amp;" / 　－　",IF(設定!$I$15="名(所)",$M1963&amp;"(　－　)")))))),IF(設定!$I$15="所・名",INDEX(リスト!$S$2:$S$48,MATCH($L1963,リスト!$R$2:$R$48,0))&amp;"・"&amp;$M1963,IF(設定!$I$15="所/名",INDEX(リスト!$S$2:$S$48,MATCH($L1963,リスト!$R$2:$R$48,0))&amp;" / "&amp;$M1963,IF(設定!$I$15="(所)名","("&amp;INDEX(リスト!$S$2:$S$48,MATCH($L1963,リスト!$R$2:$R$48,0))&amp;") "&amp;$M1963,IF(設定!$I$15="名・所",$M1963&amp;"・"&amp;INDEX(リスト!$S$2:$S$48,MATCH($L1963,リスト!$R$2:$R$48,0)),IF(設定!$I$15="名/所",$M1963&amp;" / "&amp;INDEX(リスト!$S$2:$S$48,MATCH($L1963,リスト!$R$2:$R$48,0)),IF(設定!$I$15="名(所)",$M1963&amp;" ("&amp;INDEX(リスト!$S$2:$S$48,MATCH($L1963,リスト!$R$2:$R$48,0))&amp;")")))))))))</f>
        <v/>
      </c>
    </row>
    <row r="1964" spans="15:22" x14ac:dyDescent="0.4">
      <c r="O1964" s="2" t="str">
        <f>IFERROR(IF($B1964="","",INDEX(所属情報!$E:$E,MATCH($A1964,所属情報!$A:$A,0))),"")</f>
        <v/>
      </c>
      <c r="P1964" s="2" t="str">
        <f t="shared" si="90"/>
        <v/>
      </c>
      <c r="Q1964" s="2" t="str">
        <f t="shared" si="91"/>
        <v/>
      </c>
      <c r="R1964" s="2" t="str">
        <f t="shared" si="92"/>
        <v/>
      </c>
      <c r="S1964" s="2" t="str">
        <f>IFERROR(IF($F1964="","",INDEX(リスト!$C:$C,MATCH($F1964,リスト!$B:$B,0))),"")</f>
        <v/>
      </c>
      <c r="T1964" s="2" t="str">
        <f>IFERROR(IF($K1964="","",INDEX(リスト!$F:$F,MATCH($K1964,リスト!$E:$E,0))),"")</f>
        <v/>
      </c>
      <c r="U1964" s="2" t="str">
        <f>IF($B1964="","",RIGHT($G1964*1000+200+COUNTIF($G$2:$G1964,$G1964),9))</f>
        <v/>
      </c>
      <c r="V1964" s="2" t="str">
        <f>IF(OR($B1964="",設定!$I$15="",設定!$I$15="独立"),"",IF($M1964="","　－　",IF($L1964="",IF(設定!$I$15="所・名","　－　・"&amp;$M1964,IF(設定!$I$15="所/名","　－　 / "&amp;$M1964,IF(設定!$I$15="(所)名","(　－　) "&amp;$M1964,IF(設定!$I$15="名・所",$M1964&amp;"・　－　",IF(設定!$I$15="名/所",$M1964&amp;" / 　－　",IF(設定!$I$15="名(所)",$M1964&amp;"(　－　)")))))),IF(設定!$I$15="所・名",INDEX(リスト!$S$2:$S$48,MATCH($L1964,リスト!$R$2:$R$48,0))&amp;"・"&amp;$M1964,IF(設定!$I$15="所/名",INDEX(リスト!$S$2:$S$48,MATCH($L1964,リスト!$R$2:$R$48,0))&amp;" / "&amp;$M1964,IF(設定!$I$15="(所)名","("&amp;INDEX(リスト!$S$2:$S$48,MATCH($L1964,リスト!$R$2:$R$48,0))&amp;") "&amp;$M1964,IF(設定!$I$15="名・所",$M1964&amp;"・"&amp;INDEX(リスト!$S$2:$S$48,MATCH($L1964,リスト!$R$2:$R$48,0)),IF(設定!$I$15="名/所",$M1964&amp;" / "&amp;INDEX(リスト!$S$2:$S$48,MATCH($L1964,リスト!$R$2:$R$48,0)),IF(設定!$I$15="名(所)",$M1964&amp;" ("&amp;INDEX(リスト!$S$2:$S$48,MATCH($L1964,リスト!$R$2:$R$48,0))&amp;")")))))))))</f>
        <v/>
      </c>
    </row>
    <row r="1965" spans="15:22" x14ac:dyDescent="0.4">
      <c r="O1965" s="2" t="str">
        <f>IFERROR(IF($B1965="","",INDEX(所属情報!$E:$E,MATCH($A1965,所属情報!$A:$A,0))),"")</f>
        <v/>
      </c>
      <c r="P1965" s="2" t="str">
        <f t="shared" si="90"/>
        <v/>
      </c>
      <c r="Q1965" s="2" t="str">
        <f t="shared" si="91"/>
        <v/>
      </c>
      <c r="R1965" s="2" t="str">
        <f t="shared" si="92"/>
        <v/>
      </c>
      <c r="S1965" s="2" t="str">
        <f>IFERROR(IF($F1965="","",INDEX(リスト!$C:$C,MATCH($F1965,リスト!$B:$B,0))),"")</f>
        <v/>
      </c>
      <c r="T1965" s="2" t="str">
        <f>IFERROR(IF($K1965="","",INDEX(リスト!$F:$F,MATCH($K1965,リスト!$E:$E,0))),"")</f>
        <v/>
      </c>
      <c r="U1965" s="2" t="str">
        <f>IF($B1965="","",RIGHT($G1965*1000+200+COUNTIF($G$2:$G1965,$G1965),9))</f>
        <v/>
      </c>
      <c r="V1965" s="2" t="str">
        <f>IF(OR($B1965="",設定!$I$15="",設定!$I$15="独立"),"",IF($M1965="","　－　",IF($L1965="",IF(設定!$I$15="所・名","　－　・"&amp;$M1965,IF(設定!$I$15="所/名","　－　 / "&amp;$M1965,IF(設定!$I$15="(所)名","(　－　) "&amp;$M1965,IF(設定!$I$15="名・所",$M1965&amp;"・　－　",IF(設定!$I$15="名/所",$M1965&amp;" / 　－　",IF(設定!$I$15="名(所)",$M1965&amp;"(　－　)")))))),IF(設定!$I$15="所・名",INDEX(リスト!$S$2:$S$48,MATCH($L1965,リスト!$R$2:$R$48,0))&amp;"・"&amp;$M1965,IF(設定!$I$15="所/名",INDEX(リスト!$S$2:$S$48,MATCH($L1965,リスト!$R$2:$R$48,0))&amp;" / "&amp;$M1965,IF(設定!$I$15="(所)名","("&amp;INDEX(リスト!$S$2:$S$48,MATCH($L1965,リスト!$R$2:$R$48,0))&amp;") "&amp;$M1965,IF(設定!$I$15="名・所",$M1965&amp;"・"&amp;INDEX(リスト!$S$2:$S$48,MATCH($L1965,リスト!$R$2:$R$48,0)),IF(設定!$I$15="名/所",$M1965&amp;" / "&amp;INDEX(リスト!$S$2:$S$48,MATCH($L1965,リスト!$R$2:$R$48,0)),IF(設定!$I$15="名(所)",$M1965&amp;" ("&amp;INDEX(リスト!$S$2:$S$48,MATCH($L1965,リスト!$R$2:$R$48,0))&amp;")")))))))))</f>
        <v/>
      </c>
    </row>
    <row r="1966" spans="15:22" x14ac:dyDescent="0.4">
      <c r="O1966" s="2" t="str">
        <f>IFERROR(IF($B1966="","",INDEX(所属情報!$E:$E,MATCH($A1966,所属情報!$A:$A,0))),"")</f>
        <v/>
      </c>
      <c r="P1966" s="2" t="str">
        <f t="shared" si="90"/>
        <v/>
      </c>
      <c r="Q1966" s="2" t="str">
        <f t="shared" si="91"/>
        <v/>
      </c>
      <c r="R1966" s="2" t="str">
        <f t="shared" si="92"/>
        <v/>
      </c>
      <c r="S1966" s="2" t="str">
        <f>IFERROR(IF($F1966="","",INDEX(リスト!$C:$C,MATCH($F1966,リスト!$B:$B,0))),"")</f>
        <v/>
      </c>
      <c r="T1966" s="2" t="str">
        <f>IFERROR(IF($K1966="","",INDEX(リスト!$F:$F,MATCH($K1966,リスト!$E:$E,0))),"")</f>
        <v/>
      </c>
      <c r="U1966" s="2" t="str">
        <f>IF($B1966="","",RIGHT($G1966*1000+200+COUNTIF($G$2:$G1966,$G1966),9))</f>
        <v/>
      </c>
      <c r="V1966" s="2" t="str">
        <f>IF(OR($B1966="",設定!$I$15="",設定!$I$15="独立"),"",IF($M1966="","　－　",IF($L1966="",IF(設定!$I$15="所・名","　－　・"&amp;$M1966,IF(設定!$I$15="所/名","　－　 / "&amp;$M1966,IF(設定!$I$15="(所)名","(　－　) "&amp;$M1966,IF(設定!$I$15="名・所",$M1966&amp;"・　－　",IF(設定!$I$15="名/所",$M1966&amp;" / 　－　",IF(設定!$I$15="名(所)",$M1966&amp;"(　－　)")))))),IF(設定!$I$15="所・名",INDEX(リスト!$S$2:$S$48,MATCH($L1966,リスト!$R$2:$R$48,0))&amp;"・"&amp;$M1966,IF(設定!$I$15="所/名",INDEX(リスト!$S$2:$S$48,MATCH($L1966,リスト!$R$2:$R$48,0))&amp;" / "&amp;$M1966,IF(設定!$I$15="(所)名","("&amp;INDEX(リスト!$S$2:$S$48,MATCH($L1966,リスト!$R$2:$R$48,0))&amp;") "&amp;$M1966,IF(設定!$I$15="名・所",$M1966&amp;"・"&amp;INDEX(リスト!$S$2:$S$48,MATCH($L1966,リスト!$R$2:$R$48,0)),IF(設定!$I$15="名/所",$M1966&amp;" / "&amp;INDEX(リスト!$S$2:$S$48,MATCH($L1966,リスト!$R$2:$R$48,0)),IF(設定!$I$15="名(所)",$M1966&amp;" ("&amp;INDEX(リスト!$S$2:$S$48,MATCH($L1966,リスト!$R$2:$R$48,0))&amp;")")))))))))</f>
        <v/>
      </c>
    </row>
    <row r="1967" spans="15:22" x14ac:dyDescent="0.4">
      <c r="O1967" s="2" t="str">
        <f>IFERROR(IF($B1967="","",INDEX(所属情報!$E:$E,MATCH($A1967,所属情報!$A:$A,0))),"")</f>
        <v/>
      </c>
      <c r="P1967" s="2" t="str">
        <f t="shared" si="90"/>
        <v/>
      </c>
      <c r="Q1967" s="2" t="str">
        <f t="shared" si="91"/>
        <v/>
      </c>
      <c r="R1967" s="2" t="str">
        <f t="shared" si="92"/>
        <v/>
      </c>
      <c r="S1967" s="2" t="str">
        <f>IFERROR(IF($F1967="","",INDEX(リスト!$C:$C,MATCH($F1967,リスト!$B:$B,0))),"")</f>
        <v/>
      </c>
      <c r="T1967" s="2" t="str">
        <f>IFERROR(IF($K1967="","",INDEX(リスト!$F:$F,MATCH($K1967,リスト!$E:$E,0))),"")</f>
        <v/>
      </c>
      <c r="U1967" s="2" t="str">
        <f>IF($B1967="","",RIGHT($G1967*1000+200+COUNTIF($G$2:$G1967,$G1967),9))</f>
        <v/>
      </c>
      <c r="V1967" s="2" t="str">
        <f>IF(OR($B1967="",設定!$I$15="",設定!$I$15="独立"),"",IF($M1967="","　－　",IF($L1967="",IF(設定!$I$15="所・名","　－　・"&amp;$M1967,IF(設定!$I$15="所/名","　－　 / "&amp;$M1967,IF(設定!$I$15="(所)名","(　－　) "&amp;$M1967,IF(設定!$I$15="名・所",$M1967&amp;"・　－　",IF(設定!$I$15="名/所",$M1967&amp;" / 　－　",IF(設定!$I$15="名(所)",$M1967&amp;"(　－　)")))))),IF(設定!$I$15="所・名",INDEX(リスト!$S$2:$S$48,MATCH($L1967,リスト!$R$2:$R$48,0))&amp;"・"&amp;$M1967,IF(設定!$I$15="所/名",INDEX(リスト!$S$2:$S$48,MATCH($L1967,リスト!$R$2:$R$48,0))&amp;" / "&amp;$M1967,IF(設定!$I$15="(所)名","("&amp;INDEX(リスト!$S$2:$S$48,MATCH($L1967,リスト!$R$2:$R$48,0))&amp;") "&amp;$M1967,IF(設定!$I$15="名・所",$M1967&amp;"・"&amp;INDEX(リスト!$S$2:$S$48,MATCH($L1967,リスト!$R$2:$R$48,0)),IF(設定!$I$15="名/所",$M1967&amp;" / "&amp;INDEX(リスト!$S$2:$S$48,MATCH($L1967,リスト!$R$2:$R$48,0)),IF(設定!$I$15="名(所)",$M1967&amp;" ("&amp;INDEX(リスト!$S$2:$S$48,MATCH($L1967,リスト!$R$2:$R$48,0))&amp;")")))))))))</f>
        <v/>
      </c>
    </row>
    <row r="1968" spans="15:22" x14ac:dyDescent="0.4">
      <c r="O1968" s="2" t="str">
        <f>IFERROR(IF($B1968="","",INDEX(所属情報!$E:$E,MATCH($A1968,所属情報!$A:$A,0))),"")</f>
        <v/>
      </c>
      <c r="P1968" s="2" t="str">
        <f t="shared" si="90"/>
        <v/>
      </c>
      <c r="Q1968" s="2" t="str">
        <f t="shared" si="91"/>
        <v/>
      </c>
      <c r="R1968" s="2" t="str">
        <f t="shared" si="92"/>
        <v/>
      </c>
      <c r="S1968" s="2" t="str">
        <f>IFERROR(IF($F1968="","",INDEX(リスト!$C:$C,MATCH($F1968,リスト!$B:$B,0))),"")</f>
        <v/>
      </c>
      <c r="T1968" s="2" t="str">
        <f>IFERROR(IF($K1968="","",INDEX(リスト!$F:$F,MATCH($K1968,リスト!$E:$E,0))),"")</f>
        <v/>
      </c>
      <c r="U1968" s="2" t="str">
        <f>IF($B1968="","",RIGHT($G1968*1000+200+COUNTIF($G$2:$G1968,$G1968),9))</f>
        <v/>
      </c>
      <c r="V1968" s="2" t="str">
        <f>IF(OR($B1968="",設定!$I$15="",設定!$I$15="独立"),"",IF($M1968="","　－　",IF($L1968="",IF(設定!$I$15="所・名","　－　・"&amp;$M1968,IF(設定!$I$15="所/名","　－　 / "&amp;$M1968,IF(設定!$I$15="(所)名","(　－　) "&amp;$M1968,IF(設定!$I$15="名・所",$M1968&amp;"・　－　",IF(設定!$I$15="名/所",$M1968&amp;" / 　－　",IF(設定!$I$15="名(所)",$M1968&amp;"(　－　)")))))),IF(設定!$I$15="所・名",INDEX(リスト!$S$2:$S$48,MATCH($L1968,リスト!$R$2:$R$48,0))&amp;"・"&amp;$M1968,IF(設定!$I$15="所/名",INDEX(リスト!$S$2:$S$48,MATCH($L1968,リスト!$R$2:$R$48,0))&amp;" / "&amp;$M1968,IF(設定!$I$15="(所)名","("&amp;INDEX(リスト!$S$2:$S$48,MATCH($L1968,リスト!$R$2:$R$48,0))&amp;") "&amp;$M1968,IF(設定!$I$15="名・所",$M1968&amp;"・"&amp;INDEX(リスト!$S$2:$S$48,MATCH($L1968,リスト!$R$2:$R$48,0)),IF(設定!$I$15="名/所",$M1968&amp;" / "&amp;INDEX(リスト!$S$2:$S$48,MATCH($L1968,リスト!$R$2:$R$48,0)),IF(設定!$I$15="名(所)",$M1968&amp;" ("&amp;INDEX(リスト!$S$2:$S$48,MATCH($L1968,リスト!$R$2:$R$48,0))&amp;")")))))))))</f>
        <v/>
      </c>
    </row>
    <row r="1969" spans="15:22" x14ac:dyDescent="0.4">
      <c r="O1969" s="2" t="str">
        <f>IFERROR(IF($B1969="","",INDEX(所属情報!$E:$E,MATCH($A1969,所属情報!$A:$A,0))),"")</f>
        <v/>
      </c>
      <c r="P1969" s="2" t="str">
        <f t="shared" si="90"/>
        <v/>
      </c>
      <c r="Q1969" s="2" t="str">
        <f t="shared" si="91"/>
        <v/>
      </c>
      <c r="R1969" s="2" t="str">
        <f t="shared" si="92"/>
        <v/>
      </c>
      <c r="S1969" s="2" t="str">
        <f>IFERROR(IF($F1969="","",INDEX(リスト!$C:$C,MATCH($F1969,リスト!$B:$B,0))),"")</f>
        <v/>
      </c>
      <c r="T1969" s="2" t="str">
        <f>IFERROR(IF($K1969="","",INDEX(リスト!$F:$F,MATCH($K1969,リスト!$E:$E,0))),"")</f>
        <v/>
      </c>
      <c r="U1969" s="2" t="str">
        <f>IF($B1969="","",RIGHT($G1969*1000+200+COUNTIF($G$2:$G1969,$G1969),9))</f>
        <v/>
      </c>
      <c r="V1969" s="2" t="str">
        <f>IF(OR($B1969="",設定!$I$15="",設定!$I$15="独立"),"",IF($M1969="","　－　",IF($L1969="",IF(設定!$I$15="所・名","　－　・"&amp;$M1969,IF(設定!$I$15="所/名","　－　 / "&amp;$M1969,IF(設定!$I$15="(所)名","(　－　) "&amp;$M1969,IF(設定!$I$15="名・所",$M1969&amp;"・　－　",IF(設定!$I$15="名/所",$M1969&amp;" / 　－　",IF(設定!$I$15="名(所)",$M1969&amp;"(　－　)")))))),IF(設定!$I$15="所・名",INDEX(リスト!$S$2:$S$48,MATCH($L1969,リスト!$R$2:$R$48,0))&amp;"・"&amp;$M1969,IF(設定!$I$15="所/名",INDEX(リスト!$S$2:$S$48,MATCH($L1969,リスト!$R$2:$R$48,0))&amp;" / "&amp;$M1969,IF(設定!$I$15="(所)名","("&amp;INDEX(リスト!$S$2:$S$48,MATCH($L1969,リスト!$R$2:$R$48,0))&amp;") "&amp;$M1969,IF(設定!$I$15="名・所",$M1969&amp;"・"&amp;INDEX(リスト!$S$2:$S$48,MATCH($L1969,リスト!$R$2:$R$48,0)),IF(設定!$I$15="名/所",$M1969&amp;" / "&amp;INDEX(リスト!$S$2:$S$48,MATCH($L1969,リスト!$R$2:$R$48,0)),IF(設定!$I$15="名(所)",$M1969&amp;" ("&amp;INDEX(リスト!$S$2:$S$48,MATCH($L1969,リスト!$R$2:$R$48,0))&amp;")")))))))))</f>
        <v/>
      </c>
    </row>
    <row r="1970" spans="15:22" x14ac:dyDescent="0.4">
      <c r="O1970" s="2" t="str">
        <f>IFERROR(IF($B1970="","",INDEX(所属情報!$E:$E,MATCH($A1970,所属情報!$A:$A,0))),"")</f>
        <v/>
      </c>
      <c r="P1970" s="2" t="str">
        <f t="shared" si="90"/>
        <v/>
      </c>
      <c r="Q1970" s="2" t="str">
        <f t="shared" si="91"/>
        <v/>
      </c>
      <c r="R1970" s="2" t="str">
        <f t="shared" si="92"/>
        <v/>
      </c>
      <c r="S1970" s="2" t="str">
        <f>IFERROR(IF($F1970="","",INDEX(リスト!$C:$C,MATCH($F1970,リスト!$B:$B,0))),"")</f>
        <v/>
      </c>
      <c r="T1970" s="2" t="str">
        <f>IFERROR(IF($K1970="","",INDEX(リスト!$F:$F,MATCH($K1970,リスト!$E:$E,0))),"")</f>
        <v/>
      </c>
      <c r="U1970" s="2" t="str">
        <f>IF($B1970="","",RIGHT($G1970*1000+200+COUNTIF($G$2:$G1970,$G1970),9))</f>
        <v/>
      </c>
      <c r="V1970" s="2" t="str">
        <f>IF(OR($B1970="",設定!$I$15="",設定!$I$15="独立"),"",IF($M1970="","　－　",IF($L1970="",IF(設定!$I$15="所・名","　－　・"&amp;$M1970,IF(設定!$I$15="所/名","　－　 / "&amp;$M1970,IF(設定!$I$15="(所)名","(　－　) "&amp;$M1970,IF(設定!$I$15="名・所",$M1970&amp;"・　－　",IF(設定!$I$15="名/所",$M1970&amp;" / 　－　",IF(設定!$I$15="名(所)",$M1970&amp;"(　－　)")))))),IF(設定!$I$15="所・名",INDEX(リスト!$S$2:$S$48,MATCH($L1970,リスト!$R$2:$R$48,0))&amp;"・"&amp;$M1970,IF(設定!$I$15="所/名",INDEX(リスト!$S$2:$S$48,MATCH($L1970,リスト!$R$2:$R$48,0))&amp;" / "&amp;$M1970,IF(設定!$I$15="(所)名","("&amp;INDEX(リスト!$S$2:$S$48,MATCH($L1970,リスト!$R$2:$R$48,0))&amp;") "&amp;$M1970,IF(設定!$I$15="名・所",$M1970&amp;"・"&amp;INDEX(リスト!$S$2:$S$48,MATCH($L1970,リスト!$R$2:$R$48,0)),IF(設定!$I$15="名/所",$M1970&amp;" / "&amp;INDEX(リスト!$S$2:$S$48,MATCH($L1970,リスト!$R$2:$R$48,0)),IF(設定!$I$15="名(所)",$M1970&amp;" ("&amp;INDEX(リスト!$S$2:$S$48,MATCH($L1970,リスト!$R$2:$R$48,0))&amp;")")))))))))</f>
        <v/>
      </c>
    </row>
    <row r="1971" spans="15:22" x14ac:dyDescent="0.4">
      <c r="O1971" s="2" t="str">
        <f>IFERROR(IF($B1971="","",INDEX(所属情報!$E:$E,MATCH($A1971,所属情報!$A:$A,0))),"")</f>
        <v/>
      </c>
      <c r="P1971" s="2" t="str">
        <f t="shared" si="90"/>
        <v/>
      </c>
      <c r="Q1971" s="2" t="str">
        <f t="shared" si="91"/>
        <v/>
      </c>
      <c r="R1971" s="2" t="str">
        <f t="shared" si="92"/>
        <v/>
      </c>
      <c r="S1971" s="2" t="str">
        <f>IFERROR(IF($F1971="","",INDEX(リスト!$C:$C,MATCH($F1971,リスト!$B:$B,0))),"")</f>
        <v/>
      </c>
      <c r="T1971" s="2" t="str">
        <f>IFERROR(IF($K1971="","",INDEX(リスト!$F:$F,MATCH($K1971,リスト!$E:$E,0))),"")</f>
        <v/>
      </c>
      <c r="U1971" s="2" t="str">
        <f>IF($B1971="","",RIGHT($G1971*1000+200+COUNTIF($G$2:$G1971,$G1971),9))</f>
        <v/>
      </c>
      <c r="V1971" s="2" t="str">
        <f>IF(OR($B1971="",設定!$I$15="",設定!$I$15="独立"),"",IF($M1971="","　－　",IF($L1971="",IF(設定!$I$15="所・名","　－　・"&amp;$M1971,IF(設定!$I$15="所/名","　－　 / "&amp;$M1971,IF(設定!$I$15="(所)名","(　－　) "&amp;$M1971,IF(設定!$I$15="名・所",$M1971&amp;"・　－　",IF(設定!$I$15="名/所",$M1971&amp;" / 　－　",IF(設定!$I$15="名(所)",$M1971&amp;"(　－　)")))))),IF(設定!$I$15="所・名",INDEX(リスト!$S$2:$S$48,MATCH($L1971,リスト!$R$2:$R$48,0))&amp;"・"&amp;$M1971,IF(設定!$I$15="所/名",INDEX(リスト!$S$2:$S$48,MATCH($L1971,リスト!$R$2:$R$48,0))&amp;" / "&amp;$M1971,IF(設定!$I$15="(所)名","("&amp;INDEX(リスト!$S$2:$S$48,MATCH($L1971,リスト!$R$2:$R$48,0))&amp;") "&amp;$M1971,IF(設定!$I$15="名・所",$M1971&amp;"・"&amp;INDEX(リスト!$S$2:$S$48,MATCH($L1971,リスト!$R$2:$R$48,0)),IF(設定!$I$15="名/所",$M1971&amp;" / "&amp;INDEX(リスト!$S$2:$S$48,MATCH($L1971,リスト!$R$2:$R$48,0)),IF(設定!$I$15="名(所)",$M1971&amp;" ("&amp;INDEX(リスト!$S$2:$S$48,MATCH($L1971,リスト!$R$2:$R$48,0))&amp;")")))))))))</f>
        <v/>
      </c>
    </row>
    <row r="1972" spans="15:22" x14ac:dyDescent="0.4">
      <c r="O1972" s="2" t="str">
        <f>IFERROR(IF($B1972="","",INDEX(所属情報!$E:$E,MATCH($A1972,所属情報!$A:$A,0))),"")</f>
        <v/>
      </c>
      <c r="P1972" s="2" t="str">
        <f t="shared" si="90"/>
        <v/>
      </c>
      <c r="Q1972" s="2" t="str">
        <f t="shared" si="91"/>
        <v/>
      </c>
      <c r="R1972" s="2" t="str">
        <f t="shared" si="92"/>
        <v/>
      </c>
      <c r="S1972" s="2" t="str">
        <f>IFERROR(IF($F1972="","",INDEX(リスト!$C:$C,MATCH($F1972,リスト!$B:$B,0))),"")</f>
        <v/>
      </c>
      <c r="T1972" s="2" t="str">
        <f>IFERROR(IF($K1972="","",INDEX(リスト!$F:$F,MATCH($K1972,リスト!$E:$E,0))),"")</f>
        <v/>
      </c>
      <c r="U1972" s="2" t="str">
        <f>IF($B1972="","",RIGHT($G1972*1000+200+COUNTIF($G$2:$G1972,$G1972),9))</f>
        <v/>
      </c>
      <c r="V1972" s="2" t="str">
        <f>IF(OR($B1972="",設定!$I$15="",設定!$I$15="独立"),"",IF($M1972="","　－　",IF($L1972="",IF(設定!$I$15="所・名","　－　・"&amp;$M1972,IF(設定!$I$15="所/名","　－　 / "&amp;$M1972,IF(設定!$I$15="(所)名","(　－　) "&amp;$M1972,IF(設定!$I$15="名・所",$M1972&amp;"・　－　",IF(設定!$I$15="名/所",$M1972&amp;" / 　－　",IF(設定!$I$15="名(所)",$M1972&amp;"(　－　)")))))),IF(設定!$I$15="所・名",INDEX(リスト!$S$2:$S$48,MATCH($L1972,リスト!$R$2:$R$48,0))&amp;"・"&amp;$M1972,IF(設定!$I$15="所/名",INDEX(リスト!$S$2:$S$48,MATCH($L1972,リスト!$R$2:$R$48,0))&amp;" / "&amp;$M1972,IF(設定!$I$15="(所)名","("&amp;INDEX(リスト!$S$2:$S$48,MATCH($L1972,リスト!$R$2:$R$48,0))&amp;") "&amp;$M1972,IF(設定!$I$15="名・所",$M1972&amp;"・"&amp;INDEX(リスト!$S$2:$S$48,MATCH($L1972,リスト!$R$2:$R$48,0)),IF(設定!$I$15="名/所",$M1972&amp;" / "&amp;INDEX(リスト!$S$2:$S$48,MATCH($L1972,リスト!$R$2:$R$48,0)),IF(設定!$I$15="名(所)",$M1972&amp;" ("&amp;INDEX(リスト!$S$2:$S$48,MATCH($L1972,リスト!$R$2:$R$48,0))&amp;")")))))))))</f>
        <v/>
      </c>
    </row>
    <row r="1973" spans="15:22" x14ac:dyDescent="0.4">
      <c r="O1973" s="2" t="str">
        <f>IFERROR(IF($B1973="","",INDEX(所属情報!$E:$E,MATCH($A1973,所属情報!$A:$A,0))),"")</f>
        <v/>
      </c>
      <c r="P1973" s="2" t="str">
        <f t="shared" si="90"/>
        <v/>
      </c>
      <c r="Q1973" s="2" t="str">
        <f t="shared" si="91"/>
        <v/>
      </c>
      <c r="R1973" s="2" t="str">
        <f t="shared" si="92"/>
        <v/>
      </c>
      <c r="S1973" s="2" t="str">
        <f>IFERROR(IF($F1973="","",INDEX(リスト!$C:$C,MATCH($F1973,リスト!$B:$B,0))),"")</f>
        <v/>
      </c>
      <c r="T1973" s="2" t="str">
        <f>IFERROR(IF($K1973="","",INDEX(リスト!$F:$F,MATCH($K1973,リスト!$E:$E,0))),"")</f>
        <v/>
      </c>
      <c r="U1973" s="2" t="str">
        <f>IF($B1973="","",RIGHT($G1973*1000+200+COUNTIF($G$2:$G1973,$G1973),9))</f>
        <v/>
      </c>
      <c r="V1973" s="2" t="str">
        <f>IF(OR($B1973="",設定!$I$15="",設定!$I$15="独立"),"",IF($M1973="","　－　",IF($L1973="",IF(設定!$I$15="所・名","　－　・"&amp;$M1973,IF(設定!$I$15="所/名","　－　 / "&amp;$M1973,IF(設定!$I$15="(所)名","(　－　) "&amp;$M1973,IF(設定!$I$15="名・所",$M1973&amp;"・　－　",IF(設定!$I$15="名/所",$M1973&amp;" / 　－　",IF(設定!$I$15="名(所)",$M1973&amp;"(　－　)")))))),IF(設定!$I$15="所・名",INDEX(リスト!$S$2:$S$48,MATCH($L1973,リスト!$R$2:$R$48,0))&amp;"・"&amp;$M1973,IF(設定!$I$15="所/名",INDEX(リスト!$S$2:$S$48,MATCH($L1973,リスト!$R$2:$R$48,0))&amp;" / "&amp;$M1973,IF(設定!$I$15="(所)名","("&amp;INDEX(リスト!$S$2:$S$48,MATCH($L1973,リスト!$R$2:$R$48,0))&amp;") "&amp;$M1973,IF(設定!$I$15="名・所",$M1973&amp;"・"&amp;INDEX(リスト!$S$2:$S$48,MATCH($L1973,リスト!$R$2:$R$48,0)),IF(設定!$I$15="名/所",$M1973&amp;" / "&amp;INDEX(リスト!$S$2:$S$48,MATCH($L1973,リスト!$R$2:$R$48,0)),IF(設定!$I$15="名(所)",$M1973&amp;" ("&amp;INDEX(リスト!$S$2:$S$48,MATCH($L1973,リスト!$R$2:$R$48,0))&amp;")")))))))))</f>
        <v/>
      </c>
    </row>
    <row r="1974" spans="15:22" x14ac:dyDescent="0.4">
      <c r="O1974" s="2" t="str">
        <f>IFERROR(IF($B1974="","",INDEX(所属情報!$E:$E,MATCH($A1974,所属情報!$A:$A,0))),"")</f>
        <v/>
      </c>
      <c r="P1974" s="2" t="str">
        <f t="shared" si="90"/>
        <v/>
      </c>
      <c r="Q1974" s="2" t="str">
        <f t="shared" si="91"/>
        <v/>
      </c>
      <c r="R1974" s="2" t="str">
        <f t="shared" si="92"/>
        <v/>
      </c>
      <c r="S1974" s="2" t="str">
        <f>IFERROR(IF($F1974="","",INDEX(リスト!$C:$C,MATCH($F1974,リスト!$B:$B,0))),"")</f>
        <v/>
      </c>
      <c r="T1974" s="2" t="str">
        <f>IFERROR(IF($K1974="","",INDEX(リスト!$F:$F,MATCH($K1974,リスト!$E:$E,0))),"")</f>
        <v/>
      </c>
      <c r="U1974" s="2" t="str">
        <f>IF($B1974="","",RIGHT($G1974*1000+200+COUNTIF($G$2:$G1974,$G1974),9))</f>
        <v/>
      </c>
      <c r="V1974" s="2" t="str">
        <f>IF(OR($B1974="",設定!$I$15="",設定!$I$15="独立"),"",IF($M1974="","　－　",IF($L1974="",IF(設定!$I$15="所・名","　－　・"&amp;$M1974,IF(設定!$I$15="所/名","　－　 / "&amp;$M1974,IF(設定!$I$15="(所)名","(　－　) "&amp;$M1974,IF(設定!$I$15="名・所",$M1974&amp;"・　－　",IF(設定!$I$15="名/所",$M1974&amp;" / 　－　",IF(設定!$I$15="名(所)",$M1974&amp;"(　－　)")))))),IF(設定!$I$15="所・名",INDEX(リスト!$S$2:$S$48,MATCH($L1974,リスト!$R$2:$R$48,0))&amp;"・"&amp;$M1974,IF(設定!$I$15="所/名",INDEX(リスト!$S$2:$S$48,MATCH($L1974,リスト!$R$2:$R$48,0))&amp;" / "&amp;$M1974,IF(設定!$I$15="(所)名","("&amp;INDEX(リスト!$S$2:$S$48,MATCH($L1974,リスト!$R$2:$R$48,0))&amp;") "&amp;$M1974,IF(設定!$I$15="名・所",$M1974&amp;"・"&amp;INDEX(リスト!$S$2:$S$48,MATCH($L1974,リスト!$R$2:$R$48,0)),IF(設定!$I$15="名/所",$M1974&amp;" / "&amp;INDEX(リスト!$S$2:$S$48,MATCH($L1974,リスト!$R$2:$R$48,0)),IF(設定!$I$15="名(所)",$M1974&amp;" ("&amp;INDEX(リスト!$S$2:$S$48,MATCH($L1974,リスト!$R$2:$R$48,0))&amp;")")))))))))</f>
        <v/>
      </c>
    </row>
    <row r="1975" spans="15:22" x14ac:dyDescent="0.4">
      <c r="O1975" s="2" t="str">
        <f>IFERROR(IF($B1975="","",INDEX(所属情報!$E:$E,MATCH($A1975,所属情報!$A:$A,0))),"")</f>
        <v/>
      </c>
      <c r="P1975" s="2" t="str">
        <f t="shared" si="90"/>
        <v/>
      </c>
      <c r="Q1975" s="2" t="str">
        <f t="shared" si="91"/>
        <v/>
      </c>
      <c r="R1975" s="2" t="str">
        <f t="shared" si="92"/>
        <v/>
      </c>
      <c r="S1975" s="2" t="str">
        <f>IFERROR(IF($F1975="","",INDEX(リスト!$C:$C,MATCH($F1975,リスト!$B:$B,0))),"")</f>
        <v/>
      </c>
      <c r="T1975" s="2" t="str">
        <f>IFERROR(IF($K1975="","",INDEX(リスト!$F:$F,MATCH($K1975,リスト!$E:$E,0))),"")</f>
        <v/>
      </c>
      <c r="U1975" s="2" t="str">
        <f>IF($B1975="","",RIGHT($G1975*1000+200+COUNTIF($G$2:$G1975,$G1975),9))</f>
        <v/>
      </c>
      <c r="V1975" s="2" t="str">
        <f>IF(OR($B1975="",設定!$I$15="",設定!$I$15="独立"),"",IF($M1975="","　－　",IF($L1975="",IF(設定!$I$15="所・名","　－　・"&amp;$M1975,IF(設定!$I$15="所/名","　－　 / "&amp;$M1975,IF(設定!$I$15="(所)名","(　－　) "&amp;$M1975,IF(設定!$I$15="名・所",$M1975&amp;"・　－　",IF(設定!$I$15="名/所",$M1975&amp;" / 　－　",IF(設定!$I$15="名(所)",$M1975&amp;"(　－　)")))))),IF(設定!$I$15="所・名",INDEX(リスト!$S$2:$S$48,MATCH($L1975,リスト!$R$2:$R$48,0))&amp;"・"&amp;$M1975,IF(設定!$I$15="所/名",INDEX(リスト!$S$2:$S$48,MATCH($L1975,リスト!$R$2:$R$48,0))&amp;" / "&amp;$M1975,IF(設定!$I$15="(所)名","("&amp;INDEX(リスト!$S$2:$S$48,MATCH($L1975,リスト!$R$2:$R$48,0))&amp;") "&amp;$M1975,IF(設定!$I$15="名・所",$M1975&amp;"・"&amp;INDEX(リスト!$S$2:$S$48,MATCH($L1975,リスト!$R$2:$R$48,0)),IF(設定!$I$15="名/所",$M1975&amp;" / "&amp;INDEX(リスト!$S$2:$S$48,MATCH($L1975,リスト!$R$2:$R$48,0)),IF(設定!$I$15="名(所)",$M1975&amp;" ("&amp;INDEX(リスト!$S$2:$S$48,MATCH($L1975,リスト!$R$2:$R$48,0))&amp;")")))))))))</f>
        <v/>
      </c>
    </row>
    <row r="1976" spans="15:22" x14ac:dyDescent="0.4">
      <c r="O1976" s="2" t="str">
        <f>IFERROR(IF($B1976="","",INDEX(所属情報!$E:$E,MATCH($A1976,所属情報!$A:$A,0))),"")</f>
        <v/>
      </c>
      <c r="P1976" s="2" t="str">
        <f t="shared" si="90"/>
        <v/>
      </c>
      <c r="Q1976" s="2" t="str">
        <f t="shared" si="91"/>
        <v/>
      </c>
      <c r="R1976" s="2" t="str">
        <f t="shared" si="92"/>
        <v/>
      </c>
      <c r="S1976" s="2" t="str">
        <f>IFERROR(IF($F1976="","",INDEX(リスト!$C:$C,MATCH($F1976,リスト!$B:$B,0))),"")</f>
        <v/>
      </c>
      <c r="T1976" s="2" t="str">
        <f>IFERROR(IF($K1976="","",INDEX(リスト!$F:$F,MATCH($K1976,リスト!$E:$E,0))),"")</f>
        <v/>
      </c>
      <c r="U1976" s="2" t="str">
        <f>IF($B1976="","",RIGHT($G1976*1000+200+COUNTIF($G$2:$G1976,$G1976),9))</f>
        <v/>
      </c>
      <c r="V1976" s="2" t="str">
        <f>IF(OR($B1976="",設定!$I$15="",設定!$I$15="独立"),"",IF($M1976="","　－　",IF($L1976="",IF(設定!$I$15="所・名","　－　・"&amp;$M1976,IF(設定!$I$15="所/名","　－　 / "&amp;$M1976,IF(設定!$I$15="(所)名","(　－　) "&amp;$M1976,IF(設定!$I$15="名・所",$M1976&amp;"・　－　",IF(設定!$I$15="名/所",$M1976&amp;" / 　－　",IF(設定!$I$15="名(所)",$M1976&amp;"(　－　)")))))),IF(設定!$I$15="所・名",INDEX(リスト!$S$2:$S$48,MATCH($L1976,リスト!$R$2:$R$48,0))&amp;"・"&amp;$M1976,IF(設定!$I$15="所/名",INDEX(リスト!$S$2:$S$48,MATCH($L1976,リスト!$R$2:$R$48,0))&amp;" / "&amp;$M1976,IF(設定!$I$15="(所)名","("&amp;INDEX(リスト!$S$2:$S$48,MATCH($L1976,リスト!$R$2:$R$48,0))&amp;") "&amp;$M1976,IF(設定!$I$15="名・所",$M1976&amp;"・"&amp;INDEX(リスト!$S$2:$S$48,MATCH($L1976,リスト!$R$2:$R$48,0)),IF(設定!$I$15="名/所",$M1976&amp;" / "&amp;INDEX(リスト!$S$2:$S$48,MATCH($L1976,リスト!$R$2:$R$48,0)),IF(設定!$I$15="名(所)",$M1976&amp;" ("&amp;INDEX(リスト!$S$2:$S$48,MATCH($L1976,リスト!$R$2:$R$48,0))&amp;")")))))))))</f>
        <v/>
      </c>
    </row>
    <row r="1977" spans="15:22" x14ac:dyDescent="0.4">
      <c r="O1977" s="2" t="str">
        <f>IFERROR(IF($B1977="","",INDEX(所属情報!$E:$E,MATCH($A1977,所属情報!$A:$A,0))),"")</f>
        <v/>
      </c>
      <c r="P1977" s="2" t="str">
        <f t="shared" si="90"/>
        <v/>
      </c>
      <c r="Q1977" s="2" t="str">
        <f t="shared" si="91"/>
        <v/>
      </c>
      <c r="R1977" s="2" t="str">
        <f t="shared" si="92"/>
        <v/>
      </c>
      <c r="S1977" s="2" t="str">
        <f>IFERROR(IF($F1977="","",INDEX(リスト!$C:$C,MATCH($F1977,リスト!$B:$B,0))),"")</f>
        <v/>
      </c>
      <c r="T1977" s="2" t="str">
        <f>IFERROR(IF($K1977="","",INDEX(リスト!$F:$F,MATCH($K1977,リスト!$E:$E,0))),"")</f>
        <v/>
      </c>
      <c r="U1977" s="2" t="str">
        <f>IF($B1977="","",RIGHT($G1977*1000+200+COUNTIF($G$2:$G1977,$G1977),9))</f>
        <v/>
      </c>
      <c r="V1977" s="2" t="str">
        <f>IF(OR($B1977="",設定!$I$15="",設定!$I$15="独立"),"",IF($M1977="","　－　",IF($L1977="",IF(設定!$I$15="所・名","　－　・"&amp;$M1977,IF(設定!$I$15="所/名","　－　 / "&amp;$M1977,IF(設定!$I$15="(所)名","(　－　) "&amp;$M1977,IF(設定!$I$15="名・所",$M1977&amp;"・　－　",IF(設定!$I$15="名/所",$M1977&amp;" / 　－　",IF(設定!$I$15="名(所)",$M1977&amp;"(　－　)")))))),IF(設定!$I$15="所・名",INDEX(リスト!$S$2:$S$48,MATCH($L1977,リスト!$R$2:$R$48,0))&amp;"・"&amp;$M1977,IF(設定!$I$15="所/名",INDEX(リスト!$S$2:$S$48,MATCH($L1977,リスト!$R$2:$R$48,0))&amp;" / "&amp;$M1977,IF(設定!$I$15="(所)名","("&amp;INDEX(リスト!$S$2:$S$48,MATCH($L1977,リスト!$R$2:$R$48,0))&amp;") "&amp;$M1977,IF(設定!$I$15="名・所",$M1977&amp;"・"&amp;INDEX(リスト!$S$2:$S$48,MATCH($L1977,リスト!$R$2:$R$48,0)),IF(設定!$I$15="名/所",$M1977&amp;" / "&amp;INDEX(リスト!$S$2:$S$48,MATCH($L1977,リスト!$R$2:$R$48,0)),IF(設定!$I$15="名(所)",$M1977&amp;" ("&amp;INDEX(リスト!$S$2:$S$48,MATCH($L1977,リスト!$R$2:$R$48,0))&amp;")")))))))))</f>
        <v/>
      </c>
    </row>
    <row r="1978" spans="15:22" x14ac:dyDescent="0.4">
      <c r="O1978" s="2" t="str">
        <f>IFERROR(IF($B1978="","",INDEX(所属情報!$E:$E,MATCH($A1978,所属情報!$A:$A,0))),"")</f>
        <v/>
      </c>
      <c r="P1978" s="2" t="str">
        <f t="shared" si="90"/>
        <v/>
      </c>
      <c r="Q1978" s="2" t="str">
        <f t="shared" si="91"/>
        <v/>
      </c>
      <c r="R1978" s="2" t="str">
        <f t="shared" si="92"/>
        <v/>
      </c>
      <c r="S1978" s="2" t="str">
        <f>IFERROR(IF($F1978="","",INDEX(リスト!$C:$C,MATCH($F1978,リスト!$B:$B,0))),"")</f>
        <v/>
      </c>
      <c r="T1978" s="2" t="str">
        <f>IFERROR(IF($K1978="","",INDEX(リスト!$F:$F,MATCH($K1978,リスト!$E:$E,0))),"")</f>
        <v/>
      </c>
      <c r="U1978" s="2" t="str">
        <f>IF($B1978="","",RIGHT($G1978*1000+200+COUNTIF($G$2:$G1978,$G1978),9))</f>
        <v/>
      </c>
      <c r="V1978" s="2" t="str">
        <f>IF(OR($B1978="",設定!$I$15="",設定!$I$15="独立"),"",IF($M1978="","　－　",IF($L1978="",IF(設定!$I$15="所・名","　－　・"&amp;$M1978,IF(設定!$I$15="所/名","　－　 / "&amp;$M1978,IF(設定!$I$15="(所)名","(　－　) "&amp;$M1978,IF(設定!$I$15="名・所",$M1978&amp;"・　－　",IF(設定!$I$15="名/所",$M1978&amp;" / 　－　",IF(設定!$I$15="名(所)",$M1978&amp;"(　－　)")))))),IF(設定!$I$15="所・名",INDEX(リスト!$S$2:$S$48,MATCH($L1978,リスト!$R$2:$R$48,0))&amp;"・"&amp;$M1978,IF(設定!$I$15="所/名",INDEX(リスト!$S$2:$S$48,MATCH($L1978,リスト!$R$2:$R$48,0))&amp;" / "&amp;$M1978,IF(設定!$I$15="(所)名","("&amp;INDEX(リスト!$S$2:$S$48,MATCH($L1978,リスト!$R$2:$R$48,0))&amp;") "&amp;$M1978,IF(設定!$I$15="名・所",$M1978&amp;"・"&amp;INDEX(リスト!$S$2:$S$48,MATCH($L1978,リスト!$R$2:$R$48,0)),IF(設定!$I$15="名/所",$M1978&amp;" / "&amp;INDEX(リスト!$S$2:$S$48,MATCH($L1978,リスト!$R$2:$R$48,0)),IF(設定!$I$15="名(所)",$M1978&amp;" ("&amp;INDEX(リスト!$S$2:$S$48,MATCH($L1978,リスト!$R$2:$R$48,0))&amp;")")))))))))</f>
        <v/>
      </c>
    </row>
    <row r="1979" spans="15:22" x14ac:dyDescent="0.4">
      <c r="O1979" s="2" t="str">
        <f>IFERROR(IF($B1979="","",INDEX(所属情報!$E:$E,MATCH($A1979,所属情報!$A:$A,0))),"")</f>
        <v/>
      </c>
      <c r="P1979" s="2" t="str">
        <f t="shared" si="90"/>
        <v/>
      </c>
      <c r="Q1979" s="2" t="str">
        <f t="shared" si="91"/>
        <v/>
      </c>
      <c r="R1979" s="2" t="str">
        <f t="shared" si="92"/>
        <v/>
      </c>
      <c r="S1979" s="2" t="str">
        <f>IFERROR(IF($F1979="","",INDEX(リスト!$C:$C,MATCH($F1979,リスト!$B:$B,0))),"")</f>
        <v/>
      </c>
      <c r="T1979" s="2" t="str">
        <f>IFERROR(IF($K1979="","",INDEX(リスト!$F:$F,MATCH($K1979,リスト!$E:$E,0))),"")</f>
        <v/>
      </c>
      <c r="U1979" s="2" t="str">
        <f>IF($B1979="","",RIGHT($G1979*1000+200+COUNTIF($G$2:$G1979,$G1979),9))</f>
        <v/>
      </c>
      <c r="V1979" s="2" t="str">
        <f>IF(OR($B1979="",設定!$I$15="",設定!$I$15="独立"),"",IF($M1979="","　－　",IF($L1979="",IF(設定!$I$15="所・名","　－　・"&amp;$M1979,IF(設定!$I$15="所/名","　－　 / "&amp;$M1979,IF(設定!$I$15="(所)名","(　－　) "&amp;$M1979,IF(設定!$I$15="名・所",$M1979&amp;"・　－　",IF(設定!$I$15="名/所",$M1979&amp;" / 　－　",IF(設定!$I$15="名(所)",$M1979&amp;"(　－　)")))))),IF(設定!$I$15="所・名",INDEX(リスト!$S$2:$S$48,MATCH($L1979,リスト!$R$2:$R$48,0))&amp;"・"&amp;$M1979,IF(設定!$I$15="所/名",INDEX(リスト!$S$2:$S$48,MATCH($L1979,リスト!$R$2:$R$48,0))&amp;" / "&amp;$M1979,IF(設定!$I$15="(所)名","("&amp;INDEX(リスト!$S$2:$S$48,MATCH($L1979,リスト!$R$2:$R$48,0))&amp;") "&amp;$M1979,IF(設定!$I$15="名・所",$M1979&amp;"・"&amp;INDEX(リスト!$S$2:$S$48,MATCH($L1979,リスト!$R$2:$R$48,0)),IF(設定!$I$15="名/所",$M1979&amp;" / "&amp;INDEX(リスト!$S$2:$S$48,MATCH($L1979,リスト!$R$2:$R$48,0)),IF(設定!$I$15="名(所)",$M1979&amp;" ("&amp;INDEX(リスト!$S$2:$S$48,MATCH($L1979,リスト!$R$2:$R$48,0))&amp;")")))))))))</f>
        <v/>
      </c>
    </row>
    <row r="1980" spans="15:22" x14ac:dyDescent="0.4">
      <c r="O1980" s="2" t="str">
        <f>IFERROR(IF($B1980="","",INDEX(所属情報!$E:$E,MATCH($A1980,所属情報!$A:$A,0))),"")</f>
        <v/>
      </c>
      <c r="P1980" s="2" t="str">
        <f t="shared" si="90"/>
        <v/>
      </c>
      <c r="Q1980" s="2" t="str">
        <f t="shared" si="91"/>
        <v/>
      </c>
      <c r="R1980" s="2" t="str">
        <f t="shared" si="92"/>
        <v/>
      </c>
      <c r="S1980" s="2" t="str">
        <f>IFERROR(IF($F1980="","",INDEX(リスト!$C:$C,MATCH($F1980,リスト!$B:$B,0))),"")</f>
        <v/>
      </c>
      <c r="T1980" s="2" t="str">
        <f>IFERROR(IF($K1980="","",INDEX(リスト!$F:$F,MATCH($K1980,リスト!$E:$E,0))),"")</f>
        <v/>
      </c>
      <c r="U1980" s="2" t="str">
        <f>IF($B1980="","",RIGHT($G1980*1000+200+COUNTIF($G$2:$G1980,$G1980),9))</f>
        <v/>
      </c>
      <c r="V1980" s="2" t="str">
        <f>IF(OR($B1980="",設定!$I$15="",設定!$I$15="独立"),"",IF($M1980="","　－　",IF($L1980="",IF(設定!$I$15="所・名","　－　・"&amp;$M1980,IF(設定!$I$15="所/名","　－　 / "&amp;$M1980,IF(設定!$I$15="(所)名","(　－　) "&amp;$M1980,IF(設定!$I$15="名・所",$M1980&amp;"・　－　",IF(設定!$I$15="名/所",$M1980&amp;" / 　－　",IF(設定!$I$15="名(所)",$M1980&amp;"(　－　)")))))),IF(設定!$I$15="所・名",INDEX(リスト!$S$2:$S$48,MATCH($L1980,リスト!$R$2:$R$48,0))&amp;"・"&amp;$M1980,IF(設定!$I$15="所/名",INDEX(リスト!$S$2:$S$48,MATCH($L1980,リスト!$R$2:$R$48,0))&amp;" / "&amp;$M1980,IF(設定!$I$15="(所)名","("&amp;INDEX(リスト!$S$2:$S$48,MATCH($L1980,リスト!$R$2:$R$48,0))&amp;") "&amp;$M1980,IF(設定!$I$15="名・所",$M1980&amp;"・"&amp;INDEX(リスト!$S$2:$S$48,MATCH($L1980,リスト!$R$2:$R$48,0)),IF(設定!$I$15="名/所",$M1980&amp;" / "&amp;INDEX(リスト!$S$2:$S$48,MATCH($L1980,リスト!$R$2:$R$48,0)),IF(設定!$I$15="名(所)",$M1980&amp;" ("&amp;INDEX(リスト!$S$2:$S$48,MATCH($L1980,リスト!$R$2:$R$48,0))&amp;")")))))))))</f>
        <v/>
      </c>
    </row>
    <row r="1981" spans="15:22" x14ac:dyDescent="0.4">
      <c r="O1981" s="2" t="str">
        <f>IFERROR(IF($B1981="","",INDEX(所属情報!$E:$E,MATCH($A1981,所属情報!$A:$A,0))),"")</f>
        <v/>
      </c>
      <c r="P1981" s="2" t="str">
        <f t="shared" si="90"/>
        <v/>
      </c>
      <c r="Q1981" s="2" t="str">
        <f t="shared" si="91"/>
        <v/>
      </c>
      <c r="R1981" s="2" t="str">
        <f t="shared" si="92"/>
        <v/>
      </c>
      <c r="S1981" s="2" t="str">
        <f>IFERROR(IF($F1981="","",INDEX(リスト!$C:$C,MATCH($F1981,リスト!$B:$B,0))),"")</f>
        <v/>
      </c>
      <c r="T1981" s="2" t="str">
        <f>IFERROR(IF($K1981="","",INDEX(リスト!$F:$F,MATCH($K1981,リスト!$E:$E,0))),"")</f>
        <v/>
      </c>
      <c r="U1981" s="2" t="str">
        <f>IF($B1981="","",RIGHT($G1981*1000+200+COUNTIF($G$2:$G1981,$G1981),9))</f>
        <v/>
      </c>
      <c r="V1981" s="2" t="str">
        <f>IF(OR($B1981="",設定!$I$15="",設定!$I$15="独立"),"",IF($M1981="","　－　",IF($L1981="",IF(設定!$I$15="所・名","　－　・"&amp;$M1981,IF(設定!$I$15="所/名","　－　 / "&amp;$M1981,IF(設定!$I$15="(所)名","(　－　) "&amp;$M1981,IF(設定!$I$15="名・所",$M1981&amp;"・　－　",IF(設定!$I$15="名/所",$M1981&amp;" / 　－　",IF(設定!$I$15="名(所)",$M1981&amp;"(　－　)")))))),IF(設定!$I$15="所・名",INDEX(リスト!$S$2:$S$48,MATCH($L1981,リスト!$R$2:$R$48,0))&amp;"・"&amp;$M1981,IF(設定!$I$15="所/名",INDEX(リスト!$S$2:$S$48,MATCH($L1981,リスト!$R$2:$R$48,0))&amp;" / "&amp;$M1981,IF(設定!$I$15="(所)名","("&amp;INDEX(リスト!$S$2:$S$48,MATCH($L1981,リスト!$R$2:$R$48,0))&amp;") "&amp;$M1981,IF(設定!$I$15="名・所",$M1981&amp;"・"&amp;INDEX(リスト!$S$2:$S$48,MATCH($L1981,リスト!$R$2:$R$48,0)),IF(設定!$I$15="名/所",$M1981&amp;" / "&amp;INDEX(リスト!$S$2:$S$48,MATCH($L1981,リスト!$R$2:$R$48,0)),IF(設定!$I$15="名(所)",$M1981&amp;" ("&amp;INDEX(リスト!$S$2:$S$48,MATCH($L1981,リスト!$R$2:$R$48,0))&amp;")")))))))))</f>
        <v/>
      </c>
    </row>
    <row r="1982" spans="15:22" x14ac:dyDescent="0.4">
      <c r="O1982" s="2" t="str">
        <f>IFERROR(IF($B1982="","",INDEX(所属情報!$E:$E,MATCH($A1982,所属情報!$A:$A,0))),"")</f>
        <v/>
      </c>
      <c r="P1982" s="2" t="str">
        <f t="shared" si="90"/>
        <v/>
      </c>
      <c r="Q1982" s="2" t="str">
        <f t="shared" si="91"/>
        <v/>
      </c>
      <c r="R1982" s="2" t="str">
        <f t="shared" si="92"/>
        <v/>
      </c>
      <c r="S1982" s="2" t="str">
        <f>IFERROR(IF($F1982="","",INDEX(リスト!$C:$C,MATCH($F1982,リスト!$B:$B,0))),"")</f>
        <v/>
      </c>
      <c r="T1982" s="2" t="str">
        <f>IFERROR(IF($K1982="","",INDEX(リスト!$F:$F,MATCH($K1982,リスト!$E:$E,0))),"")</f>
        <v/>
      </c>
      <c r="U1982" s="2" t="str">
        <f>IF($B1982="","",RIGHT($G1982*1000+200+COUNTIF($G$2:$G1982,$G1982),9))</f>
        <v/>
      </c>
      <c r="V1982" s="2" t="str">
        <f>IF(OR($B1982="",設定!$I$15="",設定!$I$15="独立"),"",IF($M1982="","　－　",IF($L1982="",IF(設定!$I$15="所・名","　－　・"&amp;$M1982,IF(設定!$I$15="所/名","　－　 / "&amp;$M1982,IF(設定!$I$15="(所)名","(　－　) "&amp;$M1982,IF(設定!$I$15="名・所",$M1982&amp;"・　－　",IF(設定!$I$15="名/所",$M1982&amp;" / 　－　",IF(設定!$I$15="名(所)",$M1982&amp;"(　－　)")))))),IF(設定!$I$15="所・名",INDEX(リスト!$S$2:$S$48,MATCH($L1982,リスト!$R$2:$R$48,0))&amp;"・"&amp;$M1982,IF(設定!$I$15="所/名",INDEX(リスト!$S$2:$S$48,MATCH($L1982,リスト!$R$2:$R$48,0))&amp;" / "&amp;$M1982,IF(設定!$I$15="(所)名","("&amp;INDEX(リスト!$S$2:$S$48,MATCH($L1982,リスト!$R$2:$R$48,0))&amp;") "&amp;$M1982,IF(設定!$I$15="名・所",$M1982&amp;"・"&amp;INDEX(リスト!$S$2:$S$48,MATCH($L1982,リスト!$R$2:$R$48,0)),IF(設定!$I$15="名/所",$M1982&amp;" / "&amp;INDEX(リスト!$S$2:$S$48,MATCH($L1982,リスト!$R$2:$R$48,0)),IF(設定!$I$15="名(所)",$M1982&amp;" ("&amp;INDEX(リスト!$S$2:$S$48,MATCH($L1982,リスト!$R$2:$R$48,0))&amp;")")))))))))</f>
        <v/>
      </c>
    </row>
    <row r="1983" spans="15:22" x14ac:dyDescent="0.4">
      <c r="O1983" s="2" t="str">
        <f>IFERROR(IF($B1983="","",INDEX(所属情報!$E:$E,MATCH($A1983,所属情報!$A:$A,0))),"")</f>
        <v/>
      </c>
      <c r="P1983" s="2" t="str">
        <f t="shared" si="90"/>
        <v/>
      </c>
      <c r="Q1983" s="2" t="str">
        <f t="shared" si="91"/>
        <v/>
      </c>
      <c r="R1983" s="2" t="str">
        <f t="shared" si="92"/>
        <v/>
      </c>
      <c r="S1983" s="2" t="str">
        <f>IFERROR(IF($F1983="","",INDEX(リスト!$C:$C,MATCH($F1983,リスト!$B:$B,0))),"")</f>
        <v/>
      </c>
      <c r="T1983" s="2" t="str">
        <f>IFERROR(IF($K1983="","",INDEX(リスト!$F:$F,MATCH($K1983,リスト!$E:$E,0))),"")</f>
        <v/>
      </c>
      <c r="U1983" s="2" t="str">
        <f>IF($B1983="","",RIGHT($G1983*1000+200+COUNTIF($G$2:$G1983,$G1983),9))</f>
        <v/>
      </c>
      <c r="V1983" s="2" t="str">
        <f>IF(OR($B1983="",設定!$I$15="",設定!$I$15="独立"),"",IF($M1983="","　－　",IF($L1983="",IF(設定!$I$15="所・名","　－　・"&amp;$M1983,IF(設定!$I$15="所/名","　－　 / "&amp;$M1983,IF(設定!$I$15="(所)名","(　－　) "&amp;$M1983,IF(設定!$I$15="名・所",$M1983&amp;"・　－　",IF(設定!$I$15="名/所",$M1983&amp;" / 　－　",IF(設定!$I$15="名(所)",$M1983&amp;"(　－　)")))))),IF(設定!$I$15="所・名",INDEX(リスト!$S$2:$S$48,MATCH($L1983,リスト!$R$2:$R$48,0))&amp;"・"&amp;$M1983,IF(設定!$I$15="所/名",INDEX(リスト!$S$2:$S$48,MATCH($L1983,リスト!$R$2:$R$48,0))&amp;" / "&amp;$M1983,IF(設定!$I$15="(所)名","("&amp;INDEX(リスト!$S$2:$S$48,MATCH($L1983,リスト!$R$2:$R$48,0))&amp;") "&amp;$M1983,IF(設定!$I$15="名・所",$M1983&amp;"・"&amp;INDEX(リスト!$S$2:$S$48,MATCH($L1983,リスト!$R$2:$R$48,0)),IF(設定!$I$15="名/所",$M1983&amp;" / "&amp;INDEX(リスト!$S$2:$S$48,MATCH($L1983,リスト!$R$2:$R$48,0)),IF(設定!$I$15="名(所)",$M1983&amp;" ("&amp;INDEX(リスト!$S$2:$S$48,MATCH($L1983,リスト!$R$2:$R$48,0))&amp;")")))))))))</f>
        <v/>
      </c>
    </row>
    <row r="1984" spans="15:22" x14ac:dyDescent="0.4">
      <c r="O1984" s="2" t="str">
        <f>IFERROR(IF($B1984="","",INDEX(所属情報!$E:$E,MATCH($A1984,所属情報!$A:$A,0))),"")</f>
        <v/>
      </c>
      <c r="P1984" s="2" t="str">
        <f t="shared" si="90"/>
        <v/>
      </c>
      <c r="Q1984" s="2" t="str">
        <f t="shared" si="91"/>
        <v/>
      </c>
      <c r="R1984" s="2" t="str">
        <f t="shared" si="92"/>
        <v/>
      </c>
      <c r="S1984" s="2" t="str">
        <f>IFERROR(IF($F1984="","",INDEX(リスト!$C:$C,MATCH($F1984,リスト!$B:$B,0))),"")</f>
        <v/>
      </c>
      <c r="T1984" s="2" t="str">
        <f>IFERROR(IF($K1984="","",INDEX(リスト!$F:$F,MATCH($K1984,リスト!$E:$E,0))),"")</f>
        <v/>
      </c>
      <c r="U1984" s="2" t="str">
        <f>IF($B1984="","",RIGHT($G1984*1000+200+COUNTIF($G$2:$G1984,$G1984),9))</f>
        <v/>
      </c>
      <c r="V1984" s="2" t="str">
        <f>IF(OR($B1984="",設定!$I$15="",設定!$I$15="独立"),"",IF($M1984="","　－　",IF($L1984="",IF(設定!$I$15="所・名","　－　・"&amp;$M1984,IF(設定!$I$15="所/名","　－　 / "&amp;$M1984,IF(設定!$I$15="(所)名","(　－　) "&amp;$M1984,IF(設定!$I$15="名・所",$M1984&amp;"・　－　",IF(設定!$I$15="名/所",$M1984&amp;" / 　－　",IF(設定!$I$15="名(所)",$M1984&amp;"(　－　)")))))),IF(設定!$I$15="所・名",INDEX(リスト!$S$2:$S$48,MATCH($L1984,リスト!$R$2:$R$48,0))&amp;"・"&amp;$M1984,IF(設定!$I$15="所/名",INDEX(リスト!$S$2:$S$48,MATCH($L1984,リスト!$R$2:$R$48,0))&amp;" / "&amp;$M1984,IF(設定!$I$15="(所)名","("&amp;INDEX(リスト!$S$2:$S$48,MATCH($L1984,リスト!$R$2:$R$48,0))&amp;") "&amp;$M1984,IF(設定!$I$15="名・所",$M1984&amp;"・"&amp;INDEX(リスト!$S$2:$S$48,MATCH($L1984,リスト!$R$2:$R$48,0)),IF(設定!$I$15="名/所",$M1984&amp;" / "&amp;INDEX(リスト!$S$2:$S$48,MATCH($L1984,リスト!$R$2:$R$48,0)),IF(設定!$I$15="名(所)",$M1984&amp;" ("&amp;INDEX(リスト!$S$2:$S$48,MATCH($L1984,リスト!$R$2:$R$48,0))&amp;")")))))))))</f>
        <v/>
      </c>
    </row>
    <row r="1985" spans="15:22" x14ac:dyDescent="0.4">
      <c r="O1985" s="2" t="str">
        <f>IFERROR(IF($B1985="","",INDEX(所属情報!$E:$E,MATCH($A1985,所属情報!$A:$A,0))),"")</f>
        <v/>
      </c>
      <c r="P1985" s="2" t="str">
        <f t="shared" si="90"/>
        <v/>
      </c>
      <c r="Q1985" s="2" t="str">
        <f t="shared" si="91"/>
        <v/>
      </c>
      <c r="R1985" s="2" t="str">
        <f t="shared" si="92"/>
        <v/>
      </c>
      <c r="S1985" s="2" t="str">
        <f>IFERROR(IF($F1985="","",INDEX(リスト!$C:$C,MATCH($F1985,リスト!$B:$B,0))),"")</f>
        <v/>
      </c>
      <c r="T1985" s="2" t="str">
        <f>IFERROR(IF($K1985="","",INDEX(リスト!$F:$F,MATCH($K1985,リスト!$E:$E,0))),"")</f>
        <v/>
      </c>
      <c r="U1985" s="2" t="str">
        <f>IF($B1985="","",RIGHT($G1985*1000+200+COUNTIF($G$2:$G1985,$G1985),9))</f>
        <v/>
      </c>
      <c r="V1985" s="2" t="str">
        <f>IF(OR($B1985="",設定!$I$15="",設定!$I$15="独立"),"",IF($M1985="","　－　",IF($L1985="",IF(設定!$I$15="所・名","　－　・"&amp;$M1985,IF(設定!$I$15="所/名","　－　 / "&amp;$M1985,IF(設定!$I$15="(所)名","(　－　) "&amp;$M1985,IF(設定!$I$15="名・所",$M1985&amp;"・　－　",IF(設定!$I$15="名/所",$M1985&amp;" / 　－　",IF(設定!$I$15="名(所)",$M1985&amp;"(　－　)")))))),IF(設定!$I$15="所・名",INDEX(リスト!$S$2:$S$48,MATCH($L1985,リスト!$R$2:$R$48,0))&amp;"・"&amp;$M1985,IF(設定!$I$15="所/名",INDEX(リスト!$S$2:$S$48,MATCH($L1985,リスト!$R$2:$R$48,0))&amp;" / "&amp;$M1985,IF(設定!$I$15="(所)名","("&amp;INDEX(リスト!$S$2:$S$48,MATCH($L1985,リスト!$R$2:$R$48,0))&amp;") "&amp;$M1985,IF(設定!$I$15="名・所",$M1985&amp;"・"&amp;INDEX(リスト!$S$2:$S$48,MATCH($L1985,リスト!$R$2:$R$48,0)),IF(設定!$I$15="名/所",$M1985&amp;" / "&amp;INDEX(リスト!$S$2:$S$48,MATCH($L1985,リスト!$R$2:$R$48,0)),IF(設定!$I$15="名(所)",$M1985&amp;" ("&amp;INDEX(リスト!$S$2:$S$48,MATCH($L1985,リスト!$R$2:$R$48,0))&amp;")")))))))))</f>
        <v/>
      </c>
    </row>
    <row r="1986" spans="15:22" x14ac:dyDescent="0.4">
      <c r="O1986" s="2" t="str">
        <f>IFERROR(IF($B1986="","",INDEX(所属情報!$E:$E,MATCH($A1986,所属情報!$A:$A,0))),"")</f>
        <v/>
      </c>
      <c r="P1986" s="2" t="str">
        <f t="shared" si="90"/>
        <v/>
      </c>
      <c r="Q1986" s="2" t="str">
        <f t="shared" si="91"/>
        <v/>
      </c>
      <c r="R1986" s="2" t="str">
        <f t="shared" si="92"/>
        <v/>
      </c>
      <c r="S1986" s="2" t="str">
        <f>IFERROR(IF($F1986="","",INDEX(リスト!$C:$C,MATCH($F1986,リスト!$B:$B,0))),"")</f>
        <v/>
      </c>
      <c r="T1986" s="2" t="str">
        <f>IFERROR(IF($K1986="","",INDEX(リスト!$F:$F,MATCH($K1986,リスト!$E:$E,0))),"")</f>
        <v/>
      </c>
      <c r="U1986" s="2" t="str">
        <f>IF($B1986="","",RIGHT($G1986*1000+200+COUNTIF($G$2:$G1986,$G1986),9))</f>
        <v/>
      </c>
      <c r="V1986" s="2" t="str">
        <f>IF(OR($B1986="",設定!$I$15="",設定!$I$15="独立"),"",IF($M1986="","　－　",IF($L1986="",IF(設定!$I$15="所・名","　－　・"&amp;$M1986,IF(設定!$I$15="所/名","　－　 / "&amp;$M1986,IF(設定!$I$15="(所)名","(　－　) "&amp;$M1986,IF(設定!$I$15="名・所",$M1986&amp;"・　－　",IF(設定!$I$15="名/所",$M1986&amp;" / 　－　",IF(設定!$I$15="名(所)",$M1986&amp;"(　－　)")))))),IF(設定!$I$15="所・名",INDEX(リスト!$S$2:$S$48,MATCH($L1986,リスト!$R$2:$R$48,0))&amp;"・"&amp;$M1986,IF(設定!$I$15="所/名",INDEX(リスト!$S$2:$S$48,MATCH($L1986,リスト!$R$2:$R$48,0))&amp;" / "&amp;$M1986,IF(設定!$I$15="(所)名","("&amp;INDEX(リスト!$S$2:$S$48,MATCH($L1986,リスト!$R$2:$R$48,0))&amp;") "&amp;$M1986,IF(設定!$I$15="名・所",$M1986&amp;"・"&amp;INDEX(リスト!$S$2:$S$48,MATCH($L1986,リスト!$R$2:$R$48,0)),IF(設定!$I$15="名/所",$M1986&amp;" / "&amp;INDEX(リスト!$S$2:$S$48,MATCH($L1986,リスト!$R$2:$R$48,0)),IF(設定!$I$15="名(所)",$M1986&amp;" ("&amp;INDEX(リスト!$S$2:$S$48,MATCH($L1986,リスト!$R$2:$R$48,0))&amp;")")))))))))</f>
        <v/>
      </c>
    </row>
    <row r="1987" spans="15:22" x14ac:dyDescent="0.4">
      <c r="O1987" s="2" t="str">
        <f>IFERROR(IF($B1987="","",INDEX(所属情報!$E:$E,MATCH($A1987,所属情報!$A:$A,0))),"")</f>
        <v/>
      </c>
      <c r="P1987" s="2" t="str">
        <f t="shared" ref="P1987:P2050" si="93">IF($C1987="","",IF($E1987="",$C1987,$C1987&amp;" ("&amp;$E1987&amp;")"))</f>
        <v/>
      </c>
      <c r="Q1987" s="2" t="str">
        <f t="shared" ref="Q1987:Q2050" si="94">IF($D1987="","",ASC($D1987))</f>
        <v/>
      </c>
      <c r="R1987" s="2" t="str">
        <f t="shared" ref="R1987:R2050" si="95">IF($I1987="","",UPPER($I1987)&amp;" "&amp;UPPER(LEFT($J1987,1))&amp;LOWER(RIGHT($J1987,LEN($J1987)-1))&amp;" ("&amp;MID($G1987,3,2)&amp;")")</f>
        <v/>
      </c>
      <c r="S1987" s="2" t="str">
        <f>IFERROR(IF($F1987="","",INDEX(リスト!$C:$C,MATCH($F1987,リスト!$B:$B,0))),"")</f>
        <v/>
      </c>
      <c r="T1987" s="2" t="str">
        <f>IFERROR(IF($K1987="","",INDEX(リスト!$F:$F,MATCH($K1987,リスト!$E:$E,0))),"")</f>
        <v/>
      </c>
      <c r="U1987" s="2" t="str">
        <f>IF($B1987="","",RIGHT($G1987*1000+200+COUNTIF($G$2:$G1987,$G1987),9))</f>
        <v/>
      </c>
      <c r="V1987" s="2" t="str">
        <f>IF(OR($B1987="",設定!$I$15="",設定!$I$15="独立"),"",IF($M1987="","　－　",IF($L1987="",IF(設定!$I$15="所・名","　－　・"&amp;$M1987,IF(設定!$I$15="所/名","　－　 / "&amp;$M1987,IF(設定!$I$15="(所)名","(　－　) "&amp;$M1987,IF(設定!$I$15="名・所",$M1987&amp;"・　－　",IF(設定!$I$15="名/所",$M1987&amp;" / 　－　",IF(設定!$I$15="名(所)",$M1987&amp;"(　－　)")))))),IF(設定!$I$15="所・名",INDEX(リスト!$S$2:$S$48,MATCH($L1987,リスト!$R$2:$R$48,0))&amp;"・"&amp;$M1987,IF(設定!$I$15="所/名",INDEX(リスト!$S$2:$S$48,MATCH($L1987,リスト!$R$2:$R$48,0))&amp;" / "&amp;$M1987,IF(設定!$I$15="(所)名","("&amp;INDEX(リスト!$S$2:$S$48,MATCH($L1987,リスト!$R$2:$R$48,0))&amp;") "&amp;$M1987,IF(設定!$I$15="名・所",$M1987&amp;"・"&amp;INDEX(リスト!$S$2:$S$48,MATCH($L1987,リスト!$R$2:$R$48,0)),IF(設定!$I$15="名/所",$M1987&amp;" / "&amp;INDEX(リスト!$S$2:$S$48,MATCH($L1987,リスト!$R$2:$R$48,0)),IF(設定!$I$15="名(所)",$M1987&amp;" ("&amp;INDEX(リスト!$S$2:$S$48,MATCH($L1987,リスト!$R$2:$R$48,0))&amp;")")))))))))</f>
        <v/>
      </c>
    </row>
    <row r="1988" spans="15:22" x14ac:dyDescent="0.4">
      <c r="O1988" s="2" t="str">
        <f>IFERROR(IF($B1988="","",INDEX(所属情報!$E:$E,MATCH($A1988,所属情報!$A:$A,0))),"")</f>
        <v/>
      </c>
      <c r="P1988" s="2" t="str">
        <f t="shared" si="93"/>
        <v/>
      </c>
      <c r="Q1988" s="2" t="str">
        <f t="shared" si="94"/>
        <v/>
      </c>
      <c r="R1988" s="2" t="str">
        <f t="shared" si="95"/>
        <v/>
      </c>
      <c r="S1988" s="2" t="str">
        <f>IFERROR(IF($F1988="","",INDEX(リスト!$C:$C,MATCH($F1988,リスト!$B:$B,0))),"")</f>
        <v/>
      </c>
      <c r="T1988" s="2" t="str">
        <f>IFERROR(IF($K1988="","",INDEX(リスト!$F:$F,MATCH($K1988,リスト!$E:$E,0))),"")</f>
        <v/>
      </c>
      <c r="U1988" s="2" t="str">
        <f>IF($B1988="","",RIGHT($G1988*1000+200+COUNTIF($G$2:$G1988,$G1988),9))</f>
        <v/>
      </c>
      <c r="V1988" s="2" t="str">
        <f>IF(OR($B1988="",設定!$I$15="",設定!$I$15="独立"),"",IF($M1988="","　－　",IF($L1988="",IF(設定!$I$15="所・名","　－　・"&amp;$M1988,IF(設定!$I$15="所/名","　－　 / "&amp;$M1988,IF(設定!$I$15="(所)名","(　－　) "&amp;$M1988,IF(設定!$I$15="名・所",$M1988&amp;"・　－　",IF(設定!$I$15="名/所",$M1988&amp;" / 　－　",IF(設定!$I$15="名(所)",$M1988&amp;"(　－　)")))))),IF(設定!$I$15="所・名",INDEX(リスト!$S$2:$S$48,MATCH($L1988,リスト!$R$2:$R$48,0))&amp;"・"&amp;$M1988,IF(設定!$I$15="所/名",INDEX(リスト!$S$2:$S$48,MATCH($L1988,リスト!$R$2:$R$48,0))&amp;" / "&amp;$M1988,IF(設定!$I$15="(所)名","("&amp;INDEX(リスト!$S$2:$S$48,MATCH($L1988,リスト!$R$2:$R$48,0))&amp;") "&amp;$M1988,IF(設定!$I$15="名・所",$M1988&amp;"・"&amp;INDEX(リスト!$S$2:$S$48,MATCH($L1988,リスト!$R$2:$R$48,0)),IF(設定!$I$15="名/所",$M1988&amp;" / "&amp;INDEX(リスト!$S$2:$S$48,MATCH($L1988,リスト!$R$2:$R$48,0)),IF(設定!$I$15="名(所)",$M1988&amp;" ("&amp;INDEX(リスト!$S$2:$S$48,MATCH($L1988,リスト!$R$2:$R$48,0))&amp;")")))))))))</f>
        <v/>
      </c>
    </row>
    <row r="1989" spans="15:22" x14ac:dyDescent="0.4">
      <c r="O1989" s="2" t="str">
        <f>IFERROR(IF($B1989="","",INDEX(所属情報!$E:$E,MATCH($A1989,所属情報!$A:$A,0))),"")</f>
        <v/>
      </c>
      <c r="P1989" s="2" t="str">
        <f t="shared" si="93"/>
        <v/>
      </c>
      <c r="Q1989" s="2" t="str">
        <f t="shared" si="94"/>
        <v/>
      </c>
      <c r="R1989" s="2" t="str">
        <f t="shared" si="95"/>
        <v/>
      </c>
      <c r="S1989" s="2" t="str">
        <f>IFERROR(IF($F1989="","",INDEX(リスト!$C:$C,MATCH($F1989,リスト!$B:$B,0))),"")</f>
        <v/>
      </c>
      <c r="T1989" s="2" t="str">
        <f>IFERROR(IF($K1989="","",INDEX(リスト!$F:$F,MATCH($K1989,リスト!$E:$E,0))),"")</f>
        <v/>
      </c>
      <c r="U1989" s="2" t="str">
        <f>IF($B1989="","",RIGHT($G1989*1000+200+COUNTIF($G$2:$G1989,$G1989),9))</f>
        <v/>
      </c>
      <c r="V1989" s="2" t="str">
        <f>IF(OR($B1989="",設定!$I$15="",設定!$I$15="独立"),"",IF($M1989="","　－　",IF($L1989="",IF(設定!$I$15="所・名","　－　・"&amp;$M1989,IF(設定!$I$15="所/名","　－　 / "&amp;$M1989,IF(設定!$I$15="(所)名","(　－　) "&amp;$M1989,IF(設定!$I$15="名・所",$M1989&amp;"・　－　",IF(設定!$I$15="名/所",$M1989&amp;" / 　－　",IF(設定!$I$15="名(所)",$M1989&amp;"(　－　)")))))),IF(設定!$I$15="所・名",INDEX(リスト!$S$2:$S$48,MATCH($L1989,リスト!$R$2:$R$48,0))&amp;"・"&amp;$M1989,IF(設定!$I$15="所/名",INDEX(リスト!$S$2:$S$48,MATCH($L1989,リスト!$R$2:$R$48,0))&amp;" / "&amp;$M1989,IF(設定!$I$15="(所)名","("&amp;INDEX(リスト!$S$2:$S$48,MATCH($L1989,リスト!$R$2:$R$48,0))&amp;") "&amp;$M1989,IF(設定!$I$15="名・所",$M1989&amp;"・"&amp;INDEX(リスト!$S$2:$S$48,MATCH($L1989,リスト!$R$2:$R$48,0)),IF(設定!$I$15="名/所",$M1989&amp;" / "&amp;INDEX(リスト!$S$2:$S$48,MATCH($L1989,リスト!$R$2:$R$48,0)),IF(設定!$I$15="名(所)",$M1989&amp;" ("&amp;INDEX(リスト!$S$2:$S$48,MATCH($L1989,リスト!$R$2:$R$48,0))&amp;")")))))))))</f>
        <v/>
      </c>
    </row>
    <row r="1990" spans="15:22" x14ac:dyDescent="0.4">
      <c r="O1990" s="2" t="str">
        <f>IFERROR(IF($B1990="","",INDEX(所属情報!$E:$E,MATCH($A1990,所属情報!$A:$A,0))),"")</f>
        <v/>
      </c>
      <c r="P1990" s="2" t="str">
        <f t="shared" si="93"/>
        <v/>
      </c>
      <c r="Q1990" s="2" t="str">
        <f t="shared" si="94"/>
        <v/>
      </c>
      <c r="R1990" s="2" t="str">
        <f t="shared" si="95"/>
        <v/>
      </c>
      <c r="S1990" s="2" t="str">
        <f>IFERROR(IF($F1990="","",INDEX(リスト!$C:$C,MATCH($F1990,リスト!$B:$B,0))),"")</f>
        <v/>
      </c>
      <c r="T1990" s="2" t="str">
        <f>IFERROR(IF($K1990="","",INDEX(リスト!$F:$F,MATCH($K1990,リスト!$E:$E,0))),"")</f>
        <v/>
      </c>
      <c r="U1990" s="2" t="str">
        <f>IF($B1990="","",RIGHT($G1990*1000+200+COUNTIF($G$2:$G1990,$G1990),9))</f>
        <v/>
      </c>
      <c r="V1990" s="2" t="str">
        <f>IF(OR($B1990="",設定!$I$15="",設定!$I$15="独立"),"",IF($M1990="","　－　",IF($L1990="",IF(設定!$I$15="所・名","　－　・"&amp;$M1990,IF(設定!$I$15="所/名","　－　 / "&amp;$M1990,IF(設定!$I$15="(所)名","(　－　) "&amp;$M1990,IF(設定!$I$15="名・所",$M1990&amp;"・　－　",IF(設定!$I$15="名/所",$M1990&amp;" / 　－　",IF(設定!$I$15="名(所)",$M1990&amp;"(　－　)")))))),IF(設定!$I$15="所・名",INDEX(リスト!$S$2:$S$48,MATCH($L1990,リスト!$R$2:$R$48,0))&amp;"・"&amp;$M1990,IF(設定!$I$15="所/名",INDEX(リスト!$S$2:$S$48,MATCH($L1990,リスト!$R$2:$R$48,0))&amp;" / "&amp;$M1990,IF(設定!$I$15="(所)名","("&amp;INDEX(リスト!$S$2:$S$48,MATCH($L1990,リスト!$R$2:$R$48,0))&amp;") "&amp;$M1990,IF(設定!$I$15="名・所",$M1990&amp;"・"&amp;INDEX(リスト!$S$2:$S$48,MATCH($L1990,リスト!$R$2:$R$48,0)),IF(設定!$I$15="名/所",$M1990&amp;" / "&amp;INDEX(リスト!$S$2:$S$48,MATCH($L1990,リスト!$R$2:$R$48,0)),IF(設定!$I$15="名(所)",$M1990&amp;" ("&amp;INDEX(リスト!$S$2:$S$48,MATCH($L1990,リスト!$R$2:$R$48,0))&amp;")")))))))))</f>
        <v/>
      </c>
    </row>
    <row r="1991" spans="15:22" x14ac:dyDescent="0.4">
      <c r="O1991" s="2" t="str">
        <f>IFERROR(IF($B1991="","",INDEX(所属情報!$E:$E,MATCH($A1991,所属情報!$A:$A,0))),"")</f>
        <v/>
      </c>
      <c r="P1991" s="2" t="str">
        <f t="shared" si="93"/>
        <v/>
      </c>
      <c r="Q1991" s="2" t="str">
        <f t="shared" si="94"/>
        <v/>
      </c>
      <c r="R1991" s="2" t="str">
        <f t="shared" si="95"/>
        <v/>
      </c>
      <c r="S1991" s="2" t="str">
        <f>IFERROR(IF($F1991="","",INDEX(リスト!$C:$C,MATCH($F1991,リスト!$B:$B,0))),"")</f>
        <v/>
      </c>
      <c r="T1991" s="2" t="str">
        <f>IFERROR(IF($K1991="","",INDEX(リスト!$F:$F,MATCH($K1991,リスト!$E:$E,0))),"")</f>
        <v/>
      </c>
      <c r="U1991" s="2" t="str">
        <f>IF($B1991="","",RIGHT($G1991*1000+200+COUNTIF($G$2:$G1991,$G1991),9))</f>
        <v/>
      </c>
      <c r="V1991" s="2" t="str">
        <f>IF(OR($B1991="",設定!$I$15="",設定!$I$15="独立"),"",IF($M1991="","　－　",IF($L1991="",IF(設定!$I$15="所・名","　－　・"&amp;$M1991,IF(設定!$I$15="所/名","　－　 / "&amp;$M1991,IF(設定!$I$15="(所)名","(　－　) "&amp;$M1991,IF(設定!$I$15="名・所",$M1991&amp;"・　－　",IF(設定!$I$15="名/所",$M1991&amp;" / 　－　",IF(設定!$I$15="名(所)",$M1991&amp;"(　－　)")))))),IF(設定!$I$15="所・名",INDEX(リスト!$S$2:$S$48,MATCH($L1991,リスト!$R$2:$R$48,0))&amp;"・"&amp;$M1991,IF(設定!$I$15="所/名",INDEX(リスト!$S$2:$S$48,MATCH($L1991,リスト!$R$2:$R$48,0))&amp;" / "&amp;$M1991,IF(設定!$I$15="(所)名","("&amp;INDEX(リスト!$S$2:$S$48,MATCH($L1991,リスト!$R$2:$R$48,0))&amp;") "&amp;$M1991,IF(設定!$I$15="名・所",$M1991&amp;"・"&amp;INDEX(リスト!$S$2:$S$48,MATCH($L1991,リスト!$R$2:$R$48,0)),IF(設定!$I$15="名/所",$M1991&amp;" / "&amp;INDEX(リスト!$S$2:$S$48,MATCH($L1991,リスト!$R$2:$R$48,0)),IF(設定!$I$15="名(所)",$M1991&amp;" ("&amp;INDEX(リスト!$S$2:$S$48,MATCH($L1991,リスト!$R$2:$R$48,0))&amp;")")))))))))</f>
        <v/>
      </c>
    </row>
    <row r="1992" spans="15:22" x14ac:dyDescent="0.4">
      <c r="O1992" s="2" t="str">
        <f>IFERROR(IF($B1992="","",INDEX(所属情報!$E:$E,MATCH($A1992,所属情報!$A:$A,0))),"")</f>
        <v/>
      </c>
      <c r="P1992" s="2" t="str">
        <f t="shared" si="93"/>
        <v/>
      </c>
      <c r="Q1992" s="2" t="str">
        <f t="shared" si="94"/>
        <v/>
      </c>
      <c r="R1992" s="2" t="str">
        <f t="shared" si="95"/>
        <v/>
      </c>
      <c r="S1992" s="2" t="str">
        <f>IFERROR(IF($F1992="","",INDEX(リスト!$C:$C,MATCH($F1992,リスト!$B:$B,0))),"")</f>
        <v/>
      </c>
      <c r="T1992" s="2" t="str">
        <f>IFERROR(IF($K1992="","",INDEX(リスト!$F:$F,MATCH($K1992,リスト!$E:$E,0))),"")</f>
        <v/>
      </c>
      <c r="U1992" s="2" t="str">
        <f>IF($B1992="","",RIGHT($G1992*1000+200+COUNTIF($G$2:$G1992,$G1992),9))</f>
        <v/>
      </c>
      <c r="V1992" s="2" t="str">
        <f>IF(OR($B1992="",設定!$I$15="",設定!$I$15="独立"),"",IF($M1992="","　－　",IF($L1992="",IF(設定!$I$15="所・名","　－　・"&amp;$M1992,IF(設定!$I$15="所/名","　－　 / "&amp;$M1992,IF(設定!$I$15="(所)名","(　－　) "&amp;$M1992,IF(設定!$I$15="名・所",$M1992&amp;"・　－　",IF(設定!$I$15="名/所",$M1992&amp;" / 　－　",IF(設定!$I$15="名(所)",$M1992&amp;"(　－　)")))))),IF(設定!$I$15="所・名",INDEX(リスト!$S$2:$S$48,MATCH($L1992,リスト!$R$2:$R$48,0))&amp;"・"&amp;$M1992,IF(設定!$I$15="所/名",INDEX(リスト!$S$2:$S$48,MATCH($L1992,リスト!$R$2:$R$48,0))&amp;" / "&amp;$M1992,IF(設定!$I$15="(所)名","("&amp;INDEX(リスト!$S$2:$S$48,MATCH($L1992,リスト!$R$2:$R$48,0))&amp;") "&amp;$M1992,IF(設定!$I$15="名・所",$M1992&amp;"・"&amp;INDEX(リスト!$S$2:$S$48,MATCH($L1992,リスト!$R$2:$R$48,0)),IF(設定!$I$15="名/所",$M1992&amp;" / "&amp;INDEX(リスト!$S$2:$S$48,MATCH($L1992,リスト!$R$2:$R$48,0)),IF(設定!$I$15="名(所)",$M1992&amp;" ("&amp;INDEX(リスト!$S$2:$S$48,MATCH($L1992,リスト!$R$2:$R$48,0))&amp;")")))))))))</f>
        <v/>
      </c>
    </row>
    <row r="1993" spans="15:22" x14ac:dyDescent="0.4">
      <c r="O1993" s="2" t="str">
        <f>IFERROR(IF($B1993="","",INDEX(所属情報!$E:$E,MATCH($A1993,所属情報!$A:$A,0))),"")</f>
        <v/>
      </c>
      <c r="P1993" s="2" t="str">
        <f t="shared" si="93"/>
        <v/>
      </c>
      <c r="Q1993" s="2" t="str">
        <f t="shared" si="94"/>
        <v/>
      </c>
      <c r="R1993" s="2" t="str">
        <f t="shared" si="95"/>
        <v/>
      </c>
      <c r="S1993" s="2" t="str">
        <f>IFERROR(IF($F1993="","",INDEX(リスト!$C:$C,MATCH($F1993,リスト!$B:$B,0))),"")</f>
        <v/>
      </c>
      <c r="T1993" s="2" t="str">
        <f>IFERROR(IF($K1993="","",INDEX(リスト!$F:$F,MATCH($K1993,リスト!$E:$E,0))),"")</f>
        <v/>
      </c>
      <c r="U1993" s="2" t="str">
        <f>IF($B1993="","",RIGHT($G1993*1000+200+COUNTIF($G$2:$G1993,$G1993),9))</f>
        <v/>
      </c>
      <c r="V1993" s="2" t="str">
        <f>IF(OR($B1993="",設定!$I$15="",設定!$I$15="独立"),"",IF($M1993="","　－　",IF($L1993="",IF(設定!$I$15="所・名","　－　・"&amp;$M1993,IF(設定!$I$15="所/名","　－　 / "&amp;$M1993,IF(設定!$I$15="(所)名","(　－　) "&amp;$M1993,IF(設定!$I$15="名・所",$M1993&amp;"・　－　",IF(設定!$I$15="名/所",$M1993&amp;" / 　－　",IF(設定!$I$15="名(所)",$M1993&amp;"(　－　)")))))),IF(設定!$I$15="所・名",INDEX(リスト!$S$2:$S$48,MATCH($L1993,リスト!$R$2:$R$48,0))&amp;"・"&amp;$M1993,IF(設定!$I$15="所/名",INDEX(リスト!$S$2:$S$48,MATCH($L1993,リスト!$R$2:$R$48,0))&amp;" / "&amp;$M1993,IF(設定!$I$15="(所)名","("&amp;INDEX(リスト!$S$2:$S$48,MATCH($L1993,リスト!$R$2:$R$48,0))&amp;") "&amp;$M1993,IF(設定!$I$15="名・所",$M1993&amp;"・"&amp;INDEX(リスト!$S$2:$S$48,MATCH($L1993,リスト!$R$2:$R$48,0)),IF(設定!$I$15="名/所",$M1993&amp;" / "&amp;INDEX(リスト!$S$2:$S$48,MATCH($L1993,リスト!$R$2:$R$48,0)),IF(設定!$I$15="名(所)",$M1993&amp;" ("&amp;INDEX(リスト!$S$2:$S$48,MATCH($L1993,リスト!$R$2:$R$48,0))&amp;")")))))))))</f>
        <v/>
      </c>
    </row>
    <row r="1994" spans="15:22" x14ac:dyDescent="0.4">
      <c r="O1994" s="2" t="str">
        <f>IFERROR(IF($B1994="","",INDEX(所属情報!$E:$E,MATCH($A1994,所属情報!$A:$A,0))),"")</f>
        <v/>
      </c>
      <c r="P1994" s="2" t="str">
        <f t="shared" si="93"/>
        <v/>
      </c>
      <c r="Q1994" s="2" t="str">
        <f t="shared" si="94"/>
        <v/>
      </c>
      <c r="R1994" s="2" t="str">
        <f t="shared" si="95"/>
        <v/>
      </c>
      <c r="S1994" s="2" t="str">
        <f>IFERROR(IF($F1994="","",INDEX(リスト!$C:$C,MATCH($F1994,リスト!$B:$B,0))),"")</f>
        <v/>
      </c>
      <c r="T1994" s="2" t="str">
        <f>IFERROR(IF($K1994="","",INDEX(リスト!$F:$F,MATCH($K1994,リスト!$E:$E,0))),"")</f>
        <v/>
      </c>
      <c r="U1994" s="2" t="str">
        <f>IF($B1994="","",RIGHT($G1994*1000+200+COUNTIF($G$2:$G1994,$G1994),9))</f>
        <v/>
      </c>
      <c r="V1994" s="2" t="str">
        <f>IF(OR($B1994="",設定!$I$15="",設定!$I$15="独立"),"",IF($M1994="","　－　",IF($L1994="",IF(設定!$I$15="所・名","　－　・"&amp;$M1994,IF(設定!$I$15="所/名","　－　 / "&amp;$M1994,IF(設定!$I$15="(所)名","(　－　) "&amp;$M1994,IF(設定!$I$15="名・所",$M1994&amp;"・　－　",IF(設定!$I$15="名/所",$M1994&amp;" / 　－　",IF(設定!$I$15="名(所)",$M1994&amp;"(　－　)")))))),IF(設定!$I$15="所・名",INDEX(リスト!$S$2:$S$48,MATCH($L1994,リスト!$R$2:$R$48,0))&amp;"・"&amp;$M1994,IF(設定!$I$15="所/名",INDEX(リスト!$S$2:$S$48,MATCH($L1994,リスト!$R$2:$R$48,0))&amp;" / "&amp;$M1994,IF(設定!$I$15="(所)名","("&amp;INDEX(リスト!$S$2:$S$48,MATCH($L1994,リスト!$R$2:$R$48,0))&amp;") "&amp;$M1994,IF(設定!$I$15="名・所",$M1994&amp;"・"&amp;INDEX(リスト!$S$2:$S$48,MATCH($L1994,リスト!$R$2:$R$48,0)),IF(設定!$I$15="名/所",$M1994&amp;" / "&amp;INDEX(リスト!$S$2:$S$48,MATCH($L1994,リスト!$R$2:$R$48,0)),IF(設定!$I$15="名(所)",$M1994&amp;" ("&amp;INDEX(リスト!$S$2:$S$48,MATCH($L1994,リスト!$R$2:$R$48,0))&amp;")")))))))))</f>
        <v/>
      </c>
    </row>
    <row r="1995" spans="15:22" x14ac:dyDescent="0.4">
      <c r="O1995" s="2" t="str">
        <f>IFERROR(IF($B1995="","",INDEX(所属情報!$E:$E,MATCH($A1995,所属情報!$A:$A,0))),"")</f>
        <v/>
      </c>
      <c r="P1995" s="2" t="str">
        <f t="shared" si="93"/>
        <v/>
      </c>
      <c r="Q1995" s="2" t="str">
        <f t="shared" si="94"/>
        <v/>
      </c>
      <c r="R1995" s="2" t="str">
        <f t="shared" si="95"/>
        <v/>
      </c>
      <c r="S1995" s="2" t="str">
        <f>IFERROR(IF($F1995="","",INDEX(リスト!$C:$C,MATCH($F1995,リスト!$B:$B,0))),"")</f>
        <v/>
      </c>
      <c r="T1995" s="2" t="str">
        <f>IFERROR(IF($K1995="","",INDEX(リスト!$F:$F,MATCH($K1995,リスト!$E:$E,0))),"")</f>
        <v/>
      </c>
      <c r="U1995" s="2" t="str">
        <f>IF($B1995="","",RIGHT($G1995*1000+200+COUNTIF($G$2:$G1995,$G1995),9))</f>
        <v/>
      </c>
      <c r="V1995" s="2" t="str">
        <f>IF(OR($B1995="",設定!$I$15="",設定!$I$15="独立"),"",IF($M1995="","　－　",IF($L1995="",IF(設定!$I$15="所・名","　－　・"&amp;$M1995,IF(設定!$I$15="所/名","　－　 / "&amp;$M1995,IF(設定!$I$15="(所)名","(　－　) "&amp;$M1995,IF(設定!$I$15="名・所",$M1995&amp;"・　－　",IF(設定!$I$15="名/所",$M1995&amp;" / 　－　",IF(設定!$I$15="名(所)",$M1995&amp;"(　－　)")))))),IF(設定!$I$15="所・名",INDEX(リスト!$S$2:$S$48,MATCH($L1995,リスト!$R$2:$R$48,0))&amp;"・"&amp;$M1995,IF(設定!$I$15="所/名",INDEX(リスト!$S$2:$S$48,MATCH($L1995,リスト!$R$2:$R$48,0))&amp;" / "&amp;$M1995,IF(設定!$I$15="(所)名","("&amp;INDEX(リスト!$S$2:$S$48,MATCH($L1995,リスト!$R$2:$R$48,0))&amp;") "&amp;$M1995,IF(設定!$I$15="名・所",$M1995&amp;"・"&amp;INDEX(リスト!$S$2:$S$48,MATCH($L1995,リスト!$R$2:$R$48,0)),IF(設定!$I$15="名/所",$M1995&amp;" / "&amp;INDEX(リスト!$S$2:$S$48,MATCH($L1995,リスト!$R$2:$R$48,0)),IF(設定!$I$15="名(所)",$M1995&amp;" ("&amp;INDEX(リスト!$S$2:$S$48,MATCH($L1995,リスト!$R$2:$R$48,0))&amp;")")))))))))</f>
        <v/>
      </c>
    </row>
    <row r="1996" spans="15:22" x14ac:dyDescent="0.4">
      <c r="O1996" s="2" t="str">
        <f>IFERROR(IF($B1996="","",INDEX(所属情報!$E:$E,MATCH($A1996,所属情報!$A:$A,0))),"")</f>
        <v/>
      </c>
      <c r="P1996" s="2" t="str">
        <f t="shared" si="93"/>
        <v/>
      </c>
      <c r="Q1996" s="2" t="str">
        <f t="shared" si="94"/>
        <v/>
      </c>
      <c r="R1996" s="2" t="str">
        <f t="shared" si="95"/>
        <v/>
      </c>
      <c r="S1996" s="2" t="str">
        <f>IFERROR(IF($F1996="","",INDEX(リスト!$C:$C,MATCH($F1996,リスト!$B:$B,0))),"")</f>
        <v/>
      </c>
      <c r="T1996" s="2" t="str">
        <f>IFERROR(IF($K1996="","",INDEX(リスト!$F:$F,MATCH($K1996,リスト!$E:$E,0))),"")</f>
        <v/>
      </c>
      <c r="U1996" s="2" t="str">
        <f>IF($B1996="","",RIGHT($G1996*1000+200+COUNTIF($G$2:$G1996,$G1996),9))</f>
        <v/>
      </c>
      <c r="V1996" s="2" t="str">
        <f>IF(OR($B1996="",設定!$I$15="",設定!$I$15="独立"),"",IF($M1996="","　－　",IF($L1996="",IF(設定!$I$15="所・名","　－　・"&amp;$M1996,IF(設定!$I$15="所/名","　－　 / "&amp;$M1996,IF(設定!$I$15="(所)名","(　－　) "&amp;$M1996,IF(設定!$I$15="名・所",$M1996&amp;"・　－　",IF(設定!$I$15="名/所",$M1996&amp;" / 　－　",IF(設定!$I$15="名(所)",$M1996&amp;"(　－　)")))))),IF(設定!$I$15="所・名",INDEX(リスト!$S$2:$S$48,MATCH($L1996,リスト!$R$2:$R$48,0))&amp;"・"&amp;$M1996,IF(設定!$I$15="所/名",INDEX(リスト!$S$2:$S$48,MATCH($L1996,リスト!$R$2:$R$48,0))&amp;" / "&amp;$M1996,IF(設定!$I$15="(所)名","("&amp;INDEX(リスト!$S$2:$S$48,MATCH($L1996,リスト!$R$2:$R$48,0))&amp;") "&amp;$M1996,IF(設定!$I$15="名・所",$M1996&amp;"・"&amp;INDEX(リスト!$S$2:$S$48,MATCH($L1996,リスト!$R$2:$R$48,0)),IF(設定!$I$15="名/所",$M1996&amp;" / "&amp;INDEX(リスト!$S$2:$S$48,MATCH($L1996,リスト!$R$2:$R$48,0)),IF(設定!$I$15="名(所)",$M1996&amp;" ("&amp;INDEX(リスト!$S$2:$S$48,MATCH($L1996,リスト!$R$2:$R$48,0))&amp;")")))))))))</f>
        <v/>
      </c>
    </row>
    <row r="1997" spans="15:22" x14ac:dyDescent="0.4">
      <c r="O1997" s="2" t="str">
        <f>IFERROR(IF($B1997="","",INDEX(所属情報!$E:$E,MATCH($A1997,所属情報!$A:$A,0))),"")</f>
        <v/>
      </c>
      <c r="P1997" s="2" t="str">
        <f t="shared" si="93"/>
        <v/>
      </c>
      <c r="Q1997" s="2" t="str">
        <f t="shared" si="94"/>
        <v/>
      </c>
      <c r="R1997" s="2" t="str">
        <f t="shared" si="95"/>
        <v/>
      </c>
      <c r="S1997" s="2" t="str">
        <f>IFERROR(IF($F1997="","",INDEX(リスト!$C:$C,MATCH($F1997,リスト!$B:$B,0))),"")</f>
        <v/>
      </c>
      <c r="T1997" s="2" t="str">
        <f>IFERROR(IF($K1997="","",INDEX(リスト!$F:$F,MATCH($K1997,リスト!$E:$E,0))),"")</f>
        <v/>
      </c>
      <c r="U1997" s="2" t="str">
        <f>IF($B1997="","",RIGHT($G1997*1000+200+COUNTIF($G$2:$G1997,$G1997),9))</f>
        <v/>
      </c>
      <c r="V1997" s="2" t="str">
        <f>IF(OR($B1997="",設定!$I$15="",設定!$I$15="独立"),"",IF($M1997="","　－　",IF($L1997="",IF(設定!$I$15="所・名","　－　・"&amp;$M1997,IF(設定!$I$15="所/名","　－　 / "&amp;$M1997,IF(設定!$I$15="(所)名","(　－　) "&amp;$M1997,IF(設定!$I$15="名・所",$M1997&amp;"・　－　",IF(設定!$I$15="名/所",$M1997&amp;" / 　－　",IF(設定!$I$15="名(所)",$M1997&amp;"(　－　)")))))),IF(設定!$I$15="所・名",INDEX(リスト!$S$2:$S$48,MATCH($L1997,リスト!$R$2:$R$48,0))&amp;"・"&amp;$M1997,IF(設定!$I$15="所/名",INDEX(リスト!$S$2:$S$48,MATCH($L1997,リスト!$R$2:$R$48,0))&amp;" / "&amp;$M1997,IF(設定!$I$15="(所)名","("&amp;INDEX(リスト!$S$2:$S$48,MATCH($L1997,リスト!$R$2:$R$48,0))&amp;") "&amp;$M1997,IF(設定!$I$15="名・所",$M1997&amp;"・"&amp;INDEX(リスト!$S$2:$S$48,MATCH($L1997,リスト!$R$2:$R$48,0)),IF(設定!$I$15="名/所",$M1997&amp;" / "&amp;INDEX(リスト!$S$2:$S$48,MATCH($L1997,リスト!$R$2:$R$48,0)),IF(設定!$I$15="名(所)",$M1997&amp;" ("&amp;INDEX(リスト!$S$2:$S$48,MATCH($L1997,リスト!$R$2:$R$48,0))&amp;")")))))))))</f>
        <v/>
      </c>
    </row>
    <row r="1998" spans="15:22" x14ac:dyDescent="0.4">
      <c r="O1998" s="2" t="str">
        <f>IFERROR(IF($B1998="","",INDEX(所属情報!$E:$E,MATCH($A1998,所属情報!$A:$A,0))),"")</f>
        <v/>
      </c>
      <c r="P1998" s="2" t="str">
        <f t="shared" si="93"/>
        <v/>
      </c>
      <c r="Q1998" s="2" t="str">
        <f t="shared" si="94"/>
        <v/>
      </c>
      <c r="R1998" s="2" t="str">
        <f t="shared" si="95"/>
        <v/>
      </c>
      <c r="S1998" s="2" t="str">
        <f>IFERROR(IF($F1998="","",INDEX(リスト!$C:$C,MATCH($F1998,リスト!$B:$B,0))),"")</f>
        <v/>
      </c>
      <c r="T1998" s="2" t="str">
        <f>IFERROR(IF($K1998="","",INDEX(リスト!$F:$F,MATCH($K1998,リスト!$E:$E,0))),"")</f>
        <v/>
      </c>
      <c r="U1998" s="2" t="str">
        <f>IF($B1998="","",RIGHT($G1998*1000+200+COUNTIF($G$2:$G1998,$G1998),9))</f>
        <v/>
      </c>
      <c r="V1998" s="2" t="str">
        <f>IF(OR($B1998="",設定!$I$15="",設定!$I$15="独立"),"",IF($M1998="","　－　",IF($L1998="",IF(設定!$I$15="所・名","　－　・"&amp;$M1998,IF(設定!$I$15="所/名","　－　 / "&amp;$M1998,IF(設定!$I$15="(所)名","(　－　) "&amp;$M1998,IF(設定!$I$15="名・所",$M1998&amp;"・　－　",IF(設定!$I$15="名/所",$M1998&amp;" / 　－　",IF(設定!$I$15="名(所)",$M1998&amp;"(　－　)")))))),IF(設定!$I$15="所・名",INDEX(リスト!$S$2:$S$48,MATCH($L1998,リスト!$R$2:$R$48,0))&amp;"・"&amp;$M1998,IF(設定!$I$15="所/名",INDEX(リスト!$S$2:$S$48,MATCH($L1998,リスト!$R$2:$R$48,0))&amp;" / "&amp;$M1998,IF(設定!$I$15="(所)名","("&amp;INDEX(リスト!$S$2:$S$48,MATCH($L1998,リスト!$R$2:$R$48,0))&amp;") "&amp;$M1998,IF(設定!$I$15="名・所",$M1998&amp;"・"&amp;INDEX(リスト!$S$2:$S$48,MATCH($L1998,リスト!$R$2:$R$48,0)),IF(設定!$I$15="名/所",$M1998&amp;" / "&amp;INDEX(リスト!$S$2:$S$48,MATCH($L1998,リスト!$R$2:$R$48,0)),IF(設定!$I$15="名(所)",$M1998&amp;" ("&amp;INDEX(リスト!$S$2:$S$48,MATCH($L1998,リスト!$R$2:$R$48,0))&amp;")")))))))))</f>
        <v/>
      </c>
    </row>
    <row r="1999" spans="15:22" x14ac:dyDescent="0.4">
      <c r="O1999" s="2" t="str">
        <f>IFERROR(IF($B1999="","",INDEX(所属情報!$E:$E,MATCH($A1999,所属情報!$A:$A,0))),"")</f>
        <v/>
      </c>
      <c r="P1999" s="2" t="str">
        <f t="shared" si="93"/>
        <v/>
      </c>
      <c r="Q1999" s="2" t="str">
        <f t="shared" si="94"/>
        <v/>
      </c>
      <c r="R1999" s="2" t="str">
        <f t="shared" si="95"/>
        <v/>
      </c>
      <c r="S1999" s="2" t="str">
        <f>IFERROR(IF($F1999="","",INDEX(リスト!$C:$C,MATCH($F1999,リスト!$B:$B,0))),"")</f>
        <v/>
      </c>
      <c r="T1999" s="2" t="str">
        <f>IFERROR(IF($K1999="","",INDEX(リスト!$F:$F,MATCH($K1999,リスト!$E:$E,0))),"")</f>
        <v/>
      </c>
      <c r="U1999" s="2" t="str">
        <f>IF($B1999="","",RIGHT($G1999*1000+200+COUNTIF($G$2:$G1999,$G1999),9))</f>
        <v/>
      </c>
      <c r="V1999" s="2" t="str">
        <f>IF(OR($B1999="",設定!$I$15="",設定!$I$15="独立"),"",IF($M1999="","　－　",IF($L1999="",IF(設定!$I$15="所・名","　－　・"&amp;$M1999,IF(設定!$I$15="所/名","　－　 / "&amp;$M1999,IF(設定!$I$15="(所)名","(　－　) "&amp;$M1999,IF(設定!$I$15="名・所",$M1999&amp;"・　－　",IF(設定!$I$15="名/所",$M1999&amp;" / 　－　",IF(設定!$I$15="名(所)",$M1999&amp;"(　－　)")))))),IF(設定!$I$15="所・名",INDEX(リスト!$S$2:$S$48,MATCH($L1999,リスト!$R$2:$R$48,0))&amp;"・"&amp;$M1999,IF(設定!$I$15="所/名",INDEX(リスト!$S$2:$S$48,MATCH($L1999,リスト!$R$2:$R$48,0))&amp;" / "&amp;$M1999,IF(設定!$I$15="(所)名","("&amp;INDEX(リスト!$S$2:$S$48,MATCH($L1999,リスト!$R$2:$R$48,0))&amp;") "&amp;$M1999,IF(設定!$I$15="名・所",$M1999&amp;"・"&amp;INDEX(リスト!$S$2:$S$48,MATCH($L1999,リスト!$R$2:$R$48,0)),IF(設定!$I$15="名/所",$M1999&amp;" / "&amp;INDEX(リスト!$S$2:$S$48,MATCH($L1999,リスト!$R$2:$R$48,0)),IF(設定!$I$15="名(所)",$M1999&amp;" ("&amp;INDEX(リスト!$S$2:$S$48,MATCH($L1999,リスト!$R$2:$R$48,0))&amp;")")))))))))</f>
        <v/>
      </c>
    </row>
    <row r="2000" spans="15:22" x14ac:dyDescent="0.4">
      <c r="O2000" s="2" t="str">
        <f>IFERROR(IF($B2000="","",INDEX(所属情報!$E:$E,MATCH($A2000,所属情報!$A:$A,0))),"")</f>
        <v/>
      </c>
      <c r="P2000" s="2" t="str">
        <f t="shared" si="93"/>
        <v/>
      </c>
      <c r="Q2000" s="2" t="str">
        <f t="shared" si="94"/>
        <v/>
      </c>
      <c r="R2000" s="2" t="str">
        <f t="shared" si="95"/>
        <v/>
      </c>
      <c r="S2000" s="2" t="str">
        <f>IFERROR(IF($F2000="","",INDEX(リスト!$C:$C,MATCH($F2000,リスト!$B:$B,0))),"")</f>
        <v/>
      </c>
      <c r="T2000" s="2" t="str">
        <f>IFERROR(IF($K2000="","",INDEX(リスト!$F:$F,MATCH($K2000,リスト!$E:$E,0))),"")</f>
        <v/>
      </c>
      <c r="U2000" s="2" t="str">
        <f>IF($B2000="","",RIGHT($G2000*1000+200+COUNTIF($G$2:$G2000,$G2000),9))</f>
        <v/>
      </c>
      <c r="V2000" s="2" t="str">
        <f>IF(OR($B2000="",設定!$I$15="",設定!$I$15="独立"),"",IF($M2000="","　－　",IF($L2000="",IF(設定!$I$15="所・名","　－　・"&amp;$M2000,IF(設定!$I$15="所/名","　－　 / "&amp;$M2000,IF(設定!$I$15="(所)名","(　－　) "&amp;$M2000,IF(設定!$I$15="名・所",$M2000&amp;"・　－　",IF(設定!$I$15="名/所",$M2000&amp;" / 　－　",IF(設定!$I$15="名(所)",$M2000&amp;"(　－　)")))))),IF(設定!$I$15="所・名",INDEX(リスト!$S$2:$S$48,MATCH($L2000,リスト!$R$2:$R$48,0))&amp;"・"&amp;$M2000,IF(設定!$I$15="所/名",INDEX(リスト!$S$2:$S$48,MATCH($L2000,リスト!$R$2:$R$48,0))&amp;" / "&amp;$M2000,IF(設定!$I$15="(所)名","("&amp;INDEX(リスト!$S$2:$S$48,MATCH($L2000,リスト!$R$2:$R$48,0))&amp;") "&amp;$M2000,IF(設定!$I$15="名・所",$M2000&amp;"・"&amp;INDEX(リスト!$S$2:$S$48,MATCH($L2000,リスト!$R$2:$R$48,0)),IF(設定!$I$15="名/所",$M2000&amp;" / "&amp;INDEX(リスト!$S$2:$S$48,MATCH($L2000,リスト!$R$2:$R$48,0)),IF(設定!$I$15="名(所)",$M2000&amp;" ("&amp;INDEX(リスト!$S$2:$S$48,MATCH($L2000,リスト!$R$2:$R$48,0))&amp;")")))))))))</f>
        <v/>
      </c>
    </row>
    <row r="2001" spans="15:22" x14ac:dyDescent="0.4">
      <c r="O2001" s="2" t="str">
        <f>IFERROR(IF($B2001="","",INDEX(所属情報!$E:$E,MATCH($A2001,所属情報!$A:$A,0))),"")</f>
        <v/>
      </c>
      <c r="P2001" s="2" t="str">
        <f t="shared" si="93"/>
        <v/>
      </c>
      <c r="Q2001" s="2" t="str">
        <f t="shared" si="94"/>
        <v/>
      </c>
      <c r="R2001" s="2" t="str">
        <f t="shared" si="95"/>
        <v/>
      </c>
      <c r="S2001" s="2" t="str">
        <f>IFERROR(IF($F2001="","",INDEX(リスト!$C:$C,MATCH($F2001,リスト!$B:$B,0))),"")</f>
        <v/>
      </c>
      <c r="T2001" s="2" t="str">
        <f>IFERROR(IF($K2001="","",INDEX(リスト!$F:$F,MATCH($K2001,リスト!$E:$E,0))),"")</f>
        <v/>
      </c>
      <c r="U2001" s="2" t="str">
        <f>IF($B2001="","",RIGHT($G2001*1000+200+COUNTIF($G$2:$G2001,$G2001),9))</f>
        <v/>
      </c>
      <c r="V2001" s="2" t="str">
        <f>IF(OR($B2001="",設定!$I$15="",設定!$I$15="独立"),"",IF($M2001="","　－　",IF($L2001="",IF(設定!$I$15="所・名","　－　・"&amp;$M2001,IF(設定!$I$15="所/名","　－　 / "&amp;$M2001,IF(設定!$I$15="(所)名","(　－　) "&amp;$M2001,IF(設定!$I$15="名・所",$M2001&amp;"・　－　",IF(設定!$I$15="名/所",$M2001&amp;" / 　－　",IF(設定!$I$15="名(所)",$M2001&amp;"(　－　)")))))),IF(設定!$I$15="所・名",INDEX(リスト!$S$2:$S$48,MATCH($L2001,リスト!$R$2:$R$48,0))&amp;"・"&amp;$M2001,IF(設定!$I$15="所/名",INDEX(リスト!$S$2:$S$48,MATCH($L2001,リスト!$R$2:$R$48,0))&amp;" / "&amp;$M2001,IF(設定!$I$15="(所)名","("&amp;INDEX(リスト!$S$2:$S$48,MATCH($L2001,リスト!$R$2:$R$48,0))&amp;") "&amp;$M2001,IF(設定!$I$15="名・所",$M2001&amp;"・"&amp;INDEX(リスト!$S$2:$S$48,MATCH($L2001,リスト!$R$2:$R$48,0)),IF(設定!$I$15="名/所",$M2001&amp;" / "&amp;INDEX(リスト!$S$2:$S$48,MATCH($L2001,リスト!$R$2:$R$48,0)),IF(設定!$I$15="名(所)",$M2001&amp;" ("&amp;INDEX(リスト!$S$2:$S$48,MATCH($L2001,リスト!$R$2:$R$48,0))&amp;")")))))))))</f>
        <v/>
      </c>
    </row>
    <row r="2002" spans="15:22" x14ac:dyDescent="0.4">
      <c r="O2002" s="2" t="str">
        <f>IFERROR(IF($B2002="","",INDEX(所属情報!$E:$E,MATCH($A2002,所属情報!$A:$A,0))),"")</f>
        <v/>
      </c>
      <c r="P2002" s="2" t="str">
        <f t="shared" si="93"/>
        <v/>
      </c>
      <c r="Q2002" s="2" t="str">
        <f t="shared" si="94"/>
        <v/>
      </c>
      <c r="R2002" s="2" t="str">
        <f t="shared" si="95"/>
        <v/>
      </c>
      <c r="S2002" s="2" t="str">
        <f>IFERROR(IF($F2002="","",INDEX(リスト!$C:$C,MATCH($F2002,リスト!$B:$B,0))),"")</f>
        <v/>
      </c>
      <c r="T2002" s="2" t="str">
        <f>IFERROR(IF($K2002="","",INDEX(リスト!$F:$F,MATCH($K2002,リスト!$E:$E,0))),"")</f>
        <v/>
      </c>
      <c r="U2002" s="2" t="str">
        <f>IF($B2002="","",RIGHT($G2002*1000+200+COUNTIF($G$2:$G2002,$G2002),9))</f>
        <v/>
      </c>
      <c r="V2002" s="2" t="str">
        <f>IF(OR($B2002="",設定!$I$15="",設定!$I$15="独立"),"",IF($M2002="","　－　",IF($L2002="",IF(設定!$I$15="所・名","　－　・"&amp;$M2002,IF(設定!$I$15="所/名","　－　 / "&amp;$M2002,IF(設定!$I$15="(所)名","(　－　) "&amp;$M2002,IF(設定!$I$15="名・所",$M2002&amp;"・　－　",IF(設定!$I$15="名/所",$M2002&amp;" / 　－　",IF(設定!$I$15="名(所)",$M2002&amp;"(　－　)")))))),IF(設定!$I$15="所・名",INDEX(リスト!$S$2:$S$48,MATCH($L2002,リスト!$R$2:$R$48,0))&amp;"・"&amp;$M2002,IF(設定!$I$15="所/名",INDEX(リスト!$S$2:$S$48,MATCH($L2002,リスト!$R$2:$R$48,0))&amp;" / "&amp;$M2002,IF(設定!$I$15="(所)名","("&amp;INDEX(リスト!$S$2:$S$48,MATCH($L2002,リスト!$R$2:$R$48,0))&amp;") "&amp;$M2002,IF(設定!$I$15="名・所",$M2002&amp;"・"&amp;INDEX(リスト!$S$2:$S$48,MATCH($L2002,リスト!$R$2:$R$48,0)),IF(設定!$I$15="名/所",$M2002&amp;" / "&amp;INDEX(リスト!$S$2:$S$48,MATCH($L2002,リスト!$R$2:$R$48,0)),IF(設定!$I$15="名(所)",$M2002&amp;" ("&amp;INDEX(リスト!$S$2:$S$48,MATCH($L2002,リスト!$R$2:$R$48,0))&amp;")")))))))))</f>
        <v/>
      </c>
    </row>
    <row r="2003" spans="15:22" x14ac:dyDescent="0.4">
      <c r="O2003" s="2" t="str">
        <f>IFERROR(IF($B2003="","",INDEX(所属情報!$E:$E,MATCH($A2003,所属情報!$A:$A,0))),"")</f>
        <v/>
      </c>
      <c r="P2003" s="2" t="str">
        <f t="shared" si="93"/>
        <v/>
      </c>
      <c r="Q2003" s="2" t="str">
        <f t="shared" si="94"/>
        <v/>
      </c>
      <c r="R2003" s="2" t="str">
        <f t="shared" si="95"/>
        <v/>
      </c>
      <c r="S2003" s="2" t="str">
        <f>IFERROR(IF($F2003="","",INDEX(リスト!$C:$C,MATCH($F2003,リスト!$B:$B,0))),"")</f>
        <v/>
      </c>
      <c r="T2003" s="2" t="str">
        <f>IFERROR(IF($K2003="","",INDEX(リスト!$F:$F,MATCH($K2003,リスト!$E:$E,0))),"")</f>
        <v/>
      </c>
      <c r="U2003" s="2" t="str">
        <f>IF($B2003="","",RIGHT($G2003*1000+200+COUNTIF($G$2:$G2003,$G2003),9))</f>
        <v/>
      </c>
      <c r="V2003" s="2" t="str">
        <f>IF(OR($B2003="",設定!$I$15="",設定!$I$15="独立"),"",IF($M2003="","　－　",IF($L2003="",IF(設定!$I$15="所・名","　－　・"&amp;$M2003,IF(設定!$I$15="所/名","　－　 / "&amp;$M2003,IF(設定!$I$15="(所)名","(　－　) "&amp;$M2003,IF(設定!$I$15="名・所",$M2003&amp;"・　－　",IF(設定!$I$15="名/所",$M2003&amp;" / 　－　",IF(設定!$I$15="名(所)",$M2003&amp;"(　－　)")))))),IF(設定!$I$15="所・名",INDEX(リスト!$S$2:$S$48,MATCH($L2003,リスト!$R$2:$R$48,0))&amp;"・"&amp;$M2003,IF(設定!$I$15="所/名",INDEX(リスト!$S$2:$S$48,MATCH($L2003,リスト!$R$2:$R$48,0))&amp;" / "&amp;$M2003,IF(設定!$I$15="(所)名","("&amp;INDEX(リスト!$S$2:$S$48,MATCH($L2003,リスト!$R$2:$R$48,0))&amp;") "&amp;$M2003,IF(設定!$I$15="名・所",$M2003&amp;"・"&amp;INDEX(リスト!$S$2:$S$48,MATCH($L2003,リスト!$R$2:$R$48,0)),IF(設定!$I$15="名/所",$M2003&amp;" / "&amp;INDEX(リスト!$S$2:$S$48,MATCH($L2003,リスト!$R$2:$R$48,0)),IF(設定!$I$15="名(所)",$M2003&amp;" ("&amp;INDEX(リスト!$S$2:$S$48,MATCH($L2003,リスト!$R$2:$R$48,0))&amp;")")))))))))</f>
        <v/>
      </c>
    </row>
    <row r="2004" spans="15:22" x14ac:dyDescent="0.4">
      <c r="O2004" s="2" t="str">
        <f>IFERROR(IF($B2004="","",INDEX(所属情報!$E:$E,MATCH($A2004,所属情報!$A:$A,0))),"")</f>
        <v/>
      </c>
      <c r="P2004" s="2" t="str">
        <f t="shared" si="93"/>
        <v/>
      </c>
      <c r="Q2004" s="2" t="str">
        <f t="shared" si="94"/>
        <v/>
      </c>
      <c r="R2004" s="2" t="str">
        <f t="shared" si="95"/>
        <v/>
      </c>
      <c r="S2004" s="2" t="str">
        <f>IFERROR(IF($F2004="","",INDEX(リスト!$C:$C,MATCH($F2004,リスト!$B:$B,0))),"")</f>
        <v/>
      </c>
      <c r="T2004" s="2" t="str">
        <f>IFERROR(IF($K2004="","",INDEX(リスト!$F:$F,MATCH($K2004,リスト!$E:$E,0))),"")</f>
        <v/>
      </c>
      <c r="U2004" s="2" t="str">
        <f>IF($B2004="","",RIGHT($G2004*1000+200+COUNTIF($G$2:$G2004,$G2004),9))</f>
        <v/>
      </c>
      <c r="V2004" s="2" t="str">
        <f>IF(OR($B2004="",設定!$I$15="",設定!$I$15="独立"),"",IF($M2004="","　－　",IF($L2004="",IF(設定!$I$15="所・名","　－　・"&amp;$M2004,IF(設定!$I$15="所/名","　－　 / "&amp;$M2004,IF(設定!$I$15="(所)名","(　－　) "&amp;$M2004,IF(設定!$I$15="名・所",$M2004&amp;"・　－　",IF(設定!$I$15="名/所",$M2004&amp;" / 　－　",IF(設定!$I$15="名(所)",$M2004&amp;"(　－　)")))))),IF(設定!$I$15="所・名",INDEX(リスト!$S$2:$S$48,MATCH($L2004,リスト!$R$2:$R$48,0))&amp;"・"&amp;$M2004,IF(設定!$I$15="所/名",INDEX(リスト!$S$2:$S$48,MATCH($L2004,リスト!$R$2:$R$48,0))&amp;" / "&amp;$M2004,IF(設定!$I$15="(所)名","("&amp;INDEX(リスト!$S$2:$S$48,MATCH($L2004,リスト!$R$2:$R$48,0))&amp;") "&amp;$M2004,IF(設定!$I$15="名・所",$M2004&amp;"・"&amp;INDEX(リスト!$S$2:$S$48,MATCH($L2004,リスト!$R$2:$R$48,0)),IF(設定!$I$15="名/所",$M2004&amp;" / "&amp;INDEX(リスト!$S$2:$S$48,MATCH($L2004,リスト!$R$2:$R$48,0)),IF(設定!$I$15="名(所)",$M2004&amp;" ("&amp;INDEX(リスト!$S$2:$S$48,MATCH($L2004,リスト!$R$2:$R$48,0))&amp;")")))))))))</f>
        <v/>
      </c>
    </row>
    <row r="2005" spans="15:22" x14ac:dyDescent="0.4">
      <c r="O2005" s="2" t="str">
        <f>IFERROR(IF($B2005="","",INDEX(所属情報!$E:$E,MATCH($A2005,所属情報!$A:$A,0))),"")</f>
        <v/>
      </c>
      <c r="P2005" s="2" t="str">
        <f t="shared" si="93"/>
        <v/>
      </c>
      <c r="Q2005" s="2" t="str">
        <f t="shared" si="94"/>
        <v/>
      </c>
      <c r="R2005" s="2" t="str">
        <f t="shared" si="95"/>
        <v/>
      </c>
      <c r="S2005" s="2" t="str">
        <f>IFERROR(IF($F2005="","",INDEX(リスト!$C:$C,MATCH($F2005,リスト!$B:$B,0))),"")</f>
        <v/>
      </c>
      <c r="T2005" s="2" t="str">
        <f>IFERROR(IF($K2005="","",INDEX(リスト!$F:$F,MATCH($K2005,リスト!$E:$E,0))),"")</f>
        <v/>
      </c>
      <c r="U2005" s="2" t="str">
        <f>IF($B2005="","",RIGHT($G2005*1000+200+COUNTIF($G$2:$G2005,$G2005),9))</f>
        <v/>
      </c>
      <c r="V2005" s="2" t="str">
        <f>IF(OR($B2005="",設定!$I$15="",設定!$I$15="独立"),"",IF($M2005="","　－　",IF($L2005="",IF(設定!$I$15="所・名","　－　・"&amp;$M2005,IF(設定!$I$15="所/名","　－　 / "&amp;$M2005,IF(設定!$I$15="(所)名","(　－　) "&amp;$M2005,IF(設定!$I$15="名・所",$M2005&amp;"・　－　",IF(設定!$I$15="名/所",$M2005&amp;" / 　－　",IF(設定!$I$15="名(所)",$M2005&amp;"(　－　)")))))),IF(設定!$I$15="所・名",INDEX(リスト!$S$2:$S$48,MATCH($L2005,リスト!$R$2:$R$48,0))&amp;"・"&amp;$M2005,IF(設定!$I$15="所/名",INDEX(リスト!$S$2:$S$48,MATCH($L2005,リスト!$R$2:$R$48,0))&amp;" / "&amp;$M2005,IF(設定!$I$15="(所)名","("&amp;INDEX(リスト!$S$2:$S$48,MATCH($L2005,リスト!$R$2:$R$48,0))&amp;") "&amp;$M2005,IF(設定!$I$15="名・所",$M2005&amp;"・"&amp;INDEX(リスト!$S$2:$S$48,MATCH($L2005,リスト!$R$2:$R$48,0)),IF(設定!$I$15="名/所",$M2005&amp;" / "&amp;INDEX(リスト!$S$2:$S$48,MATCH($L2005,リスト!$R$2:$R$48,0)),IF(設定!$I$15="名(所)",$M2005&amp;" ("&amp;INDEX(リスト!$S$2:$S$48,MATCH($L2005,リスト!$R$2:$R$48,0))&amp;")")))))))))</f>
        <v/>
      </c>
    </row>
    <row r="2006" spans="15:22" x14ac:dyDescent="0.4">
      <c r="O2006" s="2" t="str">
        <f>IFERROR(IF($B2006="","",INDEX(所属情報!$E:$E,MATCH($A2006,所属情報!$A:$A,0))),"")</f>
        <v/>
      </c>
      <c r="P2006" s="2" t="str">
        <f t="shared" si="93"/>
        <v/>
      </c>
      <c r="Q2006" s="2" t="str">
        <f t="shared" si="94"/>
        <v/>
      </c>
      <c r="R2006" s="2" t="str">
        <f t="shared" si="95"/>
        <v/>
      </c>
      <c r="S2006" s="2" t="str">
        <f>IFERROR(IF($F2006="","",INDEX(リスト!$C:$C,MATCH($F2006,リスト!$B:$B,0))),"")</f>
        <v/>
      </c>
      <c r="T2006" s="2" t="str">
        <f>IFERROR(IF($K2006="","",INDEX(リスト!$F:$F,MATCH($K2006,リスト!$E:$E,0))),"")</f>
        <v/>
      </c>
      <c r="U2006" s="2" t="str">
        <f>IF($B2006="","",RIGHT($G2006*1000+200+COUNTIF($G$2:$G2006,$G2006),9))</f>
        <v/>
      </c>
      <c r="V2006" s="2" t="str">
        <f>IF(OR($B2006="",設定!$I$15="",設定!$I$15="独立"),"",IF($M2006="","　－　",IF($L2006="",IF(設定!$I$15="所・名","　－　・"&amp;$M2006,IF(設定!$I$15="所/名","　－　 / "&amp;$M2006,IF(設定!$I$15="(所)名","(　－　) "&amp;$M2006,IF(設定!$I$15="名・所",$M2006&amp;"・　－　",IF(設定!$I$15="名/所",$M2006&amp;" / 　－　",IF(設定!$I$15="名(所)",$M2006&amp;"(　－　)")))))),IF(設定!$I$15="所・名",INDEX(リスト!$S$2:$S$48,MATCH($L2006,リスト!$R$2:$R$48,0))&amp;"・"&amp;$M2006,IF(設定!$I$15="所/名",INDEX(リスト!$S$2:$S$48,MATCH($L2006,リスト!$R$2:$R$48,0))&amp;" / "&amp;$M2006,IF(設定!$I$15="(所)名","("&amp;INDEX(リスト!$S$2:$S$48,MATCH($L2006,リスト!$R$2:$R$48,0))&amp;") "&amp;$M2006,IF(設定!$I$15="名・所",$M2006&amp;"・"&amp;INDEX(リスト!$S$2:$S$48,MATCH($L2006,リスト!$R$2:$R$48,0)),IF(設定!$I$15="名/所",$M2006&amp;" / "&amp;INDEX(リスト!$S$2:$S$48,MATCH($L2006,リスト!$R$2:$R$48,0)),IF(設定!$I$15="名(所)",$M2006&amp;" ("&amp;INDEX(リスト!$S$2:$S$48,MATCH($L2006,リスト!$R$2:$R$48,0))&amp;")")))))))))</f>
        <v/>
      </c>
    </row>
    <row r="2007" spans="15:22" x14ac:dyDescent="0.4">
      <c r="O2007" s="2" t="str">
        <f>IFERROR(IF($B2007="","",INDEX(所属情報!$E:$E,MATCH($A2007,所属情報!$A:$A,0))),"")</f>
        <v/>
      </c>
      <c r="P2007" s="2" t="str">
        <f t="shared" si="93"/>
        <v/>
      </c>
      <c r="Q2007" s="2" t="str">
        <f t="shared" si="94"/>
        <v/>
      </c>
      <c r="R2007" s="2" t="str">
        <f t="shared" si="95"/>
        <v/>
      </c>
      <c r="S2007" s="2" t="str">
        <f>IFERROR(IF($F2007="","",INDEX(リスト!$C:$C,MATCH($F2007,リスト!$B:$B,0))),"")</f>
        <v/>
      </c>
      <c r="T2007" s="2" t="str">
        <f>IFERROR(IF($K2007="","",INDEX(リスト!$F:$F,MATCH($K2007,リスト!$E:$E,0))),"")</f>
        <v/>
      </c>
      <c r="U2007" s="2" t="str">
        <f>IF($B2007="","",RIGHT($G2007*1000+200+COUNTIF($G$2:$G2007,$G2007),9))</f>
        <v/>
      </c>
      <c r="V2007" s="2" t="str">
        <f>IF(OR($B2007="",設定!$I$15="",設定!$I$15="独立"),"",IF($M2007="","　－　",IF($L2007="",IF(設定!$I$15="所・名","　－　・"&amp;$M2007,IF(設定!$I$15="所/名","　－　 / "&amp;$M2007,IF(設定!$I$15="(所)名","(　－　) "&amp;$M2007,IF(設定!$I$15="名・所",$M2007&amp;"・　－　",IF(設定!$I$15="名/所",$M2007&amp;" / 　－　",IF(設定!$I$15="名(所)",$M2007&amp;"(　－　)")))))),IF(設定!$I$15="所・名",INDEX(リスト!$S$2:$S$48,MATCH($L2007,リスト!$R$2:$R$48,0))&amp;"・"&amp;$M2007,IF(設定!$I$15="所/名",INDEX(リスト!$S$2:$S$48,MATCH($L2007,リスト!$R$2:$R$48,0))&amp;" / "&amp;$M2007,IF(設定!$I$15="(所)名","("&amp;INDEX(リスト!$S$2:$S$48,MATCH($L2007,リスト!$R$2:$R$48,0))&amp;") "&amp;$M2007,IF(設定!$I$15="名・所",$M2007&amp;"・"&amp;INDEX(リスト!$S$2:$S$48,MATCH($L2007,リスト!$R$2:$R$48,0)),IF(設定!$I$15="名/所",$M2007&amp;" / "&amp;INDEX(リスト!$S$2:$S$48,MATCH($L2007,リスト!$R$2:$R$48,0)),IF(設定!$I$15="名(所)",$M2007&amp;" ("&amp;INDEX(リスト!$S$2:$S$48,MATCH($L2007,リスト!$R$2:$R$48,0))&amp;")")))))))))</f>
        <v/>
      </c>
    </row>
    <row r="2008" spans="15:22" x14ac:dyDescent="0.4">
      <c r="O2008" s="2" t="str">
        <f>IFERROR(IF($B2008="","",INDEX(所属情報!$E:$E,MATCH($A2008,所属情報!$A:$A,0))),"")</f>
        <v/>
      </c>
      <c r="P2008" s="2" t="str">
        <f t="shared" si="93"/>
        <v/>
      </c>
      <c r="Q2008" s="2" t="str">
        <f t="shared" si="94"/>
        <v/>
      </c>
      <c r="R2008" s="2" t="str">
        <f t="shared" si="95"/>
        <v/>
      </c>
      <c r="S2008" s="2" t="str">
        <f>IFERROR(IF($F2008="","",INDEX(リスト!$C:$C,MATCH($F2008,リスト!$B:$B,0))),"")</f>
        <v/>
      </c>
      <c r="T2008" s="2" t="str">
        <f>IFERROR(IF($K2008="","",INDEX(リスト!$F:$F,MATCH($K2008,リスト!$E:$E,0))),"")</f>
        <v/>
      </c>
      <c r="U2008" s="2" t="str">
        <f>IF($B2008="","",RIGHT($G2008*1000+200+COUNTIF($G$2:$G2008,$G2008),9))</f>
        <v/>
      </c>
      <c r="V2008" s="2" t="str">
        <f>IF(OR($B2008="",設定!$I$15="",設定!$I$15="独立"),"",IF($M2008="","　－　",IF($L2008="",IF(設定!$I$15="所・名","　－　・"&amp;$M2008,IF(設定!$I$15="所/名","　－　 / "&amp;$M2008,IF(設定!$I$15="(所)名","(　－　) "&amp;$M2008,IF(設定!$I$15="名・所",$M2008&amp;"・　－　",IF(設定!$I$15="名/所",$M2008&amp;" / 　－　",IF(設定!$I$15="名(所)",$M2008&amp;"(　－　)")))))),IF(設定!$I$15="所・名",INDEX(リスト!$S$2:$S$48,MATCH($L2008,リスト!$R$2:$R$48,0))&amp;"・"&amp;$M2008,IF(設定!$I$15="所/名",INDEX(リスト!$S$2:$S$48,MATCH($L2008,リスト!$R$2:$R$48,0))&amp;" / "&amp;$M2008,IF(設定!$I$15="(所)名","("&amp;INDEX(リスト!$S$2:$S$48,MATCH($L2008,リスト!$R$2:$R$48,0))&amp;") "&amp;$M2008,IF(設定!$I$15="名・所",$M2008&amp;"・"&amp;INDEX(リスト!$S$2:$S$48,MATCH($L2008,リスト!$R$2:$R$48,0)),IF(設定!$I$15="名/所",$M2008&amp;" / "&amp;INDEX(リスト!$S$2:$S$48,MATCH($L2008,リスト!$R$2:$R$48,0)),IF(設定!$I$15="名(所)",$M2008&amp;" ("&amp;INDEX(リスト!$S$2:$S$48,MATCH($L2008,リスト!$R$2:$R$48,0))&amp;")")))))))))</f>
        <v/>
      </c>
    </row>
    <row r="2009" spans="15:22" x14ac:dyDescent="0.4">
      <c r="O2009" s="2" t="str">
        <f>IFERROR(IF($B2009="","",INDEX(所属情報!$E:$E,MATCH($A2009,所属情報!$A:$A,0))),"")</f>
        <v/>
      </c>
      <c r="P2009" s="2" t="str">
        <f t="shared" si="93"/>
        <v/>
      </c>
      <c r="Q2009" s="2" t="str">
        <f t="shared" si="94"/>
        <v/>
      </c>
      <c r="R2009" s="2" t="str">
        <f t="shared" si="95"/>
        <v/>
      </c>
      <c r="S2009" s="2" t="str">
        <f>IFERROR(IF($F2009="","",INDEX(リスト!$C:$C,MATCH($F2009,リスト!$B:$B,0))),"")</f>
        <v/>
      </c>
      <c r="T2009" s="2" t="str">
        <f>IFERROR(IF($K2009="","",INDEX(リスト!$F:$F,MATCH($K2009,リスト!$E:$E,0))),"")</f>
        <v/>
      </c>
      <c r="U2009" s="2" t="str">
        <f>IF($B2009="","",RIGHT($G2009*1000+200+COUNTIF($G$2:$G2009,$G2009),9))</f>
        <v/>
      </c>
      <c r="V2009" s="2" t="str">
        <f>IF(OR($B2009="",設定!$I$15="",設定!$I$15="独立"),"",IF($M2009="","　－　",IF($L2009="",IF(設定!$I$15="所・名","　－　・"&amp;$M2009,IF(設定!$I$15="所/名","　－　 / "&amp;$M2009,IF(設定!$I$15="(所)名","(　－　) "&amp;$M2009,IF(設定!$I$15="名・所",$M2009&amp;"・　－　",IF(設定!$I$15="名/所",$M2009&amp;" / 　－　",IF(設定!$I$15="名(所)",$M2009&amp;"(　－　)")))))),IF(設定!$I$15="所・名",INDEX(リスト!$S$2:$S$48,MATCH($L2009,リスト!$R$2:$R$48,0))&amp;"・"&amp;$M2009,IF(設定!$I$15="所/名",INDEX(リスト!$S$2:$S$48,MATCH($L2009,リスト!$R$2:$R$48,0))&amp;" / "&amp;$M2009,IF(設定!$I$15="(所)名","("&amp;INDEX(リスト!$S$2:$S$48,MATCH($L2009,リスト!$R$2:$R$48,0))&amp;") "&amp;$M2009,IF(設定!$I$15="名・所",$M2009&amp;"・"&amp;INDEX(リスト!$S$2:$S$48,MATCH($L2009,リスト!$R$2:$R$48,0)),IF(設定!$I$15="名/所",$M2009&amp;" / "&amp;INDEX(リスト!$S$2:$S$48,MATCH($L2009,リスト!$R$2:$R$48,0)),IF(設定!$I$15="名(所)",$M2009&amp;" ("&amp;INDEX(リスト!$S$2:$S$48,MATCH($L2009,リスト!$R$2:$R$48,0))&amp;")")))))))))</f>
        <v/>
      </c>
    </row>
    <row r="2010" spans="15:22" x14ac:dyDescent="0.4">
      <c r="O2010" s="2" t="str">
        <f>IFERROR(IF($B2010="","",INDEX(所属情報!$E:$E,MATCH($A2010,所属情報!$A:$A,0))),"")</f>
        <v/>
      </c>
      <c r="P2010" s="2" t="str">
        <f t="shared" si="93"/>
        <v/>
      </c>
      <c r="Q2010" s="2" t="str">
        <f t="shared" si="94"/>
        <v/>
      </c>
      <c r="R2010" s="2" t="str">
        <f t="shared" si="95"/>
        <v/>
      </c>
      <c r="S2010" s="2" t="str">
        <f>IFERROR(IF($F2010="","",INDEX(リスト!$C:$C,MATCH($F2010,リスト!$B:$B,0))),"")</f>
        <v/>
      </c>
      <c r="T2010" s="2" t="str">
        <f>IFERROR(IF($K2010="","",INDEX(リスト!$F:$F,MATCH($K2010,リスト!$E:$E,0))),"")</f>
        <v/>
      </c>
      <c r="U2010" s="2" t="str">
        <f>IF($B2010="","",RIGHT($G2010*1000+200+COUNTIF($G$2:$G2010,$G2010),9))</f>
        <v/>
      </c>
      <c r="V2010" s="2" t="str">
        <f>IF(OR($B2010="",設定!$I$15="",設定!$I$15="独立"),"",IF($M2010="","　－　",IF($L2010="",IF(設定!$I$15="所・名","　－　・"&amp;$M2010,IF(設定!$I$15="所/名","　－　 / "&amp;$M2010,IF(設定!$I$15="(所)名","(　－　) "&amp;$M2010,IF(設定!$I$15="名・所",$M2010&amp;"・　－　",IF(設定!$I$15="名/所",$M2010&amp;" / 　－　",IF(設定!$I$15="名(所)",$M2010&amp;"(　－　)")))))),IF(設定!$I$15="所・名",INDEX(リスト!$S$2:$S$48,MATCH($L2010,リスト!$R$2:$R$48,0))&amp;"・"&amp;$M2010,IF(設定!$I$15="所/名",INDEX(リスト!$S$2:$S$48,MATCH($L2010,リスト!$R$2:$R$48,0))&amp;" / "&amp;$M2010,IF(設定!$I$15="(所)名","("&amp;INDEX(リスト!$S$2:$S$48,MATCH($L2010,リスト!$R$2:$R$48,0))&amp;") "&amp;$M2010,IF(設定!$I$15="名・所",$M2010&amp;"・"&amp;INDEX(リスト!$S$2:$S$48,MATCH($L2010,リスト!$R$2:$R$48,0)),IF(設定!$I$15="名/所",$M2010&amp;" / "&amp;INDEX(リスト!$S$2:$S$48,MATCH($L2010,リスト!$R$2:$R$48,0)),IF(設定!$I$15="名(所)",$M2010&amp;" ("&amp;INDEX(リスト!$S$2:$S$48,MATCH($L2010,リスト!$R$2:$R$48,0))&amp;")")))))))))</f>
        <v/>
      </c>
    </row>
    <row r="2011" spans="15:22" x14ac:dyDescent="0.4">
      <c r="O2011" s="2" t="str">
        <f>IFERROR(IF($B2011="","",INDEX(所属情報!$E:$E,MATCH($A2011,所属情報!$A:$A,0))),"")</f>
        <v/>
      </c>
      <c r="P2011" s="2" t="str">
        <f t="shared" si="93"/>
        <v/>
      </c>
      <c r="Q2011" s="2" t="str">
        <f t="shared" si="94"/>
        <v/>
      </c>
      <c r="R2011" s="2" t="str">
        <f t="shared" si="95"/>
        <v/>
      </c>
      <c r="S2011" s="2" t="str">
        <f>IFERROR(IF($F2011="","",INDEX(リスト!$C:$C,MATCH($F2011,リスト!$B:$B,0))),"")</f>
        <v/>
      </c>
      <c r="T2011" s="2" t="str">
        <f>IFERROR(IF($K2011="","",INDEX(リスト!$F:$F,MATCH($K2011,リスト!$E:$E,0))),"")</f>
        <v/>
      </c>
      <c r="U2011" s="2" t="str">
        <f>IF($B2011="","",RIGHT($G2011*1000+200+COUNTIF($G$2:$G2011,$G2011),9))</f>
        <v/>
      </c>
      <c r="V2011" s="2" t="str">
        <f>IF(OR($B2011="",設定!$I$15="",設定!$I$15="独立"),"",IF($M2011="","　－　",IF($L2011="",IF(設定!$I$15="所・名","　－　・"&amp;$M2011,IF(設定!$I$15="所/名","　－　 / "&amp;$M2011,IF(設定!$I$15="(所)名","(　－　) "&amp;$M2011,IF(設定!$I$15="名・所",$M2011&amp;"・　－　",IF(設定!$I$15="名/所",$M2011&amp;" / 　－　",IF(設定!$I$15="名(所)",$M2011&amp;"(　－　)")))))),IF(設定!$I$15="所・名",INDEX(リスト!$S$2:$S$48,MATCH($L2011,リスト!$R$2:$R$48,0))&amp;"・"&amp;$M2011,IF(設定!$I$15="所/名",INDEX(リスト!$S$2:$S$48,MATCH($L2011,リスト!$R$2:$R$48,0))&amp;" / "&amp;$M2011,IF(設定!$I$15="(所)名","("&amp;INDEX(リスト!$S$2:$S$48,MATCH($L2011,リスト!$R$2:$R$48,0))&amp;") "&amp;$M2011,IF(設定!$I$15="名・所",$M2011&amp;"・"&amp;INDEX(リスト!$S$2:$S$48,MATCH($L2011,リスト!$R$2:$R$48,0)),IF(設定!$I$15="名/所",$M2011&amp;" / "&amp;INDEX(リスト!$S$2:$S$48,MATCH($L2011,リスト!$R$2:$R$48,0)),IF(設定!$I$15="名(所)",$M2011&amp;" ("&amp;INDEX(リスト!$S$2:$S$48,MATCH($L2011,リスト!$R$2:$R$48,0))&amp;")")))))))))</f>
        <v/>
      </c>
    </row>
    <row r="2012" spans="15:22" x14ac:dyDescent="0.4">
      <c r="O2012" s="2" t="str">
        <f>IFERROR(IF($B2012="","",INDEX(所属情報!$E:$E,MATCH($A2012,所属情報!$A:$A,0))),"")</f>
        <v/>
      </c>
      <c r="P2012" s="2" t="str">
        <f t="shared" si="93"/>
        <v/>
      </c>
      <c r="Q2012" s="2" t="str">
        <f t="shared" si="94"/>
        <v/>
      </c>
      <c r="R2012" s="2" t="str">
        <f t="shared" si="95"/>
        <v/>
      </c>
      <c r="S2012" s="2" t="str">
        <f>IFERROR(IF($F2012="","",INDEX(リスト!$C:$C,MATCH($F2012,リスト!$B:$B,0))),"")</f>
        <v/>
      </c>
      <c r="T2012" s="2" t="str">
        <f>IFERROR(IF($K2012="","",INDEX(リスト!$F:$F,MATCH($K2012,リスト!$E:$E,0))),"")</f>
        <v/>
      </c>
      <c r="U2012" s="2" t="str">
        <f>IF($B2012="","",RIGHT($G2012*1000+200+COUNTIF($G$2:$G2012,$G2012),9))</f>
        <v/>
      </c>
      <c r="V2012" s="2" t="str">
        <f>IF(OR($B2012="",設定!$I$15="",設定!$I$15="独立"),"",IF($M2012="","　－　",IF($L2012="",IF(設定!$I$15="所・名","　－　・"&amp;$M2012,IF(設定!$I$15="所/名","　－　 / "&amp;$M2012,IF(設定!$I$15="(所)名","(　－　) "&amp;$M2012,IF(設定!$I$15="名・所",$M2012&amp;"・　－　",IF(設定!$I$15="名/所",$M2012&amp;" / 　－　",IF(設定!$I$15="名(所)",$M2012&amp;"(　－　)")))))),IF(設定!$I$15="所・名",INDEX(リスト!$S$2:$S$48,MATCH($L2012,リスト!$R$2:$R$48,0))&amp;"・"&amp;$M2012,IF(設定!$I$15="所/名",INDEX(リスト!$S$2:$S$48,MATCH($L2012,リスト!$R$2:$R$48,0))&amp;" / "&amp;$M2012,IF(設定!$I$15="(所)名","("&amp;INDEX(リスト!$S$2:$S$48,MATCH($L2012,リスト!$R$2:$R$48,0))&amp;") "&amp;$M2012,IF(設定!$I$15="名・所",$M2012&amp;"・"&amp;INDEX(リスト!$S$2:$S$48,MATCH($L2012,リスト!$R$2:$R$48,0)),IF(設定!$I$15="名/所",$M2012&amp;" / "&amp;INDEX(リスト!$S$2:$S$48,MATCH($L2012,リスト!$R$2:$R$48,0)),IF(設定!$I$15="名(所)",$M2012&amp;" ("&amp;INDEX(リスト!$S$2:$S$48,MATCH($L2012,リスト!$R$2:$R$48,0))&amp;")")))))))))</f>
        <v/>
      </c>
    </row>
    <row r="2013" spans="15:22" x14ac:dyDescent="0.4">
      <c r="O2013" s="2" t="str">
        <f>IFERROR(IF($B2013="","",INDEX(所属情報!$E:$E,MATCH($A2013,所属情報!$A:$A,0))),"")</f>
        <v/>
      </c>
      <c r="P2013" s="2" t="str">
        <f t="shared" si="93"/>
        <v/>
      </c>
      <c r="Q2013" s="2" t="str">
        <f t="shared" si="94"/>
        <v/>
      </c>
      <c r="R2013" s="2" t="str">
        <f t="shared" si="95"/>
        <v/>
      </c>
      <c r="S2013" s="2" t="str">
        <f>IFERROR(IF($F2013="","",INDEX(リスト!$C:$C,MATCH($F2013,リスト!$B:$B,0))),"")</f>
        <v/>
      </c>
      <c r="T2013" s="2" t="str">
        <f>IFERROR(IF($K2013="","",INDEX(リスト!$F:$F,MATCH($K2013,リスト!$E:$E,0))),"")</f>
        <v/>
      </c>
      <c r="U2013" s="2" t="str">
        <f>IF($B2013="","",RIGHT($G2013*1000+200+COUNTIF($G$2:$G2013,$G2013),9))</f>
        <v/>
      </c>
      <c r="V2013" s="2" t="str">
        <f>IF(OR($B2013="",設定!$I$15="",設定!$I$15="独立"),"",IF($M2013="","　－　",IF($L2013="",IF(設定!$I$15="所・名","　－　・"&amp;$M2013,IF(設定!$I$15="所/名","　－　 / "&amp;$M2013,IF(設定!$I$15="(所)名","(　－　) "&amp;$M2013,IF(設定!$I$15="名・所",$M2013&amp;"・　－　",IF(設定!$I$15="名/所",$M2013&amp;" / 　－　",IF(設定!$I$15="名(所)",$M2013&amp;"(　－　)")))))),IF(設定!$I$15="所・名",INDEX(リスト!$S$2:$S$48,MATCH($L2013,リスト!$R$2:$R$48,0))&amp;"・"&amp;$M2013,IF(設定!$I$15="所/名",INDEX(リスト!$S$2:$S$48,MATCH($L2013,リスト!$R$2:$R$48,0))&amp;" / "&amp;$M2013,IF(設定!$I$15="(所)名","("&amp;INDEX(リスト!$S$2:$S$48,MATCH($L2013,リスト!$R$2:$R$48,0))&amp;") "&amp;$M2013,IF(設定!$I$15="名・所",$M2013&amp;"・"&amp;INDEX(リスト!$S$2:$S$48,MATCH($L2013,リスト!$R$2:$R$48,0)),IF(設定!$I$15="名/所",$M2013&amp;" / "&amp;INDEX(リスト!$S$2:$S$48,MATCH($L2013,リスト!$R$2:$R$48,0)),IF(設定!$I$15="名(所)",$M2013&amp;" ("&amp;INDEX(リスト!$S$2:$S$48,MATCH($L2013,リスト!$R$2:$R$48,0))&amp;")")))))))))</f>
        <v/>
      </c>
    </row>
    <row r="2014" spans="15:22" x14ac:dyDescent="0.4">
      <c r="O2014" s="2" t="str">
        <f>IFERROR(IF($B2014="","",INDEX(所属情報!$E:$E,MATCH($A2014,所属情報!$A:$A,0))),"")</f>
        <v/>
      </c>
      <c r="P2014" s="2" t="str">
        <f t="shared" si="93"/>
        <v/>
      </c>
      <c r="Q2014" s="2" t="str">
        <f t="shared" si="94"/>
        <v/>
      </c>
      <c r="R2014" s="2" t="str">
        <f t="shared" si="95"/>
        <v/>
      </c>
      <c r="S2014" s="2" t="str">
        <f>IFERROR(IF($F2014="","",INDEX(リスト!$C:$C,MATCH($F2014,リスト!$B:$B,0))),"")</f>
        <v/>
      </c>
      <c r="T2014" s="2" t="str">
        <f>IFERROR(IF($K2014="","",INDEX(リスト!$F:$F,MATCH($K2014,リスト!$E:$E,0))),"")</f>
        <v/>
      </c>
      <c r="U2014" s="2" t="str">
        <f>IF($B2014="","",RIGHT($G2014*1000+200+COUNTIF($G$2:$G2014,$G2014),9))</f>
        <v/>
      </c>
      <c r="V2014" s="2" t="str">
        <f>IF(OR($B2014="",設定!$I$15="",設定!$I$15="独立"),"",IF($M2014="","　－　",IF($L2014="",IF(設定!$I$15="所・名","　－　・"&amp;$M2014,IF(設定!$I$15="所/名","　－　 / "&amp;$M2014,IF(設定!$I$15="(所)名","(　－　) "&amp;$M2014,IF(設定!$I$15="名・所",$M2014&amp;"・　－　",IF(設定!$I$15="名/所",$M2014&amp;" / 　－　",IF(設定!$I$15="名(所)",$M2014&amp;"(　－　)")))))),IF(設定!$I$15="所・名",INDEX(リスト!$S$2:$S$48,MATCH($L2014,リスト!$R$2:$R$48,0))&amp;"・"&amp;$M2014,IF(設定!$I$15="所/名",INDEX(リスト!$S$2:$S$48,MATCH($L2014,リスト!$R$2:$R$48,0))&amp;" / "&amp;$M2014,IF(設定!$I$15="(所)名","("&amp;INDEX(リスト!$S$2:$S$48,MATCH($L2014,リスト!$R$2:$R$48,0))&amp;") "&amp;$M2014,IF(設定!$I$15="名・所",$M2014&amp;"・"&amp;INDEX(リスト!$S$2:$S$48,MATCH($L2014,リスト!$R$2:$R$48,0)),IF(設定!$I$15="名/所",$M2014&amp;" / "&amp;INDEX(リスト!$S$2:$S$48,MATCH($L2014,リスト!$R$2:$R$48,0)),IF(設定!$I$15="名(所)",$M2014&amp;" ("&amp;INDEX(リスト!$S$2:$S$48,MATCH($L2014,リスト!$R$2:$R$48,0))&amp;")")))))))))</f>
        <v/>
      </c>
    </row>
    <row r="2015" spans="15:22" x14ac:dyDescent="0.4">
      <c r="O2015" s="2" t="str">
        <f>IFERROR(IF($B2015="","",INDEX(所属情報!$E:$E,MATCH($A2015,所属情報!$A:$A,0))),"")</f>
        <v/>
      </c>
      <c r="P2015" s="2" t="str">
        <f t="shared" si="93"/>
        <v/>
      </c>
      <c r="Q2015" s="2" t="str">
        <f t="shared" si="94"/>
        <v/>
      </c>
      <c r="R2015" s="2" t="str">
        <f t="shared" si="95"/>
        <v/>
      </c>
      <c r="S2015" s="2" t="str">
        <f>IFERROR(IF($F2015="","",INDEX(リスト!$C:$C,MATCH($F2015,リスト!$B:$B,0))),"")</f>
        <v/>
      </c>
      <c r="T2015" s="2" t="str">
        <f>IFERROR(IF($K2015="","",INDEX(リスト!$F:$F,MATCH($K2015,リスト!$E:$E,0))),"")</f>
        <v/>
      </c>
      <c r="U2015" s="2" t="str">
        <f>IF($B2015="","",RIGHT($G2015*1000+200+COUNTIF($G$2:$G2015,$G2015),9))</f>
        <v/>
      </c>
      <c r="V2015" s="2" t="str">
        <f>IF(OR($B2015="",設定!$I$15="",設定!$I$15="独立"),"",IF($M2015="","　－　",IF($L2015="",IF(設定!$I$15="所・名","　－　・"&amp;$M2015,IF(設定!$I$15="所/名","　－　 / "&amp;$M2015,IF(設定!$I$15="(所)名","(　－　) "&amp;$M2015,IF(設定!$I$15="名・所",$M2015&amp;"・　－　",IF(設定!$I$15="名/所",$M2015&amp;" / 　－　",IF(設定!$I$15="名(所)",$M2015&amp;"(　－　)")))))),IF(設定!$I$15="所・名",INDEX(リスト!$S$2:$S$48,MATCH($L2015,リスト!$R$2:$R$48,0))&amp;"・"&amp;$M2015,IF(設定!$I$15="所/名",INDEX(リスト!$S$2:$S$48,MATCH($L2015,リスト!$R$2:$R$48,0))&amp;" / "&amp;$M2015,IF(設定!$I$15="(所)名","("&amp;INDEX(リスト!$S$2:$S$48,MATCH($L2015,リスト!$R$2:$R$48,0))&amp;") "&amp;$M2015,IF(設定!$I$15="名・所",$M2015&amp;"・"&amp;INDEX(リスト!$S$2:$S$48,MATCH($L2015,リスト!$R$2:$R$48,0)),IF(設定!$I$15="名/所",$M2015&amp;" / "&amp;INDEX(リスト!$S$2:$S$48,MATCH($L2015,リスト!$R$2:$R$48,0)),IF(設定!$I$15="名(所)",$M2015&amp;" ("&amp;INDEX(リスト!$S$2:$S$48,MATCH($L2015,リスト!$R$2:$R$48,0))&amp;")")))))))))</f>
        <v/>
      </c>
    </row>
    <row r="2016" spans="15:22" x14ac:dyDescent="0.4">
      <c r="O2016" s="2" t="str">
        <f>IFERROR(IF($B2016="","",INDEX(所属情報!$E:$E,MATCH($A2016,所属情報!$A:$A,0))),"")</f>
        <v/>
      </c>
      <c r="P2016" s="2" t="str">
        <f t="shared" si="93"/>
        <v/>
      </c>
      <c r="Q2016" s="2" t="str">
        <f t="shared" si="94"/>
        <v/>
      </c>
      <c r="R2016" s="2" t="str">
        <f t="shared" si="95"/>
        <v/>
      </c>
      <c r="S2016" s="2" t="str">
        <f>IFERROR(IF($F2016="","",INDEX(リスト!$C:$C,MATCH($F2016,リスト!$B:$B,0))),"")</f>
        <v/>
      </c>
      <c r="T2016" s="2" t="str">
        <f>IFERROR(IF($K2016="","",INDEX(リスト!$F:$F,MATCH($K2016,リスト!$E:$E,0))),"")</f>
        <v/>
      </c>
      <c r="U2016" s="2" t="str">
        <f>IF($B2016="","",RIGHT($G2016*1000+200+COUNTIF($G$2:$G2016,$G2016),9))</f>
        <v/>
      </c>
      <c r="V2016" s="2" t="str">
        <f>IF(OR($B2016="",設定!$I$15="",設定!$I$15="独立"),"",IF($M2016="","　－　",IF($L2016="",IF(設定!$I$15="所・名","　－　・"&amp;$M2016,IF(設定!$I$15="所/名","　－　 / "&amp;$M2016,IF(設定!$I$15="(所)名","(　－　) "&amp;$M2016,IF(設定!$I$15="名・所",$M2016&amp;"・　－　",IF(設定!$I$15="名/所",$M2016&amp;" / 　－　",IF(設定!$I$15="名(所)",$M2016&amp;"(　－　)")))))),IF(設定!$I$15="所・名",INDEX(リスト!$S$2:$S$48,MATCH($L2016,リスト!$R$2:$R$48,0))&amp;"・"&amp;$M2016,IF(設定!$I$15="所/名",INDEX(リスト!$S$2:$S$48,MATCH($L2016,リスト!$R$2:$R$48,0))&amp;" / "&amp;$M2016,IF(設定!$I$15="(所)名","("&amp;INDEX(リスト!$S$2:$S$48,MATCH($L2016,リスト!$R$2:$R$48,0))&amp;") "&amp;$M2016,IF(設定!$I$15="名・所",$M2016&amp;"・"&amp;INDEX(リスト!$S$2:$S$48,MATCH($L2016,リスト!$R$2:$R$48,0)),IF(設定!$I$15="名/所",$M2016&amp;" / "&amp;INDEX(リスト!$S$2:$S$48,MATCH($L2016,リスト!$R$2:$R$48,0)),IF(設定!$I$15="名(所)",$M2016&amp;" ("&amp;INDEX(リスト!$S$2:$S$48,MATCH($L2016,リスト!$R$2:$R$48,0))&amp;")")))))))))</f>
        <v/>
      </c>
    </row>
    <row r="2017" spans="15:22" x14ac:dyDescent="0.4">
      <c r="O2017" s="2" t="str">
        <f>IFERROR(IF($B2017="","",INDEX(所属情報!$E:$E,MATCH($A2017,所属情報!$A:$A,0))),"")</f>
        <v/>
      </c>
      <c r="P2017" s="2" t="str">
        <f t="shared" si="93"/>
        <v/>
      </c>
      <c r="Q2017" s="2" t="str">
        <f t="shared" si="94"/>
        <v/>
      </c>
      <c r="R2017" s="2" t="str">
        <f t="shared" si="95"/>
        <v/>
      </c>
      <c r="S2017" s="2" t="str">
        <f>IFERROR(IF($F2017="","",INDEX(リスト!$C:$C,MATCH($F2017,リスト!$B:$B,0))),"")</f>
        <v/>
      </c>
      <c r="T2017" s="2" t="str">
        <f>IFERROR(IF($K2017="","",INDEX(リスト!$F:$F,MATCH($K2017,リスト!$E:$E,0))),"")</f>
        <v/>
      </c>
      <c r="U2017" s="2" t="str">
        <f>IF($B2017="","",RIGHT($G2017*1000+200+COUNTIF($G$2:$G2017,$G2017),9))</f>
        <v/>
      </c>
      <c r="V2017" s="2" t="str">
        <f>IF(OR($B2017="",設定!$I$15="",設定!$I$15="独立"),"",IF($M2017="","　－　",IF($L2017="",IF(設定!$I$15="所・名","　－　・"&amp;$M2017,IF(設定!$I$15="所/名","　－　 / "&amp;$M2017,IF(設定!$I$15="(所)名","(　－　) "&amp;$M2017,IF(設定!$I$15="名・所",$M2017&amp;"・　－　",IF(設定!$I$15="名/所",$M2017&amp;" / 　－　",IF(設定!$I$15="名(所)",$M2017&amp;"(　－　)")))))),IF(設定!$I$15="所・名",INDEX(リスト!$S$2:$S$48,MATCH($L2017,リスト!$R$2:$R$48,0))&amp;"・"&amp;$M2017,IF(設定!$I$15="所/名",INDEX(リスト!$S$2:$S$48,MATCH($L2017,リスト!$R$2:$R$48,0))&amp;" / "&amp;$M2017,IF(設定!$I$15="(所)名","("&amp;INDEX(リスト!$S$2:$S$48,MATCH($L2017,リスト!$R$2:$R$48,0))&amp;") "&amp;$M2017,IF(設定!$I$15="名・所",$M2017&amp;"・"&amp;INDEX(リスト!$S$2:$S$48,MATCH($L2017,リスト!$R$2:$R$48,0)),IF(設定!$I$15="名/所",$M2017&amp;" / "&amp;INDEX(リスト!$S$2:$S$48,MATCH($L2017,リスト!$R$2:$R$48,0)),IF(設定!$I$15="名(所)",$M2017&amp;" ("&amp;INDEX(リスト!$S$2:$S$48,MATCH($L2017,リスト!$R$2:$R$48,0))&amp;")")))))))))</f>
        <v/>
      </c>
    </row>
    <row r="2018" spans="15:22" x14ac:dyDescent="0.4">
      <c r="O2018" s="2" t="str">
        <f>IFERROR(IF($B2018="","",INDEX(所属情報!$E:$E,MATCH($A2018,所属情報!$A:$A,0))),"")</f>
        <v/>
      </c>
      <c r="P2018" s="2" t="str">
        <f t="shared" si="93"/>
        <v/>
      </c>
      <c r="Q2018" s="2" t="str">
        <f t="shared" si="94"/>
        <v/>
      </c>
      <c r="R2018" s="2" t="str">
        <f t="shared" si="95"/>
        <v/>
      </c>
      <c r="S2018" s="2" t="str">
        <f>IFERROR(IF($F2018="","",INDEX(リスト!$C:$C,MATCH($F2018,リスト!$B:$B,0))),"")</f>
        <v/>
      </c>
      <c r="T2018" s="2" t="str">
        <f>IFERROR(IF($K2018="","",INDEX(リスト!$F:$F,MATCH($K2018,リスト!$E:$E,0))),"")</f>
        <v/>
      </c>
      <c r="U2018" s="2" t="str">
        <f>IF($B2018="","",RIGHT($G2018*1000+200+COUNTIF($G$2:$G2018,$G2018),9))</f>
        <v/>
      </c>
      <c r="V2018" s="2" t="str">
        <f>IF(OR($B2018="",設定!$I$15="",設定!$I$15="独立"),"",IF($M2018="","　－　",IF($L2018="",IF(設定!$I$15="所・名","　－　・"&amp;$M2018,IF(設定!$I$15="所/名","　－　 / "&amp;$M2018,IF(設定!$I$15="(所)名","(　－　) "&amp;$M2018,IF(設定!$I$15="名・所",$M2018&amp;"・　－　",IF(設定!$I$15="名/所",$M2018&amp;" / 　－　",IF(設定!$I$15="名(所)",$M2018&amp;"(　－　)")))))),IF(設定!$I$15="所・名",INDEX(リスト!$S$2:$S$48,MATCH($L2018,リスト!$R$2:$R$48,0))&amp;"・"&amp;$M2018,IF(設定!$I$15="所/名",INDEX(リスト!$S$2:$S$48,MATCH($L2018,リスト!$R$2:$R$48,0))&amp;" / "&amp;$M2018,IF(設定!$I$15="(所)名","("&amp;INDEX(リスト!$S$2:$S$48,MATCH($L2018,リスト!$R$2:$R$48,0))&amp;") "&amp;$M2018,IF(設定!$I$15="名・所",$M2018&amp;"・"&amp;INDEX(リスト!$S$2:$S$48,MATCH($L2018,リスト!$R$2:$R$48,0)),IF(設定!$I$15="名/所",$M2018&amp;" / "&amp;INDEX(リスト!$S$2:$S$48,MATCH($L2018,リスト!$R$2:$R$48,0)),IF(設定!$I$15="名(所)",$M2018&amp;" ("&amp;INDEX(リスト!$S$2:$S$48,MATCH($L2018,リスト!$R$2:$R$48,0))&amp;")")))))))))</f>
        <v/>
      </c>
    </row>
    <row r="2019" spans="15:22" x14ac:dyDescent="0.4">
      <c r="O2019" s="2" t="str">
        <f>IFERROR(IF($B2019="","",INDEX(所属情報!$E:$E,MATCH($A2019,所属情報!$A:$A,0))),"")</f>
        <v/>
      </c>
      <c r="P2019" s="2" t="str">
        <f t="shared" si="93"/>
        <v/>
      </c>
      <c r="Q2019" s="2" t="str">
        <f t="shared" si="94"/>
        <v/>
      </c>
      <c r="R2019" s="2" t="str">
        <f t="shared" si="95"/>
        <v/>
      </c>
      <c r="S2019" s="2" t="str">
        <f>IFERROR(IF($F2019="","",INDEX(リスト!$C:$C,MATCH($F2019,リスト!$B:$B,0))),"")</f>
        <v/>
      </c>
      <c r="T2019" s="2" t="str">
        <f>IFERROR(IF($K2019="","",INDEX(リスト!$F:$F,MATCH($K2019,リスト!$E:$E,0))),"")</f>
        <v/>
      </c>
      <c r="U2019" s="2" t="str">
        <f>IF($B2019="","",RIGHT($G2019*1000+200+COUNTIF($G$2:$G2019,$G2019),9))</f>
        <v/>
      </c>
      <c r="V2019" s="2" t="str">
        <f>IF(OR($B2019="",設定!$I$15="",設定!$I$15="独立"),"",IF($M2019="","　－　",IF($L2019="",IF(設定!$I$15="所・名","　－　・"&amp;$M2019,IF(設定!$I$15="所/名","　－　 / "&amp;$M2019,IF(設定!$I$15="(所)名","(　－　) "&amp;$M2019,IF(設定!$I$15="名・所",$M2019&amp;"・　－　",IF(設定!$I$15="名/所",$M2019&amp;" / 　－　",IF(設定!$I$15="名(所)",$M2019&amp;"(　－　)")))))),IF(設定!$I$15="所・名",INDEX(リスト!$S$2:$S$48,MATCH($L2019,リスト!$R$2:$R$48,0))&amp;"・"&amp;$M2019,IF(設定!$I$15="所/名",INDEX(リスト!$S$2:$S$48,MATCH($L2019,リスト!$R$2:$R$48,0))&amp;" / "&amp;$M2019,IF(設定!$I$15="(所)名","("&amp;INDEX(リスト!$S$2:$S$48,MATCH($L2019,リスト!$R$2:$R$48,0))&amp;") "&amp;$M2019,IF(設定!$I$15="名・所",$M2019&amp;"・"&amp;INDEX(リスト!$S$2:$S$48,MATCH($L2019,リスト!$R$2:$R$48,0)),IF(設定!$I$15="名/所",$M2019&amp;" / "&amp;INDEX(リスト!$S$2:$S$48,MATCH($L2019,リスト!$R$2:$R$48,0)),IF(設定!$I$15="名(所)",$M2019&amp;" ("&amp;INDEX(リスト!$S$2:$S$48,MATCH($L2019,リスト!$R$2:$R$48,0))&amp;")")))))))))</f>
        <v/>
      </c>
    </row>
    <row r="2020" spans="15:22" x14ac:dyDescent="0.4">
      <c r="O2020" s="2" t="str">
        <f>IFERROR(IF($B2020="","",INDEX(所属情報!$E:$E,MATCH($A2020,所属情報!$A:$A,0))),"")</f>
        <v/>
      </c>
      <c r="P2020" s="2" t="str">
        <f t="shared" si="93"/>
        <v/>
      </c>
      <c r="Q2020" s="2" t="str">
        <f t="shared" si="94"/>
        <v/>
      </c>
      <c r="R2020" s="2" t="str">
        <f t="shared" si="95"/>
        <v/>
      </c>
      <c r="S2020" s="2" t="str">
        <f>IFERROR(IF($F2020="","",INDEX(リスト!$C:$C,MATCH($F2020,リスト!$B:$B,0))),"")</f>
        <v/>
      </c>
      <c r="T2020" s="2" t="str">
        <f>IFERROR(IF($K2020="","",INDEX(リスト!$F:$F,MATCH($K2020,リスト!$E:$E,0))),"")</f>
        <v/>
      </c>
      <c r="U2020" s="2" t="str">
        <f>IF($B2020="","",RIGHT($G2020*1000+200+COUNTIF($G$2:$G2020,$G2020),9))</f>
        <v/>
      </c>
      <c r="V2020" s="2" t="str">
        <f>IF(OR($B2020="",設定!$I$15="",設定!$I$15="独立"),"",IF($M2020="","　－　",IF($L2020="",IF(設定!$I$15="所・名","　－　・"&amp;$M2020,IF(設定!$I$15="所/名","　－　 / "&amp;$M2020,IF(設定!$I$15="(所)名","(　－　) "&amp;$M2020,IF(設定!$I$15="名・所",$M2020&amp;"・　－　",IF(設定!$I$15="名/所",$M2020&amp;" / 　－　",IF(設定!$I$15="名(所)",$M2020&amp;"(　－　)")))))),IF(設定!$I$15="所・名",INDEX(リスト!$S$2:$S$48,MATCH($L2020,リスト!$R$2:$R$48,0))&amp;"・"&amp;$M2020,IF(設定!$I$15="所/名",INDEX(リスト!$S$2:$S$48,MATCH($L2020,リスト!$R$2:$R$48,0))&amp;" / "&amp;$M2020,IF(設定!$I$15="(所)名","("&amp;INDEX(リスト!$S$2:$S$48,MATCH($L2020,リスト!$R$2:$R$48,0))&amp;") "&amp;$M2020,IF(設定!$I$15="名・所",$M2020&amp;"・"&amp;INDEX(リスト!$S$2:$S$48,MATCH($L2020,リスト!$R$2:$R$48,0)),IF(設定!$I$15="名/所",$M2020&amp;" / "&amp;INDEX(リスト!$S$2:$S$48,MATCH($L2020,リスト!$R$2:$R$48,0)),IF(設定!$I$15="名(所)",$M2020&amp;" ("&amp;INDEX(リスト!$S$2:$S$48,MATCH($L2020,リスト!$R$2:$R$48,0))&amp;")")))))))))</f>
        <v/>
      </c>
    </row>
    <row r="2021" spans="15:22" x14ac:dyDescent="0.4">
      <c r="O2021" s="2" t="str">
        <f>IFERROR(IF($B2021="","",INDEX(所属情報!$E:$E,MATCH($A2021,所属情報!$A:$A,0))),"")</f>
        <v/>
      </c>
      <c r="P2021" s="2" t="str">
        <f t="shared" si="93"/>
        <v/>
      </c>
      <c r="Q2021" s="2" t="str">
        <f t="shared" si="94"/>
        <v/>
      </c>
      <c r="R2021" s="2" t="str">
        <f t="shared" si="95"/>
        <v/>
      </c>
      <c r="S2021" s="2" t="str">
        <f>IFERROR(IF($F2021="","",INDEX(リスト!$C:$C,MATCH($F2021,リスト!$B:$B,0))),"")</f>
        <v/>
      </c>
      <c r="T2021" s="2" t="str">
        <f>IFERROR(IF($K2021="","",INDEX(リスト!$F:$F,MATCH($K2021,リスト!$E:$E,0))),"")</f>
        <v/>
      </c>
      <c r="U2021" s="2" t="str">
        <f>IF($B2021="","",RIGHT($G2021*1000+200+COUNTIF($G$2:$G2021,$G2021),9))</f>
        <v/>
      </c>
      <c r="V2021" s="2" t="str">
        <f>IF(OR($B2021="",設定!$I$15="",設定!$I$15="独立"),"",IF($M2021="","　－　",IF($L2021="",IF(設定!$I$15="所・名","　－　・"&amp;$M2021,IF(設定!$I$15="所/名","　－　 / "&amp;$M2021,IF(設定!$I$15="(所)名","(　－　) "&amp;$M2021,IF(設定!$I$15="名・所",$M2021&amp;"・　－　",IF(設定!$I$15="名/所",$M2021&amp;" / 　－　",IF(設定!$I$15="名(所)",$M2021&amp;"(　－　)")))))),IF(設定!$I$15="所・名",INDEX(リスト!$S$2:$S$48,MATCH($L2021,リスト!$R$2:$R$48,0))&amp;"・"&amp;$M2021,IF(設定!$I$15="所/名",INDEX(リスト!$S$2:$S$48,MATCH($L2021,リスト!$R$2:$R$48,0))&amp;" / "&amp;$M2021,IF(設定!$I$15="(所)名","("&amp;INDEX(リスト!$S$2:$S$48,MATCH($L2021,リスト!$R$2:$R$48,0))&amp;") "&amp;$M2021,IF(設定!$I$15="名・所",$M2021&amp;"・"&amp;INDEX(リスト!$S$2:$S$48,MATCH($L2021,リスト!$R$2:$R$48,0)),IF(設定!$I$15="名/所",$M2021&amp;" / "&amp;INDEX(リスト!$S$2:$S$48,MATCH($L2021,リスト!$R$2:$R$48,0)),IF(設定!$I$15="名(所)",$M2021&amp;" ("&amp;INDEX(リスト!$S$2:$S$48,MATCH($L2021,リスト!$R$2:$R$48,0))&amp;")")))))))))</f>
        <v/>
      </c>
    </row>
    <row r="2022" spans="15:22" x14ac:dyDescent="0.4">
      <c r="O2022" s="2" t="str">
        <f>IFERROR(IF($B2022="","",INDEX(所属情報!$E:$E,MATCH($A2022,所属情報!$A:$A,0))),"")</f>
        <v/>
      </c>
      <c r="P2022" s="2" t="str">
        <f t="shared" si="93"/>
        <v/>
      </c>
      <c r="Q2022" s="2" t="str">
        <f t="shared" si="94"/>
        <v/>
      </c>
      <c r="R2022" s="2" t="str">
        <f t="shared" si="95"/>
        <v/>
      </c>
      <c r="S2022" s="2" t="str">
        <f>IFERROR(IF($F2022="","",INDEX(リスト!$C:$C,MATCH($F2022,リスト!$B:$B,0))),"")</f>
        <v/>
      </c>
      <c r="T2022" s="2" t="str">
        <f>IFERROR(IF($K2022="","",INDEX(リスト!$F:$F,MATCH($K2022,リスト!$E:$E,0))),"")</f>
        <v/>
      </c>
      <c r="U2022" s="2" t="str">
        <f>IF($B2022="","",RIGHT($G2022*1000+200+COUNTIF($G$2:$G2022,$G2022),9))</f>
        <v/>
      </c>
      <c r="V2022" s="2" t="str">
        <f>IF(OR($B2022="",設定!$I$15="",設定!$I$15="独立"),"",IF($M2022="","　－　",IF($L2022="",IF(設定!$I$15="所・名","　－　・"&amp;$M2022,IF(設定!$I$15="所/名","　－　 / "&amp;$M2022,IF(設定!$I$15="(所)名","(　－　) "&amp;$M2022,IF(設定!$I$15="名・所",$M2022&amp;"・　－　",IF(設定!$I$15="名/所",$M2022&amp;" / 　－　",IF(設定!$I$15="名(所)",$M2022&amp;"(　－　)")))))),IF(設定!$I$15="所・名",INDEX(リスト!$S$2:$S$48,MATCH($L2022,リスト!$R$2:$R$48,0))&amp;"・"&amp;$M2022,IF(設定!$I$15="所/名",INDEX(リスト!$S$2:$S$48,MATCH($L2022,リスト!$R$2:$R$48,0))&amp;" / "&amp;$M2022,IF(設定!$I$15="(所)名","("&amp;INDEX(リスト!$S$2:$S$48,MATCH($L2022,リスト!$R$2:$R$48,0))&amp;") "&amp;$M2022,IF(設定!$I$15="名・所",$M2022&amp;"・"&amp;INDEX(リスト!$S$2:$S$48,MATCH($L2022,リスト!$R$2:$R$48,0)),IF(設定!$I$15="名/所",$M2022&amp;" / "&amp;INDEX(リスト!$S$2:$S$48,MATCH($L2022,リスト!$R$2:$R$48,0)),IF(設定!$I$15="名(所)",$M2022&amp;" ("&amp;INDEX(リスト!$S$2:$S$48,MATCH($L2022,リスト!$R$2:$R$48,0))&amp;")")))))))))</f>
        <v/>
      </c>
    </row>
    <row r="2023" spans="15:22" x14ac:dyDescent="0.4">
      <c r="O2023" s="2" t="str">
        <f>IFERROR(IF($B2023="","",INDEX(所属情報!$E:$E,MATCH($A2023,所属情報!$A:$A,0))),"")</f>
        <v/>
      </c>
      <c r="P2023" s="2" t="str">
        <f t="shared" si="93"/>
        <v/>
      </c>
      <c r="Q2023" s="2" t="str">
        <f t="shared" si="94"/>
        <v/>
      </c>
      <c r="R2023" s="2" t="str">
        <f t="shared" si="95"/>
        <v/>
      </c>
      <c r="S2023" s="2" t="str">
        <f>IFERROR(IF($F2023="","",INDEX(リスト!$C:$C,MATCH($F2023,リスト!$B:$B,0))),"")</f>
        <v/>
      </c>
      <c r="T2023" s="2" t="str">
        <f>IFERROR(IF($K2023="","",INDEX(リスト!$F:$F,MATCH($K2023,リスト!$E:$E,0))),"")</f>
        <v/>
      </c>
      <c r="U2023" s="2" t="str">
        <f>IF($B2023="","",RIGHT($G2023*1000+200+COUNTIF($G$2:$G2023,$G2023),9))</f>
        <v/>
      </c>
      <c r="V2023" s="2" t="str">
        <f>IF(OR($B2023="",設定!$I$15="",設定!$I$15="独立"),"",IF($M2023="","　－　",IF($L2023="",IF(設定!$I$15="所・名","　－　・"&amp;$M2023,IF(設定!$I$15="所/名","　－　 / "&amp;$M2023,IF(設定!$I$15="(所)名","(　－　) "&amp;$M2023,IF(設定!$I$15="名・所",$M2023&amp;"・　－　",IF(設定!$I$15="名/所",$M2023&amp;" / 　－　",IF(設定!$I$15="名(所)",$M2023&amp;"(　－　)")))))),IF(設定!$I$15="所・名",INDEX(リスト!$S$2:$S$48,MATCH($L2023,リスト!$R$2:$R$48,0))&amp;"・"&amp;$M2023,IF(設定!$I$15="所/名",INDEX(リスト!$S$2:$S$48,MATCH($L2023,リスト!$R$2:$R$48,0))&amp;" / "&amp;$M2023,IF(設定!$I$15="(所)名","("&amp;INDEX(リスト!$S$2:$S$48,MATCH($L2023,リスト!$R$2:$R$48,0))&amp;") "&amp;$M2023,IF(設定!$I$15="名・所",$M2023&amp;"・"&amp;INDEX(リスト!$S$2:$S$48,MATCH($L2023,リスト!$R$2:$R$48,0)),IF(設定!$I$15="名/所",$M2023&amp;" / "&amp;INDEX(リスト!$S$2:$S$48,MATCH($L2023,リスト!$R$2:$R$48,0)),IF(設定!$I$15="名(所)",$M2023&amp;" ("&amp;INDEX(リスト!$S$2:$S$48,MATCH($L2023,リスト!$R$2:$R$48,0))&amp;")")))))))))</f>
        <v/>
      </c>
    </row>
    <row r="2024" spans="15:22" x14ac:dyDescent="0.4">
      <c r="O2024" s="2" t="str">
        <f>IFERROR(IF($B2024="","",INDEX(所属情報!$E:$E,MATCH($A2024,所属情報!$A:$A,0))),"")</f>
        <v/>
      </c>
      <c r="P2024" s="2" t="str">
        <f t="shared" si="93"/>
        <v/>
      </c>
      <c r="Q2024" s="2" t="str">
        <f t="shared" si="94"/>
        <v/>
      </c>
      <c r="R2024" s="2" t="str">
        <f t="shared" si="95"/>
        <v/>
      </c>
      <c r="S2024" s="2" t="str">
        <f>IFERROR(IF($F2024="","",INDEX(リスト!$C:$C,MATCH($F2024,リスト!$B:$B,0))),"")</f>
        <v/>
      </c>
      <c r="T2024" s="2" t="str">
        <f>IFERROR(IF($K2024="","",INDEX(リスト!$F:$F,MATCH($K2024,リスト!$E:$E,0))),"")</f>
        <v/>
      </c>
      <c r="U2024" s="2" t="str">
        <f>IF($B2024="","",RIGHT($G2024*1000+200+COUNTIF($G$2:$G2024,$G2024),9))</f>
        <v/>
      </c>
      <c r="V2024" s="2" t="str">
        <f>IF(OR($B2024="",設定!$I$15="",設定!$I$15="独立"),"",IF($M2024="","　－　",IF($L2024="",IF(設定!$I$15="所・名","　－　・"&amp;$M2024,IF(設定!$I$15="所/名","　－　 / "&amp;$M2024,IF(設定!$I$15="(所)名","(　－　) "&amp;$M2024,IF(設定!$I$15="名・所",$M2024&amp;"・　－　",IF(設定!$I$15="名/所",$M2024&amp;" / 　－　",IF(設定!$I$15="名(所)",$M2024&amp;"(　－　)")))))),IF(設定!$I$15="所・名",INDEX(リスト!$S$2:$S$48,MATCH($L2024,リスト!$R$2:$R$48,0))&amp;"・"&amp;$M2024,IF(設定!$I$15="所/名",INDEX(リスト!$S$2:$S$48,MATCH($L2024,リスト!$R$2:$R$48,0))&amp;" / "&amp;$M2024,IF(設定!$I$15="(所)名","("&amp;INDEX(リスト!$S$2:$S$48,MATCH($L2024,リスト!$R$2:$R$48,0))&amp;") "&amp;$M2024,IF(設定!$I$15="名・所",$M2024&amp;"・"&amp;INDEX(リスト!$S$2:$S$48,MATCH($L2024,リスト!$R$2:$R$48,0)),IF(設定!$I$15="名/所",$M2024&amp;" / "&amp;INDEX(リスト!$S$2:$S$48,MATCH($L2024,リスト!$R$2:$R$48,0)),IF(設定!$I$15="名(所)",$M2024&amp;" ("&amp;INDEX(リスト!$S$2:$S$48,MATCH($L2024,リスト!$R$2:$R$48,0))&amp;")")))))))))</f>
        <v/>
      </c>
    </row>
    <row r="2025" spans="15:22" x14ac:dyDescent="0.4">
      <c r="O2025" s="2" t="str">
        <f>IFERROR(IF($B2025="","",INDEX(所属情報!$E:$E,MATCH($A2025,所属情報!$A:$A,0))),"")</f>
        <v/>
      </c>
      <c r="P2025" s="2" t="str">
        <f t="shared" si="93"/>
        <v/>
      </c>
      <c r="Q2025" s="2" t="str">
        <f t="shared" si="94"/>
        <v/>
      </c>
      <c r="R2025" s="2" t="str">
        <f t="shared" si="95"/>
        <v/>
      </c>
      <c r="S2025" s="2" t="str">
        <f>IFERROR(IF($F2025="","",INDEX(リスト!$C:$C,MATCH($F2025,リスト!$B:$B,0))),"")</f>
        <v/>
      </c>
      <c r="T2025" s="2" t="str">
        <f>IFERROR(IF($K2025="","",INDEX(リスト!$F:$F,MATCH($K2025,リスト!$E:$E,0))),"")</f>
        <v/>
      </c>
      <c r="U2025" s="2" t="str">
        <f>IF($B2025="","",RIGHT($G2025*1000+200+COUNTIF($G$2:$G2025,$G2025),9))</f>
        <v/>
      </c>
      <c r="V2025" s="2" t="str">
        <f>IF(OR($B2025="",設定!$I$15="",設定!$I$15="独立"),"",IF($M2025="","　－　",IF($L2025="",IF(設定!$I$15="所・名","　－　・"&amp;$M2025,IF(設定!$I$15="所/名","　－　 / "&amp;$M2025,IF(設定!$I$15="(所)名","(　－　) "&amp;$M2025,IF(設定!$I$15="名・所",$M2025&amp;"・　－　",IF(設定!$I$15="名/所",$M2025&amp;" / 　－　",IF(設定!$I$15="名(所)",$M2025&amp;"(　－　)")))))),IF(設定!$I$15="所・名",INDEX(リスト!$S$2:$S$48,MATCH($L2025,リスト!$R$2:$R$48,0))&amp;"・"&amp;$M2025,IF(設定!$I$15="所/名",INDEX(リスト!$S$2:$S$48,MATCH($L2025,リスト!$R$2:$R$48,0))&amp;" / "&amp;$M2025,IF(設定!$I$15="(所)名","("&amp;INDEX(リスト!$S$2:$S$48,MATCH($L2025,リスト!$R$2:$R$48,0))&amp;") "&amp;$M2025,IF(設定!$I$15="名・所",$M2025&amp;"・"&amp;INDEX(リスト!$S$2:$S$48,MATCH($L2025,リスト!$R$2:$R$48,0)),IF(設定!$I$15="名/所",$M2025&amp;" / "&amp;INDEX(リスト!$S$2:$S$48,MATCH($L2025,リスト!$R$2:$R$48,0)),IF(設定!$I$15="名(所)",$M2025&amp;" ("&amp;INDEX(リスト!$S$2:$S$48,MATCH($L2025,リスト!$R$2:$R$48,0))&amp;")")))))))))</f>
        <v/>
      </c>
    </row>
    <row r="2026" spans="15:22" x14ac:dyDescent="0.4">
      <c r="O2026" s="2" t="str">
        <f>IFERROR(IF($B2026="","",INDEX(所属情報!$E:$E,MATCH($A2026,所属情報!$A:$A,0))),"")</f>
        <v/>
      </c>
      <c r="P2026" s="2" t="str">
        <f t="shared" si="93"/>
        <v/>
      </c>
      <c r="Q2026" s="2" t="str">
        <f t="shared" si="94"/>
        <v/>
      </c>
      <c r="R2026" s="2" t="str">
        <f t="shared" si="95"/>
        <v/>
      </c>
      <c r="S2026" s="2" t="str">
        <f>IFERROR(IF($F2026="","",INDEX(リスト!$C:$C,MATCH($F2026,リスト!$B:$B,0))),"")</f>
        <v/>
      </c>
      <c r="T2026" s="2" t="str">
        <f>IFERROR(IF($K2026="","",INDEX(リスト!$F:$F,MATCH($K2026,リスト!$E:$E,0))),"")</f>
        <v/>
      </c>
      <c r="U2026" s="2" t="str">
        <f>IF($B2026="","",RIGHT($G2026*1000+200+COUNTIF($G$2:$G2026,$G2026),9))</f>
        <v/>
      </c>
      <c r="V2026" s="2" t="str">
        <f>IF(OR($B2026="",設定!$I$15="",設定!$I$15="独立"),"",IF($M2026="","　－　",IF($L2026="",IF(設定!$I$15="所・名","　－　・"&amp;$M2026,IF(設定!$I$15="所/名","　－　 / "&amp;$M2026,IF(設定!$I$15="(所)名","(　－　) "&amp;$M2026,IF(設定!$I$15="名・所",$M2026&amp;"・　－　",IF(設定!$I$15="名/所",$M2026&amp;" / 　－　",IF(設定!$I$15="名(所)",$M2026&amp;"(　－　)")))))),IF(設定!$I$15="所・名",INDEX(リスト!$S$2:$S$48,MATCH($L2026,リスト!$R$2:$R$48,0))&amp;"・"&amp;$M2026,IF(設定!$I$15="所/名",INDEX(リスト!$S$2:$S$48,MATCH($L2026,リスト!$R$2:$R$48,0))&amp;" / "&amp;$M2026,IF(設定!$I$15="(所)名","("&amp;INDEX(リスト!$S$2:$S$48,MATCH($L2026,リスト!$R$2:$R$48,0))&amp;") "&amp;$M2026,IF(設定!$I$15="名・所",$M2026&amp;"・"&amp;INDEX(リスト!$S$2:$S$48,MATCH($L2026,リスト!$R$2:$R$48,0)),IF(設定!$I$15="名/所",$M2026&amp;" / "&amp;INDEX(リスト!$S$2:$S$48,MATCH($L2026,リスト!$R$2:$R$48,0)),IF(設定!$I$15="名(所)",$M2026&amp;" ("&amp;INDEX(リスト!$S$2:$S$48,MATCH($L2026,リスト!$R$2:$R$48,0))&amp;")")))))))))</f>
        <v/>
      </c>
    </row>
    <row r="2027" spans="15:22" x14ac:dyDescent="0.4">
      <c r="O2027" s="2" t="str">
        <f>IFERROR(IF($B2027="","",INDEX(所属情報!$E:$E,MATCH($A2027,所属情報!$A:$A,0))),"")</f>
        <v/>
      </c>
      <c r="P2027" s="2" t="str">
        <f t="shared" si="93"/>
        <v/>
      </c>
      <c r="Q2027" s="2" t="str">
        <f t="shared" si="94"/>
        <v/>
      </c>
      <c r="R2027" s="2" t="str">
        <f t="shared" si="95"/>
        <v/>
      </c>
      <c r="S2027" s="2" t="str">
        <f>IFERROR(IF($F2027="","",INDEX(リスト!$C:$C,MATCH($F2027,リスト!$B:$B,0))),"")</f>
        <v/>
      </c>
      <c r="T2027" s="2" t="str">
        <f>IFERROR(IF($K2027="","",INDEX(リスト!$F:$F,MATCH($K2027,リスト!$E:$E,0))),"")</f>
        <v/>
      </c>
      <c r="U2027" s="2" t="str">
        <f>IF($B2027="","",RIGHT($G2027*1000+200+COUNTIF($G$2:$G2027,$G2027),9))</f>
        <v/>
      </c>
      <c r="V2027" s="2" t="str">
        <f>IF(OR($B2027="",設定!$I$15="",設定!$I$15="独立"),"",IF($M2027="","　－　",IF($L2027="",IF(設定!$I$15="所・名","　－　・"&amp;$M2027,IF(設定!$I$15="所/名","　－　 / "&amp;$M2027,IF(設定!$I$15="(所)名","(　－　) "&amp;$M2027,IF(設定!$I$15="名・所",$M2027&amp;"・　－　",IF(設定!$I$15="名/所",$M2027&amp;" / 　－　",IF(設定!$I$15="名(所)",$M2027&amp;"(　－　)")))))),IF(設定!$I$15="所・名",INDEX(リスト!$S$2:$S$48,MATCH($L2027,リスト!$R$2:$R$48,0))&amp;"・"&amp;$M2027,IF(設定!$I$15="所/名",INDEX(リスト!$S$2:$S$48,MATCH($L2027,リスト!$R$2:$R$48,0))&amp;" / "&amp;$M2027,IF(設定!$I$15="(所)名","("&amp;INDEX(リスト!$S$2:$S$48,MATCH($L2027,リスト!$R$2:$R$48,0))&amp;") "&amp;$M2027,IF(設定!$I$15="名・所",$M2027&amp;"・"&amp;INDEX(リスト!$S$2:$S$48,MATCH($L2027,リスト!$R$2:$R$48,0)),IF(設定!$I$15="名/所",$M2027&amp;" / "&amp;INDEX(リスト!$S$2:$S$48,MATCH($L2027,リスト!$R$2:$R$48,0)),IF(設定!$I$15="名(所)",$M2027&amp;" ("&amp;INDEX(リスト!$S$2:$S$48,MATCH($L2027,リスト!$R$2:$R$48,0))&amp;")")))))))))</f>
        <v/>
      </c>
    </row>
    <row r="2028" spans="15:22" x14ac:dyDescent="0.4">
      <c r="O2028" s="2" t="str">
        <f>IFERROR(IF($B2028="","",INDEX(所属情報!$E:$E,MATCH($A2028,所属情報!$A:$A,0))),"")</f>
        <v/>
      </c>
      <c r="P2028" s="2" t="str">
        <f t="shared" si="93"/>
        <v/>
      </c>
      <c r="Q2028" s="2" t="str">
        <f t="shared" si="94"/>
        <v/>
      </c>
      <c r="R2028" s="2" t="str">
        <f t="shared" si="95"/>
        <v/>
      </c>
      <c r="S2028" s="2" t="str">
        <f>IFERROR(IF($F2028="","",INDEX(リスト!$C:$C,MATCH($F2028,リスト!$B:$B,0))),"")</f>
        <v/>
      </c>
      <c r="T2028" s="2" t="str">
        <f>IFERROR(IF($K2028="","",INDEX(リスト!$F:$F,MATCH($K2028,リスト!$E:$E,0))),"")</f>
        <v/>
      </c>
      <c r="U2028" s="2" t="str">
        <f>IF($B2028="","",RIGHT($G2028*1000+200+COUNTIF($G$2:$G2028,$G2028),9))</f>
        <v/>
      </c>
      <c r="V2028" s="2" t="str">
        <f>IF(OR($B2028="",設定!$I$15="",設定!$I$15="独立"),"",IF($M2028="","　－　",IF($L2028="",IF(設定!$I$15="所・名","　－　・"&amp;$M2028,IF(設定!$I$15="所/名","　－　 / "&amp;$M2028,IF(設定!$I$15="(所)名","(　－　) "&amp;$M2028,IF(設定!$I$15="名・所",$M2028&amp;"・　－　",IF(設定!$I$15="名/所",$M2028&amp;" / 　－　",IF(設定!$I$15="名(所)",$M2028&amp;"(　－　)")))))),IF(設定!$I$15="所・名",INDEX(リスト!$S$2:$S$48,MATCH($L2028,リスト!$R$2:$R$48,0))&amp;"・"&amp;$M2028,IF(設定!$I$15="所/名",INDEX(リスト!$S$2:$S$48,MATCH($L2028,リスト!$R$2:$R$48,0))&amp;" / "&amp;$M2028,IF(設定!$I$15="(所)名","("&amp;INDEX(リスト!$S$2:$S$48,MATCH($L2028,リスト!$R$2:$R$48,0))&amp;") "&amp;$M2028,IF(設定!$I$15="名・所",$M2028&amp;"・"&amp;INDEX(リスト!$S$2:$S$48,MATCH($L2028,リスト!$R$2:$R$48,0)),IF(設定!$I$15="名/所",$M2028&amp;" / "&amp;INDEX(リスト!$S$2:$S$48,MATCH($L2028,リスト!$R$2:$R$48,0)),IF(設定!$I$15="名(所)",$M2028&amp;" ("&amp;INDEX(リスト!$S$2:$S$48,MATCH($L2028,リスト!$R$2:$R$48,0))&amp;")")))))))))</f>
        <v/>
      </c>
    </row>
    <row r="2029" spans="15:22" x14ac:dyDescent="0.4">
      <c r="O2029" s="2" t="str">
        <f>IFERROR(IF($B2029="","",INDEX(所属情報!$E:$E,MATCH($A2029,所属情報!$A:$A,0))),"")</f>
        <v/>
      </c>
      <c r="P2029" s="2" t="str">
        <f t="shared" si="93"/>
        <v/>
      </c>
      <c r="Q2029" s="2" t="str">
        <f t="shared" si="94"/>
        <v/>
      </c>
      <c r="R2029" s="2" t="str">
        <f t="shared" si="95"/>
        <v/>
      </c>
      <c r="S2029" s="2" t="str">
        <f>IFERROR(IF($F2029="","",INDEX(リスト!$C:$C,MATCH($F2029,リスト!$B:$B,0))),"")</f>
        <v/>
      </c>
      <c r="T2029" s="2" t="str">
        <f>IFERROR(IF($K2029="","",INDEX(リスト!$F:$F,MATCH($K2029,リスト!$E:$E,0))),"")</f>
        <v/>
      </c>
      <c r="U2029" s="2" t="str">
        <f>IF($B2029="","",RIGHT($G2029*1000+200+COUNTIF($G$2:$G2029,$G2029),9))</f>
        <v/>
      </c>
      <c r="V2029" s="2" t="str">
        <f>IF(OR($B2029="",設定!$I$15="",設定!$I$15="独立"),"",IF($M2029="","　－　",IF($L2029="",IF(設定!$I$15="所・名","　－　・"&amp;$M2029,IF(設定!$I$15="所/名","　－　 / "&amp;$M2029,IF(設定!$I$15="(所)名","(　－　) "&amp;$M2029,IF(設定!$I$15="名・所",$M2029&amp;"・　－　",IF(設定!$I$15="名/所",$M2029&amp;" / 　－　",IF(設定!$I$15="名(所)",$M2029&amp;"(　－　)")))))),IF(設定!$I$15="所・名",INDEX(リスト!$S$2:$S$48,MATCH($L2029,リスト!$R$2:$R$48,0))&amp;"・"&amp;$M2029,IF(設定!$I$15="所/名",INDEX(リスト!$S$2:$S$48,MATCH($L2029,リスト!$R$2:$R$48,0))&amp;" / "&amp;$M2029,IF(設定!$I$15="(所)名","("&amp;INDEX(リスト!$S$2:$S$48,MATCH($L2029,リスト!$R$2:$R$48,0))&amp;") "&amp;$M2029,IF(設定!$I$15="名・所",$M2029&amp;"・"&amp;INDEX(リスト!$S$2:$S$48,MATCH($L2029,リスト!$R$2:$R$48,0)),IF(設定!$I$15="名/所",$M2029&amp;" / "&amp;INDEX(リスト!$S$2:$S$48,MATCH($L2029,リスト!$R$2:$R$48,0)),IF(設定!$I$15="名(所)",$M2029&amp;" ("&amp;INDEX(リスト!$S$2:$S$48,MATCH($L2029,リスト!$R$2:$R$48,0))&amp;")")))))))))</f>
        <v/>
      </c>
    </row>
    <row r="2030" spans="15:22" x14ac:dyDescent="0.4">
      <c r="O2030" s="2" t="str">
        <f>IFERROR(IF($B2030="","",INDEX(所属情報!$E:$E,MATCH($A2030,所属情報!$A:$A,0))),"")</f>
        <v/>
      </c>
      <c r="P2030" s="2" t="str">
        <f t="shared" si="93"/>
        <v/>
      </c>
      <c r="Q2030" s="2" t="str">
        <f t="shared" si="94"/>
        <v/>
      </c>
      <c r="R2030" s="2" t="str">
        <f t="shared" si="95"/>
        <v/>
      </c>
      <c r="S2030" s="2" t="str">
        <f>IFERROR(IF($F2030="","",INDEX(リスト!$C:$C,MATCH($F2030,リスト!$B:$B,0))),"")</f>
        <v/>
      </c>
      <c r="T2030" s="2" t="str">
        <f>IFERROR(IF($K2030="","",INDEX(リスト!$F:$F,MATCH($K2030,リスト!$E:$E,0))),"")</f>
        <v/>
      </c>
      <c r="U2030" s="2" t="str">
        <f>IF($B2030="","",RIGHT($G2030*1000+200+COUNTIF($G$2:$G2030,$G2030),9))</f>
        <v/>
      </c>
      <c r="V2030" s="2" t="str">
        <f>IF(OR($B2030="",設定!$I$15="",設定!$I$15="独立"),"",IF($M2030="","　－　",IF($L2030="",IF(設定!$I$15="所・名","　－　・"&amp;$M2030,IF(設定!$I$15="所/名","　－　 / "&amp;$M2030,IF(設定!$I$15="(所)名","(　－　) "&amp;$M2030,IF(設定!$I$15="名・所",$M2030&amp;"・　－　",IF(設定!$I$15="名/所",$M2030&amp;" / 　－　",IF(設定!$I$15="名(所)",$M2030&amp;"(　－　)")))))),IF(設定!$I$15="所・名",INDEX(リスト!$S$2:$S$48,MATCH($L2030,リスト!$R$2:$R$48,0))&amp;"・"&amp;$M2030,IF(設定!$I$15="所/名",INDEX(リスト!$S$2:$S$48,MATCH($L2030,リスト!$R$2:$R$48,0))&amp;" / "&amp;$M2030,IF(設定!$I$15="(所)名","("&amp;INDEX(リスト!$S$2:$S$48,MATCH($L2030,リスト!$R$2:$R$48,0))&amp;") "&amp;$M2030,IF(設定!$I$15="名・所",$M2030&amp;"・"&amp;INDEX(リスト!$S$2:$S$48,MATCH($L2030,リスト!$R$2:$R$48,0)),IF(設定!$I$15="名/所",$M2030&amp;" / "&amp;INDEX(リスト!$S$2:$S$48,MATCH($L2030,リスト!$R$2:$R$48,0)),IF(設定!$I$15="名(所)",$M2030&amp;" ("&amp;INDEX(リスト!$S$2:$S$48,MATCH($L2030,リスト!$R$2:$R$48,0))&amp;")")))))))))</f>
        <v/>
      </c>
    </row>
    <row r="2031" spans="15:22" x14ac:dyDescent="0.4">
      <c r="O2031" s="2" t="str">
        <f>IFERROR(IF($B2031="","",INDEX(所属情報!$E:$E,MATCH($A2031,所属情報!$A:$A,0))),"")</f>
        <v/>
      </c>
      <c r="P2031" s="2" t="str">
        <f t="shared" si="93"/>
        <v/>
      </c>
      <c r="Q2031" s="2" t="str">
        <f t="shared" si="94"/>
        <v/>
      </c>
      <c r="R2031" s="2" t="str">
        <f t="shared" si="95"/>
        <v/>
      </c>
      <c r="S2031" s="2" t="str">
        <f>IFERROR(IF($F2031="","",INDEX(リスト!$C:$C,MATCH($F2031,リスト!$B:$B,0))),"")</f>
        <v/>
      </c>
      <c r="T2031" s="2" t="str">
        <f>IFERROR(IF($K2031="","",INDEX(リスト!$F:$F,MATCH($K2031,リスト!$E:$E,0))),"")</f>
        <v/>
      </c>
      <c r="U2031" s="2" t="str">
        <f>IF($B2031="","",RIGHT($G2031*1000+200+COUNTIF($G$2:$G2031,$G2031),9))</f>
        <v/>
      </c>
      <c r="V2031" s="2" t="str">
        <f>IF(OR($B2031="",設定!$I$15="",設定!$I$15="独立"),"",IF($M2031="","　－　",IF($L2031="",IF(設定!$I$15="所・名","　－　・"&amp;$M2031,IF(設定!$I$15="所/名","　－　 / "&amp;$M2031,IF(設定!$I$15="(所)名","(　－　) "&amp;$M2031,IF(設定!$I$15="名・所",$M2031&amp;"・　－　",IF(設定!$I$15="名/所",$M2031&amp;" / 　－　",IF(設定!$I$15="名(所)",$M2031&amp;"(　－　)")))))),IF(設定!$I$15="所・名",INDEX(リスト!$S$2:$S$48,MATCH($L2031,リスト!$R$2:$R$48,0))&amp;"・"&amp;$M2031,IF(設定!$I$15="所/名",INDEX(リスト!$S$2:$S$48,MATCH($L2031,リスト!$R$2:$R$48,0))&amp;" / "&amp;$M2031,IF(設定!$I$15="(所)名","("&amp;INDEX(リスト!$S$2:$S$48,MATCH($L2031,リスト!$R$2:$R$48,0))&amp;") "&amp;$M2031,IF(設定!$I$15="名・所",$M2031&amp;"・"&amp;INDEX(リスト!$S$2:$S$48,MATCH($L2031,リスト!$R$2:$R$48,0)),IF(設定!$I$15="名/所",$M2031&amp;" / "&amp;INDEX(リスト!$S$2:$S$48,MATCH($L2031,リスト!$R$2:$R$48,0)),IF(設定!$I$15="名(所)",$M2031&amp;" ("&amp;INDEX(リスト!$S$2:$S$48,MATCH($L2031,リスト!$R$2:$R$48,0))&amp;")")))))))))</f>
        <v/>
      </c>
    </row>
    <row r="2032" spans="15:22" x14ac:dyDescent="0.4">
      <c r="O2032" s="2" t="str">
        <f>IFERROR(IF($B2032="","",INDEX(所属情報!$E:$E,MATCH($A2032,所属情報!$A:$A,0))),"")</f>
        <v/>
      </c>
      <c r="P2032" s="2" t="str">
        <f t="shared" si="93"/>
        <v/>
      </c>
      <c r="Q2032" s="2" t="str">
        <f t="shared" si="94"/>
        <v/>
      </c>
      <c r="R2032" s="2" t="str">
        <f t="shared" si="95"/>
        <v/>
      </c>
      <c r="S2032" s="2" t="str">
        <f>IFERROR(IF($F2032="","",INDEX(リスト!$C:$C,MATCH($F2032,リスト!$B:$B,0))),"")</f>
        <v/>
      </c>
      <c r="T2032" s="2" t="str">
        <f>IFERROR(IF($K2032="","",INDEX(リスト!$F:$F,MATCH($K2032,リスト!$E:$E,0))),"")</f>
        <v/>
      </c>
      <c r="U2032" s="2" t="str">
        <f>IF($B2032="","",RIGHT($G2032*1000+200+COUNTIF($G$2:$G2032,$G2032),9))</f>
        <v/>
      </c>
      <c r="V2032" s="2" t="str">
        <f>IF(OR($B2032="",設定!$I$15="",設定!$I$15="独立"),"",IF($M2032="","　－　",IF($L2032="",IF(設定!$I$15="所・名","　－　・"&amp;$M2032,IF(設定!$I$15="所/名","　－　 / "&amp;$M2032,IF(設定!$I$15="(所)名","(　－　) "&amp;$M2032,IF(設定!$I$15="名・所",$M2032&amp;"・　－　",IF(設定!$I$15="名/所",$M2032&amp;" / 　－　",IF(設定!$I$15="名(所)",$M2032&amp;"(　－　)")))))),IF(設定!$I$15="所・名",INDEX(リスト!$S$2:$S$48,MATCH($L2032,リスト!$R$2:$R$48,0))&amp;"・"&amp;$M2032,IF(設定!$I$15="所/名",INDEX(リスト!$S$2:$S$48,MATCH($L2032,リスト!$R$2:$R$48,0))&amp;" / "&amp;$M2032,IF(設定!$I$15="(所)名","("&amp;INDEX(リスト!$S$2:$S$48,MATCH($L2032,リスト!$R$2:$R$48,0))&amp;") "&amp;$M2032,IF(設定!$I$15="名・所",$M2032&amp;"・"&amp;INDEX(リスト!$S$2:$S$48,MATCH($L2032,リスト!$R$2:$R$48,0)),IF(設定!$I$15="名/所",$M2032&amp;" / "&amp;INDEX(リスト!$S$2:$S$48,MATCH($L2032,リスト!$R$2:$R$48,0)),IF(設定!$I$15="名(所)",$M2032&amp;" ("&amp;INDEX(リスト!$S$2:$S$48,MATCH($L2032,リスト!$R$2:$R$48,0))&amp;")")))))))))</f>
        <v/>
      </c>
    </row>
    <row r="2033" spans="15:22" x14ac:dyDescent="0.4">
      <c r="O2033" s="2" t="str">
        <f>IFERROR(IF($B2033="","",INDEX(所属情報!$E:$E,MATCH($A2033,所属情報!$A:$A,0))),"")</f>
        <v/>
      </c>
      <c r="P2033" s="2" t="str">
        <f t="shared" si="93"/>
        <v/>
      </c>
      <c r="Q2033" s="2" t="str">
        <f t="shared" si="94"/>
        <v/>
      </c>
      <c r="R2033" s="2" t="str">
        <f t="shared" si="95"/>
        <v/>
      </c>
      <c r="S2033" s="2" t="str">
        <f>IFERROR(IF($F2033="","",INDEX(リスト!$C:$C,MATCH($F2033,リスト!$B:$B,0))),"")</f>
        <v/>
      </c>
      <c r="T2033" s="2" t="str">
        <f>IFERROR(IF($K2033="","",INDEX(リスト!$F:$F,MATCH($K2033,リスト!$E:$E,0))),"")</f>
        <v/>
      </c>
      <c r="U2033" s="2" t="str">
        <f>IF($B2033="","",RIGHT($G2033*1000+200+COUNTIF($G$2:$G2033,$G2033),9))</f>
        <v/>
      </c>
      <c r="V2033" s="2" t="str">
        <f>IF(OR($B2033="",設定!$I$15="",設定!$I$15="独立"),"",IF($M2033="","　－　",IF($L2033="",IF(設定!$I$15="所・名","　－　・"&amp;$M2033,IF(設定!$I$15="所/名","　－　 / "&amp;$M2033,IF(設定!$I$15="(所)名","(　－　) "&amp;$M2033,IF(設定!$I$15="名・所",$M2033&amp;"・　－　",IF(設定!$I$15="名/所",$M2033&amp;" / 　－　",IF(設定!$I$15="名(所)",$M2033&amp;"(　－　)")))))),IF(設定!$I$15="所・名",INDEX(リスト!$S$2:$S$48,MATCH($L2033,リスト!$R$2:$R$48,0))&amp;"・"&amp;$M2033,IF(設定!$I$15="所/名",INDEX(リスト!$S$2:$S$48,MATCH($L2033,リスト!$R$2:$R$48,0))&amp;" / "&amp;$M2033,IF(設定!$I$15="(所)名","("&amp;INDEX(リスト!$S$2:$S$48,MATCH($L2033,リスト!$R$2:$R$48,0))&amp;") "&amp;$M2033,IF(設定!$I$15="名・所",$M2033&amp;"・"&amp;INDEX(リスト!$S$2:$S$48,MATCH($L2033,リスト!$R$2:$R$48,0)),IF(設定!$I$15="名/所",$M2033&amp;" / "&amp;INDEX(リスト!$S$2:$S$48,MATCH($L2033,リスト!$R$2:$R$48,0)),IF(設定!$I$15="名(所)",$M2033&amp;" ("&amp;INDEX(リスト!$S$2:$S$48,MATCH($L2033,リスト!$R$2:$R$48,0))&amp;")")))))))))</f>
        <v/>
      </c>
    </row>
    <row r="2034" spans="15:22" x14ac:dyDescent="0.4">
      <c r="O2034" s="2" t="str">
        <f>IFERROR(IF($B2034="","",INDEX(所属情報!$E:$E,MATCH($A2034,所属情報!$A:$A,0))),"")</f>
        <v/>
      </c>
      <c r="P2034" s="2" t="str">
        <f t="shared" si="93"/>
        <v/>
      </c>
      <c r="Q2034" s="2" t="str">
        <f t="shared" si="94"/>
        <v/>
      </c>
      <c r="R2034" s="2" t="str">
        <f t="shared" si="95"/>
        <v/>
      </c>
      <c r="S2034" s="2" t="str">
        <f>IFERROR(IF($F2034="","",INDEX(リスト!$C:$C,MATCH($F2034,リスト!$B:$B,0))),"")</f>
        <v/>
      </c>
      <c r="T2034" s="2" t="str">
        <f>IFERROR(IF($K2034="","",INDEX(リスト!$F:$F,MATCH($K2034,リスト!$E:$E,0))),"")</f>
        <v/>
      </c>
      <c r="U2034" s="2" t="str">
        <f>IF($B2034="","",RIGHT($G2034*1000+200+COUNTIF($G$2:$G2034,$G2034),9))</f>
        <v/>
      </c>
      <c r="V2034" s="2" t="str">
        <f>IF(OR($B2034="",設定!$I$15="",設定!$I$15="独立"),"",IF($M2034="","　－　",IF($L2034="",IF(設定!$I$15="所・名","　－　・"&amp;$M2034,IF(設定!$I$15="所/名","　－　 / "&amp;$M2034,IF(設定!$I$15="(所)名","(　－　) "&amp;$M2034,IF(設定!$I$15="名・所",$M2034&amp;"・　－　",IF(設定!$I$15="名/所",$M2034&amp;" / 　－　",IF(設定!$I$15="名(所)",$M2034&amp;"(　－　)")))))),IF(設定!$I$15="所・名",INDEX(リスト!$S$2:$S$48,MATCH($L2034,リスト!$R$2:$R$48,0))&amp;"・"&amp;$M2034,IF(設定!$I$15="所/名",INDEX(リスト!$S$2:$S$48,MATCH($L2034,リスト!$R$2:$R$48,0))&amp;" / "&amp;$M2034,IF(設定!$I$15="(所)名","("&amp;INDEX(リスト!$S$2:$S$48,MATCH($L2034,リスト!$R$2:$R$48,0))&amp;") "&amp;$M2034,IF(設定!$I$15="名・所",$M2034&amp;"・"&amp;INDEX(リスト!$S$2:$S$48,MATCH($L2034,リスト!$R$2:$R$48,0)),IF(設定!$I$15="名/所",$M2034&amp;" / "&amp;INDEX(リスト!$S$2:$S$48,MATCH($L2034,リスト!$R$2:$R$48,0)),IF(設定!$I$15="名(所)",$M2034&amp;" ("&amp;INDEX(リスト!$S$2:$S$48,MATCH($L2034,リスト!$R$2:$R$48,0))&amp;")")))))))))</f>
        <v/>
      </c>
    </row>
    <row r="2035" spans="15:22" x14ac:dyDescent="0.4">
      <c r="O2035" s="2" t="str">
        <f>IFERROR(IF($B2035="","",INDEX(所属情報!$E:$E,MATCH($A2035,所属情報!$A:$A,0))),"")</f>
        <v/>
      </c>
      <c r="P2035" s="2" t="str">
        <f t="shared" si="93"/>
        <v/>
      </c>
      <c r="Q2035" s="2" t="str">
        <f t="shared" si="94"/>
        <v/>
      </c>
      <c r="R2035" s="2" t="str">
        <f t="shared" si="95"/>
        <v/>
      </c>
      <c r="S2035" s="2" t="str">
        <f>IFERROR(IF($F2035="","",INDEX(リスト!$C:$C,MATCH($F2035,リスト!$B:$B,0))),"")</f>
        <v/>
      </c>
      <c r="T2035" s="2" t="str">
        <f>IFERROR(IF($K2035="","",INDEX(リスト!$F:$F,MATCH($K2035,リスト!$E:$E,0))),"")</f>
        <v/>
      </c>
      <c r="U2035" s="2" t="str">
        <f>IF($B2035="","",RIGHT($G2035*1000+200+COUNTIF($G$2:$G2035,$G2035),9))</f>
        <v/>
      </c>
      <c r="V2035" s="2" t="str">
        <f>IF(OR($B2035="",設定!$I$15="",設定!$I$15="独立"),"",IF($M2035="","　－　",IF($L2035="",IF(設定!$I$15="所・名","　－　・"&amp;$M2035,IF(設定!$I$15="所/名","　－　 / "&amp;$M2035,IF(設定!$I$15="(所)名","(　－　) "&amp;$M2035,IF(設定!$I$15="名・所",$M2035&amp;"・　－　",IF(設定!$I$15="名/所",$M2035&amp;" / 　－　",IF(設定!$I$15="名(所)",$M2035&amp;"(　－　)")))))),IF(設定!$I$15="所・名",INDEX(リスト!$S$2:$S$48,MATCH($L2035,リスト!$R$2:$R$48,0))&amp;"・"&amp;$M2035,IF(設定!$I$15="所/名",INDEX(リスト!$S$2:$S$48,MATCH($L2035,リスト!$R$2:$R$48,0))&amp;" / "&amp;$M2035,IF(設定!$I$15="(所)名","("&amp;INDEX(リスト!$S$2:$S$48,MATCH($L2035,リスト!$R$2:$R$48,0))&amp;") "&amp;$M2035,IF(設定!$I$15="名・所",$M2035&amp;"・"&amp;INDEX(リスト!$S$2:$S$48,MATCH($L2035,リスト!$R$2:$R$48,0)),IF(設定!$I$15="名/所",$M2035&amp;" / "&amp;INDEX(リスト!$S$2:$S$48,MATCH($L2035,リスト!$R$2:$R$48,0)),IF(設定!$I$15="名(所)",$M2035&amp;" ("&amp;INDEX(リスト!$S$2:$S$48,MATCH($L2035,リスト!$R$2:$R$48,0))&amp;")")))))))))</f>
        <v/>
      </c>
    </row>
    <row r="2036" spans="15:22" x14ac:dyDescent="0.4">
      <c r="O2036" s="2" t="str">
        <f>IFERROR(IF($B2036="","",INDEX(所属情報!$E:$E,MATCH($A2036,所属情報!$A:$A,0))),"")</f>
        <v/>
      </c>
      <c r="P2036" s="2" t="str">
        <f t="shared" si="93"/>
        <v/>
      </c>
      <c r="Q2036" s="2" t="str">
        <f t="shared" si="94"/>
        <v/>
      </c>
      <c r="R2036" s="2" t="str">
        <f t="shared" si="95"/>
        <v/>
      </c>
      <c r="S2036" s="2" t="str">
        <f>IFERROR(IF($F2036="","",INDEX(リスト!$C:$C,MATCH($F2036,リスト!$B:$B,0))),"")</f>
        <v/>
      </c>
      <c r="T2036" s="2" t="str">
        <f>IFERROR(IF($K2036="","",INDEX(リスト!$F:$F,MATCH($K2036,リスト!$E:$E,0))),"")</f>
        <v/>
      </c>
      <c r="U2036" s="2" t="str">
        <f>IF($B2036="","",RIGHT($G2036*1000+200+COUNTIF($G$2:$G2036,$G2036),9))</f>
        <v/>
      </c>
      <c r="V2036" s="2" t="str">
        <f>IF(OR($B2036="",設定!$I$15="",設定!$I$15="独立"),"",IF($M2036="","　－　",IF($L2036="",IF(設定!$I$15="所・名","　－　・"&amp;$M2036,IF(設定!$I$15="所/名","　－　 / "&amp;$M2036,IF(設定!$I$15="(所)名","(　－　) "&amp;$M2036,IF(設定!$I$15="名・所",$M2036&amp;"・　－　",IF(設定!$I$15="名/所",$M2036&amp;" / 　－　",IF(設定!$I$15="名(所)",$M2036&amp;"(　－　)")))))),IF(設定!$I$15="所・名",INDEX(リスト!$S$2:$S$48,MATCH($L2036,リスト!$R$2:$R$48,0))&amp;"・"&amp;$M2036,IF(設定!$I$15="所/名",INDEX(リスト!$S$2:$S$48,MATCH($L2036,リスト!$R$2:$R$48,0))&amp;" / "&amp;$M2036,IF(設定!$I$15="(所)名","("&amp;INDEX(リスト!$S$2:$S$48,MATCH($L2036,リスト!$R$2:$R$48,0))&amp;") "&amp;$M2036,IF(設定!$I$15="名・所",$M2036&amp;"・"&amp;INDEX(リスト!$S$2:$S$48,MATCH($L2036,リスト!$R$2:$R$48,0)),IF(設定!$I$15="名/所",$M2036&amp;" / "&amp;INDEX(リスト!$S$2:$S$48,MATCH($L2036,リスト!$R$2:$R$48,0)),IF(設定!$I$15="名(所)",$M2036&amp;" ("&amp;INDEX(リスト!$S$2:$S$48,MATCH($L2036,リスト!$R$2:$R$48,0))&amp;")")))))))))</f>
        <v/>
      </c>
    </row>
    <row r="2037" spans="15:22" x14ac:dyDescent="0.4">
      <c r="O2037" s="2" t="str">
        <f>IFERROR(IF($B2037="","",INDEX(所属情報!$E:$E,MATCH($A2037,所属情報!$A:$A,0))),"")</f>
        <v/>
      </c>
      <c r="P2037" s="2" t="str">
        <f t="shared" si="93"/>
        <v/>
      </c>
      <c r="Q2037" s="2" t="str">
        <f t="shared" si="94"/>
        <v/>
      </c>
      <c r="R2037" s="2" t="str">
        <f t="shared" si="95"/>
        <v/>
      </c>
      <c r="S2037" s="2" t="str">
        <f>IFERROR(IF($F2037="","",INDEX(リスト!$C:$C,MATCH($F2037,リスト!$B:$B,0))),"")</f>
        <v/>
      </c>
      <c r="T2037" s="2" t="str">
        <f>IFERROR(IF($K2037="","",INDEX(リスト!$F:$F,MATCH($K2037,リスト!$E:$E,0))),"")</f>
        <v/>
      </c>
      <c r="U2037" s="2" t="str">
        <f>IF($B2037="","",RIGHT($G2037*1000+200+COUNTIF($G$2:$G2037,$G2037),9))</f>
        <v/>
      </c>
      <c r="V2037" s="2" t="str">
        <f>IF(OR($B2037="",設定!$I$15="",設定!$I$15="独立"),"",IF($M2037="","　－　",IF($L2037="",IF(設定!$I$15="所・名","　－　・"&amp;$M2037,IF(設定!$I$15="所/名","　－　 / "&amp;$M2037,IF(設定!$I$15="(所)名","(　－　) "&amp;$M2037,IF(設定!$I$15="名・所",$M2037&amp;"・　－　",IF(設定!$I$15="名/所",$M2037&amp;" / 　－　",IF(設定!$I$15="名(所)",$M2037&amp;"(　－　)")))))),IF(設定!$I$15="所・名",INDEX(リスト!$S$2:$S$48,MATCH($L2037,リスト!$R$2:$R$48,0))&amp;"・"&amp;$M2037,IF(設定!$I$15="所/名",INDEX(リスト!$S$2:$S$48,MATCH($L2037,リスト!$R$2:$R$48,0))&amp;" / "&amp;$M2037,IF(設定!$I$15="(所)名","("&amp;INDEX(リスト!$S$2:$S$48,MATCH($L2037,リスト!$R$2:$R$48,0))&amp;") "&amp;$M2037,IF(設定!$I$15="名・所",$M2037&amp;"・"&amp;INDEX(リスト!$S$2:$S$48,MATCH($L2037,リスト!$R$2:$R$48,0)),IF(設定!$I$15="名/所",$M2037&amp;" / "&amp;INDEX(リスト!$S$2:$S$48,MATCH($L2037,リスト!$R$2:$R$48,0)),IF(設定!$I$15="名(所)",$M2037&amp;" ("&amp;INDEX(リスト!$S$2:$S$48,MATCH($L2037,リスト!$R$2:$R$48,0))&amp;")")))))))))</f>
        <v/>
      </c>
    </row>
    <row r="2038" spans="15:22" x14ac:dyDescent="0.4">
      <c r="O2038" s="2" t="str">
        <f>IFERROR(IF($B2038="","",INDEX(所属情報!$E:$E,MATCH($A2038,所属情報!$A:$A,0))),"")</f>
        <v/>
      </c>
      <c r="P2038" s="2" t="str">
        <f t="shared" si="93"/>
        <v/>
      </c>
      <c r="Q2038" s="2" t="str">
        <f t="shared" si="94"/>
        <v/>
      </c>
      <c r="R2038" s="2" t="str">
        <f t="shared" si="95"/>
        <v/>
      </c>
      <c r="S2038" s="2" t="str">
        <f>IFERROR(IF($F2038="","",INDEX(リスト!$C:$C,MATCH($F2038,リスト!$B:$B,0))),"")</f>
        <v/>
      </c>
      <c r="T2038" s="2" t="str">
        <f>IFERROR(IF($K2038="","",INDEX(リスト!$F:$F,MATCH($K2038,リスト!$E:$E,0))),"")</f>
        <v/>
      </c>
      <c r="U2038" s="2" t="str">
        <f>IF($B2038="","",RIGHT($G2038*1000+200+COUNTIF($G$2:$G2038,$G2038),9))</f>
        <v/>
      </c>
      <c r="V2038" s="2" t="str">
        <f>IF(OR($B2038="",設定!$I$15="",設定!$I$15="独立"),"",IF($M2038="","　－　",IF($L2038="",IF(設定!$I$15="所・名","　－　・"&amp;$M2038,IF(設定!$I$15="所/名","　－　 / "&amp;$M2038,IF(設定!$I$15="(所)名","(　－　) "&amp;$M2038,IF(設定!$I$15="名・所",$M2038&amp;"・　－　",IF(設定!$I$15="名/所",$M2038&amp;" / 　－　",IF(設定!$I$15="名(所)",$M2038&amp;"(　－　)")))))),IF(設定!$I$15="所・名",INDEX(リスト!$S$2:$S$48,MATCH($L2038,リスト!$R$2:$R$48,0))&amp;"・"&amp;$M2038,IF(設定!$I$15="所/名",INDEX(リスト!$S$2:$S$48,MATCH($L2038,リスト!$R$2:$R$48,0))&amp;" / "&amp;$M2038,IF(設定!$I$15="(所)名","("&amp;INDEX(リスト!$S$2:$S$48,MATCH($L2038,リスト!$R$2:$R$48,0))&amp;") "&amp;$M2038,IF(設定!$I$15="名・所",$M2038&amp;"・"&amp;INDEX(リスト!$S$2:$S$48,MATCH($L2038,リスト!$R$2:$R$48,0)),IF(設定!$I$15="名/所",$M2038&amp;" / "&amp;INDEX(リスト!$S$2:$S$48,MATCH($L2038,リスト!$R$2:$R$48,0)),IF(設定!$I$15="名(所)",$M2038&amp;" ("&amp;INDEX(リスト!$S$2:$S$48,MATCH($L2038,リスト!$R$2:$R$48,0))&amp;")")))))))))</f>
        <v/>
      </c>
    </row>
    <row r="2039" spans="15:22" x14ac:dyDescent="0.4">
      <c r="O2039" s="2" t="str">
        <f>IFERROR(IF($B2039="","",INDEX(所属情報!$E:$E,MATCH($A2039,所属情報!$A:$A,0))),"")</f>
        <v/>
      </c>
      <c r="P2039" s="2" t="str">
        <f t="shared" si="93"/>
        <v/>
      </c>
      <c r="Q2039" s="2" t="str">
        <f t="shared" si="94"/>
        <v/>
      </c>
      <c r="R2039" s="2" t="str">
        <f t="shared" si="95"/>
        <v/>
      </c>
      <c r="S2039" s="2" t="str">
        <f>IFERROR(IF($F2039="","",INDEX(リスト!$C:$C,MATCH($F2039,リスト!$B:$B,0))),"")</f>
        <v/>
      </c>
      <c r="T2039" s="2" t="str">
        <f>IFERROR(IF($K2039="","",INDEX(リスト!$F:$F,MATCH($K2039,リスト!$E:$E,0))),"")</f>
        <v/>
      </c>
      <c r="U2039" s="2" t="str">
        <f>IF($B2039="","",RIGHT($G2039*1000+200+COUNTIF($G$2:$G2039,$G2039),9))</f>
        <v/>
      </c>
      <c r="V2039" s="2" t="str">
        <f>IF(OR($B2039="",設定!$I$15="",設定!$I$15="独立"),"",IF($M2039="","　－　",IF($L2039="",IF(設定!$I$15="所・名","　－　・"&amp;$M2039,IF(設定!$I$15="所/名","　－　 / "&amp;$M2039,IF(設定!$I$15="(所)名","(　－　) "&amp;$M2039,IF(設定!$I$15="名・所",$M2039&amp;"・　－　",IF(設定!$I$15="名/所",$M2039&amp;" / 　－　",IF(設定!$I$15="名(所)",$M2039&amp;"(　－　)")))))),IF(設定!$I$15="所・名",INDEX(リスト!$S$2:$S$48,MATCH($L2039,リスト!$R$2:$R$48,0))&amp;"・"&amp;$M2039,IF(設定!$I$15="所/名",INDEX(リスト!$S$2:$S$48,MATCH($L2039,リスト!$R$2:$R$48,0))&amp;" / "&amp;$M2039,IF(設定!$I$15="(所)名","("&amp;INDEX(リスト!$S$2:$S$48,MATCH($L2039,リスト!$R$2:$R$48,0))&amp;") "&amp;$M2039,IF(設定!$I$15="名・所",$M2039&amp;"・"&amp;INDEX(リスト!$S$2:$S$48,MATCH($L2039,リスト!$R$2:$R$48,0)),IF(設定!$I$15="名/所",$M2039&amp;" / "&amp;INDEX(リスト!$S$2:$S$48,MATCH($L2039,リスト!$R$2:$R$48,0)),IF(設定!$I$15="名(所)",$M2039&amp;" ("&amp;INDEX(リスト!$S$2:$S$48,MATCH($L2039,リスト!$R$2:$R$48,0))&amp;")")))))))))</f>
        <v/>
      </c>
    </row>
    <row r="2040" spans="15:22" x14ac:dyDescent="0.4">
      <c r="O2040" s="2" t="str">
        <f>IFERROR(IF($B2040="","",INDEX(所属情報!$E:$E,MATCH($A2040,所属情報!$A:$A,0))),"")</f>
        <v/>
      </c>
      <c r="P2040" s="2" t="str">
        <f t="shared" si="93"/>
        <v/>
      </c>
      <c r="Q2040" s="2" t="str">
        <f t="shared" si="94"/>
        <v/>
      </c>
      <c r="R2040" s="2" t="str">
        <f t="shared" si="95"/>
        <v/>
      </c>
      <c r="S2040" s="2" t="str">
        <f>IFERROR(IF($F2040="","",INDEX(リスト!$C:$C,MATCH($F2040,リスト!$B:$B,0))),"")</f>
        <v/>
      </c>
      <c r="T2040" s="2" t="str">
        <f>IFERROR(IF($K2040="","",INDEX(リスト!$F:$F,MATCH($K2040,リスト!$E:$E,0))),"")</f>
        <v/>
      </c>
      <c r="U2040" s="2" t="str">
        <f>IF($B2040="","",RIGHT($G2040*1000+200+COUNTIF($G$2:$G2040,$G2040),9))</f>
        <v/>
      </c>
      <c r="V2040" s="2" t="str">
        <f>IF(OR($B2040="",設定!$I$15="",設定!$I$15="独立"),"",IF($M2040="","　－　",IF($L2040="",IF(設定!$I$15="所・名","　－　・"&amp;$M2040,IF(設定!$I$15="所/名","　－　 / "&amp;$M2040,IF(設定!$I$15="(所)名","(　－　) "&amp;$M2040,IF(設定!$I$15="名・所",$M2040&amp;"・　－　",IF(設定!$I$15="名/所",$M2040&amp;" / 　－　",IF(設定!$I$15="名(所)",$M2040&amp;"(　－　)")))))),IF(設定!$I$15="所・名",INDEX(リスト!$S$2:$S$48,MATCH($L2040,リスト!$R$2:$R$48,0))&amp;"・"&amp;$M2040,IF(設定!$I$15="所/名",INDEX(リスト!$S$2:$S$48,MATCH($L2040,リスト!$R$2:$R$48,0))&amp;" / "&amp;$M2040,IF(設定!$I$15="(所)名","("&amp;INDEX(リスト!$S$2:$S$48,MATCH($L2040,リスト!$R$2:$R$48,0))&amp;") "&amp;$M2040,IF(設定!$I$15="名・所",$M2040&amp;"・"&amp;INDEX(リスト!$S$2:$S$48,MATCH($L2040,リスト!$R$2:$R$48,0)),IF(設定!$I$15="名/所",$M2040&amp;" / "&amp;INDEX(リスト!$S$2:$S$48,MATCH($L2040,リスト!$R$2:$R$48,0)),IF(設定!$I$15="名(所)",$M2040&amp;" ("&amp;INDEX(リスト!$S$2:$S$48,MATCH($L2040,リスト!$R$2:$R$48,0))&amp;")")))))))))</f>
        <v/>
      </c>
    </row>
    <row r="2041" spans="15:22" x14ac:dyDescent="0.4">
      <c r="O2041" s="2" t="str">
        <f>IFERROR(IF($B2041="","",INDEX(所属情報!$E:$E,MATCH($A2041,所属情報!$A:$A,0))),"")</f>
        <v/>
      </c>
      <c r="P2041" s="2" t="str">
        <f t="shared" si="93"/>
        <v/>
      </c>
      <c r="Q2041" s="2" t="str">
        <f t="shared" si="94"/>
        <v/>
      </c>
      <c r="R2041" s="2" t="str">
        <f t="shared" si="95"/>
        <v/>
      </c>
      <c r="S2041" s="2" t="str">
        <f>IFERROR(IF($F2041="","",INDEX(リスト!$C:$C,MATCH($F2041,リスト!$B:$B,0))),"")</f>
        <v/>
      </c>
      <c r="T2041" s="2" t="str">
        <f>IFERROR(IF($K2041="","",INDEX(リスト!$F:$F,MATCH($K2041,リスト!$E:$E,0))),"")</f>
        <v/>
      </c>
      <c r="U2041" s="2" t="str">
        <f>IF($B2041="","",RIGHT($G2041*1000+200+COUNTIF($G$2:$G2041,$G2041),9))</f>
        <v/>
      </c>
      <c r="V2041" s="2" t="str">
        <f>IF(OR($B2041="",設定!$I$15="",設定!$I$15="独立"),"",IF($M2041="","　－　",IF($L2041="",IF(設定!$I$15="所・名","　－　・"&amp;$M2041,IF(設定!$I$15="所/名","　－　 / "&amp;$M2041,IF(設定!$I$15="(所)名","(　－　) "&amp;$M2041,IF(設定!$I$15="名・所",$M2041&amp;"・　－　",IF(設定!$I$15="名/所",$M2041&amp;" / 　－　",IF(設定!$I$15="名(所)",$M2041&amp;"(　－　)")))))),IF(設定!$I$15="所・名",INDEX(リスト!$S$2:$S$48,MATCH($L2041,リスト!$R$2:$R$48,0))&amp;"・"&amp;$M2041,IF(設定!$I$15="所/名",INDEX(リスト!$S$2:$S$48,MATCH($L2041,リスト!$R$2:$R$48,0))&amp;" / "&amp;$M2041,IF(設定!$I$15="(所)名","("&amp;INDEX(リスト!$S$2:$S$48,MATCH($L2041,リスト!$R$2:$R$48,0))&amp;") "&amp;$M2041,IF(設定!$I$15="名・所",$M2041&amp;"・"&amp;INDEX(リスト!$S$2:$S$48,MATCH($L2041,リスト!$R$2:$R$48,0)),IF(設定!$I$15="名/所",$M2041&amp;" / "&amp;INDEX(リスト!$S$2:$S$48,MATCH($L2041,リスト!$R$2:$R$48,0)),IF(設定!$I$15="名(所)",$M2041&amp;" ("&amp;INDEX(リスト!$S$2:$S$48,MATCH($L2041,リスト!$R$2:$R$48,0))&amp;")")))))))))</f>
        <v/>
      </c>
    </row>
    <row r="2042" spans="15:22" x14ac:dyDescent="0.4">
      <c r="O2042" s="2" t="str">
        <f>IFERROR(IF($B2042="","",INDEX(所属情報!$E:$E,MATCH($A2042,所属情報!$A:$A,0))),"")</f>
        <v/>
      </c>
      <c r="P2042" s="2" t="str">
        <f t="shared" si="93"/>
        <v/>
      </c>
      <c r="Q2042" s="2" t="str">
        <f t="shared" si="94"/>
        <v/>
      </c>
      <c r="R2042" s="2" t="str">
        <f t="shared" si="95"/>
        <v/>
      </c>
      <c r="S2042" s="2" t="str">
        <f>IFERROR(IF($F2042="","",INDEX(リスト!$C:$C,MATCH($F2042,リスト!$B:$B,0))),"")</f>
        <v/>
      </c>
      <c r="T2042" s="2" t="str">
        <f>IFERROR(IF($K2042="","",INDEX(リスト!$F:$F,MATCH($K2042,リスト!$E:$E,0))),"")</f>
        <v/>
      </c>
      <c r="U2042" s="2" t="str">
        <f>IF($B2042="","",RIGHT($G2042*1000+200+COUNTIF($G$2:$G2042,$G2042),9))</f>
        <v/>
      </c>
      <c r="V2042" s="2" t="str">
        <f>IF(OR($B2042="",設定!$I$15="",設定!$I$15="独立"),"",IF($M2042="","　－　",IF($L2042="",IF(設定!$I$15="所・名","　－　・"&amp;$M2042,IF(設定!$I$15="所/名","　－　 / "&amp;$M2042,IF(設定!$I$15="(所)名","(　－　) "&amp;$M2042,IF(設定!$I$15="名・所",$M2042&amp;"・　－　",IF(設定!$I$15="名/所",$M2042&amp;" / 　－　",IF(設定!$I$15="名(所)",$M2042&amp;"(　－　)")))))),IF(設定!$I$15="所・名",INDEX(リスト!$S$2:$S$48,MATCH($L2042,リスト!$R$2:$R$48,0))&amp;"・"&amp;$M2042,IF(設定!$I$15="所/名",INDEX(リスト!$S$2:$S$48,MATCH($L2042,リスト!$R$2:$R$48,0))&amp;" / "&amp;$M2042,IF(設定!$I$15="(所)名","("&amp;INDEX(リスト!$S$2:$S$48,MATCH($L2042,リスト!$R$2:$R$48,0))&amp;") "&amp;$M2042,IF(設定!$I$15="名・所",$M2042&amp;"・"&amp;INDEX(リスト!$S$2:$S$48,MATCH($L2042,リスト!$R$2:$R$48,0)),IF(設定!$I$15="名/所",$M2042&amp;" / "&amp;INDEX(リスト!$S$2:$S$48,MATCH($L2042,リスト!$R$2:$R$48,0)),IF(設定!$I$15="名(所)",$M2042&amp;" ("&amp;INDEX(リスト!$S$2:$S$48,MATCH($L2042,リスト!$R$2:$R$48,0))&amp;")")))))))))</f>
        <v/>
      </c>
    </row>
    <row r="2043" spans="15:22" x14ac:dyDescent="0.4">
      <c r="O2043" s="2" t="str">
        <f>IFERROR(IF($B2043="","",INDEX(所属情報!$E:$E,MATCH($A2043,所属情報!$A:$A,0))),"")</f>
        <v/>
      </c>
      <c r="P2043" s="2" t="str">
        <f t="shared" si="93"/>
        <v/>
      </c>
      <c r="Q2043" s="2" t="str">
        <f t="shared" si="94"/>
        <v/>
      </c>
      <c r="R2043" s="2" t="str">
        <f t="shared" si="95"/>
        <v/>
      </c>
      <c r="S2043" s="2" t="str">
        <f>IFERROR(IF($F2043="","",INDEX(リスト!$C:$C,MATCH($F2043,リスト!$B:$B,0))),"")</f>
        <v/>
      </c>
      <c r="T2043" s="2" t="str">
        <f>IFERROR(IF($K2043="","",INDEX(リスト!$F:$F,MATCH($K2043,リスト!$E:$E,0))),"")</f>
        <v/>
      </c>
      <c r="U2043" s="2" t="str">
        <f>IF($B2043="","",RIGHT($G2043*1000+200+COUNTIF($G$2:$G2043,$G2043),9))</f>
        <v/>
      </c>
      <c r="V2043" s="2" t="str">
        <f>IF(OR($B2043="",設定!$I$15="",設定!$I$15="独立"),"",IF($M2043="","　－　",IF($L2043="",IF(設定!$I$15="所・名","　－　・"&amp;$M2043,IF(設定!$I$15="所/名","　－　 / "&amp;$M2043,IF(設定!$I$15="(所)名","(　－　) "&amp;$M2043,IF(設定!$I$15="名・所",$M2043&amp;"・　－　",IF(設定!$I$15="名/所",$M2043&amp;" / 　－　",IF(設定!$I$15="名(所)",$M2043&amp;"(　－　)")))))),IF(設定!$I$15="所・名",INDEX(リスト!$S$2:$S$48,MATCH($L2043,リスト!$R$2:$R$48,0))&amp;"・"&amp;$M2043,IF(設定!$I$15="所/名",INDEX(リスト!$S$2:$S$48,MATCH($L2043,リスト!$R$2:$R$48,0))&amp;" / "&amp;$M2043,IF(設定!$I$15="(所)名","("&amp;INDEX(リスト!$S$2:$S$48,MATCH($L2043,リスト!$R$2:$R$48,0))&amp;") "&amp;$M2043,IF(設定!$I$15="名・所",$M2043&amp;"・"&amp;INDEX(リスト!$S$2:$S$48,MATCH($L2043,リスト!$R$2:$R$48,0)),IF(設定!$I$15="名/所",$M2043&amp;" / "&amp;INDEX(リスト!$S$2:$S$48,MATCH($L2043,リスト!$R$2:$R$48,0)),IF(設定!$I$15="名(所)",$M2043&amp;" ("&amp;INDEX(リスト!$S$2:$S$48,MATCH($L2043,リスト!$R$2:$R$48,0))&amp;")")))))))))</f>
        <v/>
      </c>
    </row>
    <row r="2044" spans="15:22" x14ac:dyDescent="0.4">
      <c r="O2044" s="2" t="str">
        <f>IFERROR(IF($B2044="","",INDEX(所属情報!$E:$E,MATCH($A2044,所属情報!$A:$A,0))),"")</f>
        <v/>
      </c>
      <c r="P2044" s="2" t="str">
        <f t="shared" si="93"/>
        <v/>
      </c>
      <c r="Q2044" s="2" t="str">
        <f t="shared" si="94"/>
        <v/>
      </c>
      <c r="R2044" s="2" t="str">
        <f t="shared" si="95"/>
        <v/>
      </c>
      <c r="S2044" s="2" t="str">
        <f>IFERROR(IF($F2044="","",INDEX(リスト!$C:$C,MATCH($F2044,リスト!$B:$B,0))),"")</f>
        <v/>
      </c>
      <c r="T2044" s="2" t="str">
        <f>IFERROR(IF($K2044="","",INDEX(リスト!$F:$F,MATCH($K2044,リスト!$E:$E,0))),"")</f>
        <v/>
      </c>
      <c r="U2044" s="2" t="str">
        <f>IF($B2044="","",RIGHT($G2044*1000+200+COUNTIF($G$2:$G2044,$G2044),9))</f>
        <v/>
      </c>
      <c r="V2044" s="2" t="str">
        <f>IF(OR($B2044="",設定!$I$15="",設定!$I$15="独立"),"",IF($M2044="","　－　",IF($L2044="",IF(設定!$I$15="所・名","　－　・"&amp;$M2044,IF(設定!$I$15="所/名","　－　 / "&amp;$M2044,IF(設定!$I$15="(所)名","(　－　) "&amp;$M2044,IF(設定!$I$15="名・所",$M2044&amp;"・　－　",IF(設定!$I$15="名/所",$M2044&amp;" / 　－　",IF(設定!$I$15="名(所)",$M2044&amp;"(　－　)")))))),IF(設定!$I$15="所・名",INDEX(リスト!$S$2:$S$48,MATCH($L2044,リスト!$R$2:$R$48,0))&amp;"・"&amp;$M2044,IF(設定!$I$15="所/名",INDEX(リスト!$S$2:$S$48,MATCH($L2044,リスト!$R$2:$R$48,0))&amp;" / "&amp;$M2044,IF(設定!$I$15="(所)名","("&amp;INDEX(リスト!$S$2:$S$48,MATCH($L2044,リスト!$R$2:$R$48,0))&amp;") "&amp;$M2044,IF(設定!$I$15="名・所",$M2044&amp;"・"&amp;INDEX(リスト!$S$2:$S$48,MATCH($L2044,リスト!$R$2:$R$48,0)),IF(設定!$I$15="名/所",$M2044&amp;" / "&amp;INDEX(リスト!$S$2:$S$48,MATCH($L2044,リスト!$R$2:$R$48,0)),IF(設定!$I$15="名(所)",$M2044&amp;" ("&amp;INDEX(リスト!$S$2:$S$48,MATCH($L2044,リスト!$R$2:$R$48,0))&amp;")")))))))))</f>
        <v/>
      </c>
    </row>
    <row r="2045" spans="15:22" x14ac:dyDescent="0.4">
      <c r="O2045" s="2" t="str">
        <f>IFERROR(IF($B2045="","",INDEX(所属情報!$E:$E,MATCH($A2045,所属情報!$A:$A,0))),"")</f>
        <v/>
      </c>
      <c r="P2045" s="2" t="str">
        <f t="shared" si="93"/>
        <v/>
      </c>
      <c r="Q2045" s="2" t="str">
        <f t="shared" si="94"/>
        <v/>
      </c>
      <c r="R2045" s="2" t="str">
        <f t="shared" si="95"/>
        <v/>
      </c>
      <c r="S2045" s="2" t="str">
        <f>IFERROR(IF($F2045="","",INDEX(リスト!$C:$C,MATCH($F2045,リスト!$B:$B,0))),"")</f>
        <v/>
      </c>
      <c r="T2045" s="2" t="str">
        <f>IFERROR(IF($K2045="","",INDEX(リスト!$F:$F,MATCH($K2045,リスト!$E:$E,0))),"")</f>
        <v/>
      </c>
      <c r="U2045" s="2" t="str">
        <f>IF($B2045="","",RIGHT($G2045*1000+200+COUNTIF($G$2:$G2045,$G2045),9))</f>
        <v/>
      </c>
      <c r="V2045" s="2" t="str">
        <f>IF(OR($B2045="",設定!$I$15="",設定!$I$15="独立"),"",IF($M2045="","　－　",IF($L2045="",IF(設定!$I$15="所・名","　－　・"&amp;$M2045,IF(設定!$I$15="所/名","　－　 / "&amp;$M2045,IF(設定!$I$15="(所)名","(　－　) "&amp;$M2045,IF(設定!$I$15="名・所",$M2045&amp;"・　－　",IF(設定!$I$15="名/所",$M2045&amp;" / 　－　",IF(設定!$I$15="名(所)",$M2045&amp;"(　－　)")))))),IF(設定!$I$15="所・名",INDEX(リスト!$S$2:$S$48,MATCH($L2045,リスト!$R$2:$R$48,0))&amp;"・"&amp;$M2045,IF(設定!$I$15="所/名",INDEX(リスト!$S$2:$S$48,MATCH($L2045,リスト!$R$2:$R$48,0))&amp;" / "&amp;$M2045,IF(設定!$I$15="(所)名","("&amp;INDEX(リスト!$S$2:$S$48,MATCH($L2045,リスト!$R$2:$R$48,0))&amp;") "&amp;$M2045,IF(設定!$I$15="名・所",$M2045&amp;"・"&amp;INDEX(リスト!$S$2:$S$48,MATCH($L2045,リスト!$R$2:$R$48,0)),IF(設定!$I$15="名/所",$M2045&amp;" / "&amp;INDEX(リスト!$S$2:$S$48,MATCH($L2045,リスト!$R$2:$R$48,0)),IF(設定!$I$15="名(所)",$M2045&amp;" ("&amp;INDEX(リスト!$S$2:$S$48,MATCH($L2045,リスト!$R$2:$R$48,0))&amp;")")))))))))</f>
        <v/>
      </c>
    </row>
    <row r="2046" spans="15:22" x14ac:dyDescent="0.4">
      <c r="O2046" s="2" t="str">
        <f>IFERROR(IF($B2046="","",INDEX(所属情報!$E:$E,MATCH($A2046,所属情報!$A:$A,0))),"")</f>
        <v/>
      </c>
      <c r="P2046" s="2" t="str">
        <f t="shared" si="93"/>
        <v/>
      </c>
      <c r="Q2046" s="2" t="str">
        <f t="shared" si="94"/>
        <v/>
      </c>
      <c r="R2046" s="2" t="str">
        <f t="shared" si="95"/>
        <v/>
      </c>
      <c r="S2046" s="2" t="str">
        <f>IFERROR(IF($F2046="","",INDEX(リスト!$C:$C,MATCH($F2046,リスト!$B:$B,0))),"")</f>
        <v/>
      </c>
      <c r="T2046" s="2" t="str">
        <f>IFERROR(IF($K2046="","",INDEX(リスト!$F:$F,MATCH($K2046,リスト!$E:$E,0))),"")</f>
        <v/>
      </c>
      <c r="U2046" s="2" t="str">
        <f>IF($B2046="","",RIGHT($G2046*1000+200+COUNTIF($G$2:$G2046,$G2046),9))</f>
        <v/>
      </c>
      <c r="V2046" s="2" t="str">
        <f>IF(OR($B2046="",設定!$I$15="",設定!$I$15="独立"),"",IF($M2046="","　－　",IF($L2046="",IF(設定!$I$15="所・名","　－　・"&amp;$M2046,IF(設定!$I$15="所/名","　－　 / "&amp;$M2046,IF(設定!$I$15="(所)名","(　－　) "&amp;$M2046,IF(設定!$I$15="名・所",$M2046&amp;"・　－　",IF(設定!$I$15="名/所",$M2046&amp;" / 　－　",IF(設定!$I$15="名(所)",$M2046&amp;"(　－　)")))))),IF(設定!$I$15="所・名",INDEX(リスト!$S$2:$S$48,MATCH($L2046,リスト!$R$2:$R$48,0))&amp;"・"&amp;$M2046,IF(設定!$I$15="所/名",INDEX(リスト!$S$2:$S$48,MATCH($L2046,リスト!$R$2:$R$48,0))&amp;" / "&amp;$M2046,IF(設定!$I$15="(所)名","("&amp;INDEX(リスト!$S$2:$S$48,MATCH($L2046,リスト!$R$2:$R$48,0))&amp;") "&amp;$M2046,IF(設定!$I$15="名・所",$M2046&amp;"・"&amp;INDEX(リスト!$S$2:$S$48,MATCH($L2046,リスト!$R$2:$R$48,0)),IF(設定!$I$15="名/所",$M2046&amp;" / "&amp;INDEX(リスト!$S$2:$S$48,MATCH($L2046,リスト!$R$2:$R$48,0)),IF(設定!$I$15="名(所)",$M2046&amp;" ("&amp;INDEX(リスト!$S$2:$S$48,MATCH($L2046,リスト!$R$2:$R$48,0))&amp;")")))))))))</f>
        <v/>
      </c>
    </row>
    <row r="2047" spans="15:22" x14ac:dyDescent="0.4">
      <c r="O2047" s="2" t="str">
        <f>IFERROR(IF($B2047="","",INDEX(所属情報!$E:$E,MATCH($A2047,所属情報!$A:$A,0))),"")</f>
        <v/>
      </c>
      <c r="P2047" s="2" t="str">
        <f t="shared" si="93"/>
        <v/>
      </c>
      <c r="Q2047" s="2" t="str">
        <f t="shared" si="94"/>
        <v/>
      </c>
      <c r="R2047" s="2" t="str">
        <f t="shared" si="95"/>
        <v/>
      </c>
      <c r="S2047" s="2" t="str">
        <f>IFERROR(IF($F2047="","",INDEX(リスト!$C:$C,MATCH($F2047,リスト!$B:$B,0))),"")</f>
        <v/>
      </c>
      <c r="T2047" s="2" t="str">
        <f>IFERROR(IF($K2047="","",INDEX(リスト!$F:$F,MATCH($K2047,リスト!$E:$E,0))),"")</f>
        <v/>
      </c>
      <c r="U2047" s="2" t="str">
        <f>IF($B2047="","",RIGHT($G2047*1000+200+COUNTIF($G$2:$G2047,$G2047),9))</f>
        <v/>
      </c>
      <c r="V2047" s="2" t="str">
        <f>IF(OR($B2047="",設定!$I$15="",設定!$I$15="独立"),"",IF($M2047="","　－　",IF($L2047="",IF(設定!$I$15="所・名","　－　・"&amp;$M2047,IF(設定!$I$15="所/名","　－　 / "&amp;$M2047,IF(設定!$I$15="(所)名","(　－　) "&amp;$M2047,IF(設定!$I$15="名・所",$M2047&amp;"・　－　",IF(設定!$I$15="名/所",$M2047&amp;" / 　－　",IF(設定!$I$15="名(所)",$M2047&amp;"(　－　)")))))),IF(設定!$I$15="所・名",INDEX(リスト!$S$2:$S$48,MATCH($L2047,リスト!$R$2:$R$48,0))&amp;"・"&amp;$M2047,IF(設定!$I$15="所/名",INDEX(リスト!$S$2:$S$48,MATCH($L2047,リスト!$R$2:$R$48,0))&amp;" / "&amp;$M2047,IF(設定!$I$15="(所)名","("&amp;INDEX(リスト!$S$2:$S$48,MATCH($L2047,リスト!$R$2:$R$48,0))&amp;") "&amp;$M2047,IF(設定!$I$15="名・所",$M2047&amp;"・"&amp;INDEX(リスト!$S$2:$S$48,MATCH($L2047,リスト!$R$2:$R$48,0)),IF(設定!$I$15="名/所",$M2047&amp;" / "&amp;INDEX(リスト!$S$2:$S$48,MATCH($L2047,リスト!$R$2:$R$48,0)),IF(設定!$I$15="名(所)",$M2047&amp;" ("&amp;INDEX(リスト!$S$2:$S$48,MATCH($L2047,リスト!$R$2:$R$48,0))&amp;")")))))))))</f>
        <v/>
      </c>
    </row>
    <row r="2048" spans="15:22" x14ac:dyDescent="0.4">
      <c r="O2048" s="2" t="str">
        <f>IFERROR(IF($B2048="","",INDEX(所属情報!$E:$E,MATCH($A2048,所属情報!$A:$A,0))),"")</f>
        <v/>
      </c>
      <c r="P2048" s="2" t="str">
        <f t="shared" si="93"/>
        <v/>
      </c>
      <c r="Q2048" s="2" t="str">
        <f t="shared" si="94"/>
        <v/>
      </c>
      <c r="R2048" s="2" t="str">
        <f t="shared" si="95"/>
        <v/>
      </c>
      <c r="S2048" s="2" t="str">
        <f>IFERROR(IF($F2048="","",INDEX(リスト!$C:$C,MATCH($F2048,リスト!$B:$B,0))),"")</f>
        <v/>
      </c>
      <c r="T2048" s="2" t="str">
        <f>IFERROR(IF($K2048="","",INDEX(リスト!$F:$F,MATCH($K2048,リスト!$E:$E,0))),"")</f>
        <v/>
      </c>
      <c r="U2048" s="2" t="str">
        <f>IF($B2048="","",RIGHT($G2048*1000+200+COUNTIF($G$2:$G2048,$G2048),9))</f>
        <v/>
      </c>
      <c r="V2048" s="2" t="str">
        <f>IF(OR($B2048="",設定!$I$15="",設定!$I$15="独立"),"",IF($M2048="","　－　",IF($L2048="",IF(設定!$I$15="所・名","　－　・"&amp;$M2048,IF(設定!$I$15="所/名","　－　 / "&amp;$M2048,IF(設定!$I$15="(所)名","(　－　) "&amp;$M2048,IF(設定!$I$15="名・所",$M2048&amp;"・　－　",IF(設定!$I$15="名/所",$M2048&amp;" / 　－　",IF(設定!$I$15="名(所)",$M2048&amp;"(　－　)")))))),IF(設定!$I$15="所・名",INDEX(リスト!$S$2:$S$48,MATCH($L2048,リスト!$R$2:$R$48,0))&amp;"・"&amp;$M2048,IF(設定!$I$15="所/名",INDEX(リスト!$S$2:$S$48,MATCH($L2048,リスト!$R$2:$R$48,0))&amp;" / "&amp;$M2048,IF(設定!$I$15="(所)名","("&amp;INDEX(リスト!$S$2:$S$48,MATCH($L2048,リスト!$R$2:$R$48,0))&amp;") "&amp;$M2048,IF(設定!$I$15="名・所",$M2048&amp;"・"&amp;INDEX(リスト!$S$2:$S$48,MATCH($L2048,リスト!$R$2:$R$48,0)),IF(設定!$I$15="名/所",$M2048&amp;" / "&amp;INDEX(リスト!$S$2:$S$48,MATCH($L2048,リスト!$R$2:$R$48,0)),IF(設定!$I$15="名(所)",$M2048&amp;" ("&amp;INDEX(リスト!$S$2:$S$48,MATCH($L2048,リスト!$R$2:$R$48,0))&amp;")")))))))))</f>
        <v/>
      </c>
    </row>
    <row r="2049" spans="15:22" x14ac:dyDescent="0.4">
      <c r="O2049" s="2" t="str">
        <f>IFERROR(IF($B2049="","",INDEX(所属情報!$E:$E,MATCH($A2049,所属情報!$A:$A,0))),"")</f>
        <v/>
      </c>
      <c r="P2049" s="2" t="str">
        <f t="shared" si="93"/>
        <v/>
      </c>
      <c r="Q2049" s="2" t="str">
        <f t="shared" si="94"/>
        <v/>
      </c>
      <c r="R2049" s="2" t="str">
        <f t="shared" si="95"/>
        <v/>
      </c>
      <c r="S2049" s="2" t="str">
        <f>IFERROR(IF($F2049="","",INDEX(リスト!$C:$C,MATCH($F2049,リスト!$B:$B,0))),"")</f>
        <v/>
      </c>
      <c r="T2049" s="2" t="str">
        <f>IFERROR(IF($K2049="","",INDEX(リスト!$F:$F,MATCH($K2049,リスト!$E:$E,0))),"")</f>
        <v/>
      </c>
      <c r="U2049" s="2" t="str">
        <f>IF($B2049="","",RIGHT($G2049*1000+200+COUNTIF($G$2:$G2049,$G2049),9))</f>
        <v/>
      </c>
      <c r="V2049" s="2" t="str">
        <f>IF(OR($B2049="",設定!$I$15="",設定!$I$15="独立"),"",IF($M2049="","　－　",IF($L2049="",IF(設定!$I$15="所・名","　－　・"&amp;$M2049,IF(設定!$I$15="所/名","　－　 / "&amp;$M2049,IF(設定!$I$15="(所)名","(　－　) "&amp;$M2049,IF(設定!$I$15="名・所",$M2049&amp;"・　－　",IF(設定!$I$15="名/所",$M2049&amp;" / 　－　",IF(設定!$I$15="名(所)",$M2049&amp;"(　－　)")))))),IF(設定!$I$15="所・名",INDEX(リスト!$S$2:$S$48,MATCH($L2049,リスト!$R$2:$R$48,0))&amp;"・"&amp;$M2049,IF(設定!$I$15="所/名",INDEX(リスト!$S$2:$S$48,MATCH($L2049,リスト!$R$2:$R$48,0))&amp;" / "&amp;$M2049,IF(設定!$I$15="(所)名","("&amp;INDEX(リスト!$S$2:$S$48,MATCH($L2049,リスト!$R$2:$R$48,0))&amp;") "&amp;$M2049,IF(設定!$I$15="名・所",$M2049&amp;"・"&amp;INDEX(リスト!$S$2:$S$48,MATCH($L2049,リスト!$R$2:$R$48,0)),IF(設定!$I$15="名/所",$M2049&amp;" / "&amp;INDEX(リスト!$S$2:$S$48,MATCH($L2049,リスト!$R$2:$R$48,0)),IF(設定!$I$15="名(所)",$M2049&amp;" ("&amp;INDEX(リスト!$S$2:$S$48,MATCH($L2049,リスト!$R$2:$R$48,0))&amp;")")))))))))</f>
        <v/>
      </c>
    </row>
    <row r="2050" spans="15:22" x14ac:dyDescent="0.4">
      <c r="O2050" s="2" t="str">
        <f>IFERROR(IF($B2050="","",INDEX(所属情報!$E:$E,MATCH($A2050,所属情報!$A:$A,0))),"")</f>
        <v/>
      </c>
      <c r="P2050" s="2" t="str">
        <f t="shared" si="93"/>
        <v/>
      </c>
      <c r="Q2050" s="2" t="str">
        <f t="shared" si="94"/>
        <v/>
      </c>
      <c r="R2050" s="2" t="str">
        <f t="shared" si="95"/>
        <v/>
      </c>
      <c r="S2050" s="2" t="str">
        <f>IFERROR(IF($F2050="","",INDEX(リスト!$C:$C,MATCH($F2050,リスト!$B:$B,0))),"")</f>
        <v/>
      </c>
      <c r="T2050" s="2" t="str">
        <f>IFERROR(IF($K2050="","",INDEX(リスト!$F:$F,MATCH($K2050,リスト!$E:$E,0))),"")</f>
        <v/>
      </c>
      <c r="U2050" s="2" t="str">
        <f>IF($B2050="","",RIGHT($G2050*1000+200+COUNTIF($G$2:$G2050,$G2050),9))</f>
        <v/>
      </c>
      <c r="V2050" s="2" t="str">
        <f>IF(OR($B2050="",設定!$I$15="",設定!$I$15="独立"),"",IF($M2050="","　－　",IF($L2050="",IF(設定!$I$15="所・名","　－　・"&amp;$M2050,IF(設定!$I$15="所/名","　－　 / "&amp;$M2050,IF(設定!$I$15="(所)名","(　－　) "&amp;$M2050,IF(設定!$I$15="名・所",$M2050&amp;"・　－　",IF(設定!$I$15="名/所",$M2050&amp;" / 　－　",IF(設定!$I$15="名(所)",$M2050&amp;"(　－　)")))))),IF(設定!$I$15="所・名",INDEX(リスト!$S$2:$S$48,MATCH($L2050,リスト!$R$2:$R$48,0))&amp;"・"&amp;$M2050,IF(設定!$I$15="所/名",INDEX(リスト!$S$2:$S$48,MATCH($L2050,リスト!$R$2:$R$48,0))&amp;" / "&amp;$M2050,IF(設定!$I$15="(所)名","("&amp;INDEX(リスト!$S$2:$S$48,MATCH($L2050,リスト!$R$2:$R$48,0))&amp;") "&amp;$M2050,IF(設定!$I$15="名・所",$M2050&amp;"・"&amp;INDEX(リスト!$S$2:$S$48,MATCH($L2050,リスト!$R$2:$R$48,0)),IF(設定!$I$15="名/所",$M2050&amp;" / "&amp;INDEX(リスト!$S$2:$S$48,MATCH($L2050,リスト!$R$2:$R$48,0)),IF(設定!$I$15="名(所)",$M2050&amp;" ("&amp;INDEX(リスト!$S$2:$S$48,MATCH($L2050,リスト!$R$2:$R$48,0))&amp;")")))))))))</f>
        <v/>
      </c>
    </row>
    <row r="2051" spans="15:22" x14ac:dyDescent="0.4">
      <c r="O2051" s="2" t="str">
        <f>IFERROR(IF($B2051="","",INDEX(所属情報!$E:$E,MATCH($A2051,所属情報!$A:$A,0))),"")</f>
        <v/>
      </c>
      <c r="P2051" s="2" t="str">
        <f t="shared" ref="P2051:P2114" si="96">IF($C2051="","",IF($E2051="",$C2051,$C2051&amp;" ("&amp;$E2051&amp;")"))</f>
        <v/>
      </c>
      <c r="Q2051" s="2" t="str">
        <f t="shared" ref="Q2051:Q2114" si="97">IF($D2051="","",ASC($D2051))</f>
        <v/>
      </c>
      <c r="R2051" s="2" t="str">
        <f t="shared" ref="R2051:R2114" si="98">IF($I2051="","",UPPER($I2051)&amp;" "&amp;UPPER(LEFT($J2051,1))&amp;LOWER(RIGHT($J2051,LEN($J2051)-1))&amp;" ("&amp;MID($G2051,3,2)&amp;")")</f>
        <v/>
      </c>
      <c r="S2051" s="2" t="str">
        <f>IFERROR(IF($F2051="","",INDEX(リスト!$C:$C,MATCH($F2051,リスト!$B:$B,0))),"")</f>
        <v/>
      </c>
      <c r="T2051" s="2" t="str">
        <f>IFERROR(IF($K2051="","",INDEX(リスト!$F:$F,MATCH($K2051,リスト!$E:$E,0))),"")</f>
        <v/>
      </c>
      <c r="U2051" s="2" t="str">
        <f>IF($B2051="","",RIGHT($G2051*1000+200+COUNTIF($G$2:$G2051,$G2051),9))</f>
        <v/>
      </c>
      <c r="V2051" s="2" t="str">
        <f>IF(OR($B2051="",設定!$I$15="",設定!$I$15="独立"),"",IF($M2051="","　－　",IF($L2051="",IF(設定!$I$15="所・名","　－　・"&amp;$M2051,IF(設定!$I$15="所/名","　－　 / "&amp;$M2051,IF(設定!$I$15="(所)名","(　－　) "&amp;$M2051,IF(設定!$I$15="名・所",$M2051&amp;"・　－　",IF(設定!$I$15="名/所",$M2051&amp;" / 　－　",IF(設定!$I$15="名(所)",$M2051&amp;"(　－　)")))))),IF(設定!$I$15="所・名",INDEX(リスト!$S$2:$S$48,MATCH($L2051,リスト!$R$2:$R$48,0))&amp;"・"&amp;$M2051,IF(設定!$I$15="所/名",INDEX(リスト!$S$2:$S$48,MATCH($L2051,リスト!$R$2:$R$48,0))&amp;" / "&amp;$M2051,IF(設定!$I$15="(所)名","("&amp;INDEX(リスト!$S$2:$S$48,MATCH($L2051,リスト!$R$2:$R$48,0))&amp;") "&amp;$M2051,IF(設定!$I$15="名・所",$M2051&amp;"・"&amp;INDEX(リスト!$S$2:$S$48,MATCH($L2051,リスト!$R$2:$R$48,0)),IF(設定!$I$15="名/所",$M2051&amp;" / "&amp;INDEX(リスト!$S$2:$S$48,MATCH($L2051,リスト!$R$2:$R$48,0)),IF(設定!$I$15="名(所)",$M2051&amp;" ("&amp;INDEX(リスト!$S$2:$S$48,MATCH($L2051,リスト!$R$2:$R$48,0))&amp;")")))))))))</f>
        <v/>
      </c>
    </row>
    <row r="2052" spans="15:22" x14ac:dyDescent="0.4">
      <c r="O2052" s="2" t="str">
        <f>IFERROR(IF($B2052="","",INDEX(所属情報!$E:$E,MATCH($A2052,所属情報!$A:$A,0))),"")</f>
        <v/>
      </c>
      <c r="P2052" s="2" t="str">
        <f t="shared" si="96"/>
        <v/>
      </c>
      <c r="Q2052" s="2" t="str">
        <f t="shared" si="97"/>
        <v/>
      </c>
      <c r="R2052" s="2" t="str">
        <f t="shared" si="98"/>
        <v/>
      </c>
      <c r="S2052" s="2" t="str">
        <f>IFERROR(IF($F2052="","",INDEX(リスト!$C:$C,MATCH($F2052,リスト!$B:$B,0))),"")</f>
        <v/>
      </c>
      <c r="T2052" s="2" t="str">
        <f>IFERROR(IF($K2052="","",INDEX(リスト!$F:$F,MATCH($K2052,リスト!$E:$E,0))),"")</f>
        <v/>
      </c>
      <c r="U2052" s="2" t="str">
        <f>IF($B2052="","",RIGHT($G2052*1000+200+COUNTIF($G$2:$G2052,$G2052),9))</f>
        <v/>
      </c>
      <c r="V2052" s="2" t="str">
        <f>IF(OR($B2052="",設定!$I$15="",設定!$I$15="独立"),"",IF($M2052="","　－　",IF($L2052="",IF(設定!$I$15="所・名","　－　・"&amp;$M2052,IF(設定!$I$15="所/名","　－　 / "&amp;$M2052,IF(設定!$I$15="(所)名","(　－　) "&amp;$M2052,IF(設定!$I$15="名・所",$M2052&amp;"・　－　",IF(設定!$I$15="名/所",$M2052&amp;" / 　－　",IF(設定!$I$15="名(所)",$M2052&amp;"(　－　)")))))),IF(設定!$I$15="所・名",INDEX(リスト!$S$2:$S$48,MATCH($L2052,リスト!$R$2:$R$48,0))&amp;"・"&amp;$M2052,IF(設定!$I$15="所/名",INDEX(リスト!$S$2:$S$48,MATCH($L2052,リスト!$R$2:$R$48,0))&amp;" / "&amp;$M2052,IF(設定!$I$15="(所)名","("&amp;INDEX(リスト!$S$2:$S$48,MATCH($L2052,リスト!$R$2:$R$48,0))&amp;") "&amp;$M2052,IF(設定!$I$15="名・所",$M2052&amp;"・"&amp;INDEX(リスト!$S$2:$S$48,MATCH($L2052,リスト!$R$2:$R$48,0)),IF(設定!$I$15="名/所",$M2052&amp;" / "&amp;INDEX(リスト!$S$2:$S$48,MATCH($L2052,リスト!$R$2:$R$48,0)),IF(設定!$I$15="名(所)",$M2052&amp;" ("&amp;INDEX(リスト!$S$2:$S$48,MATCH($L2052,リスト!$R$2:$R$48,0))&amp;")")))))))))</f>
        <v/>
      </c>
    </row>
    <row r="2053" spans="15:22" x14ac:dyDescent="0.4">
      <c r="O2053" s="2" t="str">
        <f>IFERROR(IF($B2053="","",INDEX(所属情報!$E:$E,MATCH($A2053,所属情報!$A:$A,0))),"")</f>
        <v/>
      </c>
      <c r="P2053" s="2" t="str">
        <f t="shared" si="96"/>
        <v/>
      </c>
      <c r="Q2053" s="2" t="str">
        <f t="shared" si="97"/>
        <v/>
      </c>
      <c r="R2053" s="2" t="str">
        <f t="shared" si="98"/>
        <v/>
      </c>
      <c r="S2053" s="2" t="str">
        <f>IFERROR(IF($F2053="","",INDEX(リスト!$C:$C,MATCH($F2053,リスト!$B:$B,0))),"")</f>
        <v/>
      </c>
      <c r="T2053" s="2" t="str">
        <f>IFERROR(IF($K2053="","",INDEX(リスト!$F:$F,MATCH($K2053,リスト!$E:$E,0))),"")</f>
        <v/>
      </c>
      <c r="U2053" s="2" t="str">
        <f>IF($B2053="","",RIGHT($G2053*1000+200+COUNTIF($G$2:$G2053,$G2053),9))</f>
        <v/>
      </c>
      <c r="V2053" s="2" t="str">
        <f>IF(OR($B2053="",設定!$I$15="",設定!$I$15="独立"),"",IF($M2053="","　－　",IF($L2053="",IF(設定!$I$15="所・名","　－　・"&amp;$M2053,IF(設定!$I$15="所/名","　－　 / "&amp;$M2053,IF(設定!$I$15="(所)名","(　－　) "&amp;$M2053,IF(設定!$I$15="名・所",$M2053&amp;"・　－　",IF(設定!$I$15="名/所",$M2053&amp;" / 　－　",IF(設定!$I$15="名(所)",$M2053&amp;"(　－　)")))))),IF(設定!$I$15="所・名",INDEX(リスト!$S$2:$S$48,MATCH($L2053,リスト!$R$2:$R$48,0))&amp;"・"&amp;$M2053,IF(設定!$I$15="所/名",INDEX(リスト!$S$2:$S$48,MATCH($L2053,リスト!$R$2:$R$48,0))&amp;" / "&amp;$M2053,IF(設定!$I$15="(所)名","("&amp;INDEX(リスト!$S$2:$S$48,MATCH($L2053,リスト!$R$2:$R$48,0))&amp;") "&amp;$M2053,IF(設定!$I$15="名・所",$M2053&amp;"・"&amp;INDEX(リスト!$S$2:$S$48,MATCH($L2053,リスト!$R$2:$R$48,0)),IF(設定!$I$15="名/所",$M2053&amp;" / "&amp;INDEX(リスト!$S$2:$S$48,MATCH($L2053,リスト!$R$2:$R$48,0)),IF(設定!$I$15="名(所)",$M2053&amp;" ("&amp;INDEX(リスト!$S$2:$S$48,MATCH($L2053,リスト!$R$2:$R$48,0))&amp;")")))))))))</f>
        <v/>
      </c>
    </row>
    <row r="2054" spans="15:22" x14ac:dyDescent="0.4">
      <c r="O2054" s="2" t="str">
        <f>IFERROR(IF($B2054="","",INDEX(所属情報!$E:$E,MATCH($A2054,所属情報!$A:$A,0))),"")</f>
        <v/>
      </c>
      <c r="P2054" s="2" t="str">
        <f t="shared" si="96"/>
        <v/>
      </c>
      <c r="Q2054" s="2" t="str">
        <f t="shared" si="97"/>
        <v/>
      </c>
      <c r="R2054" s="2" t="str">
        <f t="shared" si="98"/>
        <v/>
      </c>
      <c r="S2054" s="2" t="str">
        <f>IFERROR(IF($F2054="","",INDEX(リスト!$C:$C,MATCH($F2054,リスト!$B:$B,0))),"")</f>
        <v/>
      </c>
      <c r="T2054" s="2" t="str">
        <f>IFERROR(IF($K2054="","",INDEX(リスト!$F:$F,MATCH($K2054,リスト!$E:$E,0))),"")</f>
        <v/>
      </c>
      <c r="U2054" s="2" t="str">
        <f>IF($B2054="","",RIGHT($G2054*1000+200+COUNTIF($G$2:$G2054,$G2054),9))</f>
        <v/>
      </c>
      <c r="V2054" s="2" t="str">
        <f>IF(OR($B2054="",設定!$I$15="",設定!$I$15="独立"),"",IF($M2054="","　－　",IF($L2054="",IF(設定!$I$15="所・名","　－　・"&amp;$M2054,IF(設定!$I$15="所/名","　－　 / "&amp;$M2054,IF(設定!$I$15="(所)名","(　－　) "&amp;$M2054,IF(設定!$I$15="名・所",$M2054&amp;"・　－　",IF(設定!$I$15="名/所",$M2054&amp;" / 　－　",IF(設定!$I$15="名(所)",$M2054&amp;"(　－　)")))))),IF(設定!$I$15="所・名",INDEX(リスト!$S$2:$S$48,MATCH($L2054,リスト!$R$2:$R$48,0))&amp;"・"&amp;$M2054,IF(設定!$I$15="所/名",INDEX(リスト!$S$2:$S$48,MATCH($L2054,リスト!$R$2:$R$48,0))&amp;" / "&amp;$M2054,IF(設定!$I$15="(所)名","("&amp;INDEX(リスト!$S$2:$S$48,MATCH($L2054,リスト!$R$2:$R$48,0))&amp;") "&amp;$M2054,IF(設定!$I$15="名・所",$M2054&amp;"・"&amp;INDEX(リスト!$S$2:$S$48,MATCH($L2054,リスト!$R$2:$R$48,0)),IF(設定!$I$15="名/所",$M2054&amp;" / "&amp;INDEX(リスト!$S$2:$S$48,MATCH($L2054,リスト!$R$2:$R$48,0)),IF(設定!$I$15="名(所)",$M2054&amp;" ("&amp;INDEX(リスト!$S$2:$S$48,MATCH($L2054,リスト!$R$2:$R$48,0))&amp;")")))))))))</f>
        <v/>
      </c>
    </row>
    <row r="2055" spans="15:22" x14ac:dyDescent="0.4">
      <c r="O2055" s="2" t="str">
        <f>IFERROR(IF($B2055="","",INDEX(所属情報!$E:$E,MATCH($A2055,所属情報!$A:$A,0))),"")</f>
        <v/>
      </c>
      <c r="P2055" s="2" t="str">
        <f t="shared" si="96"/>
        <v/>
      </c>
      <c r="Q2055" s="2" t="str">
        <f t="shared" si="97"/>
        <v/>
      </c>
      <c r="R2055" s="2" t="str">
        <f t="shared" si="98"/>
        <v/>
      </c>
      <c r="S2055" s="2" t="str">
        <f>IFERROR(IF($F2055="","",INDEX(リスト!$C:$C,MATCH($F2055,リスト!$B:$B,0))),"")</f>
        <v/>
      </c>
      <c r="T2055" s="2" t="str">
        <f>IFERROR(IF($K2055="","",INDEX(リスト!$F:$F,MATCH($K2055,リスト!$E:$E,0))),"")</f>
        <v/>
      </c>
      <c r="U2055" s="2" t="str">
        <f>IF($B2055="","",RIGHT($G2055*1000+200+COUNTIF($G$2:$G2055,$G2055),9))</f>
        <v/>
      </c>
      <c r="V2055" s="2" t="str">
        <f>IF(OR($B2055="",設定!$I$15="",設定!$I$15="独立"),"",IF($M2055="","　－　",IF($L2055="",IF(設定!$I$15="所・名","　－　・"&amp;$M2055,IF(設定!$I$15="所/名","　－　 / "&amp;$M2055,IF(設定!$I$15="(所)名","(　－　) "&amp;$M2055,IF(設定!$I$15="名・所",$M2055&amp;"・　－　",IF(設定!$I$15="名/所",$M2055&amp;" / 　－　",IF(設定!$I$15="名(所)",$M2055&amp;"(　－　)")))))),IF(設定!$I$15="所・名",INDEX(リスト!$S$2:$S$48,MATCH($L2055,リスト!$R$2:$R$48,0))&amp;"・"&amp;$M2055,IF(設定!$I$15="所/名",INDEX(リスト!$S$2:$S$48,MATCH($L2055,リスト!$R$2:$R$48,0))&amp;" / "&amp;$M2055,IF(設定!$I$15="(所)名","("&amp;INDEX(リスト!$S$2:$S$48,MATCH($L2055,リスト!$R$2:$R$48,0))&amp;") "&amp;$M2055,IF(設定!$I$15="名・所",$M2055&amp;"・"&amp;INDEX(リスト!$S$2:$S$48,MATCH($L2055,リスト!$R$2:$R$48,0)),IF(設定!$I$15="名/所",$M2055&amp;" / "&amp;INDEX(リスト!$S$2:$S$48,MATCH($L2055,リスト!$R$2:$R$48,0)),IF(設定!$I$15="名(所)",$M2055&amp;" ("&amp;INDEX(リスト!$S$2:$S$48,MATCH($L2055,リスト!$R$2:$R$48,0))&amp;")")))))))))</f>
        <v/>
      </c>
    </row>
    <row r="2056" spans="15:22" x14ac:dyDescent="0.4">
      <c r="O2056" s="2" t="str">
        <f>IFERROR(IF($B2056="","",INDEX(所属情報!$E:$E,MATCH($A2056,所属情報!$A:$A,0))),"")</f>
        <v/>
      </c>
      <c r="P2056" s="2" t="str">
        <f t="shared" si="96"/>
        <v/>
      </c>
      <c r="Q2056" s="2" t="str">
        <f t="shared" si="97"/>
        <v/>
      </c>
      <c r="R2056" s="2" t="str">
        <f t="shared" si="98"/>
        <v/>
      </c>
      <c r="S2056" s="2" t="str">
        <f>IFERROR(IF($F2056="","",INDEX(リスト!$C:$C,MATCH($F2056,リスト!$B:$B,0))),"")</f>
        <v/>
      </c>
      <c r="T2056" s="2" t="str">
        <f>IFERROR(IF($K2056="","",INDEX(リスト!$F:$F,MATCH($K2056,リスト!$E:$E,0))),"")</f>
        <v/>
      </c>
      <c r="U2056" s="2" t="str">
        <f>IF($B2056="","",RIGHT($G2056*1000+200+COUNTIF($G$2:$G2056,$G2056),9))</f>
        <v/>
      </c>
      <c r="V2056" s="2" t="str">
        <f>IF(OR($B2056="",設定!$I$15="",設定!$I$15="独立"),"",IF($M2056="","　－　",IF($L2056="",IF(設定!$I$15="所・名","　－　・"&amp;$M2056,IF(設定!$I$15="所/名","　－　 / "&amp;$M2056,IF(設定!$I$15="(所)名","(　－　) "&amp;$M2056,IF(設定!$I$15="名・所",$M2056&amp;"・　－　",IF(設定!$I$15="名/所",$M2056&amp;" / 　－　",IF(設定!$I$15="名(所)",$M2056&amp;"(　－　)")))))),IF(設定!$I$15="所・名",INDEX(リスト!$S$2:$S$48,MATCH($L2056,リスト!$R$2:$R$48,0))&amp;"・"&amp;$M2056,IF(設定!$I$15="所/名",INDEX(リスト!$S$2:$S$48,MATCH($L2056,リスト!$R$2:$R$48,0))&amp;" / "&amp;$M2056,IF(設定!$I$15="(所)名","("&amp;INDEX(リスト!$S$2:$S$48,MATCH($L2056,リスト!$R$2:$R$48,0))&amp;") "&amp;$M2056,IF(設定!$I$15="名・所",$M2056&amp;"・"&amp;INDEX(リスト!$S$2:$S$48,MATCH($L2056,リスト!$R$2:$R$48,0)),IF(設定!$I$15="名/所",$M2056&amp;" / "&amp;INDEX(リスト!$S$2:$S$48,MATCH($L2056,リスト!$R$2:$R$48,0)),IF(設定!$I$15="名(所)",$M2056&amp;" ("&amp;INDEX(リスト!$S$2:$S$48,MATCH($L2056,リスト!$R$2:$R$48,0))&amp;")")))))))))</f>
        <v/>
      </c>
    </row>
    <row r="2057" spans="15:22" x14ac:dyDescent="0.4">
      <c r="O2057" s="2" t="str">
        <f>IFERROR(IF($B2057="","",INDEX(所属情報!$E:$E,MATCH($A2057,所属情報!$A:$A,0))),"")</f>
        <v/>
      </c>
      <c r="P2057" s="2" t="str">
        <f t="shared" si="96"/>
        <v/>
      </c>
      <c r="Q2057" s="2" t="str">
        <f t="shared" si="97"/>
        <v/>
      </c>
      <c r="R2057" s="2" t="str">
        <f t="shared" si="98"/>
        <v/>
      </c>
      <c r="S2057" s="2" t="str">
        <f>IFERROR(IF($F2057="","",INDEX(リスト!$C:$C,MATCH($F2057,リスト!$B:$B,0))),"")</f>
        <v/>
      </c>
      <c r="T2057" s="2" t="str">
        <f>IFERROR(IF($K2057="","",INDEX(リスト!$F:$F,MATCH($K2057,リスト!$E:$E,0))),"")</f>
        <v/>
      </c>
      <c r="U2057" s="2" t="str">
        <f>IF($B2057="","",RIGHT($G2057*1000+200+COUNTIF($G$2:$G2057,$G2057),9))</f>
        <v/>
      </c>
      <c r="V2057" s="2" t="str">
        <f>IF(OR($B2057="",設定!$I$15="",設定!$I$15="独立"),"",IF($M2057="","　－　",IF($L2057="",IF(設定!$I$15="所・名","　－　・"&amp;$M2057,IF(設定!$I$15="所/名","　－　 / "&amp;$M2057,IF(設定!$I$15="(所)名","(　－　) "&amp;$M2057,IF(設定!$I$15="名・所",$M2057&amp;"・　－　",IF(設定!$I$15="名/所",$M2057&amp;" / 　－　",IF(設定!$I$15="名(所)",$M2057&amp;"(　－　)")))))),IF(設定!$I$15="所・名",INDEX(リスト!$S$2:$S$48,MATCH($L2057,リスト!$R$2:$R$48,0))&amp;"・"&amp;$M2057,IF(設定!$I$15="所/名",INDEX(リスト!$S$2:$S$48,MATCH($L2057,リスト!$R$2:$R$48,0))&amp;" / "&amp;$M2057,IF(設定!$I$15="(所)名","("&amp;INDEX(リスト!$S$2:$S$48,MATCH($L2057,リスト!$R$2:$R$48,0))&amp;") "&amp;$M2057,IF(設定!$I$15="名・所",$M2057&amp;"・"&amp;INDEX(リスト!$S$2:$S$48,MATCH($L2057,リスト!$R$2:$R$48,0)),IF(設定!$I$15="名/所",$M2057&amp;" / "&amp;INDEX(リスト!$S$2:$S$48,MATCH($L2057,リスト!$R$2:$R$48,0)),IF(設定!$I$15="名(所)",$M2057&amp;" ("&amp;INDEX(リスト!$S$2:$S$48,MATCH($L2057,リスト!$R$2:$R$48,0))&amp;")")))))))))</f>
        <v/>
      </c>
    </row>
    <row r="2058" spans="15:22" x14ac:dyDescent="0.4">
      <c r="O2058" s="2" t="str">
        <f>IFERROR(IF($B2058="","",INDEX(所属情報!$E:$E,MATCH($A2058,所属情報!$A:$A,0))),"")</f>
        <v/>
      </c>
      <c r="P2058" s="2" t="str">
        <f t="shared" si="96"/>
        <v/>
      </c>
      <c r="Q2058" s="2" t="str">
        <f t="shared" si="97"/>
        <v/>
      </c>
      <c r="R2058" s="2" t="str">
        <f t="shared" si="98"/>
        <v/>
      </c>
      <c r="S2058" s="2" t="str">
        <f>IFERROR(IF($F2058="","",INDEX(リスト!$C:$C,MATCH($F2058,リスト!$B:$B,0))),"")</f>
        <v/>
      </c>
      <c r="T2058" s="2" t="str">
        <f>IFERROR(IF($K2058="","",INDEX(リスト!$F:$F,MATCH($K2058,リスト!$E:$E,0))),"")</f>
        <v/>
      </c>
      <c r="U2058" s="2" t="str">
        <f>IF($B2058="","",RIGHT($G2058*1000+200+COUNTIF($G$2:$G2058,$G2058),9))</f>
        <v/>
      </c>
      <c r="V2058" s="2" t="str">
        <f>IF(OR($B2058="",設定!$I$15="",設定!$I$15="独立"),"",IF($M2058="","　－　",IF($L2058="",IF(設定!$I$15="所・名","　－　・"&amp;$M2058,IF(設定!$I$15="所/名","　－　 / "&amp;$M2058,IF(設定!$I$15="(所)名","(　－　) "&amp;$M2058,IF(設定!$I$15="名・所",$M2058&amp;"・　－　",IF(設定!$I$15="名/所",$M2058&amp;" / 　－　",IF(設定!$I$15="名(所)",$M2058&amp;"(　－　)")))))),IF(設定!$I$15="所・名",INDEX(リスト!$S$2:$S$48,MATCH($L2058,リスト!$R$2:$R$48,0))&amp;"・"&amp;$M2058,IF(設定!$I$15="所/名",INDEX(リスト!$S$2:$S$48,MATCH($L2058,リスト!$R$2:$R$48,0))&amp;" / "&amp;$M2058,IF(設定!$I$15="(所)名","("&amp;INDEX(リスト!$S$2:$S$48,MATCH($L2058,リスト!$R$2:$R$48,0))&amp;") "&amp;$M2058,IF(設定!$I$15="名・所",$M2058&amp;"・"&amp;INDEX(リスト!$S$2:$S$48,MATCH($L2058,リスト!$R$2:$R$48,0)),IF(設定!$I$15="名/所",$M2058&amp;" / "&amp;INDEX(リスト!$S$2:$S$48,MATCH($L2058,リスト!$R$2:$R$48,0)),IF(設定!$I$15="名(所)",$M2058&amp;" ("&amp;INDEX(リスト!$S$2:$S$48,MATCH($L2058,リスト!$R$2:$R$48,0))&amp;")")))))))))</f>
        <v/>
      </c>
    </row>
    <row r="2059" spans="15:22" x14ac:dyDescent="0.4">
      <c r="O2059" s="2" t="str">
        <f>IFERROR(IF($B2059="","",INDEX(所属情報!$E:$E,MATCH($A2059,所属情報!$A:$A,0))),"")</f>
        <v/>
      </c>
      <c r="P2059" s="2" t="str">
        <f t="shared" si="96"/>
        <v/>
      </c>
      <c r="Q2059" s="2" t="str">
        <f t="shared" si="97"/>
        <v/>
      </c>
      <c r="R2059" s="2" t="str">
        <f t="shared" si="98"/>
        <v/>
      </c>
      <c r="S2059" s="2" t="str">
        <f>IFERROR(IF($F2059="","",INDEX(リスト!$C:$C,MATCH($F2059,リスト!$B:$B,0))),"")</f>
        <v/>
      </c>
      <c r="T2059" s="2" t="str">
        <f>IFERROR(IF($K2059="","",INDEX(リスト!$F:$F,MATCH($K2059,リスト!$E:$E,0))),"")</f>
        <v/>
      </c>
      <c r="U2059" s="2" t="str">
        <f>IF($B2059="","",RIGHT($G2059*1000+200+COUNTIF($G$2:$G2059,$G2059),9))</f>
        <v/>
      </c>
      <c r="V2059" s="2" t="str">
        <f>IF(OR($B2059="",設定!$I$15="",設定!$I$15="独立"),"",IF($M2059="","　－　",IF($L2059="",IF(設定!$I$15="所・名","　－　・"&amp;$M2059,IF(設定!$I$15="所/名","　－　 / "&amp;$M2059,IF(設定!$I$15="(所)名","(　－　) "&amp;$M2059,IF(設定!$I$15="名・所",$M2059&amp;"・　－　",IF(設定!$I$15="名/所",$M2059&amp;" / 　－　",IF(設定!$I$15="名(所)",$M2059&amp;"(　－　)")))))),IF(設定!$I$15="所・名",INDEX(リスト!$S$2:$S$48,MATCH($L2059,リスト!$R$2:$R$48,0))&amp;"・"&amp;$M2059,IF(設定!$I$15="所/名",INDEX(リスト!$S$2:$S$48,MATCH($L2059,リスト!$R$2:$R$48,0))&amp;" / "&amp;$M2059,IF(設定!$I$15="(所)名","("&amp;INDEX(リスト!$S$2:$S$48,MATCH($L2059,リスト!$R$2:$R$48,0))&amp;") "&amp;$M2059,IF(設定!$I$15="名・所",$M2059&amp;"・"&amp;INDEX(リスト!$S$2:$S$48,MATCH($L2059,リスト!$R$2:$R$48,0)),IF(設定!$I$15="名/所",$M2059&amp;" / "&amp;INDEX(リスト!$S$2:$S$48,MATCH($L2059,リスト!$R$2:$R$48,0)),IF(設定!$I$15="名(所)",$M2059&amp;" ("&amp;INDEX(リスト!$S$2:$S$48,MATCH($L2059,リスト!$R$2:$R$48,0))&amp;")")))))))))</f>
        <v/>
      </c>
    </row>
    <row r="2060" spans="15:22" x14ac:dyDescent="0.4">
      <c r="O2060" s="2" t="str">
        <f>IFERROR(IF($B2060="","",INDEX(所属情報!$E:$E,MATCH($A2060,所属情報!$A:$A,0))),"")</f>
        <v/>
      </c>
      <c r="P2060" s="2" t="str">
        <f t="shared" si="96"/>
        <v/>
      </c>
      <c r="Q2060" s="2" t="str">
        <f t="shared" si="97"/>
        <v/>
      </c>
      <c r="R2060" s="2" t="str">
        <f t="shared" si="98"/>
        <v/>
      </c>
      <c r="S2060" s="2" t="str">
        <f>IFERROR(IF($F2060="","",INDEX(リスト!$C:$C,MATCH($F2060,リスト!$B:$B,0))),"")</f>
        <v/>
      </c>
      <c r="T2060" s="2" t="str">
        <f>IFERROR(IF($K2060="","",INDEX(リスト!$F:$F,MATCH($K2060,リスト!$E:$E,0))),"")</f>
        <v/>
      </c>
      <c r="U2060" s="2" t="str">
        <f>IF($B2060="","",RIGHT($G2060*1000+200+COUNTIF($G$2:$G2060,$G2060),9))</f>
        <v/>
      </c>
      <c r="V2060" s="2" t="str">
        <f>IF(OR($B2060="",設定!$I$15="",設定!$I$15="独立"),"",IF($M2060="","　－　",IF($L2060="",IF(設定!$I$15="所・名","　－　・"&amp;$M2060,IF(設定!$I$15="所/名","　－　 / "&amp;$M2060,IF(設定!$I$15="(所)名","(　－　) "&amp;$M2060,IF(設定!$I$15="名・所",$M2060&amp;"・　－　",IF(設定!$I$15="名/所",$M2060&amp;" / 　－　",IF(設定!$I$15="名(所)",$M2060&amp;"(　－　)")))))),IF(設定!$I$15="所・名",INDEX(リスト!$S$2:$S$48,MATCH($L2060,リスト!$R$2:$R$48,0))&amp;"・"&amp;$M2060,IF(設定!$I$15="所/名",INDEX(リスト!$S$2:$S$48,MATCH($L2060,リスト!$R$2:$R$48,0))&amp;" / "&amp;$M2060,IF(設定!$I$15="(所)名","("&amp;INDEX(リスト!$S$2:$S$48,MATCH($L2060,リスト!$R$2:$R$48,0))&amp;") "&amp;$M2060,IF(設定!$I$15="名・所",$M2060&amp;"・"&amp;INDEX(リスト!$S$2:$S$48,MATCH($L2060,リスト!$R$2:$R$48,0)),IF(設定!$I$15="名/所",$M2060&amp;" / "&amp;INDEX(リスト!$S$2:$S$48,MATCH($L2060,リスト!$R$2:$R$48,0)),IF(設定!$I$15="名(所)",$M2060&amp;" ("&amp;INDEX(リスト!$S$2:$S$48,MATCH($L2060,リスト!$R$2:$R$48,0))&amp;")")))))))))</f>
        <v/>
      </c>
    </row>
    <row r="2061" spans="15:22" x14ac:dyDescent="0.4">
      <c r="O2061" s="2" t="str">
        <f>IFERROR(IF($B2061="","",INDEX(所属情報!$E:$E,MATCH($A2061,所属情報!$A:$A,0))),"")</f>
        <v/>
      </c>
      <c r="P2061" s="2" t="str">
        <f t="shared" si="96"/>
        <v/>
      </c>
      <c r="Q2061" s="2" t="str">
        <f t="shared" si="97"/>
        <v/>
      </c>
      <c r="R2061" s="2" t="str">
        <f t="shared" si="98"/>
        <v/>
      </c>
      <c r="S2061" s="2" t="str">
        <f>IFERROR(IF($F2061="","",INDEX(リスト!$C:$C,MATCH($F2061,リスト!$B:$B,0))),"")</f>
        <v/>
      </c>
      <c r="T2061" s="2" t="str">
        <f>IFERROR(IF($K2061="","",INDEX(リスト!$F:$F,MATCH($K2061,リスト!$E:$E,0))),"")</f>
        <v/>
      </c>
      <c r="U2061" s="2" t="str">
        <f>IF($B2061="","",RIGHT($G2061*1000+200+COUNTIF($G$2:$G2061,$G2061),9))</f>
        <v/>
      </c>
      <c r="V2061" s="2" t="str">
        <f>IF(OR($B2061="",設定!$I$15="",設定!$I$15="独立"),"",IF($M2061="","　－　",IF($L2061="",IF(設定!$I$15="所・名","　－　・"&amp;$M2061,IF(設定!$I$15="所/名","　－　 / "&amp;$M2061,IF(設定!$I$15="(所)名","(　－　) "&amp;$M2061,IF(設定!$I$15="名・所",$M2061&amp;"・　－　",IF(設定!$I$15="名/所",$M2061&amp;" / 　－　",IF(設定!$I$15="名(所)",$M2061&amp;"(　－　)")))))),IF(設定!$I$15="所・名",INDEX(リスト!$S$2:$S$48,MATCH($L2061,リスト!$R$2:$R$48,0))&amp;"・"&amp;$M2061,IF(設定!$I$15="所/名",INDEX(リスト!$S$2:$S$48,MATCH($L2061,リスト!$R$2:$R$48,0))&amp;" / "&amp;$M2061,IF(設定!$I$15="(所)名","("&amp;INDEX(リスト!$S$2:$S$48,MATCH($L2061,リスト!$R$2:$R$48,0))&amp;") "&amp;$M2061,IF(設定!$I$15="名・所",$M2061&amp;"・"&amp;INDEX(リスト!$S$2:$S$48,MATCH($L2061,リスト!$R$2:$R$48,0)),IF(設定!$I$15="名/所",$M2061&amp;" / "&amp;INDEX(リスト!$S$2:$S$48,MATCH($L2061,リスト!$R$2:$R$48,0)),IF(設定!$I$15="名(所)",$M2061&amp;" ("&amp;INDEX(リスト!$S$2:$S$48,MATCH($L2061,リスト!$R$2:$R$48,0))&amp;")")))))))))</f>
        <v/>
      </c>
    </row>
    <row r="2062" spans="15:22" x14ac:dyDescent="0.4">
      <c r="O2062" s="2" t="str">
        <f>IFERROR(IF($B2062="","",INDEX(所属情報!$E:$E,MATCH($A2062,所属情報!$A:$A,0))),"")</f>
        <v/>
      </c>
      <c r="P2062" s="2" t="str">
        <f t="shared" si="96"/>
        <v/>
      </c>
      <c r="Q2062" s="2" t="str">
        <f t="shared" si="97"/>
        <v/>
      </c>
      <c r="R2062" s="2" t="str">
        <f t="shared" si="98"/>
        <v/>
      </c>
      <c r="S2062" s="2" t="str">
        <f>IFERROR(IF($F2062="","",INDEX(リスト!$C:$C,MATCH($F2062,リスト!$B:$B,0))),"")</f>
        <v/>
      </c>
      <c r="T2062" s="2" t="str">
        <f>IFERROR(IF($K2062="","",INDEX(リスト!$F:$F,MATCH($K2062,リスト!$E:$E,0))),"")</f>
        <v/>
      </c>
      <c r="U2062" s="2" t="str">
        <f>IF($B2062="","",RIGHT($G2062*1000+200+COUNTIF($G$2:$G2062,$G2062),9))</f>
        <v/>
      </c>
      <c r="V2062" s="2" t="str">
        <f>IF(OR($B2062="",設定!$I$15="",設定!$I$15="独立"),"",IF($M2062="","　－　",IF($L2062="",IF(設定!$I$15="所・名","　－　・"&amp;$M2062,IF(設定!$I$15="所/名","　－　 / "&amp;$M2062,IF(設定!$I$15="(所)名","(　－　) "&amp;$M2062,IF(設定!$I$15="名・所",$M2062&amp;"・　－　",IF(設定!$I$15="名/所",$M2062&amp;" / 　－　",IF(設定!$I$15="名(所)",$M2062&amp;"(　－　)")))))),IF(設定!$I$15="所・名",INDEX(リスト!$S$2:$S$48,MATCH($L2062,リスト!$R$2:$R$48,0))&amp;"・"&amp;$M2062,IF(設定!$I$15="所/名",INDEX(リスト!$S$2:$S$48,MATCH($L2062,リスト!$R$2:$R$48,0))&amp;" / "&amp;$M2062,IF(設定!$I$15="(所)名","("&amp;INDEX(リスト!$S$2:$S$48,MATCH($L2062,リスト!$R$2:$R$48,0))&amp;") "&amp;$M2062,IF(設定!$I$15="名・所",$M2062&amp;"・"&amp;INDEX(リスト!$S$2:$S$48,MATCH($L2062,リスト!$R$2:$R$48,0)),IF(設定!$I$15="名/所",$M2062&amp;" / "&amp;INDEX(リスト!$S$2:$S$48,MATCH($L2062,リスト!$R$2:$R$48,0)),IF(設定!$I$15="名(所)",$M2062&amp;" ("&amp;INDEX(リスト!$S$2:$S$48,MATCH($L2062,リスト!$R$2:$R$48,0))&amp;")")))))))))</f>
        <v/>
      </c>
    </row>
    <row r="2063" spans="15:22" x14ac:dyDescent="0.4">
      <c r="O2063" s="2" t="str">
        <f>IFERROR(IF($B2063="","",INDEX(所属情報!$E:$E,MATCH($A2063,所属情報!$A:$A,0))),"")</f>
        <v/>
      </c>
      <c r="P2063" s="2" t="str">
        <f t="shared" si="96"/>
        <v/>
      </c>
      <c r="Q2063" s="2" t="str">
        <f t="shared" si="97"/>
        <v/>
      </c>
      <c r="R2063" s="2" t="str">
        <f t="shared" si="98"/>
        <v/>
      </c>
      <c r="S2063" s="2" t="str">
        <f>IFERROR(IF($F2063="","",INDEX(リスト!$C:$C,MATCH($F2063,リスト!$B:$B,0))),"")</f>
        <v/>
      </c>
      <c r="T2063" s="2" t="str">
        <f>IFERROR(IF($K2063="","",INDEX(リスト!$F:$F,MATCH($K2063,リスト!$E:$E,0))),"")</f>
        <v/>
      </c>
      <c r="U2063" s="2" t="str">
        <f>IF($B2063="","",RIGHT($G2063*1000+200+COUNTIF($G$2:$G2063,$G2063),9))</f>
        <v/>
      </c>
      <c r="V2063" s="2" t="str">
        <f>IF(OR($B2063="",設定!$I$15="",設定!$I$15="独立"),"",IF($M2063="","　－　",IF($L2063="",IF(設定!$I$15="所・名","　－　・"&amp;$M2063,IF(設定!$I$15="所/名","　－　 / "&amp;$M2063,IF(設定!$I$15="(所)名","(　－　) "&amp;$M2063,IF(設定!$I$15="名・所",$M2063&amp;"・　－　",IF(設定!$I$15="名/所",$M2063&amp;" / 　－　",IF(設定!$I$15="名(所)",$M2063&amp;"(　－　)")))))),IF(設定!$I$15="所・名",INDEX(リスト!$S$2:$S$48,MATCH($L2063,リスト!$R$2:$R$48,0))&amp;"・"&amp;$M2063,IF(設定!$I$15="所/名",INDEX(リスト!$S$2:$S$48,MATCH($L2063,リスト!$R$2:$R$48,0))&amp;" / "&amp;$M2063,IF(設定!$I$15="(所)名","("&amp;INDEX(リスト!$S$2:$S$48,MATCH($L2063,リスト!$R$2:$R$48,0))&amp;") "&amp;$M2063,IF(設定!$I$15="名・所",$M2063&amp;"・"&amp;INDEX(リスト!$S$2:$S$48,MATCH($L2063,リスト!$R$2:$R$48,0)),IF(設定!$I$15="名/所",$M2063&amp;" / "&amp;INDEX(リスト!$S$2:$S$48,MATCH($L2063,リスト!$R$2:$R$48,0)),IF(設定!$I$15="名(所)",$M2063&amp;" ("&amp;INDEX(リスト!$S$2:$S$48,MATCH($L2063,リスト!$R$2:$R$48,0))&amp;")")))))))))</f>
        <v/>
      </c>
    </row>
    <row r="2064" spans="15:22" x14ac:dyDescent="0.4">
      <c r="O2064" s="2" t="str">
        <f>IFERROR(IF($B2064="","",INDEX(所属情報!$E:$E,MATCH($A2064,所属情報!$A:$A,0))),"")</f>
        <v/>
      </c>
      <c r="P2064" s="2" t="str">
        <f t="shared" si="96"/>
        <v/>
      </c>
      <c r="Q2064" s="2" t="str">
        <f t="shared" si="97"/>
        <v/>
      </c>
      <c r="R2064" s="2" t="str">
        <f t="shared" si="98"/>
        <v/>
      </c>
      <c r="S2064" s="2" t="str">
        <f>IFERROR(IF($F2064="","",INDEX(リスト!$C:$C,MATCH($F2064,リスト!$B:$B,0))),"")</f>
        <v/>
      </c>
      <c r="T2064" s="2" t="str">
        <f>IFERROR(IF($K2064="","",INDEX(リスト!$F:$F,MATCH($K2064,リスト!$E:$E,0))),"")</f>
        <v/>
      </c>
      <c r="U2064" s="2" t="str">
        <f>IF($B2064="","",RIGHT($G2064*1000+200+COUNTIF($G$2:$G2064,$G2064),9))</f>
        <v/>
      </c>
      <c r="V2064" s="2" t="str">
        <f>IF(OR($B2064="",設定!$I$15="",設定!$I$15="独立"),"",IF($M2064="","　－　",IF($L2064="",IF(設定!$I$15="所・名","　－　・"&amp;$M2064,IF(設定!$I$15="所/名","　－　 / "&amp;$M2064,IF(設定!$I$15="(所)名","(　－　) "&amp;$M2064,IF(設定!$I$15="名・所",$M2064&amp;"・　－　",IF(設定!$I$15="名/所",$M2064&amp;" / 　－　",IF(設定!$I$15="名(所)",$M2064&amp;"(　－　)")))))),IF(設定!$I$15="所・名",INDEX(リスト!$S$2:$S$48,MATCH($L2064,リスト!$R$2:$R$48,0))&amp;"・"&amp;$M2064,IF(設定!$I$15="所/名",INDEX(リスト!$S$2:$S$48,MATCH($L2064,リスト!$R$2:$R$48,0))&amp;" / "&amp;$M2064,IF(設定!$I$15="(所)名","("&amp;INDEX(リスト!$S$2:$S$48,MATCH($L2064,リスト!$R$2:$R$48,0))&amp;") "&amp;$M2064,IF(設定!$I$15="名・所",$M2064&amp;"・"&amp;INDEX(リスト!$S$2:$S$48,MATCH($L2064,リスト!$R$2:$R$48,0)),IF(設定!$I$15="名/所",$M2064&amp;" / "&amp;INDEX(リスト!$S$2:$S$48,MATCH($L2064,リスト!$R$2:$R$48,0)),IF(設定!$I$15="名(所)",$M2064&amp;" ("&amp;INDEX(リスト!$S$2:$S$48,MATCH($L2064,リスト!$R$2:$R$48,0))&amp;")")))))))))</f>
        <v/>
      </c>
    </row>
    <row r="2065" spans="15:22" x14ac:dyDescent="0.4">
      <c r="O2065" s="2" t="str">
        <f>IFERROR(IF($B2065="","",INDEX(所属情報!$E:$E,MATCH($A2065,所属情報!$A:$A,0))),"")</f>
        <v/>
      </c>
      <c r="P2065" s="2" t="str">
        <f t="shared" si="96"/>
        <v/>
      </c>
      <c r="Q2065" s="2" t="str">
        <f t="shared" si="97"/>
        <v/>
      </c>
      <c r="R2065" s="2" t="str">
        <f t="shared" si="98"/>
        <v/>
      </c>
      <c r="S2065" s="2" t="str">
        <f>IFERROR(IF($F2065="","",INDEX(リスト!$C:$C,MATCH($F2065,リスト!$B:$B,0))),"")</f>
        <v/>
      </c>
      <c r="T2065" s="2" t="str">
        <f>IFERROR(IF($K2065="","",INDEX(リスト!$F:$F,MATCH($K2065,リスト!$E:$E,0))),"")</f>
        <v/>
      </c>
      <c r="U2065" s="2" t="str">
        <f>IF($B2065="","",RIGHT($G2065*1000+200+COUNTIF($G$2:$G2065,$G2065),9))</f>
        <v/>
      </c>
      <c r="V2065" s="2" t="str">
        <f>IF(OR($B2065="",設定!$I$15="",設定!$I$15="独立"),"",IF($M2065="","　－　",IF($L2065="",IF(設定!$I$15="所・名","　－　・"&amp;$M2065,IF(設定!$I$15="所/名","　－　 / "&amp;$M2065,IF(設定!$I$15="(所)名","(　－　) "&amp;$M2065,IF(設定!$I$15="名・所",$M2065&amp;"・　－　",IF(設定!$I$15="名/所",$M2065&amp;" / 　－　",IF(設定!$I$15="名(所)",$M2065&amp;"(　－　)")))))),IF(設定!$I$15="所・名",INDEX(リスト!$S$2:$S$48,MATCH($L2065,リスト!$R$2:$R$48,0))&amp;"・"&amp;$M2065,IF(設定!$I$15="所/名",INDEX(リスト!$S$2:$S$48,MATCH($L2065,リスト!$R$2:$R$48,0))&amp;" / "&amp;$M2065,IF(設定!$I$15="(所)名","("&amp;INDEX(リスト!$S$2:$S$48,MATCH($L2065,リスト!$R$2:$R$48,0))&amp;") "&amp;$M2065,IF(設定!$I$15="名・所",$M2065&amp;"・"&amp;INDEX(リスト!$S$2:$S$48,MATCH($L2065,リスト!$R$2:$R$48,0)),IF(設定!$I$15="名/所",$M2065&amp;" / "&amp;INDEX(リスト!$S$2:$S$48,MATCH($L2065,リスト!$R$2:$R$48,0)),IF(設定!$I$15="名(所)",$M2065&amp;" ("&amp;INDEX(リスト!$S$2:$S$48,MATCH($L2065,リスト!$R$2:$R$48,0))&amp;")")))))))))</f>
        <v/>
      </c>
    </row>
    <row r="2066" spans="15:22" x14ac:dyDescent="0.4">
      <c r="O2066" s="2" t="str">
        <f>IFERROR(IF($B2066="","",INDEX(所属情報!$E:$E,MATCH($A2066,所属情報!$A:$A,0))),"")</f>
        <v/>
      </c>
      <c r="P2066" s="2" t="str">
        <f t="shared" si="96"/>
        <v/>
      </c>
      <c r="Q2066" s="2" t="str">
        <f t="shared" si="97"/>
        <v/>
      </c>
      <c r="R2066" s="2" t="str">
        <f t="shared" si="98"/>
        <v/>
      </c>
      <c r="S2066" s="2" t="str">
        <f>IFERROR(IF($F2066="","",INDEX(リスト!$C:$C,MATCH($F2066,リスト!$B:$B,0))),"")</f>
        <v/>
      </c>
      <c r="T2066" s="2" t="str">
        <f>IFERROR(IF($K2066="","",INDEX(リスト!$F:$F,MATCH($K2066,リスト!$E:$E,0))),"")</f>
        <v/>
      </c>
      <c r="U2066" s="2" t="str">
        <f>IF($B2066="","",RIGHT($G2066*1000+200+COUNTIF($G$2:$G2066,$G2066),9))</f>
        <v/>
      </c>
      <c r="V2066" s="2" t="str">
        <f>IF(OR($B2066="",設定!$I$15="",設定!$I$15="独立"),"",IF($M2066="","　－　",IF($L2066="",IF(設定!$I$15="所・名","　－　・"&amp;$M2066,IF(設定!$I$15="所/名","　－　 / "&amp;$M2066,IF(設定!$I$15="(所)名","(　－　) "&amp;$M2066,IF(設定!$I$15="名・所",$M2066&amp;"・　－　",IF(設定!$I$15="名/所",$M2066&amp;" / 　－　",IF(設定!$I$15="名(所)",$M2066&amp;"(　－　)")))))),IF(設定!$I$15="所・名",INDEX(リスト!$S$2:$S$48,MATCH($L2066,リスト!$R$2:$R$48,0))&amp;"・"&amp;$M2066,IF(設定!$I$15="所/名",INDEX(リスト!$S$2:$S$48,MATCH($L2066,リスト!$R$2:$R$48,0))&amp;" / "&amp;$M2066,IF(設定!$I$15="(所)名","("&amp;INDEX(リスト!$S$2:$S$48,MATCH($L2066,リスト!$R$2:$R$48,0))&amp;") "&amp;$M2066,IF(設定!$I$15="名・所",$M2066&amp;"・"&amp;INDEX(リスト!$S$2:$S$48,MATCH($L2066,リスト!$R$2:$R$48,0)),IF(設定!$I$15="名/所",$M2066&amp;" / "&amp;INDEX(リスト!$S$2:$S$48,MATCH($L2066,リスト!$R$2:$R$48,0)),IF(設定!$I$15="名(所)",$M2066&amp;" ("&amp;INDEX(リスト!$S$2:$S$48,MATCH($L2066,リスト!$R$2:$R$48,0))&amp;")")))))))))</f>
        <v/>
      </c>
    </row>
    <row r="2067" spans="15:22" x14ac:dyDescent="0.4">
      <c r="O2067" s="2" t="str">
        <f>IFERROR(IF($B2067="","",INDEX(所属情報!$E:$E,MATCH($A2067,所属情報!$A:$A,0))),"")</f>
        <v/>
      </c>
      <c r="P2067" s="2" t="str">
        <f t="shared" si="96"/>
        <v/>
      </c>
      <c r="Q2067" s="2" t="str">
        <f t="shared" si="97"/>
        <v/>
      </c>
      <c r="R2067" s="2" t="str">
        <f t="shared" si="98"/>
        <v/>
      </c>
      <c r="S2067" s="2" t="str">
        <f>IFERROR(IF($F2067="","",INDEX(リスト!$C:$C,MATCH($F2067,リスト!$B:$B,0))),"")</f>
        <v/>
      </c>
      <c r="T2067" s="2" t="str">
        <f>IFERROR(IF($K2067="","",INDEX(リスト!$F:$F,MATCH($K2067,リスト!$E:$E,0))),"")</f>
        <v/>
      </c>
      <c r="U2067" s="2" t="str">
        <f>IF($B2067="","",RIGHT($G2067*1000+200+COUNTIF($G$2:$G2067,$G2067),9))</f>
        <v/>
      </c>
      <c r="V2067" s="2" t="str">
        <f>IF(OR($B2067="",設定!$I$15="",設定!$I$15="独立"),"",IF($M2067="","　－　",IF($L2067="",IF(設定!$I$15="所・名","　－　・"&amp;$M2067,IF(設定!$I$15="所/名","　－　 / "&amp;$M2067,IF(設定!$I$15="(所)名","(　－　) "&amp;$M2067,IF(設定!$I$15="名・所",$M2067&amp;"・　－　",IF(設定!$I$15="名/所",$M2067&amp;" / 　－　",IF(設定!$I$15="名(所)",$M2067&amp;"(　－　)")))))),IF(設定!$I$15="所・名",INDEX(リスト!$S$2:$S$48,MATCH($L2067,リスト!$R$2:$R$48,0))&amp;"・"&amp;$M2067,IF(設定!$I$15="所/名",INDEX(リスト!$S$2:$S$48,MATCH($L2067,リスト!$R$2:$R$48,0))&amp;" / "&amp;$M2067,IF(設定!$I$15="(所)名","("&amp;INDEX(リスト!$S$2:$S$48,MATCH($L2067,リスト!$R$2:$R$48,0))&amp;") "&amp;$M2067,IF(設定!$I$15="名・所",$M2067&amp;"・"&amp;INDEX(リスト!$S$2:$S$48,MATCH($L2067,リスト!$R$2:$R$48,0)),IF(設定!$I$15="名/所",$M2067&amp;" / "&amp;INDEX(リスト!$S$2:$S$48,MATCH($L2067,リスト!$R$2:$R$48,0)),IF(設定!$I$15="名(所)",$M2067&amp;" ("&amp;INDEX(リスト!$S$2:$S$48,MATCH($L2067,リスト!$R$2:$R$48,0))&amp;")")))))))))</f>
        <v/>
      </c>
    </row>
    <row r="2068" spans="15:22" x14ac:dyDescent="0.4">
      <c r="O2068" s="2" t="str">
        <f>IFERROR(IF($B2068="","",INDEX(所属情報!$E:$E,MATCH($A2068,所属情報!$A:$A,0))),"")</f>
        <v/>
      </c>
      <c r="P2068" s="2" t="str">
        <f t="shared" si="96"/>
        <v/>
      </c>
      <c r="Q2068" s="2" t="str">
        <f t="shared" si="97"/>
        <v/>
      </c>
      <c r="R2068" s="2" t="str">
        <f t="shared" si="98"/>
        <v/>
      </c>
      <c r="S2068" s="2" t="str">
        <f>IFERROR(IF($F2068="","",INDEX(リスト!$C:$C,MATCH($F2068,リスト!$B:$B,0))),"")</f>
        <v/>
      </c>
      <c r="T2068" s="2" t="str">
        <f>IFERROR(IF($K2068="","",INDEX(リスト!$F:$F,MATCH($K2068,リスト!$E:$E,0))),"")</f>
        <v/>
      </c>
      <c r="U2068" s="2" t="str">
        <f>IF($B2068="","",RIGHT($G2068*1000+200+COUNTIF($G$2:$G2068,$G2068),9))</f>
        <v/>
      </c>
      <c r="V2068" s="2" t="str">
        <f>IF(OR($B2068="",設定!$I$15="",設定!$I$15="独立"),"",IF($M2068="","　－　",IF($L2068="",IF(設定!$I$15="所・名","　－　・"&amp;$M2068,IF(設定!$I$15="所/名","　－　 / "&amp;$M2068,IF(設定!$I$15="(所)名","(　－　) "&amp;$M2068,IF(設定!$I$15="名・所",$M2068&amp;"・　－　",IF(設定!$I$15="名/所",$M2068&amp;" / 　－　",IF(設定!$I$15="名(所)",$M2068&amp;"(　－　)")))))),IF(設定!$I$15="所・名",INDEX(リスト!$S$2:$S$48,MATCH($L2068,リスト!$R$2:$R$48,0))&amp;"・"&amp;$M2068,IF(設定!$I$15="所/名",INDEX(リスト!$S$2:$S$48,MATCH($L2068,リスト!$R$2:$R$48,0))&amp;" / "&amp;$M2068,IF(設定!$I$15="(所)名","("&amp;INDEX(リスト!$S$2:$S$48,MATCH($L2068,リスト!$R$2:$R$48,0))&amp;") "&amp;$M2068,IF(設定!$I$15="名・所",$M2068&amp;"・"&amp;INDEX(リスト!$S$2:$S$48,MATCH($L2068,リスト!$R$2:$R$48,0)),IF(設定!$I$15="名/所",$M2068&amp;" / "&amp;INDEX(リスト!$S$2:$S$48,MATCH($L2068,リスト!$R$2:$R$48,0)),IF(設定!$I$15="名(所)",$M2068&amp;" ("&amp;INDEX(リスト!$S$2:$S$48,MATCH($L2068,リスト!$R$2:$R$48,0))&amp;")")))))))))</f>
        <v/>
      </c>
    </row>
    <row r="2069" spans="15:22" x14ac:dyDescent="0.4">
      <c r="O2069" s="2" t="str">
        <f>IFERROR(IF($B2069="","",INDEX(所属情報!$E:$E,MATCH($A2069,所属情報!$A:$A,0))),"")</f>
        <v/>
      </c>
      <c r="P2069" s="2" t="str">
        <f t="shared" si="96"/>
        <v/>
      </c>
      <c r="Q2069" s="2" t="str">
        <f t="shared" si="97"/>
        <v/>
      </c>
      <c r="R2069" s="2" t="str">
        <f t="shared" si="98"/>
        <v/>
      </c>
      <c r="S2069" s="2" t="str">
        <f>IFERROR(IF($F2069="","",INDEX(リスト!$C:$C,MATCH($F2069,リスト!$B:$B,0))),"")</f>
        <v/>
      </c>
      <c r="T2069" s="2" t="str">
        <f>IFERROR(IF($K2069="","",INDEX(リスト!$F:$F,MATCH($K2069,リスト!$E:$E,0))),"")</f>
        <v/>
      </c>
      <c r="U2069" s="2" t="str">
        <f>IF($B2069="","",RIGHT($G2069*1000+200+COUNTIF($G$2:$G2069,$G2069),9))</f>
        <v/>
      </c>
      <c r="V2069" s="2" t="str">
        <f>IF(OR($B2069="",設定!$I$15="",設定!$I$15="独立"),"",IF($M2069="","　－　",IF($L2069="",IF(設定!$I$15="所・名","　－　・"&amp;$M2069,IF(設定!$I$15="所/名","　－　 / "&amp;$M2069,IF(設定!$I$15="(所)名","(　－　) "&amp;$M2069,IF(設定!$I$15="名・所",$M2069&amp;"・　－　",IF(設定!$I$15="名/所",$M2069&amp;" / 　－　",IF(設定!$I$15="名(所)",$M2069&amp;"(　－　)")))))),IF(設定!$I$15="所・名",INDEX(リスト!$S$2:$S$48,MATCH($L2069,リスト!$R$2:$R$48,0))&amp;"・"&amp;$M2069,IF(設定!$I$15="所/名",INDEX(リスト!$S$2:$S$48,MATCH($L2069,リスト!$R$2:$R$48,0))&amp;" / "&amp;$M2069,IF(設定!$I$15="(所)名","("&amp;INDEX(リスト!$S$2:$S$48,MATCH($L2069,リスト!$R$2:$R$48,0))&amp;") "&amp;$M2069,IF(設定!$I$15="名・所",$M2069&amp;"・"&amp;INDEX(リスト!$S$2:$S$48,MATCH($L2069,リスト!$R$2:$R$48,0)),IF(設定!$I$15="名/所",$M2069&amp;" / "&amp;INDEX(リスト!$S$2:$S$48,MATCH($L2069,リスト!$R$2:$R$48,0)),IF(設定!$I$15="名(所)",$M2069&amp;" ("&amp;INDEX(リスト!$S$2:$S$48,MATCH($L2069,リスト!$R$2:$R$48,0))&amp;")")))))))))</f>
        <v/>
      </c>
    </row>
    <row r="2070" spans="15:22" x14ac:dyDescent="0.4">
      <c r="O2070" s="2" t="str">
        <f>IFERROR(IF($B2070="","",INDEX(所属情報!$E:$E,MATCH($A2070,所属情報!$A:$A,0))),"")</f>
        <v/>
      </c>
      <c r="P2070" s="2" t="str">
        <f t="shared" si="96"/>
        <v/>
      </c>
      <c r="Q2070" s="2" t="str">
        <f t="shared" si="97"/>
        <v/>
      </c>
      <c r="R2070" s="2" t="str">
        <f t="shared" si="98"/>
        <v/>
      </c>
      <c r="S2070" s="2" t="str">
        <f>IFERROR(IF($F2070="","",INDEX(リスト!$C:$C,MATCH($F2070,リスト!$B:$B,0))),"")</f>
        <v/>
      </c>
      <c r="T2070" s="2" t="str">
        <f>IFERROR(IF($K2070="","",INDEX(リスト!$F:$F,MATCH($K2070,リスト!$E:$E,0))),"")</f>
        <v/>
      </c>
      <c r="U2070" s="2" t="str">
        <f>IF($B2070="","",RIGHT($G2070*1000+200+COUNTIF($G$2:$G2070,$G2070),9))</f>
        <v/>
      </c>
      <c r="V2070" s="2" t="str">
        <f>IF(OR($B2070="",設定!$I$15="",設定!$I$15="独立"),"",IF($M2070="","　－　",IF($L2070="",IF(設定!$I$15="所・名","　－　・"&amp;$M2070,IF(設定!$I$15="所/名","　－　 / "&amp;$M2070,IF(設定!$I$15="(所)名","(　－　) "&amp;$M2070,IF(設定!$I$15="名・所",$M2070&amp;"・　－　",IF(設定!$I$15="名/所",$M2070&amp;" / 　－　",IF(設定!$I$15="名(所)",$M2070&amp;"(　－　)")))))),IF(設定!$I$15="所・名",INDEX(リスト!$S$2:$S$48,MATCH($L2070,リスト!$R$2:$R$48,0))&amp;"・"&amp;$M2070,IF(設定!$I$15="所/名",INDEX(リスト!$S$2:$S$48,MATCH($L2070,リスト!$R$2:$R$48,0))&amp;" / "&amp;$M2070,IF(設定!$I$15="(所)名","("&amp;INDEX(リスト!$S$2:$S$48,MATCH($L2070,リスト!$R$2:$R$48,0))&amp;") "&amp;$M2070,IF(設定!$I$15="名・所",$M2070&amp;"・"&amp;INDEX(リスト!$S$2:$S$48,MATCH($L2070,リスト!$R$2:$R$48,0)),IF(設定!$I$15="名/所",$M2070&amp;" / "&amp;INDEX(リスト!$S$2:$S$48,MATCH($L2070,リスト!$R$2:$R$48,0)),IF(設定!$I$15="名(所)",$M2070&amp;" ("&amp;INDEX(リスト!$S$2:$S$48,MATCH($L2070,リスト!$R$2:$R$48,0))&amp;")")))))))))</f>
        <v/>
      </c>
    </row>
    <row r="2071" spans="15:22" x14ac:dyDescent="0.4">
      <c r="O2071" s="2" t="str">
        <f>IFERROR(IF($B2071="","",INDEX(所属情報!$E:$E,MATCH($A2071,所属情報!$A:$A,0))),"")</f>
        <v/>
      </c>
      <c r="P2071" s="2" t="str">
        <f t="shared" si="96"/>
        <v/>
      </c>
      <c r="Q2071" s="2" t="str">
        <f t="shared" si="97"/>
        <v/>
      </c>
      <c r="R2071" s="2" t="str">
        <f t="shared" si="98"/>
        <v/>
      </c>
      <c r="S2071" s="2" t="str">
        <f>IFERROR(IF($F2071="","",INDEX(リスト!$C:$C,MATCH($F2071,リスト!$B:$B,0))),"")</f>
        <v/>
      </c>
      <c r="T2071" s="2" t="str">
        <f>IFERROR(IF($K2071="","",INDEX(リスト!$F:$F,MATCH($K2071,リスト!$E:$E,0))),"")</f>
        <v/>
      </c>
      <c r="U2071" s="2" t="str">
        <f>IF($B2071="","",RIGHT($G2071*1000+200+COUNTIF($G$2:$G2071,$G2071),9))</f>
        <v/>
      </c>
      <c r="V2071" s="2" t="str">
        <f>IF(OR($B2071="",設定!$I$15="",設定!$I$15="独立"),"",IF($M2071="","　－　",IF($L2071="",IF(設定!$I$15="所・名","　－　・"&amp;$M2071,IF(設定!$I$15="所/名","　－　 / "&amp;$M2071,IF(設定!$I$15="(所)名","(　－　) "&amp;$M2071,IF(設定!$I$15="名・所",$M2071&amp;"・　－　",IF(設定!$I$15="名/所",$M2071&amp;" / 　－　",IF(設定!$I$15="名(所)",$M2071&amp;"(　－　)")))))),IF(設定!$I$15="所・名",INDEX(リスト!$S$2:$S$48,MATCH($L2071,リスト!$R$2:$R$48,0))&amp;"・"&amp;$M2071,IF(設定!$I$15="所/名",INDEX(リスト!$S$2:$S$48,MATCH($L2071,リスト!$R$2:$R$48,0))&amp;" / "&amp;$M2071,IF(設定!$I$15="(所)名","("&amp;INDEX(リスト!$S$2:$S$48,MATCH($L2071,リスト!$R$2:$R$48,0))&amp;") "&amp;$M2071,IF(設定!$I$15="名・所",$M2071&amp;"・"&amp;INDEX(リスト!$S$2:$S$48,MATCH($L2071,リスト!$R$2:$R$48,0)),IF(設定!$I$15="名/所",$M2071&amp;" / "&amp;INDEX(リスト!$S$2:$S$48,MATCH($L2071,リスト!$R$2:$R$48,0)),IF(設定!$I$15="名(所)",$M2071&amp;" ("&amp;INDEX(リスト!$S$2:$S$48,MATCH($L2071,リスト!$R$2:$R$48,0))&amp;")")))))))))</f>
        <v/>
      </c>
    </row>
    <row r="2072" spans="15:22" x14ac:dyDescent="0.4">
      <c r="O2072" s="2" t="str">
        <f>IFERROR(IF($B2072="","",INDEX(所属情報!$E:$E,MATCH($A2072,所属情報!$A:$A,0))),"")</f>
        <v/>
      </c>
      <c r="P2072" s="2" t="str">
        <f t="shared" si="96"/>
        <v/>
      </c>
      <c r="Q2072" s="2" t="str">
        <f t="shared" si="97"/>
        <v/>
      </c>
      <c r="R2072" s="2" t="str">
        <f t="shared" si="98"/>
        <v/>
      </c>
      <c r="S2072" s="2" t="str">
        <f>IFERROR(IF($F2072="","",INDEX(リスト!$C:$C,MATCH($F2072,リスト!$B:$B,0))),"")</f>
        <v/>
      </c>
      <c r="T2072" s="2" t="str">
        <f>IFERROR(IF($K2072="","",INDEX(リスト!$F:$F,MATCH($K2072,リスト!$E:$E,0))),"")</f>
        <v/>
      </c>
      <c r="U2072" s="2" t="str">
        <f>IF($B2072="","",RIGHT($G2072*1000+200+COUNTIF($G$2:$G2072,$G2072),9))</f>
        <v/>
      </c>
      <c r="V2072" s="2" t="str">
        <f>IF(OR($B2072="",設定!$I$15="",設定!$I$15="独立"),"",IF($M2072="","　－　",IF($L2072="",IF(設定!$I$15="所・名","　－　・"&amp;$M2072,IF(設定!$I$15="所/名","　－　 / "&amp;$M2072,IF(設定!$I$15="(所)名","(　－　) "&amp;$M2072,IF(設定!$I$15="名・所",$M2072&amp;"・　－　",IF(設定!$I$15="名/所",$M2072&amp;" / 　－　",IF(設定!$I$15="名(所)",$M2072&amp;"(　－　)")))))),IF(設定!$I$15="所・名",INDEX(リスト!$S$2:$S$48,MATCH($L2072,リスト!$R$2:$R$48,0))&amp;"・"&amp;$M2072,IF(設定!$I$15="所/名",INDEX(リスト!$S$2:$S$48,MATCH($L2072,リスト!$R$2:$R$48,0))&amp;" / "&amp;$M2072,IF(設定!$I$15="(所)名","("&amp;INDEX(リスト!$S$2:$S$48,MATCH($L2072,リスト!$R$2:$R$48,0))&amp;") "&amp;$M2072,IF(設定!$I$15="名・所",$M2072&amp;"・"&amp;INDEX(リスト!$S$2:$S$48,MATCH($L2072,リスト!$R$2:$R$48,0)),IF(設定!$I$15="名/所",$M2072&amp;" / "&amp;INDEX(リスト!$S$2:$S$48,MATCH($L2072,リスト!$R$2:$R$48,0)),IF(設定!$I$15="名(所)",$M2072&amp;" ("&amp;INDEX(リスト!$S$2:$S$48,MATCH($L2072,リスト!$R$2:$R$48,0))&amp;")")))))))))</f>
        <v/>
      </c>
    </row>
    <row r="2073" spans="15:22" x14ac:dyDescent="0.4">
      <c r="O2073" s="2" t="str">
        <f>IFERROR(IF($B2073="","",INDEX(所属情報!$E:$E,MATCH($A2073,所属情報!$A:$A,0))),"")</f>
        <v/>
      </c>
      <c r="P2073" s="2" t="str">
        <f t="shared" si="96"/>
        <v/>
      </c>
      <c r="Q2073" s="2" t="str">
        <f t="shared" si="97"/>
        <v/>
      </c>
      <c r="R2073" s="2" t="str">
        <f t="shared" si="98"/>
        <v/>
      </c>
      <c r="S2073" s="2" t="str">
        <f>IFERROR(IF($F2073="","",INDEX(リスト!$C:$C,MATCH($F2073,リスト!$B:$B,0))),"")</f>
        <v/>
      </c>
      <c r="T2073" s="2" t="str">
        <f>IFERROR(IF($K2073="","",INDEX(リスト!$F:$F,MATCH($K2073,リスト!$E:$E,0))),"")</f>
        <v/>
      </c>
      <c r="U2073" s="2" t="str">
        <f>IF($B2073="","",RIGHT($G2073*1000+200+COUNTIF($G$2:$G2073,$G2073),9))</f>
        <v/>
      </c>
      <c r="V2073" s="2" t="str">
        <f>IF(OR($B2073="",設定!$I$15="",設定!$I$15="独立"),"",IF($M2073="","　－　",IF($L2073="",IF(設定!$I$15="所・名","　－　・"&amp;$M2073,IF(設定!$I$15="所/名","　－　 / "&amp;$M2073,IF(設定!$I$15="(所)名","(　－　) "&amp;$M2073,IF(設定!$I$15="名・所",$M2073&amp;"・　－　",IF(設定!$I$15="名/所",$M2073&amp;" / 　－　",IF(設定!$I$15="名(所)",$M2073&amp;"(　－　)")))))),IF(設定!$I$15="所・名",INDEX(リスト!$S$2:$S$48,MATCH($L2073,リスト!$R$2:$R$48,0))&amp;"・"&amp;$M2073,IF(設定!$I$15="所/名",INDEX(リスト!$S$2:$S$48,MATCH($L2073,リスト!$R$2:$R$48,0))&amp;" / "&amp;$M2073,IF(設定!$I$15="(所)名","("&amp;INDEX(リスト!$S$2:$S$48,MATCH($L2073,リスト!$R$2:$R$48,0))&amp;") "&amp;$M2073,IF(設定!$I$15="名・所",$M2073&amp;"・"&amp;INDEX(リスト!$S$2:$S$48,MATCH($L2073,リスト!$R$2:$R$48,0)),IF(設定!$I$15="名/所",$M2073&amp;" / "&amp;INDEX(リスト!$S$2:$S$48,MATCH($L2073,リスト!$R$2:$R$48,0)),IF(設定!$I$15="名(所)",$M2073&amp;" ("&amp;INDEX(リスト!$S$2:$S$48,MATCH($L2073,リスト!$R$2:$R$48,0))&amp;")")))))))))</f>
        <v/>
      </c>
    </row>
    <row r="2074" spans="15:22" x14ac:dyDescent="0.4">
      <c r="O2074" s="2" t="str">
        <f>IFERROR(IF($B2074="","",INDEX(所属情報!$E:$E,MATCH($A2074,所属情報!$A:$A,0))),"")</f>
        <v/>
      </c>
      <c r="P2074" s="2" t="str">
        <f t="shared" si="96"/>
        <v/>
      </c>
      <c r="Q2074" s="2" t="str">
        <f t="shared" si="97"/>
        <v/>
      </c>
      <c r="R2074" s="2" t="str">
        <f t="shared" si="98"/>
        <v/>
      </c>
      <c r="S2074" s="2" t="str">
        <f>IFERROR(IF($F2074="","",INDEX(リスト!$C:$C,MATCH($F2074,リスト!$B:$B,0))),"")</f>
        <v/>
      </c>
      <c r="T2074" s="2" t="str">
        <f>IFERROR(IF($K2074="","",INDEX(リスト!$F:$F,MATCH($K2074,リスト!$E:$E,0))),"")</f>
        <v/>
      </c>
      <c r="U2074" s="2" t="str">
        <f>IF($B2074="","",RIGHT($G2074*1000+200+COUNTIF($G$2:$G2074,$G2074),9))</f>
        <v/>
      </c>
      <c r="V2074" s="2" t="str">
        <f>IF(OR($B2074="",設定!$I$15="",設定!$I$15="独立"),"",IF($M2074="","　－　",IF($L2074="",IF(設定!$I$15="所・名","　－　・"&amp;$M2074,IF(設定!$I$15="所/名","　－　 / "&amp;$M2074,IF(設定!$I$15="(所)名","(　－　) "&amp;$M2074,IF(設定!$I$15="名・所",$M2074&amp;"・　－　",IF(設定!$I$15="名/所",$M2074&amp;" / 　－　",IF(設定!$I$15="名(所)",$M2074&amp;"(　－　)")))))),IF(設定!$I$15="所・名",INDEX(リスト!$S$2:$S$48,MATCH($L2074,リスト!$R$2:$R$48,0))&amp;"・"&amp;$M2074,IF(設定!$I$15="所/名",INDEX(リスト!$S$2:$S$48,MATCH($L2074,リスト!$R$2:$R$48,0))&amp;" / "&amp;$M2074,IF(設定!$I$15="(所)名","("&amp;INDEX(リスト!$S$2:$S$48,MATCH($L2074,リスト!$R$2:$R$48,0))&amp;") "&amp;$M2074,IF(設定!$I$15="名・所",$M2074&amp;"・"&amp;INDEX(リスト!$S$2:$S$48,MATCH($L2074,リスト!$R$2:$R$48,0)),IF(設定!$I$15="名/所",$M2074&amp;" / "&amp;INDEX(リスト!$S$2:$S$48,MATCH($L2074,リスト!$R$2:$R$48,0)),IF(設定!$I$15="名(所)",$M2074&amp;" ("&amp;INDEX(リスト!$S$2:$S$48,MATCH($L2074,リスト!$R$2:$R$48,0))&amp;")")))))))))</f>
        <v/>
      </c>
    </row>
    <row r="2075" spans="15:22" x14ac:dyDescent="0.4">
      <c r="O2075" s="2" t="str">
        <f>IFERROR(IF($B2075="","",INDEX(所属情報!$E:$E,MATCH($A2075,所属情報!$A:$A,0))),"")</f>
        <v/>
      </c>
      <c r="P2075" s="2" t="str">
        <f t="shared" si="96"/>
        <v/>
      </c>
      <c r="Q2075" s="2" t="str">
        <f t="shared" si="97"/>
        <v/>
      </c>
      <c r="R2075" s="2" t="str">
        <f t="shared" si="98"/>
        <v/>
      </c>
      <c r="S2075" s="2" t="str">
        <f>IFERROR(IF($F2075="","",INDEX(リスト!$C:$C,MATCH($F2075,リスト!$B:$B,0))),"")</f>
        <v/>
      </c>
      <c r="T2075" s="2" t="str">
        <f>IFERROR(IF($K2075="","",INDEX(リスト!$F:$F,MATCH($K2075,リスト!$E:$E,0))),"")</f>
        <v/>
      </c>
      <c r="U2075" s="2" t="str">
        <f>IF($B2075="","",RIGHT($G2075*1000+200+COUNTIF($G$2:$G2075,$G2075),9))</f>
        <v/>
      </c>
      <c r="V2075" s="2" t="str">
        <f>IF(OR($B2075="",設定!$I$15="",設定!$I$15="独立"),"",IF($M2075="","　－　",IF($L2075="",IF(設定!$I$15="所・名","　－　・"&amp;$M2075,IF(設定!$I$15="所/名","　－　 / "&amp;$M2075,IF(設定!$I$15="(所)名","(　－　) "&amp;$M2075,IF(設定!$I$15="名・所",$M2075&amp;"・　－　",IF(設定!$I$15="名/所",$M2075&amp;" / 　－　",IF(設定!$I$15="名(所)",$M2075&amp;"(　－　)")))))),IF(設定!$I$15="所・名",INDEX(リスト!$S$2:$S$48,MATCH($L2075,リスト!$R$2:$R$48,0))&amp;"・"&amp;$M2075,IF(設定!$I$15="所/名",INDEX(リスト!$S$2:$S$48,MATCH($L2075,リスト!$R$2:$R$48,0))&amp;" / "&amp;$M2075,IF(設定!$I$15="(所)名","("&amp;INDEX(リスト!$S$2:$S$48,MATCH($L2075,リスト!$R$2:$R$48,0))&amp;") "&amp;$M2075,IF(設定!$I$15="名・所",$M2075&amp;"・"&amp;INDEX(リスト!$S$2:$S$48,MATCH($L2075,リスト!$R$2:$R$48,0)),IF(設定!$I$15="名/所",$M2075&amp;" / "&amp;INDEX(リスト!$S$2:$S$48,MATCH($L2075,リスト!$R$2:$R$48,0)),IF(設定!$I$15="名(所)",$M2075&amp;" ("&amp;INDEX(リスト!$S$2:$S$48,MATCH($L2075,リスト!$R$2:$R$48,0))&amp;")")))))))))</f>
        <v/>
      </c>
    </row>
    <row r="2076" spans="15:22" x14ac:dyDescent="0.4">
      <c r="O2076" s="2" t="str">
        <f>IFERROR(IF($B2076="","",INDEX(所属情報!$E:$E,MATCH($A2076,所属情報!$A:$A,0))),"")</f>
        <v/>
      </c>
      <c r="P2076" s="2" t="str">
        <f t="shared" si="96"/>
        <v/>
      </c>
      <c r="Q2076" s="2" t="str">
        <f t="shared" si="97"/>
        <v/>
      </c>
      <c r="R2076" s="2" t="str">
        <f t="shared" si="98"/>
        <v/>
      </c>
      <c r="S2076" s="2" t="str">
        <f>IFERROR(IF($F2076="","",INDEX(リスト!$C:$C,MATCH($F2076,リスト!$B:$B,0))),"")</f>
        <v/>
      </c>
      <c r="T2076" s="2" t="str">
        <f>IFERROR(IF($K2076="","",INDEX(リスト!$F:$F,MATCH($K2076,リスト!$E:$E,0))),"")</f>
        <v/>
      </c>
      <c r="U2076" s="2" t="str">
        <f>IF($B2076="","",RIGHT($G2076*1000+200+COUNTIF($G$2:$G2076,$G2076),9))</f>
        <v/>
      </c>
      <c r="V2076" s="2" t="str">
        <f>IF(OR($B2076="",設定!$I$15="",設定!$I$15="独立"),"",IF($M2076="","　－　",IF($L2076="",IF(設定!$I$15="所・名","　－　・"&amp;$M2076,IF(設定!$I$15="所/名","　－　 / "&amp;$M2076,IF(設定!$I$15="(所)名","(　－　) "&amp;$M2076,IF(設定!$I$15="名・所",$M2076&amp;"・　－　",IF(設定!$I$15="名/所",$M2076&amp;" / 　－　",IF(設定!$I$15="名(所)",$M2076&amp;"(　－　)")))))),IF(設定!$I$15="所・名",INDEX(リスト!$S$2:$S$48,MATCH($L2076,リスト!$R$2:$R$48,0))&amp;"・"&amp;$M2076,IF(設定!$I$15="所/名",INDEX(リスト!$S$2:$S$48,MATCH($L2076,リスト!$R$2:$R$48,0))&amp;" / "&amp;$M2076,IF(設定!$I$15="(所)名","("&amp;INDEX(リスト!$S$2:$S$48,MATCH($L2076,リスト!$R$2:$R$48,0))&amp;") "&amp;$M2076,IF(設定!$I$15="名・所",$M2076&amp;"・"&amp;INDEX(リスト!$S$2:$S$48,MATCH($L2076,リスト!$R$2:$R$48,0)),IF(設定!$I$15="名/所",$M2076&amp;" / "&amp;INDEX(リスト!$S$2:$S$48,MATCH($L2076,リスト!$R$2:$R$48,0)),IF(設定!$I$15="名(所)",$M2076&amp;" ("&amp;INDEX(リスト!$S$2:$S$48,MATCH($L2076,リスト!$R$2:$R$48,0))&amp;")")))))))))</f>
        <v/>
      </c>
    </row>
    <row r="2077" spans="15:22" x14ac:dyDescent="0.4">
      <c r="O2077" s="2" t="str">
        <f>IFERROR(IF($B2077="","",INDEX(所属情報!$E:$E,MATCH($A2077,所属情報!$A:$A,0))),"")</f>
        <v/>
      </c>
      <c r="P2077" s="2" t="str">
        <f t="shared" si="96"/>
        <v/>
      </c>
      <c r="Q2077" s="2" t="str">
        <f t="shared" si="97"/>
        <v/>
      </c>
      <c r="R2077" s="2" t="str">
        <f t="shared" si="98"/>
        <v/>
      </c>
      <c r="S2077" s="2" t="str">
        <f>IFERROR(IF($F2077="","",INDEX(リスト!$C:$C,MATCH($F2077,リスト!$B:$B,0))),"")</f>
        <v/>
      </c>
      <c r="T2077" s="2" t="str">
        <f>IFERROR(IF($K2077="","",INDEX(リスト!$F:$F,MATCH($K2077,リスト!$E:$E,0))),"")</f>
        <v/>
      </c>
      <c r="U2077" s="2" t="str">
        <f>IF($B2077="","",RIGHT($G2077*1000+200+COUNTIF($G$2:$G2077,$G2077),9))</f>
        <v/>
      </c>
      <c r="V2077" s="2" t="str">
        <f>IF(OR($B2077="",設定!$I$15="",設定!$I$15="独立"),"",IF($M2077="","　－　",IF($L2077="",IF(設定!$I$15="所・名","　－　・"&amp;$M2077,IF(設定!$I$15="所/名","　－　 / "&amp;$M2077,IF(設定!$I$15="(所)名","(　－　) "&amp;$M2077,IF(設定!$I$15="名・所",$M2077&amp;"・　－　",IF(設定!$I$15="名/所",$M2077&amp;" / 　－　",IF(設定!$I$15="名(所)",$M2077&amp;"(　－　)")))))),IF(設定!$I$15="所・名",INDEX(リスト!$S$2:$S$48,MATCH($L2077,リスト!$R$2:$R$48,0))&amp;"・"&amp;$M2077,IF(設定!$I$15="所/名",INDEX(リスト!$S$2:$S$48,MATCH($L2077,リスト!$R$2:$R$48,0))&amp;" / "&amp;$M2077,IF(設定!$I$15="(所)名","("&amp;INDEX(リスト!$S$2:$S$48,MATCH($L2077,リスト!$R$2:$R$48,0))&amp;") "&amp;$M2077,IF(設定!$I$15="名・所",$M2077&amp;"・"&amp;INDEX(リスト!$S$2:$S$48,MATCH($L2077,リスト!$R$2:$R$48,0)),IF(設定!$I$15="名/所",$M2077&amp;" / "&amp;INDEX(リスト!$S$2:$S$48,MATCH($L2077,リスト!$R$2:$R$48,0)),IF(設定!$I$15="名(所)",$M2077&amp;" ("&amp;INDEX(リスト!$S$2:$S$48,MATCH($L2077,リスト!$R$2:$R$48,0))&amp;")")))))))))</f>
        <v/>
      </c>
    </row>
    <row r="2078" spans="15:22" x14ac:dyDescent="0.4">
      <c r="O2078" s="2" t="str">
        <f>IFERROR(IF($B2078="","",INDEX(所属情報!$E:$E,MATCH($A2078,所属情報!$A:$A,0))),"")</f>
        <v/>
      </c>
      <c r="P2078" s="2" t="str">
        <f t="shared" si="96"/>
        <v/>
      </c>
      <c r="Q2078" s="2" t="str">
        <f t="shared" si="97"/>
        <v/>
      </c>
      <c r="R2078" s="2" t="str">
        <f t="shared" si="98"/>
        <v/>
      </c>
      <c r="S2078" s="2" t="str">
        <f>IFERROR(IF($F2078="","",INDEX(リスト!$C:$C,MATCH($F2078,リスト!$B:$B,0))),"")</f>
        <v/>
      </c>
      <c r="T2078" s="2" t="str">
        <f>IFERROR(IF($K2078="","",INDEX(リスト!$F:$F,MATCH($K2078,リスト!$E:$E,0))),"")</f>
        <v/>
      </c>
      <c r="U2078" s="2" t="str">
        <f>IF($B2078="","",RIGHT($G2078*1000+200+COUNTIF($G$2:$G2078,$G2078),9))</f>
        <v/>
      </c>
      <c r="V2078" s="2" t="str">
        <f>IF(OR($B2078="",設定!$I$15="",設定!$I$15="独立"),"",IF($M2078="","　－　",IF($L2078="",IF(設定!$I$15="所・名","　－　・"&amp;$M2078,IF(設定!$I$15="所/名","　－　 / "&amp;$M2078,IF(設定!$I$15="(所)名","(　－　) "&amp;$M2078,IF(設定!$I$15="名・所",$M2078&amp;"・　－　",IF(設定!$I$15="名/所",$M2078&amp;" / 　－　",IF(設定!$I$15="名(所)",$M2078&amp;"(　－　)")))))),IF(設定!$I$15="所・名",INDEX(リスト!$S$2:$S$48,MATCH($L2078,リスト!$R$2:$R$48,0))&amp;"・"&amp;$M2078,IF(設定!$I$15="所/名",INDEX(リスト!$S$2:$S$48,MATCH($L2078,リスト!$R$2:$R$48,0))&amp;" / "&amp;$M2078,IF(設定!$I$15="(所)名","("&amp;INDEX(リスト!$S$2:$S$48,MATCH($L2078,リスト!$R$2:$R$48,0))&amp;") "&amp;$M2078,IF(設定!$I$15="名・所",$M2078&amp;"・"&amp;INDEX(リスト!$S$2:$S$48,MATCH($L2078,リスト!$R$2:$R$48,0)),IF(設定!$I$15="名/所",$M2078&amp;" / "&amp;INDEX(リスト!$S$2:$S$48,MATCH($L2078,リスト!$R$2:$R$48,0)),IF(設定!$I$15="名(所)",$M2078&amp;" ("&amp;INDEX(リスト!$S$2:$S$48,MATCH($L2078,リスト!$R$2:$R$48,0))&amp;")")))))))))</f>
        <v/>
      </c>
    </row>
    <row r="2079" spans="15:22" x14ac:dyDescent="0.4">
      <c r="O2079" s="2" t="str">
        <f>IFERROR(IF($B2079="","",INDEX(所属情報!$E:$E,MATCH($A2079,所属情報!$A:$A,0))),"")</f>
        <v/>
      </c>
      <c r="P2079" s="2" t="str">
        <f t="shared" si="96"/>
        <v/>
      </c>
      <c r="Q2079" s="2" t="str">
        <f t="shared" si="97"/>
        <v/>
      </c>
      <c r="R2079" s="2" t="str">
        <f t="shared" si="98"/>
        <v/>
      </c>
      <c r="S2079" s="2" t="str">
        <f>IFERROR(IF($F2079="","",INDEX(リスト!$C:$C,MATCH($F2079,リスト!$B:$B,0))),"")</f>
        <v/>
      </c>
      <c r="T2079" s="2" t="str">
        <f>IFERROR(IF($K2079="","",INDEX(リスト!$F:$F,MATCH($K2079,リスト!$E:$E,0))),"")</f>
        <v/>
      </c>
      <c r="U2079" s="2" t="str">
        <f>IF($B2079="","",RIGHT($G2079*1000+200+COUNTIF($G$2:$G2079,$G2079),9))</f>
        <v/>
      </c>
      <c r="V2079" s="2" t="str">
        <f>IF(OR($B2079="",設定!$I$15="",設定!$I$15="独立"),"",IF($M2079="","　－　",IF($L2079="",IF(設定!$I$15="所・名","　－　・"&amp;$M2079,IF(設定!$I$15="所/名","　－　 / "&amp;$M2079,IF(設定!$I$15="(所)名","(　－　) "&amp;$M2079,IF(設定!$I$15="名・所",$M2079&amp;"・　－　",IF(設定!$I$15="名/所",$M2079&amp;" / 　－　",IF(設定!$I$15="名(所)",$M2079&amp;"(　－　)")))))),IF(設定!$I$15="所・名",INDEX(リスト!$S$2:$S$48,MATCH($L2079,リスト!$R$2:$R$48,0))&amp;"・"&amp;$M2079,IF(設定!$I$15="所/名",INDEX(リスト!$S$2:$S$48,MATCH($L2079,リスト!$R$2:$R$48,0))&amp;" / "&amp;$M2079,IF(設定!$I$15="(所)名","("&amp;INDEX(リスト!$S$2:$S$48,MATCH($L2079,リスト!$R$2:$R$48,0))&amp;") "&amp;$M2079,IF(設定!$I$15="名・所",$M2079&amp;"・"&amp;INDEX(リスト!$S$2:$S$48,MATCH($L2079,リスト!$R$2:$R$48,0)),IF(設定!$I$15="名/所",$M2079&amp;" / "&amp;INDEX(リスト!$S$2:$S$48,MATCH($L2079,リスト!$R$2:$R$48,0)),IF(設定!$I$15="名(所)",$M2079&amp;" ("&amp;INDEX(リスト!$S$2:$S$48,MATCH($L2079,リスト!$R$2:$R$48,0))&amp;")")))))))))</f>
        <v/>
      </c>
    </row>
    <row r="2080" spans="15:22" x14ac:dyDescent="0.4">
      <c r="O2080" s="2" t="str">
        <f>IFERROR(IF($B2080="","",INDEX(所属情報!$E:$E,MATCH($A2080,所属情報!$A:$A,0))),"")</f>
        <v/>
      </c>
      <c r="P2080" s="2" t="str">
        <f t="shared" si="96"/>
        <v/>
      </c>
      <c r="Q2080" s="2" t="str">
        <f t="shared" si="97"/>
        <v/>
      </c>
      <c r="R2080" s="2" t="str">
        <f t="shared" si="98"/>
        <v/>
      </c>
      <c r="S2080" s="2" t="str">
        <f>IFERROR(IF($F2080="","",INDEX(リスト!$C:$C,MATCH($F2080,リスト!$B:$B,0))),"")</f>
        <v/>
      </c>
      <c r="T2080" s="2" t="str">
        <f>IFERROR(IF($K2080="","",INDEX(リスト!$F:$F,MATCH($K2080,リスト!$E:$E,0))),"")</f>
        <v/>
      </c>
      <c r="U2080" s="2" t="str">
        <f>IF($B2080="","",RIGHT($G2080*1000+200+COUNTIF($G$2:$G2080,$G2080),9))</f>
        <v/>
      </c>
      <c r="V2080" s="2" t="str">
        <f>IF(OR($B2080="",設定!$I$15="",設定!$I$15="独立"),"",IF($M2080="","　－　",IF($L2080="",IF(設定!$I$15="所・名","　－　・"&amp;$M2080,IF(設定!$I$15="所/名","　－　 / "&amp;$M2080,IF(設定!$I$15="(所)名","(　－　) "&amp;$M2080,IF(設定!$I$15="名・所",$M2080&amp;"・　－　",IF(設定!$I$15="名/所",$M2080&amp;" / 　－　",IF(設定!$I$15="名(所)",$M2080&amp;"(　－　)")))))),IF(設定!$I$15="所・名",INDEX(リスト!$S$2:$S$48,MATCH($L2080,リスト!$R$2:$R$48,0))&amp;"・"&amp;$M2080,IF(設定!$I$15="所/名",INDEX(リスト!$S$2:$S$48,MATCH($L2080,リスト!$R$2:$R$48,0))&amp;" / "&amp;$M2080,IF(設定!$I$15="(所)名","("&amp;INDEX(リスト!$S$2:$S$48,MATCH($L2080,リスト!$R$2:$R$48,0))&amp;") "&amp;$M2080,IF(設定!$I$15="名・所",$M2080&amp;"・"&amp;INDEX(リスト!$S$2:$S$48,MATCH($L2080,リスト!$R$2:$R$48,0)),IF(設定!$I$15="名/所",$M2080&amp;" / "&amp;INDEX(リスト!$S$2:$S$48,MATCH($L2080,リスト!$R$2:$R$48,0)),IF(設定!$I$15="名(所)",$M2080&amp;" ("&amp;INDEX(リスト!$S$2:$S$48,MATCH($L2080,リスト!$R$2:$R$48,0))&amp;")")))))))))</f>
        <v/>
      </c>
    </row>
    <row r="2081" spans="15:22" x14ac:dyDescent="0.4">
      <c r="O2081" s="2" t="str">
        <f>IFERROR(IF($B2081="","",INDEX(所属情報!$E:$E,MATCH($A2081,所属情報!$A:$A,0))),"")</f>
        <v/>
      </c>
      <c r="P2081" s="2" t="str">
        <f t="shared" si="96"/>
        <v/>
      </c>
      <c r="Q2081" s="2" t="str">
        <f t="shared" si="97"/>
        <v/>
      </c>
      <c r="R2081" s="2" t="str">
        <f t="shared" si="98"/>
        <v/>
      </c>
      <c r="S2081" s="2" t="str">
        <f>IFERROR(IF($F2081="","",INDEX(リスト!$C:$C,MATCH($F2081,リスト!$B:$B,0))),"")</f>
        <v/>
      </c>
      <c r="T2081" s="2" t="str">
        <f>IFERROR(IF($K2081="","",INDEX(リスト!$F:$F,MATCH($K2081,リスト!$E:$E,0))),"")</f>
        <v/>
      </c>
      <c r="U2081" s="2" t="str">
        <f>IF($B2081="","",RIGHT($G2081*1000+200+COUNTIF($G$2:$G2081,$G2081),9))</f>
        <v/>
      </c>
      <c r="V2081" s="2" t="str">
        <f>IF(OR($B2081="",設定!$I$15="",設定!$I$15="独立"),"",IF($M2081="","　－　",IF($L2081="",IF(設定!$I$15="所・名","　－　・"&amp;$M2081,IF(設定!$I$15="所/名","　－　 / "&amp;$M2081,IF(設定!$I$15="(所)名","(　－　) "&amp;$M2081,IF(設定!$I$15="名・所",$M2081&amp;"・　－　",IF(設定!$I$15="名/所",$M2081&amp;" / 　－　",IF(設定!$I$15="名(所)",$M2081&amp;"(　－　)")))))),IF(設定!$I$15="所・名",INDEX(リスト!$S$2:$S$48,MATCH($L2081,リスト!$R$2:$R$48,0))&amp;"・"&amp;$M2081,IF(設定!$I$15="所/名",INDEX(リスト!$S$2:$S$48,MATCH($L2081,リスト!$R$2:$R$48,0))&amp;" / "&amp;$M2081,IF(設定!$I$15="(所)名","("&amp;INDEX(リスト!$S$2:$S$48,MATCH($L2081,リスト!$R$2:$R$48,0))&amp;") "&amp;$M2081,IF(設定!$I$15="名・所",$M2081&amp;"・"&amp;INDEX(リスト!$S$2:$S$48,MATCH($L2081,リスト!$R$2:$R$48,0)),IF(設定!$I$15="名/所",$M2081&amp;" / "&amp;INDEX(リスト!$S$2:$S$48,MATCH($L2081,リスト!$R$2:$R$48,0)),IF(設定!$I$15="名(所)",$M2081&amp;" ("&amp;INDEX(リスト!$S$2:$S$48,MATCH($L2081,リスト!$R$2:$R$48,0))&amp;")")))))))))</f>
        <v/>
      </c>
    </row>
    <row r="2082" spans="15:22" x14ac:dyDescent="0.4">
      <c r="O2082" s="2" t="str">
        <f>IFERROR(IF($B2082="","",INDEX(所属情報!$E:$E,MATCH($A2082,所属情報!$A:$A,0))),"")</f>
        <v/>
      </c>
      <c r="P2082" s="2" t="str">
        <f t="shared" si="96"/>
        <v/>
      </c>
      <c r="Q2082" s="2" t="str">
        <f t="shared" si="97"/>
        <v/>
      </c>
      <c r="R2082" s="2" t="str">
        <f t="shared" si="98"/>
        <v/>
      </c>
      <c r="S2082" s="2" t="str">
        <f>IFERROR(IF($F2082="","",INDEX(リスト!$C:$C,MATCH($F2082,リスト!$B:$B,0))),"")</f>
        <v/>
      </c>
      <c r="T2082" s="2" t="str">
        <f>IFERROR(IF($K2082="","",INDEX(リスト!$F:$F,MATCH($K2082,リスト!$E:$E,0))),"")</f>
        <v/>
      </c>
      <c r="U2082" s="2" t="str">
        <f>IF($B2082="","",RIGHT($G2082*1000+200+COUNTIF($G$2:$G2082,$G2082),9))</f>
        <v/>
      </c>
      <c r="V2082" s="2" t="str">
        <f>IF(OR($B2082="",設定!$I$15="",設定!$I$15="独立"),"",IF($M2082="","　－　",IF($L2082="",IF(設定!$I$15="所・名","　－　・"&amp;$M2082,IF(設定!$I$15="所/名","　－　 / "&amp;$M2082,IF(設定!$I$15="(所)名","(　－　) "&amp;$M2082,IF(設定!$I$15="名・所",$M2082&amp;"・　－　",IF(設定!$I$15="名/所",$M2082&amp;" / 　－　",IF(設定!$I$15="名(所)",$M2082&amp;"(　－　)")))))),IF(設定!$I$15="所・名",INDEX(リスト!$S$2:$S$48,MATCH($L2082,リスト!$R$2:$R$48,0))&amp;"・"&amp;$M2082,IF(設定!$I$15="所/名",INDEX(リスト!$S$2:$S$48,MATCH($L2082,リスト!$R$2:$R$48,0))&amp;" / "&amp;$M2082,IF(設定!$I$15="(所)名","("&amp;INDEX(リスト!$S$2:$S$48,MATCH($L2082,リスト!$R$2:$R$48,0))&amp;") "&amp;$M2082,IF(設定!$I$15="名・所",$M2082&amp;"・"&amp;INDEX(リスト!$S$2:$S$48,MATCH($L2082,リスト!$R$2:$R$48,0)),IF(設定!$I$15="名/所",$M2082&amp;" / "&amp;INDEX(リスト!$S$2:$S$48,MATCH($L2082,リスト!$R$2:$R$48,0)),IF(設定!$I$15="名(所)",$M2082&amp;" ("&amp;INDEX(リスト!$S$2:$S$48,MATCH($L2082,リスト!$R$2:$R$48,0))&amp;")")))))))))</f>
        <v/>
      </c>
    </row>
    <row r="2083" spans="15:22" x14ac:dyDescent="0.4">
      <c r="O2083" s="2" t="str">
        <f>IFERROR(IF($B2083="","",INDEX(所属情報!$E:$E,MATCH($A2083,所属情報!$A:$A,0))),"")</f>
        <v/>
      </c>
      <c r="P2083" s="2" t="str">
        <f t="shared" si="96"/>
        <v/>
      </c>
      <c r="Q2083" s="2" t="str">
        <f t="shared" si="97"/>
        <v/>
      </c>
      <c r="R2083" s="2" t="str">
        <f t="shared" si="98"/>
        <v/>
      </c>
      <c r="S2083" s="2" t="str">
        <f>IFERROR(IF($F2083="","",INDEX(リスト!$C:$C,MATCH($F2083,リスト!$B:$B,0))),"")</f>
        <v/>
      </c>
      <c r="T2083" s="2" t="str">
        <f>IFERROR(IF($K2083="","",INDEX(リスト!$F:$F,MATCH($K2083,リスト!$E:$E,0))),"")</f>
        <v/>
      </c>
      <c r="U2083" s="2" t="str">
        <f>IF($B2083="","",RIGHT($G2083*1000+200+COUNTIF($G$2:$G2083,$G2083),9))</f>
        <v/>
      </c>
      <c r="V2083" s="2" t="str">
        <f>IF(OR($B2083="",設定!$I$15="",設定!$I$15="独立"),"",IF($M2083="","　－　",IF($L2083="",IF(設定!$I$15="所・名","　－　・"&amp;$M2083,IF(設定!$I$15="所/名","　－　 / "&amp;$M2083,IF(設定!$I$15="(所)名","(　－　) "&amp;$M2083,IF(設定!$I$15="名・所",$M2083&amp;"・　－　",IF(設定!$I$15="名/所",$M2083&amp;" / 　－　",IF(設定!$I$15="名(所)",$M2083&amp;"(　－　)")))))),IF(設定!$I$15="所・名",INDEX(リスト!$S$2:$S$48,MATCH($L2083,リスト!$R$2:$R$48,0))&amp;"・"&amp;$M2083,IF(設定!$I$15="所/名",INDEX(リスト!$S$2:$S$48,MATCH($L2083,リスト!$R$2:$R$48,0))&amp;" / "&amp;$M2083,IF(設定!$I$15="(所)名","("&amp;INDEX(リスト!$S$2:$S$48,MATCH($L2083,リスト!$R$2:$R$48,0))&amp;") "&amp;$M2083,IF(設定!$I$15="名・所",$M2083&amp;"・"&amp;INDEX(リスト!$S$2:$S$48,MATCH($L2083,リスト!$R$2:$R$48,0)),IF(設定!$I$15="名/所",$M2083&amp;" / "&amp;INDEX(リスト!$S$2:$S$48,MATCH($L2083,リスト!$R$2:$R$48,0)),IF(設定!$I$15="名(所)",$M2083&amp;" ("&amp;INDEX(リスト!$S$2:$S$48,MATCH($L2083,リスト!$R$2:$R$48,0))&amp;")")))))))))</f>
        <v/>
      </c>
    </row>
    <row r="2084" spans="15:22" x14ac:dyDescent="0.4">
      <c r="O2084" s="2" t="str">
        <f>IFERROR(IF($B2084="","",INDEX(所属情報!$E:$E,MATCH($A2084,所属情報!$A:$A,0))),"")</f>
        <v/>
      </c>
      <c r="P2084" s="2" t="str">
        <f t="shared" si="96"/>
        <v/>
      </c>
      <c r="Q2084" s="2" t="str">
        <f t="shared" si="97"/>
        <v/>
      </c>
      <c r="R2084" s="2" t="str">
        <f t="shared" si="98"/>
        <v/>
      </c>
      <c r="S2084" s="2" t="str">
        <f>IFERROR(IF($F2084="","",INDEX(リスト!$C:$C,MATCH($F2084,リスト!$B:$B,0))),"")</f>
        <v/>
      </c>
      <c r="T2084" s="2" t="str">
        <f>IFERROR(IF($K2084="","",INDEX(リスト!$F:$F,MATCH($K2084,リスト!$E:$E,0))),"")</f>
        <v/>
      </c>
      <c r="U2084" s="2" t="str">
        <f>IF($B2084="","",RIGHT($G2084*1000+200+COUNTIF($G$2:$G2084,$G2084),9))</f>
        <v/>
      </c>
      <c r="V2084" s="2" t="str">
        <f>IF(OR($B2084="",設定!$I$15="",設定!$I$15="独立"),"",IF($M2084="","　－　",IF($L2084="",IF(設定!$I$15="所・名","　－　・"&amp;$M2084,IF(設定!$I$15="所/名","　－　 / "&amp;$M2084,IF(設定!$I$15="(所)名","(　－　) "&amp;$M2084,IF(設定!$I$15="名・所",$M2084&amp;"・　－　",IF(設定!$I$15="名/所",$M2084&amp;" / 　－　",IF(設定!$I$15="名(所)",$M2084&amp;"(　－　)")))))),IF(設定!$I$15="所・名",INDEX(リスト!$S$2:$S$48,MATCH($L2084,リスト!$R$2:$R$48,0))&amp;"・"&amp;$M2084,IF(設定!$I$15="所/名",INDEX(リスト!$S$2:$S$48,MATCH($L2084,リスト!$R$2:$R$48,0))&amp;" / "&amp;$M2084,IF(設定!$I$15="(所)名","("&amp;INDEX(リスト!$S$2:$S$48,MATCH($L2084,リスト!$R$2:$R$48,0))&amp;") "&amp;$M2084,IF(設定!$I$15="名・所",$M2084&amp;"・"&amp;INDEX(リスト!$S$2:$S$48,MATCH($L2084,リスト!$R$2:$R$48,0)),IF(設定!$I$15="名/所",$M2084&amp;" / "&amp;INDEX(リスト!$S$2:$S$48,MATCH($L2084,リスト!$R$2:$R$48,0)),IF(設定!$I$15="名(所)",$M2084&amp;" ("&amp;INDEX(リスト!$S$2:$S$48,MATCH($L2084,リスト!$R$2:$R$48,0))&amp;")")))))))))</f>
        <v/>
      </c>
    </row>
    <row r="2085" spans="15:22" x14ac:dyDescent="0.4">
      <c r="O2085" s="2" t="str">
        <f>IFERROR(IF($B2085="","",INDEX(所属情報!$E:$E,MATCH($A2085,所属情報!$A:$A,0))),"")</f>
        <v/>
      </c>
      <c r="P2085" s="2" t="str">
        <f t="shared" si="96"/>
        <v/>
      </c>
      <c r="Q2085" s="2" t="str">
        <f t="shared" si="97"/>
        <v/>
      </c>
      <c r="R2085" s="2" t="str">
        <f t="shared" si="98"/>
        <v/>
      </c>
      <c r="S2085" s="2" t="str">
        <f>IFERROR(IF($F2085="","",INDEX(リスト!$C:$C,MATCH($F2085,リスト!$B:$B,0))),"")</f>
        <v/>
      </c>
      <c r="T2085" s="2" t="str">
        <f>IFERROR(IF($K2085="","",INDEX(リスト!$F:$F,MATCH($K2085,リスト!$E:$E,0))),"")</f>
        <v/>
      </c>
      <c r="U2085" s="2" t="str">
        <f>IF($B2085="","",RIGHT($G2085*1000+200+COUNTIF($G$2:$G2085,$G2085),9))</f>
        <v/>
      </c>
      <c r="V2085" s="2" t="str">
        <f>IF(OR($B2085="",設定!$I$15="",設定!$I$15="独立"),"",IF($M2085="","　－　",IF($L2085="",IF(設定!$I$15="所・名","　－　・"&amp;$M2085,IF(設定!$I$15="所/名","　－　 / "&amp;$M2085,IF(設定!$I$15="(所)名","(　－　) "&amp;$M2085,IF(設定!$I$15="名・所",$M2085&amp;"・　－　",IF(設定!$I$15="名/所",$M2085&amp;" / 　－　",IF(設定!$I$15="名(所)",$M2085&amp;"(　－　)")))))),IF(設定!$I$15="所・名",INDEX(リスト!$S$2:$S$48,MATCH($L2085,リスト!$R$2:$R$48,0))&amp;"・"&amp;$M2085,IF(設定!$I$15="所/名",INDEX(リスト!$S$2:$S$48,MATCH($L2085,リスト!$R$2:$R$48,0))&amp;" / "&amp;$M2085,IF(設定!$I$15="(所)名","("&amp;INDEX(リスト!$S$2:$S$48,MATCH($L2085,リスト!$R$2:$R$48,0))&amp;") "&amp;$M2085,IF(設定!$I$15="名・所",$M2085&amp;"・"&amp;INDEX(リスト!$S$2:$S$48,MATCH($L2085,リスト!$R$2:$R$48,0)),IF(設定!$I$15="名/所",$M2085&amp;" / "&amp;INDEX(リスト!$S$2:$S$48,MATCH($L2085,リスト!$R$2:$R$48,0)),IF(設定!$I$15="名(所)",$M2085&amp;" ("&amp;INDEX(リスト!$S$2:$S$48,MATCH($L2085,リスト!$R$2:$R$48,0))&amp;")")))))))))</f>
        <v/>
      </c>
    </row>
    <row r="2086" spans="15:22" x14ac:dyDescent="0.4">
      <c r="O2086" s="2" t="str">
        <f>IFERROR(IF($B2086="","",INDEX(所属情報!$E:$E,MATCH($A2086,所属情報!$A:$A,0))),"")</f>
        <v/>
      </c>
      <c r="P2086" s="2" t="str">
        <f t="shared" si="96"/>
        <v/>
      </c>
      <c r="Q2086" s="2" t="str">
        <f t="shared" si="97"/>
        <v/>
      </c>
      <c r="R2086" s="2" t="str">
        <f t="shared" si="98"/>
        <v/>
      </c>
      <c r="S2086" s="2" t="str">
        <f>IFERROR(IF($F2086="","",INDEX(リスト!$C:$C,MATCH($F2086,リスト!$B:$B,0))),"")</f>
        <v/>
      </c>
      <c r="T2086" s="2" t="str">
        <f>IFERROR(IF($K2086="","",INDEX(リスト!$F:$F,MATCH($K2086,リスト!$E:$E,0))),"")</f>
        <v/>
      </c>
      <c r="U2086" s="2" t="str">
        <f>IF($B2086="","",RIGHT($G2086*1000+200+COUNTIF($G$2:$G2086,$G2086),9))</f>
        <v/>
      </c>
      <c r="V2086" s="2" t="str">
        <f>IF(OR($B2086="",設定!$I$15="",設定!$I$15="独立"),"",IF($M2086="","　－　",IF($L2086="",IF(設定!$I$15="所・名","　－　・"&amp;$M2086,IF(設定!$I$15="所/名","　－　 / "&amp;$M2086,IF(設定!$I$15="(所)名","(　－　) "&amp;$M2086,IF(設定!$I$15="名・所",$M2086&amp;"・　－　",IF(設定!$I$15="名/所",$M2086&amp;" / 　－　",IF(設定!$I$15="名(所)",$M2086&amp;"(　－　)")))))),IF(設定!$I$15="所・名",INDEX(リスト!$S$2:$S$48,MATCH($L2086,リスト!$R$2:$R$48,0))&amp;"・"&amp;$M2086,IF(設定!$I$15="所/名",INDEX(リスト!$S$2:$S$48,MATCH($L2086,リスト!$R$2:$R$48,0))&amp;" / "&amp;$M2086,IF(設定!$I$15="(所)名","("&amp;INDEX(リスト!$S$2:$S$48,MATCH($L2086,リスト!$R$2:$R$48,0))&amp;") "&amp;$M2086,IF(設定!$I$15="名・所",$M2086&amp;"・"&amp;INDEX(リスト!$S$2:$S$48,MATCH($L2086,リスト!$R$2:$R$48,0)),IF(設定!$I$15="名/所",$M2086&amp;" / "&amp;INDEX(リスト!$S$2:$S$48,MATCH($L2086,リスト!$R$2:$R$48,0)),IF(設定!$I$15="名(所)",$M2086&amp;" ("&amp;INDEX(リスト!$S$2:$S$48,MATCH($L2086,リスト!$R$2:$R$48,0))&amp;")")))))))))</f>
        <v/>
      </c>
    </row>
    <row r="2087" spans="15:22" x14ac:dyDescent="0.4">
      <c r="O2087" s="2" t="str">
        <f>IFERROR(IF($B2087="","",INDEX(所属情報!$E:$E,MATCH($A2087,所属情報!$A:$A,0))),"")</f>
        <v/>
      </c>
      <c r="P2087" s="2" t="str">
        <f t="shared" si="96"/>
        <v/>
      </c>
      <c r="Q2087" s="2" t="str">
        <f t="shared" si="97"/>
        <v/>
      </c>
      <c r="R2087" s="2" t="str">
        <f t="shared" si="98"/>
        <v/>
      </c>
      <c r="S2087" s="2" t="str">
        <f>IFERROR(IF($F2087="","",INDEX(リスト!$C:$C,MATCH($F2087,リスト!$B:$B,0))),"")</f>
        <v/>
      </c>
      <c r="T2087" s="2" t="str">
        <f>IFERROR(IF($K2087="","",INDEX(リスト!$F:$F,MATCH($K2087,リスト!$E:$E,0))),"")</f>
        <v/>
      </c>
      <c r="U2087" s="2" t="str">
        <f>IF($B2087="","",RIGHT($G2087*1000+200+COUNTIF($G$2:$G2087,$G2087),9))</f>
        <v/>
      </c>
      <c r="V2087" s="2" t="str">
        <f>IF(OR($B2087="",設定!$I$15="",設定!$I$15="独立"),"",IF($M2087="","　－　",IF($L2087="",IF(設定!$I$15="所・名","　－　・"&amp;$M2087,IF(設定!$I$15="所/名","　－　 / "&amp;$M2087,IF(設定!$I$15="(所)名","(　－　) "&amp;$M2087,IF(設定!$I$15="名・所",$M2087&amp;"・　－　",IF(設定!$I$15="名/所",$M2087&amp;" / 　－　",IF(設定!$I$15="名(所)",$M2087&amp;"(　－　)")))))),IF(設定!$I$15="所・名",INDEX(リスト!$S$2:$S$48,MATCH($L2087,リスト!$R$2:$R$48,0))&amp;"・"&amp;$M2087,IF(設定!$I$15="所/名",INDEX(リスト!$S$2:$S$48,MATCH($L2087,リスト!$R$2:$R$48,0))&amp;" / "&amp;$M2087,IF(設定!$I$15="(所)名","("&amp;INDEX(リスト!$S$2:$S$48,MATCH($L2087,リスト!$R$2:$R$48,0))&amp;") "&amp;$M2087,IF(設定!$I$15="名・所",$M2087&amp;"・"&amp;INDEX(リスト!$S$2:$S$48,MATCH($L2087,リスト!$R$2:$R$48,0)),IF(設定!$I$15="名/所",$M2087&amp;" / "&amp;INDEX(リスト!$S$2:$S$48,MATCH($L2087,リスト!$R$2:$R$48,0)),IF(設定!$I$15="名(所)",$M2087&amp;" ("&amp;INDEX(リスト!$S$2:$S$48,MATCH($L2087,リスト!$R$2:$R$48,0))&amp;")")))))))))</f>
        <v/>
      </c>
    </row>
    <row r="2088" spans="15:22" x14ac:dyDescent="0.4">
      <c r="O2088" s="2" t="str">
        <f>IFERROR(IF($B2088="","",INDEX(所属情報!$E:$E,MATCH($A2088,所属情報!$A:$A,0))),"")</f>
        <v/>
      </c>
      <c r="P2088" s="2" t="str">
        <f t="shared" si="96"/>
        <v/>
      </c>
      <c r="Q2088" s="2" t="str">
        <f t="shared" si="97"/>
        <v/>
      </c>
      <c r="R2088" s="2" t="str">
        <f t="shared" si="98"/>
        <v/>
      </c>
      <c r="S2088" s="2" t="str">
        <f>IFERROR(IF($F2088="","",INDEX(リスト!$C:$C,MATCH($F2088,リスト!$B:$B,0))),"")</f>
        <v/>
      </c>
      <c r="T2088" s="2" t="str">
        <f>IFERROR(IF($K2088="","",INDEX(リスト!$F:$F,MATCH($K2088,リスト!$E:$E,0))),"")</f>
        <v/>
      </c>
      <c r="U2088" s="2" t="str">
        <f>IF($B2088="","",RIGHT($G2088*1000+200+COUNTIF($G$2:$G2088,$G2088),9))</f>
        <v/>
      </c>
      <c r="V2088" s="2" t="str">
        <f>IF(OR($B2088="",設定!$I$15="",設定!$I$15="独立"),"",IF($M2088="","　－　",IF($L2088="",IF(設定!$I$15="所・名","　－　・"&amp;$M2088,IF(設定!$I$15="所/名","　－　 / "&amp;$M2088,IF(設定!$I$15="(所)名","(　－　) "&amp;$M2088,IF(設定!$I$15="名・所",$M2088&amp;"・　－　",IF(設定!$I$15="名/所",$M2088&amp;" / 　－　",IF(設定!$I$15="名(所)",$M2088&amp;"(　－　)")))))),IF(設定!$I$15="所・名",INDEX(リスト!$S$2:$S$48,MATCH($L2088,リスト!$R$2:$R$48,0))&amp;"・"&amp;$M2088,IF(設定!$I$15="所/名",INDEX(リスト!$S$2:$S$48,MATCH($L2088,リスト!$R$2:$R$48,0))&amp;" / "&amp;$M2088,IF(設定!$I$15="(所)名","("&amp;INDEX(リスト!$S$2:$S$48,MATCH($L2088,リスト!$R$2:$R$48,0))&amp;") "&amp;$M2088,IF(設定!$I$15="名・所",$M2088&amp;"・"&amp;INDEX(リスト!$S$2:$S$48,MATCH($L2088,リスト!$R$2:$R$48,0)),IF(設定!$I$15="名/所",$M2088&amp;" / "&amp;INDEX(リスト!$S$2:$S$48,MATCH($L2088,リスト!$R$2:$R$48,0)),IF(設定!$I$15="名(所)",$M2088&amp;" ("&amp;INDEX(リスト!$S$2:$S$48,MATCH($L2088,リスト!$R$2:$R$48,0))&amp;")")))))))))</f>
        <v/>
      </c>
    </row>
    <row r="2089" spans="15:22" x14ac:dyDescent="0.4">
      <c r="O2089" s="2" t="str">
        <f>IFERROR(IF($B2089="","",INDEX(所属情報!$E:$E,MATCH($A2089,所属情報!$A:$A,0))),"")</f>
        <v/>
      </c>
      <c r="P2089" s="2" t="str">
        <f t="shared" si="96"/>
        <v/>
      </c>
      <c r="Q2089" s="2" t="str">
        <f t="shared" si="97"/>
        <v/>
      </c>
      <c r="R2089" s="2" t="str">
        <f t="shared" si="98"/>
        <v/>
      </c>
      <c r="S2089" s="2" t="str">
        <f>IFERROR(IF($F2089="","",INDEX(リスト!$C:$C,MATCH($F2089,リスト!$B:$B,0))),"")</f>
        <v/>
      </c>
      <c r="T2089" s="2" t="str">
        <f>IFERROR(IF($K2089="","",INDEX(リスト!$F:$F,MATCH($K2089,リスト!$E:$E,0))),"")</f>
        <v/>
      </c>
      <c r="U2089" s="2" t="str">
        <f>IF($B2089="","",RIGHT($G2089*1000+200+COUNTIF($G$2:$G2089,$G2089),9))</f>
        <v/>
      </c>
      <c r="V2089" s="2" t="str">
        <f>IF(OR($B2089="",設定!$I$15="",設定!$I$15="独立"),"",IF($M2089="","　－　",IF($L2089="",IF(設定!$I$15="所・名","　－　・"&amp;$M2089,IF(設定!$I$15="所/名","　－　 / "&amp;$M2089,IF(設定!$I$15="(所)名","(　－　) "&amp;$M2089,IF(設定!$I$15="名・所",$M2089&amp;"・　－　",IF(設定!$I$15="名/所",$M2089&amp;" / 　－　",IF(設定!$I$15="名(所)",$M2089&amp;"(　－　)")))))),IF(設定!$I$15="所・名",INDEX(リスト!$S$2:$S$48,MATCH($L2089,リスト!$R$2:$R$48,0))&amp;"・"&amp;$M2089,IF(設定!$I$15="所/名",INDEX(リスト!$S$2:$S$48,MATCH($L2089,リスト!$R$2:$R$48,0))&amp;" / "&amp;$M2089,IF(設定!$I$15="(所)名","("&amp;INDEX(リスト!$S$2:$S$48,MATCH($L2089,リスト!$R$2:$R$48,0))&amp;") "&amp;$M2089,IF(設定!$I$15="名・所",$M2089&amp;"・"&amp;INDEX(リスト!$S$2:$S$48,MATCH($L2089,リスト!$R$2:$R$48,0)),IF(設定!$I$15="名/所",$M2089&amp;" / "&amp;INDEX(リスト!$S$2:$S$48,MATCH($L2089,リスト!$R$2:$R$48,0)),IF(設定!$I$15="名(所)",$M2089&amp;" ("&amp;INDEX(リスト!$S$2:$S$48,MATCH($L2089,リスト!$R$2:$R$48,0))&amp;")")))))))))</f>
        <v/>
      </c>
    </row>
    <row r="2090" spans="15:22" x14ac:dyDescent="0.4">
      <c r="O2090" s="2" t="str">
        <f>IFERROR(IF($B2090="","",INDEX(所属情報!$E:$E,MATCH($A2090,所属情報!$A:$A,0))),"")</f>
        <v/>
      </c>
      <c r="P2090" s="2" t="str">
        <f t="shared" si="96"/>
        <v/>
      </c>
      <c r="Q2090" s="2" t="str">
        <f t="shared" si="97"/>
        <v/>
      </c>
      <c r="R2090" s="2" t="str">
        <f t="shared" si="98"/>
        <v/>
      </c>
      <c r="S2090" s="2" t="str">
        <f>IFERROR(IF($F2090="","",INDEX(リスト!$C:$C,MATCH($F2090,リスト!$B:$B,0))),"")</f>
        <v/>
      </c>
      <c r="T2090" s="2" t="str">
        <f>IFERROR(IF($K2090="","",INDEX(リスト!$F:$F,MATCH($K2090,リスト!$E:$E,0))),"")</f>
        <v/>
      </c>
      <c r="U2090" s="2" t="str">
        <f>IF($B2090="","",RIGHT($G2090*1000+200+COUNTIF($G$2:$G2090,$G2090),9))</f>
        <v/>
      </c>
      <c r="V2090" s="2" t="str">
        <f>IF(OR($B2090="",設定!$I$15="",設定!$I$15="独立"),"",IF($M2090="","　－　",IF($L2090="",IF(設定!$I$15="所・名","　－　・"&amp;$M2090,IF(設定!$I$15="所/名","　－　 / "&amp;$M2090,IF(設定!$I$15="(所)名","(　－　) "&amp;$M2090,IF(設定!$I$15="名・所",$M2090&amp;"・　－　",IF(設定!$I$15="名/所",$M2090&amp;" / 　－　",IF(設定!$I$15="名(所)",$M2090&amp;"(　－　)")))))),IF(設定!$I$15="所・名",INDEX(リスト!$S$2:$S$48,MATCH($L2090,リスト!$R$2:$R$48,0))&amp;"・"&amp;$M2090,IF(設定!$I$15="所/名",INDEX(リスト!$S$2:$S$48,MATCH($L2090,リスト!$R$2:$R$48,0))&amp;" / "&amp;$M2090,IF(設定!$I$15="(所)名","("&amp;INDEX(リスト!$S$2:$S$48,MATCH($L2090,リスト!$R$2:$R$48,0))&amp;") "&amp;$M2090,IF(設定!$I$15="名・所",$M2090&amp;"・"&amp;INDEX(リスト!$S$2:$S$48,MATCH($L2090,リスト!$R$2:$R$48,0)),IF(設定!$I$15="名/所",$M2090&amp;" / "&amp;INDEX(リスト!$S$2:$S$48,MATCH($L2090,リスト!$R$2:$R$48,0)),IF(設定!$I$15="名(所)",$M2090&amp;" ("&amp;INDEX(リスト!$S$2:$S$48,MATCH($L2090,リスト!$R$2:$R$48,0))&amp;")")))))))))</f>
        <v/>
      </c>
    </row>
    <row r="2091" spans="15:22" x14ac:dyDescent="0.4">
      <c r="O2091" s="2" t="str">
        <f>IFERROR(IF($B2091="","",INDEX(所属情報!$E:$E,MATCH($A2091,所属情報!$A:$A,0))),"")</f>
        <v/>
      </c>
      <c r="P2091" s="2" t="str">
        <f t="shared" si="96"/>
        <v/>
      </c>
      <c r="Q2091" s="2" t="str">
        <f t="shared" si="97"/>
        <v/>
      </c>
      <c r="R2091" s="2" t="str">
        <f t="shared" si="98"/>
        <v/>
      </c>
      <c r="S2091" s="2" t="str">
        <f>IFERROR(IF($F2091="","",INDEX(リスト!$C:$C,MATCH($F2091,リスト!$B:$B,0))),"")</f>
        <v/>
      </c>
      <c r="T2091" s="2" t="str">
        <f>IFERROR(IF($K2091="","",INDEX(リスト!$F:$F,MATCH($K2091,リスト!$E:$E,0))),"")</f>
        <v/>
      </c>
      <c r="U2091" s="2" t="str">
        <f>IF($B2091="","",RIGHT($G2091*1000+200+COUNTIF($G$2:$G2091,$G2091),9))</f>
        <v/>
      </c>
      <c r="V2091" s="2" t="str">
        <f>IF(OR($B2091="",設定!$I$15="",設定!$I$15="独立"),"",IF($M2091="","　－　",IF($L2091="",IF(設定!$I$15="所・名","　－　・"&amp;$M2091,IF(設定!$I$15="所/名","　－　 / "&amp;$M2091,IF(設定!$I$15="(所)名","(　－　) "&amp;$M2091,IF(設定!$I$15="名・所",$M2091&amp;"・　－　",IF(設定!$I$15="名/所",$M2091&amp;" / 　－　",IF(設定!$I$15="名(所)",$M2091&amp;"(　－　)")))))),IF(設定!$I$15="所・名",INDEX(リスト!$S$2:$S$48,MATCH($L2091,リスト!$R$2:$R$48,0))&amp;"・"&amp;$M2091,IF(設定!$I$15="所/名",INDEX(リスト!$S$2:$S$48,MATCH($L2091,リスト!$R$2:$R$48,0))&amp;" / "&amp;$M2091,IF(設定!$I$15="(所)名","("&amp;INDEX(リスト!$S$2:$S$48,MATCH($L2091,リスト!$R$2:$R$48,0))&amp;") "&amp;$M2091,IF(設定!$I$15="名・所",$M2091&amp;"・"&amp;INDEX(リスト!$S$2:$S$48,MATCH($L2091,リスト!$R$2:$R$48,0)),IF(設定!$I$15="名/所",$M2091&amp;" / "&amp;INDEX(リスト!$S$2:$S$48,MATCH($L2091,リスト!$R$2:$R$48,0)),IF(設定!$I$15="名(所)",$M2091&amp;" ("&amp;INDEX(リスト!$S$2:$S$48,MATCH($L2091,リスト!$R$2:$R$48,0))&amp;")")))))))))</f>
        <v/>
      </c>
    </row>
    <row r="2092" spans="15:22" x14ac:dyDescent="0.4">
      <c r="O2092" s="2" t="str">
        <f>IFERROR(IF($B2092="","",INDEX(所属情報!$E:$E,MATCH($A2092,所属情報!$A:$A,0))),"")</f>
        <v/>
      </c>
      <c r="P2092" s="2" t="str">
        <f t="shared" si="96"/>
        <v/>
      </c>
      <c r="Q2092" s="2" t="str">
        <f t="shared" si="97"/>
        <v/>
      </c>
      <c r="R2092" s="2" t="str">
        <f t="shared" si="98"/>
        <v/>
      </c>
      <c r="S2092" s="2" t="str">
        <f>IFERROR(IF($F2092="","",INDEX(リスト!$C:$C,MATCH($F2092,リスト!$B:$B,0))),"")</f>
        <v/>
      </c>
      <c r="T2092" s="2" t="str">
        <f>IFERROR(IF($K2092="","",INDEX(リスト!$F:$F,MATCH($K2092,リスト!$E:$E,0))),"")</f>
        <v/>
      </c>
      <c r="U2092" s="2" t="str">
        <f>IF($B2092="","",RIGHT($G2092*1000+200+COUNTIF($G$2:$G2092,$G2092),9))</f>
        <v/>
      </c>
      <c r="V2092" s="2" t="str">
        <f>IF(OR($B2092="",設定!$I$15="",設定!$I$15="独立"),"",IF($M2092="","　－　",IF($L2092="",IF(設定!$I$15="所・名","　－　・"&amp;$M2092,IF(設定!$I$15="所/名","　－　 / "&amp;$M2092,IF(設定!$I$15="(所)名","(　－　) "&amp;$M2092,IF(設定!$I$15="名・所",$M2092&amp;"・　－　",IF(設定!$I$15="名/所",$M2092&amp;" / 　－　",IF(設定!$I$15="名(所)",$M2092&amp;"(　－　)")))))),IF(設定!$I$15="所・名",INDEX(リスト!$S$2:$S$48,MATCH($L2092,リスト!$R$2:$R$48,0))&amp;"・"&amp;$M2092,IF(設定!$I$15="所/名",INDEX(リスト!$S$2:$S$48,MATCH($L2092,リスト!$R$2:$R$48,0))&amp;" / "&amp;$M2092,IF(設定!$I$15="(所)名","("&amp;INDEX(リスト!$S$2:$S$48,MATCH($L2092,リスト!$R$2:$R$48,0))&amp;") "&amp;$M2092,IF(設定!$I$15="名・所",$M2092&amp;"・"&amp;INDEX(リスト!$S$2:$S$48,MATCH($L2092,リスト!$R$2:$R$48,0)),IF(設定!$I$15="名/所",$M2092&amp;" / "&amp;INDEX(リスト!$S$2:$S$48,MATCH($L2092,リスト!$R$2:$R$48,0)),IF(設定!$I$15="名(所)",$M2092&amp;" ("&amp;INDEX(リスト!$S$2:$S$48,MATCH($L2092,リスト!$R$2:$R$48,0))&amp;")")))))))))</f>
        <v/>
      </c>
    </row>
    <row r="2093" spans="15:22" x14ac:dyDescent="0.4">
      <c r="O2093" s="2" t="str">
        <f>IFERROR(IF($B2093="","",INDEX(所属情報!$E:$E,MATCH($A2093,所属情報!$A:$A,0))),"")</f>
        <v/>
      </c>
      <c r="P2093" s="2" t="str">
        <f t="shared" si="96"/>
        <v/>
      </c>
      <c r="Q2093" s="2" t="str">
        <f t="shared" si="97"/>
        <v/>
      </c>
      <c r="R2093" s="2" t="str">
        <f t="shared" si="98"/>
        <v/>
      </c>
      <c r="S2093" s="2" t="str">
        <f>IFERROR(IF($F2093="","",INDEX(リスト!$C:$C,MATCH($F2093,リスト!$B:$B,0))),"")</f>
        <v/>
      </c>
      <c r="T2093" s="2" t="str">
        <f>IFERROR(IF($K2093="","",INDEX(リスト!$F:$F,MATCH($K2093,リスト!$E:$E,0))),"")</f>
        <v/>
      </c>
      <c r="U2093" s="2" t="str">
        <f>IF($B2093="","",RIGHT($G2093*1000+200+COUNTIF($G$2:$G2093,$G2093),9))</f>
        <v/>
      </c>
      <c r="V2093" s="2" t="str">
        <f>IF(OR($B2093="",設定!$I$15="",設定!$I$15="独立"),"",IF($M2093="","　－　",IF($L2093="",IF(設定!$I$15="所・名","　－　・"&amp;$M2093,IF(設定!$I$15="所/名","　－　 / "&amp;$M2093,IF(設定!$I$15="(所)名","(　－　) "&amp;$M2093,IF(設定!$I$15="名・所",$M2093&amp;"・　－　",IF(設定!$I$15="名/所",$M2093&amp;" / 　－　",IF(設定!$I$15="名(所)",$M2093&amp;"(　－　)")))))),IF(設定!$I$15="所・名",INDEX(リスト!$S$2:$S$48,MATCH($L2093,リスト!$R$2:$R$48,0))&amp;"・"&amp;$M2093,IF(設定!$I$15="所/名",INDEX(リスト!$S$2:$S$48,MATCH($L2093,リスト!$R$2:$R$48,0))&amp;" / "&amp;$M2093,IF(設定!$I$15="(所)名","("&amp;INDEX(リスト!$S$2:$S$48,MATCH($L2093,リスト!$R$2:$R$48,0))&amp;") "&amp;$M2093,IF(設定!$I$15="名・所",$M2093&amp;"・"&amp;INDEX(リスト!$S$2:$S$48,MATCH($L2093,リスト!$R$2:$R$48,0)),IF(設定!$I$15="名/所",$M2093&amp;" / "&amp;INDEX(リスト!$S$2:$S$48,MATCH($L2093,リスト!$R$2:$R$48,0)),IF(設定!$I$15="名(所)",$M2093&amp;" ("&amp;INDEX(リスト!$S$2:$S$48,MATCH($L2093,リスト!$R$2:$R$48,0))&amp;")")))))))))</f>
        <v/>
      </c>
    </row>
    <row r="2094" spans="15:22" x14ac:dyDescent="0.4">
      <c r="O2094" s="2" t="str">
        <f>IFERROR(IF($B2094="","",INDEX(所属情報!$E:$E,MATCH($A2094,所属情報!$A:$A,0))),"")</f>
        <v/>
      </c>
      <c r="P2094" s="2" t="str">
        <f t="shared" si="96"/>
        <v/>
      </c>
      <c r="Q2094" s="2" t="str">
        <f t="shared" si="97"/>
        <v/>
      </c>
      <c r="R2094" s="2" t="str">
        <f t="shared" si="98"/>
        <v/>
      </c>
      <c r="S2094" s="2" t="str">
        <f>IFERROR(IF($F2094="","",INDEX(リスト!$C:$C,MATCH($F2094,リスト!$B:$B,0))),"")</f>
        <v/>
      </c>
      <c r="T2094" s="2" t="str">
        <f>IFERROR(IF($K2094="","",INDEX(リスト!$F:$F,MATCH($K2094,リスト!$E:$E,0))),"")</f>
        <v/>
      </c>
      <c r="U2094" s="2" t="str">
        <f>IF($B2094="","",RIGHT($G2094*1000+200+COUNTIF($G$2:$G2094,$G2094),9))</f>
        <v/>
      </c>
      <c r="V2094" s="2" t="str">
        <f>IF(OR($B2094="",設定!$I$15="",設定!$I$15="独立"),"",IF($M2094="","　－　",IF($L2094="",IF(設定!$I$15="所・名","　－　・"&amp;$M2094,IF(設定!$I$15="所/名","　－　 / "&amp;$M2094,IF(設定!$I$15="(所)名","(　－　) "&amp;$M2094,IF(設定!$I$15="名・所",$M2094&amp;"・　－　",IF(設定!$I$15="名/所",$M2094&amp;" / 　－　",IF(設定!$I$15="名(所)",$M2094&amp;"(　－　)")))))),IF(設定!$I$15="所・名",INDEX(リスト!$S$2:$S$48,MATCH($L2094,リスト!$R$2:$R$48,0))&amp;"・"&amp;$M2094,IF(設定!$I$15="所/名",INDEX(リスト!$S$2:$S$48,MATCH($L2094,リスト!$R$2:$R$48,0))&amp;" / "&amp;$M2094,IF(設定!$I$15="(所)名","("&amp;INDEX(リスト!$S$2:$S$48,MATCH($L2094,リスト!$R$2:$R$48,0))&amp;") "&amp;$M2094,IF(設定!$I$15="名・所",$M2094&amp;"・"&amp;INDEX(リスト!$S$2:$S$48,MATCH($L2094,リスト!$R$2:$R$48,0)),IF(設定!$I$15="名/所",$M2094&amp;" / "&amp;INDEX(リスト!$S$2:$S$48,MATCH($L2094,リスト!$R$2:$R$48,0)),IF(設定!$I$15="名(所)",$M2094&amp;" ("&amp;INDEX(リスト!$S$2:$S$48,MATCH($L2094,リスト!$R$2:$R$48,0))&amp;")")))))))))</f>
        <v/>
      </c>
    </row>
    <row r="2095" spans="15:22" x14ac:dyDescent="0.4">
      <c r="O2095" s="2" t="str">
        <f>IFERROR(IF($B2095="","",INDEX(所属情報!$E:$E,MATCH($A2095,所属情報!$A:$A,0))),"")</f>
        <v/>
      </c>
      <c r="P2095" s="2" t="str">
        <f t="shared" si="96"/>
        <v/>
      </c>
      <c r="Q2095" s="2" t="str">
        <f t="shared" si="97"/>
        <v/>
      </c>
      <c r="R2095" s="2" t="str">
        <f t="shared" si="98"/>
        <v/>
      </c>
      <c r="S2095" s="2" t="str">
        <f>IFERROR(IF($F2095="","",INDEX(リスト!$C:$C,MATCH($F2095,リスト!$B:$B,0))),"")</f>
        <v/>
      </c>
      <c r="T2095" s="2" t="str">
        <f>IFERROR(IF($K2095="","",INDEX(リスト!$F:$F,MATCH($K2095,リスト!$E:$E,0))),"")</f>
        <v/>
      </c>
      <c r="U2095" s="2" t="str">
        <f>IF($B2095="","",RIGHT($G2095*1000+200+COUNTIF($G$2:$G2095,$G2095),9))</f>
        <v/>
      </c>
      <c r="V2095" s="2" t="str">
        <f>IF(OR($B2095="",設定!$I$15="",設定!$I$15="独立"),"",IF($M2095="","　－　",IF($L2095="",IF(設定!$I$15="所・名","　－　・"&amp;$M2095,IF(設定!$I$15="所/名","　－　 / "&amp;$M2095,IF(設定!$I$15="(所)名","(　－　) "&amp;$M2095,IF(設定!$I$15="名・所",$M2095&amp;"・　－　",IF(設定!$I$15="名/所",$M2095&amp;" / 　－　",IF(設定!$I$15="名(所)",$M2095&amp;"(　－　)")))))),IF(設定!$I$15="所・名",INDEX(リスト!$S$2:$S$48,MATCH($L2095,リスト!$R$2:$R$48,0))&amp;"・"&amp;$M2095,IF(設定!$I$15="所/名",INDEX(リスト!$S$2:$S$48,MATCH($L2095,リスト!$R$2:$R$48,0))&amp;" / "&amp;$M2095,IF(設定!$I$15="(所)名","("&amp;INDEX(リスト!$S$2:$S$48,MATCH($L2095,リスト!$R$2:$R$48,0))&amp;") "&amp;$M2095,IF(設定!$I$15="名・所",$M2095&amp;"・"&amp;INDEX(リスト!$S$2:$S$48,MATCH($L2095,リスト!$R$2:$R$48,0)),IF(設定!$I$15="名/所",$M2095&amp;" / "&amp;INDEX(リスト!$S$2:$S$48,MATCH($L2095,リスト!$R$2:$R$48,0)),IF(設定!$I$15="名(所)",$M2095&amp;" ("&amp;INDEX(リスト!$S$2:$S$48,MATCH($L2095,リスト!$R$2:$R$48,0))&amp;")")))))))))</f>
        <v/>
      </c>
    </row>
    <row r="2096" spans="15:22" x14ac:dyDescent="0.4">
      <c r="O2096" s="2" t="str">
        <f>IFERROR(IF($B2096="","",INDEX(所属情報!$E:$E,MATCH($A2096,所属情報!$A:$A,0))),"")</f>
        <v/>
      </c>
      <c r="P2096" s="2" t="str">
        <f t="shared" si="96"/>
        <v/>
      </c>
      <c r="Q2096" s="2" t="str">
        <f t="shared" si="97"/>
        <v/>
      </c>
      <c r="R2096" s="2" t="str">
        <f t="shared" si="98"/>
        <v/>
      </c>
      <c r="S2096" s="2" t="str">
        <f>IFERROR(IF($F2096="","",INDEX(リスト!$C:$C,MATCH($F2096,リスト!$B:$B,0))),"")</f>
        <v/>
      </c>
      <c r="T2096" s="2" t="str">
        <f>IFERROR(IF($K2096="","",INDEX(リスト!$F:$F,MATCH($K2096,リスト!$E:$E,0))),"")</f>
        <v/>
      </c>
      <c r="U2096" s="2" t="str">
        <f>IF($B2096="","",RIGHT($G2096*1000+200+COUNTIF($G$2:$G2096,$G2096),9))</f>
        <v/>
      </c>
      <c r="V2096" s="2" t="str">
        <f>IF(OR($B2096="",設定!$I$15="",設定!$I$15="独立"),"",IF($M2096="","　－　",IF($L2096="",IF(設定!$I$15="所・名","　－　・"&amp;$M2096,IF(設定!$I$15="所/名","　－　 / "&amp;$M2096,IF(設定!$I$15="(所)名","(　－　) "&amp;$M2096,IF(設定!$I$15="名・所",$M2096&amp;"・　－　",IF(設定!$I$15="名/所",$M2096&amp;" / 　－　",IF(設定!$I$15="名(所)",$M2096&amp;"(　－　)")))))),IF(設定!$I$15="所・名",INDEX(リスト!$S$2:$S$48,MATCH($L2096,リスト!$R$2:$R$48,0))&amp;"・"&amp;$M2096,IF(設定!$I$15="所/名",INDEX(リスト!$S$2:$S$48,MATCH($L2096,リスト!$R$2:$R$48,0))&amp;" / "&amp;$M2096,IF(設定!$I$15="(所)名","("&amp;INDEX(リスト!$S$2:$S$48,MATCH($L2096,リスト!$R$2:$R$48,0))&amp;") "&amp;$M2096,IF(設定!$I$15="名・所",$M2096&amp;"・"&amp;INDEX(リスト!$S$2:$S$48,MATCH($L2096,リスト!$R$2:$R$48,0)),IF(設定!$I$15="名/所",$M2096&amp;" / "&amp;INDEX(リスト!$S$2:$S$48,MATCH($L2096,リスト!$R$2:$R$48,0)),IF(設定!$I$15="名(所)",$M2096&amp;" ("&amp;INDEX(リスト!$S$2:$S$48,MATCH($L2096,リスト!$R$2:$R$48,0))&amp;")")))))))))</f>
        <v/>
      </c>
    </row>
    <row r="2097" spans="15:22" x14ac:dyDescent="0.4">
      <c r="O2097" s="2" t="str">
        <f>IFERROR(IF($B2097="","",INDEX(所属情報!$E:$E,MATCH($A2097,所属情報!$A:$A,0))),"")</f>
        <v/>
      </c>
      <c r="P2097" s="2" t="str">
        <f t="shared" si="96"/>
        <v/>
      </c>
      <c r="Q2097" s="2" t="str">
        <f t="shared" si="97"/>
        <v/>
      </c>
      <c r="R2097" s="2" t="str">
        <f t="shared" si="98"/>
        <v/>
      </c>
      <c r="S2097" s="2" t="str">
        <f>IFERROR(IF($F2097="","",INDEX(リスト!$C:$C,MATCH($F2097,リスト!$B:$B,0))),"")</f>
        <v/>
      </c>
      <c r="T2097" s="2" t="str">
        <f>IFERROR(IF($K2097="","",INDEX(リスト!$F:$F,MATCH($K2097,リスト!$E:$E,0))),"")</f>
        <v/>
      </c>
      <c r="U2097" s="2" t="str">
        <f>IF($B2097="","",RIGHT($G2097*1000+200+COUNTIF($G$2:$G2097,$G2097),9))</f>
        <v/>
      </c>
      <c r="V2097" s="2" t="str">
        <f>IF(OR($B2097="",設定!$I$15="",設定!$I$15="独立"),"",IF($M2097="","　－　",IF($L2097="",IF(設定!$I$15="所・名","　－　・"&amp;$M2097,IF(設定!$I$15="所/名","　－　 / "&amp;$M2097,IF(設定!$I$15="(所)名","(　－　) "&amp;$M2097,IF(設定!$I$15="名・所",$M2097&amp;"・　－　",IF(設定!$I$15="名/所",$M2097&amp;" / 　－　",IF(設定!$I$15="名(所)",$M2097&amp;"(　－　)")))))),IF(設定!$I$15="所・名",INDEX(リスト!$S$2:$S$48,MATCH($L2097,リスト!$R$2:$R$48,0))&amp;"・"&amp;$M2097,IF(設定!$I$15="所/名",INDEX(リスト!$S$2:$S$48,MATCH($L2097,リスト!$R$2:$R$48,0))&amp;" / "&amp;$M2097,IF(設定!$I$15="(所)名","("&amp;INDEX(リスト!$S$2:$S$48,MATCH($L2097,リスト!$R$2:$R$48,0))&amp;") "&amp;$M2097,IF(設定!$I$15="名・所",$M2097&amp;"・"&amp;INDEX(リスト!$S$2:$S$48,MATCH($L2097,リスト!$R$2:$R$48,0)),IF(設定!$I$15="名/所",$M2097&amp;" / "&amp;INDEX(リスト!$S$2:$S$48,MATCH($L2097,リスト!$R$2:$R$48,0)),IF(設定!$I$15="名(所)",$M2097&amp;" ("&amp;INDEX(リスト!$S$2:$S$48,MATCH($L2097,リスト!$R$2:$R$48,0))&amp;")")))))))))</f>
        <v/>
      </c>
    </row>
    <row r="2098" spans="15:22" x14ac:dyDescent="0.4">
      <c r="O2098" s="2" t="str">
        <f>IFERROR(IF($B2098="","",INDEX(所属情報!$E:$E,MATCH($A2098,所属情報!$A:$A,0))),"")</f>
        <v/>
      </c>
      <c r="P2098" s="2" t="str">
        <f t="shared" si="96"/>
        <v/>
      </c>
      <c r="Q2098" s="2" t="str">
        <f t="shared" si="97"/>
        <v/>
      </c>
      <c r="R2098" s="2" t="str">
        <f t="shared" si="98"/>
        <v/>
      </c>
      <c r="S2098" s="2" t="str">
        <f>IFERROR(IF($F2098="","",INDEX(リスト!$C:$C,MATCH($F2098,リスト!$B:$B,0))),"")</f>
        <v/>
      </c>
      <c r="T2098" s="2" t="str">
        <f>IFERROR(IF($K2098="","",INDEX(リスト!$F:$F,MATCH($K2098,リスト!$E:$E,0))),"")</f>
        <v/>
      </c>
      <c r="U2098" s="2" t="str">
        <f>IF($B2098="","",RIGHT($G2098*1000+200+COUNTIF($G$2:$G2098,$G2098),9))</f>
        <v/>
      </c>
      <c r="V2098" s="2" t="str">
        <f>IF(OR($B2098="",設定!$I$15="",設定!$I$15="独立"),"",IF($M2098="","　－　",IF($L2098="",IF(設定!$I$15="所・名","　－　・"&amp;$M2098,IF(設定!$I$15="所/名","　－　 / "&amp;$M2098,IF(設定!$I$15="(所)名","(　－　) "&amp;$M2098,IF(設定!$I$15="名・所",$M2098&amp;"・　－　",IF(設定!$I$15="名/所",$M2098&amp;" / 　－　",IF(設定!$I$15="名(所)",$M2098&amp;"(　－　)")))))),IF(設定!$I$15="所・名",INDEX(リスト!$S$2:$S$48,MATCH($L2098,リスト!$R$2:$R$48,0))&amp;"・"&amp;$M2098,IF(設定!$I$15="所/名",INDEX(リスト!$S$2:$S$48,MATCH($L2098,リスト!$R$2:$R$48,0))&amp;" / "&amp;$M2098,IF(設定!$I$15="(所)名","("&amp;INDEX(リスト!$S$2:$S$48,MATCH($L2098,リスト!$R$2:$R$48,0))&amp;") "&amp;$M2098,IF(設定!$I$15="名・所",$M2098&amp;"・"&amp;INDEX(リスト!$S$2:$S$48,MATCH($L2098,リスト!$R$2:$R$48,0)),IF(設定!$I$15="名/所",$M2098&amp;" / "&amp;INDEX(リスト!$S$2:$S$48,MATCH($L2098,リスト!$R$2:$R$48,0)),IF(設定!$I$15="名(所)",$M2098&amp;" ("&amp;INDEX(リスト!$S$2:$S$48,MATCH($L2098,リスト!$R$2:$R$48,0))&amp;")")))))))))</f>
        <v/>
      </c>
    </row>
    <row r="2099" spans="15:22" x14ac:dyDescent="0.4">
      <c r="O2099" s="2" t="str">
        <f>IFERROR(IF($B2099="","",INDEX(所属情報!$E:$E,MATCH($A2099,所属情報!$A:$A,0))),"")</f>
        <v/>
      </c>
      <c r="P2099" s="2" t="str">
        <f t="shared" si="96"/>
        <v/>
      </c>
      <c r="Q2099" s="2" t="str">
        <f t="shared" si="97"/>
        <v/>
      </c>
      <c r="R2099" s="2" t="str">
        <f t="shared" si="98"/>
        <v/>
      </c>
      <c r="S2099" s="2" t="str">
        <f>IFERROR(IF($F2099="","",INDEX(リスト!$C:$C,MATCH($F2099,リスト!$B:$B,0))),"")</f>
        <v/>
      </c>
      <c r="T2099" s="2" t="str">
        <f>IFERROR(IF($K2099="","",INDEX(リスト!$F:$F,MATCH($K2099,リスト!$E:$E,0))),"")</f>
        <v/>
      </c>
      <c r="U2099" s="2" t="str">
        <f>IF($B2099="","",RIGHT($G2099*1000+200+COUNTIF($G$2:$G2099,$G2099),9))</f>
        <v/>
      </c>
      <c r="V2099" s="2" t="str">
        <f>IF(OR($B2099="",設定!$I$15="",設定!$I$15="独立"),"",IF($M2099="","　－　",IF($L2099="",IF(設定!$I$15="所・名","　－　・"&amp;$M2099,IF(設定!$I$15="所/名","　－　 / "&amp;$M2099,IF(設定!$I$15="(所)名","(　－　) "&amp;$M2099,IF(設定!$I$15="名・所",$M2099&amp;"・　－　",IF(設定!$I$15="名/所",$M2099&amp;" / 　－　",IF(設定!$I$15="名(所)",$M2099&amp;"(　－　)")))))),IF(設定!$I$15="所・名",INDEX(リスト!$S$2:$S$48,MATCH($L2099,リスト!$R$2:$R$48,0))&amp;"・"&amp;$M2099,IF(設定!$I$15="所/名",INDEX(リスト!$S$2:$S$48,MATCH($L2099,リスト!$R$2:$R$48,0))&amp;" / "&amp;$M2099,IF(設定!$I$15="(所)名","("&amp;INDEX(リスト!$S$2:$S$48,MATCH($L2099,リスト!$R$2:$R$48,0))&amp;") "&amp;$M2099,IF(設定!$I$15="名・所",$M2099&amp;"・"&amp;INDEX(リスト!$S$2:$S$48,MATCH($L2099,リスト!$R$2:$R$48,0)),IF(設定!$I$15="名/所",$M2099&amp;" / "&amp;INDEX(リスト!$S$2:$S$48,MATCH($L2099,リスト!$R$2:$R$48,0)),IF(設定!$I$15="名(所)",$M2099&amp;" ("&amp;INDEX(リスト!$S$2:$S$48,MATCH($L2099,リスト!$R$2:$R$48,0))&amp;")")))))))))</f>
        <v/>
      </c>
    </row>
    <row r="2100" spans="15:22" x14ac:dyDescent="0.4">
      <c r="O2100" s="2" t="str">
        <f>IFERROR(IF($B2100="","",INDEX(所属情報!$E:$E,MATCH($A2100,所属情報!$A:$A,0))),"")</f>
        <v/>
      </c>
      <c r="P2100" s="2" t="str">
        <f t="shared" si="96"/>
        <v/>
      </c>
      <c r="Q2100" s="2" t="str">
        <f t="shared" si="97"/>
        <v/>
      </c>
      <c r="R2100" s="2" t="str">
        <f t="shared" si="98"/>
        <v/>
      </c>
      <c r="S2100" s="2" t="str">
        <f>IFERROR(IF($F2100="","",INDEX(リスト!$C:$C,MATCH($F2100,リスト!$B:$B,0))),"")</f>
        <v/>
      </c>
      <c r="T2100" s="2" t="str">
        <f>IFERROR(IF($K2100="","",INDEX(リスト!$F:$F,MATCH($K2100,リスト!$E:$E,0))),"")</f>
        <v/>
      </c>
      <c r="U2100" s="2" t="str">
        <f>IF($B2100="","",RIGHT($G2100*1000+200+COUNTIF($G$2:$G2100,$G2100),9))</f>
        <v/>
      </c>
      <c r="V2100" s="2" t="str">
        <f>IF(OR($B2100="",設定!$I$15="",設定!$I$15="独立"),"",IF($M2100="","　－　",IF($L2100="",IF(設定!$I$15="所・名","　－　・"&amp;$M2100,IF(設定!$I$15="所/名","　－　 / "&amp;$M2100,IF(設定!$I$15="(所)名","(　－　) "&amp;$M2100,IF(設定!$I$15="名・所",$M2100&amp;"・　－　",IF(設定!$I$15="名/所",$M2100&amp;" / 　－　",IF(設定!$I$15="名(所)",$M2100&amp;"(　－　)")))))),IF(設定!$I$15="所・名",INDEX(リスト!$S$2:$S$48,MATCH($L2100,リスト!$R$2:$R$48,0))&amp;"・"&amp;$M2100,IF(設定!$I$15="所/名",INDEX(リスト!$S$2:$S$48,MATCH($L2100,リスト!$R$2:$R$48,0))&amp;" / "&amp;$M2100,IF(設定!$I$15="(所)名","("&amp;INDEX(リスト!$S$2:$S$48,MATCH($L2100,リスト!$R$2:$R$48,0))&amp;") "&amp;$M2100,IF(設定!$I$15="名・所",$M2100&amp;"・"&amp;INDEX(リスト!$S$2:$S$48,MATCH($L2100,リスト!$R$2:$R$48,0)),IF(設定!$I$15="名/所",$M2100&amp;" / "&amp;INDEX(リスト!$S$2:$S$48,MATCH($L2100,リスト!$R$2:$R$48,0)),IF(設定!$I$15="名(所)",$M2100&amp;" ("&amp;INDEX(リスト!$S$2:$S$48,MATCH($L2100,リスト!$R$2:$R$48,0))&amp;")")))))))))</f>
        <v/>
      </c>
    </row>
    <row r="2101" spans="15:22" x14ac:dyDescent="0.4">
      <c r="O2101" s="2" t="str">
        <f>IFERROR(IF($B2101="","",INDEX(所属情報!$E:$E,MATCH($A2101,所属情報!$A:$A,0))),"")</f>
        <v/>
      </c>
      <c r="P2101" s="2" t="str">
        <f t="shared" si="96"/>
        <v/>
      </c>
      <c r="Q2101" s="2" t="str">
        <f t="shared" si="97"/>
        <v/>
      </c>
      <c r="R2101" s="2" t="str">
        <f t="shared" si="98"/>
        <v/>
      </c>
      <c r="S2101" s="2" t="str">
        <f>IFERROR(IF($F2101="","",INDEX(リスト!$C:$C,MATCH($F2101,リスト!$B:$B,0))),"")</f>
        <v/>
      </c>
      <c r="T2101" s="2" t="str">
        <f>IFERROR(IF($K2101="","",INDEX(リスト!$F:$F,MATCH($K2101,リスト!$E:$E,0))),"")</f>
        <v/>
      </c>
      <c r="U2101" s="2" t="str">
        <f>IF($B2101="","",RIGHT($G2101*1000+200+COUNTIF($G$2:$G2101,$G2101),9))</f>
        <v/>
      </c>
      <c r="V2101" s="2" t="str">
        <f>IF(OR($B2101="",設定!$I$15="",設定!$I$15="独立"),"",IF($M2101="","　－　",IF($L2101="",IF(設定!$I$15="所・名","　－　・"&amp;$M2101,IF(設定!$I$15="所/名","　－　 / "&amp;$M2101,IF(設定!$I$15="(所)名","(　－　) "&amp;$M2101,IF(設定!$I$15="名・所",$M2101&amp;"・　－　",IF(設定!$I$15="名/所",$M2101&amp;" / 　－　",IF(設定!$I$15="名(所)",$M2101&amp;"(　－　)")))))),IF(設定!$I$15="所・名",INDEX(リスト!$S$2:$S$48,MATCH($L2101,リスト!$R$2:$R$48,0))&amp;"・"&amp;$M2101,IF(設定!$I$15="所/名",INDEX(リスト!$S$2:$S$48,MATCH($L2101,リスト!$R$2:$R$48,0))&amp;" / "&amp;$M2101,IF(設定!$I$15="(所)名","("&amp;INDEX(リスト!$S$2:$S$48,MATCH($L2101,リスト!$R$2:$R$48,0))&amp;") "&amp;$M2101,IF(設定!$I$15="名・所",$M2101&amp;"・"&amp;INDEX(リスト!$S$2:$S$48,MATCH($L2101,リスト!$R$2:$R$48,0)),IF(設定!$I$15="名/所",$M2101&amp;" / "&amp;INDEX(リスト!$S$2:$S$48,MATCH($L2101,リスト!$R$2:$R$48,0)),IF(設定!$I$15="名(所)",$M2101&amp;" ("&amp;INDEX(リスト!$S$2:$S$48,MATCH($L2101,リスト!$R$2:$R$48,0))&amp;")")))))))))</f>
        <v/>
      </c>
    </row>
    <row r="2102" spans="15:22" x14ac:dyDescent="0.4">
      <c r="O2102" s="2" t="str">
        <f>IFERROR(IF($B2102="","",INDEX(所属情報!$E:$E,MATCH($A2102,所属情報!$A:$A,0))),"")</f>
        <v/>
      </c>
      <c r="P2102" s="2" t="str">
        <f t="shared" si="96"/>
        <v/>
      </c>
      <c r="Q2102" s="2" t="str">
        <f t="shared" si="97"/>
        <v/>
      </c>
      <c r="R2102" s="2" t="str">
        <f t="shared" si="98"/>
        <v/>
      </c>
      <c r="S2102" s="2" t="str">
        <f>IFERROR(IF($F2102="","",INDEX(リスト!$C:$C,MATCH($F2102,リスト!$B:$B,0))),"")</f>
        <v/>
      </c>
      <c r="T2102" s="2" t="str">
        <f>IFERROR(IF($K2102="","",INDEX(リスト!$F:$F,MATCH($K2102,リスト!$E:$E,0))),"")</f>
        <v/>
      </c>
      <c r="U2102" s="2" t="str">
        <f>IF($B2102="","",RIGHT($G2102*1000+200+COUNTIF($G$2:$G2102,$G2102),9))</f>
        <v/>
      </c>
      <c r="V2102" s="2" t="str">
        <f>IF(OR($B2102="",設定!$I$15="",設定!$I$15="独立"),"",IF($M2102="","　－　",IF($L2102="",IF(設定!$I$15="所・名","　－　・"&amp;$M2102,IF(設定!$I$15="所/名","　－　 / "&amp;$M2102,IF(設定!$I$15="(所)名","(　－　) "&amp;$M2102,IF(設定!$I$15="名・所",$M2102&amp;"・　－　",IF(設定!$I$15="名/所",$M2102&amp;" / 　－　",IF(設定!$I$15="名(所)",$M2102&amp;"(　－　)")))))),IF(設定!$I$15="所・名",INDEX(リスト!$S$2:$S$48,MATCH($L2102,リスト!$R$2:$R$48,0))&amp;"・"&amp;$M2102,IF(設定!$I$15="所/名",INDEX(リスト!$S$2:$S$48,MATCH($L2102,リスト!$R$2:$R$48,0))&amp;" / "&amp;$M2102,IF(設定!$I$15="(所)名","("&amp;INDEX(リスト!$S$2:$S$48,MATCH($L2102,リスト!$R$2:$R$48,0))&amp;") "&amp;$M2102,IF(設定!$I$15="名・所",$M2102&amp;"・"&amp;INDEX(リスト!$S$2:$S$48,MATCH($L2102,リスト!$R$2:$R$48,0)),IF(設定!$I$15="名/所",$M2102&amp;" / "&amp;INDEX(リスト!$S$2:$S$48,MATCH($L2102,リスト!$R$2:$R$48,0)),IF(設定!$I$15="名(所)",$M2102&amp;" ("&amp;INDEX(リスト!$S$2:$S$48,MATCH($L2102,リスト!$R$2:$R$48,0))&amp;")")))))))))</f>
        <v/>
      </c>
    </row>
    <row r="2103" spans="15:22" x14ac:dyDescent="0.4">
      <c r="O2103" s="2" t="str">
        <f>IFERROR(IF($B2103="","",INDEX(所属情報!$E:$E,MATCH($A2103,所属情報!$A:$A,0))),"")</f>
        <v/>
      </c>
      <c r="P2103" s="2" t="str">
        <f t="shared" si="96"/>
        <v/>
      </c>
      <c r="Q2103" s="2" t="str">
        <f t="shared" si="97"/>
        <v/>
      </c>
      <c r="R2103" s="2" t="str">
        <f t="shared" si="98"/>
        <v/>
      </c>
      <c r="S2103" s="2" t="str">
        <f>IFERROR(IF($F2103="","",INDEX(リスト!$C:$C,MATCH($F2103,リスト!$B:$B,0))),"")</f>
        <v/>
      </c>
      <c r="T2103" s="2" t="str">
        <f>IFERROR(IF($K2103="","",INDEX(リスト!$F:$F,MATCH($K2103,リスト!$E:$E,0))),"")</f>
        <v/>
      </c>
      <c r="U2103" s="2" t="str">
        <f>IF($B2103="","",RIGHT($G2103*1000+200+COUNTIF($G$2:$G2103,$G2103),9))</f>
        <v/>
      </c>
      <c r="V2103" s="2" t="str">
        <f>IF(OR($B2103="",設定!$I$15="",設定!$I$15="独立"),"",IF($M2103="","　－　",IF($L2103="",IF(設定!$I$15="所・名","　－　・"&amp;$M2103,IF(設定!$I$15="所/名","　－　 / "&amp;$M2103,IF(設定!$I$15="(所)名","(　－　) "&amp;$M2103,IF(設定!$I$15="名・所",$M2103&amp;"・　－　",IF(設定!$I$15="名/所",$M2103&amp;" / 　－　",IF(設定!$I$15="名(所)",$M2103&amp;"(　－　)")))))),IF(設定!$I$15="所・名",INDEX(リスト!$S$2:$S$48,MATCH($L2103,リスト!$R$2:$R$48,0))&amp;"・"&amp;$M2103,IF(設定!$I$15="所/名",INDEX(リスト!$S$2:$S$48,MATCH($L2103,リスト!$R$2:$R$48,0))&amp;" / "&amp;$M2103,IF(設定!$I$15="(所)名","("&amp;INDEX(リスト!$S$2:$S$48,MATCH($L2103,リスト!$R$2:$R$48,0))&amp;") "&amp;$M2103,IF(設定!$I$15="名・所",$M2103&amp;"・"&amp;INDEX(リスト!$S$2:$S$48,MATCH($L2103,リスト!$R$2:$R$48,0)),IF(設定!$I$15="名/所",$M2103&amp;" / "&amp;INDEX(リスト!$S$2:$S$48,MATCH($L2103,リスト!$R$2:$R$48,0)),IF(設定!$I$15="名(所)",$M2103&amp;" ("&amp;INDEX(リスト!$S$2:$S$48,MATCH($L2103,リスト!$R$2:$R$48,0))&amp;")")))))))))</f>
        <v/>
      </c>
    </row>
    <row r="2104" spans="15:22" x14ac:dyDescent="0.4">
      <c r="O2104" s="2" t="str">
        <f>IFERROR(IF($B2104="","",INDEX(所属情報!$E:$E,MATCH($A2104,所属情報!$A:$A,0))),"")</f>
        <v/>
      </c>
      <c r="P2104" s="2" t="str">
        <f t="shared" si="96"/>
        <v/>
      </c>
      <c r="Q2104" s="2" t="str">
        <f t="shared" si="97"/>
        <v/>
      </c>
      <c r="R2104" s="2" t="str">
        <f t="shared" si="98"/>
        <v/>
      </c>
      <c r="S2104" s="2" t="str">
        <f>IFERROR(IF($F2104="","",INDEX(リスト!$C:$C,MATCH($F2104,リスト!$B:$B,0))),"")</f>
        <v/>
      </c>
      <c r="T2104" s="2" t="str">
        <f>IFERROR(IF($K2104="","",INDEX(リスト!$F:$F,MATCH($K2104,リスト!$E:$E,0))),"")</f>
        <v/>
      </c>
      <c r="U2104" s="2" t="str">
        <f>IF($B2104="","",RIGHT($G2104*1000+200+COUNTIF($G$2:$G2104,$G2104),9))</f>
        <v/>
      </c>
      <c r="V2104" s="2" t="str">
        <f>IF(OR($B2104="",設定!$I$15="",設定!$I$15="独立"),"",IF($M2104="","　－　",IF($L2104="",IF(設定!$I$15="所・名","　－　・"&amp;$M2104,IF(設定!$I$15="所/名","　－　 / "&amp;$M2104,IF(設定!$I$15="(所)名","(　－　) "&amp;$M2104,IF(設定!$I$15="名・所",$M2104&amp;"・　－　",IF(設定!$I$15="名/所",$M2104&amp;" / 　－　",IF(設定!$I$15="名(所)",$M2104&amp;"(　－　)")))))),IF(設定!$I$15="所・名",INDEX(リスト!$S$2:$S$48,MATCH($L2104,リスト!$R$2:$R$48,0))&amp;"・"&amp;$M2104,IF(設定!$I$15="所/名",INDEX(リスト!$S$2:$S$48,MATCH($L2104,リスト!$R$2:$R$48,0))&amp;" / "&amp;$M2104,IF(設定!$I$15="(所)名","("&amp;INDEX(リスト!$S$2:$S$48,MATCH($L2104,リスト!$R$2:$R$48,0))&amp;") "&amp;$M2104,IF(設定!$I$15="名・所",$M2104&amp;"・"&amp;INDEX(リスト!$S$2:$S$48,MATCH($L2104,リスト!$R$2:$R$48,0)),IF(設定!$I$15="名/所",$M2104&amp;" / "&amp;INDEX(リスト!$S$2:$S$48,MATCH($L2104,リスト!$R$2:$R$48,0)),IF(設定!$I$15="名(所)",$M2104&amp;" ("&amp;INDEX(リスト!$S$2:$S$48,MATCH($L2104,リスト!$R$2:$R$48,0))&amp;")")))))))))</f>
        <v/>
      </c>
    </row>
    <row r="2105" spans="15:22" x14ac:dyDescent="0.4">
      <c r="O2105" s="2" t="str">
        <f>IFERROR(IF($B2105="","",INDEX(所属情報!$E:$E,MATCH($A2105,所属情報!$A:$A,0))),"")</f>
        <v/>
      </c>
      <c r="P2105" s="2" t="str">
        <f t="shared" si="96"/>
        <v/>
      </c>
      <c r="Q2105" s="2" t="str">
        <f t="shared" si="97"/>
        <v/>
      </c>
      <c r="R2105" s="2" t="str">
        <f t="shared" si="98"/>
        <v/>
      </c>
      <c r="S2105" s="2" t="str">
        <f>IFERROR(IF($F2105="","",INDEX(リスト!$C:$C,MATCH($F2105,リスト!$B:$B,0))),"")</f>
        <v/>
      </c>
      <c r="T2105" s="2" t="str">
        <f>IFERROR(IF($K2105="","",INDEX(リスト!$F:$F,MATCH($K2105,リスト!$E:$E,0))),"")</f>
        <v/>
      </c>
      <c r="U2105" s="2" t="str">
        <f>IF($B2105="","",RIGHT($G2105*1000+200+COUNTIF($G$2:$G2105,$G2105),9))</f>
        <v/>
      </c>
      <c r="V2105" s="2" t="str">
        <f>IF(OR($B2105="",設定!$I$15="",設定!$I$15="独立"),"",IF($M2105="","　－　",IF($L2105="",IF(設定!$I$15="所・名","　－　・"&amp;$M2105,IF(設定!$I$15="所/名","　－　 / "&amp;$M2105,IF(設定!$I$15="(所)名","(　－　) "&amp;$M2105,IF(設定!$I$15="名・所",$M2105&amp;"・　－　",IF(設定!$I$15="名/所",$M2105&amp;" / 　－　",IF(設定!$I$15="名(所)",$M2105&amp;"(　－　)")))))),IF(設定!$I$15="所・名",INDEX(リスト!$S$2:$S$48,MATCH($L2105,リスト!$R$2:$R$48,0))&amp;"・"&amp;$M2105,IF(設定!$I$15="所/名",INDEX(リスト!$S$2:$S$48,MATCH($L2105,リスト!$R$2:$R$48,0))&amp;" / "&amp;$M2105,IF(設定!$I$15="(所)名","("&amp;INDEX(リスト!$S$2:$S$48,MATCH($L2105,リスト!$R$2:$R$48,0))&amp;") "&amp;$M2105,IF(設定!$I$15="名・所",$M2105&amp;"・"&amp;INDEX(リスト!$S$2:$S$48,MATCH($L2105,リスト!$R$2:$R$48,0)),IF(設定!$I$15="名/所",$M2105&amp;" / "&amp;INDEX(リスト!$S$2:$S$48,MATCH($L2105,リスト!$R$2:$R$48,0)),IF(設定!$I$15="名(所)",$M2105&amp;" ("&amp;INDEX(リスト!$S$2:$S$48,MATCH($L2105,リスト!$R$2:$R$48,0))&amp;")")))))))))</f>
        <v/>
      </c>
    </row>
    <row r="2106" spans="15:22" x14ac:dyDescent="0.4">
      <c r="O2106" s="2" t="str">
        <f>IFERROR(IF($B2106="","",INDEX(所属情報!$E:$E,MATCH($A2106,所属情報!$A:$A,0))),"")</f>
        <v/>
      </c>
      <c r="P2106" s="2" t="str">
        <f t="shared" si="96"/>
        <v/>
      </c>
      <c r="Q2106" s="2" t="str">
        <f t="shared" si="97"/>
        <v/>
      </c>
      <c r="R2106" s="2" t="str">
        <f t="shared" si="98"/>
        <v/>
      </c>
      <c r="S2106" s="2" t="str">
        <f>IFERROR(IF($F2106="","",INDEX(リスト!$C:$C,MATCH($F2106,リスト!$B:$B,0))),"")</f>
        <v/>
      </c>
      <c r="T2106" s="2" t="str">
        <f>IFERROR(IF($K2106="","",INDEX(リスト!$F:$F,MATCH($K2106,リスト!$E:$E,0))),"")</f>
        <v/>
      </c>
      <c r="U2106" s="2" t="str">
        <f>IF($B2106="","",RIGHT($G2106*1000+200+COUNTIF($G$2:$G2106,$G2106),9))</f>
        <v/>
      </c>
      <c r="V2106" s="2" t="str">
        <f>IF(OR($B2106="",設定!$I$15="",設定!$I$15="独立"),"",IF($M2106="","　－　",IF($L2106="",IF(設定!$I$15="所・名","　－　・"&amp;$M2106,IF(設定!$I$15="所/名","　－　 / "&amp;$M2106,IF(設定!$I$15="(所)名","(　－　) "&amp;$M2106,IF(設定!$I$15="名・所",$M2106&amp;"・　－　",IF(設定!$I$15="名/所",$M2106&amp;" / 　－　",IF(設定!$I$15="名(所)",$M2106&amp;"(　－　)")))))),IF(設定!$I$15="所・名",INDEX(リスト!$S$2:$S$48,MATCH($L2106,リスト!$R$2:$R$48,0))&amp;"・"&amp;$M2106,IF(設定!$I$15="所/名",INDEX(リスト!$S$2:$S$48,MATCH($L2106,リスト!$R$2:$R$48,0))&amp;" / "&amp;$M2106,IF(設定!$I$15="(所)名","("&amp;INDEX(リスト!$S$2:$S$48,MATCH($L2106,リスト!$R$2:$R$48,0))&amp;") "&amp;$M2106,IF(設定!$I$15="名・所",$M2106&amp;"・"&amp;INDEX(リスト!$S$2:$S$48,MATCH($L2106,リスト!$R$2:$R$48,0)),IF(設定!$I$15="名/所",$M2106&amp;" / "&amp;INDEX(リスト!$S$2:$S$48,MATCH($L2106,リスト!$R$2:$R$48,0)),IF(設定!$I$15="名(所)",$M2106&amp;" ("&amp;INDEX(リスト!$S$2:$S$48,MATCH($L2106,リスト!$R$2:$R$48,0))&amp;")")))))))))</f>
        <v/>
      </c>
    </row>
    <row r="2107" spans="15:22" x14ac:dyDescent="0.4">
      <c r="O2107" s="2" t="str">
        <f>IFERROR(IF($B2107="","",INDEX(所属情報!$E:$E,MATCH($A2107,所属情報!$A:$A,0))),"")</f>
        <v/>
      </c>
      <c r="P2107" s="2" t="str">
        <f t="shared" si="96"/>
        <v/>
      </c>
      <c r="Q2107" s="2" t="str">
        <f t="shared" si="97"/>
        <v/>
      </c>
      <c r="R2107" s="2" t="str">
        <f t="shared" si="98"/>
        <v/>
      </c>
      <c r="S2107" s="2" t="str">
        <f>IFERROR(IF($F2107="","",INDEX(リスト!$C:$C,MATCH($F2107,リスト!$B:$B,0))),"")</f>
        <v/>
      </c>
      <c r="T2107" s="2" t="str">
        <f>IFERROR(IF($K2107="","",INDEX(リスト!$F:$F,MATCH($K2107,リスト!$E:$E,0))),"")</f>
        <v/>
      </c>
      <c r="U2107" s="2" t="str">
        <f>IF($B2107="","",RIGHT($G2107*1000+200+COUNTIF($G$2:$G2107,$G2107),9))</f>
        <v/>
      </c>
      <c r="V2107" s="2" t="str">
        <f>IF(OR($B2107="",設定!$I$15="",設定!$I$15="独立"),"",IF($M2107="","　－　",IF($L2107="",IF(設定!$I$15="所・名","　－　・"&amp;$M2107,IF(設定!$I$15="所/名","　－　 / "&amp;$M2107,IF(設定!$I$15="(所)名","(　－　) "&amp;$M2107,IF(設定!$I$15="名・所",$M2107&amp;"・　－　",IF(設定!$I$15="名/所",$M2107&amp;" / 　－　",IF(設定!$I$15="名(所)",$M2107&amp;"(　－　)")))))),IF(設定!$I$15="所・名",INDEX(リスト!$S$2:$S$48,MATCH($L2107,リスト!$R$2:$R$48,0))&amp;"・"&amp;$M2107,IF(設定!$I$15="所/名",INDEX(リスト!$S$2:$S$48,MATCH($L2107,リスト!$R$2:$R$48,0))&amp;" / "&amp;$M2107,IF(設定!$I$15="(所)名","("&amp;INDEX(リスト!$S$2:$S$48,MATCH($L2107,リスト!$R$2:$R$48,0))&amp;") "&amp;$M2107,IF(設定!$I$15="名・所",$M2107&amp;"・"&amp;INDEX(リスト!$S$2:$S$48,MATCH($L2107,リスト!$R$2:$R$48,0)),IF(設定!$I$15="名/所",$M2107&amp;" / "&amp;INDEX(リスト!$S$2:$S$48,MATCH($L2107,リスト!$R$2:$R$48,0)),IF(設定!$I$15="名(所)",$M2107&amp;" ("&amp;INDEX(リスト!$S$2:$S$48,MATCH($L2107,リスト!$R$2:$R$48,0))&amp;")")))))))))</f>
        <v/>
      </c>
    </row>
    <row r="2108" spans="15:22" x14ac:dyDescent="0.4">
      <c r="O2108" s="2" t="str">
        <f>IFERROR(IF($B2108="","",INDEX(所属情報!$E:$E,MATCH($A2108,所属情報!$A:$A,0))),"")</f>
        <v/>
      </c>
      <c r="P2108" s="2" t="str">
        <f t="shared" si="96"/>
        <v/>
      </c>
      <c r="Q2108" s="2" t="str">
        <f t="shared" si="97"/>
        <v/>
      </c>
      <c r="R2108" s="2" t="str">
        <f t="shared" si="98"/>
        <v/>
      </c>
      <c r="S2108" s="2" t="str">
        <f>IFERROR(IF($F2108="","",INDEX(リスト!$C:$C,MATCH($F2108,リスト!$B:$B,0))),"")</f>
        <v/>
      </c>
      <c r="T2108" s="2" t="str">
        <f>IFERROR(IF($K2108="","",INDEX(リスト!$F:$F,MATCH($K2108,リスト!$E:$E,0))),"")</f>
        <v/>
      </c>
      <c r="U2108" s="2" t="str">
        <f>IF($B2108="","",RIGHT($G2108*1000+200+COUNTIF($G$2:$G2108,$G2108),9))</f>
        <v/>
      </c>
      <c r="V2108" s="2" t="str">
        <f>IF(OR($B2108="",設定!$I$15="",設定!$I$15="独立"),"",IF($M2108="","　－　",IF($L2108="",IF(設定!$I$15="所・名","　－　・"&amp;$M2108,IF(設定!$I$15="所/名","　－　 / "&amp;$M2108,IF(設定!$I$15="(所)名","(　－　) "&amp;$M2108,IF(設定!$I$15="名・所",$M2108&amp;"・　－　",IF(設定!$I$15="名/所",$M2108&amp;" / 　－　",IF(設定!$I$15="名(所)",$M2108&amp;"(　－　)")))))),IF(設定!$I$15="所・名",INDEX(リスト!$S$2:$S$48,MATCH($L2108,リスト!$R$2:$R$48,0))&amp;"・"&amp;$M2108,IF(設定!$I$15="所/名",INDEX(リスト!$S$2:$S$48,MATCH($L2108,リスト!$R$2:$R$48,0))&amp;" / "&amp;$M2108,IF(設定!$I$15="(所)名","("&amp;INDEX(リスト!$S$2:$S$48,MATCH($L2108,リスト!$R$2:$R$48,0))&amp;") "&amp;$M2108,IF(設定!$I$15="名・所",$M2108&amp;"・"&amp;INDEX(リスト!$S$2:$S$48,MATCH($L2108,リスト!$R$2:$R$48,0)),IF(設定!$I$15="名/所",$M2108&amp;" / "&amp;INDEX(リスト!$S$2:$S$48,MATCH($L2108,リスト!$R$2:$R$48,0)),IF(設定!$I$15="名(所)",$M2108&amp;" ("&amp;INDEX(リスト!$S$2:$S$48,MATCH($L2108,リスト!$R$2:$R$48,0))&amp;")")))))))))</f>
        <v/>
      </c>
    </row>
    <row r="2109" spans="15:22" x14ac:dyDescent="0.4">
      <c r="O2109" s="2" t="str">
        <f>IFERROR(IF($B2109="","",INDEX(所属情報!$E:$E,MATCH($A2109,所属情報!$A:$A,0))),"")</f>
        <v/>
      </c>
      <c r="P2109" s="2" t="str">
        <f t="shared" si="96"/>
        <v/>
      </c>
      <c r="Q2109" s="2" t="str">
        <f t="shared" si="97"/>
        <v/>
      </c>
      <c r="R2109" s="2" t="str">
        <f t="shared" si="98"/>
        <v/>
      </c>
      <c r="S2109" s="2" t="str">
        <f>IFERROR(IF($F2109="","",INDEX(リスト!$C:$C,MATCH($F2109,リスト!$B:$B,0))),"")</f>
        <v/>
      </c>
      <c r="T2109" s="2" t="str">
        <f>IFERROR(IF($K2109="","",INDEX(リスト!$F:$F,MATCH($K2109,リスト!$E:$E,0))),"")</f>
        <v/>
      </c>
      <c r="U2109" s="2" t="str">
        <f>IF($B2109="","",RIGHT($G2109*1000+200+COUNTIF($G$2:$G2109,$G2109),9))</f>
        <v/>
      </c>
      <c r="V2109" s="2" t="str">
        <f>IF(OR($B2109="",設定!$I$15="",設定!$I$15="独立"),"",IF($M2109="","　－　",IF($L2109="",IF(設定!$I$15="所・名","　－　・"&amp;$M2109,IF(設定!$I$15="所/名","　－　 / "&amp;$M2109,IF(設定!$I$15="(所)名","(　－　) "&amp;$M2109,IF(設定!$I$15="名・所",$M2109&amp;"・　－　",IF(設定!$I$15="名/所",$M2109&amp;" / 　－　",IF(設定!$I$15="名(所)",$M2109&amp;"(　－　)")))))),IF(設定!$I$15="所・名",INDEX(リスト!$S$2:$S$48,MATCH($L2109,リスト!$R$2:$R$48,0))&amp;"・"&amp;$M2109,IF(設定!$I$15="所/名",INDEX(リスト!$S$2:$S$48,MATCH($L2109,リスト!$R$2:$R$48,0))&amp;" / "&amp;$M2109,IF(設定!$I$15="(所)名","("&amp;INDEX(リスト!$S$2:$S$48,MATCH($L2109,リスト!$R$2:$R$48,0))&amp;") "&amp;$M2109,IF(設定!$I$15="名・所",$M2109&amp;"・"&amp;INDEX(リスト!$S$2:$S$48,MATCH($L2109,リスト!$R$2:$R$48,0)),IF(設定!$I$15="名/所",$M2109&amp;" / "&amp;INDEX(リスト!$S$2:$S$48,MATCH($L2109,リスト!$R$2:$R$48,0)),IF(設定!$I$15="名(所)",$M2109&amp;" ("&amp;INDEX(リスト!$S$2:$S$48,MATCH($L2109,リスト!$R$2:$R$48,0))&amp;")")))))))))</f>
        <v/>
      </c>
    </row>
    <row r="2110" spans="15:22" x14ac:dyDescent="0.4">
      <c r="O2110" s="2" t="str">
        <f>IFERROR(IF($B2110="","",INDEX(所属情報!$E:$E,MATCH($A2110,所属情報!$A:$A,0))),"")</f>
        <v/>
      </c>
      <c r="P2110" s="2" t="str">
        <f t="shared" si="96"/>
        <v/>
      </c>
      <c r="Q2110" s="2" t="str">
        <f t="shared" si="97"/>
        <v/>
      </c>
      <c r="R2110" s="2" t="str">
        <f t="shared" si="98"/>
        <v/>
      </c>
      <c r="S2110" s="2" t="str">
        <f>IFERROR(IF($F2110="","",INDEX(リスト!$C:$C,MATCH($F2110,リスト!$B:$B,0))),"")</f>
        <v/>
      </c>
      <c r="T2110" s="2" t="str">
        <f>IFERROR(IF($K2110="","",INDEX(リスト!$F:$F,MATCH($K2110,リスト!$E:$E,0))),"")</f>
        <v/>
      </c>
      <c r="U2110" s="2" t="str">
        <f>IF($B2110="","",RIGHT($G2110*1000+200+COUNTIF($G$2:$G2110,$G2110),9))</f>
        <v/>
      </c>
      <c r="V2110" s="2" t="str">
        <f>IF(OR($B2110="",設定!$I$15="",設定!$I$15="独立"),"",IF($M2110="","　－　",IF($L2110="",IF(設定!$I$15="所・名","　－　・"&amp;$M2110,IF(設定!$I$15="所/名","　－　 / "&amp;$M2110,IF(設定!$I$15="(所)名","(　－　) "&amp;$M2110,IF(設定!$I$15="名・所",$M2110&amp;"・　－　",IF(設定!$I$15="名/所",$M2110&amp;" / 　－　",IF(設定!$I$15="名(所)",$M2110&amp;"(　－　)")))))),IF(設定!$I$15="所・名",INDEX(リスト!$S$2:$S$48,MATCH($L2110,リスト!$R$2:$R$48,0))&amp;"・"&amp;$M2110,IF(設定!$I$15="所/名",INDEX(リスト!$S$2:$S$48,MATCH($L2110,リスト!$R$2:$R$48,0))&amp;" / "&amp;$M2110,IF(設定!$I$15="(所)名","("&amp;INDEX(リスト!$S$2:$S$48,MATCH($L2110,リスト!$R$2:$R$48,0))&amp;") "&amp;$M2110,IF(設定!$I$15="名・所",$M2110&amp;"・"&amp;INDEX(リスト!$S$2:$S$48,MATCH($L2110,リスト!$R$2:$R$48,0)),IF(設定!$I$15="名/所",$M2110&amp;" / "&amp;INDEX(リスト!$S$2:$S$48,MATCH($L2110,リスト!$R$2:$R$48,0)),IF(設定!$I$15="名(所)",$M2110&amp;" ("&amp;INDEX(リスト!$S$2:$S$48,MATCH($L2110,リスト!$R$2:$R$48,0))&amp;")")))))))))</f>
        <v/>
      </c>
    </row>
    <row r="2111" spans="15:22" x14ac:dyDescent="0.4">
      <c r="O2111" s="2" t="str">
        <f>IFERROR(IF($B2111="","",INDEX(所属情報!$E:$E,MATCH($A2111,所属情報!$A:$A,0))),"")</f>
        <v/>
      </c>
      <c r="P2111" s="2" t="str">
        <f t="shared" si="96"/>
        <v/>
      </c>
      <c r="Q2111" s="2" t="str">
        <f t="shared" si="97"/>
        <v/>
      </c>
      <c r="R2111" s="2" t="str">
        <f t="shared" si="98"/>
        <v/>
      </c>
      <c r="S2111" s="2" t="str">
        <f>IFERROR(IF($F2111="","",INDEX(リスト!$C:$C,MATCH($F2111,リスト!$B:$B,0))),"")</f>
        <v/>
      </c>
      <c r="T2111" s="2" t="str">
        <f>IFERROR(IF($K2111="","",INDEX(リスト!$F:$F,MATCH($K2111,リスト!$E:$E,0))),"")</f>
        <v/>
      </c>
      <c r="U2111" s="2" t="str">
        <f>IF($B2111="","",RIGHT($G2111*1000+200+COUNTIF($G$2:$G2111,$G2111),9))</f>
        <v/>
      </c>
      <c r="V2111" s="2" t="str">
        <f>IF(OR($B2111="",設定!$I$15="",設定!$I$15="独立"),"",IF($M2111="","　－　",IF($L2111="",IF(設定!$I$15="所・名","　－　・"&amp;$M2111,IF(設定!$I$15="所/名","　－　 / "&amp;$M2111,IF(設定!$I$15="(所)名","(　－　) "&amp;$M2111,IF(設定!$I$15="名・所",$M2111&amp;"・　－　",IF(設定!$I$15="名/所",$M2111&amp;" / 　－　",IF(設定!$I$15="名(所)",$M2111&amp;"(　－　)")))))),IF(設定!$I$15="所・名",INDEX(リスト!$S$2:$S$48,MATCH($L2111,リスト!$R$2:$R$48,0))&amp;"・"&amp;$M2111,IF(設定!$I$15="所/名",INDEX(リスト!$S$2:$S$48,MATCH($L2111,リスト!$R$2:$R$48,0))&amp;" / "&amp;$M2111,IF(設定!$I$15="(所)名","("&amp;INDEX(リスト!$S$2:$S$48,MATCH($L2111,リスト!$R$2:$R$48,0))&amp;") "&amp;$M2111,IF(設定!$I$15="名・所",$M2111&amp;"・"&amp;INDEX(リスト!$S$2:$S$48,MATCH($L2111,リスト!$R$2:$R$48,0)),IF(設定!$I$15="名/所",$M2111&amp;" / "&amp;INDEX(リスト!$S$2:$S$48,MATCH($L2111,リスト!$R$2:$R$48,0)),IF(設定!$I$15="名(所)",$M2111&amp;" ("&amp;INDEX(リスト!$S$2:$S$48,MATCH($L2111,リスト!$R$2:$R$48,0))&amp;")")))))))))</f>
        <v/>
      </c>
    </row>
    <row r="2112" spans="15:22" x14ac:dyDescent="0.4">
      <c r="O2112" s="2" t="str">
        <f>IFERROR(IF($B2112="","",INDEX(所属情報!$E:$E,MATCH($A2112,所属情報!$A:$A,0))),"")</f>
        <v/>
      </c>
      <c r="P2112" s="2" t="str">
        <f t="shared" si="96"/>
        <v/>
      </c>
      <c r="Q2112" s="2" t="str">
        <f t="shared" si="97"/>
        <v/>
      </c>
      <c r="R2112" s="2" t="str">
        <f t="shared" si="98"/>
        <v/>
      </c>
      <c r="S2112" s="2" t="str">
        <f>IFERROR(IF($F2112="","",INDEX(リスト!$C:$C,MATCH($F2112,リスト!$B:$B,0))),"")</f>
        <v/>
      </c>
      <c r="T2112" s="2" t="str">
        <f>IFERROR(IF($K2112="","",INDEX(リスト!$F:$F,MATCH($K2112,リスト!$E:$E,0))),"")</f>
        <v/>
      </c>
      <c r="U2112" s="2" t="str">
        <f>IF($B2112="","",RIGHT($G2112*1000+200+COUNTIF($G$2:$G2112,$G2112),9))</f>
        <v/>
      </c>
      <c r="V2112" s="2" t="str">
        <f>IF(OR($B2112="",設定!$I$15="",設定!$I$15="独立"),"",IF($M2112="","　－　",IF($L2112="",IF(設定!$I$15="所・名","　－　・"&amp;$M2112,IF(設定!$I$15="所/名","　－　 / "&amp;$M2112,IF(設定!$I$15="(所)名","(　－　) "&amp;$M2112,IF(設定!$I$15="名・所",$M2112&amp;"・　－　",IF(設定!$I$15="名/所",$M2112&amp;" / 　－　",IF(設定!$I$15="名(所)",$M2112&amp;"(　－　)")))))),IF(設定!$I$15="所・名",INDEX(リスト!$S$2:$S$48,MATCH($L2112,リスト!$R$2:$R$48,0))&amp;"・"&amp;$M2112,IF(設定!$I$15="所/名",INDEX(リスト!$S$2:$S$48,MATCH($L2112,リスト!$R$2:$R$48,0))&amp;" / "&amp;$M2112,IF(設定!$I$15="(所)名","("&amp;INDEX(リスト!$S$2:$S$48,MATCH($L2112,リスト!$R$2:$R$48,0))&amp;") "&amp;$M2112,IF(設定!$I$15="名・所",$M2112&amp;"・"&amp;INDEX(リスト!$S$2:$S$48,MATCH($L2112,リスト!$R$2:$R$48,0)),IF(設定!$I$15="名/所",$M2112&amp;" / "&amp;INDEX(リスト!$S$2:$S$48,MATCH($L2112,リスト!$R$2:$R$48,0)),IF(設定!$I$15="名(所)",$M2112&amp;" ("&amp;INDEX(リスト!$S$2:$S$48,MATCH($L2112,リスト!$R$2:$R$48,0))&amp;")")))))))))</f>
        <v/>
      </c>
    </row>
    <row r="2113" spans="15:22" x14ac:dyDescent="0.4">
      <c r="O2113" s="2" t="str">
        <f>IFERROR(IF($B2113="","",INDEX(所属情報!$E:$E,MATCH($A2113,所属情報!$A:$A,0))),"")</f>
        <v/>
      </c>
      <c r="P2113" s="2" t="str">
        <f t="shared" si="96"/>
        <v/>
      </c>
      <c r="Q2113" s="2" t="str">
        <f t="shared" si="97"/>
        <v/>
      </c>
      <c r="R2113" s="2" t="str">
        <f t="shared" si="98"/>
        <v/>
      </c>
      <c r="S2113" s="2" t="str">
        <f>IFERROR(IF($F2113="","",INDEX(リスト!$C:$C,MATCH($F2113,リスト!$B:$B,0))),"")</f>
        <v/>
      </c>
      <c r="T2113" s="2" t="str">
        <f>IFERROR(IF($K2113="","",INDEX(リスト!$F:$F,MATCH($K2113,リスト!$E:$E,0))),"")</f>
        <v/>
      </c>
      <c r="U2113" s="2" t="str">
        <f>IF($B2113="","",RIGHT($G2113*1000+200+COUNTIF($G$2:$G2113,$G2113),9))</f>
        <v/>
      </c>
      <c r="V2113" s="2" t="str">
        <f>IF(OR($B2113="",設定!$I$15="",設定!$I$15="独立"),"",IF($M2113="","　－　",IF($L2113="",IF(設定!$I$15="所・名","　－　・"&amp;$M2113,IF(設定!$I$15="所/名","　－　 / "&amp;$M2113,IF(設定!$I$15="(所)名","(　－　) "&amp;$M2113,IF(設定!$I$15="名・所",$M2113&amp;"・　－　",IF(設定!$I$15="名/所",$M2113&amp;" / 　－　",IF(設定!$I$15="名(所)",$M2113&amp;"(　－　)")))))),IF(設定!$I$15="所・名",INDEX(リスト!$S$2:$S$48,MATCH($L2113,リスト!$R$2:$R$48,0))&amp;"・"&amp;$M2113,IF(設定!$I$15="所/名",INDEX(リスト!$S$2:$S$48,MATCH($L2113,リスト!$R$2:$R$48,0))&amp;" / "&amp;$M2113,IF(設定!$I$15="(所)名","("&amp;INDEX(リスト!$S$2:$S$48,MATCH($L2113,リスト!$R$2:$R$48,0))&amp;") "&amp;$M2113,IF(設定!$I$15="名・所",$M2113&amp;"・"&amp;INDEX(リスト!$S$2:$S$48,MATCH($L2113,リスト!$R$2:$R$48,0)),IF(設定!$I$15="名/所",$M2113&amp;" / "&amp;INDEX(リスト!$S$2:$S$48,MATCH($L2113,リスト!$R$2:$R$48,0)),IF(設定!$I$15="名(所)",$M2113&amp;" ("&amp;INDEX(リスト!$S$2:$S$48,MATCH($L2113,リスト!$R$2:$R$48,0))&amp;")")))))))))</f>
        <v/>
      </c>
    </row>
    <row r="2114" spans="15:22" x14ac:dyDescent="0.4">
      <c r="O2114" s="2" t="str">
        <f>IFERROR(IF($B2114="","",INDEX(所属情報!$E:$E,MATCH($A2114,所属情報!$A:$A,0))),"")</f>
        <v/>
      </c>
      <c r="P2114" s="2" t="str">
        <f t="shared" si="96"/>
        <v/>
      </c>
      <c r="Q2114" s="2" t="str">
        <f t="shared" si="97"/>
        <v/>
      </c>
      <c r="R2114" s="2" t="str">
        <f t="shared" si="98"/>
        <v/>
      </c>
      <c r="S2114" s="2" t="str">
        <f>IFERROR(IF($F2114="","",INDEX(リスト!$C:$C,MATCH($F2114,リスト!$B:$B,0))),"")</f>
        <v/>
      </c>
      <c r="T2114" s="2" t="str">
        <f>IFERROR(IF($K2114="","",INDEX(リスト!$F:$F,MATCH($K2114,リスト!$E:$E,0))),"")</f>
        <v/>
      </c>
      <c r="U2114" s="2" t="str">
        <f>IF($B2114="","",RIGHT($G2114*1000+200+COUNTIF($G$2:$G2114,$G2114),9))</f>
        <v/>
      </c>
      <c r="V2114" s="2" t="str">
        <f>IF(OR($B2114="",設定!$I$15="",設定!$I$15="独立"),"",IF($M2114="","　－　",IF($L2114="",IF(設定!$I$15="所・名","　－　・"&amp;$M2114,IF(設定!$I$15="所/名","　－　 / "&amp;$M2114,IF(設定!$I$15="(所)名","(　－　) "&amp;$M2114,IF(設定!$I$15="名・所",$M2114&amp;"・　－　",IF(設定!$I$15="名/所",$M2114&amp;" / 　－　",IF(設定!$I$15="名(所)",$M2114&amp;"(　－　)")))))),IF(設定!$I$15="所・名",INDEX(リスト!$S$2:$S$48,MATCH($L2114,リスト!$R$2:$R$48,0))&amp;"・"&amp;$M2114,IF(設定!$I$15="所/名",INDEX(リスト!$S$2:$S$48,MATCH($L2114,リスト!$R$2:$R$48,0))&amp;" / "&amp;$M2114,IF(設定!$I$15="(所)名","("&amp;INDEX(リスト!$S$2:$S$48,MATCH($L2114,リスト!$R$2:$R$48,0))&amp;") "&amp;$M2114,IF(設定!$I$15="名・所",$M2114&amp;"・"&amp;INDEX(リスト!$S$2:$S$48,MATCH($L2114,リスト!$R$2:$R$48,0)),IF(設定!$I$15="名/所",$M2114&amp;" / "&amp;INDEX(リスト!$S$2:$S$48,MATCH($L2114,リスト!$R$2:$R$48,0)),IF(設定!$I$15="名(所)",$M2114&amp;" ("&amp;INDEX(リスト!$S$2:$S$48,MATCH($L2114,リスト!$R$2:$R$48,0))&amp;")")))))))))</f>
        <v/>
      </c>
    </row>
    <row r="2115" spans="15:22" x14ac:dyDescent="0.4">
      <c r="O2115" s="2" t="str">
        <f>IFERROR(IF($B2115="","",INDEX(所属情報!$E:$E,MATCH($A2115,所属情報!$A:$A,0))),"")</f>
        <v/>
      </c>
      <c r="P2115" s="2" t="str">
        <f t="shared" ref="P2115:P2178" si="99">IF($C2115="","",IF($E2115="",$C2115,$C2115&amp;" ("&amp;$E2115&amp;")"))</f>
        <v/>
      </c>
      <c r="Q2115" s="2" t="str">
        <f t="shared" ref="Q2115:Q2178" si="100">IF($D2115="","",ASC($D2115))</f>
        <v/>
      </c>
      <c r="R2115" s="2" t="str">
        <f t="shared" ref="R2115:R2178" si="101">IF($I2115="","",UPPER($I2115)&amp;" "&amp;UPPER(LEFT($J2115,1))&amp;LOWER(RIGHT($J2115,LEN($J2115)-1))&amp;" ("&amp;MID($G2115,3,2)&amp;")")</f>
        <v/>
      </c>
      <c r="S2115" s="2" t="str">
        <f>IFERROR(IF($F2115="","",INDEX(リスト!$C:$C,MATCH($F2115,リスト!$B:$B,0))),"")</f>
        <v/>
      </c>
      <c r="T2115" s="2" t="str">
        <f>IFERROR(IF($K2115="","",INDEX(リスト!$F:$F,MATCH($K2115,リスト!$E:$E,0))),"")</f>
        <v/>
      </c>
      <c r="U2115" s="2" t="str">
        <f>IF($B2115="","",RIGHT($G2115*1000+200+COUNTIF($G$2:$G2115,$G2115),9))</f>
        <v/>
      </c>
      <c r="V2115" s="2" t="str">
        <f>IF(OR($B2115="",設定!$I$15="",設定!$I$15="独立"),"",IF($M2115="","　－　",IF($L2115="",IF(設定!$I$15="所・名","　－　・"&amp;$M2115,IF(設定!$I$15="所/名","　－　 / "&amp;$M2115,IF(設定!$I$15="(所)名","(　－　) "&amp;$M2115,IF(設定!$I$15="名・所",$M2115&amp;"・　－　",IF(設定!$I$15="名/所",$M2115&amp;" / 　－　",IF(設定!$I$15="名(所)",$M2115&amp;"(　－　)")))))),IF(設定!$I$15="所・名",INDEX(リスト!$S$2:$S$48,MATCH($L2115,リスト!$R$2:$R$48,0))&amp;"・"&amp;$M2115,IF(設定!$I$15="所/名",INDEX(リスト!$S$2:$S$48,MATCH($L2115,リスト!$R$2:$R$48,0))&amp;" / "&amp;$M2115,IF(設定!$I$15="(所)名","("&amp;INDEX(リスト!$S$2:$S$48,MATCH($L2115,リスト!$R$2:$R$48,0))&amp;") "&amp;$M2115,IF(設定!$I$15="名・所",$M2115&amp;"・"&amp;INDEX(リスト!$S$2:$S$48,MATCH($L2115,リスト!$R$2:$R$48,0)),IF(設定!$I$15="名/所",$M2115&amp;" / "&amp;INDEX(リスト!$S$2:$S$48,MATCH($L2115,リスト!$R$2:$R$48,0)),IF(設定!$I$15="名(所)",$M2115&amp;" ("&amp;INDEX(リスト!$S$2:$S$48,MATCH($L2115,リスト!$R$2:$R$48,0))&amp;")")))))))))</f>
        <v/>
      </c>
    </row>
    <row r="2116" spans="15:22" x14ac:dyDescent="0.4">
      <c r="O2116" s="2" t="str">
        <f>IFERROR(IF($B2116="","",INDEX(所属情報!$E:$E,MATCH($A2116,所属情報!$A:$A,0))),"")</f>
        <v/>
      </c>
      <c r="P2116" s="2" t="str">
        <f t="shared" si="99"/>
        <v/>
      </c>
      <c r="Q2116" s="2" t="str">
        <f t="shared" si="100"/>
        <v/>
      </c>
      <c r="R2116" s="2" t="str">
        <f t="shared" si="101"/>
        <v/>
      </c>
      <c r="S2116" s="2" t="str">
        <f>IFERROR(IF($F2116="","",INDEX(リスト!$C:$C,MATCH($F2116,リスト!$B:$B,0))),"")</f>
        <v/>
      </c>
      <c r="T2116" s="2" t="str">
        <f>IFERROR(IF($K2116="","",INDEX(リスト!$F:$F,MATCH($K2116,リスト!$E:$E,0))),"")</f>
        <v/>
      </c>
      <c r="U2116" s="2" t="str">
        <f>IF($B2116="","",RIGHT($G2116*1000+200+COUNTIF($G$2:$G2116,$G2116),9))</f>
        <v/>
      </c>
      <c r="V2116" s="2" t="str">
        <f>IF(OR($B2116="",設定!$I$15="",設定!$I$15="独立"),"",IF($M2116="","　－　",IF($L2116="",IF(設定!$I$15="所・名","　－　・"&amp;$M2116,IF(設定!$I$15="所/名","　－　 / "&amp;$M2116,IF(設定!$I$15="(所)名","(　－　) "&amp;$M2116,IF(設定!$I$15="名・所",$M2116&amp;"・　－　",IF(設定!$I$15="名/所",$M2116&amp;" / 　－　",IF(設定!$I$15="名(所)",$M2116&amp;"(　－　)")))))),IF(設定!$I$15="所・名",INDEX(リスト!$S$2:$S$48,MATCH($L2116,リスト!$R$2:$R$48,0))&amp;"・"&amp;$M2116,IF(設定!$I$15="所/名",INDEX(リスト!$S$2:$S$48,MATCH($L2116,リスト!$R$2:$R$48,0))&amp;" / "&amp;$M2116,IF(設定!$I$15="(所)名","("&amp;INDEX(リスト!$S$2:$S$48,MATCH($L2116,リスト!$R$2:$R$48,0))&amp;") "&amp;$M2116,IF(設定!$I$15="名・所",$M2116&amp;"・"&amp;INDEX(リスト!$S$2:$S$48,MATCH($L2116,リスト!$R$2:$R$48,0)),IF(設定!$I$15="名/所",$M2116&amp;" / "&amp;INDEX(リスト!$S$2:$S$48,MATCH($L2116,リスト!$R$2:$R$48,0)),IF(設定!$I$15="名(所)",$M2116&amp;" ("&amp;INDEX(リスト!$S$2:$S$48,MATCH($L2116,リスト!$R$2:$R$48,0))&amp;")")))))))))</f>
        <v/>
      </c>
    </row>
    <row r="2117" spans="15:22" x14ac:dyDescent="0.4">
      <c r="O2117" s="2" t="str">
        <f>IFERROR(IF($B2117="","",INDEX(所属情報!$E:$E,MATCH($A2117,所属情報!$A:$A,0))),"")</f>
        <v/>
      </c>
      <c r="P2117" s="2" t="str">
        <f t="shared" si="99"/>
        <v/>
      </c>
      <c r="Q2117" s="2" t="str">
        <f t="shared" si="100"/>
        <v/>
      </c>
      <c r="R2117" s="2" t="str">
        <f t="shared" si="101"/>
        <v/>
      </c>
      <c r="S2117" s="2" t="str">
        <f>IFERROR(IF($F2117="","",INDEX(リスト!$C:$C,MATCH($F2117,リスト!$B:$B,0))),"")</f>
        <v/>
      </c>
      <c r="T2117" s="2" t="str">
        <f>IFERROR(IF($K2117="","",INDEX(リスト!$F:$F,MATCH($K2117,リスト!$E:$E,0))),"")</f>
        <v/>
      </c>
      <c r="U2117" s="2" t="str">
        <f>IF($B2117="","",RIGHT($G2117*1000+200+COUNTIF($G$2:$G2117,$G2117),9))</f>
        <v/>
      </c>
      <c r="V2117" s="2" t="str">
        <f>IF(OR($B2117="",設定!$I$15="",設定!$I$15="独立"),"",IF($M2117="","　－　",IF($L2117="",IF(設定!$I$15="所・名","　－　・"&amp;$M2117,IF(設定!$I$15="所/名","　－　 / "&amp;$M2117,IF(設定!$I$15="(所)名","(　－　) "&amp;$M2117,IF(設定!$I$15="名・所",$M2117&amp;"・　－　",IF(設定!$I$15="名/所",$M2117&amp;" / 　－　",IF(設定!$I$15="名(所)",$M2117&amp;"(　－　)")))))),IF(設定!$I$15="所・名",INDEX(リスト!$S$2:$S$48,MATCH($L2117,リスト!$R$2:$R$48,0))&amp;"・"&amp;$M2117,IF(設定!$I$15="所/名",INDEX(リスト!$S$2:$S$48,MATCH($L2117,リスト!$R$2:$R$48,0))&amp;" / "&amp;$M2117,IF(設定!$I$15="(所)名","("&amp;INDEX(リスト!$S$2:$S$48,MATCH($L2117,リスト!$R$2:$R$48,0))&amp;") "&amp;$M2117,IF(設定!$I$15="名・所",$M2117&amp;"・"&amp;INDEX(リスト!$S$2:$S$48,MATCH($L2117,リスト!$R$2:$R$48,0)),IF(設定!$I$15="名/所",$M2117&amp;" / "&amp;INDEX(リスト!$S$2:$S$48,MATCH($L2117,リスト!$R$2:$R$48,0)),IF(設定!$I$15="名(所)",$M2117&amp;" ("&amp;INDEX(リスト!$S$2:$S$48,MATCH($L2117,リスト!$R$2:$R$48,0))&amp;")")))))))))</f>
        <v/>
      </c>
    </row>
    <row r="2118" spans="15:22" x14ac:dyDescent="0.4">
      <c r="O2118" s="2" t="str">
        <f>IFERROR(IF($B2118="","",INDEX(所属情報!$E:$E,MATCH($A2118,所属情報!$A:$A,0))),"")</f>
        <v/>
      </c>
      <c r="P2118" s="2" t="str">
        <f t="shared" si="99"/>
        <v/>
      </c>
      <c r="Q2118" s="2" t="str">
        <f t="shared" si="100"/>
        <v/>
      </c>
      <c r="R2118" s="2" t="str">
        <f t="shared" si="101"/>
        <v/>
      </c>
      <c r="S2118" s="2" t="str">
        <f>IFERROR(IF($F2118="","",INDEX(リスト!$C:$C,MATCH($F2118,リスト!$B:$B,0))),"")</f>
        <v/>
      </c>
      <c r="T2118" s="2" t="str">
        <f>IFERROR(IF($K2118="","",INDEX(リスト!$F:$F,MATCH($K2118,リスト!$E:$E,0))),"")</f>
        <v/>
      </c>
      <c r="U2118" s="2" t="str">
        <f>IF($B2118="","",RIGHT($G2118*1000+200+COUNTIF($G$2:$G2118,$G2118),9))</f>
        <v/>
      </c>
      <c r="V2118" s="2" t="str">
        <f>IF(OR($B2118="",設定!$I$15="",設定!$I$15="独立"),"",IF($M2118="","　－　",IF($L2118="",IF(設定!$I$15="所・名","　－　・"&amp;$M2118,IF(設定!$I$15="所/名","　－　 / "&amp;$M2118,IF(設定!$I$15="(所)名","(　－　) "&amp;$M2118,IF(設定!$I$15="名・所",$M2118&amp;"・　－　",IF(設定!$I$15="名/所",$M2118&amp;" / 　－　",IF(設定!$I$15="名(所)",$M2118&amp;"(　－　)")))))),IF(設定!$I$15="所・名",INDEX(リスト!$S$2:$S$48,MATCH($L2118,リスト!$R$2:$R$48,0))&amp;"・"&amp;$M2118,IF(設定!$I$15="所/名",INDEX(リスト!$S$2:$S$48,MATCH($L2118,リスト!$R$2:$R$48,0))&amp;" / "&amp;$M2118,IF(設定!$I$15="(所)名","("&amp;INDEX(リスト!$S$2:$S$48,MATCH($L2118,リスト!$R$2:$R$48,0))&amp;") "&amp;$M2118,IF(設定!$I$15="名・所",$M2118&amp;"・"&amp;INDEX(リスト!$S$2:$S$48,MATCH($L2118,リスト!$R$2:$R$48,0)),IF(設定!$I$15="名/所",$M2118&amp;" / "&amp;INDEX(リスト!$S$2:$S$48,MATCH($L2118,リスト!$R$2:$R$48,0)),IF(設定!$I$15="名(所)",$M2118&amp;" ("&amp;INDEX(リスト!$S$2:$S$48,MATCH($L2118,リスト!$R$2:$R$48,0))&amp;")")))))))))</f>
        <v/>
      </c>
    </row>
    <row r="2119" spans="15:22" x14ac:dyDescent="0.4">
      <c r="O2119" s="2" t="str">
        <f>IFERROR(IF($B2119="","",INDEX(所属情報!$E:$E,MATCH($A2119,所属情報!$A:$A,0))),"")</f>
        <v/>
      </c>
      <c r="P2119" s="2" t="str">
        <f t="shared" si="99"/>
        <v/>
      </c>
      <c r="Q2119" s="2" t="str">
        <f t="shared" si="100"/>
        <v/>
      </c>
      <c r="R2119" s="2" t="str">
        <f t="shared" si="101"/>
        <v/>
      </c>
      <c r="S2119" s="2" t="str">
        <f>IFERROR(IF($F2119="","",INDEX(リスト!$C:$C,MATCH($F2119,リスト!$B:$B,0))),"")</f>
        <v/>
      </c>
      <c r="T2119" s="2" t="str">
        <f>IFERROR(IF($K2119="","",INDEX(リスト!$F:$F,MATCH($K2119,リスト!$E:$E,0))),"")</f>
        <v/>
      </c>
      <c r="U2119" s="2" t="str">
        <f>IF($B2119="","",RIGHT($G2119*1000+200+COUNTIF($G$2:$G2119,$G2119),9))</f>
        <v/>
      </c>
      <c r="V2119" s="2" t="str">
        <f>IF(OR($B2119="",設定!$I$15="",設定!$I$15="独立"),"",IF($M2119="","　－　",IF($L2119="",IF(設定!$I$15="所・名","　－　・"&amp;$M2119,IF(設定!$I$15="所/名","　－　 / "&amp;$M2119,IF(設定!$I$15="(所)名","(　－　) "&amp;$M2119,IF(設定!$I$15="名・所",$M2119&amp;"・　－　",IF(設定!$I$15="名/所",$M2119&amp;" / 　－　",IF(設定!$I$15="名(所)",$M2119&amp;"(　－　)")))))),IF(設定!$I$15="所・名",INDEX(リスト!$S$2:$S$48,MATCH($L2119,リスト!$R$2:$R$48,0))&amp;"・"&amp;$M2119,IF(設定!$I$15="所/名",INDEX(リスト!$S$2:$S$48,MATCH($L2119,リスト!$R$2:$R$48,0))&amp;" / "&amp;$M2119,IF(設定!$I$15="(所)名","("&amp;INDEX(リスト!$S$2:$S$48,MATCH($L2119,リスト!$R$2:$R$48,0))&amp;") "&amp;$M2119,IF(設定!$I$15="名・所",$M2119&amp;"・"&amp;INDEX(リスト!$S$2:$S$48,MATCH($L2119,リスト!$R$2:$R$48,0)),IF(設定!$I$15="名/所",$M2119&amp;" / "&amp;INDEX(リスト!$S$2:$S$48,MATCH($L2119,リスト!$R$2:$R$48,0)),IF(設定!$I$15="名(所)",$M2119&amp;" ("&amp;INDEX(リスト!$S$2:$S$48,MATCH($L2119,リスト!$R$2:$R$48,0))&amp;")")))))))))</f>
        <v/>
      </c>
    </row>
    <row r="2120" spans="15:22" x14ac:dyDescent="0.4">
      <c r="O2120" s="2" t="str">
        <f>IFERROR(IF($B2120="","",INDEX(所属情報!$E:$E,MATCH($A2120,所属情報!$A:$A,0))),"")</f>
        <v/>
      </c>
      <c r="P2120" s="2" t="str">
        <f t="shared" si="99"/>
        <v/>
      </c>
      <c r="Q2120" s="2" t="str">
        <f t="shared" si="100"/>
        <v/>
      </c>
      <c r="R2120" s="2" t="str">
        <f t="shared" si="101"/>
        <v/>
      </c>
      <c r="S2120" s="2" t="str">
        <f>IFERROR(IF($F2120="","",INDEX(リスト!$C:$C,MATCH($F2120,リスト!$B:$B,0))),"")</f>
        <v/>
      </c>
      <c r="T2120" s="2" t="str">
        <f>IFERROR(IF($K2120="","",INDEX(リスト!$F:$F,MATCH($K2120,リスト!$E:$E,0))),"")</f>
        <v/>
      </c>
      <c r="U2120" s="2" t="str">
        <f>IF($B2120="","",RIGHT($G2120*1000+200+COUNTIF($G$2:$G2120,$G2120),9))</f>
        <v/>
      </c>
      <c r="V2120" s="2" t="str">
        <f>IF(OR($B2120="",設定!$I$15="",設定!$I$15="独立"),"",IF($M2120="","　－　",IF($L2120="",IF(設定!$I$15="所・名","　－　・"&amp;$M2120,IF(設定!$I$15="所/名","　－　 / "&amp;$M2120,IF(設定!$I$15="(所)名","(　－　) "&amp;$M2120,IF(設定!$I$15="名・所",$M2120&amp;"・　－　",IF(設定!$I$15="名/所",$M2120&amp;" / 　－　",IF(設定!$I$15="名(所)",$M2120&amp;"(　－　)")))))),IF(設定!$I$15="所・名",INDEX(リスト!$S$2:$S$48,MATCH($L2120,リスト!$R$2:$R$48,0))&amp;"・"&amp;$M2120,IF(設定!$I$15="所/名",INDEX(リスト!$S$2:$S$48,MATCH($L2120,リスト!$R$2:$R$48,0))&amp;" / "&amp;$M2120,IF(設定!$I$15="(所)名","("&amp;INDEX(リスト!$S$2:$S$48,MATCH($L2120,リスト!$R$2:$R$48,0))&amp;") "&amp;$M2120,IF(設定!$I$15="名・所",$M2120&amp;"・"&amp;INDEX(リスト!$S$2:$S$48,MATCH($L2120,リスト!$R$2:$R$48,0)),IF(設定!$I$15="名/所",$M2120&amp;" / "&amp;INDEX(リスト!$S$2:$S$48,MATCH($L2120,リスト!$R$2:$R$48,0)),IF(設定!$I$15="名(所)",$M2120&amp;" ("&amp;INDEX(リスト!$S$2:$S$48,MATCH($L2120,リスト!$R$2:$R$48,0))&amp;")")))))))))</f>
        <v/>
      </c>
    </row>
    <row r="2121" spans="15:22" x14ac:dyDescent="0.4">
      <c r="O2121" s="2" t="str">
        <f>IFERROR(IF($B2121="","",INDEX(所属情報!$E:$E,MATCH($A2121,所属情報!$A:$A,0))),"")</f>
        <v/>
      </c>
      <c r="P2121" s="2" t="str">
        <f t="shared" si="99"/>
        <v/>
      </c>
      <c r="Q2121" s="2" t="str">
        <f t="shared" si="100"/>
        <v/>
      </c>
      <c r="R2121" s="2" t="str">
        <f t="shared" si="101"/>
        <v/>
      </c>
      <c r="S2121" s="2" t="str">
        <f>IFERROR(IF($F2121="","",INDEX(リスト!$C:$C,MATCH($F2121,リスト!$B:$B,0))),"")</f>
        <v/>
      </c>
      <c r="T2121" s="2" t="str">
        <f>IFERROR(IF($K2121="","",INDEX(リスト!$F:$F,MATCH($K2121,リスト!$E:$E,0))),"")</f>
        <v/>
      </c>
      <c r="U2121" s="2" t="str">
        <f>IF($B2121="","",RIGHT($G2121*1000+200+COUNTIF($G$2:$G2121,$G2121),9))</f>
        <v/>
      </c>
      <c r="V2121" s="2" t="str">
        <f>IF(OR($B2121="",設定!$I$15="",設定!$I$15="独立"),"",IF($M2121="","　－　",IF($L2121="",IF(設定!$I$15="所・名","　－　・"&amp;$M2121,IF(設定!$I$15="所/名","　－　 / "&amp;$M2121,IF(設定!$I$15="(所)名","(　－　) "&amp;$M2121,IF(設定!$I$15="名・所",$M2121&amp;"・　－　",IF(設定!$I$15="名/所",$M2121&amp;" / 　－　",IF(設定!$I$15="名(所)",$M2121&amp;"(　－　)")))))),IF(設定!$I$15="所・名",INDEX(リスト!$S$2:$S$48,MATCH($L2121,リスト!$R$2:$R$48,0))&amp;"・"&amp;$M2121,IF(設定!$I$15="所/名",INDEX(リスト!$S$2:$S$48,MATCH($L2121,リスト!$R$2:$R$48,0))&amp;" / "&amp;$M2121,IF(設定!$I$15="(所)名","("&amp;INDEX(リスト!$S$2:$S$48,MATCH($L2121,リスト!$R$2:$R$48,0))&amp;") "&amp;$M2121,IF(設定!$I$15="名・所",$M2121&amp;"・"&amp;INDEX(リスト!$S$2:$S$48,MATCH($L2121,リスト!$R$2:$R$48,0)),IF(設定!$I$15="名/所",$M2121&amp;" / "&amp;INDEX(リスト!$S$2:$S$48,MATCH($L2121,リスト!$R$2:$R$48,0)),IF(設定!$I$15="名(所)",$M2121&amp;" ("&amp;INDEX(リスト!$S$2:$S$48,MATCH($L2121,リスト!$R$2:$R$48,0))&amp;")")))))))))</f>
        <v/>
      </c>
    </row>
    <row r="2122" spans="15:22" x14ac:dyDescent="0.4">
      <c r="O2122" s="2" t="str">
        <f>IFERROR(IF($B2122="","",INDEX(所属情報!$E:$E,MATCH($A2122,所属情報!$A:$A,0))),"")</f>
        <v/>
      </c>
      <c r="P2122" s="2" t="str">
        <f t="shared" si="99"/>
        <v/>
      </c>
      <c r="Q2122" s="2" t="str">
        <f t="shared" si="100"/>
        <v/>
      </c>
      <c r="R2122" s="2" t="str">
        <f t="shared" si="101"/>
        <v/>
      </c>
      <c r="S2122" s="2" t="str">
        <f>IFERROR(IF($F2122="","",INDEX(リスト!$C:$C,MATCH($F2122,リスト!$B:$B,0))),"")</f>
        <v/>
      </c>
      <c r="T2122" s="2" t="str">
        <f>IFERROR(IF($K2122="","",INDEX(リスト!$F:$F,MATCH($K2122,リスト!$E:$E,0))),"")</f>
        <v/>
      </c>
      <c r="U2122" s="2" t="str">
        <f>IF($B2122="","",RIGHT($G2122*1000+200+COUNTIF($G$2:$G2122,$G2122),9))</f>
        <v/>
      </c>
      <c r="V2122" s="2" t="str">
        <f>IF(OR($B2122="",設定!$I$15="",設定!$I$15="独立"),"",IF($M2122="","　－　",IF($L2122="",IF(設定!$I$15="所・名","　－　・"&amp;$M2122,IF(設定!$I$15="所/名","　－　 / "&amp;$M2122,IF(設定!$I$15="(所)名","(　－　) "&amp;$M2122,IF(設定!$I$15="名・所",$M2122&amp;"・　－　",IF(設定!$I$15="名/所",$M2122&amp;" / 　－　",IF(設定!$I$15="名(所)",$M2122&amp;"(　－　)")))))),IF(設定!$I$15="所・名",INDEX(リスト!$S$2:$S$48,MATCH($L2122,リスト!$R$2:$R$48,0))&amp;"・"&amp;$M2122,IF(設定!$I$15="所/名",INDEX(リスト!$S$2:$S$48,MATCH($L2122,リスト!$R$2:$R$48,0))&amp;" / "&amp;$M2122,IF(設定!$I$15="(所)名","("&amp;INDEX(リスト!$S$2:$S$48,MATCH($L2122,リスト!$R$2:$R$48,0))&amp;") "&amp;$M2122,IF(設定!$I$15="名・所",$M2122&amp;"・"&amp;INDEX(リスト!$S$2:$S$48,MATCH($L2122,リスト!$R$2:$R$48,0)),IF(設定!$I$15="名/所",$M2122&amp;" / "&amp;INDEX(リスト!$S$2:$S$48,MATCH($L2122,リスト!$R$2:$R$48,0)),IF(設定!$I$15="名(所)",$M2122&amp;" ("&amp;INDEX(リスト!$S$2:$S$48,MATCH($L2122,リスト!$R$2:$R$48,0))&amp;")")))))))))</f>
        <v/>
      </c>
    </row>
    <row r="2123" spans="15:22" x14ac:dyDescent="0.4">
      <c r="O2123" s="2" t="str">
        <f>IFERROR(IF($B2123="","",INDEX(所属情報!$E:$E,MATCH($A2123,所属情報!$A:$A,0))),"")</f>
        <v/>
      </c>
      <c r="P2123" s="2" t="str">
        <f t="shared" si="99"/>
        <v/>
      </c>
      <c r="Q2123" s="2" t="str">
        <f t="shared" si="100"/>
        <v/>
      </c>
      <c r="R2123" s="2" t="str">
        <f t="shared" si="101"/>
        <v/>
      </c>
      <c r="S2123" s="2" t="str">
        <f>IFERROR(IF($F2123="","",INDEX(リスト!$C:$C,MATCH($F2123,リスト!$B:$B,0))),"")</f>
        <v/>
      </c>
      <c r="T2123" s="2" t="str">
        <f>IFERROR(IF($K2123="","",INDEX(リスト!$F:$F,MATCH($K2123,リスト!$E:$E,0))),"")</f>
        <v/>
      </c>
      <c r="U2123" s="2" t="str">
        <f>IF($B2123="","",RIGHT($G2123*1000+200+COUNTIF($G$2:$G2123,$G2123),9))</f>
        <v/>
      </c>
      <c r="V2123" s="2" t="str">
        <f>IF(OR($B2123="",設定!$I$15="",設定!$I$15="独立"),"",IF($M2123="","　－　",IF($L2123="",IF(設定!$I$15="所・名","　－　・"&amp;$M2123,IF(設定!$I$15="所/名","　－　 / "&amp;$M2123,IF(設定!$I$15="(所)名","(　－　) "&amp;$M2123,IF(設定!$I$15="名・所",$M2123&amp;"・　－　",IF(設定!$I$15="名/所",$M2123&amp;" / 　－　",IF(設定!$I$15="名(所)",$M2123&amp;"(　－　)")))))),IF(設定!$I$15="所・名",INDEX(リスト!$S$2:$S$48,MATCH($L2123,リスト!$R$2:$R$48,0))&amp;"・"&amp;$M2123,IF(設定!$I$15="所/名",INDEX(リスト!$S$2:$S$48,MATCH($L2123,リスト!$R$2:$R$48,0))&amp;" / "&amp;$M2123,IF(設定!$I$15="(所)名","("&amp;INDEX(リスト!$S$2:$S$48,MATCH($L2123,リスト!$R$2:$R$48,0))&amp;") "&amp;$M2123,IF(設定!$I$15="名・所",$M2123&amp;"・"&amp;INDEX(リスト!$S$2:$S$48,MATCH($L2123,リスト!$R$2:$R$48,0)),IF(設定!$I$15="名/所",$M2123&amp;" / "&amp;INDEX(リスト!$S$2:$S$48,MATCH($L2123,リスト!$R$2:$R$48,0)),IF(設定!$I$15="名(所)",$M2123&amp;" ("&amp;INDEX(リスト!$S$2:$S$48,MATCH($L2123,リスト!$R$2:$R$48,0))&amp;")")))))))))</f>
        <v/>
      </c>
    </row>
    <row r="2124" spans="15:22" x14ac:dyDescent="0.4">
      <c r="O2124" s="2" t="str">
        <f>IFERROR(IF($B2124="","",INDEX(所属情報!$E:$E,MATCH($A2124,所属情報!$A:$A,0))),"")</f>
        <v/>
      </c>
      <c r="P2124" s="2" t="str">
        <f t="shared" si="99"/>
        <v/>
      </c>
      <c r="Q2124" s="2" t="str">
        <f t="shared" si="100"/>
        <v/>
      </c>
      <c r="R2124" s="2" t="str">
        <f t="shared" si="101"/>
        <v/>
      </c>
      <c r="S2124" s="2" t="str">
        <f>IFERROR(IF($F2124="","",INDEX(リスト!$C:$C,MATCH($F2124,リスト!$B:$B,0))),"")</f>
        <v/>
      </c>
      <c r="T2124" s="2" t="str">
        <f>IFERROR(IF($K2124="","",INDEX(リスト!$F:$F,MATCH($K2124,リスト!$E:$E,0))),"")</f>
        <v/>
      </c>
      <c r="U2124" s="2" t="str">
        <f>IF($B2124="","",RIGHT($G2124*1000+200+COUNTIF($G$2:$G2124,$G2124),9))</f>
        <v/>
      </c>
      <c r="V2124" s="2" t="str">
        <f>IF(OR($B2124="",設定!$I$15="",設定!$I$15="独立"),"",IF($M2124="","　－　",IF($L2124="",IF(設定!$I$15="所・名","　－　・"&amp;$M2124,IF(設定!$I$15="所/名","　－　 / "&amp;$M2124,IF(設定!$I$15="(所)名","(　－　) "&amp;$M2124,IF(設定!$I$15="名・所",$M2124&amp;"・　－　",IF(設定!$I$15="名/所",$M2124&amp;" / 　－　",IF(設定!$I$15="名(所)",$M2124&amp;"(　－　)")))))),IF(設定!$I$15="所・名",INDEX(リスト!$S$2:$S$48,MATCH($L2124,リスト!$R$2:$R$48,0))&amp;"・"&amp;$M2124,IF(設定!$I$15="所/名",INDEX(リスト!$S$2:$S$48,MATCH($L2124,リスト!$R$2:$R$48,0))&amp;" / "&amp;$M2124,IF(設定!$I$15="(所)名","("&amp;INDEX(リスト!$S$2:$S$48,MATCH($L2124,リスト!$R$2:$R$48,0))&amp;") "&amp;$M2124,IF(設定!$I$15="名・所",$M2124&amp;"・"&amp;INDEX(リスト!$S$2:$S$48,MATCH($L2124,リスト!$R$2:$R$48,0)),IF(設定!$I$15="名/所",$M2124&amp;" / "&amp;INDEX(リスト!$S$2:$S$48,MATCH($L2124,リスト!$R$2:$R$48,0)),IF(設定!$I$15="名(所)",$M2124&amp;" ("&amp;INDEX(リスト!$S$2:$S$48,MATCH($L2124,リスト!$R$2:$R$48,0))&amp;")")))))))))</f>
        <v/>
      </c>
    </row>
    <row r="2125" spans="15:22" x14ac:dyDescent="0.4">
      <c r="O2125" s="2" t="str">
        <f>IFERROR(IF($B2125="","",INDEX(所属情報!$E:$E,MATCH($A2125,所属情報!$A:$A,0))),"")</f>
        <v/>
      </c>
      <c r="P2125" s="2" t="str">
        <f t="shared" si="99"/>
        <v/>
      </c>
      <c r="Q2125" s="2" t="str">
        <f t="shared" si="100"/>
        <v/>
      </c>
      <c r="R2125" s="2" t="str">
        <f t="shared" si="101"/>
        <v/>
      </c>
      <c r="S2125" s="2" t="str">
        <f>IFERROR(IF($F2125="","",INDEX(リスト!$C:$C,MATCH($F2125,リスト!$B:$B,0))),"")</f>
        <v/>
      </c>
      <c r="T2125" s="2" t="str">
        <f>IFERROR(IF($K2125="","",INDEX(リスト!$F:$F,MATCH($K2125,リスト!$E:$E,0))),"")</f>
        <v/>
      </c>
      <c r="U2125" s="2" t="str">
        <f>IF($B2125="","",RIGHT($G2125*1000+200+COUNTIF($G$2:$G2125,$G2125),9))</f>
        <v/>
      </c>
      <c r="V2125" s="2" t="str">
        <f>IF(OR($B2125="",設定!$I$15="",設定!$I$15="独立"),"",IF($M2125="","　－　",IF($L2125="",IF(設定!$I$15="所・名","　－　・"&amp;$M2125,IF(設定!$I$15="所/名","　－　 / "&amp;$M2125,IF(設定!$I$15="(所)名","(　－　) "&amp;$M2125,IF(設定!$I$15="名・所",$M2125&amp;"・　－　",IF(設定!$I$15="名/所",$M2125&amp;" / 　－　",IF(設定!$I$15="名(所)",$M2125&amp;"(　－　)")))))),IF(設定!$I$15="所・名",INDEX(リスト!$S$2:$S$48,MATCH($L2125,リスト!$R$2:$R$48,0))&amp;"・"&amp;$M2125,IF(設定!$I$15="所/名",INDEX(リスト!$S$2:$S$48,MATCH($L2125,リスト!$R$2:$R$48,0))&amp;" / "&amp;$M2125,IF(設定!$I$15="(所)名","("&amp;INDEX(リスト!$S$2:$S$48,MATCH($L2125,リスト!$R$2:$R$48,0))&amp;") "&amp;$M2125,IF(設定!$I$15="名・所",$M2125&amp;"・"&amp;INDEX(リスト!$S$2:$S$48,MATCH($L2125,リスト!$R$2:$R$48,0)),IF(設定!$I$15="名/所",$M2125&amp;" / "&amp;INDEX(リスト!$S$2:$S$48,MATCH($L2125,リスト!$R$2:$R$48,0)),IF(設定!$I$15="名(所)",$M2125&amp;" ("&amp;INDEX(リスト!$S$2:$S$48,MATCH($L2125,リスト!$R$2:$R$48,0))&amp;")")))))))))</f>
        <v/>
      </c>
    </row>
    <row r="2126" spans="15:22" x14ac:dyDescent="0.4">
      <c r="O2126" s="2" t="str">
        <f>IFERROR(IF($B2126="","",INDEX(所属情報!$E:$E,MATCH($A2126,所属情報!$A:$A,0))),"")</f>
        <v/>
      </c>
      <c r="P2126" s="2" t="str">
        <f t="shared" si="99"/>
        <v/>
      </c>
      <c r="Q2126" s="2" t="str">
        <f t="shared" si="100"/>
        <v/>
      </c>
      <c r="R2126" s="2" t="str">
        <f t="shared" si="101"/>
        <v/>
      </c>
      <c r="S2126" s="2" t="str">
        <f>IFERROR(IF($F2126="","",INDEX(リスト!$C:$C,MATCH($F2126,リスト!$B:$B,0))),"")</f>
        <v/>
      </c>
      <c r="T2126" s="2" t="str">
        <f>IFERROR(IF($K2126="","",INDEX(リスト!$F:$F,MATCH($K2126,リスト!$E:$E,0))),"")</f>
        <v/>
      </c>
      <c r="U2126" s="2" t="str">
        <f>IF($B2126="","",RIGHT($G2126*1000+200+COUNTIF($G$2:$G2126,$G2126),9))</f>
        <v/>
      </c>
      <c r="V2126" s="2" t="str">
        <f>IF(OR($B2126="",設定!$I$15="",設定!$I$15="独立"),"",IF($M2126="","　－　",IF($L2126="",IF(設定!$I$15="所・名","　－　・"&amp;$M2126,IF(設定!$I$15="所/名","　－　 / "&amp;$M2126,IF(設定!$I$15="(所)名","(　－　) "&amp;$M2126,IF(設定!$I$15="名・所",$M2126&amp;"・　－　",IF(設定!$I$15="名/所",$M2126&amp;" / 　－　",IF(設定!$I$15="名(所)",$M2126&amp;"(　－　)")))))),IF(設定!$I$15="所・名",INDEX(リスト!$S$2:$S$48,MATCH($L2126,リスト!$R$2:$R$48,0))&amp;"・"&amp;$M2126,IF(設定!$I$15="所/名",INDEX(リスト!$S$2:$S$48,MATCH($L2126,リスト!$R$2:$R$48,0))&amp;" / "&amp;$M2126,IF(設定!$I$15="(所)名","("&amp;INDEX(リスト!$S$2:$S$48,MATCH($L2126,リスト!$R$2:$R$48,0))&amp;") "&amp;$M2126,IF(設定!$I$15="名・所",$M2126&amp;"・"&amp;INDEX(リスト!$S$2:$S$48,MATCH($L2126,リスト!$R$2:$R$48,0)),IF(設定!$I$15="名/所",$M2126&amp;" / "&amp;INDEX(リスト!$S$2:$S$48,MATCH($L2126,リスト!$R$2:$R$48,0)),IF(設定!$I$15="名(所)",$M2126&amp;" ("&amp;INDEX(リスト!$S$2:$S$48,MATCH($L2126,リスト!$R$2:$R$48,0))&amp;")")))))))))</f>
        <v/>
      </c>
    </row>
    <row r="2127" spans="15:22" x14ac:dyDescent="0.4">
      <c r="O2127" s="2" t="str">
        <f>IFERROR(IF($B2127="","",INDEX(所属情報!$E:$E,MATCH($A2127,所属情報!$A:$A,0))),"")</f>
        <v/>
      </c>
      <c r="P2127" s="2" t="str">
        <f t="shared" si="99"/>
        <v/>
      </c>
      <c r="Q2127" s="2" t="str">
        <f t="shared" si="100"/>
        <v/>
      </c>
      <c r="R2127" s="2" t="str">
        <f t="shared" si="101"/>
        <v/>
      </c>
      <c r="S2127" s="2" t="str">
        <f>IFERROR(IF($F2127="","",INDEX(リスト!$C:$C,MATCH($F2127,リスト!$B:$B,0))),"")</f>
        <v/>
      </c>
      <c r="T2127" s="2" t="str">
        <f>IFERROR(IF($K2127="","",INDEX(リスト!$F:$F,MATCH($K2127,リスト!$E:$E,0))),"")</f>
        <v/>
      </c>
      <c r="U2127" s="2" t="str">
        <f>IF($B2127="","",RIGHT($G2127*1000+200+COUNTIF($G$2:$G2127,$G2127),9))</f>
        <v/>
      </c>
      <c r="V2127" s="2" t="str">
        <f>IF(OR($B2127="",設定!$I$15="",設定!$I$15="独立"),"",IF($M2127="","　－　",IF($L2127="",IF(設定!$I$15="所・名","　－　・"&amp;$M2127,IF(設定!$I$15="所/名","　－　 / "&amp;$M2127,IF(設定!$I$15="(所)名","(　－　) "&amp;$M2127,IF(設定!$I$15="名・所",$M2127&amp;"・　－　",IF(設定!$I$15="名/所",$M2127&amp;" / 　－　",IF(設定!$I$15="名(所)",$M2127&amp;"(　－　)")))))),IF(設定!$I$15="所・名",INDEX(リスト!$S$2:$S$48,MATCH($L2127,リスト!$R$2:$R$48,0))&amp;"・"&amp;$M2127,IF(設定!$I$15="所/名",INDEX(リスト!$S$2:$S$48,MATCH($L2127,リスト!$R$2:$R$48,0))&amp;" / "&amp;$M2127,IF(設定!$I$15="(所)名","("&amp;INDEX(リスト!$S$2:$S$48,MATCH($L2127,リスト!$R$2:$R$48,0))&amp;") "&amp;$M2127,IF(設定!$I$15="名・所",$M2127&amp;"・"&amp;INDEX(リスト!$S$2:$S$48,MATCH($L2127,リスト!$R$2:$R$48,0)),IF(設定!$I$15="名/所",$M2127&amp;" / "&amp;INDEX(リスト!$S$2:$S$48,MATCH($L2127,リスト!$R$2:$R$48,0)),IF(設定!$I$15="名(所)",$M2127&amp;" ("&amp;INDEX(リスト!$S$2:$S$48,MATCH($L2127,リスト!$R$2:$R$48,0))&amp;")")))))))))</f>
        <v/>
      </c>
    </row>
    <row r="2128" spans="15:22" x14ac:dyDescent="0.4">
      <c r="O2128" s="2" t="str">
        <f>IFERROR(IF($B2128="","",INDEX(所属情報!$E:$E,MATCH($A2128,所属情報!$A:$A,0))),"")</f>
        <v/>
      </c>
      <c r="P2128" s="2" t="str">
        <f t="shared" si="99"/>
        <v/>
      </c>
      <c r="Q2128" s="2" t="str">
        <f t="shared" si="100"/>
        <v/>
      </c>
      <c r="R2128" s="2" t="str">
        <f t="shared" si="101"/>
        <v/>
      </c>
      <c r="S2128" s="2" t="str">
        <f>IFERROR(IF($F2128="","",INDEX(リスト!$C:$C,MATCH($F2128,リスト!$B:$B,0))),"")</f>
        <v/>
      </c>
      <c r="T2128" s="2" t="str">
        <f>IFERROR(IF($K2128="","",INDEX(リスト!$F:$F,MATCH($K2128,リスト!$E:$E,0))),"")</f>
        <v/>
      </c>
      <c r="U2128" s="2" t="str">
        <f>IF($B2128="","",RIGHT($G2128*1000+200+COUNTIF($G$2:$G2128,$G2128),9))</f>
        <v/>
      </c>
      <c r="V2128" s="2" t="str">
        <f>IF(OR($B2128="",設定!$I$15="",設定!$I$15="独立"),"",IF($M2128="","　－　",IF($L2128="",IF(設定!$I$15="所・名","　－　・"&amp;$M2128,IF(設定!$I$15="所/名","　－　 / "&amp;$M2128,IF(設定!$I$15="(所)名","(　－　) "&amp;$M2128,IF(設定!$I$15="名・所",$M2128&amp;"・　－　",IF(設定!$I$15="名/所",$M2128&amp;" / 　－　",IF(設定!$I$15="名(所)",$M2128&amp;"(　－　)")))))),IF(設定!$I$15="所・名",INDEX(リスト!$S$2:$S$48,MATCH($L2128,リスト!$R$2:$R$48,0))&amp;"・"&amp;$M2128,IF(設定!$I$15="所/名",INDEX(リスト!$S$2:$S$48,MATCH($L2128,リスト!$R$2:$R$48,0))&amp;" / "&amp;$M2128,IF(設定!$I$15="(所)名","("&amp;INDEX(リスト!$S$2:$S$48,MATCH($L2128,リスト!$R$2:$R$48,0))&amp;") "&amp;$M2128,IF(設定!$I$15="名・所",$M2128&amp;"・"&amp;INDEX(リスト!$S$2:$S$48,MATCH($L2128,リスト!$R$2:$R$48,0)),IF(設定!$I$15="名/所",$M2128&amp;" / "&amp;INDEX(リスト!$S$2:$S$48,MATCH($L2128,リスト!$R$2:$R$48,0)),IF(設定!$I$15="名(所)",$M2128&amp;" ("&amp;INDEX(リスト!$S$2:$S$48,MATCH($L2128,リスト!$R$2:$R$48,0))&amp;")")))))))))</f>
        <v/>
      </c>
    </row>
    <row r="2129" spans="15:22" x14ac:dyDescent="0.4">
      <c r="O2129" s="2" t="str">
        <f>IFERROR(IF($B2129="","",INDEX(所属情報!$E:$E,MATCH($A2129,所属情報!$A:$A,0))),"")</f>
        <v/>
      </c>
      <c r="P2129" s="2" t="str">
        <f t="shared" si="99"/>
        <v/>
      </c>
      <c r="Q2129" s="2" t="str">
        <f t="shared" si="100"/>
        <v/>
      </c>
      <c r="R2129" s="2" t="str">
        <f t="shared" si="101"/>
        <v/>
      </c>
      <c r="S2129" s="2" t="str">
        <f>IFERROR(IF($F2129="","",INDEX(リスト!$C:$C,MATCH($F2129,リスト!$B:$B,0))),"")</f>
        <v/>
      </c>
      <c r="T2129" s="2" t="str">
        <f>IFERROR(IF($K2129="","",INDEX(リスト!$F:$F,MATCH($K2129,リスト!$E:$E,0))),"")</f>
        <v/>
      </c>
      <c r="U2129" s="2" t="str">
        <f>IF($B2129="","",RIGHT($G2129*1000+200+COUNTIF($G$2:$G2129,$G2129),9))</f>
        <v/>
      </c>
      <c r="V2129" s="2" t="str">
        <f>IF(OR($B2129="",設定!$I$15="",設定!$I$15="独立"),"",IF($M2129="","　－　",IF($L2129="",IF(設定!$I$15="所・名","　－　・"&amp;$M2129,IF(設定!$I$15="所/名","　－　 / "&amp;$M2129,IF(設定!$I$15="(所)名","(　－　) "&amp;$M2129,IF(設定!$I$15="名・所",$M2129&amp;"・　－　",IF(設定!$I$15="名/所",$M2129&amp;" / 　－　",IF(設定!$I$15="名(所)",$M2129&amp;"(　－　)")))))),IF(設定!$I$15="所・名",INDEX(リスト!$S$2:$S$48,MATCH($L2129,リスト!$R$2:$R$48,0))&amp;"・"&amp;$M2129,IF(設定!$I$15="所/名",INDEX(リスト!$S$2:$S$48,MATCH($L2129,リスト!$R$2:$R$48,0))&amp;" / "&amp;$M2129,IF(設定!$I$15="(所)名","("&amp;INDEX(リスト!$S$2:$S$48,MATCH($L2129,リスト!$R$2:$R$48,0))&amp;") "&amp;$M2129,IF(設定!$I$15="名・所",$M2129&amp;"・"&amp;INDEX(リスト!$S$2:$S$48,MATCH($L2129,リスト!$R$2:$R$48,0)),IF(設定!$I$15="名/所",$M2129&amp;" / "&amp;INDEX(リスト!$S$2:$S$48,MATCH($L2129,リスト!$R$2:$R$48,0)),IF(設定!$I$15="名(所)",$M2129&amp;" ("&amp;INDEX(リスト!$S$2:$S$48,MATCH($L2129,リスト!$R$2:$R$48,0))&amp;")")))))))))</f>
        <v/>
      </c>
    </row>
    <row r="2130" spans="15:22" x14ac:dyDescent="0.4">
      <c r="O2130" s="2" t="str">
        <f>IFERROR(IF($B2130="","",INDEX(所属情報!$E:$E,MATCH($A2130,所属情報!$A:$A,0))),"")</f>
        <v/>
      </c>
      <c r="P2130" s="2" t="str">
        <f t="shared" si="99"/>
        <v/>
      </c>
      <c r="Q2130" s="2" t="str">
        <f t="shared" si="100"/>
        <v/>
      </c>
      <c r="R2130" s="2" t="str">
        <f t="shared" si="101"/>
        <v/>
      </c>
      <c r="S2130" s="2" t="str">
        <f>IFERROR(IF($F2130="","",INDEX(リスト!$C:$C,MATCH($F2130,リスト!$B:$B,0))),"")</f>
        <v/>
      </c>
      <c r="T2130" s="2" t="str">
        <f>IFERROR(IF($K2130="","",INDEX(リスト!$F:$F,MATCH($K2130,リスト!$E:$E,0))),"")</f>
        <v/>
      </c>
      <c r="U2130" s="2" t="str">
        <f>IF($B2130="","",RIGHT($G2130*1000+200+COUNTIF($G$2:$G2130,$G2130),9))</f>
        <v/>
      </c>
      <c r="V2130" s="2" t="str">
        <f>IF(OR($B2130="",設定!$I$15="",設定!$I$15="独立"),"",IF($M2130="","　－　",IF($L2130="",IF(設定!$I$15="所・名","　－　・"&amp;$M2130,IF(設定!$I$15="所/名","　－　 / "&amp;$M2130,IF(設定!$I$15="(所)名","(　－　) "&amp;$M2130,IF(設定!$I$15="名・所",$M2130&amp;"・　－　",IF(設定!$I$15="名/所",$M2130&amp;" / 　－　",IF(設定!$I$15="名(所)",$M2130&amp;"(　－　)")))))),IF(設定!$I$15="所・名",INDEX(リスト!$S$2:$S$48,MATCH($L2130,リスト!$R$2:$R$48,0))&amp;"・"&amp;$M2130,IF(設定!$I$15="所/名",INDEX(リスト!$S$2:$S$48,MATCH($L2130,リスト!$R$2:$R$48,0))&amp;" / "&amp;$M2130,IF(設定!$I$15="(所)名","("&amp;INDEX(リスト!$S$2:$S$48,MATCH($L2130,リスト!$R$2:$R$48,0))&amp;") "&amp;$M2130,IF(設定!$I$15="名・所",$M2130&amp;"・"&amp;INDEX(リスト!$S$2:$S$48,MATCH($L2130,リスト!$R$2:$R$48,0)),IF(設定!$I$15="名/所",$M2130&amp;" / "&amp;INDEX(リスト!$S$2:$S$48,MATCH($L2130,リスト!$R$2:$R$48,0)),IF(設定!$I$15="名(所)",$M2130&amp;" ("&amp;INDEX(リスト!$S$2:$S$48,MATCH($L2130,リスト!$R$2:$R$48,0))&amp;")")))))))))</f>
        <v/>
      </c>
    </row>
    <row r="2131" spans="15:22" x14ac:dyDescent="0.4">
      <c r="O2131" s="2" t="str">
        <f>IFERROR(IF($B2131="","",INDEX(所属情報!$E:$E,MATCH($A2131,所属情報!$A:$A,0))),"")</f>
        <v/>
      </c>
      <c r="P2131" s="2" t="str">
        <f t="shared" si="99"/>
        <v/>
      </c>
      <c r="Q2131" s="2" t="str">
        <f t="shared" si="100"/>
        <v/>
      </c>
      <c r="R2131" s="2" t="str">
        <f t="shared" si="101"/>
        <v/>
      </c>
      <c r="S2131" s="2" t="str">
        <f>IFERROR(IF($F2131="","",INDEX(リスト!$C:$C,MATCH($F2131,リスト!$B:$B,0))),"")</f>
        <v/>
      </c>
      <c r="T2131" s="2" t="str">
        <f>IFERROR(IF($K2131="","",INDEX(リスト!$F:$F,MATCH($K2131,リスト!$E:$E,0))),"")</f>
        <v/>
      </c>
      <c r="U2131" s="2" t="str">
        <f>IF($B2131="","",RIGHT($G2131*1000+200+COUNTIF($G$2:$G2131,$G2131),9))</f>
        <v/>
      </c>
      <c r="V2131" s="2" t="str">
        <f>IF(OR($B2131="",設定!$I$15="",設定!$I$15="独立"),"",IF($M2131="","　－　",IF($L2131="",IF(設定!$I$15="所・名","　－　・"&amp;$M2131,IF(設定!$I$15="所/名","　－　 / "&amp;$M2131,IF(設定!$I$15="(所)名","(　－　) "&amp;$M2131,IF(設定!$I$15="名・所",$M2131&amp;"・　－　",IF(設定!$I$15="名/所",$M2131&amp;" / 　－　",IF(設定!$I$15="名(所)",$M2131&amp;"(　－　)")))))),IF(設定!$I$15="所・名",INDEX(リスト!$S$2:$S$48,MATCH($L2131,リスト!$R$2:$R$48,0))&amp;"・"&amp;$M2131,IF(設定!$I$15="所/名",INDEX(リスト!$S$2:$S$48,MATCH($L2131,リスト!$R$2:$R$48,0))&amp;" / "&amp;$M2131,IF(設定!$I$15="(所)名","("&amp;INDEX(リスト!$S$2:$S$48,MATCH($L2131,リスト!$R$2:$R$48,0))&amp;") "&amp;$M2131,IF(設定!$I$15="名・所",$M2131&amp;"・"&amp;INDEX(リスト!$S$2:$S$48,MATCH($L2131,リスト!$R$2:$R$48,0)),IF(設定!$I$15="名/所",$M2131&amp;" / "&amp;INDEX(リスト!$S$2:$S$48,MATCH($L2131,リスト!$R$2:$R$48,0)),IF(設定!$I$15="名(所)",$M2131&amp;" ("&amp;INDEX(リスト!$S$2:$S$48,MATCH($L2131,リスト!$R$2:$R$48,0))&amp;")")))))))))</f>
        <v/>
      </c>
    </row>
    <row r="2132" spans="15:22" x14ac:dyDescent="0.4">
      <c r="O2132" s="2" t="str">
        <f>IFERROR(IF($B2132="","",INDEX(所属情報!$E:$E,MATCH($A2132,所属情報!$A:$A,0))),"")</f>
        <v/>
      </c>
      <c r="P2132" s="2" t="str">
        <f t="shared" si="99"/>
        <v/>
      </c>
      <c r="Q2132" s="2" t="str">
        <f t="shared" si="100"/>
        <v/>
      </c>
      <c r="R2132" s="2" t="str">
        <f t="shared" si="101"/>
        <v/>
      </c>
      <c r="S2132" s="2" t="str">
        <f>IFERROR(IF($F2132="","",INDEX(リスト!$C:$C,MATCH($F2132,リスト!$B:$B,0))),"")</f>
        <v/>
      </c>
      <c r="T2132" s="2" t="str">
        <f>IFERROR(IF($K2132="","",INDEX(リスト!$F:$F,MATCH($K2132,リスト!$E:$E,0))),"")</f>
        <v/>
      </c>
      <c r="U2132" s="2" t="str">
        <f>IF($B2132="","",RIGHT($G2132*1000+200+COUNTIF($G$2:$G2132,$G2132),9))</f>
        <v/>
      </c>
      <c r="V2132" s="2" t="str">
        <f>IF(OR($B2132="",設定!$I$15="",設定!$I$15="独立"),"",IF($M2132="","　－　",IF($L2132="",IF(設定!$I$15="所・名","　－　・"&amp;$M2132,IF(設定!$I$15="所/名","　－　 / "&amp;$M2132,IF(設定!$I$15="(所)名","(　－　) "&amp;$M2132,IF(設定!$I$15="名・所",$M2132&amp;"・　－　",IF(設定!$I$15="名/所",$M2132&amp;" / 　－　",IF(設定!$I$15="名(所)",$M2132&amp;"(　－　)")))))),IF(設定!$I$15="所・名",INDEX(リスト!$S$2:$S$48,MATCH($L2132,リスト!$R$2:$R$48,0))&amp;"・"&amp;$M2132,IF(設定!$I$15="所/名",INDEX(リスト!$S$2:$S$48,MATCH($L2132,リスト!$R$2:$R$48,0))&amp;" / "&amp;$M2132,IF(設定!$I$15="(所)名","("&amp;INDEX(リスト!$S$2:$S$48,MATCH($L2132,リスト!$R$2:$R$48,0))&amp;") "&amp;$M2132,IF(設定!$I$15="名・所",$M2132&amp;"・"&amp;INDEX(リスト!$S$2:$S$48,MATCH($L2132,リスト!$R$2:$R$48,0)),IF(設定!$I$15="名/所",$M2132&amp;" / "&amp;INDEX(リスト!$S$2:$S$48,MATCH($L2132,リスト!$R$2:$R$48,0)),IF(設定!$I$15="名(所)",$M2132&amp;" ("&amp;INDEX(リスト!$S$2:$S$48,MATCH($L2132,リスト!$R$2:$R$48,0))&amp;")")))))))))</f>
        <v/>
      </c>
    </row>
    <row r="2133" spans="15:22" x14ac:dyDescent="0.4">
      <c r="O2133" s="2" t="str">
        <f>IFERROR(IF($B2133="","",INDEX(所属情報!$E:$E,MATCH($A2133,所属情報!$A:$A,0))),"")</f>
        <v/>
      </c>
      <c r="P2133" s="2" t="str">
        <f t="shared" si="99"/>
        <v/>
      </c>
      <c r="Q2133" s="2" t="str">
        <f t="shared" si="100"/>
        <v/>
      </c>
      <c r="R2133" s="2" t="str">
        <f t="shared" si="101"/>
        <v/>
      </c>
      <c r="S2133" s="2" t="str">
        <f>IFERROR(IF($F2133="","",INDEX(リスト!$C:$C,MATCH($F2133,リスト!$B:$B,0))),"")</f>
        <v/>
      </c>
      <c r="T2133" s="2" t="str">
        <f>IFERROR(IF($K2133="","",INDEX(リスト!$F:$F,MATCH($K2133,リスト!$E:$E,0))),"")</f>
        <v/>
      </c>
      <c r="U2133" s="2" t="str">
        <f>IF($B2133="","",RIGHT($G2133*1000+200+COUNTIF($G$2:$G2133,$G2133),9))</f>
        <v/>
      </c>
      <c r="V2133" s="2" t="str">
        <f>IF(OR($B2133="",設定!$I$15="",設定!$I$15="独立"),"",IF($M2133="","　－　",IF($L2133="",IF(設定!$I$15="所・名","　－　・"&amp;$M2133,IF(設定!$I$15="所/名","　－　 / "&amp;$M2133,IF(設定!$I$15="(所)名","(　－　) "&amp;$M2133,IF(設定!$I$15="名・所",$M2133&amp;"・　－　",IF(設定!$I$15="名/所",$M2133&amp;" / 　－　",IF(設定!$I$15="名(所)",$M2133&amp;"(　－　)")))))),IF(設定!$I$15="所・名",INDEX(リスト!$S$2:$S$48,MATCH($L2133,リスト!$R$2:$R$48,0))&amp;"・"&amp;$M2133,IF(設定!$I$15="所/名",INDEX(リスト!$S$2:$S$48,MATCH($L2133,リスト!$R$2:$R$48,0))&amp;" / "&amp;$M2133,IF(設定!$I$15="(所)名","("&amp;INDEX(リスト!$S$2:$S$48,MATCH($L2133,リスト!$R$2:$R$48,0))&amp;") "&amp;$M2133,IF(設定!$I$15="名・所",$M2133&amp;"・"&amp;INDEX(リスト!$S$2:$S$48,MATCH($L2133,リスト!$R$2:$R$48,0)),IF(設定!$I$15="名/所",$M2133&amp;" / "&amp;INDEX(リスト!$S$2:$S$48,MATCH($L2133,リスト!$R$2:$R$48,0)),IF(設定!$I$15="名(所)",$M2133&amp;" ("&amp;INDEX(リスト!$S$2:$S$48,MATCH($L2133,リスト!$R$2:$R$48,0))&amp;")")))))))))</f>
        <v/>
      </c>
    </row>
    <row r="2134" spans="15:22" x14ac:dyDescent="0.4">
      <c r="O2134" s="2" t="str">
        <f>IFERROR(IF($B2134="","",INDEX(所属情報!$E:$E,MATCH($A2134,所属情報!$A:$A,0))),"")</f>
        <v/>
      </c>
      <c r="P2134" s="2" t="str">
        <f t="shared" si="99"/>
        <v/>
      </c>
      <c r="Q2134" s="2" t="str">
        <f t="shared" si="100"/>
        <v/>
      </c>
      <c r="R2134" s="2" t="str">
        <f t="shared" si="101"/>
        <v/>
      </c>
      <c r="S2134" s="2" t="str">
        <f>IFERROR(IF($F2134="","",INDEX(リスト!$C:$C,MATCH($F2134,リスト!$B:$B,0))),"")</f>
        <v/>
      </c>
      <c r="T2134" s="2" t="str">
        <f>IFERROR(IF($K2134="","",INDEX(リスト!$F:$F,MATCH($K2134,リスト!$E:$E,0))),"")</f>
        <v/>
      </c>
      <c r="U2134" s="2" t="str">
        <f>IF($B2134="","",RIGHT($G2134*1000+200+COUNTIF($G$2:$G2134,$G2134),9))</f>
        <v/>
      </c>
      <c r="V2134" s="2" t="str">
        <f>IF(OR($B2134="",設定!$I$15="",設定!$I$15="独立"),"",IF($M2134="","　－　",IF($L2134="",IF(設定!$I$15="所・名","　－　・"&amp;$M2134,IF(設定!$I$15="所/名","　－　 / "&amp;$M2134,IF(設定!$I$15="(所)名","(　－　) "&amp;$M2134,IF(設定!$I$15="名・所",$M2134&amp;"・　－　",IF(設定!$I$15="名/所",$M2134&amp;" / 　－　",IF(設定!$I$15="名(所)",$M2134&amp;"(　－　)")))))),IF(設定!$I$15="所・名",INDEX(リスト!$S$2:$S$48,MATCH($L2134,リスト!$R$2:$R$48,0))&amp;"・"&amp;$M2134,IF(設定!$I$15="所/名",INDEX(リスト!$S$2:$S$48,MATCH($L2134,リスト!$R$2:$R$48,0))&amp;" / "&amp;$M2134,IF(設定!$I$15="(所)名","("&amp;INDEX(リスト!$S$2:$S$48,MATCH($L2134,リスト!$R$2:$R$48,0))&amp;") "&amp;$M2134,IF(設定!$I$15="名・所",$M2134&amp;"・"&amp;INDEX(リスト!$S$2:$S$48,MATCH($L2134,リスト!$R$2:$R$48,0)),IF(設定!$I$15="名/所",$M2134&amp;" / "&amp;INDEX(リスト!$S$2:$S$48,MATCH($L2134,リスト!$R$2:$R$48,0)),IF(設定!$I$15="名(所)",$M2134&amp;" ("&amp;INDEX(リスト!$S$2:$S$48,MATCH($L2134,リスト!$R$2:$R$48,0))&amp;")")))))))))</f>
        <v/>
      </c>
    </row>
    <row r="2135" spans="15:22" x14ac:dyDescent="0.4">
      <c r="O2135" s="2" t="str">
        <f>IFERROR(IF($B2135="","",INDEX(所属情報!$E:$E,MATCH($A2135,所属情報!$A:$A,0))),"")</f>
        <v/>
      </c>
      <c r="P2135" s="2" t="str">
        <f t="shared" si="99"/>
        <v/>
      </c>
      <c r="Q2135" s="2" t="str">
        <f t="shared" si="100"/>
        <v/>
      </c>
      <c r="R2135" s="2" t="str">
        <f t="shared" si="101"/>
        <v/>
      </c>
      <c r="S2135" s="2" t="str">
        <f>IFERROR(IF($F2135="","",INDEX(リスト!$C:$C,MATCH($F2135,リスト!$B:$B,0))),"")</f>
        <v/>
      </c>
      <c r="T2135" s="2" t="str">
        <f>IFERROR(IF($K2135="","",INDEX(リスト!$F:$F,MATCH($K2135,リスト!$E:$E,0))),"")</f>
        <v/>
      </c>
      <c r="U2135" s="2" t="str">
        <f>IF($B2135="","",RIGHT($G2135*1000+200+COUNTIF($G$2:$G2135,$G2135),9))</f>
        <v/>
      </c>
      <c r="V2135" s="2" t="str">
        <f>IF(OR($B2135="",設定!$I$15="",設定!$I$15="独立"),"",IF($M2135="","　－　",IF($L2135="",IF(設定!$I$15="所・名","　－　・"&amp;$M2135,IF(設定!$I$15="所/名","　－　 / "&amp;$M2135,IF(設定!$I$15="(所)名","(　－　) "&amp;$M2135,IF(設定!$I$15="名・所",$M2135&amp;"・　－　",IF(設定!$I$15="名/所",$M2135&amp;" / 　－　",IF(設定!$I$15="名(所)",$M2135&amp;"(　－　)")))))),IF(設定!$I$15="所・名",INDEX(リスト!$S$2:$S$48,MATCH($L2135,リスト!$R$2:$R$48,0))&amp;"・"&amp;$M2135,IF(設定!$I$15="所/名",INDEX(リスト!$S$2:$S$48,MATCH($L2135,リスト!$R$2:$R$48,0))&amp;" / "&amp;$M2135,IF(設定!$I$15="(所)名","("&amp;INDEX(リスト!$S$2:$S$48,MATCH($L2135,リスト!$R$2:$R$48,0))&amp;") "&amp;$M2135,IF(設定!$I$15="名・所",$M2135&amp;"・"&amp;INDEX(リスト!$S$2:$S$48,MATCH($L2135,リスト!$R$2:$R$48,0)),IF(設定!$I$15="名/所",$M2135&amp;" / "&amp;INDEX(リスト!$S$2:$S$48,MATCH($L2135,リスト!$R$2:$R$48,0)),IF(設定!$I$15="名(所)",$M2135&amp;" ("&amp;INDEX(リスト!$S$2:$S$48,MATCH($L2135,リスト!$R$2:$R$48,0))&amp;")")))))))))</f>
        <v/>
      </c>
    </row>
    <row r="2136" spans="15:22" x14ac:dyDescent="0.4">
      <c r="O2136" s="2" t="str">
        <f>IFERROR(IF($B2136="","",INDEX(所属情報!$E:$E,MATCH($A2136,所属情報!$A:$A,0))),"")</f>
        <v/>
      </c>
      <c r="P2136" s="2" t="str">
        <f t="shared" si="99"/>
        <v/>
      </c>
      <c r="Q2136" s="2" t="str">
        <f t="shared" si="100"/>
        <v/>
      </c>
      <c r="R2136" s="2" t="str">
        <f t="shared" si="101"/>
        <v/>
      </c>
      <c r="S2136" s="2" t="str">
        <f>IFERROR(IF($F2136="","",INDEX(リスト!$C:$C,MATCH($F2136,リスト!$B:$B,0))),"")</f>
        <v/>
      </c>
      <c r="T2136" s="2" t="str">
        <f>IFERROR(IF($K2136="","",INDEX(リスト!$F:$F,MATCH($K2136,リスト!$E:$E,0))),"")</f>
        <v/>
      </c>
      <c r="U2136" s="2" t="str">
        <f>IF($B2136="","",RIGHT($G2136*1000+200+COUNTIF($G$2:$G2136,$G2136),9))</f>
        <v/>
      </c>
      <c r="V2136" s="2" t="str">
        <f>IF(OR($B2136="",設定!$I$15="",設定!$I$15="独立"),"",IF($M2136="","　－　",IF($L2136="",IF(設定!$I$15="所・名","　－　・"&amp;$M2136,IF(設定!$I$15="所/名","　－　 / "&amp;$M2136,IF(設定!$I$15="(所)名","(　－　) "&amp;$M2136,IF(設定!$I$15="名・所",$M2136&amp;"・　－　",IF(設定!$I$15="名/所",$M2136&amp;" / 　－　",IF(設定!$I$15="名(所)",$M2136&amp;"(　－　)")))))),IF(設定!$I$15="所・名",INDEX(リスト!$S$2:$S$48,MATCH($L2136,リスト!$R$2:$R$48,0))&amp;"・"&amp;$M2136,IF(設定!$I$15="所/名",INDEX(リスト!$S$2:$S$48,MATCH($L2136,リスト!$R$2:$R$48,0))&amp;" / "&amp;$M2136,IF(設定!$I$15="(所)名","("&amp;INDEX(リスト!$S$2:$S$48,MATCH($L2136,リスト!$R$2:$R$48,0))&amp;") "&amp;$M2136,IF(設定!$I$15="名・所",$M2136&amp;"・"&amp;INDEX(リスト!$S$2:$S$48,MATCH($L2136,リスト!$R$2:$R$48,0)),IF(設定!$I$15="名/所",$M2136&amp;" / "&amp;INDEX(リスト!$S$2:$S$48,MATCH($L2136,リスト!$R$2:$R$48,0)),IF(設定!$I$15="名(所)",$M2136&amp;" ("&amp;INDEX(リスト!$S$2:$S$48,MATCH($L2136,リスト!$R$2:$R$48,0))&amp;")")))))))))</f>
        <v/>
      </c>
    </row>
    <row r="2137" spans="15:22" x14ac:dyDescent="0.4">
      <c r="O2137" s="2" t="str">
        <f>IFERROR(IF($B2137="","",INDEX(所属情報!$E:$E,MATCH($A2137,所属情報!$A:$A,0))),"")</f>
        <v/>
      </c>
      <c r="P2137" s="2" t="str">
        <f t="shared" si="99"/>
        <v/>
      </c>
      <c r="Q2137" s="2" t="str">
        <f t="shared" si="100"/>
        <v/>
      </c>
      <c r="R2137" s="2" t="str">
        <f t="shared" si="101"/>
        <v/>
      </c>
      <c r="S2137" s="2" t="str">
        <f>IFERROR(IF($F2137="","",INDEX(リスト!$C:$C,MATCH($F2137,リスト!$B:$B,0))),"")</f>
        <v/>
      </c>
      <c r="T2137" s="2" t="str">
        <f>IFERROR(IF($K2137="","",INDEX(リスト!$F:$F,MATCH($K2137,リスト!$E:$E,0))),"")</f>
        <v/>
      </c>
      <c r="U2137" s="2" t="str">
        <f>IF($B2137="","",RIGHT($G2137*1000+200+COUNTIF($G$2:$G2137,$G2137),9))</f>
        <v/>
      </c>
      <c r="V2137" s="2" t="str">
        <f>IF(OR($B2137="",設定!$I$15="",設定!$I$15="独立"),"",IF($M2137="","　－　",IF($L2137="",IF(設定!$I$15="所・名","　－　・"&amp;$M2137,IF(設定!$I$15="所/名","　－　 / "&amp;$M2137,IF(設定!$I$15="(所)名","(　－　) "&amp;$M2137,IF(設定!$I$15="名・所",$M2137&amp;"・　－　",IF(設定!$I$15="名/所",$M2137&amp;" / 　－　",IF(設定!$I$15="名(所)",$M2137&amp;"(　－　)")))))),IF(設定!$I$15="所・名",INDEX(リスト!$S$2:$S$48,MATCH($L2137,リスト!$R$2:$R$48,0))&amp;"・"&amp;$M2137,IF(設定!$I$15="所/名",INDEX(リスト!$S$2:$S$48,MATCH($L2137,リスト!$R$2:$R$48,0))&amp;" / "&amp;$M2137,IF(設定!$I$15="(所)名","("&amp;INDEX(リスト!$S$2:$S$48,MATCH($L2137,リスト!$R$2:$R$48,0))&amp;") "&amp;$M2137,IF(設定!$I$15="名・所",$M2137&amp;"・"&amp;INDEX(リスト!$S$2:$S$48,MATCH($L2137,リスト!$R$2:$R$48,0)),IF(設定!$I$15="名/所",$M2137&amp;" / "&amp;INDEX(リスト!$S$2:$S$48,MATCH($L2137,リスト!$R$2:$R$48,0)),IF(設定!$I$15="名(所)",$M2137&amp;" ("&amp;INDEX(リスト!$S$2:$S$48,MATCH($L2137,リスト!$R$2:$R$48,0))&amp;")")))))))))</f>
        <v/>
      </c>
    </row>
    <row r="2138" spans="15:22" x14ac:dyDescent="0.4">
      <c r="O2138" s="2" t="str">
        <f>IFERROR(IF($B2138="","",INDEX(所属情報!$E:$E,MATCH($A2138,所属情報!$A:$A,0))),"")</f>
        <v/>
      </c>
      <c r="P2138" s="2" t="str">
        <f t="shared" si="99"/>
        <v/>
      </c>
      <c r="Q2138" s="2" t="str">
        <f t="shared" si="100"/>
        <v/>
      </c>
      <c r="R2138" s="2" t="str">
        <f t="shared" si="101"/>
        <v/>
      </c>
      <c r="S2138" s="2" t="str">
        <f>IFERROR(IF($F2138="","",INDEX(リスト!$C:$C,MATCH($F2138,リスト!$B:$B,0))),"")</f>
        <v/>
      </c>
      <c r="T2138" s="2" t="str">
        <f>IFERROR(IF($K2138="","",INDEX(リスト!$F:$F,MATCH($K2138,リスト!$E:$E,0))),"")</f>
        <v/>
      </c>
      <c r="U2138" s="2" t="str">
        <f>IF($B2138="","",RIGHT($G2138*1000+200+COUNTIF($G$2:$G2138,$G2138),9))</f>
        <v/>
      </c>
      <c r="V2138" s="2" t="str">
        <f>IF(OR($B2138="",設定!$I$15="",設定!$I$15="独立"),"",IF($M2138="","　－　",IF($L2138="",IF(設定!$I$15="所・名","　－　・"&amp;$M2138,IF(設定!$I$15="所/名","　－　 / "&amp;$M2138,IF(設定!$I$15="(所)名","(　－　) "&amp;$M2138,IF(設定!$I$15="名・所",$M2138&amp;"・　－　",IF(設定!$I$15="名/所",$M2138&amp;" / 　－　",IF(設定!$I$15="名(所)",$M2138&amp;"(　－　)")))))),IF(設定!$I$15="所・名",INDEX(リスト!$S$2:$S$48,MATCH($L2138,リスト!$R$2:$R$48,0))&amp;"・"&amp;$M2138,IF(設定!$I$15="所/名",INDEX(リスト!$S$2:$S$48,MATCH($L2138,リスト!$R$2:$R$48,0))&amp;" / "&amp;$M2138,IF(設定!$I$15="(所)名","("&amp;INDEX(リスト!$S$2:$S$48,MATCH($L2138,リスト!$R$2:$R$48,0))&amp;") "&amp;$M2138,IF(設定!$I$15="名・所",$M2138&amp;"・"&amp;INDEX(リスト!$S$2:$S$48,MATCH($L2138,リスト!$R$2:$R$48,0)),IF(設定!$I$15="名/所",$M2138&amp;" / "&amp;INDEX(リスト!$S$2:$S$48,MATCH($L2138,リスト!$R$2:$R$48,0)),IF(設定!$I$15="名(所)",$M2138&amp;" ("&amp;INDEX(リスト!$S$2:$S$48,MATCH($L2138,リスト!$R$2:$R$48,0))&amp;")")))))))))</f>
        <v/>
      </c>
    </row>
    <row r="2139" spans="15:22" x14ac:dyDescent="0.4">
      <c r="O2139" s="2" t="str">
        <f>IFERROR(IF($B2139="","",INDEX(所属情報!$E:$E,MATCH($A2139,所属情報!$A:$A,0))),"")</f>
        <v/>
      </c>
      <c r="P2139" s="2" t="str">
        <f t="shared" si="99"/>
        <v/>
      </c>
      <c r="Q2139" s="2" t="str">
        <f t="shared" si="100"/>
        <v/>
      </c>
      <c r="R2139" s="2" t="str">
        <f t="shared" si="101"/>
        <v/>
      </c>
      <c r="S2139" s="2" t="str">
        <f>IFERROR(IF($F2139="","",INDEX(リスト!$C:$C,MATCH($F2139,リスト!$B:$B,0))),"")</f>
        <v/>
      </c>
      <c r="T2139" s="2" t="str">
        <f>IFERROR(IF($K2139="","",INDEX(リスト!$F:$F,MATCH($K2139,リスト!$E:$E,0))),"")</f>
        <v/>
      </c>
      <c r="U2139" s="2" t="str">
        <f>IF($B2139="","",RIGHT($G2139*1000+200+COUNTIF($G$2:$G2139,$G2139),9))</f>
        <v/>
      </c>
      <c r="V2139" s="2" t="str">
        <f>IF(OR($B2139="",設定!$I$15="",設定!$I$15="独立"),"",IF($M2139="","　－　",IF($L2139="",IF(設定!$I$15="所・名","　－　・"&amp;$M2139,IF(設定!$I$15="所/名","　－　 / "&amp;$M2139,IF(設定!$I$15="(所)名","(　－　) "&amp;$M2139,IF(設定!$I$15="名・所",$M2139&amp;"・　－　",IF(設定!$I$15="名/所",$M2139&amp;" / 　－　",IF(設定!$I$15="名(所)",$M2139&amp;"(　－　)")))))),IF(設定!$I$15="所・名",INDEX(リスト!$S$2:$S$48,MATCH($L2139,リスト!$R$2:$R$48,0))&amp;"・"&amp;$M2139,IF(設定!$I$15="所/名",INDEX(リスト!$S$2:$S$48,MATCH($L2139,リスト!$R$2:$R$48,0))&amp;" / "&amp;$M2139,IF(設定!$I$15="(所)名","("&amp;INDEX(リスト!$S$2:$S$48,MATCH($L2139,リスト!$R$2:$R$48,0))&amp;") "&amp;$M2139,IF(設定!$I$15="名・所",$M2139&amp;"・"&amp;INDEX(リスト!$S$2:$S$48,MATCH($L2139,リスト!$R$2:$R$48,0)),IF(設定!$I$15="名/所",$M2139&amp;" / "&amp;INDEX(リスト!$S$2:$S$48,MATCH($L2139,リスト!$R$2:$R$48,0)),IF(設定!$I$15="名(所)",$M2139&amp;" ("&amp;INDEX(リスト!$S$2:$S$48,MATCH($L2139,リスト!$R$2:$R$48,0))&amp;")")))))))))</f>
        <v/>
      </c>
    </row>
    <row r="2140" spans="15:22" x14ac:dyDescent="0.4">
      <c r="O2140" s="2" t="str">
        <f>IFERROR(IF($B2140="","",INDEX(所属情報!$E:$E,MATCH($A2140,所属情報!$A:$A,0))),"")</f>
        <v/>
      </c>
      <c r="P2140" s="2" t="str">
        <f t="shared" si="99"/>
        <v/>
      </c>
      <c r="Q2140" s="2" t="str">
        <f t="shared" si="100"/>
        <v/>
      </c>
      <c r="R2140" s="2" t="str">
        <f t="shared" si="101"/>
        <v/>
      </c>
      <c r="S2140" s="2" t="str">
        <f>IFERROR(IF($F2140="","",INDEX(リスト!$C:$C,MATCH($F2140,リスト!$B:$B,0))),"")</f>
        <v/>
      </c>
      <c r="T2140" s="2" t="str">
        <f>IFERROR(IF($K2140="","",INDEX(リスト!$F:$F,MATCH($K2140,リスト!$E:$E,0))),"")</f>
        <v/>
      </c>
      <c r="U2140" s="2" t="str">
        <f>IF($B2140="","",RIGHT($G2140*1000+200+COUNTIF($G$2:$G2140,$G2140),9))</f>
        <v/>
      </c>
      <c r="V2140" s="2" t="str">
        <f>IF(OR($B2140="",設定!$I$15="",設定!$I$15="独立"),"",IF($M2140="","　－　",IF($L2140="",IF(設定!$I$15="所・名","　－　・"&amp;$M2140,IF(設定!$I$15="所/名","　－　 / "&amp;$M2140,IF(設定!$I$15="(所)名","(　－　) "&amp;$M2140,IF(設定!$I$15="名・所",$M2140&amp;"・　－　",IF(設定!$I$15="名/所",$M2140&amp;" / 　－　",IF(設定!$I$15="名(所)",$M2140&amp;"(　－　)")))))),IF(設定!$I$15="所・名",INDEX(リスト!$S$2:$S$48,MATCH($L2140,リスト!$R$2:$R$48,0))&amp;"・"&amp;$M2140,IF(設定!$I$15="所/名",INDEX(リスト!$S$2:$S$48,MATCH($L2140,リスト!$R$2:$R$48,0))&amp;" / "&amp;$M2140,IF(設定!$I$15="(所)名","("&amp;INDEX(リスト!$S$2:$S$48,MATCH($L2140,リスト!$R$2:$R$48,0))&amp;") "&amp;$M2140,IF(設定!$I$15="名・所",$M2140&amp;"・"&amp;INDEX(リスト!$S$2:$S$48,MATCH($L2140,リスト!$R$2:$R$48,0)),IF(設定!$I$15="名/所",$M2140&amp;" / "&amp;INDEX(リスト!$S$2:$S$48,MATCH($L2140,リスト!$R$2:$R$48,0)),IF(設定!$I$15="名(所)",$M2140&amp;" ("&amp;INDEX(リスト!$S$2:$S$48,MATCH($L2140,リスト!$R$2:$R$48,0))&amp;")")))))))))</f>
        <v/>
      </c>
    </row>
    <row r="2141" spans="15:22" x14ac:dyDescent="0.4">
      <c r="O2141" s="2" t="str">
        <f>IFERROR(IF($B2141="","",INDEX(所属情報!$E:$E,MATCH($A2141,所属情報!$A:$A,0))),"")</f>
        <v/>
      </c>
      <c r="P2141" s="2" t="str">
        <f t="shared" si="99"/>
        <v/>
      </c>
      <c r="Q2141" s="2" t="str">
        <f t="shared" si="100"/>
        <v/>
      </c>
      <c r="R2141" s="2" t="str">
        <f t="shared" si="101"/>
        <v/>
      </c>
      <c r="S2141" s="2" t="str">
        <f>IFERROR(IF($F2141="","",INDEX(リスト!$C:$C,MATCH($F2141,リスト!$B:$B,0))),"")</f>
        <v/>
      </c>
      <c r="T2141" s="2" t="str">
        <f>IFERROR(IF($K2141="","",INDEX(リスト!$F:$F,MATCH($K2141,リスト!$E:$E,0))),"")</f>
        <v/>
      </c>
      <c r="U2141" s="2" t="str">
        <f>IF($B2141="","",RIGHT($G2141*1000+200+COUNTIF($G$2:$G2141,$G2141),9))</f>
        <v/>
      </c>
      <c r="V2141" s="2" t="str">
        <f>IF(OR($B2141="",設定!$I$15="",設定!$I$15="独立"),"",IF($M2141="","　－　",IF($L2141="",IF(設定!$I$15="所・名","　－　・"&amp;$M2141,IF(設定!$I$15="所/名","　－　 / "&amp;$M2141,IF(設定!$I$15="(所)名","(　－　) "&amp;$M2141,IF(設定!$I$15="名・所",$M2141&amp;"・　－　",IF(設定!$I$15="名/所",$M2141&amp;" / 　－　",IF(設定!$I$15="名(所)",$M2141&amp;"(　－　)")))))),IF(設定!$I$15="所・名",INDEX(リスト!$S$2:$S$48,MATCH($L2141,リスト!$R$2:$R$48,0))&amp;"・"&amp;$M2141,IF(設定!$I$15="所/名",INDEX(リスト!$S$2:$S$48,MATCH($L2141,リスト!$R$2:$R$48,0))&amp;" / "&amp;$M2141,IF(設定!$I$15="(所)名","("&amp;INDEX(リスト!$S$2:$S$48,MATCH($L2141,リスト!$R$2:$R$48,0))&amp;") "&amp;$M2141,IF(設定!$I$15="名・所",$M2141&amp;"・"&amp;INDEX(リスト!$S$2:$S$48,MATCH($L2141,リスト!$R$2:$R$48,0)),IF(設定!$I$15="名/所",$M2141&amp;" / "&amp;INDEX(リスト!$S$2:$S$48,MATCH($L2141,リスト!$R$2:$R$48,0)),IF(設定!$I$15="名(所)",$M2141&amp;" ("&amp;INDEX(リスト!$S$2:$S$48,MATCH($L2141,リスト!$R$2:$R$48,0))&amp;")")))))))))</f>
        <v/>
      </c>
    </row>
    <row r="2142" spans="15:22" x14ac:dyDescent="0.4">
      <c r="O2142" s="2" t="str">
        <f>IFERROR(IF($B2142="","",INDEX(所属情報!$E:$E,MATCH($A2142,所属情報!$A:$A,0))),"")</f>
        <v/>
      </c>
      <c r="P2142" s="2" t="str">
        <f t="shared" si="99"/>
        <v/>
      </c>
      <c r="Q2142" s="2" t="str">
        <f t="shared" si="100"/>
        <v/>
      </c>
      <c r="R2142" s="2" t="str">
        <f t="shared" si="101"/>
        <v/>
      </c>
      <c r="S2142" s="2" t="str">
        <f>IFERROR(IF($F2142="","",INDEX(リスト!$C:$C,MATCH($F2142,リスト!$B:$B,0))),"")</f>
        <v/>
      </c>
      <c r="T2142" s="2" t="str">
        <f>IFERROR(IF($K2142="","",INDEX(リスト!$F:$F,MATCH($K2142,リスト!$E:$E,0))),"")</f>
        <v/>
      </c>
      <c r="U2142" s="2" t="str">
        <f>IF($B2142="","",RIGHT($G2142*1000+200+COUNTIF($G$2:$G2142,$G2142),9))</f>
        <v/>
      </c>
      <c r="V2142" s="2" t="str">
        <f>IF(OR($B2142="",設定!$I$15="",設定!$I$15="独立"),"",IF($M2142="","　－　",IF($L2142="",IF(設定!$I$15="所・名","　－　・"&amp;$M2142,IF(設定!$I$15="所/名","　－　 / "&amp;$M2142,IF(設定!$I$15="(所)名","(　－　) "&amp;$M2142,IF(設定!$I$15="名・所",$M2142&amp;"・　－　",IF(設定!$I$15="名/所",$M2142&amp;" / 　－　",IF(設定!$I$15="名(所)",$M2142&amp;"(　－　)")))))),IF(設定!$I$15="所・名",INDEX(リスト!$S$2:$S$48,MATCH($L2142,リスト!$R$2:$R$48,0))&amp;"・"&amp;$M2142,IF(設定!$I$15="所/名",INDEX(リスト!$S$2:$S$48,MATCH($L2142,リスト!$R$2:$R$48,0))&amp;" / "&amp;$M2142,IF(設定!$I$15="(所)名","("&amp;INDEX(リスト!$S$2:$S$48,MATCH($L2142,リスト!$R$2:$R$48,0))&amp;") "&amp;$M2142,IF(設定!$I$15="名・所",$M2142&amp;"・"&amp;INDEX(リスト!$S$2:$S$48,MATCH($L2142,リスト!$R$2:$R$48,0)),IF(設定!$I$15="名/所",$M2142&amp;" / "&amp;INDEX(リスト!$S$2:$S$48,MATCH($L2142,リスト!$R$2:$R$48,0)),IF(設定!$I$15="名(所)",$M2142&amp;" ("&amp;INDEX(リスト!$S$2:$S$48,MATCH($L2142,リスト!$R$2:$R$48,0))&amp;")")))))))))</f>
        <v/>
      </c>
    </row>
    <row r="2143" spans="15:22" x14ac:dyDescent="0.4">
      <c r="O2143" s="2" t="str">
        <f>IFERROR(IF($B2143="","",INDEX(所属情報!$E:$E,MATCH($A2143,所属情報!$A:$A,0))),"")</f>
        <v/>
      </c>
      <c r="P2143" s="2" t="str">
        <f t="shared" si="99"/>
        <v/>
      </c>
      <c r="Q2143" s="2" t="str">
        <f t="shared" si="100"/>
        <v/>
      </c>
      <c r="R2143" s="2" t="str">
        <f t="shared" si="101"/>
        <v/>
      </c>
      <c r="S2143" s="2" t="str">
        <f>IFERROR(IF($F2143="","",INDEX(リスト!$C:$C,MATCH($F2143,リスト!$B:$B,0))),"")</f>
        <v/>
      </c>
      <c r="T2143" s="2" t="str">
        <f>IFERROR(IF($K2143="","",INDEX(リスト!$F:$F,MATCH($K2143,リスト!$E:$E,0))),"")</f>
        <v/>
      </c>
      <c r="U2143" s="2" t="str">
        <f>IF($B2143="","",RIGHT($G2143*1000+200+COUNTIF($G$2:$G2143,$G2143),9))</f>
        <v/>
      </c>
      <c r="V2143" s="2" t="str">
        <f>IF(OR($B2143="",設定!$I$15="",設定!$I$15="独立"),"",IF($M2143="","　－　",IF($L2143="",IF(設定!$I$15="所・名","　－　・"&amp;$M2143,IF(設定!$I$15="所/名","　－　 / "&amp;$M2143,IF(設定!$I$15="(所)名","(　－　) "&amp;$M2143,IF(設定!$I$15="名・所",$M2143&amp;"・　－　",IF(設定!$I$15="名/所",$M2143&amp;" / 　－　",IF(設定!$I$15="名(所)",$M2143&amp;"(　－　)")))))),IF(設定!$I$15="所・名",INDEX(リスト!$S$2:$S$48,MATCH($L2143,リスト!$R$2:$R$48,0))&amp;"・"&amp;$M2143,IF(設定!$I$15="所/名",INDEX(リスト!$S$2:$S$48,MATCH($L2143,リスト!$R$2:$R$48,0))&amp;" / "&amp;$M2143,IF(設定!$I$15="(所)名","("&amp;INDEX(リスト!$S$2:$S$48,MATCH($L2143,リスト!$R$2:$R$48,0))&amp;") "&amp;$M2143,IF(設定!$I$15="名・所",$M2143&amp;"・"&amp;INDEX(リスト!$S$2:$S$48,MATCH($L2143,リスト!$R$2:$R$48,0)),IF(設定!$I$15="名/所",$M2143&amp;" / "&amp;INDEX(リスト!$S$2:$S$48,MATCH($L2143,リスト!$R$2:$R$48,0)),IF(設定!$I$15="名(所)",$M2143&amp;" ("&amp;INDEX(リスト!$S$2:$S$48,MATCH($L2143,リスト!$R$2:$R$48,0))&amp;")")))))))))</f>
        <v/>
      </c>
    </row>
    <row r="2144" spans="15:22" x14ac:dyDescent="0.4">
      <c r="O2144" s="2" t="str">
        <f>IFERROR(IF($B2144="","",INDEX(所属情報!$E:$E,MATCH($A2144,所属情報!$A:$A,0))),"")</f>
        <v/>
      </c>
      <c r="P2144" s="2" t="str">
        <f t="shared" si="99"/>
        <v/>
      </c>
      <c r="Q2144" s="2" t="str">
        <f t="shared" si="100"/>
        <v/>
      </c>
      <c r="R2144" s="2" t="str">
        <f t="shared" si="101"/>
        <v/>
      </c>
      <c r="S2144" s="2" t="str">
        <f>IFERROR(IF($F2144="","",INDEX(リスト!$C:$C,MATCH($F2144,リスト!$B:$B,0))),"")</f>
        <v/>
      </c>
      <c r="T2144" s="2" t="str">
        <f>IFERROR(IF($K2144="","",INDEX(リスト!$F:$F,MATCH($K2144,リスト!$E:$E,0))),"")</f>
        <v/>
      </c>
      <c r="U2144" s="2" t="str">
        <f>IF($B2144="","",RIGHT($G2144*1000+200+COUNTIF($G$2:$G2144,$G2144),9))</f>
        <v/>
      </c>
      <c r="V2144" s="2" t="str">
        <f>IF(OR($B2144="",設定!$I$15="",設定!$I$15="独立"),"",IF($M2144="","　－　",IF($L2144="",IF(設定!$I$15="所・名","　－　・"&amp;$M2144,IF(設定!$I$15="所/名","　－　 / "&amp;$M2144,IF(設定!$I$15="(所)名","(　－　) "&amp;$M2144,IF(設定!$I$15="名・所",$M2144&amp;"・　－　",IF(設定!$I$15="名/所",$M2144&amp;" / 　－　",IF(設定!$I$15="名(所)",$M2144&amp;"(　－　)")))))),IF(設定!$I$15="所・名",INDEX(リスト!$S$2:$S$48,MATCH($L2144,リスト!$R$2:$R$48,0))&amp;"・"&amp;$M2144,IF(設定!$I$15="所/名",INDEX(リスト!$S$2:$S$48,MATCH($L2144,リスト!$R$2:$R$48,0))&amp;" / "&amp;$M2144,IF(設定!$I$15="(所)名","("&amp;INDEX(リスト!$S$2:$S$48,MATCH($L2144,リスト!$R$2:$R$48,0))&amp;") "&amp;$M2144,IF(設定!$I$15="名・所",$M2144&amp;"・"&amp;INDEX(リスト!$S$2:$S$48,MATCH($L2144,リスト!$R$2:$R$48,0)),IF(設定!$I$15="名/所",$M2144&amp;" / "&amp;INDEX(リスト!$S$2:$S$48,MATCH($L2144,リスト!$R$2:$R$48,0)),IF(設定!$I$15="名(所)",$M2144&amp;" ("&amp;INDEX(リスト!$S$2:$S$48,MATCH($L2144,リスト!$R$2:$R$48,0))&amp;")")))))))))</f>
        <v/>
      </c>
    </row>
    <row r="2145" spans="15:22" x14ac:dyDescent="0.4">
      <c r="O2145" s="2" t="str">
        <f>IFERROR(IF($B2145="","",INDEX(所属情報!$E:$E,MATCH($A2145,所属情報!$A:$A,0))),"")</f>
        <v/>
      </c>
      <c r="P2145" s="2" t="str">
        <f t="shared" si="99"/>
        <v/>
      </c>
      <c r="Q2145" s="2" t="str">
        <f t="shared" si="100"/>
        <v/>
      </c>
      <c r="R2145" s="2" t="str">
        <f t="shared" si="101"/>
        <v/>
      </c>
      <c r="S2145" s="2" t="str">
        <f>IFERROR(IF($F2145="","",INDEX(リスト!$C:$C,MATCH($F2145,リスト!$B:$B,0))),"")</f>
        <v/>
      </c>
      <c r="T2145" s="2" t="str">
        <f>IFERROR(IF($K2145="","",INDEX(リスト!$F:$F,MATCH($K2145,リスト!$E:$E,0))),"")</f>
        <v/>
      </c>
      <c r="U2145" s="2" t="str">
        <f>IF($B2145="","",RIGHT($G2145*1000+200+COUNTIF($G$2:$G2145,$G2145),9))</f>
        <v/>
      </c>
      <c r="V2145" s="2" t="str">
        <f>IF(OR($B2145="",設定!$I$15="",設定!$I$15="独立"),"",IF($M2145="","　－　",IF($L2145="",IF(設定!$I$15="所・名","　－　・"&amp;$M2145,IF(設定!$I$15="所/名","　－　 / "&amp;$M2145,IF(設定!$I$15="(所)名","(　－　) "&amp;$M2145,IF(設定!$I$15="名・所",$M2145&amp;"・　－　",IF(設定!$I$15="名/所",$M2145&amp;" / 　－　",IF(設定!$I$15="名(所)",$M2145&amp;"(　－　)")))))),IF(設定!$I$15="所・名",INDEX(リスト!$S$2:$S$48,MATCH($L2145,リスト!$R$2:$R$48,0))&amp;"・"&amp;$M2145,IF(設定!$I$15="所/名",INDEX(リスト!$S$2:$S$48,MATCH($L2145,リスト!$R$2:$R$48,0))&amp;" / "&amp;$M2145,IF(設定!$I$15="(所)名","("&amp;INDEX(リスト!$S$2:$S$48,MATCH($L2145,リスト!$R$2:$R$48,0))&amp;") "&amp;$M2145,IF(設定!$I$15="名・所",$M2145&amp;"・"&amp;INDEX(リスト!$S$2:$S$48,MATCH($L2145,リスト!$R$2:$R$48,0)),IF(設定!$I$15="名/所",$M2145&amp;" / "&amp;INDEX(リスト!$S$2:$S$48,MATCH($L2145,リスト!$R$2:$R$48,0)),IF(設定!$I$15="名(所)",$M2145&amp;" ("&amp;INDEX(リスト!$S$2:$S$48,MATCH($L2145,リスト!$R$2:$R$48,0))&amp;")")))))))))</f>
        <v/>
      </c>
    </row>
    <row r="2146" spans="15:22" x14ac:dyDescent="0.4">
      <c r="O2146" s="2" t="str">
        <f>IFERROR(IF($B2146="","",INDEX(所属情報!$E:$E,MATCH($A2146,所属情報!$A:$A,0))),"")</f>
        <v/>
      </c>
      <c r="P2146" s="2" t="str">
        <f t="shared" si="99"/>
        <v/>
      </c>
      <c r="Q2146" s="2" t="str">
        <f t="shared" si="100"/>
        <v/>
      </c>
      <c r="R2146" s="2" t="str">
        <f t="shared" si="101"/>
        <v/>
      </c>
      <c r="S2146" s="2" t="str">
        <f>IFERROR(IF($F2146="","",INDEX(リスト!$C:$C,MATCH($F2146,リスト!$B:$B,0))),"")</f>
        <v/>
      </c>
      <c r="T2146" s="2" t="str">
        <f>IFERROR(IF($K2146="","",INDEX(リスト!$F:$F,MATCH($K2146,リスト!$E:$E,0))),"")</f>
        <v/>
      </c>
      <c r="U2146" s="2" t="str">
        <f>IF($B2146="","",RIGHT($G2146*1000+200+COUNTIF($G$2:$G2146,$G2146),9))</f>
        <v/>
      </c>
      <c r="V2146" s="2" t="str">
        <f>IF(OR($B2146="",設定!$I$15="",設定!$I$15="独立"),"",IF($M2146="","　－　",IF($L2146="",IF(設定!$I$15="所・名","　－　・"&amp;$M2146,IF(設定!$I$15="所/名","　－　 / "&amp;$M2146,IF(設定!$I$15="(所)名","(　－　) "&amp;$M2146,IF(設定!$I$15="名・所",$M2146&amp;"・　－　",IF(設定!$I$15="名/所",$M2146&amp;" / 　－　",IF(設定!$I$15="名(所)",$M2146&amp;"(　－　)")))))),IF(設定!$I$15="所・名",INDEX(リスト!$S$2:$S$48,MATCH($L2146,リスト!$R$2:$R$48,0))&amp;"・"&amp;$M2146,IF(設定!$I$15="所/名",INDEX(リスト!$S$2:$S$48,MATCH($L2146,リスト!$R$2:$R$48,0))&amp;" / "&amp;$M2146,IF(設定!$I$15="(所)名","("&amp;INDEX(リスト!$S$2:$S$48,MATCH($L2146,リスト!$R$2:$R$48,0))&amp;") "&amp;$M2146,IF(設定!$I$15="名・所",$M2146&amp;"・"&amp;INDEX(リスト!$S$2:$S$48,MATCH($L2146,リスト!$R$2:$R$48,0)),IF(設定!$I$15="名/所",$M2146&amp;" / "&amp;INDEX(リスト!$S$2:$S$48,MATCH($L2146,リスト!$R$2:$R$48,0)),IF(設定!$I$15="名(所)",$M2146&amp;" ("&amp;INDEX(リスト!$S$2:$S$48,MATCH($L2146,リスト!$R$2:$R$48,0))&amp;")")))))))))</f>
        <v/>
      </c>
    </row>
    <row r="2147" spans="15:22" x14ac:dyDescent="0.4">
      <c r="O2147" s="2" t="str">
        <f>IFERROR(IF($B2147="","",INDEX(所属情報!$E:$E,MATCH($A2147,所属情報!$A:$A,0))),"")</f>
        <v/>
      </c>
      <c r="P2147" s="2" t="str">
        <f t="shared" si="99"/>
        <v/>
      </c>
      <c r="Q2147" s="2" t="str">
        <f t="shared" si="100"/>
        <v/>
      </c>
      <c r="R2147" s="2" t="str">
        <f t="shared" si="101"/>
        <v/>
      </c>
      <c r="S2147" s="2" t="str">
        <f>IFERROR(IF($F2147="","",INDEX(リスト!$C:$C,MATCH($F2147,リスト!$B:$B,0))),"")</f>
        <v/>
      </c>
      <c r="T2147" s="2" t="str">
        <f>IFERROR(IF($K2147="","",INDEX(リスト!$F:$F,MATCH($K2147,リスト!$E:$E,0))),"")</f>
        <v/>
      </c>
      <c r="U2147" s="2" t="str">
        <f>IF($B2147="","",RIGHT($G2147*1000+200+COUNTIF($G$2:$G2147,$G2147),9))</f>
        <v/>
      </c>
      <c r="V2147" s="2" t="str">
        <f>IF(OR($B2147="",設定!$I$15="",設定!$I$15="独立"),"",IF($M2147="","　－　",IF($L2147="",IF(設定!$I$15="所・名","　－　・"&amp;$M2147,IF(設定!$I$15="所/名","　－　 / "&amp;$M2147,IF(設定!$I$15="(所)名","(　－　) "&amp;$M2147,IF(設定!$I$15="名・所",$M2147&amp;"・　－　",IF(設定!$I$15="名/所",$M2147&amp;" / 　－　",IF(設定!$I$15="名(所)",$M2147&amp;"(　－　)")))))),IF(設定!$I$15="所・名",INDEX(リスト!$S$2:$S$48,MATCH($L2147,リスト!$R$2:$R$48,0))&amp;"・"&amp;$M2147,IF(設定!$I$15="所/名",INDEX(リスト!$S$2:$S$48,MATCH($L2147,リスト!$R$2:$R$48,0))&amp;" / "&amp;$M2147,IF(設定!$I$15="(所)名","("&amp;INDEX(リスト!$S$2:$S$48,MATCH($L2147,リスト!$R$2:$R$48,0))&amp;") "&amp;$M2147,IF(設定!$I$15="名・所",$M2147&amp;"・"&amp;INDEX(リスト!$S$2:$S$48,MATCH($L2147,リスト!$R$2:$R$48,0)),IF(設定!$I$15="名/所",$M2147&amp;" / "&amp;INDEX(リスト!$S$2:$S$48,MATCH($L2147,リスト!$R$2:$R$48,0)),IF(設定!$I$15="名(所)",$M2147&amp;" ("&amp;INDEX(リスト!$S$2:$S$48,MATCH($L2147,リスト!$R$2:$R$48,0))&amp;")")))))))))</f>
        <v/>
      </c>
    </row>
    <row r="2148" spans="15:22" x14ac:dyDescent="0.4">
      <c r="O2148" s="2" t="str">
        <f>IFERROR(IF($B2148="","",INDEX(所属情報!$E:$E,MATCH($A2148,所属情報!$A:$A,0))),"")</f>
        <v/>
      </c>
      <c r="P2148" s="2" t="str">
        <f t="shared" si="99"/>
        <v/>
      </c>
      <c r="Q2148" s="2" t="str">
        <f t="shared" si="100"/>
        <v/>
      </c>
      <c r="R2148" s="2" t="str">
        <f t="shared" si="101"/>
        <v/>
      </c>
      <c r="S2148" s="2" t="str">
        <f>IFERROR(IF($F2148="","",INDEX(リスト!$C:$C,MATCH($F2148,リスト!$B:$B,0))),"")</f>
        <v/>
      </c>
      <c r="T2148" s="2" t="str">
        <f>IFERROR(IF($K2148="","",INDEX(リスト!$F:$F,MATCH($K2148,リスト!$E:$E,0))),"")</f>
        <v/>
      </c>
      <c r="U2148" s="2" t="str">
        <f>IF($B2148="","",RIGHT($G2148*1000+200+COUNTIF($G$2:$G2148,$G2148),9))</f>
        <v/>
      </c>
      <c r="V2148" s="2" t="str">
        <f>IF(OR($B2148="",設定!$I$15="",設定!$I$15="独立"),"",IF($M2148="","　－　",IF($L2148="",IF(設定!$I$15="所・名","　－　・"&amp;$M2148,IF(設定!$I$15="所/名","　－　 / "&amp;$M2148,IF(設定!$I$15="(所)名","(　－　) "&amp;$M2148,IF(設定!$I$15="名・所",$M2148&amp;"・　－　",IF(設定!$I$15="名/所",$M2148&amp;" / 　－　",IF(設定!$I$15="名(所)",$M2148&amp;"(　－　)")))))),IF(設定!$I$15="所・名",INDEX(リスト!$S$2:$S$48,MATCH($L2148,リスト!$R$2:$R$48,0))&amp;"・"&amp;$M2148,IF(設定!$I$15="所/名",INDEX(リスト!$S$2:$S$48,MATCH($L2148,リスト!$R$2:$R$48,0))&amp;" / "&amp;$M2148,IF(設定!$I$15="(所)名","("&amp;INDEX(リスト!$S$2:$S$48,MATCH($L2148,リスト!$R$2:$R$48,0))&amp;") "&amp;$M2148,IF(設定!$I$15="名・所",$M2148&amp;"・"&amp;INDEX(リスト!$S$2:$S$48,MATCH($L2148,リスト!$R$2:$R$48,0)),IF(設定!$I$15="名/所",$M2148&amp;" / "&amp;INDEX(リスト!$S$2:$S$48,MATCH($L2148,リスト!$R$2:$R$48,0)),IF(設定!$I$15="名(所)",$M2148&amp;" ("&amp;INDEX(リスト!$S$2:$S$48,MATCH($L2148,リスト!$R$2:$R$48,0))&amp;")")))))))))</f>
        <v/>
      </c>
    </row>
    <row r="2149" spans="15:22" x14ac:dyDescent="0.4">
      <c r="O2149" s="2" t="str">
        <f>IFERROR(IF($B2149="","",INDEX(所属情報!$E:$E,MATCH($A2149,所属情報!$A:$A,0))),"")</f>
        <v/>
      </c>
      <c r="P2149" s="2" t="str">
        <f t="shared" si="99"/>
        <v/>
      </c>
      <c r="Q2149" s="2" t="str">
        <f t="shared" si="100"/>
        <v/>
      </c>
      <c r="R2149" s="2" t="str">
        <f t="shared" si="101"/>
        <v/>
      </c>
      <c r="S2149" s="2" t="str">
        <f>IFERROR(IF($F2149="","",INDEX(リスト!$C:$C,MATCH($F2149,リスト!$B:$B,0))),"")</f>
        <v/>
      </c>
      <c r="T2149" s="2" t="str">
        <f>IFERROR(IF($K2149="","",INDEX(リスト!$F:$F,MATCH($K2149,リスト!$E:$E,0))),"")</f>
        <v/>
      </c>
      <c r="U2149" s="2" t="str">
        <f>IF($B2149="","",RIGHT($G2149*1000+200+COUNTIF($G$2:$G2149,$G2149),9))</f>
        <v/>
      </c>
      <c r="V2149" s="2" t="str">
        <f>IF(OR($B2149="",設定!$I$15="",設定!$I$15="独立"),"",IF($M2149="","　－　",IF($L2149="",IF(設定!$I$15="所・名","　－　・"&amp;$M2149,IF(設定!$I$15="所/名","　－　 / "&amp;$M2149,IF(設定!$I$15="(所)名","(　－　) "&amp;$M2149,IF(設定!$I$15="名・所",$M2149&amp;"・　－　",IF(設定!$I$15="名/所",$M2149&amp;" / 　－　",IF(設定!$I$15="名(所)",$M2149&amp;"(　－　)")))))),IF(設定!$I$15="所・名",INDEX(リスト!$S$2:$S$48,MATCH($L2149,リスト!$R$2:$R$48,0))&amp;"・"&amp;$M2149,IF(設定!$I$15="所/名",INDEX(リスト!$S$2:$S$48,MATCH($L2149,リスト!$R$2:$R$48,0))&amp;" / "&amp;$M2149,IF(設定!$I$15="(所)名","("&amp;INDEX(リスト!$S$2:$S$48,MATCH($L2149,リスト!$R$2:$R$48,0))&amp;") "&amp;$M2149,IF(設定!$I$15="名・所",$M2149&amp;"・"&amp;INDEX(リスト!$S$2:$S$48,MATCH($L2149,リスト!$R$2:$R$48,0)),IF(設定!$I$15="名/所",$M2149&amp;" / "&amp;INDEX(リスト!$S$2:$S$48,MATCH($L2149,リスト!$R$2:$R$48,0)),IF(設定!$I$15="名(所)",$M2149&amp;" ("&amp;INDEX(リスト!$S$2:$S$48,MATCH($L2149,リスト!$R$2:$R$48,0))&amp;")")))))))))</f>
        <v/>
      </c>
    </row>
    <row r="2150" spans="15:22" x14ac:dyDescent="0.4">
      <c r="O2150" s="2" t="str">
        <f>IFERROR(IF($B2150="","",INDEX(所属情報!$E:$E,MATCH($A2150,所属情報!$A:$A,0))),"")</f>
        <v/>
      </c>
      <c r="P2150" s="2" t="str">
        <f t="shared" si="99"/>
        <v/>
      </c>
      <c r="Q2150" s="2" t="str">
        <f t="shared" si="100"/>
        <v/>
      </c>
      <c r="R2150" s="2" t="str">
        <f t="shared" si="101"/>
        <v/>
      </c>
      <c r="S2150" s="2" t="str">
        <f>IFERROR(IF($F2150="","",INDEX(リスト!$C:$C,MATCH($F2150,リスト!$B:$B,0))),"")</f>
        <v/>
      </c>
      <c r="T2150" s="2" t="str">
        <f>IFERROR(IF($K2150="","",INDEX(リスト!$F:$F,MATCH($K2150,リスト!$E:$E,0))),"")</f>
        <v/>
      </c>
      <c r="U2150" s="2" t="str">
        <f>IF($B2150="","",RIGHT($G2150*1000+200+COUNTIF($G$2:$G2150,$G2150),9))</f>
        <v/>
      </c>
      <c r="V2150" s="2" t="str">
        <f>IF(OR($B2150="",設定!$I$15="",設定!$I$15="独立"),"",IF($M2150="","　－　",IF($L2150="",IF(設定!$I$15="所・名","　－　・"&amp;$M2150,IF(設定!$I$15="所/名","　－　 / "&amp;$M2150,IF(設定!$I$15="(所)名","(　－　) "&amp;$M2150,IF(設定!$I$15="名・所",$M2150&amp;"・　－　",IF(設定!$I$15="名/所",$M2150&amp;" / 　－　",IF(設定!$I$15="名(所)",$M2150&amp;"(　－　)")))))),IF(設定!$I$15="所・名",INDEX(リスト!$S$2:$S$48,MATCH($L2150,リスト!$R$2:$R$48,0))&amp;"・"&amp;$M2150,IF(設定!$I$15="所/名",INDEX(リスト!$S$2:$S$48,MATCH($L2150,リスト!$R$2:$R$48,0))&amp;" / "&amp;$M2150,IF(設定!$I$15="(所)名","("&amp;INDEX(リスト!$S$2:$S$48,MATCH($L2150,リスト!$R$2:$R$48,0))&amp;") "&amp;$M2150,IF(設定!$I$15="名・所",$M2150&amp;"・"&amp;INDEX(リスト!$S$2:$S$48,MATCH($L2150,リスト!$R$2:$R$48,0)),IF(設定!$I$15="名/所",$M2150&amp;" / "&amp;INDEX(リスト!$S$2:$S$48,MATCH($L2150,リスト!$R$2:$R$48,0)),IF(設定!$I$15="名(所)",$M2150&amp;" ("&amp;INDEX(リスト!$S$2:$S$48,MATCH($L2150,リスト!$R$2:$R$48,0))&amp;")")))))))))</f>
        <v/>
      </c>
    </row>
    <row r="2151" spans="15:22" x14ac:dyDescent="0.4">
      <c r="O2151" s="2" t="str">
        <f>IFERROR(IF($B2151="","",INDEX(所属情報!$E:$E,MATCH($A2151,所属情報!$A:$A,0))),"")</f>
        <v/>
      </c>
      <c r="P2151" s="2" t="str">
        <f t="shared" si="99"/>
        <v/>
      </c>
      <c r="Q2151" s="2" t="str">
        <f t="shared" si="100"/>
        <v/>
      </c>
      <c r="R2151" s="2" t="str">
        <f t="shared" si="101"/>
        <v/>
      </c>
      <c r="S2151" s="2" t="str">
        <f>IFERROR(IF($F2151="","",INDEX(リスト!$C:$C,MATCH($F2151,リスト!$B:$B,0))),"")</f>
        <v/>
      </c>
      <c r="T2151" s="2" t="str">
        <f>IFERROR(IF($K2151="","",INDEX(リスト!$F:$F,MATCH($K2151,リスト!$E:$E,0))),"")</f>
        <v/>
      </c>
      <c r="U2151" s="2" t="str">
        <f>IF($B2151="","",RIGHT($G2151*1000+200+COUNTIF($G$2:$G2151,$G2151),9))</f>
        <v/>
      </c>
      <c r="V2151" s="2" t="str">
        <f>IF(OR($B2151="",設定!$I$15="",設定!$I$15="独立"),"",IF($M2151="","　－　",IF($L2151="",IF(設定!$I$15="所・名","　－　・"&amp;$M2151,IF(設定!$I$15="所/名","　－　 / "&amp;$M2151,IF(設定!$I$15="(所)名","(　－　) "&amp;$M2151,IF(設定!$I$15="名・所",$M2151&amp;"・　－　",IF(設定!$I$15="名/所",$M2151&amp;" / 　－　",IF(設定!$I$15="名(所)",$M2151&amp;"(　－　)")))))),IF(設定!$I$15="所・名",INDEX(リスト!$S$2:$S$48,MATCH($L2151,リスト!$R$2:$R$48,0))&amp;"・"&amp;$M2151,IF(設定!$I$15="所/名",INDEX(リスト!$S$2:$S$48,MATCH($L2151,リスト!$R$2:$R$48,0))&amp;" / "&amp;$M2151,IF(設定!$I$15="(所)名","("&amp;INDEX(リスト!$S$2:$S$48,MATCH($L2151,リスト!$R$2:$R$48,0))&amp;") "&amp;$M2151,IF(設定!$I$15="名・所",$M2151&amp;"・"&amp;INDEX(リスト!$S$2:$S$48,MATCH($L2151,リスト!$R$2:$R$48,0)),IF(設定!$I$15="名/所",$M2151&amp;" / "&amp;INDEX(リスト!$S$2:$S$48,MATCH($L2151,リスト!$R$2:$R$48,0)),IF(設定!$I$15="名(所)",$M2151&amp;" ("&amp;INDEX(リスト!$S$2:$S$48,MATCH($L2151,リスト!$R$2:$R$48,0))&amp;")")))))))))</f>
        <v/>
      </c>
    </row>
    <row r="2152" spans="15:22" x14ac:dyDescent="0.4">
      <c r="O2152" s="2" t="str">
        <f>IFERROR(IF($B2152="","",INDEX(所属情報!$E:$E,MATCH($A2152,所属情報!$A:$A,0))),"")</f>
        <v/>
      </c>
      <c r="P2152" s="2" t="str">
        <f t="shared" si="99"/>
        <v/>
      </c>
      <c r="Q2152" s="2" t="str">
        <f t="shared" si="100"/>
        <v/>
      </c>
      <c r="R2152" s="2" t="str">
        <f t="shared" si="101"/>
        <v/>
      </c>
      <c r="S2152" s="2" t="str">
        <f>IFERROR(IF($F2152="","",INDEX(リスト!$C:$C,MATCH($F2152,リスト!$B:$B,0))),"")</f>
        <v/>
      </c>
      <c r="T2152" s="2" t="str">
        <f>IFERROR(IF($K2152="","",INDEX(リスト!$F:$F,MATCH($K2152,リスト!$E:$E,0))),"")</f>
        <v/>
      </c>
      <c r="U2152" s="2" t="str">
        <f>IF($B2152="","",RIGHT($G2152*1000+200+COUNTIF($G$2:$G2152,$G2152),9))</f>
        <v/>
      </c>
      <c r="V2152" s="2" t="str">
        <f>IF(OR($B2152="",設定!$I$15="",設定!$I$15="独立"),"",IF($M2152="","　－　",IF($L2152="",IF(設定!$I$15="所・名","　－　・"&amp;$M2152,IF(設定!$I$15="所/名","　－　 / "&amp;$M2152,IF(設定!$I$15="(所)名","(　－　) "&amp;$M2152,IF(設定!$I$15="名・所",$M2152&amp;"・　－　",IF(設定!$I$15="名/所",$M2152&amp;" / 　－　",IF(設定!$I$15="名(所)",$M2152&amp;"(　－　)")))))),IF(設定!$I$15="所・名",INDEX(リスト!$S$2:$S$48,MATCH($L2152,リスト!$R$2:$R$48,0))&amp;"・"&amp;$M2152,IF(設定!$I$15="所/名",INDEX(リスト!$S$2:$S$48,MATCH($L2152,リスト!$R$2:$R$48,0))&amp;" / "&amp;$M2152,IF(設定!$I$15="(所)名","("&amp;INDEX(リスト!$S$2:$S$48,MATCH($L2152,リスト!$R$2:$R$48,0))&amp;") "&amp;$M2152,IF(設定!$I$15="名・所",$M2152&amp;"・"&amp;INDEX(リスト!$S$2:$S$48,MATCH($L2152,リスト!$R$2:$R$48,0)),IF(設定!$I$15="名/所",$M2152&amp;" / "&amp;INDEX(リスト!$S$2:$S$48,MATCH($L2152,リスト!$R$2:$R$48,0)),IF(設定!$I$15="名(所)",$M2152&amp;" ("&amp;INDEX(リスト!$S$2:$S$48,MATCH($L2152,リスト!$R$2:$R$48,0))&amp;")")))))))))</f>
        <v/>
      </c>
    </row>
    <row r="2153" spans="15:22" x14ac:dyDescent="0.4">
      <c r="O2153" s="2" t="str">
        <f>IFERROR(IF($B2153="","",INDEX(所属情報!$E:$E,MATCH($A2153,所属情報!$A:$A,0))),"")</f>
        <v/>
      </c>
      <c r="P2153" s="2" t="str">
        <f t="shared" si="99"/>
        <v/>
      </c>
      <c r="Q2153" s="2" t="str">
        <f t="shared" si="100"/>
        <v/>
      </c>
      <c r="R2153" s="2" t="str">
        <f t="shared" si="101"/>
        <v/>
      </c>
      <c r="S2153" s="2" t="str">
        <f>IFERROR(IF($F2153="","",INDEX(リスト!$C:$C,MATCH($F2153,リスト!$B:$B,0))),"")</f>
        <v/>
      </c>
      <c r="T2153" s="2" t="str">
        <f>IFERROR(IF($K2153="","",INDEX(リスト!$F:$F,MATCH($K2153,リスト!$E:$E,0))),"")</f>
        <v/>
      </c>
      <c r="U2153" s="2" t="str">
        <f>IF($B2153="","",RIGHT($G2153*1000+200+COUNTIF($G$2:$G2153,$G2153),9))</f>
        <v/>
      </c>
      <c r="V2153" s="2" t="str">
        <f>IF(OR($B2153="",設定!$I$15="",設定!$I$15="独立"),"",IF($M2153="","　－　",IF($L2153="",IF(設定!$I$15="所・名","　－　・"&amp;$M2153,IF(設定!$I$15="所/名","　－　 / "&amp;$M2153,IF(設定!$I$15="(所)名","(　－　) "&amp;$M2153,IF(設定!$I$15="名・所",$M2153&amp;"・　－　",IF(設定!$I$15="名/所",$M2153&amp;" / 　－　",IF(設定!$I$15="名(所)",$M2153&amp;"(　－　)")))))),IF(設定!$I$15="所・名",INDEX(リスト!$S$2:$S$48,MATCH($L2153,リスト!$R$2:$R$48,0))&amp;"・"&amp;$M2153,IF(設定!$I$15="所/名",INDEX(リスト!$S$2:$S$48,MATCH($L2153,リスト!$R$2:$R$48,0))&amp;" / "&amp;$M2153,IF(設定!$I$15="(所)名","("&amp;INDEX(リスト!$S$2:$S$48,MATCH($L2153,リスト!$R$2:$R$48,0))&amp;") "&amp;$M2153,IF(設定!$I$15="名・所",$M2153&amp;"・"&amp;INDEX(リスト!$S$2:$S$48,MATCH($L2153,リスト!$R$2:$R$48,0)),IF(設定!$I$15="名/所",$M2153&amp;" / "&amp;INDEX(リスト!$S$2:$S$48,MATCH($L2153,リスト!$R$2:$R$48,0)),IF(設定!$I$15="名(所)",$M2153&amp;" ("&amp;INDEX(リスト!$S$2:$S$48,MATCH($L2153,リスト!$R$2:$R$48,0))&amp;")")))))))))</f>
        <v/>
      </c>
    </row>
    <row r="2154" spans="15:22" x14ac:dyDescent="0.4">
      <c r="O2154" s="2" t="str">
        <f>IFERROR(IF($B2154="","",INDEX(所属情報!$E:$E,MATCH($A2154,所属情報!$A:$A,0))),"")</f>
        <v/>
      </c>
      <c r="P2154" s="2" t="str">
        <f t="shared" si="99"/>
        <v/>
      </c>
      <c r="Q2154" s="2" t="str">
        <f t="shared" si="100"/>
        <v/>
      </c>
      <c r="R2154" s="2" t="str">
        <f t="shared" si="101"/>
        <v/>
      </c>
      <c r="S2154" s="2" t="str">
        <f>IFERROR(IF($F2154="","",INDEX(リスト!$C:$C,MATCH($F2154,リスト!$B:$B,0))),"")</f>
        <v/>
      </c>
      <c r="T2154" s="2" t="str">
        <f>IFERROR(IF($K2154="","",INDEX(リスト!$F:$F,MATCH($K2154,リスト!$E:$E,0))),"")</f>
        <v/>
      </c>
      <c r="U2154" s="2" t="str">
        <f>IF($B2154="","",RIGHT($G2154*1000+200+COUNTIF($G$2:$G2154,$G2154),9))</f>
        <v/>
      </c>
      <c r="V2154" s="2" t="str">
        <f>IF(OR($B2154="",設定!$I$15="",設定!$I$15="独立"),"",IF($M2154="","　－　",IF($L2154="",IF(設定!$I$15="所・名","　－　・"&amp;$M2154,IF(設定!$I$15="所/名","　－　 / "&amp;$M2154,IF(設定!$I$15="(所)名","(　－　) "&amp;$M2154,IF(設定!$I$15="名・所",$M2154&amp;"・　－　",IF(設定!$I$15="名/所",$M2154&amp;" / 　－　",IF(設定!$I$15="名(所)",$M2154&amp;"(　－　)")))))),IF(設定!$I$15="所・名",INDEX(リスト!$S$2:$S$48,MATCH($L2154,リスト!$R$2:$R$48,0))&amp;"・"&amp;$M2154,IF(設定!$I$15="所/名",INDEX(リスト!$S$2:$S$48,MATCH($L2154,リスト!$R$2:$R$48,0))&amp;" / "&amp;$M2154,IF(設定!$I$15="(所)名","("&amp;INDEX(リスト!$S$2:$S$48,MATCH($L2154,リスト!$R$2:$R$48,0))&amp;") "&amp;$M2154,IF(設定!$I$15="名・所",$M2154&amp;"・"&amp;INDEX(リスト!$S$2:$S$48,MATCH($L2154,リスト!$R$2:$R$48,0)),IF(設定!$I$15="名/所",$M2154&amp;" / "&amp;INDEX(リスト!$S$2:$S$48,MATCH($L2154,リスト!$R$2:$R$48,0)),IF(設定!$I$15="名(所)",$M2154&amp;" ("&amp;INDEX(リスト!$S$2:$S$48,MATCH($L2154,リスト!$R$2:$R$48,0))&amp;")")))))))))</f>
        <v/>
      </c>
    </row>
    <row r="2155" spans="15:22" x14ac:dyDescent="0.4">
      <c r="O2155" s="2" t="str">
        <f>IFERROR(IF($B2155="","",INDEX(所属情報!$E:$E,MATCH($A2155,所属情報!$A:$A,0))),"")</f>
        <v/>
      </c>
      <c r="P2155" s="2" t="str">
        <f t="shared" si="99"/>
        <v/>
      </c>
      <c r="Q2155" s="2" t="str">
        <f t="shared" si="100"/>
        <v/>
      </c>
      <c r="R2155" s="2" t="str">
        <f t="shared" si="101"/>
        <v/>
      </c>
      <c r="S2155" s="2" t="str">
        <f>IFERROR(IF($F2155="","",INDEX(リスト!$C:$C,MATCH($F2155,リスト!$B:$B,0))),"")</f>
        <v/>
      </c>
      <c r="T2155" s="2" t="str">
        <f>IFERROR(IF($K2155="","",INDEX(リスト!$F:$F,MATCH($K2155,リスト!$E:$E,0))),"")</f>
        <v/>
      </c>
      <c r="U2155" s="2" t="str">
        <f>IF($B2155="","",RIGHT($G2155*1000+200+COUNTIF($G$2:$G2155,$G2155),9))</f>
        <v/>
      </c>
      <c r="V2155" s="2" t="str">
        <f>IF(OR($B2155="",設定!$I$15="",設定!$I$15="独立"),"",IF($M2155="","　－　",IF($L2155="",IF(設定!$I$15="所・名","　－　・"&amp;$M2155,IF(設定!$I$15="所/名","　－　 / "&amp;$M2155,IF(設定!$I$15="(所)名","(　－　) "&amp;$M2155,IF(設定!$I$15="名・所",$M2155&amp;"・　－　",IF(設定!$I$15="名/所",$M2155&amp;" / 　－　",IF(設定!$I$15="名(所)",$M2155&amp;"(　－　)")))))),IF(設定!$I$15="所・名",INDEX(リスト!$S$2:$S$48,MATCH($L2155,リスト!$R$2:$R$48,0))&amp;"・"&amp;$M2155,IF(設定!$I$15="所/名",INDEX(リスト!$S$2:$S$48,MATCH($L2155,リスト!$R$2:$R$48,0))&amp;" / "&amp;$M2155,IF(設定!$I$15="(所)名","("&amp;INDEX(リスト!$S$2:$S$48,MATCH($L2155,リスト!$R$2:$R$48,0))&amp;") "&amp;$M2155,IF(設定!$I$15="名・所",$M2155&amp;"・"&amp;INDEX(リスト!$S$2:$S$48,MATCH($L2155,リスト!$R$2:$R$48,0)),IF(設定!$I$15="名/所",$M2155&amp;" / "&amp;INDEX(リスト!$S$2:$S$48,MATCH($L2155,リスト!$R$2:$R$48,0)),IF(設定!$I$15="名(所)",$M2155&amp;" ("&amp;INDEX(リスト!$S$2:$S$48,MATCH($L2155,リスト!$R$2:$R$48,0))&amp;")")))))))))</f>
        <v/>
      </c>
    </row>
    <row r="2156" spans="15:22" x14ac:dyDescent="0.4">
      <c r="O2156" s="2" t="str">
        <f>IFERROR(IF($B2156="","",INDEX(所属情報!$E:$E,MATCH($A2156,所属情報!$A:$A,0))),"")</f>
        <v/>
      </c>
      <c r="P2156" s="2" t="str">
        <f t="shared" si="99"/>
        <v/>
      </c>
      <c r="Q2156" s="2" t="str">
        <f t="shared" si="100"/>
        <v/>
      </c>
      <c r="R2156" s="2" t="str">
        <f t="shared" si="101"/>
        <v/>
      </c>
      <c r="S2156" s="2" t="str">
        <f>IFERROR(IF($F2156="","",INDEX(リスト!$C:$C,MATCH($F2156,リスト!$B:$B,0))),"")</f>
        <v/>
      </c>
      <c r="T2156" s="2" t="str">
        <f>IFERROR(IF($K2156="","",INDEX(リスト!$F:$F,MATCH($K2156,リスト!$E:$E,0))),"")</f>
        <v/>
      </c>
      <c r="U2156" s="2" t="str">
        <f>IF($B2156="","",RIGHT($G2156*1000+200+COUNTIF($G$2:$G2156,$G2156),9))</f>
        <v/>
      </c>
      <c r="V2156" s="2" t="str">
        <f>IF(OR($B2156="",設定!$I$15="",設定!$I$15="独立"),"",IF($M2156="","　－　",IF($L2156="",IF(設定!$I$15="所・名","　－　・"&amp;$M2156,IF(設定!$I$15="所/名","　－　 / "&amp;$M2156,IF(設定!$I$15="(所)名","(　－　) "&amp;$M2156,IF(設定!$I$15="名・所",$M2156&amp;"・　－　",IF(設定!$I$15="名/所",$M2156&amp;" / 　－　",IF(設定!$I$15="名(所)",$M2156&amp;"(　－　)")))))),IF(設定!$I$15="所・名",INDEX(リスト!$S$2:$S$48,MATCH($L2156,リスト!$R$2:$R$48,0))&amp;"・"&amp;$M2156,IF(設定!$I$15="所/名",INDEX(リスト!$S$2:$S$48,MATCH($L2156,リスト!$R$2:$R$48,0))&amp;" / "&amp;$M2156,IF(設定!$I$15="(所)名","("&amp;INDEX(リスト!$S$2:$S$48,MATCH($L2156,リスト!$R$2:$R$48,0))&amp;") "&amp;$M2156,IF(設定!$I$15="名・所",$M2156&amp;"・"&amp;INDEX(リスト!$S$2:$S$48,MATCH($L2156,リスト!$R$2:$R$48,0)),IF(設定!$I$15="名/所",$M2156&amp;" / "&amp;INDEX(リスト!$S$2:$S$48,MATCH($L2156,リスト!$R$2:$R$48,0)),IF(設定!$I$15="名(所)",$M2156&amp;" ("&amp;INDEX(リスト!$S$2:$S$48,MATCH($L2156,リスト!$R$2:$R$48,0))&amp;")")))))))))</f>
        <v/>
      </c>
    </row>
    <row r="2157" spans="15:22" x14ac:dyDescent="0.4">
      <c r="O2157" s="2" t="str">
        <f>IFERROR(IF($B2157="","",INDEX(所属情報!$E:$E,MATCH($A2157,所属情報!$A:$A,0))),"")</f>
        <v/>
      </c>
      <c r="P2157" s="2" t="str">
        <f t="shared" si="99"/>
        <v/>
      </c>
      <c r="Q2157" s="2" t="str">
        <f t="shared" si="100"/>
        <v/>
      </c>
      <c r="R2157" s="2" t="str">
        <f t="shared" si="101"/>
        <v/>
      </c>
      <c r="S2157" s="2" t="str">
        <f>IFERROR(IF($F2157="","",INDEX(リスト!$C:$C,MATCH($F2157,リスト!$B:$B,0))),"")</f>
        <v/>
      </c>
      <c r="T2157" s="2" t="str">
        <f>IFERROR(IF($K2157="","",INDEX(リスト!$F:$F,MATCH($K2157,リスト!$E:$E,0))),"")</f>
        <v/>
      </c>
      <c r="U2157" s="2" t="str">
        <f>IF($B2157="","",RIGHT($G2157*1000+200+COUNTIF($G$2:$G2157,$G2157),9))</f>
        <v/>
      </c>
      <c r="V2157" s="2" t="str">
        <f>IF(OR($B2157="",設定!$I$15="",設定!$I$15="独立"),"",IF($M2157="","　－　",IF($L2157="",IF(設定!$I$15="所・名","　－　・"&amp;$M2157,IF(設定!$I$15="所/名","　－　 / "&amp;$M2157,IF(設定!$I$15="(所)名","(　－　) "&amp;$M2157,IF(設定!$I$15="名・所",$M2157&amp;"・　－　",IF(設定!$I$15="名/所",$M2157&amp;" / 　－　",IF(設定!$I$15="名(所)",$M2157&amp;"(　－　)")))))),IF(設定!$I$15="所・名",INDEX(リスト!$S$2:$S$48,MATCH($L2157,リスト!$R$2:$R$48,0))&amp;"・"&amp;$M2157,IF(設定!$I$15="所/名",INDEX(リスト!$S$2:$S$48,MATCH($L2157,リスト!$R$2:$R$48,0))&amp;" / "&amp;$M2157,IF(設定!$I$15="(所)名","("&amp;INDEX(リスト!$S$2:$S$48,MATCH($L2157,リスト!$R$2:$R$48,0))&amp;") "&amp;$M2157,IF(設定!$I$15="名・所",$M2157&amp;"・"&amp;INDEX(リスト!$S$2:$S$48,MATCH($L2157,リスト!$R$2:$R$48,0)),IF(設定!$I$15="名/所",$M2157&amp;" / "&amp;INDEX(リスト!$S$2:$S$48,MATCH($L2157,リスト!$R$2:$R$48,0)),IF(設定!$I$15="名(所)",$M2157&amp;" ("&amp;INDEX(リスト!$S$2:$S$48,MATCH($L2157,リスト!$R$2:$R$48,0))&amp;")")))))))))</f>
        <v/>
      </c>
    </row>
    <row r="2158" spans="15:22" x14ac:dyDescent="0.4">
      <c r="O2158" s="2" t="str">
        <f>IFERROR(IF($B2158="","",INDEX(所属情報!$E:$E,MATCH($A2158,所属情報!$A:$A,0))),"")</f>
        <v/>
      </c>
      <c r="P2158" s="2" t="str">
        <f t="shared" si="99"/>
        <v/>
      </c>
      <c r="Q2158" s="2" t="str">
        <f t="shared" si="100"/>
        <v/>
      </c>
      <c r="R2158" s="2" t="str">
        <f t="shared" si="101"/>
        <v/>
      </c>
      <c r="S2158" s="2" t="str">
        <f>IFERROR(IF($F2158="","",INDEX(リスト!$C:$C,MATCH($F2158,リスト!$B:$B,0))),"")</f>
        <v/>
      </c>
      <c r="T2158" s="2" t="str">
        <f>IFERROR(IF($K2158="","",INDEX(リスト!$F:$F,MATCH($K2158,リスト!$E:$E,0))),"")</f>
        <v/>
      </c>
      <c r="U2158" s="2" t="str">
        <f>IF($B2158="","",RIGHT($G2158*1000+200+COUNTIF($G$2:$G2158,$G2158),9))</f>
        <v/>
      </c>
      <c r="V2158" s="2" t="str">
        <f>IF(OR($B2158="",設定!$I$15="",設定!$I$15="独立"),"",IF($M2158="","　－　",IF($L2158="",IF(設定!$I$15="所・名","　－　・"&amp;$M2158,IF(設定!$I$15="所/名","　－　 / "&amp;$M2158,IF(設定!$I$15="(所)名","(　－　) "&amp;$M2158,IF(設定!$I$15="名・所",$M2158&amp;"・　－　",IF(設定!$I$15="名/所",$M2158&amp;" / 　－　",IF(設定!$I$15="名(所)",$M2158&amp;"(　－　)")))))),IF(設定!$I$15="所・名",INDEX(リスト!$S$2:$S$48,MATCH($L2158,リスト!$R$2:$R$48,0))&amp;"・"&amp;$M2158,IF(設定!$I$15="所/名",INDEX(リスト!$S$2:$S$48,MATCH($L2158,リスト!$R$2:$R$48,0))&amp;" / "&amp;$M2158,IF(設定!$I$15="(所)名","("&amp;INDEX(リスト!$S$2:$S$48,MATCH($L2158,リスト!$R$2:$R$48,0))&amp;") "&amp;$M2158,IF(設定!$I$15="名・所",$M2158&amp;"・"&amp;INDEX(リスト!$S$2:$S$48,MATCH($L2158,リスト!$R$2:$R$48,0)),IF(設定!$I$15="名/所",$M2158&amp;" / "&amp;INDEX(リスト!$S$2:$S$48,MATCH($L2158,リスト!$R$2:$R$48,0)),IF(設定!$I$15="名(所)",$M2158&amp;" ("&amp;INDEX(リスト!$S$2:$S$48,MATCH($L2158,リスト!$R$2:$R$48,0))&amp;")")))))))))</f>
        <v/>
      </c>
    </row>
    <row r="2159" spans="15:22" x14ac:dyDescent="0.4">
      <c r="O2159" s="2" t="str">
        <f>IFERROR(IF($B2159="","",INDEX(所属情報!$E:$E,MATCH($A2159,所属情報!$A:$A,0))),"")</f>
        <v/>
      </c>
      <c r="P2159" s="2" t="str">
        <f t="shared" si="99"/>
        <v/>
      </c>
      <c r="Q2159" s="2" t="str">
        <f t="shared" si="100"/>
        <v/>
      </c>
      <c r="R2159" s="2" t="str">
        <f t="shared" si="101"/>
        <v/>
      </c>
      <c r="S2159" s="2" t="str">
        <f>IFERROR(IF($F2159="","",INDEX(リスト!$C:$C,MATCH($F2159,リスト!$B:$B,0))),"")</f>
        <v/>
      </c>
      <c r="T2159" s="2" t="str">
        <f>IFERROR(IF($K2159="","",INDEX(リスト!$F:$F,MATCH($K2159,リスト!$E:$E,0))),"")</f>
        <v/>
      </c>
      <c r="U2159" s="2" t="str">
        <f>IF($B2159="","",RIGHT($G2159*1000+200+COUNTIF($G$2:$G2159,$G2159),9))</f>
        <v/>
      </c>
      <c r="V2159" s="2" t="str">
        <f>IF(OR($B2159="",設定!$I$15="",設定!$I$15="独立"),"",IF($M2159="","　－　",IF($L2159="",IF(設定!$I$15="所・名","　－　・"&amp;$M2159,IF(設定!$I$15="所/名","　－　 / "&amp;$M2159,IF(設定!$I$15="(所)名","(　－　) "&amp;$M2159,IF(設定!$I$15="名・所",$M2159&amp;"・　－　",IF(設定!$I$15="名/所",$M2159&amp;" / 　－　",IF(設定!$I$15="名(所)",$M2159&amp;"(　－　)")))))),IF(設定!$I$15="所・名",INDEX(リスト!$S$2:$S$48,MATCH($L2159,リスト!$R$2:$R$48,0))&amp;"・"&amp;$M2159,IF(設定!$I$15="所/名",INDEX(リスト!$S$2:$S$48,MATCH($L2159,リスト!$R$2:$R$48,0))&amp;" / "&amp;$M2159,IF(設定!$I$15="(所)名","("&amp;INDEX(リスト!$S$2:$S$48,MATCH($L2159,リスト!$R$2:$R$48,0))&amp;") "&amp;$M2159,IF(設定!$I$15="名・所",$M2159&amp;"・"&amp;INDEX(リスト!$S$2:$S$48,MATCH($L2159,リスト!$R$2:$R$48,0)),IF(設定!$I$15="名/所",$M2159&amp;" / "&amp;INDEX(リスト!$S$2:$S$48,MATCH($L2159,リスト!$R$2:$R$48,0)),IF(設定!$I$15="名(所)",$M2159&amp;" ("&amp;INDEX(リスト!$S$2:$S$48,MATCH($L2159,リスト!$R$2:$R$48,0))&amp;")")))))))))</f>
        <v/>
      </c>
    </row>
    <row r="2160" spans="15:22" x14ac:dyDescent="0.4">
      <c r="O2160" s="2" t="str">
        <f>IFERROR(IF($B2160="","",INDEX(所属情報!$E:$E,MATCH($A2160,所属情報!$A:$A,0))),"")</f>
        <v/>
      </c>
      <c r="P2160" s="2" t="str">
        <f t="shared" si="99"/>
        <v/>
      </c>
      <c r="Q2160" s="2" t="str">
        <f t="shared" si="100"/>
        <v/>
      </c>
      <c r="R2160" s="2" t="str">
        <f t="shared" si="101"/>
        <v/>
      </c>
      <c r="S2160" s="2" t="str">
        <f>IFERROR(IF($F2160="","",INDEX(リスト!$C:$C,MATCH($F2160,リスト!$B:$B,0))),"")</f>
        <v/>
      </c>
      <c r="T2160" s="2" t="str">
        <f>IFERROR(IF($K2160="","",INDEX(リスト!$F:$F,MATCH($K2160,リスト!$E:$E,0))),"")</f>
        <v/>
      </c>
      <c r="U2160" s="2" t="str">
        <f>IF($B2160="","",RIGHT($G2160*1000+200+COUNTIF($G$2:$G2160,$G2160),9))</f>
        <v/>
      </c>
      <c r="V2160" s="2" t="str">
        <f>IF(OR($B2160="",設定!$I$15="",設定!$I$15="独立"),"",IF($M2160="","　－　",IF($L2160="",IF(設定!$I$15="所・名","　－　・"&amp;$M2160,IF(設定!$I$15="所/名","　－　 / "&amp;$M2160,IF(設定!$I$15="(所)名","(　－　) "&amp;$M2160,IF(設定!$I$15="名・所",$M2160&amp;"・　－　",IF(設定!$I$15="名/所",$M2160&amp;" / 　－　",IF(設定!$I$15="名(所)",$M2160&amp;"(　－　)")))))),IF(設定!$I$15="所・名",INDEX(リスト!$S$2:$S$48,MATCH($L2160,リスト!$R$2:$R$48,0))&amp;"・"&amp;$M2160,IF(設定!$I$15="所/名",INDEX(リスト!$S$2:$S$48,MATCH($L2160,リスト!$R$2:$R$48,0))&amp;" / "&amp;$M2160,IF(設定!$I$15="(所)名","("&amp;INDEX(リスト!$S$2:$S$48,MATCH($L2160,リスト!$R$2:$R$48,0))&amp;") "&amp;$M2160,IF(設定!$I$15="名・所",$M2160&amp;"・"&amp;INDEX(リスト!$S$2:$S$48,MATCH($L2160,リスト!$R$2:$R$48,0)),IF(設定!$I$15="名/所",$M2160&amp;" / "&amp;INDEX(リスト!$S$2:$S$48,MATCH($L2160,リスト!$R$2:$R$48,0)),IF(設定!$I$15="名(所)",$M2160&amp;" ("&amp;INDEX(リスト!$S$2:$S$48,MATCH($L2160,リスト!$R$2:$R$48,0))&amp;")")))))))))</f>
        <v/>
      </c>
    </row>
    <row r="2161" spans="15:22" x14ac:dyDescent="0.4">
      <c r="O2161" s="2" t="str">
        <f>IFERROR(IF($B2161="","",INDEX(所属情報!$E:$E,MATCH($A2161,所属情報!$A:$A,0))),"")</f>
        <v/>
      </c>
      <c r="P2161" s="2" t="str">
        <f t="shared" si="99"/>
        <v/>
      </c>
      <c r="Q2161" s="2" t="str">
        <f t="shared" si="100"/>
        <v/>
      </c>
      <c r="R2161" s="2" t="str">
        <f t="shared" si="101"/>
        <v/>
      </c>
      <c r="S2161" s="2" t="str">
        <f>IFERROR(IF($F2161="","",INDEX(リスト!$C:$C,MATCH($F2161,リスト!$B:$B,0))),"")</f>
        <v/>
      </c>
      <c r="T2161" s="2" t="str">
        <f>IFERROR(IF($K2161="","",INDEX(リスト!$F:$F,MATCH($K2161,リスト!$E:$E,0))),"")</f>
        <v/>
      </c>
      <c r="U2161" s="2" t="str">
        <f>IF($B2161="","",RIGHT($G2161*1000+200+COUNTIF($G$2:$G2161,$G2161),9))</f>
        <v/>
      </c>
      <c r="V2161" s="2" t="str">
        <f>IF(OR($B2161="",設定!$I$15="",設定!$I$15="独立"),"",IF($M2161="","　－　",IF($L2161="",IF(設定!$I$15="所・名","　－　・"&amp;$M2161,IF(設定!$I$15="所/名","　－　 / "&amp;$M2161,IF(設定!$I$15="(所)名","(　－　) "&amp;$M2161,IF(設定!$I$15="名・所",$M2161&amp;"・　－　",IF(設定!$I$15="名/所",$M2161&amp;" / 　－　",IF(設定!$I$15="名(所)",$M2161&amp;"(　－　)")))))),IF(設定!$I$15="所・名",INDEX(リスト!$S$2:$S$48,MATCH($L2161,リスト!$R$2:$R$48,0))&amp;"・"&amp;$M2161,IF(設定!$I$15="所/名",INDEX(リスト!$S$2:$S$48,MATCH($L2161,リスト!$R$2:$R$48,0))&amp;" / "&amp;$M2161,IF(設定!$I$15="(所)名","("&amp;INDEX(リスト!$S$2:$S$48,MATCH($L2161,リスト!$R$2:$R$48,0))&amp;") "&amp;$M2161,IF(設定!$I$15="名・所",$M2161&amp;"・"&amp;INDEX(リスト!$S$2:$S$48,MATCH($L2161,リスト!$R$2:$R$48,0)),IF(設定!$I$15="名/所",$M2161&amp;" / "&amp;INDEX(リスト!$S$2:$S$48,MATCH($L2161,リスト!$R$2:$R$48,0)),IF(設定!$I$15="名(所)",$M2161&amp;" ("&amp;INDEX(リスト!$S$2:$S$48,MATCH($L2161,リスト!$R$2:$R$48,0))&amp;")")))))))))</f>
        <v/>
      </c>
    </row>
    <row r="2162" spans="15:22" x14ac:dyDescent="0.4">
      <c r="O2162" s="2" t="str">
        <f>IFERROR(IF($B2162="","",INDEX(所属情報!$E:$E,MATCH($A2162,所属情報!$A:$A,0))),"")</f>
        <v/>
      </c>
      <c r="P2162" s="2" t="str">
        <f t="shared" si="99"/>
        <v/>
      </c>
      <c r="Q2162" s="2" t="str">
        <f t="shared" si="100"/>
        <v/>
      </c>
      <c r="R2162" s="2" t="str">
        <f t="shared" si="101"/>
        <v/>
      </c>
      <c r="S2162" s="2" t="str">
        <f>IFERROR(IF($F2162="","",INDEX(リスト!$C:$C,MATCH($F2162,リスト!$B:$B,0))),"")</f>
        <v/>
      </c>
      <c r="T2162" s="2" t="str">
        <f>IFERROR(IF($K2162="","",INDEX(リスト!$F:$F,MATCH($K2162,リスト!$E:$E,0))),"")</f>
        <v/>
      </c>
      <c r="U2162" s="2" t="str">
        <f>IF($B2162="","",RIGHT($G2162*1000+200+COUNTIF($G$2:$G2162,$G2162),9))</f>
        <v/>
      </c>
      <c r="V2162" s="2" t="str">
        <f>IF(OR($B2162="",設定!$I$15="",設定!$I$15="独立"),"",IF($M2162="","　－　",IF($L2162="",IF(設定!$I$15="所・名","　－　・"&amp;$M2162,IF(設定!$I$15="所/名","　－　 / "&amp;$M2162,IF(設定!$I$15="(所)名","(　－　) "&amp;$M2162,IF(設定!$I$15="名・所",$M2162&amp;"・　－　",IF(設定!$I$15="名/所",$M2162&amp;" / 　－　",IF(設定!$I$15="名(所)",$M2162&amp;"(　－　)")))))),IF(設定!$I$15="所・名",INDEX(リスト!$S$2:$S$48,MATCH($L2162,リスト!$R$2:$R$48,0))&amp;"・"&amp;$M2162,IF(設定!$I$15="所/名",INDEX(リスト!$S$2:$S$48,MATCH($L2162,リスト!$R$2:$R$48,0))&amp;" / "&amp;$M2162,IF(設定!$I$15="(所)名","("&amp;INDEX(リスト!$S$2:$S$48,MATCH($L2162,リスト!$R$2:$R$48,0))&amp;") "&amp;$M2162,IF(設定!$I$15="名・所",$M2162&amp;"・"&amp;INDEX(リスト!$S$2:$S$48,MATCH($L2162,リスト!$R$2:$R$48,0)),IF(設定!$I$15="名/所",$M2162&amp;" / "&amp;INDEX(リスト!$S$2:$S$48,MATCH($L2162,リスト!$R$2:$R$48,0)),IF(設定!$I$15="名(所)",$M2162&amp;" ("&amp;INDEX(リスト!$S$2:$S$48,MATCH($L2162,リスト!$R$2:$R$48,0))&amp;")")))))))))</f>
        <v/>
      </c>
    </row>
    <row r="2163" spans="15:22" x14ac:dyDescent="0.4">
      <c r="O2163" s="2" t="str">
        <f>IFERROR(IF($B2163="","",INDEX(所属情報!$E:$E,MATCH($A2163,所属情報!$A:$A,0))),"")</f>
        <v/>
      </c>
      <c r="P2163" s="2" t="str">
        <f t="shared" si="99"/>
        <v/>
      </c>
      <c r="Q2163" s="2" t="str">
        <f t="shared" si="100"/>
        <v/>
      </c>
      <c r="R2163" s="2" t="str">
        <f t="shared" si="101"/>
        <v/>
      </c>
      <c r="S2163" s="2" t="str">
        <f>IFERROR(IF($F2163="","",INDEX(リスト!$C:$C,MATCH($F2163,リスト!$B:$B,0))),"")</f>
        <v/>
      </c>
      <c r="T2163" s="2" t="str">
        <f>IFERROR(IF($K2163="","",INDEX(リスト!$F:$F,MATCH($K2163,リスト!$E:$E,0))),"")</f>
        <v/>
      </c>
      <c r="U2163" s="2" t="str">
        <f>IF($B2163="","",RIGHT($G2163*1000+200+COUNTIF($G$2:$G2163,$G2163),9))</f>
        <v/>
      </c>
      <c r="V2163" s="2" t="str">
        <f>IF(OR($B2163="",設定!$I$15="",設定!$I$15="独立"),"",IF($M2163="","　－　",IF($L2163="",IF(設定!$I$15="所・名","　－　・"&amp;$M2163,IF(設定!$I$15="所/名","　－　 / "&amp;$M2163,IF(設定!$I$15="(所)名","(　－　) "&amp;$M2163,IF(設定!$I$15="名・所",$M2163&amp;"・　－　",IF(設定!$I$15="名/所",$M2163&amp;" / 　－　",IF(設定!$I$15="名(所)",$M2163&amp;"(　－　)")))))),IF(設定!$I$15="所・名",INDEX(リスト!$S$2:$S$48,MATCH($L2163,リスト!$R$2:$R$48,0))&amp;"・"&amp;$M2163,IF(設定!$I$15="所/名",INDEX(リスト!$S$2:$S$48,MATCH($L2163,リスト!$R$2:$R$48,0))&amp;" / "&amp;$M2163,IF(設定!$I$15="(所)名","("&amp;INDEX(リスト!$S$2:$S$48,MATCH($L2163,リスト!$R$2:$R$48,0))&amp;") "&amp;$M2163,IF(設定!$I$15="名・所",$M2163&amp;"・"&amp;INDEX(リスト!$S$2:$S$48,MATCH($L2163,リスト!$R$2:$R$48,0)),IF(設定!$I$15="名/所",$M2163&amp;" / "&amp;INDEX(リスト!$S$2:$S$48,MATCH($L2163,リスト!$R$2:$R$48,0)),IF(設定!$I$15="名(所)",$M2163&amp;" ("&amp;INDEX(リスト!$S$2:$S$48,MATCH($L2163,リスト!$R$2:$R$48,0))&amp;")")))))))))</f>
        <v/>
      </c>
    </row>
    <row r="2164" spans="15:22" x14ac:dyDescent="0.4">
      <c r="O2164" s="2" t="str">
        <f>IFERROR(IF($B2164="","",INDEX(所属情報!$E:$E,MATCH($A2164,所属情報!$A:$A,0))),"")</f>
        <v/>
      </c>
      <c r="P2164" s="2" t="str">
        <f t="shared" si="99"/>
        <v/>
      </c>
      <c r="Q2164" s="2" t="str">
        <f t="shared" si="100"/>
        <v/>
      </c>
      <c r="R2164" s="2" t="str">
        <f t="shared" si="101"/>
        <v/>
      </c>
      <c r="S2164" s="2" t="str">
        <f>IFERROR(IF($F2164="","",INDEX(リスト!$C:$C,MATCH($F2164,リスト!$B:$B,0))),"")</f>
        <v/>
      </c>
      <c r="T2164" s="2" t="str">
        <f>IFERROR(IF($K2164="","",INDEX(リスト!$F:$F,MATCH($K2164,リスト!$E:$E,0))),"")</f>
        <v/>
      </c>
      <c r="U2164" s="2" t="str">
        <f>IF($B2164="","",RIGHT($G2164*1000+200+COUNTIF($G$2:$G2164,$G2164),9))</f>
        <v/>
      </c>
      <c r="V2164" s="2" t="str">
        <f>IF(OR($B2164="",設定!$I$15="",設定!$I$15="独立"),"",IF($M2164="","　－　",IF($L2164="",IF(設定!$I$15="所・名","　－　・"&amp;$M2164,IF(設定!$I$15="所/名","　－　 / "&amp;$M2164,IF(設定!$I$15="(所)名","(　－　) "&amp;$M2164,IF(設定!$I$15="名・所",$M2164&amp;"・　－　",IF(設定!$I$15="名/所",$M2164&amp;" / 　－　",IF(設定!$I$15="名(所)",$M2164&amp;"(　－　)")))))),IF(設定!$I$15="所・名",INDEX(リスト!$S$2:$S$48,MATCH($L2164,リスト!$R$2:$R$48,0))&amp;"・"&amp;$M2164,IF(設定!$I$15="所/名",INDEX(リスト!$S$2:$S$48,MATCH($L2164,リスト!$R$2:$R$48,0))&amp;" / "&amp;$M2164,IF(設定!$I$15="(所)名","("&amp;INDEX(リスト!$S$2:$S$48,MATCH($L2164,リスト!$R$2:$R$48,0))&amp;") "&amp;$M2164,IF(設定!$I$15="名・所",$M2164&amp;"・"&amp;INDEX(リスト!$S$2:$S$48,MATCH($L2164,リスト!$R$2:$R$48,0)),IF(設定!$I$15="名/所",$M2164&amp;" / "&amp;INDEX(リスト!$S$2:$S$48,MATCH($L2164,リスト!$R$2:$R$48,0)),IF(設定!$I$15="名(所)",$M2164&amp;" ("&amp;INDEX(リスト!$S$2:$S$48,MATCH($L2164,リスト!$R$2:$R$48,0))&amp;")")))))))))</f>
        <v/>
      </c>
    </row>
    <row r="2165" spans="15:22" x14ac:dyDescent="0.4">
      <c r="O2165" s="2" t="str">
        <f>IFERROR(IF($B2165="","",INDEX(所属情報!$E:$E,MATCH($A2165,所属情報!$A:$A,0))),"")</f>
        <v/>
      </c>
      <c r="P2165" s="2" t="str">
        <f t="shared" si="99"/>
        <v/>
      </c>
      <c r="Q2165" s="2" t="str">
        <f t="shared" si="100"/>
        <v/>
      </c>
      <c r="R2165" s="2" t="str">
        <f t="shared" si="101"/>
        <v/>
      </c>
      <c r="S2165" s="2" t="str">
        <f>IFERROR(IF($F2165="","",INDEX(リスト!$C:$C,MATCH($F2165,リスト!$B:$B,0))),"")</f>
        <v/>
      </c>
      <c r="T2165" s="2" t="str">
        <f>IFERROR(IF($K2165="","",INDEX(リスト!$F:$F,MATCH($K2165,リスト!$E:$E,0))),"")</f>
        <v/>
      </c>
      <c r="U2165" s="2" t="str">
        <f>IF($B2165="","",RIGHT($G2165*1000+200+COUNTIF($G$2:$G2165,$G2165),9))</f>
        <v/>
      </c>
      <c r="V2165" s="2" t="str">
        <f>IF(OR($B2165="",設定!$I$15="",設定!$I$15="独立"),"",IF($M2165="","　－　",IF($L2165="",IF(設定!$I$15="所・名","　－　・"&amp;$M2165,IF(設定!$I$15="所/名","　－　 / "&amp;$M2165,IF(設定!$I$15="(所)名","(　－　) "&amp;$M2165,IF(設定!$I$15="名・所",$M2165&amp;"・　－　",IF(設定!$I$15="名/所",$M2165&amp;" / 　－　",IF(設定!$I$15="名(所)",$M2165&amp;"(　－　)")))))),IF(設定!$I$15="所・名",INDEX(リスト!$S$2:$S$48,MATCH($L2165,リスト!$R$2:$R$48,0))&amp;"・"&amp;$M2165,IF(設定!$I$15="所/名",INDEX(リスト!$S$2:$S$48,MATCH($L2165,リスト!$R$2:$R$48,0))&amp;" / "&amp;$M2165,IF(設定!$I$15="(所)名","("&amp;INDEX(リスト!$S$2:$S$48,MATCH($L2165,リスト!$R$2:$R$48,0))&amp;") "&amp;$M2165,IF(設定!$I$15="名・所",$M2165&amp;"・"&amp;INDEX(リスト!$S$2:$S$48,MATCH($L2165,リスト!$R$2:$R$48,0)),IF(設定!$I$15="名/所",$M2165&amp;" / "&amp;INDEX(リスト!$S$2:$S$48,MATCH($L2165,リスト!$R$2:$R$48,0)),IF(設定!$I$15="名(所)",$M2165&amp;" ("&amp;INDEX(リスト!$S$2:$S$48,MATCH($L2165,リスト!$R$2:$R$48,0))&amp;")")))))))))</f>
        <v/>
      </c>
    </row>
    <row r="2166" spans="15:22" x14ac:dyDescent="0.4">
      <c r="O2166" s="2" t="str">
        <f>IFERROR(IF($B2166="","",INDEX(所属情報!$E:$E,MATCH($A2166,所属情報!$A:$A,0))),"")</f>
        <v/>
      </c>
      <c r="P2166" s="2" t="str">
        <f t="shared" si="99"/>
        <v/>
      </c>
      <c r="Q2166" s="2" t="str">
        <f t="shared" si="100"/>
        <v/>
      </c>
      <c r="R2166" s="2" t="str">
        <f t="shared" si="101"/>
        <v/>
      </c>
      <c r="S2166" s="2" t="str">
        <f>IFERROR(IF($F2166="","",INDEX(リスト!$C:$C,MATCH($F2166,リスト!$B:$B,0))),"")</f>
        <v/>
      </c>
      <c r="T2166" s="2" t="str">
        <f>IFERROR(IF($K2166="","",INDEX(リスト!$F:$F,MATCH($K2166,リスト!$E:$E,0))),"")</f>
        <v/>
      </c>
      <c r="U2166" s="2" t="str">
        <f>IF($B2166="","",RIGHT($G2166*1000+200+COUNTIF($G$2:$G2166,$G2166),9))</f>
        <v/>
      </c>
      <c r="V2166" s="2" t="str">
        <f>IF(OR($B2166="",設定!$I$15="",設定!$I$15="独立"),"",IF($M2166="","　－　",IF($L2166="",IF(設定!$I$15="所・名","　－　・"&amp;$M2166,IF(設定!$I$15="所/名","　－　 / "&amp;$M2166,IF(設定!$I$15="(所)名","(　－　) "&amp;$M2166,IF(設定!$I$15="名・所",$M2166&amp;"・　－　",IF(設定!$I$15="名/所",$M2166&amp;" / 　－　",IF(設定!$I$15="名(所)",$M2166&amp;"(　－　)")))))),IF(設定!$I$15="所・名",INDEX(リスト!$S$2:$S$48,MATCH($L2166,リスト!$R$2:$R$48,0))&amp;"・"&amp;$M2166,IF(設定!$I$15="所/名",INDEX(リスト!$S$2:$S$48,MATCH($L2166,リスト!$R$2:$R$48,0))&amp;" / "&amp;$M2166,IF(設定!$I$15="(所)名","("&amp;INDEX(リスト!$S$2:$S$48,MATCH($L2166,リスト!$R$2:$R$48,0))&amp;") "&amp;$M2166,IF(設定!$I$15="名・所",$M2166&amp;"・"&amp;INDEX(リスト!$S$2:$S$48,MATCH($L2166,リスト!$R$2:$R$48,0)),IF(設定!$I$15="名/所",$M2166&amp;" / "&amp;INDEX(リスト!$S$2:$S$48,MATCH($L2166,リスト!$R$2:$R$48,0)),IF(設定!$I$15="名(所)",$M2166&amp;" ("&amp;INDEX(リスト!$S$2:$S$48,MATCH($L2166,リスト!$R$2:$R$48,0))&amp;")")))))))))</f>
        <v/>
      </c>
    </row>
    <row r="2167" spans="15:22" x14ac:dyDescent="0.4">
      <c r="O2167" s="2" t="str">
        <f>IFERROR(IF($B2167="","",INDEX(所属情報!$E:$E,MATCH($A2167,所属情報!$A:$A,0))),"")</f>
        <v/>
      </c>
      <c r="P2167" s="2" t="str">
        <f t="shared" si="99"/>
        <v/>
      </c>
      <c r="Q2167" s="2" t="str">
        <f t="shared" si="100"/>
        <v/>
      </c>
      <c r="R2167" s="2" t="str">
        <f t="shared" si="101"/>
        <v/>
      </c>
      <c r="S2167" s="2" t="str">
        <f>IFERROR(IF($F2167="","",INDEX(リスト!$C:$C,MATCH($F2167,リスト!$B:$B,0))),"")</f>
        <v/>
      </c>
      <c r="T2167" s="2" t="str">
        <f>IFERROR(IF($K2167="","",INDEX(リスト!$F:$F,MATCH($K2167,リスト!$E:$E,0))),"")</f>
        <v/>
      </c>
      <c r="U2167" s="2" t="str">
        <f>IF($B2167="","",RIGHT($G2167*1000+200+COUNTIF($G$2:$G2167,$G2167),9))</f>
        <v/>
      </c>
      <c r="V2167" s="2" t="str">
        <f>IF(OR($B2167="",設定!$I$15="",設定!$I$15="独立"),"",IF($M2167="","　－　",IF($L2167="",IF(設定!$I$15="所・名","　－　・"&amp;$M2167,IF(設定!$I$15="所/名","　－　 / "&amp;$M2167,IF(設定!$I$15="(所)名","(　－　) "&amp;$M2167,IF(設定!$I$15="名・所",$M2167&amp;"・　－　",IF(設定!$I$15="名/所",$M2167&amp;" / 　－　",IF(設定!$I$15="名(所)",$M2167&amp;"(　－　)")))))),IF(設定!$I$15="所・名",INDEX(リスト!$S$2:$S$48,MATCH($L2167,リスト!$R$2:$R$48,0))&amp;"・"&amp;$M2167,IF(設定!$I$15="所/名",INDEX(リスト!$S$2:$S$48,MATCH($L2167,リスト!$R$2:$R$48,0))&amp;" / "&amp;$M2167,IF(設定!$I$15="(所)名","("&amp;INDEX(リスト!$S$2:$S$48,MATCH($L2167,リスト!$R$2:$R$48,0))&amp;") "&amp;$M2167,IF(設定!$I$15="名・所",$M2167&amp;"・"&amp;INDEX(リスト!$S$2:$S$48,MATCH($L2167,リスト!$R$2:$R$48,0)),IF(設定!$I$15="名/所",$M2167&amp;" / "&amp;INDEX(リスト!$S$2:$S$48,MATCH($L2167,リスト!$R$2:$R$48,0)),IF(設定!$I$15="名(所)",$M2167&amp;" ("&amp;INDEX(リスト!$S$2:$S$48,MATCH($L2167,リスト!$R$2:$R$48,0))&amp;")")))))))))</f>
        <v/>
      </c>
    </row>
    <row r="2168" spans="15:22" x14ac:dyDescent="0.4">
      <c r="O2168" s="2" t="str">
        <f>IFERROR(IF($B2168="","",INDEX(所属情報!$E:$E,MATCH($A2168,所属情報!$A:$A,0))),"")</f>
        <v/>
      </c>
      <c r="P2168" s="2" t="str">
        <f t="shared" si="99"/>
        <v/>
      </c>
      <c r="Q2168" s="2" t="str">
        <f t="shared" si="100"/>
        <v/>
      </c>
      <c r="R2168" s="2" t="str">
        <f t="shared" si="101"/>
        <v/>
      </c>
      <c r="S2168" s="2" t="str">
        <f>IFERROR(IF($F2168="","",INDEX(リスト!$C:$C,MATCH($F2168,リスト!$B:$B,0))),"")</f>
        <v/>
      </c>
      <c r="T2168" s="2" t="str">
        <f>IFERROR(IF($K2168="","",INDEX(リスト!$F:$F,MATCH($K2168,リスト!$E:$E,0))),"")</f>
        <v/>
      </c>
      <c r="U2168" s="2" t="str">
        <f>IF($B2168="","",RIGHT($G2168*1000+200+COUNTIF($G$2:$G2168,$G2168),9))</f>
        <v/>
      </c>
      <c r="V2168" s="2" t="str">
        <f>IF(OR($B2168="",設定!$I$15="",設定!$I$15="独立"),"",IF($M2168="","　－　",IF($L2168="",IF(設定!$I$15="所・名","　－　・"&amp;$M2168,IF(設定!$I$15="所/名","　－　 / "&amp;$M2168,IF(設定!$I$15="(所)名","(　－　) "&amp;$M2168,IF(設定!$I$15="名・所",$M2168&amp;"・　－　",IF(設定!$I$15="名/所",$M2168&amp;" / 　－　",IF(設定!$I$15="名(所)",$M2168&amp;"(　－　)")))))),IF(設定!$I$15="所・名",INDEX(リスト!$S$2:$S$48,MATCH($L2168,リスト!$R$2:$R$48,0))&amp;"・"&amp;$M2168,IF(設定!$I$15="所/名",INDEX(リスト!$S$2:$S$48,MATCH($L2168,リスト!$R$2:$R$48,0))&amp;" / "&amp;$M2168,IF(設定!$I$15="(所)名","("&amp;INDEX(リスト!$S$2:$S$48,MATCH($L2168,リスト!$R$2:$R$48,0))&amp;") "&amp;$M2168,IF(設定!$I$15="名・所",$M2168&amp;"・"&amp;INDEX(リスト!$S$2:$S$48,MATCH($L2168,リスト!$R$2:$R$48,0)),IF(設定!$I$15="名/所",$M2168&amp;" / "&amp;INDEX(リスト!$S$2:$S$48,MATCH($L2168,リスト!$R$2:$R$48,0)),IF(設定!$I$15="名(所)",$M2168&amp;" ("&amp;INDEX(リスト!$S$2:$S$48,MATCH($L2168,リスト!$R$2:$R$48,0))&amp;")")))))))))</f>
        <v/>
      </c>
    </row>
    <row r="2169" spans="15:22" x14ac:dyDescent="0.4">
      <c r="O2169" s="2" t="str">
        <f>IFERROR(IF($B2169="","",INDEX(所属情報!$E:$E,MATCH($A2169,所属情報!$A:$A,0))),"")</f>
        <v/>
      </c>
      <c r="P2169" s="2" t="str">
        <f t="shared" si="99"/>
        <v/>
      </c>
      <c r="Q2169" s="2" t="str">
        <f t="shared" si="100"/>
        <v/>
      </c>
      <c r="R2169" s="2" t="str">
        <f t="shared" si="101"/>
        <v/>
      </c>
      <c r="S2169" s="2" t="str">
        <f>IFERROR(IF($F2169="","",INDEX(リスト!$C:$C,MATCH($F2169,リスト!$B:$B,0))),"")</f>
        <v/>
      </c>
      <c r="T2169" s="2" t="str">
        <f>IFERROR(IF($K2169="","",INDEX(リスト!$F:$F,MATCH($K2169,リスト!$E:$E,0))),"")</f>
        <v/>
      </c>
      <c r="U2169" s="2" t="str">
        <f>IF($B2169="","",RIGHT($G2169*1000+200+COUNTIF($G$2:$G2169,$G2169),9))</f>
        <v/>
      </c>
      <c r="V2169" s="2" t="str">
        <f>IF(OR($B2169="",設定!$I$15="",設定!$I$15="独立"),"",IF($M2169="","　－　",IF($L2169="",IF(設定!$I$15="所・名","　－　・"&amp;$M2169,IF(設定!$I$15="所/名","　－　 / "&amp;$M2169,IF(設定!$I$15="(所)名","(　－　) "&amp;$M2169,IF(設定!$I$15="名・所",$M2169&amp;"・　－　",IF(設定!$I$15="名/所",$M2169&amp;" / 　－　",IF(設定!$I$15="名(所)",$M2169&amp;"(　－　)")))))),IF(設定!$I$15="所・名",INDEX(リスト!$S$2:$S$48,MATCH($L2169,リスト!$R$2:$R$48,0))&amp;"・"&amp;$M2169,IF(設定!$I$15="所/名",INDEX(リスト!$S$2:$S$48,MATCH($L2169,リスト!$R$2:$R$48,0))&amp;" / "&amp;$M2169,IF(設定!$I$15="(所)名","("&amp;INDEX(リスト!$S$2:$S$48,MATCH($L2169,リスト!$R$2:$R$48,0))&amp;") "&amp;$M2169,IF(設定!$I$15="名・所",$M2169&amp;"・"&amp;INDEX(リスト!$S$2:$S$48,MATCH($L2169,リスト!$R$2:$R$48,0)),IF(設定!$I$15="名/所",$M2169&amp;" / "&amp;INDEX(リスト!$S$2:$S$48,MATCH($L2169,リスト!$R$2:$R$48,0)),IF(設定!$I$15="名(所)",$M2169&amp;" ("&amp;INDEX(リスト!$S$2:$S$48,MATCH($L2169,リスト!$R$2:$R$48,0))&amp;")")))))))))</f>
        <v/>
      </c>
    </row>
    <row r="2170" spans="15:22" x14ac:dyDescent="0.4">
      <c r="O2170" s="2" t="str">
        <f>IFERROR(IF($B2170="","",INDEX(所属情報!$E:$E,MATCH($A2170,所属情報!$A:$A,0))),"")</f>
        <v/>
      </c>
      <c r="P2170" s="2" t="str">
        <f t="shared" si="99"/>
        <v/>
      </c>
      <c r="Q2170" s="2" t="str">
        <f t="shared" si="100"/>
        <v/>
      </c>
      <c r="R2170" s="2" t="str">
        <f t="shared" si="101"/>
        <v/>
      </c>
      <c r="S2170" s="2" t="str">
        <f>IFERROR(IF($F2170="","",INDEX(リスト!$C:$C,MATCH($F2170,リスト!$B:$B,0))),"")</f>
        <v/>
      </c>
      <c r="T2170" s="2" t="str">
        <f>IFERROR(IF($K2170="","",INDEX(リスト!$F:$F,MATCH($K2170,リスト!$E:$E,0))),"")</f>
        <v/>
      </c>
      <c r="U2170" s="2" t="str">
        <f>IF($B2170="","",RIGHT($G2170*1000+200+COUNTIF($G$2:$G2170,$G2170),9))</f>
        <v/>
      </c>
      <c r="V2170" s="2" t="str">
        <f>IF(OR($B2170="",設定!$I$15="",設定!$I$15="独立"),"",IF($M2170="","　－　",IF($L2170="",IF(設定!$I$15="所・名","　－　・"&amp;$M2170,IF(設定!$I$15="所/名","　－　 / "&amp;$M2170,IF(設定!$I$15="(所)名","(　－　) "&amp;$M2170,IF(設定!$I$15="名・所",$M2170&amp;"・　－　",IF(設定!$I$15="名/所",$M2170&amp;" / 　－　",IF(設定!$I$15="名(所)",$M2170&amp;"(　－　)")))))),IF(設定!$I$15="所・名",INDEX(リスト!$S$2:$S$48,MATCH($L2170,リスト!$R$2:$R$48,0))&amp;"・"&amp;$M2170,IF(設定!$I$15="所/名",INDEX(リスト!$S$2:$S$48,MATCH($L2170,リスト!$R$2:$R$48,0))&amp;" / "&amp;$M2170,IF(設定!$I$15="(所)名","("&amp;INDEX(リスト!$S$2:$S$48,MATCH($L2170,リスト!$R$2:$R$48,0))&amp;") "&amp;$M2170,IF(設定!$I$15="名・所",$M2170&amp;"・"&amp;INDEX(リスト!$S$2:$S$48,MATCH($L2170,リスト!$R$2:$R$48,0)),IF(設定!$I$15="名/所",$M2170&amp;" / "&amp;INDEX(リスト!$S$2:$S$48,MATCH($L2170,リスト!$R$2:$R$48,0)),IF(設定!$I$15="名(所)",$M2170&amp;" ("&amp;INDEX(リスト!$S$2:$S$48,MATCH($L2170,リスト!$R$2:$R$48,0))&amp;")")))))))))</f>
        <v/>
      </c>
    </row>
    <row r="2171" spans="15:22" x14ac:dyDescent="0.4">
      <c r="O2171" s="2" t="str">
        <f>IFERROR(IF($B2171="","",INDEX(所属情報!$E:$E,MATCH($A2171,所属情報!$A:$A,0))),"")</f>
        <v/>
      </c>
      <c r="P2171" s="2" t="str">
        <f t="shared" si="99"/>
        <v/>
      </c>
      <c r="Q2171" s="2" t="str">
        <f t="shared" si="100"/>
        <v/>
      </c>
      <c r="R2171" s="2" t="str">
        <f t="shared" si="101"/>
        <v/>
      </c>
      <c r="S2171" s="2" t="str">
        <f>IFERROR(IF($F2171="","",INDEX(リスト!$C:$C,MATCH($F2171,リスト!$B:$B,0))),"")</f>
        <v/>
      </c>
      <c r="T2171" s="2" t="str">
        <f>IFERROR(IF($K2171="","",INDEX(リスト!$F:$F,MATCH($K2171,リスト!$E:$E,0))),"")</f>
        <v/>
      </c>
      <c r="U2171" s="2" t="str">
        <f>IF($B2171="","",RIGHT($G2171*1000+200+COUNTIF($G$2:$G2171,$G2171),9))</f>
        <v/>
      </c>
      <c r="V2171" s="2" t="str">
        <f>IF(OR($B2171="",設定!$I$15="",設定!$I$15="独立"),"",IF($M2171="","　－　",IF($L2171="",IF(設定!$I$15="所・名","　－　・"&amp;$M2171,IF(設定!$I$15="所/名","　－　 / "&amp;$M2171,IF(設定!$I$15="(所)名","(　－　) "&amp;$M2171,IF(設定!$I$15="名・所",$M2171&amp;"・　－　",IF(設定!$I$15="名/所",$M2171&amp;" / 　－　",IF(設定!$I$15="名(所)",$M2171&amp;"(　－　)")))))),IF(設定!$I$15="所・名",INDEX(リスト!$S$2:$S$48,MATCH($L2171,リスト!$R$2:$R$48,0))&amp;"・"&amp;$M2171,IF(設定!$I$15="所/名",INDEX(リスト!$S$2:$S$48,MATCH($L2171,リスト!$R$2:$R$48,0))&amp;" / "&amp;$M2171,IF(設定!$I$15="(所)名","("&amp;INDEX(リスト!$S$2:$S$48,MATCH($L2171,リスト!$R$2:$R$48,0))&amp;") "&amp;$M2171,IF(設定!$I$15="名・所",$M2171&amp;"・"&amp;INDEX(リスト!$S$2:$S$48,MATCH($L2171,リスト!$R$2:$R$48,0)),IF(設定!$I$15="名/所",$M2171&amp;" / "&amp;INDEX(リスト!$S$2:$S$48,MATCH($L2171,リスト!$R$2:$R$48,0)),IF(設定!$I$15="名(所)",$M2171&amp;" ("&amp;INDEX(リスト!$S$2:$S$48,MATCH($L2171,リスト!$R$2:$R$48,0))&amp;")")))))))))</f>
        <v/>
      </c>
    </row>
    <row r="2172" spans="15:22" x14ac:dyDescent="0.4">
      <c r="O2172" s="2" t="str">
        <f>IFERROR(IF($B2172="","",INDEX(所属情報!$E:$E,MATCH($A2172,所属情報!$A:$A,0))),"")</f>
        <v/>
      </c>
      <c r="P2172" s="2" t="str">
        <f t="shared" si="99"/>
        <v/>
      </c>
      <c r="Q2172" s="2" t="str">
        <f t="shared" si="100"/>
        <v/>
      </c>
      <c r="R2172" s="2" t="str">
        <f t="shared" si="101"/>
        <v/>
      </c>
      <c r="S2172" s="2" t="str">
        <f>IFERROR(IF($F2172="","",INDEX(リスト!$C:$C,MATCH($F2172,リスト!$B:$B,0))),"")</f>
        <v/>
      </c>
      <c r="T2172" s="2" t="str">
        <f>IFERROR(IF($K2172="","",INDEX(リスト!$F:$F,MATCH($K2172,リスト!$E:$E,0))),"")</f>
        <v/>
      </c>
      <c r="U2172" s="2" t="str">
        <f>IF($B2172="","",RIGHT($G2172*1000+200+COUNTIF($G$2:$G2172,$G2172),9))</f>
        <v/>
      </c>
      <c r="V2172" s="2" t="str">
        <f>IF(OR($B2172="",設定!$I$15="",設定!$I$15="独立"),"",IF($M2172="","　－　",IF($L2172="",IF(設定!$I$15="所・名","　－　・"&amp;$M2172,IF(設定!$I$15="所/名","　－　 / "&amp;$M2172,IF(設定!$I$15="(所)名","(　－　) "&amp;$M2172,IF(設定!$I$15="名・所",$M2172&amp;"・　－　",IF(設定!$I$15="名/所",$M2172&amp;" / 　－　",IF(設定!$I$15="名(所)",$M2172&amp;"(　－　)")))))),IF(設定!$I$15="所・名",INDEX(リスト!$S$2:$S$48,MATCH($L2172,リスト!$R$2:$R$48,0))&amp;"・"&amp;$M2172,IF(設定!$I$15="所/名",INDEX(リスト!$S$2:$S$48,MATCH($L2172,リスト!$R$2:$R$48,0))&amp;" / "&amp;$M2172,IF(設定!$I$15="(所)名","("&amp;INDEX(リスト!$S$2:$S$48,MATCH($L2172,リスト!$R$2:$R$48,0))&amp;") "&amp;$M2172,IF(設定!$I$15="名・所",$M2172&amp;"・"&amp;INDEX(リスト!$S$2:$S$48,MATCH($L2172,リスト!$R$2:$R$48,0)),IF(設定!$I$15="名/所",$M2172&amp;" / "&amp;INDEX(リスト!$S$2:$S$48,MATCH($L2172,リスト!$R$2:$R$48,0)),IF(設定!$I$15="名(所)",$M2172&amp;" ("&amp;INDEX(リスト!$S$2:$S$48,MATCH($L2172,リスト!$R$2:$R$48,0))&amp;")")))))))))</f>
        <v/>
      </c>
    </row>
    <row r="2173" spans="15:22" x14ac:dyDescent="0.4">
      <c r="O2173" s="2" t="str">
        <f>IFERROR(IF($B2173="","",INDEX(所属情報!$E:$E,MATCH($A2173,所属情報!$A:$A,0))),"")</f>
        <v/>
      </c>
      <c r="P2173" s="2" t="str">
        <f t="shared" si="99"/>
        <v/>
      </c>
      <c r="Q2173" s="2" t="str">
        <f t="shared" si="100"/>
        <v/>
      </c>
      <c r="R2173" s="2" t="str">
        <f t="shared" si="101"/>
        <v/>
      </c>
      <c r="S2173" s="2" t="str">
        <f>IFERROR(IF($F2173="","",INDEX(リスト!$C:$C,MATCH($F2173,リスト!$B:$B,0))),"")</f>
        <v/>
      </c>
      <c r="T2173" s="2" t="str">
        <f>IFERROR(IF($K2173="","",INDEX(リスト!$F:$F,MATCH($K2173,リスト!$E:$E,0))),"")</f>
        <v/>
      </c>
      <c r="U2173" s="2" t="str">
        <f>IF($B2173="","",RIGHT($G2173*1000+200+COUNTIF($G$2:$G2173,$G2173),9))</f>
        <v/>
      </c>
      <c r="V2173" s="2" t="str">
        <f>IF(OR($B2173="",設定!$I$15="",設定!$I$15="独立"),"",IF($M2173="","　－　",IF($L2173="",IF(設定!$I$15="所・名","　－　・"&amp;$M2173,IF(設定!$I$15="所/名","　－　 / "&amp;$M2173,IF(設定!$I$15="(所)名","(　－　) "&amp;$M2173,IF(設定!$I$15="名・所",$M2173&amp;"・　－　",IF(設定!$I$15="名/所",$M2173&amp;" / 　－　",IF(設定!$I$15="名(所)",$M2173&amp;"(　－　)")))))),IF(設定!$I$15="所・名",INDEX(リスト!$S$2:$S$48,MATCH($L2173,リスト!$R$2:$R$48,0))&amp;"・"&amp;$M2173,IF(設定!$I$15="所/名",INDEX(リスト!$S$2:$S$48,MATCH($L2173,リスト!$R$2:$R$48,0))&amp;" / "&amp;$M2173,IF(設定!$I$15="(所)名","("&amp;INDEX(リスト!$S$2:$S$48,MATCH($L2173,リスト!$R$2:$R$48,0))&amp;") "&amp;$M2173,IF(設定!$I$15="名・所",$M2173&amp;"・"&amp;INDEX(リスト!$S$2:$S$48,MATCH($L2173,リスト!$R$2:$R$48,0)),IF(設定!$I$15="名/所",$M2173&amp;" / "&amp;INDEX(リスト!$S$2:$S$48,MATCH($L2173,リスト!$R$2:$R$48,0)),IF(設定!$I$15="名(所)",$M2173&amp;" ("&amp;INDEX(リスト!$S$2:$S$48,MATCH($L2173,リスト!$R$2:$R$48,0))&amp;")")))))))))</f>
        <v/>
      </c>
    </row>
    <row r="2174" spans="15:22" x14ac:dyDescent="0.4">
      <c r="O2174" s="2" t="str">
        <f>IFERROR(IF($B2174="","",INDEX(所属情報!$E:$E,MATCH($A2174,所属情報!$A:$A,0))),"")</f>
        <v/>
      </c>
      <c r="P2174" s="2" t="str">
        <f t="shared" si="99"/>
        <v/>
      </c>
      <c r="Q2174" s="2" t="str">
        <f t="shared" si="100"/>
        <v/>
      </c>
      <c r="R2174" s="2" t="str">
        <f t="shared" si="101"/>
        <v/>
      </c>
      <c r="S2174" s="2" t="str">
        <f>IFERROR(IF($F2174="","",INDEX(リスト!$C:$C,MATCH($F2174,リスト!$B:$B,0))),"")</f>
        <v/>
      </c>
      <c r="T2174" s="2" t="str">
        <f>IFERROR(IF($K2174="","",INDEX(リスト!$F:$F,MATCH($K2174,リスト!$E:$E,0))),"")</f>
        <v/>
      </c>
      <c r="U2174" s="2" t="str">
        <f>IF($B2174="","",RIGHT($G2174*1000+200+COUNTIF($G$2:$G2174,$G2174),9))</f>
        <v/>
      </c>
      <c r="V2174" s="2" t="str">
        <f>IF(OR($B2174="",設定!$I$15="",設定!$I$15="独立"),"",IF($M2174="","　－　",IF($L2174="",IF(設定!$I$15="所・名","　－　・"&amp;$M2174,IF(設定!$I$15="所/名","　－　 / "&amp;$M2174,IF(設定!$I$15="(所)名","(　－　) "&amp;$M2174,IF(設定!$I$15="名・所",$M2174&amp;"・　－　",IF(設定!$I$15="名/所",$M2174&amp;" / 　－　",IF(設定!$I$15="名(所)",$M2174&amp;"(　－　)")))))),IF(設定!$I$15="所・名",INDEX(リスト!$S$2:$S$48,MATCH($L2174,リスト!$R$2:$R$48,0))&amp;"・"&amp;$M2174,IF(設定!$I$15="所/名",INDEX(リスト!$S$2:$S$48,MATCH($L2174,リスト!$R$2:$R$48,0))&amp;" / "&amp;$M2174,IF(設定!$I$15="(所)名","("&amp;INDEX(リスト!$S$2:$S$48,MATCH($L2174,リスト!$R$2:$R$48,0))&amp;") "&amp;$M2174,IF(設定!$I$15="名・所",$M2174&amp;"・"&amp;INDEX(リスト!$S$2:$S$48,MATCH($L2174,リスト!$R$2:$R$48,0)),IF(設定!$I$15="名/所",$M2174&amp;" / "&amp;INDEX(リスト!$S$2:$S$48,MATCH($L2174,リスト!$R$2:$R$48,0)),IF(設定!$I$15="名(所)",$M2174&amp;" ("&amp;INDEX(リスト!$S$2:$S$48,MATCH($L2174,リスト!$R$2:$R$48,0))&amp;")")))))))))</f>
        <v/>
      </c>
    </row>
    <row r="2175" spans="15:22" x14ac:dyDescent="0.4">
      <c r="O2175" s="2" t="str">
        <f>IFERROR(IF($B2175="","",INDEX(所属情報!$E:$E,MATCH($A2175,所属情報!$A:$A,0))),"")</f>
        <v/>
      </c>
      <c r="P2175" s="2" t="str">
        <f t="shared" si="99"/>
        <v/>
      </c>
      <c r="Q2175" s="2" t="str">
        <f t="shared" si="100"/>
        <v/>
      </c>
      <c r="R2175" s="2" t="str">
        <f t="shared" si="101"/>
        <v/>
      </c>
      <c r="S2175" s="2" t="str">
        <f>IFERROR(IF($F2175="","",INDEX(リスト!$C:$C,MATCH($F2175,リスト!$B:$B,0))),"")</f>
        <v/>
      </c>
      <c r="T2175" s="2" t="str">
        <f>IFERROR(IF($K2175="","",INDEX(リスト!$F:$F,MATCH($K2175,リスト!$E:$E,0))),"")</f>
        <v/>
      </c>
      <c r="U2175" s="2" t="str">
        <f>IF($B2175="","",RIGHT($G2175*1000+200+COUNTIF($G$2:$G2175,$G2175),9))</f>
        <v/>
      </c>
      <c r="V2175" s="2" t="str">
        <f>IF(OR($B2175="",設定!$I$15="",設定!$I$15="独立"),"",IF($M2175="","　－　",IF($L2175="",IF(設定!$I$15="所・名","　－　・"&amp;$M2175,IF(設定!$I$15="所/名","　－　 / "&amp;$M2175,IF(設定!$I$15="(所)名","(　－　) "&amp;$M2175,IF(設定!$I$15="名・所",$M2175&amp;"・　－　",IF(設定!$I$15="名/所",$M2175&amp;" / 　－　",IF(設定!$I$15="名(所)",$M2175&amp;"(　－　)")))))),IF(設定!$I$15="所・名",INDEX(リスト!$S$2:$S$48,MATCH($L2175,リスト!$R$2:$R$48,0))&amp;"・"&amp;$M2175,IF(設定!$I$15="所/名",INDEX(リスト!$S$2:$S$48,MATCH($L2175,リスト!$R$2:$R$48,0))&amp;" / "&amp;$M2175,IF(設定!$I$15="(所)名","("&amp;INDEX(リスト!$S$2:$S$48,MATCH($L2175,リスト!$R$2:$R$48,0))&amp;") "&amp;$M2175,IF(設定!$I$15="名・所",$M2175&amp;"・"&amp;INDEX(リスト!$S$2:$S$48,MATCH($L2175,リスト!$R$2:$R$48,0)),IF(設定!$I$15="名/所",$M2175&amp;" / "&amp;INDEX(リスト!$S$2:$S$48,MATCH($L2175,リスト!$R$2:$R$48,0)),IF(設定!$I$15="名(所)",$M2175&amp;" ("&amp;INDEX(リスト!$S$2:$S$48,MATCH($L2175,リスト!$R$2:$R$48,0))&amp;")")))))))))</f>
        <v/>
      </c>
    </row>
    <row r="2176" spans="15:22" x14ac:dyDescent="0.4">
      <c r="O2176" s="2" t="str">
        <f>IFERROR(IF($B2176="","",INDEX(所属情報!$E:$E,MATCH($A2176,所属情報!$A:$A,0))),"")</f>
        <v/>
      </c>
      <c r="P2176" s="2" t="str">
        <f t="shared" si="99"/>
        <v/>
      </c>
      <c r="Q2176" s="2" t="str">
        <f t="shared" si="100"/>
        <v/>
      </c>
      <c r="R2176" s="2" t="str">
        <f t="shared" si="101"/>
        <v/>
      </c>
      <c r="S2176" s="2" t="str">
        <f>IFERROR(IF($F2176="","",INDEX(リスト!$C:$C,MATCH($F2176,リスト!$B:$B,0))),"")</f>
        <v/>
      </c>
      <c r="T2176" s="2" t="str">
        <f>IFERROR(IF($K2176="","",INDEX(リスト!$F:$F,MATCH($K2176,リスト!$E:$E,0))),"")</f>
        <v/>
      </c>
      <c r="U2176" s="2" t="str">
        <f>IF($B2176="","",RIGHT($G2176*1000+200+COUNTIF($G$2:$G2176,$G2176),9))</f>
        <v/>
      </c>
      <c r="V2176" s="2" t="str">
        <f>IF(OR($B2176="",設定!$I$15="",設定!$I$15="独立"),"",IF($M2176="","　－　",IF($L2176="",IF(設定!$I$15="所・名","　－　・"&amp;$M2176,IF(設定!$I$15="所/名","　－　 / "&amp;$M2176,IF(設定!$I$15="(所)名","(　－　) "&amp;$M2176,IF(設定!$I$15="名・所",$M2176&amp;"・　－　",IF(設定!$I$15="名/所",$M2176&amp;" / 　－　",IF(設定!$I$15="名(所)",$M2176&amp;"(　－　)")))))),IF(設定!$I$15="所・名",INDEX(リスト!$S$2:$S$48,MATCH($L2176,リスト!$R$2:$R$48,0))&amp;"・"&amp;$M2176,IF(設定!$I$15="所/名",INDEX(リスト!$S$2:$S$48,MATCH($L2176,リスト!$R$2:$R$48,0))&amp;" / "&amp;$M2176,IF(設定!$I$15="(所)名","("&amp;INDEX(リスト!$S$2:$S$48,MATCH($L2176,リスト!$R$2:$R$48,0))&amp;") "&amp;$M2176,IF(設定!$I$15="名・所",$M2176&amp;"・"&amp;INDEX(リスト!$S$2:$S$48,MATCH($L2176,リスト!$R$2:$R$48,0)),IF(設定!$I$15="名/所",$M2176&amp;" / "&amp;INDEX(リスト!$S$2:$S$48,MATCH($L2176,リスト!$R$2:$R$48,0)),IF(設定!$I$15="名(所)",$M2176&amp;" ("&amp;INDEX(リスト!$S$2:$S$48,MATCH($L2176,リスト!$R$2:$R$48,0))&amp;")")))))))))</f>
        <v/>
      </c>
    </row>
    <row r="2177" spans="15:22" x14ac:dyDescent="0.4">
      <c r="O2177" s="2" t="str">
        <f>IFERROR(IF($B2177="","",INDEX(所属情報!$E:$E,MATCH($A2177,所属情報!$A:$A,0))),"")</f>
        <v/>
      </c>
      <c r="P2177" s="2" t="str">
        <f t="shared" si="99"/>
        <v/>
      </c>
      <c r="Q2177" s="2" t="str">
        <f t="shared" si="100"/>
        <v/>
      </c>
      <c r="R2177" s="2" t="str">
        <f t="shared" si="101"/>
        <v/>
      </c>
      <c r="S2177" s="2" t="str">
        <f>IFERROR(IF($F2177="","",INDEX(リスト!$C:$C,MATCH($F2177,リスト!$B:$B,0))),"")</f>
        <v/>
      </c>
      <c r="T2177" s="2" t="str">
        <f>IFERROR(IF($K2177="","",INDEX(リスト!$F:$F,MATCH($K2177,リスト!$E:$E,0))),"")</f>
        <v/>
      </c>
      <c r="U2177" s="2" t="str">
        <f>IF($B2177="","",RIGHT($G2177*1000+200+COUNTIF($G$2:$G2177,$G2177),9))</f>
        <v/>
      </c>
      <c r="V2177" s="2" t="str">
        <f>IF(OR($B2177="",設定!$I$15="",設定!$I$15="独立"),"",IF($M2177="","　－　",IF($L2177="",IF(設定!$I$15="所・名","　－　・"&amp;$M2177,IF(設定!$I$15="所/名","　－　 / "&amp;$M2177,IF(設定!$I$15="(所)名","(　－　) "&amp;$M2177,IF(設定!$I$15="名・所",$M2177&amp;"・　－　",IF(設定!$I$15="名/所",$M2177&amp;" / 　－　",IF(設定!$I$15="名(所)",$M2177&amp;"(　－　)")))))),IF(設定!$I$15="所・名",INDEX(リスト!$S$2:$S$48,MATCH($L2177,リスト!$R$2:$R$48,0))&amp;"・"&amp;$M2177,IF(設定!$I$15="所/名",INDEX(リスト!$S$2:$S$48,MATCH($L2177,リスト!$R$2:$R$48,0))&amp;" / "&amp;$M2177,IF(設定!$I$15="(所)名","("&amp;INDEX(リスト!$S$2:$S$48,MATCH($L2177,リスト!$R$2:$R$48,0))&amp;") "&amp;$M2177,IF(設定!$I$15="名・所",$M2177&amp;"・"&amp;INDEX(リスト!$S$2:$S$48,MATCH($L2177,リスト!$R$2:$R$48,0)),IF(設定!$I$15="名/所",$M2177&amp;" / "&amp;INDEX(リスト!$S$2:$S$48,MATCH($L2177,リスト!$R$2:$R$48,0)),IF(設定!$I$15="名(所)",$M2177&amp;" ("&amp;INDEX(リスト!$S$2:$S$48,MATCH($L2177,リスト!$R$2:$R$48,0))&amp;")")))))))))</f>
        <v/>
      </c>
    </row>
    <row r="2178" spans="15:22" x14ac:dyDescent="0.4">
      <c r="O2178" s="2" t="str">
        <f>IFERROR(IF($B2178="","",INDEX(所属情報!$E:$E,MATCH($A2178,所属情報!$A:$A,0))),"")</f>
        <v/>
      </c>
      <c r="P2178" s="2" t="str">
        <f t="shared" si="99"/>
        <v/>
      </c>
      <c r="Q2178" s="2" t="str">
        <f t="shared" si="100"/>
        <v/>
      </c>
      <c r="R2178" s="2" t="str">
        <f t="shared" si="101"/>
        <v/>
      </c>
      <c r="S2178" s="2" t="str">
        <f>IFERROR(IF($F2178="","",INDEX(リスト!$C:$C,MATCH($F2178,リスト!$B:$B,0))),"")</f>
        <v/>
      </c>
      <c r="T2178" s="2" t="str">
        <f>IFERROR(IF($K2178="","",INDEX(リスト!$F:$F,MATCH($K2178,リスト!$E:$E,0))),"")</f>
        <v/>
      </c>
      <c r="U2178" s="2" t="str">
        <f>IF($B2178="","",RIGHT($G2178*1000+200+COUNTIF($G$2:$G2178,$G2178),9))</f>
        <v/>
      </c>
      <c r="V2178" s="2" t="str">
        <f>IF(OR($B2178="",設定!$I$15="",設定!$I$15="独立"),"",IF($M2178="","　－　",IF($L2178="",IF(設定!$I$15="所・名","　－　・"&amp;$M2178,IF(設定!$I$15="所/名","　－　 / "&amp;$M2178,IF(設定!$I$15="(所)名","(　－　) "&amp;$M2178,IF(設定!$I$15="名・所",$M2178&amp;"・　－　",IF(設定!$I$15="名/所",$M2178&amp;" / 　－　",IF(設定!$I$15="名(所)",$M2178&amp;"(　－　)")))))),IF(設定!$I$15="所・名",INDEX(リスト!$S$2:$S$48,MATCH($L2178,リスト!$R$2:$R$48,0))&amp;"・"&amp;$M2178,IF(設定!$I$15="所/名",INDEX(リスト!$S$2:$S$48,MATCH($L2178,リスト!$R$2:$R$48,0))&amp;" / "&amp;$M2178,IF(設定!$I$15="(所)名","("&amp;INDEX(リスト!$S$2:$S$48,MATCH($L2178,リスト!$R$2:$R$48,0))&amp;") "&amp;$M2178,IF(設定!$I$15="名・所",$M2178&amp;"・"&amp;INDEX(リスト!$S$2:$S$48,MATCH($L2178,リスト!$R$2:$R$48,0)),IF(設定!$I$15="名/所",$M2178&amp;" / "&amp;INDEX(リスト!$S$2:$S$48,MATCH($L2178,リスト!$R$2:$R$48,0)),IF(設定!$I$15="名(所)",$M2178&amp;" ("&amp;INDEX(リスト!$S$2:$S$48,MATCH($L2178,リスト!$R$2:$R$48,0))&amp;")")))))))))</f>
        <v/>
      </c>
    </row>
    <row r="2179" spans="15:22" x14ac:dyDescent="0.4">
      <c r="O2179" s="2" t="str">
        <f>IFERROR(IF($B2179="","",INDEX(所属情報!$E:$E,MATCH($A2179,所属情報!$A:$A,0))),"")</f>
        <v/>
      </c>
      <c r="P2179" s="2" t="str">
        <f t="shared" ref="P2179:P2242" si="102">IF($C2179="","",IF($E2179="",$C2179,$C2179&amp;" ("&amp;$E2179&amp;")"))</f>
        <v/>
      </c>
      <c r="Q2179" s="2" t="str">
        <f t="shared" ref="Q2179:Q2242" si="103">IF($D2179="","",ASC($D2179))</f>
        <v/>
      </c>
      <c r="R2179" s="2" t="str">
        <f t="shared" ref="R2179:R2242" si="104">IF($I2179="","",UPPER($I2179)&amp;" "&amp;UPPER(LEFT($J2179,1))&amp;LOWER(RIGHT($J2179,LEN($J2179)-1))&amp;" ("&amp;MID($G2179,3,2)&amp;")")</f>
        <v/>
      </c>
      <c r="S2179" s="2" t="str">
        <f>IFERROR(IF($F2179="","",INDEX(リスト!$C:$C,MATCH($F2179,リスト!$B:$B,0))),"")</f>
        <v/>
      </c>
      <c r="T2179" s="2" t="str">
        <f>IFERROR(IF($K2179="","",INDEX(リスト!$F:$F,MATCH($K2179,リスト!$E:$E,0))),"")</f>
        <v/>
      </c>
      <c r="U2179" s="2" t="str">
        <f>IF($B2179="","",RIGHT($G2179*1000+200+COUNTIF($G$2:$G2179,$G2179),9))</f>
        <v/>
      </c>
      <c r="V2179" s="2" t="str">
        <f>IF(OR($B2179="",設定!$I$15="",設定!$I$15="独立"),"",IF($M2179="","　－　",IF($L2179="",IF(設定!$I$15="所・名","　－　・"&amp;$M2179,IF(設定!$I$15="所/名","　－　 / "&amp;$M2179,IF(設定!$I$15="(所)名","(　－　) "&amp;$M2179,IF(設定!$I$15="名・所",$M2179&amp;"・　－　",IF(設定!$I$15="名/所",$M2179&amp;" / 　－　",IF(設定!$I$15="名(所)",$M2179&amp;"(　－　)")))))),IF(設定!$I$15="所・名",INDEX(リスト!$S$2:$S$48,MATCH($L2179,リスト!$R$2:$R$48,0))&amp;"・"&amp;$M2179,IF(設定!$I$15="所/名",INDEX(リスト!$S$2:$S$48,MATCH($L2179,リスト!$R$2:$R$48,0))&amp;" / "&amp;$M2179,IF(設定!$I$15="(所)名","("&amp;INDEX(リスト!$S$2:$S$48,MATCH($L2179,リスト!$R$2:$R$48,0))&amp;") "&amp;$M2179,IF(設定!$I$15="名・所",$M2179&amp;"・"&amp;INDEX(リスト!$S$2:$S$48,MATCH($L2179,リスト!$R$2:$R$48,0)),IF(設定!$I$15="名/所",$M2179&amp;" / "&amp;INDEX(リスト!$S$2:$S$48,MATCH($L2179,リスト!$R$2:$R$48,0)),IF(設定!$I$15="名(所)",$M2179&amp;" ("&amp;INDEX(リスト!$S$2:$S$48,MATCH($L2179,リスト!$R$2:$R$48,0))&amp;")")))))))))</f>
        <v/>
      </c>
    </row>
    <row r="2180" spans="15:22" x14ac:dyDescent="0.4">
      <c r="O2180" s="2" t="str">
        <f>IFERROR(IF($B2180="","",INDEX(所属情報!$E:$E,MATCH($A2180,所属情報!$A:$A,0))),"")</f>
        <v/>
      </c>
      <c r="P2180" s="2" t="str">
        <f t="shared" si="102"/>
        <v/>
      </c>
      <c r="Q2180" s="2" t="str">
        <f t="shared" si="103"/>
        <v/>
      </c>
      <c r="R2180" s="2" t="str">
        <f t="shared" si="104"/>
        <v/>
      </c>
      <c r="S2180" s="2" t="str">
        <f>IFERROR(IF($F2180="","",INDEX(リスト!$C:$C,MATCH($F2180,リスト!$B:$B,0))),"")</f>
        <v/>
      </c>
      <c r="T2180" s="2" t="str">
        <f>IFERROR(IF($K2180="","",INDEX(リスト!$F:$F,MATCH($K2180,リスト!$E:$E,0))),"")</f>
        <v/>
      </c>
      <c r="U2180" s="2" t="str">
        <f>IF($B2180="","",RIGHT($G2180*1000+200+COUNTIF($G$2:$G2180,$G2180),9))</f>
        <v/>
      </c>
      <c r="V2180" s="2" t="str">
        <f>IF(OR($B2180="",設定!$I$15="",設定!$I$15="独立"),"",IF($M2180="","　－　",IF($L2180="",IF(設定!$I$15="所・名","　－　・"&amp;$M2180,IF(設定!$I$15="所/名","　－　 / "&amp;$M2180,IF(設定!$I$15="(所)名","(　－　) "&amp;$M2180,IF(設定!$I$15="名・所",$M2180&amp;"・　－　",IF(設定!$I$15="名/所",$M2180&amp;" / 　－　",IF(設定!$I$15="名(所)",$M2180&amp;"(　－　)")))))),IF(設定!$I$15="所・名",INDEX(リスト!$S$2:$S$48,MATCH($L2180,リスト!$R$2:$R$48,0))&amp;"・"&amp;$M2180,IF(設定!$I$15="所/名",INDEX(リスト!$S$2:$S$48,MATCH($L2180,リスト!$R$2:$R$48,0))&amp;" / "&amp;$M2180,IF(設定!$I$15="(所)名","("&amp;INDEX(リスト!$S$2:$S$48,MATCH($L2180,リスト!$R$2:$R$48,0))&amp;") "&amp;$M2180,IF(設定!$I$15="名・所",$M2180&amp;"・"&amp;INDEX(リスト!$S$2:$S$48,MATCH($L2180,リスト!$R$2:$R$48,0)),IF(設定!$I$15="名/所",$M2180&amp;" / "&amp;INDEX(リスト!$S$2:$S$48,MATCH($L2180,リスト!$R$2:$R$48,0)),IF(設定!$I$15="名(所)",$M2180&amp;" ("&amp;INDEX(リスト!$S$2:$S$48,MATCH($L2180,リスト!$R$2:$R$48,0))&amp;")")))))))))</f>
        <v/>
      </c>
    </row>
    <row r="2181" spans="15:22" x14ac:dyDescent="0.4">
      <c r="O2181" s="2" t="str">
        <f>IFERROR(IF($B2181="","",INDEX(所属情報!$E:$E,MATCH($A2181,所属情報!$A:$A,0))),"")</f>
        <v/>
      </c>
      <c r="P2181" s="2" t="str">
        <f t="shared" si="102"/>
        <v/>
      </c>
      <c r="Q2181" s="2" t="str">
        <f t="shared" si="103"/>
        <v/>
      </c>
      <c r="R2181" s="2" t="str">
        <f t="shared" si="104"/>
        <v/>
      </c>
      <c r="S2181" s="2" t="str">
        <f>IFERROR(IF($F2181="","",INDEX(リスト!$C:$C,MATCH($F2181,リスト!$B:$B,0))),"")</f>
        <v/>
      </c>
      <c r="T2181" s="2" t="str">
        <f>IFERROR(IF($K2181="","",INDEX(リスト!$F:$F,MATCH($K2181,リスト!$E:$E,0))),"")</f>
        <v/>
      </c>
      <c r="U2181" s="2" t="str">
        <f>IF($B2181="","",RIGHT($G2181*1000+200+COUNTIF($G$2:$G2181,$G2181),9))</f>
        <v/>
      </c>
      <c r="V2181" s="2" t="str">
        <f>IF(OR($B2181="",設定!$I$15="",設定!$I$15="独立"),"",IF($M2181="","　－　",IF($L2181="",IF(設定!$I$15="所・名","　－　・"&amp;$M2181,IF(設定!$I$15="所/名","　－　 / "&amp;$M2181,IF(設定!$I$15="(所)名","(　－　) "&amp;$M2181,IF(設定!$I$15="名・所",$M2181&amp;"・　－　",IF(設定!$I$15="名/所",$M2181&amp;" / 　－　",IF(設定!$I$15="名(所)",$M2181&amp;"(　－　)")))))),IF(設定!$I$15="所・名",INDEX(リスト!$S$2:$S$48,MATCH($L2181,リスト!$R$2:$R$48,0))&amp;"・"&amp;$M2181,IF(設定!$I$15="所/名",INDEX(リスト!$S$2:$S$48,MATCH($L2181,リスト!$R$2:$R$48,0))&amp;" / "&amp;$M2181,IF(設定!$I$15="(所)名","("&amp;INDEX(リスト!$S$2:$S$48,MATCH($L2181,リスト!$R$2:$R$48,0))&amp;") "&amp;$M2181,IF(設定!$I$15="名・所",$M2181&amp;"・"&amp;INDEX(リスト!$S$2:$S$48,MATCH($L2181,リスト!$R$2:$R$48,0)),IF(設定!$I$15="名/所",$M2181&amp;" / "&amp;INDEX(リスト!$S$2:$S$48,MATCH($L2181,リスト!$R$2:$R$48,0)),IF(設定!$I$15="名(所)",$M2181&amp;" ("&amp;INDEX(リスト!$S$2:$S$48,MATCH($L2181,リスト!$R$2:$R$48,0))&amp;")")))))))))</f>
        <v/>
      </c>
    </row>
    <row r="2182" spans="15:22" x14ac:dyDescent="0.4">
      <c r="O2182" s="2" t="str">
        <f>IFERROR(IF($B2182="","",INDEX(所属情報!$E:$E,MATCH($A2182,所属情報!$A:$A,0))),"")</f>
        <v/>
      </c>
      <c r="P2182" s="2" t="str">
        <f t="shared" si="102"/>
        <v/>
      </c>
      <c r="Q2182" s="2" t="str">
        <f t="shared" si="103"/>
        <v/>
      </c>
      <c r="R2182" s="2" t="str">
        <f t="shared" si="104"/>
        <v/>
      </c>
      <c r="S2182" s="2" t="str">
        <f>IFERROR(IF($F2182="","",INDEX(リスト!$C:$C,MATCH($F2182,リスト!$B:$B,0))),"")</f>
        <v/>
      </c>
      <c r="T2182" s="2" t="str">
        <f>IFERROR(IF($K2182="","",INDEX(リスト!$F:$F,MATCH($K2182,リスト!$E:$E,0))),"")</f>
        <v/>
      </c>
      <c r="U2182" s="2" t="str">
        <f>IF($B2182="","",RIGHT($G2182*1000+200+COUNTIF($G$2:$G2182,$G2182),9))</f>
        <v/>
      </c>
      <c r="V2182" s="2" t="str">
        <f>IF(OR($B2182="",設定!$I$15="",設定!$I$15="独立"),"",IF($M2182="","　－　",IF($L2182="",IF(設定!$I$15="所・名","　－　・"&amp;$M2182,IF(設定!$I$15="所/名","　－　 / "&amp;$M2182,IF(設定!$I$15="(所)名","(　－　) "&amp;$M2182,IF(設定!$I$15="名・所",$M2182&amp;"・　－　",IF(設定!$I$15="名/所",$M2182&amp;" / 　－　",IF(設定!$I$15="名(所)",$M2182&amp;"(　－　)")))))),IF(設定!$I$15="所・名",INDEX(リスト!$S$2:$S$48,MATCH($L2182,リスト!$R$2:$R$48,0))&amp;"・"&amp;$M2182,IF(設定!$I$15="所/名",INDEX(リスト!$S$2:$S$48,MATCH($L2182,リスト!$R$2:$R$48,0))&amp;" / "&amp;$M2182,IF(設定!$I$15="(所)名","("&amp;INDEX(リスト!$S$2:$S$48,MATCH($L2182,リスト!$R$2:$R$48,0))&amp;") "&amp;$M2182,IF(設定!$I$15="名・所",$M2182&amp;"・"&amp;INDEX(リスト!$S$2:$S$48,MATCH($L2182,リスト!$R$2:$R$48,0)),IF(設定!$I$15="名/所",$M2182&amp;" / "&amp;INDEX(リスト!$S$2:$S$48,MATCH($L2182,リスト!$R$2:$R$48,0)),IF(設定!$I$15="名(所)",$M2182&amp;" ("&amp;INDEX(リスト!$S$2:$S$48,MATCH($L2182,リスト!$R$2:$R$48,0))&amp;")")))))))))</f>
        <v/>
      </c>
    </row>
    <row r="2183" spans="15:22" x14ac:dyDescent="0.4">
      <c r="O2183" s="2" t="str">
        <f>IFERROR(IF($B2183="","",INDEX(所属情報!$E:$E,MATCH($A2183,所属情報!$A:$A,0))),"")</f>
        <v/>
      </c>
      <c r="P2183" s="2" t="str">
        <f t="shared" si="102"/>
        <v/>
      </c>
      <c r="Q2183" s="2" t="str">
        <f t="shared" si="103"/>
        <v/>
      </c>
      <c r="R2183" s="2" t="str">
        <f t="shared" si="104"/>
        <v/>
      </c>
      <c r="S2183" s="2" t="str">
        <f>IFERROR(IF($F2183="","",INDEX(リスト!$C:$C,MATCH($F2183,リスト!$B:$B,0))),"")</f>
        <v/>
      </c>
      <c r="T2183" s="2" t="str">
        <f>IFERROR(IF($K2183="","",INDEX(リスト!$F:$F,MATCH($K2183,リスト!$E:$E,0))),"")</f>
        <v/>
      </c>
      <c r="U2183" s="2" t="str">
        <f>IF($B2183="","",RIGHT($G2183*1000+200+COUNTIF($G$2:$G2183,$G2183),9))</f>
        <v/>
      </c>
      <c r="V2183" s="2" t="str">
        <f>IF(OR($B2183="",設定!$I$15="",設定!$I$15="独立"),"",IF($M2183="","　－　",IF($L2183="",IF(設定!$I$15="所・名","　－　・"&amp;$M2183,IF(設定!$I$15="所/名","　－　 / "&amp;$M2183,IF(設定!$I$15="(所)名","(　－　) "&amp;$M2183,IF(設定!$I$15="名・所",$M2183&amp;"・　－　",IF(設定!$I$15="名/所",$M2183&amp;" / 　－　",IF(設定!$I$15="名(所)",$M2183&amp;"(　－　)")))))),IF(設定!$I$15="所・名",INDEX(リスト!$S$2:$S$48,MATCH($L2183,リスト!$R$2:$R$48,0))&amp;"・"&amp;$M2183,IF(設定!$I$15="所/名",INDEX(リスト!$S$2:$S$48,MATCH($L2183,リスト!$R$2:$R$48,0))&amp;" / "&amp;$M2183,IF(設定!$I$15="(所)名","("&amp;INDEX(リスト!$S$2:$S$48,MATCH($L2183,リスト!$R$2:$R$48,0))&amp;") "&amp;$M2183,IF(設定!$I$15="名・所",$M2183&amp;"・"&amp;INDEX(リスト!$S$2:$S$48,MATCH($L2183,リスト!$R$2:$R$48,0)),IF(設定!$I$15="名/所",$M2183&amp;" / "&amp;INDEX(リスト!$S$2:$S$48,MATCH($L2183,リスト!$R$2:$R$48,0)),IF(設定!$I$15="名(所)",$M2183&amp;" ("&amp;INDEX(リスト!$S$2:$S$48,MATCH($L2183,リスト!$R$2:$R$48,0))&amp;")")))))))))</f>
        <v/>
      </c>
    </row>
    <row r="2184" spans="15:22" x14ac:dyDescent="0.4">
      <c r="O2184" s="2" t="str">
        <f>IFERROR(IF($B2184="","",INDEX(所属情報!$E:$E,MATCH($A2184,所属情報!$A:$A,0))),"")</f>
        <v/>
      </c>
      <c r="P2184" s="2" t="str">
        <f t="shared" si="102"/>
        <v/>
      </c>
      <c r="Q2184" s="2" t="str">
        <f t="shared" si="103"/>
        <v/>
      </c>
      <c r="R2184" s="2" t="str">
        <f t="shared" si="104"/>
        <v/>
      </c>
      <c r="S2184" s="2" t="str">
        <f>IFERROR(IF($F2184="","",INDEX(リスト!$C:$C,MATCH($F2184,リスト!$B:$B,0))),"")</f>
        <v/>
      </c>
      <c r="T2184" s="2" t="str">
        <f>IFERROR(IF($K2184="","",INDEX(リスト!$F:$F,MATCH($K2184,リスト!$E:$E,0))),"")</f>
        <v/>
      </c>
      <c r="U2184" s="2" t="str">
        <f>IF($B2184="","",RIGHT($G2184*1000+200+COUNTIF($G$2:$G2184,$G2184),9))</f>
        <v/>
      </c>
      <c r="V2184" s="2" t="str">
        <f>IF(OR($B2184="",設定!$I$15="",設定!$I$15="独立"),"",IF($M2184="","　－　",IF($L2184="",IF(設定!$I$15="所・名","　－　・"&amp;$M2184,IF(設定!$I$15="所/名","　－　 / "&amp;$M2184,IF(設定!$I$15="(所)名","(　－　) "&amp;$M2184,IF(設定!$I$15="名・所",$M2184&amp;"・　－　",IF(設定!$I$15="名/所",$M2184&amp;" / 　－　",IF(設定!$I$15="名(所)",$M2184&amp;"(　－　)")))))),IF(設定!$I$15="所・名",INDEX(リスト!$S$2:$S$48,MATCH($L2184,リスト!$R$2:$R$48,0))&amp;"・"&amp;$M2184,IF(設定!$I$15="所/名",INDEX(リスト!$S$2:$S$48,MATCH($L2184,リスト!$R$2:$R$48,0))&amp;" / "&amp;$M2184,IF(設定!$I$15="(所)名","("&amp;INDEX(リスト!$S$2:$S$48,MATCH($L2184,リスト!$R$2:$R$48,0))&amp;") "&amp;$M2184,IF(設定!$I$15="名・所",$M2184&amp;"・"&amp;INDEX(リスト!$S$2:$S$48,MATCH($L2184,リスト!$R$2:$R$48,0)),IF(設定!$I$15="名/所",$M2184&amp;" / "&amp;INDEX(リスト!$S$2:$S$48,MATCH($L2184,リスト!$R$2:$R$48,0)),IF(設定!$I$15="名(所)",$M2184&amp;" ("&amp;INDEX(リスト!$S$2:$S$48,MATCH($L2184,リスト!$R$2:$R$48,0))&amp;")")))))))))</f>
        <v/>
      </c>
    </row>
    <row r="2185" spans="15:22" x14ac:dyDescent="0.4">
      <c r="O2185" s="2" t="str">
        <f>IFERROR(IF($B2185="","",INDEX(所属情報!$E:$E,MATCH($A2185,所属情報!$A:$A,0))),"")</f>
        <v/>
      </c>
      <c r="P2185" s="2" t="str">
        <f t="shared" si="102"/>
        <v/>
      </c>
      <c r="Q2185" s="2" t="str">
        <f t="shared" si="103"/>
        <v/>
      </c>
      <c r="R2185" s="2" t="str">
        <f t="shared" si="104"/>
        <v/>
      </c>
      <c r="S2185" s="2" t="str">
        <f>IFERROR(IF($F2185="","",INDEX(リスト!$C:$C,MATCH($F2185,リスト!$B:$B,0))),"")</f>
        <v/>
      </c>
      <c r="T2185" s="2" t="str">
        <f>IFERROR(IF($K2185="","",INDEX(リスト!$F:$F,MATCH($K2185,リスト!$E:$E,0))),"")</f>
        <v/>
      </c>
      <c r="U2185" s="2" t="str">
        <f>IF($B2185="","",RIGHT($G2185*1000+200+COUNTIF($G$2:$G2185,$G2185),9))</f>
        <v/>
      </c>
      <c r="V2185" s="2" t="str">
        <f>IF(OR($B2185="",設定!$I$15="",設定!$I$15="独立"),"",IF($M2185="","　－　",IF($L2185="",IF(設定!$I$15="所・名","　－　・"&amp;$M2185,IF(設定!$I$15="所/名","　－　 / "&amp;$M2185,IF(設定!$I$15="(所)名","(　－　) "&amp;$M2185,IF(設定!$I$15="名・所",$M2185&amp;"・　－　",IF(設定!$I$15="名/所",$M2185&amp;" / 　－　",IF(設定!$I$15="名(所)",$M2185&amp;"(　－　)")))))),IF(設定!$I$15="所・名",INDEX(リスト!$S$2:$S$48,MATCH($L2185,リスト!$R$2:$R$48,0))&amp;"・"&amp;$M2185,IF(設定!$I$15="所/名",INDEX(リスト!$S$2:$S$48,MATCH($L2185,リスト!$R$2:$R$48,0))&amp;" / "&amp;$M2185,IF(設定!$I$15="(所)名","("&amp;INDEX(リスト!$S$2:$S$48,MATCH($L2185,リスト!$R$2:$R$48,0))&amp;") "&amp;$M2185,IF(設定!$I$15="名・所",$M2185&amp;"・"&amp;INDEX(リスト!$S$2:$S$48,MATCH($L2185,リスト!$R$2:$R$48,0)),IF(設定!$I$15="名/所",$M2185&amp;" / "&amp;INDEX(リスト!$S$2:$S$48,MATCH($L2185,リスト!$R$2:$R$48,0)),IF(設定!$I$15="名(所)",$M2185&amp;" ("&amp;INDEX(リスト!$S$2:$S$48,MATCH($L2185,リスト!$R$2:$R$48,0))&amp;")")))))))))</f>
        <v/>
      </c>
    </row>
    <row r="2186" spans="15:22" x14ac:dyDescent="0.4">
      <c r="O2186" s="2" t="str">
        <f>IFERROR(IF($B2186="","",INDEX(所属情報!$E:$E,MATCH($A2186,所属情報!$A:$A,0))),"")</f>
        <v/>
      </c>
      <c r="P2186" s="2" t="str">
        <f t="shared" si="102"/>
        <v/>
      </c>
      <c r="Q2186" s="2" t="str">
        <f t="shared" si="103"/>
        <v/>
      </c>
      <c r="R2186" s="2" t="str">
        <f t="shared" si="104"/>
        <v/>
      </c>
      <c r="S2186" s="2" t="str">
        <f>IFERROR(IF($F2186="","",INDEX(リスト!$C:$C,MATCH($F2186,リスト!$B:$B,0))),"")</f>
        <v/>
      </c>
      <c r="T2186" s="2" t="str">
        <f>IFERROR(IF($K2186="","",INDEX(リスト!$F:$F,MATCH($K2186,リスト!$E:$E,0))),"")</f>
        <v/>
      </c>
      <c r="U2186" s="2" t="str">
        <f>IF($B2186="","",RIGHT($G2186*1000+200+COUNTIF($G$2:$G2186,$G2186),9))</f>
        <v/>
      </c>
      <c r="V2186" s="2" t="str">
        <f>IF(OR($B2186="",設定!$I$15="",設定!$I$15="独立"),"",IF($M2186="","　－　",IF($L2186="",IF(設定!$I$15="所・名","　－　・"&amp;$M2186,IF(設定!$I$15="所/名","　－　 / "&amp;$M2186,IF(設定!$I$15="(所)名","(　－　) "&amp;$M2186,IF(設定!$I$15="名・所",$M2186&amp;"・　－　",IF(設定!$I$15="名/所",$M2186&amp;" / 　－　",IF(設定!$I$15="名(所)",$M2186&amp;"(　－　)")))))),IF(設定!$I$15="所・名",INDEX(リスト!$S$2:$S$48,MATCH($L2186,リスト!$R$2:$R$48,0))&amp;"・"&amp;$M2186,IF(設定!$I$15="所/名",INDEX(リスト!$S$2:$S$48,MATCH($L2186,リスト!$R$2:$R$48,0))&amp;" / "&amp;$M2186,IF(設定!$I$15="(所)名","("&amp;INDEX(リスト!$S$2:$S$48,MATCH($L2186,リスト!$R$2:$R$48,0))&amp;") "&amp;$M2186,IF(設定!$I$15="名・所",$M2186&amp;"・"&amp;INDEX(リスト!$S$2:$S$48,MATCH($L2186,リスト!$R$2:$R$48,0)),IF(設定!$I$15="名/所",$M2186&amp;" / "&amp;INDEX(リスト!$S$2:$S$48,MATCH($L2186,リスト!$R$2:$R$48,0)),IF(設定!$I$15="名(所)",$M2186&amp;" ("&amp;INDEX(リスト!$S$2:$S$48,MATCH($L2186,リスト!$R$2:$R$48,0))&amp;")")))))))))</f>
        <v/>
      </c>
    </row>
    <row r="2187" spans="15:22" x14ac:dyDescent="0.4">
      <c r="O2187" s="2" t="str">
        <f>IFERROR(IF($B2187="","",INDEX(所属情報!$E:$E,MATCH($A2187,所属情報!$A:$A,0))),"")</f>
        <v/>
      </c>
      <c r="P2187" s="2" t="str">
        <f t="shared" si="102"/>
        <v/>
      </c>
      <c r="Q2187" s="2" t="str">
        <f t="shared" si="103"/>
        <v/>
      </c>
      <c r="R2187" s="2" t="str">
        <f t="shared" si="104"/>
        <v/>
      </c>
      <c r="S2187" s="2" t="str">
        <f>IFERROR(IF($F2187="","",INDEX(リスト!$C:$C,MATCH($F2187,リスト!$B:$B,0))),"")</f>
        <v/>
      </c>
      <c r="T2187" s="2" t="str">
        <f>IFERROR(IF($K2187="","",INDEX(リスト!$F:$F,MATCH($K2187,リスト!$E:$E,0))),"")</f>
        <v/>
      </c>
      <c r="U2187" s="2" t="str">
        <f>IF($B2187="","",RIGHT($G2187*1000+200+COUNTIF($G$2:$G2187,$G2187),9))</f>
        <v/>
      </c>
      <c r="V2187" s="2" t="str">
        <f>IF(OR($B2187="",設定!$I$15="",設定!$I$15="独立"),"",IF($M2187="","　－　",IF($L2187="",IF(設定!$I$15="所・名","　－　・"&amp;$M2187,IF(設定!$I$15="所/名","　－　 / "&amp;$M2187,IF(設定!$I$15="(所)名","(　－　) "&amp;$M2187,IF(設定!$I$15="名・所",$M2187&amp;"・　－　",IF(設定!$I$15="名/所",$M2187&amp;" / 　－　",IF(設定!$I$15="名(所)",$M2187&amp;"(　－　)")))))),IF(設定!$I$15="所・名",INDEX(リスト!$S$2:$S$48,MATCH($L2187,リスト!$R$2:$R$48,0))&amp;"・"&amp;$M2187,IF(設定!$I$15="所/名",INDEX(リスト!$S$2:$S$48,MATCH($L2187,リスト!$R$2:$R$48,0))&amp;" / "&amp;$M2187,IF(設定!$I$15="(所)名","("&amp;INDEX(リスト!$S$2:$S$48,MATCH($L2187,リスト!$R$2:$R$48,0))&amp;") "&amp;$M2187,IF(設定!$I$15="名・所",$M2187&amp;"・"&amp;INDEX(リスト!$S$2:$S$48,MATCH($L2187,リスト!$R$2:$R$48,0)),IF(設定!$I$15="名/所",$M2187&amp;" / "&amp;INDEX(リスト!$S$2:$S$48,MATCH($L2187,リスト!$R$2:$R$48,0)),IF(設定!$I$15="名(所)",$M2187&amp;" ("&amp;INDEX(リスト!$S$2:$S$48,MATCH($L2187,リスト!$R$2:$R$48,0))&amp;")")))))))))</f>
        <v/>
      </c>
    </row>
    <row r="2188" spans="15:22" x14ac:dyDescent="0.4">
      <c r="O2188" s="2" t="str">
        <f>IFERROR(IF($B2188="","",INDEX(所属情報!$E:$E,MATCH($A2188,所属情報!$A:$A,0))),"")</f>
        <v/>
      </c>
      <c r="P2188" s="2" t="str">
        <f t="shared" si="102"/>
        <v/>
      </c>
      <c r="Q2188" s="2" t="str">
        <f t="shared" si="103"/>
        <v/>
      </c>
      <c r="R2188" s="2" t="str">
        <f t="shared" si="104"/>
        <v/>
      </c>
      <c r="S2188" s="2" t="str">
        <f>IFERROR(IF($F2188="","",INDEX(リスト!$C:$C,MATCH($F2188,リスト!$B:$B,0))),"")</f>
        <v/>
      </c>
      <c r="T2188" s="2" t="str">
        <f>IFERROR(IF($K2188="","",INDEX(リスト!$F:$F,MATCH($K2188,リスト!$E:$E,0))),"")</f>
        <v/>
      </c>
      <c r="U2188" s="2" t="str">
        <f>IF($B2188="","",RIGHT($G2188*1000+200+COUNTIF($G$2:$G2188,$G2188),9))</f>
        <v/>
      </c>
      <c r="V2188" s="2" t="str">
        <f>IF(OR($B2188="",設定!$I$15="",設定!$I$15="独立"),"",IF($M2188="","　－　",IF($L2188="",IF(設定!$I$15="所・名","　－　・"&amp;$M2188,IF(設定!$I$15="所/名","　－　 / "&amp;$M2188,IF(設定!$I$15="(所)名","(　－　) "&amp;$M2188,IF(設定!$I$15="名・所",$M2188&amp;"・　－　",IF(設定!$I$15="名/所",$M2188&amp;" / 　－　",IF(設定!$I$15="名(所)",$M2188&amp;"(　－　)")))))),IF(設定!$I$15="所・名",INDEX(リスト!$S$2:$S$48,MATCH($L2188,リスト!$R$2:$R$48,0))&amp;"・"&amp;$M2188,IF(設定!$I$15="所/名",INDEX(リスト!$S$2:$S$48,MATCH($L2188,リスト!$R$2:$R$48,0))&amp;" / "&amp;$M2188,IF(設定!$I$15="(所)名","("&amp;INDEX(リスト!$S$2:$S$48,MATCH($L2188,リスト!$R$2:$R$48,0))&amp;") "&amp;$M2188,IF(設定!$I$15="名・所",$M2188&amp;"・"&amp;INDEX(リスト!$S$2:$S$48,MATCH($L2188,リスト!$R$2:$R$48,0)),IF(設定!$I$15="名/所",$M2188&amp;" / "&amp;INDEX(リスト!$S$2:$S$48,MATCH($L2188,リスト!$R$2:$R$48,0)),IF(設定!$I$15="名(所)",$M2188&amp;" ("&amp;INDEX(リスト!$S$2:$S$48,MATCH($L2188,リスト!$R$2:$R$48,0))&amp;")")))))))))</f>
        <v/>
      </c>
    </row>
    <row r="2189" spans="15:22" x14ac:dyDescent="0.4">
      <c r="O2189" s="2" t="str">
        <f>IFERROR(IF($B2189="","",INDEX(所属情報!$E:$E,MATCH($A2189,所属情報!$A:$A,0))),"")</f>
        <v/>
      </c>
      <c r="P2189" s="2" t="str">
        <f t="shared" si="102"/>
        <v/>
      </c>
      <c r="Q2189" s="2" t="str">
        <f t="shared" si="103"/>
        <v/>
      </c>
      <c r="R2189" s="2" t="str">
        <f t="shared" si="104"/>
        <v/>
      </c>
      <c r="S2189" s="2" t="str">
        <f>IFERROR(IF($F2189="","",INDEX(リスト!$C:$C,MATCH($F2189,リスト!$B:$B,0))),"")</f>
        <v/>
      </c>
      <c r="T2189" s="2" t="str">
        <f>IFERROR(IF($K2189="","",INDEX(リスト!$F:$F,MATCH($K2189,リスト!$E:$E,0))),"")</f>
        <v/>
      </c>
      <c r="U2189" s="2" t="str">
        <f>IF($B2189="","",RIGHT($G2189*1000+200+COUNTIF($G$2:$G2189,$G2189),9))</f>
        <v/>
      </c>
      <c r="V2189" s="2" t="str">
        <f>IF(OR($B2189="",設定!$I$15="",設定!$I$15="独立"),"",IF($M2189="","　－　",IF($L2189="",IF(設定!$I$15="所・名","　－　・"&amp;$M2189,IF(設定!$I$15="所/名","　－　 / "&amp;$M2189,IF(設定!$I$15="(所)名","(　－　) "&amp;$M2189,IF(設定!$I$15="名・所",$M2189&amp;"・　－　",IF(設定!$I$15="名/所",$M2189&amp;" / 　－　",IF(設定!$I$15="名(所)",$M2189&amp;"(　－　)")))))),IF(設定!$I$15="所・名",INDEX(リスト!$S$2:$S$48,MATCH($L2189,リスト!$R$2:$R$48,0))&amp;"・"&amp;$M2189,IF(設定!$I$15="所/名",INDEX(リスト!$S$2:$S$48,MATCH($L2189,リスト!$R$2:$R$48,0))&amp;" / "&amp;$M2189,IF(設定!$I$15="(所)名","("&amp;INDEX(リスト!$S$2:$S$48,MATCH($L2189,リスト!$R$2:$R$48,0))&amp;") "&amp;$M2189,IF(設定!$I$15="名・所",$M2189&amp;"・"&amp;INDEX(リスト!$S$2:$S$48,MATCH($L2189,リスト!$R$2:$R$48,0)),IF(設定!$I$15="名/所",$M2189&amp;" / "&amp;INDEX(リスト!$S$2:$S$48,MATCH($L2189,リスト!$R$2:$R$48,0)),IF(設定!$I$15="名(所)",$M2189&amp;" ("&amp;INDEX(リスト!$S$2:$S$48,MATCH($L2189,リスト!$R$2:$R$48,0))&amp;")")))))))))</f>
        <v/>
      </c>
    </row>
    <row r="2190" spans="15:22" x14ac:dyDescent="0.4">
      <c r="O2190" s="2" t="str">
        <f>IFERROR(IF($B2190="","",INDEX(所属情報!$E:$E,MATCH($A2190,所属情報!$A:$A,0))),"")</f>
        <v/>
      </c>
      <c r="P2190" s="2" t="str">
        <f t="shared" si="102"/>
        <v/>
      </c>
      <c r="Q2190" s="2" t="str">
        <f t="shared" si="103"/>
        <v/>
      </c>
      <c r="R2190" s="2" t="str">
        <f t="shared" si="104"/>
        <v/>
      </c>
      <c r="S2190" s="2" t="str">
        <f>IFERROR(IF($F2190="","",INDEX(リスト!$C:$C,MATCH($F2190,リスト!$B:$B,0))),"")</f>
        <v/>
      </c>
      <c r="T2190" s="2" t="str">
        <f>IFERROR(IF($K2190="","",INDEX(リスト!$F:$F,MATCH($K2190,リスト!$E:$E,0))),"")</f>
        <v/>
      </c>
      <c r="U2190" s="2" t="str">
        <f>IF($B2190="","",RIGHT($G2190*1000+200+COUNTIF($G$2:$G2190,$G2190),9))</f>
        <v/>
      </c>
      <c r="V2190" s="2" t="str">
        <f>IF(OR($B2190="",設定!$I$15="",設定!$I$15="独立"),"",IF($M2190="","　－　",IF($L2190="",IF(設定!$I$15="所・名","　－　・"&amp;$M2190,IF(設定!$I$15="所/名","　－　 / "&amp;$M2190,IF(設定!$I$15="(所)名","(　－　) "&amp;$M2190,IF(設定!$I$15="名・所",$M2190&amp;"・　－　",IF(設定!$I$15="名/所",$M2190&amp;" / 　－　",IF(設定!$I$15="名(所)",$M2190&amp;"(　－　)")))))),IF(設定!$I$15="所・名",INDEX(リスト!$S$2:$S$48,MATCH($L2190,リスト!$R$2:$R$48,0))&amp;"・"&amp;$M2190,IF(設定!$I$15="所/名",INDEX(リスト!$S$2:$S$48,MATCH($L2190,リスト!$R$2:$R$48,0))&amp;" / "&amp;$M2190,IF(設定!$I$15="(所)名","("&amp;INDEX(リスト!$S$2:$S$48,MATCH($L2190,リスト!$R$2:$R$48,0))&amp;") "&amp;$M2190,IF(設定!$I$15="名・所",$M2190&amp;"・"&amp;INDEX(リスト!$S$2:$S$48,MATCH($L2190,リスト!$R$2:$R$48,0)),IF(設定!$I$15="名/所",$M2190&amp;" / "&amp;INDEX(リスト!$S$2:$S$48,MATCH($L2190,リスト!$R$2:$R$48,0)),IF(設定!$I$15="名(所)",$M2190&amp;" ("&amp;INDEX(リスト!$S$2:$S$48,MATCH($L2190,リスト!$R$2:$R$48,0))&amp;")")))))))))</f>
        <v/>
      </c>
    </row>
    <row r="2191" spans="15:22" x14ac:dyDescent="0.4">
      <c r="O2191" s="2" t="str">
        <f>IFERROR(IF($B2191="","",INDEX(所属情報!$E:$E,MATCH($A2191,所属情報!$A:$A,0))),"")</f>
        <v/>
      </c>
      <c r="P2191" s="2" t="str">
        <f t="shared" si="102"/>
        <v/>
      </c>
      <c r="Q2191" s="2" t="str">
        <f t="shared" si="103"/>
        <v/>
      </c>
      <c r="R2191" s="2" t="str">
        <f t="shared" si="104"/>
        <v/>
      </c>
      <c r="S2191" s="2" t="str">
        <f>IFERROR(IF($F2191="","",INDEX(リスト!$C:$C,MATCH($F2191,リスト!$B:$B,0))),"")</f>
        <v/>
      </c>
      <c r="T2191" s="2" t="str">
        <f>IFERROR(IF($K2191="","",INDEX(リスト!$F:$F,MATCH($K2191,リスト!$E:$E,0))),"")</f>
        <v/>
      </c>
      <c r="U2191" s="2" t="str">
        <f>IF($B2191="","",RIGHT($G2191*1000+200+COUNTIF($G$2:$G2191,$G2191),9))</f>
        <v/>
      </c>
      <c r="V2191" s="2" t="str">
        <f>IF(OR($B2191="",設定!$I$15="",設定!$I$15="独立"),"",IF($M2191="","　－　",IF($L2191="",IF(設定!$I$15="所・名","　－　・"&amp;$M2191,IF(設定!$I$15="所/名","　－　 / "&amp;$M2191,IF(設定!$I$15="(所)名","(　－　) "&amp;$M2191,IF(設定!$I$15="名・所",$M2191&amp;"・　－　",IF(設定!$I$15="名/所",$M2191&amp;" / 　－　",IF(設定!$I$15="名(所)",$M2191&amp;"(　－　)")))))),IF(設定!$I$15="所・名",INDEX(リスト!$S$2:$S$48,MATCH($L2191,リスト!$R$2:$R$48,0))&amp;"・"&amp;$M2191,IF(設定!$I$15="所/名",INDEX(リスト!$S$2:$S$48,MATCH($L2191,リスト!$R$2:$R$48,0))&amp;" / "&amp;$M2191,IF(設定!$I$15="(所)名","("&amp;INDEX(リスト!$S$2:$S$48,MATCH($L2191,リスト!$R$2:$R$48,0))&amp;") "&amp;$M2191,IF(設定!$I$15="名・所",$M2191&amp;"・"&amp;INDEX(リスト!$S$2:$S$48,MATCH($L2191,リスト!$R$2:$R$48,0)),IF(設定!$I$15="名/所",$M2191&amp;" / "&amp;INDEX(リスト!$S$2:$S$48,MATCH($L2191,リスト!$R$2:$R$48,0)),IF(設定!$I$15="名(所)",$M2191&amp;" ("&amp;INDEX(リスト!$S$2:$S$48,MATCH($L2191,リスト!$R$2:$R$48,0))&amp;")")))))))))</f>
        <v/>
      </c>
    </row>
    <row r="2192" spans="15:22" x14ac:dyDescent="0.4">
      <c r="O2192" s="2" t="str">
        <f>IFERROR(IF($B2192="","",INDEX(所属情報!$E:$E,MATCH($A2192,所属情報!$A:$A,0))),"")</f>
        <v/>
      </c>
      <c r="P2192" s="2" t="str">
        <f t="shared" si="102"/>
        <v/>
      </c>
      <c r="Q2192" s="2" t="str">
        <f t="shared" si="103"/>
        <v/>
      </c>
      <c r="R2192" s="2" t="str">
        <f t="shared" si="104"/>
        <v/>
      </c>
      <c r="S2192" s="2" t="str">
        <f>IFERROR(IF($F2192="","",INDEX(リスト!$C:$C,MATCH($F2192,リスト!$B:$B,0))),"")</f>
        <v/>
      </c>
      <c r="T2192" s="2" t="str">
        <f>IFERROR(IF($K2192="","",INDEX(リスト!$F:$F,MATCH($K2192,リスト!$E:$E,0))),"")</f>
        <v/>
      </c>
      <c r="U2192" s="2" t="str">
        <f>IF($B2192="","",RIGHT($G2192*1000+200+COUNTIF($G$2:$G2192,$G2192),9))</f>
        <v/>
      </c>
      <c r="V2192" s="2" t="str">
        <f>IF(OR($B2192="",設定!$I$15="",設定!$I$15="独立"),"",IF($M2192="","　－　",IF($L2192="",IF(設定!$I$15="所・名","　－　・"&amp;$M2192,IF(設定!$I$15="所/名","　－　 / "&amp;$M2192,IF(設定!$I$15="(所)名","(　－　) "&amp;$M2192,IF(設定!$I$15="名・所",$M2192&amp;"・　－　",IF(設定!$I$15="名/所",$M2192&amp;" / 　－　",IF(設定!$I$15="名(所)",$M2192&amp;"(　－　)")))))),IF(設定!$I$15="所・名",INDEX(リスト!$S$2:$S$48,MATCH($L2192,リスト!$R$2:$R$48,0))&amp;"・"&amp;$M2192,IF(設定!$I$15="所/名",INDEX(リスト!$S$2:$S$48,MATCH($L2192,リスト!$R$2:$R$48,0))&amp;" / "&amp;$M2192,IF(設定!$I$15="(所)名","("&amp;INDEX(リスト!$S$2:$S$48,MATCH($L2192,リスト!$R$2:$R$48,0))&amp;") "&amp;$M2192,IF(設定!$I$15="名・所",$M2192&amp;"・"&amp;INDEX(リスト!$S$2:$S$48,MATCH($L2192,リスト!$R$2:$R$48,0)),IF(設定!$I$15="名/所",$M2192&amp;" / "&amp;INDEX(リスト!$S$2:$S$48,MATCH($L2192,リスト!$R$2:$R$48,0)),IF(設定!$I$15="名(所)",$M2192&amp;" ("&amp;INDEX(リスト!$S$2:$S$48,MATCH($L2192,リスト!$R$2:$R$48,0))&amp;")")))))))))</f>
        <v/>
      </c>
    </row>
    <row r="2193" spans="15:22" x14ac:dyDescent="0.4">
      <c r="O2193" s="2" t="str">
        <f>IFERROR(IF($B2193="","",INDEX(所属情報!$E:$E,MATCH($A2193,所属情報!$A:$A,0))),"")</f>
        <v/>
      </c>
      <c r="P2193" s="2" t="str">
        <f t="shared" si="102"/>
        <v/>
      </c>
      <c r="Q2193" s="2" t="str">
        <f t="shared" si="103"/>
        <v/>
      </c>
      <c r="R2193" s="2" t="str">
        <f t="shared" si="104"/>
        <v/>
      </c>
      <c r="S2193" s="2" t="str">
        <f>IFERROR(IF($F2193="","",INDEX(リスト!$C:$C,MATCH($F2193,リスト!$B:$B,0))),"")</f>
        <v/>
      </c>
      <c r="T2193" s="2" t="str">
        <f>IFERROR(IF($K2193="","",INDEX(リスト!$F:$F,MATCH($K2193,リスト!$E:$E,0))),"")</f>
        <v/>
      </c>
      <c r="U2193" s="2" t="str">
        <f>IF($B2193="","",RIGHT($G2193*1000+200+COUNTIF($G$2:$G2193,$G2193),9))</f>
        <v/>
      </c>
      <c r="V2193" s="2" t="str">
        <f>IF(OR($B2193="",設定!$I$15="",設定!$I$15="独立"),"",IF($M2193="","　－　",IF($L2193="",IF(設定!$I$15="所・名","　－　・"&amp;$M2193,IF(設定!$I$15="所/名","　－　 / "&amp;$M2193,IF(設定!$I$15="(所)名","(　－　) "&amp;$M2193,IF(設定!$I$15="名・所",$M2193&amp;"・　－　",IF(設定!$I$15="名/所",$M2193&amp;" / 　－　",IF(設定!$I$15="名(所)",$M2193&amp;"(　－　)")))))),IF(設定!$I$15="所・名",INDEX(リスト!$S$2:$S$48,MATCH($L2193,リスト!$R$2:$R$48,0))&amp;"・"&amp;$M2193,IF(設定!$I$15="所/名",INDEX(リスト!$S$2:$S$48,MATCH($L2193,リスト!$R$2:$R$48,0))&amp;" / "&amp;$M2193,IF(設定!$I$15="(所)名","("&amp;INDEX(リスト!$S$2:$S$48,MATCH($L2193,リスト!$R$2:$R$48,0))&amp;") "&amp;$M2193,IF(設定!$I$15="名・所",$M2193&amp;"・"&amp;INDEX(リスト!$S$2:$S$48,MATCH($L2193,リスト!$R$2:$R$48,0)),IF(設定!$I$15="名/所",$M2193&amp;" / "&amp;INDEX(リスト!$S$2:$S$48,MATCH($L2193,リスト!$R$2:$R$48,0)),IF(設定!$I$15="名(所)",$M2193&amp;" ("&amp;INDEX(リスト!$S$2:$S$48,MATCH($L2193,リスト!$R$2:$R$48,0))&amp;")")))))))))</f>
        <v/>
      </c>
    </row>
    <row r="2194" spans="15:22" x14ac:dyDescent="0.4">
      <c r="O2194" s="2" t="str">
        <f>IFERROR(IF($B2194="","",INDEX(所属情報!$E:$E,MATCH($A2194,所属情報!$A:$A,0))),"")</f>
        <v/>
      </c>
      <c r="P2194" s="2" t="str">
        <f t="shared" si="102"/>
        <v/>
      </c>
      <c r="Q2194" s="2" t="str">
        <f t="shared" si="103"/>
        <v/>
      </c>
      <c r="R2194" s="2" t="str">
        <f t="shared" si="104"/>
        <v/>
      </c>
      <c r="S2194" s="2" t="str">
        <f>IFERROR(IF($F2194="","",INDEX(リスト!$C:$C,MATCH($F2194,リスト!$B:$B,0))),"")</f>
        <v/>
      </c>
      <c r="T2194" s="2" t="str">
        <f>IFERROR(IF($K2194="","",INDEX(リスト!$F:$F,MATCH($K2194,リスト!$E:$E,0))),"")</f>
        <v/>
      </c>
      <c r="U2194" s="2" t="str">
        <f>IF($B2194="","",RIGHT($G2194*1000+200+COUNTIF($G$2:$G2194,$G2194),9))</f>
        <v/>
      </c>
      <c r="V2194" s="2" t="str">
        <f>IF(OR($B2194="",設定!$I$15="",設定!$I$15="独立"),"",IF($M2194="","　－　",IF($L2194="",IF(設定!$I$15="所・名","　－　・"&amp;$M2194,IF(設定!$I$15="所/名","　－　 / "&amp;$M2194,IF(設定!$I$15="(所)名","(　－　) "&amp;$M2194,IF(設定!$I$15="名・所",$M2194&amp;"・　－　",IF(設定!$I$15="名/所",$M2194&amp;" / 　－　",IF(設定!$I$15="名(所)",$M2194&amp;"(　－　)")))))),IF(設定!$I$15="所・名",INDEX(リスト!$S$2:$S$48,MATCH($L2194,リスト!$R$2:$R$48,0))&amp;"・"&amp;$M2194,IF(設定!$I$15="所/名",INDEX(リスト!$S$2:$S$48,MATCH($L2194,リスト!$R$2:$R$48,0))&amp;" / "&amp;$M2194,IF(設定!$I$15="(所)名","("&amp;INDEX(リスト!$S$2:$S$48,MATCH($L2194,リスト!$R$2:$R$48,0))&amp;") "&amp;$M2194,IF(設定!$I$15="名・所",$M2194&amp;"・"&amp;INDEX(リスト!$S$2:$S$48,MATCH($L2194,リスト!$R$2:$R$48,0)),IF(設定!$I$15="名/所",$M2194&amp;" / "&amp;INDEX(リスト!$S$2:$S$48,MATCH($L2194,リスト!$R$2:$R$48,0)),IF(設定!$I$15="名(所)",$M2194&amp;" ("&amp;INDEX(リスト!$S$2:$S$48,MATCH($L2194,リスト!$R$2:$R$48,0))&amp;")")))))))))</f>
        <v/>
      </c>
    </row>
    <row r="2195" spans="15:22" x14ac:dyDescent="0.4">
      <c r="O2195" s="2" t="str">
        <f>IFERROR(IF($B2195="","",INDEX(所属情報!$E:$E,MATCH($A2195,所属情報!$A:$A,0))),"")</f>
        <v/>
      </c>
      <c r="P2195" s="2" t="str">
        <f t="shared" si="102"/>
        <v/>
      </c>
      <c r="Q2195" s="2" t="str">
        <f t="shared" si="103"/>
        <v/>
      </c>
      <c r="R2195" s="2" t="str">
        <f t="shared" si="104"/>
        <v/>
      </c>
      <c r="S2195" s="2" t="str">
        <f>IFERROR(IF($F2195="","",INDEX(リスト!$C:$C,MATCH($F2195,リスト!$B:$B,0))),"")</f>
        <v/>
      </c>
      <c r="T2195" s="2" t="str">
        <f>IFERROR(IF($K2195="","",INDEX(リスト!$F:$F,MATCH($K2195,リスト!$E:$E,0))),"")</f>
        <v/>
      </c>
      <c r="U2195" s="2" t="str">
        <f>IF($B2195="","",RIGHT($G2195*1000+200+COUNTIF($G$2:$G2195,$G2195),9))</f>
        <v/>
      </c>
      <c r="V2195" s="2" t="str">
        <f>IF(OR($B2195="",設定!$I$15="",設定!$I$15="独立"),"",IF($M2195="","　－　",IF($L2195="",IF(設定!$I$15="所・名","　－　・"&amp;$M2195,IF(設定!$I$15="所/名","　－　 / "&amp;$M2195,IF(設定!$I$15="(所)名","(　－　) "&amp;$M2195,IF(設定!$I$15="名・所",$M2195&amp;"・　－　",IF(設定!$I$15="名/所",$M2195&amp;" / 　－　",IF(設定!$I$15="名(所)",$M2195&amp;"(　－　)")))))),IF(設定!$I$15="所・名",INDEX(リスト!$S$2:$S$48,MATCH($L2195,リスト!$R$2:$R$48,0))&amp;"・"&amp;$M2195,IF(設定!$I$15="所/名",INDEX(リスト!$S$2:$S$48,MATCH($L2195,リスト!$R$2:$R$48,0))&amp;" / "&amp;$M2195,IF(設定!$I$15="(所)名","("&amp;INDEX(リスト!$S$2:$S$48,MATCH($L2195,リスト!$R$2:$R$48,0))&amp;") "&amp;$M2195,IF(設定!$I$15="名・所",$M2195&amp;"・"&amp;INDEX(リスト!$S$2:$S$48,MATCH($L2195,リスト!$R$2:$R$48,0)),IF(設定!$I$15="名/所",$M2195&amp;" / "&amp;INDEX(リスト!$S$2:$S$48,MATCH($L2195,リスト!$R$2:$R$48,0)),IF(設定!$I$15="名(所)",$M2195&amp;" ("&amp;INDEX(リスト!$S$2:$S$48,MATCH($L2195,リスト!$R$2:$R$48,0))&amp;")")))))))))</f>
        <v/>
      </c>
    </row>
    <row r="2196" spans="15:22" x14ac:dyDescent="0.4">
      <c r="O2196" s="2" t="str">
        <f>IFERROR(IF($B2196="","",INDEX(所属情報!$E:$E,MATCH($A2196,所属情報!$A:$A,0))),"")</f>
        <v/>
      </c>
      <c r="P2196" s="2" t="str">
        <f t="shared" si="102"/>
        <v/>
      </c>
      <c r="Q2196" s="2" t="str">
        <f t="shared" si="103"/>
        <v/>
      </c>
      <c r="R2196" s="2" t="str">
        <f t="shared" si="104"/>
        <v/>
      </c>
      <c r="S2196" s="2" t="str">
        <f>IFERROR(IF($F2196="","",INDEX(リスト!$C:$C,MATCH($F2196,リスト!$B:$B,0))),"")</f>
        <v/>
      </c>
      <c r="T2196" s="2" t="str">
        <f>IFERROR(IF($K2196="","",INDEX(リスト!$F:$F,MATCH($K2196,リスト!$E:$E,0))),"")</f>
        <v/>
      </c>
      <c r="U2196" s="2" t="str">
        <f>IF($B2196="","",RIGHT($G2196*1000+200+COUNTIF($G$2:$G2196,$G2196),9))</f>
        <v/>
      </c>
      <c r="V2196" s="2" t="str">
        <f>IF(OR($B2196="",設定!$I$15="",設定!$I$15="独立"),"",IF($M2196="","　－　",IF($L2196="",IF(設定!$I$15="所・名","　－　・"&amp;$M2196,IF(設定!$I$15="所/名","　－　 / "&amp;$M2196,IF(設定!$I$15="(所)名","(　－　) "&amp;$M2196,IF(設定!$I$15="名・所",$M2196&amp;"・　－　",IF(設定!$I$15="名/所",$M2196&amp;" / 　－　",IF(設定!$I$15="名(所)",$M2196&amp;"(　－　)")))))),IF(設定!$I$15="所・名",INDEX(リスト!$S$2:$S$48,MATCH($L2196,リスト!$R$2:$R$48,0))&amp;"・"&amp;$M2196,IF(設定!$I$15="所/名",INDEX(リスト!$S$2:$S$48,MATCH($L2196,リスト!$R$2:$R$48,0))&amp;" / "&amp;$M2196,IF(設定!$I$15="(所)名","("&amp;INDEX(リスト!$S$2:$S$48,MATCH($L2196,リスト!$R$2:$R$48,0))&amp;") "&amp;$M2196,IF(設定!$I$15="名・所",$M2196&amp;"・"&amp;INDEX(リスト!$S$2:$S$48,MATCH($L2196,リスト!$R$2:$R$48,0)),IF(設定!$I$15="名/所",$M2196&amp;" / "&amp;INDEX(リスト!$S$2:$S$48,MATCH($L2196,リスト!$R$2:$R$48,0)),IF(設定!$I$15="名(所)",$M2196&amp;" ("&amp;INDEX(リスト!$S$2:$S$48,MATCH($L2196,リスト!$R$2:$R$48,0))&amp;")")))))))))</f>
        <v/>
      </c>
    </row>
    <row r="2197" spans="15:22" x14ac:dyDescent="0.4">
      <c r="O2197" s="2" t="str">
        <f>IFERROR(IF($B2197="","",INDEX(所属情報!$E:$E,MATCH($A2197,所属情報!$A:$A,0))),"")</f>
        <v/>
      </c>
      <c r="P2197" s="2" t="str">
        <f t="shared" si="102"/>
        <v/>
      </c>
      <c r="Q2197" s="2" t="str">
        <f t="shared" si="103"/>
        <v/>
      </c>
      <c r="R2197" s="2" t="str">
        <f t="shared" si="104"/>
        <v/>
      </c>
      <c r="S2197" s="2" t="str">
        <f>IFERROR(IF($F2197="","",INDEX(リスト!$C:$C,MATCH($F2197,リスト!$B:$B,0))),"")</f>
        <v/>
      </c>
      <c r="T2197" s="2" t="str">
        <f>IFERROR(IF($K2197="","",INDEX(リスト!$F:$F,MATCH($K2197,リスト!$E:$E,0))),"")</f>
        <v/>
      </c>
      <c r="U2197" s="2" t="str">
        <f>IF($B2197="","",RIGHT($G2197*1000+200+COUNTIF($G$2:$G2197,$G2197),9))</f>
        <v/>
      </c>
      <c r="V2197" s="2" t="str">
        <f>IF(OR($B2197="",設定!$I$15="",設定!$I$15="独立"),"",IF($M2197="","　－　",IF($L2197="",IF(設定!$I$15="所・名","　－　・"&amp;$M2197,IF(設定!$I$15="所/名","　－　 / "&amp;$M2197,IF(設定!$I$15="(所)名","(　－　) "&amp;$M2197,IF(設定!$I$15="名・所",$M2197&amp;"・　－　",IF(設定!$I$15="名/所",$M2197&amp;" / 　－　",IF(設定!$I$15="名(所)",$M2197&amp;"(　－　)")))))),IF(設定!$I$15="所・名",INDEX(リスト!$S$2:$S$48,MATCH($L2197,リスト!$R$2:$R$48,0))&amp;"・"&amp;$M2197,IF(設定!$I$15="所/名",INDEX(リスト!$S$2:$S$48,MATCH($L2197,リスト!$R$2:$R$48,0))&amp;" / "&amp;$M2197,IF(設定!$I$15="(所)名","("&amp;INDEX(リスト!$S$2:$S$48,MATCH($L2197,リスト!$R$2:$R$48,0))&amp;") "&amp;$M2197,IF(設定!$I$15="名・所",$M2197&amp;"・"&amp;INDEX(リスト!$S$2:$S$48,MATCH($L2197,リスト!$R$2:$R$48,0)),IF(設定!$I$15="名/所",$M2197&amp;" / "&amp;INDEX(リスト!$S$2:$S$48,MATCH($L2197,リスト!$R$2:$R$48,0)),IF(設定!$I$15="名(所)",$M2197&amp;" ("&amp;INDEX(リスト!$S$2:$S$48,MATCH($L2197,リスト!$R$2:$R$48,0))&amp;")")))))))))</f>
        <v/>
      </c>
    </row>
    <row r="2198" spans="15:22" x14ac:dyDescent="0.4">
      <c r="O2198" s="2" t="str">
        <f>IFERROR(IF($B2198="","",INDEX(所属情報!$E:$E,MATCH($A2198,所属情報!$A:$A,0))),"")</f>
        <v/>
      </c>
      <c r="P2198" s="2" t="str">
        <f t="shared" si="102"/>
        <v/>
      </c>
      <c r="Q2198" s="2" t="str">
        <f t="shared" si="103"/>
        <v/>
      </c>
      <c r="R2198" s="2" t="str">
        <f t="shared" si="104"/>
        <v/>
      </c>
      <c r="S2198" s="2" t="str">
        <f>IFERROR(IF($F2198="","",INDEX(リスト!$C:$C,MATCH($F2198,リスト!$B:$B,0))),"")</f>
        <v/>
      </c>
      <c r="T2198" s="2" t="str">
        <f>IFERROR(IF($K2198="","",INDEX(リスト!$F:$F,MATCH($K2198,リスト!$E:$E,0))),"")</f>
        <v/>
      </c>
      <c r="U2198" s="2" t="str">
        <f>IF($B2198="","",RIGHT($G2198*1000+200+COUNTIF($G$2:$G2198,$G2198),9))</f>
        <v/>
      </c>
      <c r="V2198" s="2" t="str">
        <f>IF(OR($B2198="",設定!$I$15="",設定!$I$15="独立"),"",IF($M2198="","　－　",IF($L2198="",IF(設定!$I$15="所・名","　－　・"&amp;$M2198,IF(設定!$I$15="所/名","　－　 / "&amp;$M2198,IF(設定!$I$15="(所)名","(　－　) "&amp;$M2198,IF(設定!$I$15="名・所",$M2198&amp;"・　－　",IF(設定!$I$15="名/所",$M2198&amp;" / 　－　",IF(設定!$I$15="名(所)",$M2198&amp;"(　－　)")))))),IF(設定!$I$15="所・名",INDEX(リスト!$S$2:$S$48,MATCH($L2198,リスト!$R$2:$R$48,0))&amp;"・"&amp;$M2198,IF(設定!$I$15="所/名",INDEX(リスト!$S$2:$S$48,MATCH($L2198,リスト!$R$2:$R$48,0))&amp;" / "&amp;$M2198,IF(設定!$I$15="(所)名","("&amp;INDEX(リスト!$S$2:$S$48,MATCH($L2198,リスト!$R$2:$R$48,0))&amp;") "&amp;$M2198,IF(設定!$I$15="名・所",$M2198&amp;"・"&amp;INDEX(リスト!$S$2:$S$48,MATCH($L2198,リスト!$R$2:$R$48,0)),IF(設定!$I$15="名/所",$M2198&amp;" / "&amp;INDEX(リスト!$S$2:$S$48,MATCH($L2198,リスト!$R$2:$R$48,0)),IF(設定!$I$15="名(所)",$M2198&amp;" ("&amp;INDEX(リスト!$S$2:$S$48,MATCH($L2198,リスト!$R$2:$R$48,0))&amp;")")))))))))</f>
        <v/>
      </c>
    </row>
    <row r="2199" spans="15:22" x14ac:dyDescent="0.4">
      <c r="O2199" s="2" t="str">
        <f>IFERROR(IF($B2199="","",INDEX(所属情報!$E:$E,MATCH($A2199,所属情報!$A:$A,0))),"")</f>
        <v/>
      </c>
      <c r="P2199" s="2" t="str">
        <f t="shared" si="102"/>
        <v/>
      </c>
      <c r="Q2199" s="2" t="str">
        <f t="shared" si="103"/>
        <v/>
      </c>
      <c r="R2199" s="2" t="str">
        <f t="shared" si="104"/>
        <v/>
      </c>
      <c r="S2199" s="2" t="str">
        <f>IFERROR(IF($F2199="","",INDEX(リスト!$C:$C,MATCH($F2199,リスト!$B:$B,0))),"")</f>
        <v/>
      </c>
      <c r="T2199" s="2" t="str">
        <f>IFERROR(IF($K2199="","",INDEX(リスト!$F:$F,MATCH($K2199,リスト!$E:$E,0))),"")</f>
        <v/>
      </c>
      <c r="U2199" s="2" t="str">
        <f>IF($B2199="","",RIGHT($G2199*1000+200+COUNTIF($G$2:$G2199,$G2199),9))</f>
        <v/>
      </c>
      <c r="V2199" s="2" t="str">
        <f>IF(OR($B2199="",設定!$I$15="",設定!$I$15="独立"),"",IF($M2199="","　－　",IF($L2199="",IF(設定!$I$15="所・名","　－　・"&amp;$M2199,IF(設定!$I$15="所/名","　－　 / "&amp;$M2199,IF(設定!$I$15="(所)名","(　－　) "&amp;$M2199,IF(設定!$I$15="名・所",$M2199&amp;"・　－　",IF(設定!$I$15="名/所",$M2199&amp;" / 　－　",IF(設定!$I$15="名(所)",$M2199&amp;"(　－　)")))))),IF(設定!$I$15="所・名",INDEX(リスト!$S$2:$S$48,MATCH($L2199,リスト!$R$2:$R$48,0))&amp;"・"&amp;$M2199,IF(設定!$I$15="所/名",INDEX(リスト!$S$2:$S$48,MATCH($L2199,リスト!$R$2:$R$48,0))&amp;" / "&amp;$M2199,IF(設定!$I$15="(所)名","("&amp;INDEX(リスト!$S$2:$S$48,MATCH($L2199,リスト!$R$2:$R$48,0))&amp;") "&amp;$M2199,IF(設定!$I$15="名・所",$M2199&amp;"・"&amp;INDEX(リスト!$S$2:$S$48,MATCH($L2199,リスト!$R$2:$R$48,0)),IF(設定!$I$15="名/所",$M2199&amp;" / "&amp;INDEX(リスト!$S$2:$S$48,MATCH($L2199,リスト!$R$2:$R$48,0)),IF(設定!$I$15="名(所)",$M2199&amp;" ("&amp;INDEX(リスト!$S$2:$S$48,MATCH($L2199,リスト!$R$2:$R$48,0))&amp;")")))))))))</f>
        <v/>
      </c>
    </row>
    <row r="2200" spans="15:22" x14ac:dyDescent="0.4">
      <c r="O2200" s="2" t="str">
        <f>IFERROR(IF($B2200="","",INDEX(所属情報!$E:$E,MATCH($A2200,所属情報!$A:$A,0))),"")</f>
        <v/>
      </c>
      <c r="P2200" s="2" t="str">
        <f t="shared" si="102"/>
        <v/>
      </c>
      <c r="Q2200" s="2" t="str">
        <f t="shared" si="103"/>
        <v/>
      </c>
      <c r="R2200" s="2" t="str">
        <f t="shared" si="104"/>
        <v/>
      </c>
      <c r="S2200" s="2" t="str">
        <f>IFERROR(IF($F2200="","",INDEX(リスト!$C:$C,MATCH($F2200,リスト!$B:$B,0))),"")</f>
        <v/>
      </c>
      <c r="T2200" s="2" t="str">
        <f>IFERROR(IF($K2200="","",INDEX(リスト!$F:$F,MATCH($K2200,リスト!$E:$E,0))),"")</f>
        <v/>
      </c>
      <c r="U2200" s="2" t="str">
        <f>IF($B2200="","",RIGHT($G2200*1000+200+COUNTIF($G$2:$G2200,$G2200),9))</f>
        <v/>
      </c>
      <c r="V2200" s="2" t="str">
        <f>IF(OR($B2200="",設定!$I$15="",設定!$I$15="独立"),"",IF($M2200="","　－　",IF($L2200="",IF(設定!$I$15="所・名","　－　・"&amp;$M2200,IF(設定!$I$15="所/名","　－　 / "&amp;$M2200,IF(設定!$I$15="(所)名","(　－　) "&amp;$M2200,IF(設定!$I$15="名・所",$M2200&amp;"・　－　",IF(設定!$I$15="名/所",$M2200&amp;" / 　－　",IF(設定!$I$15="名(所)",$M2200&amp;"(　－　)")))))),IF(設定!$I$15="所・名",INDEX(リスト!$S$2:$S$48,MATCH($L2200,リスト!$R$2:$R$48,0))&amp;"・"&amp;$M2200,IF(設定!$I$15="所/名",INDEX(リスト!$S$2:$S$48,MATCH($L2200,リスト!$R$2:$R$48,0))&amp;" / "&amp;$M2200,IF(設定!$I$15="(所)名","("&amp;INDEX(リスト!$S$2:$S$48,MATCH($L2200,リスト!$R$2:$R$48,0))&amp;") "&amp;$M2200,IF(設定!$I$15="名・所",$M2200&amp;"・"&amp;INDEX(リスト!$S$2:$S$48,MATCH($L2200,リスト!$R$2:$R$48,0)),IF(設定!$I$15="名/所",$M2200&amp;" / "&amp;INDEX(リスト!$S$2:$S$48,MATCH($L2200,リスト!$R$2:$R$48,0)),IF(設定!$I$15="名(所)",$M2200&amp;" ("&amp;INDEX(リスト!$S$2:$S$48,MATCH($L2200,リスト!$R$2:$R$48,0))&amp;")")))))))))</f>
        <v/>
      </c>
    </row>
    <row r="2201" spans="15:22" x14ac:dyDescent="0.4">
      <c r="O2201" s="2" t="str">
        <f>IFERROR(IF($B2201="","",INDEX(所属情報!$E:$E,MATCH($A2201,所属情報!$A:$A,0))),"")</f>
        <v/>
      </c>
      <c r="P2201" s="2" t="str">
        <f t="shared" si="102"/>
        <v/>
      </c>
      <c r="Q2201" s="2" t="str">
        <f t="shared" si="103"/>
        <v/>
      </c>
      <c r="R2201" s="2" t="str">
        <f t="shared" si="104"/>
        <v/>
      </c>
      <c r="S2201" s="2" t="str">
        <f>IFERROR(IF($F2201="","",INDEX(リスト!$C:$C,MATCH($F2201,リスト!$B:$B,0))),"")</f>
        <v/>
      </c>
      <c r="T2201" s="2" t="str">
        <f>IFERROR(IF($K2201="","",INDEX(リスト!$F:$F,MATCH($K2201,リスト!$E:$E,0))),"")</f>
        <v/>
      </c>
      <c r="U2201" s="2" t="str">
        <f>IF($B2201="","",RIGHT($G2201*1000+200+COUNTIF($G$2:$G2201,$G2201),9))</f>
        <v/>
      </c>
      <c r="V2201" s="2" t="str">
        <f>IF(OR($B2201="",設定!$I$15="",設定!$I$15="独立"),"",IF($M2201="","　－　",IF($L2201="",IF(設定!$I$15="所・名","　－　・"&amp;$M2201,IF(設定!$I$15="所/名","　－　 / "&amp;$M2201,IF(設定!$I$15="(所)名","(　－　) "&amp;$M2201,IF(設定!$I$15="名・所",$M2201&amp;"・　－　",IF(設定!$I$15="名/所",$M2201&amp;" / 　－　",IF(設定!$I$15="名(所)",$M2201&amp;"(　－　)")))))),IF(設定!$I$15="所・名",INDEX(リスト!$S$2:$S$48,MATCH($L2201,リスト!$R$2:$R$48,0))&amp;"・"&amp;$M2201,IF(設定!$I$15="所/名",INDEX(リスト!$S$2:$S$48,MATCH($L2201,リスト!$R$2:$R$48,0))&amp;" / "&amp;$M2201,IF(設定!$I$15="(所)名","("&amp;INDEX(リスト!$S$2:$S$48,MATCH($L2201,リスト!$R$2:$R$48,0))&amp;") "&amp;$M2201,IF(設定!$I$15="名・所",$M2201&amp;"・"&amp;INDEX(リスト!$S$2:$S$48,MATCH($L2201,リスト!$R$2:$R$48,0)),IF(設定!$I$15="名/所",$M2201&amp;" / "&amp;INDEX(リスト!$S$2:$S$48,MATCH($L2201,リスト!$R$2:$R$48,0)),IF(設定!$I$15="名(所)",$M2201&amp;" ("&amp;INDEX(リスト!$S$2:$S$48,MATCH($L2201,リスト!$R$2:$R$48,0))&amp;")")))))))))</f>
        <v/>
      </c>
    </row>
    <row r="2202" spans="15:22" x14ac:dyDescent="0.4">
      <c r="O2202" s="2" t="str">
        <f>IFERROR(IF($B2202="","",INDEX(所属情報!$E:$E,MATCH($A2202,所属情報!$A:$A,0))),"")</f>
        <v/>
      </c>
      <c r="P2202" s="2" t="str">
        <f t="shared" si="102"/>
        <v/>
      </c>
      <c r="Q2202" s="2" t="str">
        <f t="shared" si="103"/>
        <v/>
      </c>
      <c r="R2202" s="2" t="str">
        <f t="shared" si="104"/>
        <v/>
      </c>
      <c r="S2202" s="2" t="str">
        <f>IFERROR(IF($F2202="","",INDEX(リスト!$C:$C,MATCH($F2202,リスト!$B:$B,0))),"")</f>
        <v/>
      </c>
      <c r="T2202" s="2" t="str">
        <f>IFERROR(IF($K2202="","",INDEX(リスト!$F:$F,MATCH($K2202,リスト!$E:$E,0))),"")</f>
        <v/>
      </c>
      <c r="U2202" s="2" t="str">
        <f>IF($B2202="","",RIGHT($G2202*1000+200+COUNTIF($G$2:$G2202,$G2202),9))</f>
        <v/>
      </c>
      <c r="V2202" s="2" t="str">
        <f>IF(OR($B2202="",設定!$I$15="",設定!$I$15="独立"),"",IF($M2202="","　－　",IF($L2202="",IF(設定!$I$15="所・名","　－　・"&amp;$M2202,IF(設定!$I$15="所/名","　－　 / "&amp;$M2202,IF(設定!$I$15="(所)名","(　－　) "&amp;$M2202,IF(設定!$I$15="名・所",$M2202&amp;"・　－　",IF(設定!$I$15="名/所",$M2202&amp;" / 　－　",IF(設定!$I$15="名(所)",$M2202&amp;"(　－　)")))))),IF(設定!$I$15="所・名",INDEX(リスト!$S$2:$S$48,MATCH($L2202,リスト!$R$2:$R$48,0))&amp;"・"&amp;$M2202,IF(設定!$I$15="所/名",INDEX(リスト!$S$2:$S$48,MATCH($L2202,リスト!$R$2:$R$48,0))&amp;" / "&amp;$M2202,IF(設定!$I$15="(所)名","("&amp;INDEX(リスト!$S$2:$S$48,MATCH($L2202,リスト!$R$2:$R$48,0))&amp;") "&amp;$M2202,IF(設定!$I$15="名・所",$M2202&amp;"・"&amp;INDEX(リスト!$S$2:$S$48,MATCH($L2202,リスト!$R$2:$R$48,0)),IF(設定!$I$15="名/所",$M2202&amp;" / "&amp;INDEX(リスト!$S$2:$S$48,MATCH($L2202,リスト!$R$2:$R$48,0)),IF(設定!$I$15="名(所)",$M2202&amp;" ("&amp;INDEX(リスト!$S$2:$S$48,MATCH($L2202,リスト!$R$2:$R$48,0))&amp;")")))))))))</f>
        <v/>
      </c>
    </row>
    <row r="2203" spans="15:22" x14ac:dyDescent="0.4">
      <c r="O2203" s="2" t="str">
        <f>IFERROR(IF($B2203="","",INDEX(所属情報!$E:$E,MATCH($A2203,所属情報!$A:$A,0))),"")</f>
        <v/>
      </c>
      <c r="P2203" s="2" t="str">
        <f t="shared" si="102"/>
        <v/>
      </c>
      <c r="Q2203" s="2" t="str">
        <f t="shared" si="103"/>
        <v/>
      </c>
      <c r="R2203" s="2" t="str">
        <f t="shared" si="104"/>
        <v/>
      </c>
      <c r="S2203" s="2" t="str">
        <f>IFERROR(IF($F2203="","",INDEX(リスト!$C:$C,MATCH($F2203,リスト!$B:$B,0))),"")</f>
        <v/>
      </c>
      <c r="T2203" s="2" t="str">
        <f>IFERROR(IF($K2203="","",INDEX(リスト!$F:$F,MATCH($K2203,リスト!$E:$E,0))),"")</f>
        <v/>
      </c>
      <c r="U2203" s="2" t="str">
        <f>IF($B2203="","",RIGHT($G2203*1000+200+COUNTIF($G$2:$G2203,$G2203),9))</f>
        <v/>
      </c>
      <c r="V2203" s="2" t="str">
        <f>IF(OR($B2203="",設定!$I$15="",設定!$I$15="独立"),"",IF($M2203="","　－　",IF($L2203="",IF(設定!$I$15="所・名","　－　・"&amp;$M2203,IF(設定!$I$15="所/名","　－　 / "&amp;$M2203,IF(設定!$I$15="(所)名","(　－　) "&amp;$M2203,IF(設定!$I$15="名・所",$M2203&amp;"・　－　",IF(設定!$I$15="名/所",$M2203&amp;" / 　－　",IF(設定!$I$15="名(所)",$M2203&amp;"(　－　)")))))),IF(設定!$I$15="所・名",INDEX(リスト!$S$2:$S$48,MATCH($L2203,リスト!$R$2:$R$48,0))&amp;"・"&amp;$M2203,IF(設定!$I$15="所/名",INDEX(リスト!$S$2:$S$48,MATCH($L2203,リスト!$R$2:$R$48,0))&amp;" / "&amp;$M2203,IF(設定!$I$15="(所)名","("&amp;INDEX(リスト!$S$2:$S$48,MATCH($L2203,リスト!$R$2:$R$48,0))&amp;") "&amp;$M2203,IF(設定!$I$15="名・所",$M2203&amp;"・"&amp;INDEX(リスト!$S$2:$S$48,MATCH($L2203,リスト!$R$2:$R$48,0)),IF(設定!$I$15="名/所",$M2203&amp;" / "&amp;INDEX(リスト!$S$2:$S$48,MATCH($L2203,リスト!$R$2:$R$48,0)),IF(設定!$I$15="名(所)",$M2203&amp;" ("&amp;INDEX(リスト!$S$2:$S$48,MATCH($L2203,リスト!$R$2:$R$48,0))&amp;")")))))))))</f>
        <v/>
      </c>
    </row>
    <row r="2204" spans="15:22" x14ac:dyDescent="0.4">
      <c r="O2204" s="2" t="str">
        <f>IFERROR(IF($B2204="","",INDEX(所属情報!$E:$E,MATCH($A2204,所属情報!$A:$A,0))),"")</f>
        <v/>
      </c>
      <c r="P2204" s="2" t="str">
        <f t="shared" si="102"/>
        <v/>
      </c>
      <c r="Q2204" s="2" t="str">
        <f t="shared" si="103"/>
        <v/>
      </c>
      <c r="R2204" s="2" t="str">
        <f t="shared" si="104"/>
        <v/>
      </c>
      <c r="S2204" s="2" t="str">
        <f>IFERROR(IF($F2204="","",INDEX(リスト!$C:$C,MATCH($F2204,リスト!$B:$B,0))),"")</f>
        <v/>
      </c>
      <c r="T2204" s="2" t="str">
        <f>IFERROR(IF($K2204="","",INDEX(リスト!$F:$F,MATCH($K2204,リスト!$E:$E,0))),"")</f>
        <v/>
      </c>
      <c r="U2204" s="2" t="str">
        <f>IF($B2204="","",RIGHT($G2204*1000+200+COUNTIF($G$2:$G2204,$G2204),9))</f>
        <v/>
      </c>
      <c r="V2204" s="2" t="str">
        <f>IF(OR($B2204="",設定!$I$15="",設定!$I$15="独立"),"",IF($M2204="","　－　",IF($L2204="",IF(設定!$I$15="所・名","　－　・"&amp;$M2204,IF(設定!$I$15="所/名","　－　 / "&amp;$M2204,IF(設定!$I$15="(所)名","(　－　) "&amp;$M2204,IF(設定!$I$15="名・所",$M2204&amp;"・　－　",IF(設定!$I$15="名/所",$M2204&amp;" / 　－　",IF(設定!$I$15="名(所)",$M2204&amp;"(　－　)")))))),IF(設定!$I$15="所・名",INDEX(リスト!$S$2:$S$48,MATCH($L2204,リスト!$R$2:$R$48,0))&amp;"・"&amp;$M2204,IF(設定!$I$15="所/名",INDEX(リスト!$S$2:$S$48,MATCH($L2204,リスト!$R$2:$R$48,0))&amp;" / "&amp;$M2204,IF(設定!$I$15="(所)名","("&amp;INDEX(リスト!$S$2:$S$48,MATCH($L2204,リスト!$R$2:$R$48,0))&amp;") "&amp;$M2204,IF(設定!$I$15="名・所",$M2204&amp;"・"&amp;INDEX(リスト!$S$2:$S$48,MATCH($L2204,リスト!$R$2:$R$48,0)),IF(設定!$I$15="名/所",$M2204&amp;" / "&amp;INDEX(リスト!$S$2:$S$48,MATCH($L2204,リスト!$R$2:$R$48,0)),IF(設定!$I$15="名(所)",$M2204&amp;" ("&amp;INDEX(リスト!$S$2:$S$48,MATCH($L2204,リスト!$R$2:$R$48,0))&amp;")")))))))))</f>
        <v/>
      </c>
    </row>
    <row r="2205" spans="15:22" x14ac:dyDescent="0.4">
      <c r="O2205" s="2" t="str">
        <f>IFERROR(IF($B2205="","",INDEX(所属情報!$E:$E,MATCH($A2205,所属情報!$A:$A,0))),"")</f>
        <v/>
      </c>
      <c r="P2205" s="2" t="str">
        <f t="shared" si="102"/>
        <v/>
      </c>
      <c r="Q2205" s="2" t="str">
        <f t="shared" si="103"/>
        <v/>
      </c>
      <c r="R2205" s="2" t="str">
        <f t="shared" si="104"/>
        <v/>
      </c>
      <c r="S2205" s="2" t="str">
        <f>IFERROR(IF($F2205="","",INDEX(リスト!$C:$C,MATCH($F2205,リスト!$B:$B,0))),"")</f>
        <v/>
      </c>
      <c r="T2205" s="2" t="str">
        <f>IFERROR(IF($K2205="","",INDEX(リスト!$F:$F,MATCH($K2205,リスト!$E:$E,0))),"")</f>
        <v/>
      </c>
      <c r="U2205" s="2" t="str">
        <f>IF($B2205="","",RIGHT($G2205*1000+200+COUNTIF($G$2:$G2205,$G2205),9))</f>
        <v/>
      </c>
      <c r="V2205" s="2" t="str">
        <f>IF(OR($B2205="",設定!$I$15="",設定!$I$15="独立"),"",IF($M2205="","　－　",IF($L2205="",IF(設定!$I$15="所・名","　－　・"&amp;$M2205,IF(設定!$I$15="所/名","　－　 / "&amp;$M2205,IF(設定!$I$15="(所)名","(　－　) "&amp;$M2205,IF(設定!$I$15="名・所",$M2205&amp;"・　－　",IF(設定!$I$15="名/所",$M2205&amp;" / 　－　",IF(設定!$I$15="名(所)",$M2205&amp;"(　－　)")))))),IF(設定!$I$15="所・名",INDEX(リスト!$S$2:$S$48,MATCH($L2205,リスト!$R$2:$R$48,0))&amp;"・"&amp;$M2205,IF(設定!$I$15="所/名",INDEX(リスト!$S$2:$S$48,MATCH($L2205,リスト!$R$2:$R$48,0))&amp;" / "&amp;$M2205,IF(設定!$I$15="(所)名","("&amp;INDEX(リスト!$S$2:$S$48,MATCH($L2205,リスト!$R$2:$R$48,0))&amp;") "&amp;$M2205,IF(設定!$I$15="名・所",$M2205&amp;"・"&amp;INDEX(リスト!$S$2:$S$48,MATCH($L2205,リスト!$R$2:$R$48,0)),IF(設定!$I$15="名/所",$M2205&amp;" / "&amp;INDEX(リスト!$S$2:$S$48,MATCH($L2205,リスト!$R$2:$R$48,0)),IF(設定!$I$15="名(所)",$M2205&amp;" ("&amp;INDEX(リスト!$S$2:$S$48,MATCH($L2205,リスト!$R$2:$R$48,0))&amp;")")))))))))</f>
        <v/>
      </c>
    </row>
    <row r="2206" spans="15:22" x14ac:dyDescent="0.4">
      <c r="O2206" s="2" t="str">
        <f>IFERROR(IF($B2206="","",INDEX(所属情報!$E:$E,MATCH($A2206,所属情報!$A:$A,0))),"")</f>
        <v/>
      </c>
      <c r="P2206" s="2" t="str">
        <f t="shared" si="102"/>
        <v/>
      </c>
      <c r="Q2206" s="2" t="str">
        <f t="shared" si="103"/>
        <v/>
      </c>
      <c r="R2206" s="2" t="str">
        <f t="shared" si="104"/>
        <v/>
      </c>
      <c r="S2206" s="2" t="str">
        <f>IFERROR(IF($F2206="","",INDEX(リスト!$C:$C,MATCH($F2206,リスト!$B:$B,0))),"")</f>
        <v/>
      </c>
      <c r="T2206" s="2" t="str">
        <f>IFERROR(IF($K2206="","",INDEX(リスト!$F:$F,MATCH($K2206,リスト!$E:$E,0))),"")</f>
        <v/>
      </c>
      <c r="U2206" s="2" t="str">
        <f>IF($B2206="","",RIGHT($G2206*1000+200+COUNTIF($G$2:$G2206,$G2206),9))</f>
        <v/>
      </c>
      <c r="V2206" s="2" t="str">
        <f>IF(OR($B2206="",設定!$I$15="",設定!$I$15="独立"),"",IF($M2206="","　－　",IF($L2206="",IF(設定!$I$15="所・名","　－　・"&amp;$M2206,IF(設定!$I$15="所/名","　－　 / "&amp;$M2206,IF(設定!$I$15="(所)名","(　－　) "&amp;$M2206,IF(設定!$I$15="名・所",$M2206&amp;"・　－　",IF(設定!$I$15="名/所",$M2206&amp;" / 　－　",IF(設定!$I$15="名(所)",$M2206&amp;"(　－　)")))))),IF(設定!$I$15="所・名",INDEX(リスト!$S$2:$S$48,MATCH($L2206,リスト!$R$2:$R$48,0))&amp;"・"&amp;$M2206,IF(設定!$I$15="所/名",INDEX(リスト!$S$2:$S$48,MATCH($L2206,リスト!$R$2:$R$48,0))&amp;" / "&amp;$M2206,IF(設定!$I$15="(所)名","("&amp;INDEX(リスト!$S$2:$S$48,MATCH($L2206,リスト!$R$2:$R$48,0))&amp;") "&amp;$M2206,IF(設定!$I$15="名・所",$M2206&amp;"・"&amp;INDEX(リスト!$S$2:$S$48,MATCH($L2206,リスト!$R$2:$R$48,0)),IF(設定!$I$15="名/所",$M2206&amp;" / "&amp;INDEX(リスト!$S$2:$S$48,MATCH($L2206,リスト!$R$2:$R$48,0)),IF(設定!$I$15="名(所)",$M2206&amp;" ("&amp;INDEX(リスト!$S$2:$S$48,MATCH($L2206,リスト!$R$2:$R$48,0))&amp;")")))))))))</f>
        <v/>
      </c>
    </row>
    <row r="2207" spans="15:22" x14ac:dyDescent="0.4">
      <c r="O2207" s="2" t="str">
        <f>IFERROR(IF($B2207="","",INDEX(所属情報!$E:$E,MATCH($A2207,所属情報!$A:$A,0))),"")</f>
        <v/>
      </c>
      <c r="P2207" s="2" t="str">
        <f t="shared" si="102"/>
        <v/>
      </c>
      <c r="Q2207" s="2" t="str">
        <f t="shared" si="103"/>
        <v/>
      </c>
      <c r="R2207" s="2" t="str">
        <f t="shared" si="104"/>
        <v/>
      </c>
      <c r="S2207" s="2" t="str">
        <f>IFERROR(IF($F2207="","",INDEX(リスト!$C:$C,MATCH($F2207,リスト!$B:$B,0))),"")</f>
        <v/>
      </c>
      <c r="T2207" s="2" t="str">
        <f>IFERROR(IF($K2207="","",INDEX(リスト!$F:$F,MATCH($K2207,リスト!$E:$E,0))),"")</f>
        <v/>
      </c>
      <c r="U2207" s="2" t="str">
        <f>IF($B2207="","",RIGHT($G2207*1000+200+COUNTIF($G$2:$G2207,$G2207),9))</f>
        <v/>
      </c>
      <c r="V2207" s="2" t="str">
        <f>IF(OR($B2207="",設定!$I$15="",設定!$I$15="独立"),"",IF($M2207="","　－　",IF($L2207="",IF(設定!$I$15="所・名","　－　・"&amp;$M2207,IF(設定!$I$15="所/名","　－　 / "&amp;$M2207,IF(設定!$I$15="(所)名","(　－　) "&amp;$M2207,IF(設定!$I$15="名・所",$M2207&amp;"・　－　",IF(設定!$I$15="名/所",$M2207&amp;" / 　－　",IF(設定!$I$15="名(所)",$M2207&amp;"(　－　)")))))),IF(設定!$I$15="所・名",INDEX(リスト!$S$2:$S$48,MATCH($L2207,リスト!$R$2:$R$48,0))&amp;"・"&amp;$M2207,IF(設定!$I$15="所/名",INDEX(リスト!$S$2:$S$48,MATCH($L2207,リスト!$R$2:$R$48,0))&amp;" / "&amp;$M2207,IF(設定!$I$15="(所)名","("&amp;INDEX(リスト!$S$2:$S$48,MATCH($L2207,リスト!$R$2:$R$48,0))&amp;") "&amp;$M2207,IF(設定!$I$15="名・所",$M2207&amp;"・"&amp;INDEX(リスト!$S$2:$S$48,MATCH($L2207,リスト!$R$2:$R$48,0)),IF(設定!$I$15="名/所",$M2207&amp;" / "&amp;INDEX(リスト!$S$2:$S$48,MATCH($L2207,リスト!$R$2:$R$48,0)),IF(設定!$I$15="名(所)",$M2207&amp;" ("&amp;INDEX(リスト!$S$2:$S$48,MATCH($L2207,リスト!$R$2:$R$48,0))&amp;")")))))))))</f>
        <v/>
      </c>
    </row>
    <row r="2208" spans="15:22" x14ac:dyDescent="0.4">
      <c r="O2208" s="2" t="str">
        <f>IFERROR(IF($B2208="","",INDEX(所属情報!$E:$E,MATCH($A2208,所属情報!$A:$A,0))),"")</f>
        <v/>
      </c>
      <c r="P2208" s="2" t="str">
        <f t="shared" si="102"/>
        <v/>
      </c>
      <c r="Q2208" s="2" t="str">
        <f t="shared" si="103"/>
        <v/>
      </c>
      <c r="R2208" s="2" t="str">
        <f t="shared" si="104"/>
        <v/>
      </c>
      <c r="S2208" s="2" t="str">
        <f>IFERROR(IF($F2208="","",INDEX(リスト!$C:$C,MATCH($F2208,リスト!$B:$B,0))),"")</f>
        <v/>
      </c>
      <c r="T2208" s="2" t="str">
        <f>IFERROR(IF($K2208="","",INDEX(リスト!$F:$F,MATCH($K2208,リスト!$E:$E,0))),"")</f>
        <v/>
      </c>
      <c r="U2208" s="2" t="str">
        <f>IF($B2208="","",RIGHT($G2208*1000+200+COUNTIF($G$2:$G2208,$G2208),9))</f>
        <v/>
      </c>
      <c r="V2208" s="2" t="str">
        <f>IF(OR($B2208="",設定!$I$15="",設定!$I$15="独立"),"",IF($M2208="","　－　",IF($L2208="",IF(設定!$I$15="所・名","　－　・"&amp;$M2208,IF(設定!$I$15="所/名","　－　 / "&amp;$M2208,IF(設定!$I$15="(所)名","(　－　) "&amp;$M2208,IF(設定!$I$15="名・所",$M2208&amp;"・　－　",IF(設定!$I$15="名/所",$M2208&amp;" / 　－　",IF(設定!$I$15="名(所)",$M2208&amp;"(　－　)")))))),IF(設定!$I$15="所・名",INDEX(リスト!$S$2:$S$48,MATCH($L2208,リスト!$R$2:$R$48,0))&amp;"・"&amp;$M2208,IF(設定!$I$15="所/名",INDEX(リスト!$S$2:$S$48,MATCH($L2208,リスト!$R$2:$R$48,0))&amp;" / "&amp;$M2208,IF(設定!$I$15="(所)名","("&amp;INDEX(リスト!$S$2:$S$48,MATCH($L2208,リスト!$R$2:$R$48,0))&amp;") "&amp;$M2208,IF(設定!$I$15="名・所",$M2208&amp;"・"&amp;INDEX(リスト!$S$2:$S$48,MATCH($L2208,リスト!$R$2:$R$48,0)),IF(設定!$I$15="名/所",$M2208&amp;" / "&amp;INDEX(リスト!$S$2:$S$48,MATCH($L2208,リスト!$R$2:$R$48,0)),IF(設定!$I$15="名(所)",$M2208&amp;" ("&amp;INDEX(リスト!$S$2:$S$48,MATCH($L2208,リスト!$R$2:$R$48,0))&amp;")")))))))))</f>
        <v/>
      </c>
    </row>
    <row r="2209" spans="15:22" x14ac:dyDescent="0.4">
      <c r="O2209" s="2" t="str">
        <f>IFERROR(IF($B2209="","",INDEX(所属情報!$E:$E,MATCH($A2209,所属情報!$A:$A,0))),"")</f>
        <v/>
      </c>
      <c r="P2209" s="2" t="str">
        <f t="shared" si="102"/>
        <v/>
      </c>
      <c r="Q2209" s="2" t="str">
        <f t="shared" si="103"/>
        <v/>
      </c>
      <c r="R2209" s="2" t="str">
        <f t="shared" si="104"/>
        <v/>
      </c>
      <c r="S2209" s="2" t="str">
        <f>IFERROR(IF($F2209="","",INDEX(リスト!$C:$C,MATCH($F2209,リスト!$B:$B,0))),"")</f>
        <v/>
      </c>
      <c r="T2209" s="2" t="str">
        <f>IFERROR(IF($K2209="","",INDEX(リスト!$F:$F,MATCH($K2209,リスト!$E:$E,0))),"")</f>
        <v/>
      </c>
      <c r="U2209" s="2" t="str">
        <f>IF($B2209="","",RIGHT($G2209*1000+200+COUNTIF($G$2:$G2209,$G2209),9))</f>
        <v/>
      </c>
      <c r="V2209" s="2" t="str">
        <f>IF(OR($B2209="",設定!$I$15="",設定!$I$15="独立"),"",IF($M2209="","　－　",IF($L2209="",IF(設定!$I$15="所・名","　－　・"&amp;$M2209,IF(設定!$I$15="所/名","　－　 / "&amp;$M2209,IF(設定!$I$15="(所)名","(　－　) "&amp;$M2209,IF(設定!$I$15="名・所",$M2209&amp;"・　－　",IF(設定!$I$15="名/所",$M2209&amp;" / 　－　",IF(設定!$I$15="名(所)",$M2209&amp;"(　－　)")))))),IF(設定!$I$15="所・名",INDEX(リスト!$S$2:$S$48,MATCH($L2209,リスト!$R$2:$R$48,0))&amp;"・"&amp;$M2209,IF(設定!$I$15="所/名",INDEX(リスト!$S$2:$S$48,MATCH($L2209,リスト!$R$2:$R$48,0))&amp;" / "&amp;$M2209,IF(設定!$I$15="(所)名","("&amp;INDEX(リスト!$S$2:$S$48,MATCH($L2209,リスト!$R$2:$R$48,0))&amp;") "&amp;$M2209,IF(設定!$I$15="名・所",$M2209&amp;"・"&amp;INDEX(リスト!$S$2:$S$48,MATCH($L2209,リスト!$R$2:$R$48,0)),IF(設定!$I$15="名/所",$M2209&amp;" / "&amp;INDEX(リスト!$S$2:$S$48,MATCH($L2209,リスト!$R$2:$R$48,0)),IF(設定!$I$15="名(所)",$M2209&amp;" ("&amp;INDEX(リスト!$S$2:$S$48,MATCH($L2209,リスト!$R$2:$R$48,0))&amp;")")))))))))</f>
        <v/>
      </c>
    </row>
    <row r="2210" spans="15:22" x14ac:dyDescent="0.4">
      <c r="O2210" s="2" t="str">
        <f>IFERROR(IF($B2210="","",INDEX(所属情報!$E:$E,MATCH($A2210,所属情報!$A:$A,0))),"")</f>
        <v/>
      </c>
      <c r="P2210" s="2" t="str">
        <f t="shared" si="102"/>
        <v/>
      </c>
      <c r="Q2210" s="2" t="str">
        <f t="shared" si="103"/>
        <v/>
      </c>
      <c r="R2210" s="2" t="str">
        <f t="shared" si="104"/>
        <v/>
      </c>
      <c r="S2210" s="2" t="str">
        <f>IFERROR(IF($F2210="","",INDEX(リスト!$C:$C,MATCH($F2210,リスト!$B:$B,0))),"")</f>
        <v/>
      </c>
      <c r="T2210" s="2" t="str">
        <f>IFERROR(IF($K2210="","",INDEX(リスト!$F:$F,MATCH($K2210,リスト!$E:$E,0))),"")</f>
        <v/>
      </c>
      <c r="U2210" s="2" t="str">
        <f>IF($B2210="","",RIGHT($G2210*1000+200+COUNTIF($G$2:$G2210,$G2210),9))</f>
        <v/>
      </c>
      <c r="V2210" s="2" t="str">
        <f>IF(OR($B2210="",設定!$I$15="",設定!$I$15="独立"),"",IF($M2210="","　－　",IF($L2210="",IF(設定!$I$15="所・名","　－　・"&amp;$M2210,IF(設定!$I$15="所/名","　－　 / "&amp;$M2210,IF(設定!$I$15="(所)名","(　－　) "&amp;$M2210,IF(設定!$I$15="名・所",$M2210&amp;"・　－　",IF(設定!$I$15="名/所",$M2210&amp;" / 　－　",IF(設定!$I$15="名(所)",$M2210&amp;"(　－　)")))))),IF(設定!$I$15="所・名",INDEX(リスト!$S$2:$S$48,MATCH($L2210,リスト!$R$2:$R$48,0))&amp;"・"&amp;$M2210,IF(設定!$I$15="所/名",INDEX(リスト!$S$2:$S$48,MATCH($L2210,リスト!$R$2:$R$48,0))&amp;" / "&amp;$M2210,IF(設定!$I$15="(所)名","("&amp;INDEX(リスト!$S$2:$S$48,MATCH($L2210,リスト!$R$2:$R$48,0))&amp;") "&amp;$M2210,IF(設定!$I$15="名・所",$M2210&amp;"・"&amp;INDEX(リスト!$S$2:$S$48,MATCH($L2210,リスト!$R$2:$R$48,0)),IF(設定!$I$15="名/所",$M2210&amp;" / "&amp;INDEX(リスト!$S$2:$S$48,MATCH($L2210,リスト!$R$2:$R$48,0)),IF(設定!$I$15="名(所)",$M2210&amp;" ("&amp;INDEX(リスト!$S$2:$S$48,MATCH($L2210,リスト!$R$2:$R$48,0))&amp;")")))))))))</f>
        <v/>
      </c>
    </row>
    <row r="2211" spans="15:22" x14ac:dyDescent="0.4">
      <c r="O2211" s="2" t="str">
        <f>IFERROR(IF($B2211="","",INDEX(所属情報!$E:$E,MATCH($A2211,所属情報!$A:$A,0))),"")</f>
        <v/>
      </c>
      <c r="P2211" s="2" t="str">
        <f t="shared" si="102"/>
        <v/>
      </c>
      <c r="Q2211" s="2" t="str">
        <f t="shared" si="103"/>
        <v/>
      </c>
      <c r="R2211" s="2" t="str">
        <f t="shared" si="104"/>
        <v/>
      </c>
      <c r="S2211" s="2" t="str">
        <f>IFERROR(IF($F2211="","",INDEX(リスト!$C:$C,MATCH($F2211,リスト!$B:$B,0))),"")</f>
        <v/>
      </c>
      <c r="T2211" s="2" t="str">
        <f>IFERROR(IF($K2211="","",INDEX(リスト!$F:$F,MATCH($K2211,リスト!$E:$E,0))),"")</f>
        <v/>
      </c>
      <c r="U2211" s="2" t="str">
        <f>IF($B2211="","",RIGHT($G2211*1000+200+COUNTIF($G$2:$G2211,$G2211),9))</f>
        <v/>
      </c>
      <c r="V2211" s="2" t="str">
        <f>IF(OR($B2211="",設定!$I$15="",設定!$I$15="独立"),"",IF($M2211="","　－　",IF($L2211="",IF(設定!$I$15="所・名","　－　・"&amp;$M2211,IF(設定!$I$15="所/名","　－　 / "&amp;$M2211,IF(設定!$I$15="(所)名","(　－　) "&amp;$M2211,IF(設定!$I$15="名・所",$M2211&amp;"・　－　",IF(設定!$I$15="名/所",$M2211&amp;" / 　－　",IF(設定!$I$15="名(所)",$M2211&amp;"(　－　)")))))),IF(設定!$I$15="所・名",INDEX(リスト!$S$2:$S$48,MATCH($L2211,リスト!$R$2:$R$48,0))&amp;"・"&amp;$M2211,IF(設定!$I$15="所/名",INDEX(リスト!$S$2:$S$48,MATCH($L2211,リスト!$R$2:$R$48,0))&amp;" / "&amp;$M2211,IF(設定!$I$15="(所)名","("&amp;INDEX(リスト!$S$2:$S$48,MATCH($L2211,リスト!$R$2:$R$48,0))&amp;") "&amp;$M2211,IF(設定!$I$15="名・所",$M2211&amp;"・"&amp;INDEX(リスト!$S$2:$S$48,MATCH($L2211,リスト!$R$2:$R$48,0)),IF(設定!$I$15="名/所",$M2211&amp;" / "&amp;INDEX(リスト!$S$2:$S$48,MATCH($L2211,リスト!$R$2:$R$48,0)),IF(設定!$I$15="名(所)",$M2211&amp;" ("&amp;INDEX(リスト!$S$2:$S$48,MATCH($L2211,リスト!$R$2:$R$48,0))&amp;")")))))))))</f>
        <v/>
      </c>
    </row>
    <row r="2212" spans="15:22" x14ac:dyDescent="0.4">
      <c r="O2212" s="2" t="str">
        <f>IFERROR(IF($B2212="","",INDEX(所属情報!$E:$E,MATCH($A2212,所属情報!$A:$A,0))),"")</f>
        <v/>
      </c>
      <c r="P2212" s="2" t="str">
        <f t="shared" si="102"/>
        <v/>
      </c>
      <c r="Q2212" s="2" t="str">
        <f t="shared" si="103"/>
        <v/>
      </c>
      <c r="R2212" s="2" t="str">
        <f t="shared" si="104"/>
        <v/>
      </c>
      <c r="S2212" s="2" t="str">
        <f>IFERROR(IF($F2212="","",INDEX(リスト!$C:$C,MATCH($F2212,リスト!$B:$B,0))),"")</f>
        <v/>
      </c>
      <c r="T2212" s="2" t="str">
        <f>IFERROR(IF($K2212="","",INDEX(リスト!$F:$F,MATCH($K2212,リスト!$E:$E,0))),"")</f>
        <v/>
      </c>
      <c r="U2212" s="2" t="str">
        <f>IF($B2212="","",RIGHT($G2212*1000+200+COUNTIF($G$2:$G2212,$G2212),9))</f>
        <v/>
      </c>
      <c r="V2212" s="2" t="str">
        <f>IF(OR($B2212="",設定!$I$15="",設定!$I$15="独立"),"",IF($M2212="","　－　",IF($L2212="",IF(設定!$I$15="所・名","　－　・"&amp;$M2212,IF(設定!$I$15="所/名","　－　 / "&amp;$M2212,IF(設定!$I$15="(所)名","(　－　) "&amp;$M2212,IF(設定!$I$15="名・所",$M2212&amp;"・　－　",IF(設定!$I$15="名/所",$M2212&amp;" / 　－　",IF(設定!$I$15="名(所)",$M2212&amp;"(　－　)")))))),IF(設定!$I$15="所・名",INDEX(リスト!$S$2:$S$48,MATCH($L2212,リスト!$R$2:$R$48,0))&amp;"・"&amp;$M2212,IF(設定!$I$15="所/名",INDEX(リスト!$S$2:$S$48,MATCH($L2212,リスト!$R$2:$R$48,0))&amp;" / "&amp;$M2212,IF(設定!$I$15="(所)名","("&amp;INDEX(リスト!$S$2:$S$48,MATCH($L2212,リスト!$R$2:$R$48,0))&amp;") "&amp;$M2212,IF(設定!$I$15="名・所",$M2212&amp;"・"&amp;INDEX(リスト!$S$2:$S$48,MATCH($L2212,リスト!$R$2:$R$48,0)),IF(設定!$I$15="名/所",$M2212&amp;" / "&amp;INDEX(リスト!$S$2:$S$48,MATCH($L2212,リスト!$R$2:$R$48,0)),IF(設定!$I$15="名(所)",$M2212&amp;" ("&amp;INDEX(リスト!$S$2:$S$48,MATCH($L2212,リスト!$R$2:$R$48,0))&amp;")")))))))))</f>
        <v/>
      </c>
    </row>
    <row r="2213" spans="15:22" x14ac:dyDescent="0.4">
      <c r="O2213" s="2" t="str">
        <f>IFERROR(IF($B2213="","",INDEX(所属情報!$E:$E,MATCH($A2213,所属情報!$A:$A,0))),"")</f>
        <v/>
      </c>
      <c r="P2213" s="2" t="str">
        <f t="shared" si="102"/>
        <v/>
      </c>
      <c r="Q2213" s="2" t="str">
        <f t="shared" si="103"/>
        <v/>
      </c>
      <c r="R2213" s="2" t="str">
        <f t="shared" si="104"/>
        <v/>
      </c>
      <c r="S2213" s="2" t="str">
        <f>IFERROR(IF($F2213="","",INDEX(リスト!$C:$C,MATCH($F2213,リスト!$B:$B,0))),"")</f>
        <v/>
      </c>
      <c r="T2213" s="2" t="str">
        <f>IFERROR(IF($K2213="","",INDEX(リスト!$F:$F,MATCH($K2213,リスト!$E:$E,0))),"")</f>
        <v/>
      </c>
      <c r="U2213" s="2" t="str">
        <f>IF($B2213="","",RIGHT($G2213*1000+200+COUNTIF($G$2:$G2213,$G2213),9))</f>
        <v/>
      </c>
      <c r="V2213" s="2" t="str">
        <f>IF(OR($B2213="",設定!$I$15="",設定!$I$15="独立"),"",IF($M2213="","　－　",IF($L2213="",IF(設定!$I$15="所・名","　－　・"&amp;$M2213,IF(設定!$I$15="所/名","　－　 / "&amp;$M2213,IF(設定!$I$15="(所)名","(　－　) "&amp;$M2213,IF(設定!$I$15="名・所",$M2213&amp;"・　－　",IF(設定!$I$15="名/所",$M2213&amp;" / 　－　",IF(設定!$I$15="名(所)",$M2213&amp;"(　－　)")))))),IF(設定!$I$15="所・名",INDEX(リスト!$S$2:$S$48,MATCH($L2213,リスト!$R$2:$R$48,0))&amp;"・"&amp;$M2213,IF(設定!$I$15="所/名",INDEX(リスト!$S$2:$S$48,MATCH($L2213,リスト!$R$2:$R$48,0))&amp;" / "&amp;$M2213,IF(設定!$I$15="(所)名","("&amp;INDEX(リスト!$S$2:$S$48,MATCH($L2213,リスト!$R$2:$R$48,0))&amp;") "&amp;$M2213,IF(設定!$I$15="名・所",$M2213&amp;"・"&amp;INDEX(リスト!$S$2:$S$48,MATCH($L2213,リスト!$R$2:$R$48,0)),IF(設定!$I$15="名/所",$M2213&amp;" / "&amp;INDEX(リスト!$S$2:$S$48,MATCH($L2213,リスト!$R$2:$R$48,0)),IF(設定!$I$15="名(所)",$M2213&amp;" ("&amp;INDEX(リスト!$S$2:$S$48,MATCH($L2213,リスト!$R$2:$R$48,0))&amp;")")))))))))</f>
        <v/>
      </c>
    </row>
    <row r="2214" spans="15:22" x14ac:dyDescent="0.4">
      <c r="O2214" s="2" t="str">
        <f>IFERROR(IF($B2214="","",INDEX(所属情報!$E:$E,MATCH($A2214,所属情報!$A:$A,0))),"")</f>
        <v/>
      </c>
      <c r="P2214" s="2" t="str">
        <f t="shared" si="102"/>
        <v/>
      </c>
      <c r="Q2214" s="2" t="str">
        <f t="shared" si="103"/>
        <v/>
      </c>
      <c r="R2214" s="2" t="str">
        <f t="shared" si="104"/>
        <v/>
      </c>
      <c r="S2214" s="2" t="str">
        <f>IFERROR(IF($F2214="","",INDEX(リスト!$C:$C,MATCH($F2214,リスト!$B:$B,0))),"")</f>
        <v/>
      </c>
      <c r="T2214" s="2" t="str">
        <f>IFERROR(IF($K2214="","",INDEX(リスト!$F:$F,MATCH($K2214,リスト!$E:$E,0))),"")</f>
        <v/>
      </c>
      <c r="U2214" s="2" t="str">
        <f>IF($B2214="","",RIGHT($G2214*1000+200+COUNTIF($G$2:$G2214,$G2214),9))</f>
        <v/>
      </c>
      <c r="V2214" s="2" t="str">
        <f>IF(OR($B2214="",設定!$I$15="",設定!$I$15="独立"),"",IF($M2214="","　－　",IF($L2214="",IF(設定!$I$15="所・名","　－　・"&amp;$M2214,IF(設定!$I$15="所/名","　－　 / "&amp;$M2214,IF(設定!$I$15="(所)名","(　－　) "&amp;$M2214,IF(設定!$I$15="名・所",$M2214&amp;"・　－　",IF(設定!$I$15="名/所",$M2214&amp;" / 　－　",IF(設定!$I$15="名(所)",$M2214&amp;"(　－　)")))))),IF(設定!$I$15="所・名",INDEX(リスト!$S$2:$S$48,MATCH($L2214,リスト!$R$2:$R$48,0))&amp;"・"&amp;$M2214,IF(設定!$I$15="所/名",INDEX(リスト!$S$2:$S$48,MATCH($L2214,リスト!$R$2:$R$48,0))&amp;" / "&amp;$M2214,IF(設定!$I$15="(所)名","("&amp;INDEX(リスト!$S$2:$S$48,MATCH($L2214,リスト!$R$2:$R$48,0))&amp;") "&amp;$M2214,IF(設定!$I$15="名・所",$M2214&amp;"・"&amp;INDEX(リスト!$S$2:$S$48,MATCH($L2214,リスト!$R$2:$R$48,0)),IF(設定!$I$15="名/所",$M2214&amp;" / "&amp;INDEX(リスト!$S$2:$S$48,MATCH($L2214,リスト!$R$2:$R$48,0)),IF(設定!$I$15="名(所)",$M2214&amp;" ("&amp;INDEX(リスト!$S$2:$S$48,MATCH($L2214,リスト!$R$2:$R$48,0))&amp;")")))))))))</f>
        <v/>
      </c>
    </row>
    <row r="2215" spans="15:22" x14ac:dyDescent="0.4">
      <c r="O2215" s="2" t="str">
        <f>IFERROR(IF($B2215="","",INDEX(所属情報!$E:$E,MATCH($A2215,所属情報!$A:$A,0))),"")</f>
        <v/>
      </c>
      <c r="P2215" s="2" t="str">
        <f t="shared" si="102"/>
        <v/>
      </c>
      <c r="Q2215" s="2" t="str">
        <f t="shared" si="103"/>
        <v/>
      </c>
      <c r="R2215" s="2" t="str">
        <f t="shared" si="104"/>
        <v/>
      </c>
      <c r="S2215" s="2" t="str">
        <f>IFERROR(IF($F2215="","",INDEX(リスト!$C:$C,MATCH($F2215,リスト!$B:$B,0))),"")</f>
        <v/>
      </c>
      <c r="T2215" s="2" t="str">
        <f>IFERROR(IF($K2215="","",INDEX(リスト!$F:$F,MATCH($K2215,リスト!$E:$E,0))),"")</f>
        <v/>
      </c>
      <c r="U2215" s="2" t="str">
        <f>IF($B2215="","",RIGHT($G2215*1000+200+COUNTIF($G$2:$G2215,$G2215),9))</f>
        <v/>
      </c>
      <c r="V2215" s="2" t="str">
        <f>IF(OR($B2215="",設定!$I$15="",設定!$I$15="独立"),"",IF($M2215="","　－　",IF($L2215="",IF(設定!$I$15="所・名","　－　・"&amp;$M2215,IF(設定!$I$15="所/名","　－　 / "&amp;$M2215,IF(設定!$I$15="(所)名","(　－　) "&amp;$M2215,IF(設定!$I$15="名・所",$M2215&amp;"・　－　",IF(設定!$I$15="名/所",$M2215&amp;" / 　－　",IF(設定!$I$15="名(所)",$M2215&amp;"(　－　)")))))),IF(設定!$I$15="所・名",INDEX(リスト!$S$2:$S$48,MATCH($L2215,リスト!$R$2:$R$48,0))&amp;"・"&amp;$M2215,IF(設定!$I$15="所/名",INDEX(リスト!$S$2:$S$48,MATCH($L2215,リスト!$R$2:$R$48,0))&amp;" / "&amp;$M2215,IF(設定!$I$15="(所)名","("&amp;INDEX(リスト!$S$2:$S$48,MATCH($L2215,リスト!$R$2:$R$48,0))&amp;") "&amp;$M2215,IF(設定!$I$15="名・所",$M2215&amp;"・"&amp;INDEX(リスト!$S$2:$S$48,MATCH($L2215,リスト!$R$2:$R$48,0)),IF(設定!$I$15="名/所",$M2215&amp;" / "&amp;INDEX(リスト!$S$2:$S$48,MATCH($L2215,リスト!$R$2:$R$48,0)),IF(設定!$I$15="名(所)",$M2215&amp;" ("&amp;INDEX(リスト!$S$2:$S$48,MATCH($L2215,リスト!$R$2:$R$48,0))&amp;")")))))))))</f>
        <v/>
      </c>
    </row>
    <row r="2216" spans="15:22" x14ac:dyDescent="0.4">
      <c r="O2216" s="2" t="str">
        <f>IFERROR(IF($B2216="","",INDEX(所属情報!$E:$E,MATCH($A2216,所属情報!$A:$A,0))),"")</f>
        <v/>
      </c>
      <c r="P2216" s="2" t="str">
        <f t="shared" si="102"/>
        <v/>
      </c>
      <c r="Q2216" s="2" t="str">
        <f t="shared" si="103"/>
        <v/>
      </c>
      <c r="R2216" s="2" t="str">
        <f t="shared" si="104"/>
        <v/>
      </c>
      <c r="S2216" s="2" t="str">
        <f>IFERROR(IF($F2216="","",INDEX(リスト!$C:$C,MATCH($F2216,リスト!$B:$B,0))),"")</f>
        <v/>
      </c>
      <c r="T2216" s="2" t="str">
        <f>IFERROR(IF($K2216="","",INDEX(リスト!$F:$F,MATCH($K2216,リスト!$E:$E,0))),"")</f>
        <v/>
      </c>
      <c r="U2216" s="2" t="str">
        <f>IF($B2216="","",RIGHT($G2216*1000+200+COUNTIF($G$2:$G2216,$G2216),9))</f>
        <v/>
      </c>
      <c r="V2216" s="2" t="str">
        <f>IF(OR($B2216="",設定!$I$15="",設定!$I$15="独立"),"",IF($M2216="","　－　",IF($L2216="",IF(設定!$I$15="所・名","　－　・"&amp;$M2216,IF(設定!$I$15="所/名","　－　 / "&amp;$M2216,IF(設定!$I$15="(所)名","(　－　) "&amp;$M2216,IF(設定!$I$15="名・所",$M2216&amp;"・　－　",IF(設定!$I$15="名/所",$M2216&amp;" / 　－　",IF(設定!$I$15="名(所)",$M2216&amp;"(　－　)")))))),IF(設定!$I$15="所・名",INDEX(リスト!$S$2:$S$48,MATCH($L2216,リスト!$R$2:$R$48,0))&amp;"・"&amp;$M2216,IF(設定!$I$15="所/名",INDEX(リスト!$S$2:$S$48,MATCH($L2216,リスト!$R$2:$R$48,0))&amp;" / "&amp;$M2216,IF(設定!$I$15="(所)名","("&amp;INDEX(リスト!$S$2:$S$48,MATCH($L2216,リスト!$R$2:$R$48,0))&amp;") "&amp;$M2216,IF(設定!$I$15="名・所",$M2216&amp;"・"&amp;INDEX(リスト!$S$2:$S$48,MATCH($L2216,リスト!$R$2:$R$48,0)),IF(設定!$I$15="名/所",$M2216&amp;" / "&amp;INDEX(リスト!$S$2:$S$48,MATCH($L2216,リスト!$R$2:$R$48,0)),IF(設定!$I$15="名(所)",$M2216&amp;" ("&amp;INDEX(リスト!$S$2:$S$48,MATCH($L2216,リスト!$R$2:$R$48,0))&amp;")")))))))))</f>
        <v/>
      </c>
    </row>
    <row r="2217" spans="15:22" x14ac:dyDescent="0.4">
      <c r="O2217" s="2" t="str">
        <f>IFERROR(IF($B2217="","",INDEX(所属情報!$E:$E,MATCH($A2217,所属情報!$A:$A,0))),"")</f>
        <v/>
      </c>
      <c r="P2217" s="2" t="str">
        <f t="shared" si="102"/>
        <v/>
      </c>
      <c r="Q2217" s="2" t="str">
        <f t="shared" si="103"/>
        <v/>
      </c>
      <c r="R2217" s="2" t="str">
        <f t="shared" si="104"/>
        <v/>
      </c>
      <c r="S2217" s="2" t="str">
        <f>IFERROR(IF($F2217="","",INDEX(リスト!$C:$C,MATCH($F2217,リスト!$B:$B,0))),"")</f>
        <v/>
      </c>
      <c r="T2217" s="2" t="str">
        <f>IFERROR(IF($K2217="","",INDEX(リスト!$F:$F,MATCH($K2217,リスト!$E:$E,0))),"")</f>
        <v/>
      </c>
      <c r="U2217" s="2" t="str">
        <f>IF($B2217="","",RIGHT($G2217*1000+200+COUNTIF($G$2:$G2217,$G2217),9))</f>
        <v/>
      </c>
      <c r="V2217" s="2" t="str">
        <f>IF(OR($B2217="",設定!$I$15="",設定!$I$15="独立"),"",IF($M2217="","　－　",IF($L2217="",IF(設定!$I$15="所・名","　－　・"&amp;$M2217,IF(設定!$I$15="所/名","　－　 / "&amp;$M2217,IF(設定!$I$15="(所)名","(　－　) "&amp;$M2217,IF(設定!$I$15="名・所",$M2217&amp;"・　－　",IF(設定!$I$15="名/所",$M2217&amp;" / 　－　",IF(設定!$I$15="名(所)",$M2217&amp;"(　－　)")))))),IF(設定!$I$15="所・名",INDEX(リスト!$S$2:$S$48,MATCH($L2217,リスト!$R$2:$R$48,0))&amp;"・"&amp;$M2217,IF(設定!$I$15="所/名",INDEX(リスト!$S$2:$S$48,MATCH($L2217,リスト!$R$2:$R$48,0))&amp;" / "&amp;$M2217,IF(設定!$I$15="(所)名","("&amp;INDEX(リスト!$S$2:$S$48,MATCH($L2217,リスト!$R$2:$R$48,0))&amp;") "&amp;$M2217,IF(設定!$I$15="名・所",$M2217&amp;"・"&amp;INDEX(リスト!$S$2:$S$48,MATCH($L2217,リスト!$R$2:$R$48,0)),IF(設定!$I$15="名/所",$M2217&amp;" / "&amp;INDEX(リスト!$S$2:$S$48,MATCH($L2217,リスト!$R$2:$R$48,0)),IF(設定!$I$15="名(所)",$M2217&amp;" ("&amp;INDEX(リスト!$S$2:$S$48,MATCH($L2217,リスト!$R$2:$R$48,0))&amp;")")))))))))</f>
        <v/>
      </c>
    </row>
    <row r="2218" spans="15:22" x14ac:dyDescent="0.4">
      <c r="O2218" s="2" t="str">
        <f>IFERROR(IF($B2218="","",INDEX(所属情報!$E:$E,MATCH($A2218,所属情報!$A:$A,0))),"")</f>
        <v/>
      </c>
      <c r="P2218" s="2" t="str">
        <f t="shared" si="102"/>
        <v/>
      </c>
      <c r="Q2218" s="2" t="str">
        <f t="shared" si="103"/>
        <v/>
      </c>
      <c r="R2218" s="2" t="str">
        <f t="shared" si="104"/>
        <v/>
      </c>
      <c r="S2218" s="2" t="str">
        <f>IFERROR(IF($F2218="","",INDEX(リスト!$C:$C,MATCH($F2218,リスト!$B:$B,0))),"")</f>
        <v/>
      </c>
      <c r="T2218" s="2" t="str">
        <f>IFERROR(IF($K2218="","",INDEX(リスト!$F:$F,MATCH($K2218,リスト!$E:$E,0))),"")</f>
        <v/>
      </c>
      <c r="U2218" s="2" t="str">
        <f>IF($B2218="","",RIGHT($G2218*1000+200+COUNTIF($G$2:$G2218,$G2218),9))</f>
        <v/>
      </c>
      <c r="V2218" s="2" t="str">
        <f>IF(OR($B2218="",設定!$I$15="",設定!$I$15="独立"),"",IF($M2218="","　－　",IF($L2218="",IF(設定!$I$15="所・名","　－　・"&amp;$M2218,IF(設定!$I$15="所/名","　－　 / "&amp;$M2218,IF(設定!$I$15="(所)名","(　－　) "&amp;$M2218,IF(設定!$I$15="名・所",$M2218&amp;"・　－　",IF(設定!$I$15="名/所",$M2218&amp;" / 　－　",IF(設定!$I$15="名(所)",$M2218&amp;"(　－　)")))))),IF(設定!$I$15="所・名",INDEX(リスト!$S$2:$S$48,MATCH($L2218,リスト!$R$2:$R$48,0))&amp;"・"&amp;$M2218,IF(設定!$I$15="所/名",INDEX(リスト!$S$2:$S$48,MATCH($L2218,リスト!$R$2:$R$48,0))&amp;" / "&amp;$M2218,IF(設定!$I$15="(所)名","("&amp;INDEX(リスト!$S$2:$S$48,MATCH($L2218,リスト!$R$2:$R$48,0))&amp;") "&amp;$M2218,IF(設定!$I$15="名・所",$M2218&amp;"・"&amp;INDEX(リスト!$S$2:$S$48,MATCH($L2218,リスト!$R$2:$R$48,0)),IF(設定!$I$15="名/所",$M2218&amp;" / "&amp;INDEX(リスト!$S$2:$S$48,MATCH($L2218,リスト!$R$2:$R$48,0)),IF(設定!$I$15="名(所)",$M2218&amp;" ("&amp;INDEX(リスト!$S$2:$S$48,MATCH($L2218,リスト!$R$2:$R$48,0))&amp;")")))))))))</f>
        <v/>
      </c>
    </row>
    <row r="2219" spans="15:22" x14ac:dyDescent="0.4">
      <c r="O2219" s="2" t="str">
        <f>IFERROR(IF($B2219="","",INDEX(所属情報!$E:$E,MATCH($A2219,所属情報!$A:$A,0))),"")</f>
        <v/>
      </c>
      <c r="P2219" s="2" t="str">
        <f t="shared" si="102"/>
        <v/>
      </c>
      <c r="Q2219" s="2" t="str">
        <f t="shared" si="103"/>
        <v/>
      </c>
      <c r="R2219" s="2" t="str">
        <f t="shared" si="104"/>
        <v/>
      </c>
      <c r="S2219" s="2" t="str">
        <f>IFERROR(IF($F2219="","",INDEX(リスト!$C:$C,MATCH($F2219,リスト!$B:$B,0))),"")</f>
        <v/>
      </c>
      <c r="T2219" s="2" t="str">
        <f>IFERROR(IF($K2219="","",INDEX(リスト!$F:$F,MATCH($K2219,リスト!$E:$E,0))),"")</f>
        <v/>
      </c>
      <c r="U2219" s="2" t="str">
        <f>IF($B2219="","",RIGHT($G2219*1000+200+COUNTIF($G$2:$G2219,$G2219),9))</f>
        <v/>
      </c>
      <c r="V2219" s="2" t="str">
        <f>IF(OR($B2219="",設定!$I$15="",設定!$I$15="独立"),"",IF($M2219="","　－　",IF($L2219="",IF(設定!$I$15="所・名","　－　・"&amp;$M2219,IF(設定!$I$15="所/名","　－　 / "&amp;$M2219,IF(設定!$I$15="(所)名","(　－　) "&amp;$M2219,IF(設定!$I$15="名・所",$M2219&amp;"・　－　",IF(設定!$I$15="名/所",$M2219&amp;" / 　－　",IF(設定!$I$15="名(所)",$M2219&amp;"(　－　)")))))),IF(設定!$I$15="所・名",INDEX(リスト!$S$2:$S$48,MATCH($L2219,リスト!$R$2:$R$48,0))&amp;"・"&amp;$M2219,IF(設定!$I$15="所/名",INDEX(リスト!$S$2:$S$48,MATCH($L2219,リスト!$R$2:$R$48,0))&amp;" / "&amp;$M2219,IF(設定!$I$15="(所)名","("&amp;INDEX(リスト!$S$2:$S$48,MATCH($L2219,リスト!$R$2:$R$48,0))&amp;") "&amp;$M2219,IF(設定!$I$15="名・所",$M2219&amp;"・"&amp;INDEX(リスト!$S$2:$S$48,MATCH($L2219,リスト!$R$2:$R$48,0)),IF(設定!$I$15="名/所",$M2219&amp;" / "&amp;INDEX(リスト!$S$2:$S$48,MATCH($L2219,リスト!$R$2:$R$48,0)),IF(設定!$I$15="名(所)",$M2219&amp;" ("&amp;INDEX(リスト!$S$2:$S$48,MATCH($L2219,リスト!$R$2:$R$48,0))&amp;")")))))))))</f>
        <v/>
      </c>
    </row>
    <row r="2220" spans="15:22" x14ac:dyDescent="0.4">
      <c r="O2220" s="2" t="str">
        <f>IFERROR(IF($B2220="","",INDEX(所属情報!$E:$E,MATCH($A2220,所属情報!$A:$A,0))),"")</f>
        <v/>
      </c>
      <c r="P2220" s="2" t="str">
        <f t="shared" si="102"/>
        <v/>
      </c>
      <c r="Q2220" s="2" t="str">
        <f t="shared" si="103"/>
        <v/>
      </c>
      <c r="R2220" s="2" t="str">
        <f t="shared" si="104"/>
        <v/>
      </c>
      <c r="S2220" s="2" t="str">
        <f>IFERROR(IF($F2220="","",INDEX(リスト!$C:$C,MATCH($F2220,リスト!$B:$B,0))),"")</f>
        <v/>
      </c>
      <c r="T2220" s="2" t="str">
        <f>IFERROR(IF($K2220="","",INDEX(リスト!$F:$F,MATCH($K2220,リスト!$E:$E,0))),"")</f>
        <v/>
      </c>
      <c r="U2220" s="2" t="str">
        <f>IF($B2220="","",RIGHT($G2220*1000+200+COUNTIF($G$2:$G2220,$G2220),9))</f>
        <v/>
      </c>
      <c r="V2220" s="2" t="str">
        <f>IF(OR($B2220="",設定!$I$15="",設定!$I$15="独立"),"",IF($M2220="","　－　",IF($L2220="",IF(設定!$I$15="所・名","　－　・"&amp;$M2220,IF(設定!$I$15="所/名","　－　 / "&amp;$M2220,IF(設定!$I$15="(所)名","(　－　) "&amp;$M2220,IF(設定!$I$15="名・所",$M2220&amp;"・　－　",IF(設定!$I$15="名/所",$M2220&amp;" / 　－　",IF(設定!$I$15="名(所)",$M2220&amp;"(　－　)")))))),IF(設定!$I$15="所・名",INDEX(リスト!$S$2:$S$48,MATCH($L2220,リスト!$R$2:$R$48,0))&amp;"・"&amp;$M2220,IF(設定!$I$15="所/名",INDEX(リスト!$S$2:$S$48,MATCH($L2220,リスト!$R$2:$R$48,0))&amp;" / "&amp;$M2220,IF(設定!$I$15="(所)名","("&amp;INDEX(リスト!$S$2:$S$48,MATCH($L2220,リスト!$R$2:$R$48,0))&amp;") "&amp;$M2220,IF(設定!$I$15="名・所",$M2220&amp;"・"&amp;INDEX(リスト!$S$2:$S$48,MATCH($L2220,リスト!$R$2:$R$48,0)),IF(設定!$I$15="名/所",$M2220&amp;" / "&amp;INDEX(リスト!$S$2:$S$48,MATCH($L2220,リスト!$R$2:$R$48,0)),IF(設定!$I$15="名(所)",$M2220&amp;" ("&amp;INDEX(リスト!$S$2:$S$48,MATCH($L2220,リスト!$R$2:$R$48,0))&amp;")")))))))))</f>
        <v/>
      </c>
    </row>
    <row r="2221" spans="15:22" x14ac:dyDescent="0.4">
      <c r="O2221" s="2" t="str">
        <f>IFERROR(IF($B2221="","",INDEX(所属情報!$E:$E,MATCH($A2221,所属情報!$A:$A,0))),"")</f>
        <v/>
      </c>
      <c r="P2221" s="2" t="str">
        <f t="shared" si="102"/>
        <v/>
      </c>
      <c r="Q2221" s="2" t="str">
        <f t="shared" si="103"/>
        <v/>
      </c>
      <c r="R2221" s="2" t="str">
        <f t="shared" si="104"/>
        <v/>
      </c>
      <c r="S2221" s="2" t="str">
        <f>IFERROR(IF($F2221="","",INDEX(リスト!$C:$C,MATCH($F2221,リスト!$B:$B,0))),"")</f>
        <v/>
      </c>
      <c r="T2221" s="2" t="str">
        <f>IFERROR(IF($K2221="","",INDEX(リスト!$F:$F,MATCH($K2221,リスト!$E:$E,0))),"")</f>
        <v/>
      </c>
      <c r="U2221" s="2" t="str">
        <f>IF($B2221="","",RIGHT($G2221*1000+200+COUNTIF($G$2:$G2221,$G2221),9))</f>
        <v/>
      </c>
      <c r="V2221" s="2" t="str">
        <f>IF(OR($B2221="",設定!$I$15="",設定!$I$15="独立"),"",IF($M2221="","　－　",IF($L2221="",IF(設定!$I$15="所・名","　－　・"&amp;$M2221,IF(設定!$I$15="所/名","　－　 / "&amp;$M2221,IF(設定!$I$15="(所)名","(　－　) "&amp;$M2221,IF(設定!$I$15="名・所",$M2221&amp;"・　－　",IF(設定!$I$15="名/所",$M2221&amp;" / 　－　",IF(設定!$I$15="名(所)",$M2221&amp;"(　－　)")))))),IF(設定!$I$15="所・名",INDEX(リスト!$S$2:$S$48,MATCH($L2221,リスト!$R$2:$R$48,0))&amp;"・"&amp;$M2221,IF(設定!$I$15="所/名",INDEX(リスト!$S$2:$S$48,MATCH($L2221,リスト!$R$2:$R$48,0))&amp;" / "&amp;$M2221,IF(設定!$I$15="(所)名","("&amp;INDEX(リスト!$S$2:$S$48,MATCH($L2221,リスト!$R$2:$R$48,0))&amp;") "&amp;$M2221,IF(設定!$I$15="名・所",$M2221&amp;"・"&amp;INDEX(リスト!$S$2:$S$48,MATCH($L2221,リスト!$R$2:$R$48,0)),IF(設定!$I$15="名/所",$M2221&amp;" / "&amp;INDEX(リスト!$S$2:$S$48,MATCH($L2221,リスト!$R$2:$R$48,0)),IF(設定!$I$15="名(所)",$M2221&amp;" ("&amp;INDEX(リスト!$S$2:$S$48,MATCH($L2221,リスト!$R$2:$R$48,0))&amp;")")))))))))</f>
        <v/>
      </c>
    </row>
    <row r="2222" spans="15:22" x14ac:dyDescent="0.4">
      <c r="O2222" s="2" t="str">
        <f>IFERROR(IF($B2222="","",INDEX(所属情報!$E:$E,MATCH($A2222,所属情報!$A:$A,0))),"")</f>
        <v/>
      </c>
      <c r="P2222" s="2" t="str">
        <f t="shared" si="102"/>
        <v/>
      </c>
      <c r="Q2222" s="2" t="str">
        <f t="shared" si="103"/>
        <v/>
      </c>
      <c r="R2222" s="2" t="str">
        <f t="shared" si="104"/>
        <v/>
      </c>
      <c r="S2222" s="2" t="str">
        <f>IFERROR(IF($F2222="","",INDEX(リスト!$C:$C,MATCH($F2222,リスト!$B:$B,0))),"")</f>
        <v/>
      </c>
      <c r="T2222" s="2" t="str">
        <f>IFERROR(IF($K2222="","",INDEX(リスト!$F:$F,MATCH($K2222,リスト!$E:$E,0))),"")</f>
        <v/>
      </c>
      <c r="U2222" s="2" t="str">
        <f>IF($B2222="","",RIGHT($G2222*1000+200+COUNTIF($G$2:$G2222,$G2222),9))</f>
        <v/>
      </c>
      <c r="V2222" s="2" t="str">
        <f>IF(OR($B2222="",設定!$I$15="",設定!$I$15="独立"),"",IF($M2222="","　－　",IF($L2222="",IF(設定!$I$15="所・名","　－　・"&amp;$M2222,IF(設定!$I$15="所/名","　－　 / "&amp;$M2222,IF(設定!$I$15="(所)名","(　－　) "&amp;$M2222,IF(設定!$I$15="名・所",$M2222&amp;"・　－　",IF(設定!$I$15="名/所",$M2222&amp;" / 　－　",IF(設定!$I$15="名(所)",$M2222&amp;"(　－　)")))))),IF(設定!$I$15="所・名",INDEX(リスト!$S$2:$S$48,MATCH($L2222,リスト!$R$2:$R$48,0))&amp;"・"&amp;$M2222,IF(設定!$I$15="所/名",INDEX(リスト!$S$2:$S$48,MATCH($L2222,リスト!$R$2:$R$48,0))&amp;" / "&amp;$M2222,IF(設定!$I$15="(所)名","("&amp;INDEX(リスト!$S$2:$S$48,MATCH($L2222,リスト!$R$2:$R$48,0))&amp;") "&amp;$M2222,IF(設定!$I$15="名・所",$M2222&amp;"・"&amp;INDEX(リスト!$S$2:$S$48,MATCH($L2222,リスト!$R$2:$R$48,0)),IF(設定!$I$15="名/所",$M2222&amp;" / "&amp;INDEX(リスト!$S$2:$S$48,MATCH($L2222,リスト!$R$2:$R$48,0)),IF(設定!$I$15="名(所)",$M2222&amp;" ("&amp;INDEX(リスト!$S$2:$S$48,MATCH($L2222,リスト!$R$2:$R$48,0))&amp;")")))))))))</f>
        <v/>
      </c>
    </row>
    <row r="2223" spans="15:22" x14ac:dyDescent="0.4">
      <c r="O2223" s="2" t="str">
        <f>IFERROR(IF($B2223="","",INDEX(所属情報!$E:$E,MATCH($A2223,所属情報!$A:$A,0))),"")</f>
        <v/>
      </c>
      <c r="P2223" s="2" t="str">
        <f t="shared" si="102"/>
        <v/>
      </c>
      <c r="Q2223" s="2" t="str">
        <f t="shared" si="103"/>
        <v/>
      </c>
      <c r="R2223" s="2" t="str">
        <f t="shared" si="104"/>
        <v/>
      </c>
      <c r="S2223" s="2" t="str">
        <f>IFERROR(IF($F2223="","",INDEX(リスト!$C:$C,MATCH($F2223,リスト!$B:$B,0))),"")</f>
        <v/>
      </c>
      <c r="T2223" s="2" t="str">
        <f>IFERROR(IF($K2223="","",INDEX(リスト!$F:$F,MATCH($K2223,リスト!$E:$E,0))),"")</f>
        <v/>
      </c>
      <c r="U2223" s="2" t="str">
        <f>IF($B2223="","",RIGHT($G2223*1000+200+COUNTIF($G$2:$G2223,$G2223),9))</f>
        <v/>
      </c>
      <c r="V2223" s="2" t="str">
        <f>IF(OR($B2223="",設定!$I$15="",設定!$I$15="独立"),"",IF($M2223="","　－　",IF($L2223="",IF(設定!$I$15="所・名","　－　・"&amp;$M2223,IF(設定!$I$15="所/名","　－　 / "&amp;$M2223,IF(設定!$I$15="(所)名","(　－　) "&amp;$M2223,IF(設定!$I$15="名・所",$M2223&amp;"・　－　",IF(設定!$I$15="名/所",$M2223&amp;" / 　－　",IF(設定!$I$15="名(所)",$M2223&amp;"(　－　)")))))),IF(設定!$I$15="所・名",INDEX(リスト!$S$2:$S$48,MATCH($L2223,リスト!$R$2:$R$48,0))&amp;"・"&amp;$M2223,IF(設定!$I$15="所/名",INDEX(リスト!$S$2:$S$48,MATCH($L2223,リスト!$R$2:$R$48,0))&amp;" / "&amp;$M2223,IF(設定!$I$15="(所)名","("&amp;INDEX(リスト!$S$2:$S$48,MATCH($L2223,リスト!$R$2:$R$48,0))&amp;") "&amp;$M2223,IF(設定!$I$15="名・所",$M2223&amp;"・"&amp;INDEX(リスト!$S$2:$S$48,MATCH($L2223,リスト!$R$2:$R$48,0)),IF(設定!$I$15="名/所",$M2223&amp;" / "&amp;INDEX(リスト!$S$2:$S$48,MATCH($L2223,リスト!$R$2:$R$48,0)),IF(設定!$I$15="名(所)",$M2223&amp;" ("&amp;INDEX(リスト!$S$2:$S$48,MATCH($L2223,リスト!$R$2:$R$48,0))&amp;")")))))))))</f>
        <v/>
      </c>
    </row>
    <row r="2224" spans="15:22" x14ac:dyDescent="0.4">
      <c r="O2224" s="2" t="str">
        <f>IFERROR(IF($B2224="","",INDEX(所属情報!$E:$E,MATCH($A2224,所属情報!$A:$A,0))),"")</f>
        <v/>
      </c>
      <c r="P2224" s="2" t="str">
        <f t="shared" si="102"/>
        <v/>
      </c>
      <c r="Q2224" s="2" t="str">
        <f t="shared" si="103"/>
        <v/>
      </c>
      <c r="R2224" s="2" t="str">
        <f t="shared" si="104"/>
        <v/>
      </c>
      <c r="S2224" s="2" t="str">
        <f>IFERROR(IF($F2224="","",INDEX(リスト!$C:$C,MATCH($F2224,リスト!$B:$B,0))),"")</f>
        <v/>
      </c>
      <c r="T2224" s="2" t="str">
        <f>IFERROR(IF($K2224="","",INDEX(リスト!$F:$F,MATCH($K2224,リスト!$E:$E,0))),"")</f>
        <v/>
      </c>
      <c r="U2224" s="2" t="str">
        <f>IF($B2224="","",RIGHT($G2224*1000+200+COUNTIF($G$2:$G2224,$G2224),9))</f>
        <v/>
      </c>
      <c r="V2224" s="2" t="str">
        <f>IF(OR($B2224="",設定!$I$15="",設定!$I$15="独立"),"",IF($M2224="","　－　",IF($L2224="",IF(設定!$I$15="所・名","　－　・"&amp;$M2224,IF(設定!$I$15="所/名","　－　 / "&amp;$M2224,IF(設定!$I$15="(所)名","(　－　) "&amp;$M2224,IF(設定!$I$15="名・所",$M2224&amp;"・　－　",IF(設定!$I$15="名/所",$M2224&amp;" / 　－　",IF(設定!$I$15="名(所)",$M2224&amp;"(　－　)")))))),IF(設定!$I$15="所・名",INDEX(リスト!$S$2:$S$48,MATCH($L2224,リスト!$R$2:$R$48,0))&amp;"・"&amp;$M2224,IF(設定!$I$15="所/名",INDEX(リスト!$S$2:$S$48,MATCH($L2224,リスト!$R$2:$R$48,0))&amp;" / "&amp;$M2224,IF(設定!$I$15="(所)名","("&amp;INDEX(リスト!$S$2:$S$48,MATCH($L2224,リスト!$R$2:$R$48,0))&amp;") "&amp;$M2224,IF(設定!$I$15="名・所",$M2224&amp;"・"&amp;INDEX(リスト!$S$2:$S$48,MATCH($L2224,リスト!$R$2:$R$48,0)),IF(設定!$I$15="名/所",$M2224&amp;" / "&amp;INDEX(リスト!$S$2:$S$48,MATCH($L2224,リスト!$R$2:$R$48,0)),IF(設定!$I$15="名(所)",$M2224&amp;" ("&amp;INDEX(リスト!$S$2:$S$48,MATCH($L2224,リスト!$R$2:$R$48,0))&amp;")")))))))))</f>
        <v/>
      </c>
    </row>
    <row r="2225" spans="15:22" x14ac:dyDescent="0.4">
      <c r="O2225" s="2" t="str">
        <f>IFERROR(IF($B2225="","",INDEX(所属情報!$E:$E,MATCH($A2225,所属情報!$A:$A,0))),"")</f>
        <v/>
      </c>
      <c r="P2225" s="2" t="str">
        <f t="shared" si="102"/>
        <v/>
      </c>
      <c r="Q2225" s="2" t="str">
        <f t="shared" si="103"/>
        <v/>
      </c>
      <c r="R2225" s="2" t="str">
        <f t="shared" si="104"/>
        <v/>
      </c>
      <c r="S2225" s="2" t="str">
        <f>IFERROR(IF($F2225="","",INDEX(リスト!$C:$C,MATCH($F2225,リスト!$B:$B,0))),"")</f>
        <v/>
      </c>
      <c r="T2225" s="2" t="str">
        <f>IFERROR(IF($K2225="","",INDEX(リスト!$F:$F,MATCH($K2225,リスト!$E:$E,0))),"")</f>
        <v/>
      </c>
      <c r="U2225" s="2" t="str">
        <f>IF($B2225="","",RIGHT($G2225*1000+200+COUNTIF($G$2:$G2225,$G2225),9))</f>
        <v/>
      </c>
      <c r="V2225" s="2" t="str">
        <f>IF(OR($B2225="",設定!$I$15="",設定!$I$15="独立"),"",IF($M2225="","　－　",IF($L2225="",IF(設定!$I$15="所・名","　－　・"&amp;$M2225,IF(設定!$I$15="所/名","　－　 / "&amp;$M2225,IF(設定!$I$15="(所)名","(　－　) "&amp;$M2225,IF(設定!$I$15="名・所",$M2225&amp;"・　－　",IF(設定!$I$15="名/所",$M2225&amp;" / 　－　",IF(設定!$I$15="名(所)",$M2225&amp;"(　－　)")))))),IF(設定!$I$15="所・名",INDEX(リスト!$S$2:$S$48,MATCH($L2225,リスト!$R$2:$R$48,0))&amp;"・"&amp;$M2225,IF(設定!$I$15="所/名",INDEX(リスト!$S$2:$S$48,MATCH($L2225,リスト!$R$2:$R$48,0))&amp;" / "&amp;$M2225,IF(設定!$I$15="(所)名","("&amp;INDEX(リスト!$S$2:$S$48,MATCH($L2225,リスト!$R$2:$R$48,0))&amp;") "&amp;$M2225,IF(設定!$I$15="名・所",$M2225&amp;"・"&amp;INDEX(リスト!$S$2:$S$48,MATCH($L2225,リスト!$R$2:$R$48,0)),IF(設定!$I$15="名/所",$M2225&amp;" / "&amp;INDEX(リスト!$S$2:$S$48,MATCH($L2225,リスト!$R$2:$R$48,0)),IF(設定!$I$15="名(所)",$M2225&amp;" ("&amp;INDEX(リスト!$S$2:$S$48,MATCH($L2225,リスト!$R$2:$R$48,0))&amp;")")))))))))</f>
        <v/>
      </c>
    </row>
    <row r="2226" spans="15:22" x14ac:dyDescent="0.4">
      <c r="O2226" s="2" t="str">
        <f>IFERROR(IF($B2226="","",INDEX(所属情報!$E:$E,MATCH($A2226,所属情報!$A:$A,0))),"")</f>
        <v/>
      </c>
      <c r="P2226" s="2" t="str">
        <f t="shared" si="102"/>
        <v/>
      </c>
      <c r="Q2226" s="2" t="str">
        <f t="shared" si="103"/>
        <v/>
      </c>
      <c r="R2226" s="2" t="str">
        <f t="shared" si="104"/>
        <v/>
      </c>
      <c r="S2226" s="2" t="str">
        <f>IFERROR(IF($F2226="","",INDEX(リスト!$C:$C,MATCH($F2226,リスト!$B:$B,0))),"")</f>
        <v/>
      </c>
      <c r="T2226" s="2" t="str">
        <f>IFERROR(IF($K2226="","",INDEX(リスト!$F:$F,MATCH($K2226,リスト!$E:$E,0))),"")</f>
        <v/>
      </c>
      <c r="U2226" s="2" t="str">
        <f>IF($B2226="","",RIGHT($G2226*1000+200+COUNTIF($G$2:$G2226,$G2226),9))</f>
        <v/>
      </c>
      <c r="V2226" s="2" t="str">
        <f>IF(OR($B2226="",設定!$I$15="",設定!$I$15="独立"),"",IF($M2226="","　－　",IF($L2226="",IF(設定!$I$15="所・名","　－　・"&amp;$M2226,IF(設定!$I$15="所/名","　－　 / "&amp;$M2226,IF(設定!$I$15="(所)名","(　－　) "&amp;$M2226,IF(設定!$I$15="名・所",$M2226&amp;"・　－　",IF(設定!$I$15="名/所",$M2226&amp;" / 　－　",IF(設定!$I$15="名(所)",$M2226&amp;"(　－　)")))))),IF(設定!$I$15="所・名",INDEX(リスト!$S$2:$S$48,MATCH($L2226,リスト!$R$2:$R$48,0))&amp;"・"&amp;$M2226,IF(設定!$I$15="所/名",INDEX(リスト!$S$2:$S$48,MATCH($L2226,リスト!$R$2:$R$48,0))&amp;" / "&amp;$M2226,IF(設定!$I$15="(所)名","("&amp;INDEX(リスト!$S$2:$S$48,MATCH($L2226,リスト!$R$2:$R$48,0))&amp;") "&amp;$M2226,IF(設定!$I$15="名・所",$M2226&amp;"・"&amp;INDEX(リスト!$S$2:$S$48,MATCH($L2226,リスト!$R$2:$R$48,0)),IF(設定!$I$15="名/所",$M2226&amp;" / "&amp;INDEX(リスト!$S$2:$S$48,MATCH($L2226,リスト!$R$2:$R$48,0)),IF(設定!$I$15="名(所)",$M2226&amp;" ("&amp;INDEX(リスト!$S$2:$S$48,MATCH($L2226,リスト!$R$2:$R$48,0))&amp;")")))))))))</f>
        <v/>
      </c>
    </row>
    <row r="2227" spans="15:22" x14ac:dyDescent="0.4">
      <c r="O2227" s="2" t="str">
        <f>IFERROR(IF($B2227="","",INDEX(所属情報!$E:$E,MATCH($A2227,所属情報!$A:$A,0))),"")</f>
        <v/>
      </c>
      <c r="P2227" s="2" t="str">
        <f t="shared" si="102"/>
        <v/>
      </c>
      <c r="Q2227" s="2" t="str">
        <f t="shared" si="103"/>
        <v/>
      </c>
      <c r="R2227" s="2" t="str">
        <f t="shared" si="104"/>
        <v/>
      </c>
      <c r="S2227" s="2" t="str">
        <f>IFERROR(IF($F2227="","",INDEX(リスト!$C:$C,MATCH($F2227,リスト!$B:$B,0))),"")</f>
        <v/>
      </c>
      <c r="T2227" s="2" t="str">
        <f>IFERROR(IF($K2227="","",INDEX(リスト!$F:$F,MATCH($K2227,リスト!$E:$E,0))),"")</f>
        <v/>
      </c>
      <c r="U2227" s="2" t="str">
        <f>IF($B2227="","",RIGHT($G2227*1000+200+COUNTIF($G$2:$G2227,$G2227),9))</f>
        <v/>
      </c>
      <c r="V2227" s="2" t="str">
        <f>IF(OR($B2227="",設定!$I$15="",設定!$I$15="独立"),"",IF($M2227="","　－　",IF($L2227="",IF(設定!$I$15="所・名","　－　・"&amp;$M2227,IF(設定!$I$15="所/名","　－　 / "&amp;$M2227,IF(設定!$I$15="(所)名","(　－　) "&amp;$M2227,IF(設定!$I$15="名・所",$M2227&amp;"・　－　",IF(設定!$I$15="名/所",$M2227&amp;" / 　－　",IF(設定!$I$15="名(所)",$M2227&amp;"(　－　)")))))),IF(設定!$I$15="所・名",INDEX(リスト!$S$2:$S$48,MATCH($L2227,リスト!$R$2:$R$48,0))&amp;"・"&amp;$M2227,IF(設定!$I$15="所/名",INDEX(リスト!$S$2:$S$48,MATCH($L2227,リスト!$R$2:$R$48,0))&amp;" / "&amp;$M2227,IF(設定!$I$15="(所)名","("&amp;INDEX(リスト!$S$2:$S$48,MATCH($L2227,リスト!$R$2:$R$48,0))&amp;") "&amp;$M2227,IF(設定!$I$15="名・所",$M2227&amp;"・"&amp;INDEX(リスト!$S$2:$S$48,MATCH($L2227,リスト!$R$2:$R$48,0)),IF(設定!$I$15="名/所",$M2227&amp;" / "&amp;INDEX(リスト!$S$2:$S$48,MATCH($L2227,リスト!$R$2:$R$48,0)),IF(設定!$I$15="名(所)",$M2227&amp;" ("&amp;INDEX(リスト!$S$2:$S$48,MATCH($L2227,リスト!$R$2:$R$48,0))&amp;")")))))))))</f>
        <v/>
      </c>
    </row>
    <row r="2228" spans="15:22" x14ac:dyDescent="0.4">
      <c r="O2228" s="2" t="str">
        <f>IFERROR(IF($B2228="","",INDEX(所属情報!$E:$E,MATCH($A2228,所属情報!$A:$A,0))),"")</f>
        <v/>
      </c>
      <c r="P2228" s="2" t="str">
        <f t="shared" si="102"/>
        <v/>
      </c>
      <c r="Q2228" s="2" t="str">
        <f t="shared" si="103"/>
        <v/>
      </c>
      <c r="R2228" s="2" t="str">
        <f t="shared" si="104"/>
        <v/>
      </c>
      <c r="S2228" s="2" t="str">
        <f>IFERROR(IF($F2228="","",INDEX(リスト!$C:$C,MATCH($F2228,リスト!$B:$B,0))),"")</f>
        <v/>
      </c>
      <c r="T2228" s="2" t="str">
        <f>IFERROR(IF($K2228="","",INDEX(リスト!$F:$F,MATCH($K2228,リスト!$E:$E,0))),"")</f>
        <v/>
      </c>
      <c r="U2228" s="2" t="str">
        <f>IF($B2228="","",RIGHT($G2228*1000+200+COUNTIF($G$2:$G2228,$G2228),9))</f>
        <v/>
      </c>
      <c r="V2228" s="2" t="str">
        <f>IF(OR($B2228="",設定!$I$15="",設定!$I$15="独立"),"",IF($M2228="","　－　",IF($L2228="",IF(設定!$I$15="所・名","　－　・"&amp;$M2228,IF(設定!$I$15="所/名","　－　 / "&amp;$M2228,IF(設定!$I$15="(所)名","(　－　) "&amp;$M2228,IF(設定!$I$15="名・所",$M2228&amp;"・　－　",IF(設定!$I$15="名/所",$M2228&amp;" / 　－　",IF(設定!$I$15="名(所)",$M2228&amp;"(　－　)")))))),IF(設定!$I$15="所・名",INDEX(リスト!$S$2:$S$48,MATCH($L2228,リスト!$R$2:$R$48,0))&amp;"・"&amp;$M2228,IF(設定!$I$15="所/名",INDEX(リスト!$S$2:$S$48,MATCH($L2228,リスト!$R$2:$R$48,0))&amp;" / "&amp;$M2228,IF(設定!$I$15="(所)名","("&amp;INDEX(リスト!$S$2:$S$48,MATCH($L2228,リスト!$R$2:$R$48,0))&amp;") "&amp;$M2228,IF(設定!$I$15="名・所",$M2228&amp;"・"&amp;INDEX(リスト!$S$2:$S$48,MATCH($L2228,リスト!$R$2:$R$48,0)),IF(設定!$I$15="名/所",$M2228&amp;" / "&amp;INDEX(リスト!$S$2:$S$48,MATCH($L2228,リスト!$R$2:$R$48,0)),IF(設定!$I$15="名(所)",$M2228&amp;" ("&amp;INDEX(リスト!$S$2:$S$48,MATCH($L2228,リスト!$R$2:$R$48,0))&amp;")")))))))))</f>
        <v/>
      </c>
    </row>
    <row r="2229" spans="15:22" x14ac:dyDescent="0.4">
      <c r="O2229" s="2" t="str">
        <f>IFERROR(IF($B2229="","",INDEX(所属情報!$E:$E,MATCH($A2229,所属情報!$A:$A,0))),"")</f>
        <v/>
      </c>
      <c r="P2229" s="2" t="str">
        <f t="shared" si="102"/>
        <v/>
      </c>
      <c r="Q2229" s="2" t="str">
        <f t="shared" si="103"/>
        <v/>
      </c>
      <c r="R2229" s="2" t="str">
        <f t="shared" si="104"/>
        <v/>
      </c>
      <c r="S2229" s="2" t="str">
        <f>IFERROR(IF($F2229="","",INDEX(リスト!$C:$C,MATCH($F2229,リスト!$B:$B,0))),"")</f>
        <v/>
      </c>
      <c r="T2229" s="2" t="str">
        <f>IFERROR(IF($K2229="","",INDEX(リスト!$F:$F,MATCH($K2229,リスト!$E:$E,0))),"")</f>
        <v/>
      </c>
      <c r="U2229" s="2" t="str">
        <f>IF($B2229="","",RIGHT($G2229*1000+200+COUNTIF($G$2:$G2229,$G2229),9))</f>
        <v/>
      </c>
      <c r="V2229" s="2" t="str">
        <f>IF(OR($B2229="",設定!$I$15="",設定!$I$15="独立"),"",IF($M2229="","　－　",IF($L2229="",IF(設定!$I$15="所・名","　－　・"&amp;$M2229,IF(設定!$I$15="所/名","　－　 / "&amp;$M2229,IF(設定!$I$15="(所)名","(　－　) "&amp;$M2229,IF(設定!$I$15="名・所",$M2229&amp;"・　－　",IF(設定!$I$15="名/所",$M2229&amp;" / 　－　",IF(設定!$I$15="名(所)",$M2229&amp;"(　－　)")))))),IF(設定!$I$15="所・名",INDEX(リスト!$S$2:$S$48,MATCH($L2229,リスト!$R$2:$R$48,0))&amp;"・"&amp;$M2229,IF(設定!$I$15="所/名",INDEX(リスト!$S$2:$S$48,MATCH($L2229,リスト!$R$2:$R$48,0))&amp;" / "&amp;$M2229,IF(設定!$I$15="(所)名","("&amp;INDEX(リスト!$S$2:$S$48,MATCH($L2229,リスト!$R$2:$R$48,0))&amp;") "&amp;$M2229,IF(設定!$I$15="名・所",$M2229&amp;"・"&amp;INDEX(リスト!$S$2:$S$48,MATCH($L2229,リスト!$R$2:$R$48,0)),IF(設定!$I$15="名/所",$M2229&amp;" / "&amp;INDEX(リスト!$S$2:$S$48,MATCH($L2229,リスト!$R$2:$R$48,0)),IF(設定!$I$15="名(所)",$M2229&amp;" ("&amp;INDEX(リスト!$S$2:$S$48,MATCH($L2229,リスト!$R$2:$R$48,0))&amp;")")))))))))</f>
        <v/>
      </c>
    </row>
    <row r="2230" spans="15:22" x14ac:dyDescent="0.4">
      <c r="O2230" s="2" t="str">
        <f>IFERROR(IF($B2230="","",INDEX(所属情報!$E:$E,MATCH($A2230,所属情報!$A:$A,0))),"")</f>
        <v/>
      </c>
      <c r="P2230" s="2" t="str">
        <f t="shared" si="102"/>
        <v/>
      </c>
      <c r="Q2230" s="2" t="str">
        <f t="shared" si="103"/>
        <v/>
      </c>
      <c r="R2230" s="2" t="str">
        <f t="shared" si="104"/>
        <v/>
      </c>
      <c r="S2230" s="2" t="str">
        <f>IFERROR(IF($F2230="","",INDEX(リスト!$C:$C,MATCH($F2230,リスト!$B:$B,0))),"")</f>
        <v/>
      </c>
      <c r="T2230" s="2" t="str">
        <f>IFERROR(IF($K2230="","",INDEX(リスト!$F:$F,MATCH($K2230,リスト!$E:$E,0))),"")</f>
        <v/>
      </c>
      <c r="U2230" s="2" t="str">
        <f>IF($B2230="","",RIGHT($G2230*1000+200+COUNTIF($G$2:$G2230,$G2230),9))</f>
        <v/>
      </c>
      <c r="V2230" s="2" t="str">
        <f>IF(OR($B2230="",設定!$I$15="",設定!$I$15="独立"),"",IF($M2230="","　－　",IF($L2230="",IF(設定!$I$15="所・名","　－　・"&amp;$M2230,IF(設定!$I$15="所/名","　－　 / "&amp;$M2230,IF(設定!$I$15="(所)名","(　－　) "&amp;$M2230,IF(設定!$I$15="名・所",$M2230&amp;"・　－　",IF(設定!$I$15="名/所",$M2230&amp;" / 　－　",IF(設定!$I$15="名(所)",$M2230&amp;"(　－　)")))))),IF(設定!$I$15="所・名",INDEX(リスト!$S$2:$S$48,MATCH($L2230,リスト!$R$2:$R$48,0))&amp;"・"&amp;$M2230,IF(設定!$I$15="所/名",INDEX(リスト!$S$2:$S$48,MATCH($L2230,リスト!$R$2:$R$48,0))&amp;" / "&amp;$M2230,IF(設定!$I$15="(所)名","("&amp;INDEX(リスト!$S$2:$S$48,MATCH($L2230,リスト!$R$2:$R$48,0))&amp;") "&amp;$M2230,IF(設定!$I$15="名・所",$M2230&amp;"・"&amp;INDEX(リスト!$S$2:$S$48,MATCH($L2230,リスト!$R$2:$R$48,0)),IF(設定!$I$15="名/所",$M2230&amp;" / "&amp;INDEX(リスト!$S$2:$S$48,MATCH($L2230,リスト!$R$2:$R$48,0)),IF(設定!$I$15="名(所)",$M2230&amp;" ("&amp;INDEX(リスト!$S$2:$S$48,MATCH($L2230,リスト!$R$2:$R$48,0))&amp;")")))))))))</f>
        <v/>
      </c>
    </row>
    <row r="2231" spans="15:22" x14ac:dyDescent="0.4">
      <c r="O2231" s="2" t="str">
        <f>IFERROR(IF($B2231="","",INDEX(所属情報!$E:$E,MATCH($A2231,所属情報!$A:$A,0))),"")</f>
        <v/>
      </c>
      <c r="P2231" s="2" t="str">
        <f t="shared" si="102"/>
        <v/>
      </c>
      <c r="Q2231" s="2" t="str">
        <f t="shared" si="103"/>
        <v/>
      </c>
      <c r="R2231" s="2" t="str">
        <f t="shared" si="104"/>
        <v/>
      </c>
      <c r="S2231" s="2" t="str">
        <f>IFERROR(IF($F2231="","",INDEX(リスト!$C:$C,MATCH($F2231,リスト!$B:$B,0))),"")</f>
        <v/>
      </c>
      <c r="T2231" s="2" t="str">
        <f>IFERROR(IF($K2231="","",INDEX(リスト!$F:$F,MATCH($K2231,リスト!$E:$E,0))),"")</f>
        <v/>
      </c>
      <c r="U2231" s="2" t="str">
        <f>IF($B2231="","",RIGHT($G2231*1000+200+COUNTIF($G$2:$G2231,$G2231),9))</f>
        <v/>
      </c>
      <c r="V2231" s="2" t="str">
        <f>IF(OR($B2231="",設定!$I$15="",設定!$I$15="独立"),"",IF($M2231="","　－　",IF($L2231="",IF(設定!$I$15="所・名","　－　・"&amp;$M2231,IF(設定!$I$15="所/名","　－　 / "&amp;$M2231,IF(設定!$I$15="(所)名","(　－　) "&amp;$M2231,IF(設定!$I$15="名・所",$M2231&amp;"・　－　",IF(設定!$I$15="名/所",$M2231&amp;" / 　－　",IF(設定!$I$15="名(所)",$M2231&amp;"(　－　)")))))),IF(設定!$I$15="所・名",INDEX(リスト!$S$2:$S$48,MATCH($L2231,リスト!$R$2:$R$48,0))&amp;"・"&amp;$M2231,IF(設定!$I$15="所/名",INDEX(リスト!$S$2:$S$48,MATCH($L2231,リスト!$R$2:$R$48,0))&amp;" / "&amp;$M2231,IF(設定!$I$15="(所)名","("&amp;INDEX(リスト!$S$2:$S$48,MATCH($L2231,リスト!$R$2:$R$48,0))&amp;") "&amp;$M2231,IF(設定!$I$15="名・所",$M2231&amp;"・"&amp;INDEX(リスト!$S$2:$S$48,MATCH($L2231,リスト!$R$2:$R$48,0)),IF(設定!$I$15="名/所",$M2231&amp;" / "&amp;INDEX(リスト!$S$2:$S$48,MATCH($L2231,リスト!$R$2:$R$48,0)),IF(設定!$I$15="名(所)",$M2231&amp;" ("&amp;INDEX(リスト!$S$2:$S$48,MATCH($L2231,リスト!$R$2:$R$48,0))&amp;")")))))))))</f>
        <v/>
      </c>
    </row>
    <row r="2232" spans="15:22" x14ac:dyDescent="0.4">
      <c r="O2232" s="2" t="str">
        <f>IFERROR(IF($B2232="","",INDEX(所属情報!$E:$E,MATCH($A2232,所属情報!$A:$A,0))),"")</f>
        <v/>
      </c>
      <c r="P2232" s="2" t="str">
        <f t="shared" si="102"/>
        <v/>
      </c>
      <c r="Q2232" s="2" t="str">
        <f t="shared" si="103"/>
        <v/>
      </c>
      <c r="R2232" s="2" t="str">
        <f t="shared" si="104"/>
        <v/>
      </c>
      <c r="S2232" s="2" t="str">
        <f>IFERROR(IF($F2232="","",INDEX(リスト!$C:$C,MATCH($F2232,リスト!$B:$B,0))),"")</f>
        <v/>
      </c>
      <c r="T2232" s="2" t="str">
        <f>IFERROR(IF($K2232="","",INDEX(リスト!$F:$F,MATCH($K2232,リスト!$E:$E,0))),"")</f>
        <v/>
      </c>
      <c r="U2232" s="2" t="str">
        <f>IF($B2232="","",RIGHT($G2232*1000+200+COUNTIF($G$2:$G2232,$G2232),9))</f>
        <v/>
      </c>
      <c r="V2232" s="2" t="str">
        <f>IF(OR($B2232="",設定!$I$15="",設定!$I$15="独立"),"",IF($M2232="","　－　",IF($L2232="",IF(設定!$I$15="所・名","　－　・"&amp;$M2232,IF(設定!$I$15="所/名","　－　 / "&amp;$M2232,IF(設定!$I$15="(所)名","(　－　) "&amp;$M2232,IF(設定!$I$15="名・所",$M2232&amp;"・　－　",IF(設定!$I$15="名/所",$M2232&amp;" / 　－　",IF(設定!$I$15="名(所)",$M2232&amp;"(　－　)")))))),IF(設定!$I$15="所・名",INDEX(リスト!$S$2:$S$48,MATCH($L2232,リスト!$R$2:$R$48,0))&amp;"・"&amp;$M2232,IF(設定!$I$15="所/名",INDEX(リスト!$S$2:$S$48,MATCH($L2232,リスト!$R$2:$R$48,0))&amp;" / "&amp;$M2232,IF(設定!$I$15="(所)名","("&amp;INDEX(リスト!$S$2:$S$48,MATCH($L2232,リスト!$R$2:$R$48,0))&amp;") "&amp;$M2232,IF(設定!$I$15="名・所",$M2232&amp;"・"&amp;INDEX(リスト!$S$2:$S$48,MATCH($L2232,リスト!$R$2:$R$48,0)),IF(設定!$I$15="名/所",$M2232&amp;" / "&amp;INDEX(リスト!$S$2:$S$48,MATCH($L2232,リスト!$R$2:$R$48,0)),IF(設定!$I$15="名(所)",$M2232&amp;" ("&amp;INDEX(リスト!$S$2:$S$48,MATCH($L2232,リスト!$R$2:$R$48,0))&amp;")")))))))))</f>
        <v/>
      </c>
    </row>
    <row r="2233" spans="15:22" x14ac:dyDescent="0.4">
      <c r="O2233" s="2" t="str">
        <f>IFERROR(IF($B2233="","",INDEX(所属情報!$E:$E,MATCH($A2233,所属情報!$A:$A,0))),"")</f>
        <v/>
      </c>
      <c r="P2233" s="2" t="str">
        <f t="shared" si="102"/>
        <v/>
      </c>
      <c r="Q2233" s="2" t="str">
        <f t="shared" si="103"/>
        <v/>
      </c>
      <c r="R2233" s="2" t="str">
        <f t="shared" si="104"/>
        <v/>
      </c>
      <c r="S2233" s="2" t="str">
        <f>IFERROR(IF($F2233="","",INDEX(リスト!$C:$C,MATCH($F2233,リスト!$B:$B,0))),"")</f>
        <v/>
      </c>
      <c r="T2233" s="2" t="str">
        <f>IFERROR(IF($K2233="","",INDEX(リスト!$F:$F,MATCH($K2233,リスト!$E:$E,0))),"")</f>
        <v/>
      </c>
      <c r="U2233" s="2" t="str">
        <f>IF($B2233="","",RIGHT($G2233*1000+200+COUNTIF($G$2:$G2233,$G2233),9))</f>
        <v/>
      </c>
      <c r="V2233" s="2" t="str">
        <f>IF(OR($B2233="",設定!$I$15="",設定!$I$15="独立"),"",IF($M2233="","　－　",IF($L2233="",IF(設定!$I$15="所・名","　－　・"&amp;$M2233,IF(設定!$I$15="所/名","　－　 / "&amp;$M2233,IF(設定!$I$15="(所)名","(　－　) "&amp;$M2233,IF(設定!$I$15="名・所",$M2233&amp;"・　－　",IF(設定!$I$15="名/所",$M2233&amp;" / 　－　",IF(設定!$I$15="名(所)",$M2233&amp;"(　－　)")))))),IF(設定!$I$15="所・名",INDEX(リスト!$S$2:$S$48,MATCH($L2233,リスト!$R$2:$R$48,0))&amp;"・"&amp;$M2233,IF(設定!$I$15="所/名",INDEX(リスト!$S$2:$S$48,MATCH($L2233,リスト!$R$2:$R$48,0))&amp;" / "&amp;$M2233,IF(設定!$I$15="(所)名","("&amp;INDEX(リスト!$S$2:$S$48,MATCH($L2233,リスト!$R$2:$R$48,0))&amp;") "&amp;$M2233,IF(設定!$I$15="名・所",$M2233&amp;"・"&amp;INDEX(リスト!$S$2:$S$48,MATCH($L2233,リスト!$R$2:$R$48,0)),IF(設定!$I$15="名/所",$M2233&amp;" / "&amp;INDEX(リスト!$S$2:$S$48,MATCH($L2233,リスト!$R$2:$R$48,0)),IF(設定!$I$15="名(所)",$M2233&amp;" ("&amp;INDEX(リスト!$S$2:$S$48,MATCH($L2233,リスト!$R$2:$R$48,0))&amp;")")))))))))</f>
        <v/>
      </c>
    </row>
    <row r="2234" spans="15:22" x14ac:dyDescent="0.4">
      <c r="O2234" s="2" t="str">
        <f>IFERROR(IF($B2234="","",INDEX(所属情報!$E:$E,MATCH($A2234,所属情報!$A:$A,0))),"")</f>
        <v/>
      </c>
      <c r="P2234" s="2" t="str">
        <f t="shared" si="102"/>
        <v/>
      </c>
      <c r="Q2234" s="2" t="str">
        <f t="shared" si="103"/>
        <v/>
      </c>
      <c r="R2234" s="2" t="str">
        <f t="shared" si="104"/>
        <v/>
      </c>
      <c r="S2234" s="2" t="str">
        <f>IFERROR(IF($F2234="","",INDEX(リスト!$C:$C,MATCH($F2234,リスト!$B:$B,0))),"")</f>
        <v/>
      </c>
      <c r="T2234" s="2" t="str">
        <f>IFERROR(IF($K2234="","",INDEX(リスト!$F:$F,MATCH($K2234,リスト!$E:$E,0))),"")</f>
        <v/>
      </c>
      <c r="U2234" s="2" t="str">
        <f>IF($B2234="","",RIGHT($G2234*1000+200+COUNTIF($G$2:$G2234,$G2234),9))</f>
        <v/>
      </c>
      <c r="V2234" s="2" t="str">
        <f>IF(OR($B2234="",設定!$I$15="",設定!$I$15="独立"),"",IF($M2234="","　－　",IF($L2234="",IF(設定!$I$15="所・名","　－　・"&amp;$M2234,IF(設定!$I$15="所/名","　－　 / "&amp;$M2234,IF(設定!$I$15="(所)名","(　－　) "&amp;$M2234,IF(設定!$I$15="名・所",$M2234&amp;"・　－　",IF(設定!$I$15="名/所",$M2234&amp;" / 　－　",IF(設定!$I$15="名(所)",$M2234&amp;"(　－　)")))))),IF(設定!$I$15="所・名",INDEX(リスト!$S$2:$S$48,MATCH($L2234,リスト!$R$2:$R$48,0))&amp;"・"&amp;$M2234,IF(設定!$I$15="所/名",INDEX(リスト!$S$2:$S$48,MATCH($L2234,リスト!$R$2:$R$48,0))&amp;" / "&amp;$M2234,IF(設定!$I$15="(所)名","("&amp;INDEX(リスト!$S$2:$S$48,MATCH($L2234,リスト!$R$2:$R$48,0))&amp;") "&amp;$M2234,IF(設定!$I$15="名・所",$M2234&amp;"・"&amp;INDEX(リスト!$S$2:$S$48,MATCH($L2234,リスト!$R$2:$R$48,0)),IF(設定!$I$15="名/所",$M2234&amp;" / "&amp;INDEX(リスト!$S$2:$S$48,MATCH($L2234,リスト!$R$2:$R$48,0)),IF(設定!$I$15="名(所)",$M2234&amp;" ("&amp;INDEX(リスト!$S$2:$S$48,MATCH($L2234,リスト!$R$2:$R$48,0))&amp;")")))))))))</f>
        <v/>
      </c>
    </row>
    <row r="2235" spans="15:22" x14ac:dyDescent="0.4">
      <c r="O2235" s="2" t="str">
        <f>IFERROR(IF($B2235="","",INDEX(所属情報!$E:$E,MATCH($A2235,所属情報!$A:$A,0))),"")</f>
        <v/>
      </c>
      <c r="P2235" s="2" t="str">
        <f t="shared" si="102"/>
        <v/>
      </c>
      <c r="Q2235" s="2" t="str">
        <f t="shared" si="103"/>
        <v/>
      </c>
      <c r="R2235" s="2" t="str">
        <f t="shared" si="104"/>
        <v/>
      </c>
      <c r="S2235" s="2" t="str">
        <f>IFERROR(IF($F2235="","",INDEX(リスト!$C:$C,MATCH($F2235,リスト!$B:$B,0))),"")</f>
        <v/>
      </c>
      <c r="T2235" s="2" t="str">
        <f>IFERROR(IF($K2235="","",INDEX(リスト!$F:$F,MATCH($K2235,リスト!$E:$E,0))),"")</f>
        <v/>
      </c>
      <c r="U2235" s="2" t="str">
        <f>IF($B2235="","",RIGHT($G2235*1000+200+COUNTIF($G$2:$G2235,$G2235),9))</f>
        <v/>
      </c>
      <c r="V2235" s="2" t="str">
        <f>IF(OR($B2235="",設定!$I$15="",設定!$I$15="独立"),"",IF($M2235="","　－　",IF($L2235="",IF(設定!$I$15="所・名","　－　・"&amp;$M2235,IF(設定!$I$15="所/名","　－　 / "&amp;$M2235,IF(設定!$I$15="(所)名","(　－　) "&amp;$M2235,IF(設定!$I$15="名・所",$M2235&amp;"・　－　",IF(設定!$I$15="名/所",$M2235&amp;" / 　－　",IF(設定!$I$15="名(所)",$M2235&amp;"(　－　)")))))),IF(設定!$I$15="所・名",INDEX(リスト!$S$2:$S$48,MATCH($L2235,リスト!$R$2:$R$48,0))&amp;"・"&amp;$M2235,IF(設定!$I$15="所/名",INDEX(リスト!$S$2:$S$48,MATCH($L2235,リスト!$R$2:$R$48,0))&amp;" / "&amp;$M2235,IF(設定!$I$15="(所)名","("&amp;INDEX(リスト!$S$2:$S$48,MATCH($L2235,リスト!$R$2:$R$48,0))&amp;") "&amp;$M2235,IF(設定!$I$15="名・所",$M2235&amp;"・"&amp;INDEX(リスト!$S$2:$S$48,MATCH($L2235,リスト!$R$2:$R$48,0)),IF(設定!$I$15="名/所",$M2235&amp;" / "&amp;INDEX(リスト!$S$2:$S$48,MATCH($L2235,リスト!$R$2:$R$48,0)),IF(設定!$I$15="名(所)",$M2235&amp;" ("&amp;INDEX(リスト!$S$2:$S$48,MATCH($L2235,リスト!$R$2:$R$48,0))&amp;")")))))))))</f>
        <v/>
      </c>
    </row>
    <row r="2236" spans="15:22" x14ac:dyDescent="0.4">
      <c r="O2236" s="2" t="str">
        <f>IFERROR(IF($B2236="","",INDEX(所属情報!$E:$E,MATCH($A2236,所属情報!$A:$A,0))),"")</f>
        <v/>
      </c>
      <c r="P2236" s="2" t="str">
        <f t="shared" si="102"/>
        <v/>
      </c>
      <c r="Q2236" s="2" t="str">
        <f t="shared" si="103"/>
        <v/>
      </c>
      <c r="R2236" s="2" t="str">
        <f t="shared" si="104"/>
        <v/>
      </c>
      <c r="S2236" s="2" t="str">
        <f>IFERROR(IF($F2236="","",INDEX(リスト!$C:$C,MATCH($F2236,リスト!$B:$B,0))),"")</f>
        <v/>
      </c>
      <c r="T2236" s="2" t="str">
        <f>IFERROR(IF($K2236="","",INDEX(リスト!$F:$F,MATCH($K2236,リスト!$E:$E,0))),"")</f>
        <v/>
      </c>
      <c r="U2236" s="2" t="str">
        <f>IF($B2236="","",RIGHT($G2236*1000+200+COUNTIF($G$2:$G2236,$G2236),9))</f>
        <v/>
      </c>
      <c r="V2236" s="2" t="str">
        <f>IF(OR($B2236="",設定!$I$15="",設定!$I$15="独立"),"",IF($M2236="","　－　",IF($L2236="",IF(設定!$I$15="所・名","　－　・"&amp;$M2236,IF(設定!$I$15="所/名","　－　 / "&amp;$M2236,IF(設定!$I$15="(所)名","(　－　) "&amp;$M2236,IF(設定!$I$15="名・所",$M2236&amp;"・　－　",IF(設定!$I$15="名/所",$M2236&amp;" / 　－　",IF(設定!$I$15="名(所)",$M2236&amp;"(　－　)")))))),IF(設定!$I$15="所・名",INDEX(リスト!$S$2:$S$48,MATCH($L2236,リスト!$R$2:$R$48,0))&amp;"・"&amp;$M2236,IF(設定!$I$15="所/名",INDEX(リスト!$S$2:$S$48,MATCH($L2236,リスト!$R$2:$R$48,0))&amp;" / "&amp;$M2236,IF(設定!$I$15="(所)名","("&amp;INDEX(リスト!$S$2:$S$48,MATCH($L2236,リスト!$R$2:$R$48,0))&amp;") "&amp;$M2236,IF(設定!$I$15="名・所",$M2236&amp;"・"&amp;INDEX(リスト!$S$2:$S$48,MATCH($L2236,リスト!$R$2:$R$48,0)),IF(設定!$I$15="名/所",$M2236&amp;" / "&amp;INDEX(リスト!$S$2:$S$48,MATCH($L2236,リスト!$R$2:$R$48,0)),IF(設定!$I$15="名(所)",$M2236&amp;" ("&amp;INDEX(リスト!$S$2:$S$48,MATCH($L2236,リスト!$R$2:$R$48,0))&amp;")")))))))))</f>
        <v/>
      </c>
    </row>
    <row r="2237" spans="15:22" x14ac:dyDescent="0.4">
      <c r="O2237" s="2" t="str">
        <f>IFERROR(IF($B2237="","",INDEX(所属情報!$E:$E,MATCH($A2237,所属情報!$A:$A,0))),"")</f>
        <v/>
      </c>
      <c r="P2237" s="2" t="str">
        <f t="shared" si="102"/>
        <v/>
      </c>
      <c r="Q2237" s="2" t="str">
        <f t="shared" si="103"/>
        <v/>
      </c>
      <c r="R2237" s="2" t="str">
        <f t="shared" si="104"/>
        <v/>
      </c>
      <c r="S2237" s="2" t="str">
        <f>IFERROR(IF($F2237="","",INDEX(リスト!$C:$C,MATCH($F2237,リスト!$B:$B,0))),"")</f>
        <v/>
      </c>
      <c r="T2237" s="2" t="str">
        <f>IFERROR(IF($K2237="","",INDEX(リスト!$F:$F,MATCH($K2237,リスト!$E:$E,0))),"")</f>
        <v/>
      </c>
      <c r="U2237" s="2" t="str">
        <f>IF($B2237="","",RIGHT($G2237*1000+200+COUNTIF($G$2:$G2237,$G2237),9))</f>
        <v/>
      </c>
      <c r="V2237" s="2" t="str">
        <f>IF(OR($B2237="",設定!$I$15="",設定!$I$15="独立"),"",IF($M2237="","　－　",IF($L2237="",IF(設定!$I$15="所・名","　－　・"&amp;$M2237,IF(設定!$I$15="所/名","　－　 / "&amp;$M2237,IF(設定!$I$15="(所)名","(　－　) "&amp;$M2237,IF(設定!$I$15="名・所",$M2237&amp;"・　－　",IF(設定!$I$15="名/所",$M2237&amp;" / 　－　",IF(設定!$I$15="名(所)",$M2237&amp;"(　－　)")))))),IF(設定!$I$15="所・名",INDEX(リスト!$S$2:$S$48,MATCH($L2237,リスト!$R$2:$R$48,0))&amp;"・"&amp;$M2237,IF(設定!$I$15="所/名",INDEX(リスト!$S$2:$S$48,MATCH($L2237,リスト!$R$2:$R$48,0))&amp;" / "&amp;$M2237,IF(設定!$I$15="(所)名","("&amp;INDEX(リスト!$S$2:$S$48,MATCH($L2237,リスト!$R$2:$R$48,0))&amp;") "&amp;$M2237,IF(設定!$I$15="名・所",$M2237&amp;"・"&amp;INDEX(リスト!$S$2:$S$48,MATCH($L2237,リスト!$R$2:$R$48,0)),IF(設定!$I$15="名/所",$M2237&amp;" / "&amp;INDEX(リスト!$S$2:$S$48,MATCH($L2237,リスト!$R$2:$R$48,0)),IF(設定!$I$15="名(所)",$M2237&amp;" ("&amp;INDEX(リスト!$S$2:$S$48,MATCH($L2237,リスト!$R$2:$R$48,0))&amp;")")))))))))</f>
        <v/>
      </c>
    </row>
    <row r="2238" spans="15:22" x14ac:dyDescent="0.4">
      <c r="O2238" s="2" t="str">
        <f>IFERROR(IF($B2238="","",INDEX(所属情報!$E:$E,MATCH($A2238,所属情報!$A:$A,0))),"")</f>
        <v/>
      </c>
      <c r="P2238" s="2" t="str">
        <f t="shared" si="102"/>
        <v/>
      </c>
      <c r="Q2238" s="2" t="str">
        <f t="shared" si="103"/>
        <v/>
      </c>
      <c r="R2238" s="2" t="str">
        <f t="shared" si="104"/>
        <v/>
      </c>
      <c r="S2238" s="2" t="str">
        <f>IFERROR(IF($F2238="","",INDEX(リスト!$C:$C,MATCH($F2238,リスト!$B:$B,0))),"")</f>
        <v/>
      </c>
      <c r="T2238" s="2" t="str">
        <f>IFERROR(IF($K2238="","",INDEX(リスト!$F:$F,MATCH($K2238,リスト!$E:$E,0))),"")</f>
        <v/>
      </c>
      <c r="U2238" s="2" t="str">
        <f>IF($B2238="","",RIGHT($G2238*1000+200+COUNTIF($G$2:$G2238,$G2238),9))</f>
        <v/>
      </c>
      <c r="V2238" s="2" t="str">
        <f>IF(OR($B2238="",設定!$I$15="",設定!$I$15="独立"),"",IF($M2238="","　－　",IF($L2238="",IF(設定!$I$15="所・名","　－　・"&amp;$M2238,IF(設定!$I$15="所/名","　－　 / "&amp;$M2238,IF(設定!$I$15="(所)名","(　－　) "&amp;$M2238,IF(設定!$I$15="名・所",$M2238&amp;"・　－　",IF(設定!$I$15="名/所",$M2238&amp;" / 　－　",IF(設定!$I$15="名(所)",$M2238&amp;"(　－　)")))))),IF(設定!$I$15="所・名",INDEX(リスト!$S$2:$S$48,MATCH($L2238,リスト!$R$2:$R$48,0))&amp;"・"&amp;$M2238,IF(設定!$I$15="所/名",INDEX(リスト!$S$2:$S$48,MATCH($L2238,リスト!$R$2:$R$48,0))&amp;" / "&amp;$M2238,IF(設定!$I$15="(所)名","("&amp;INDEX(リスト!$S$2:$S$48,MATCH($L2238,リスト!$R$2:$R$48,0))&amp;") "&amp;$M2238,IF(設定!$I$15="名・所",$M2238&amp;"・"&amp;INDEX(リスト!$S$2:$S$48,MATCH($L2238,リスト!$R$2:$R$48,0)),IF(設定!$I$15="名/所",$M2238&amp;" / "&amp;INDEX(リスト!$S$2:$S$48,MATCH($L2238,リスト!$R$2:$R$48,0)),IF(設定!$I$15="名(所)",$M2238&amp;" ("&amp;INDEX(リスト!$S$2:$S$48,MATCH($L2238,リスト!$R$2:$R$48,0))&amp;")")))))))))</f>
        <v/>
      </c>
    </row>
    <row r="2239" spans="15:22" x14ac:dyDescent="0.4">
      <c r="O2239" s="2" t="str">
        <f>IFERROR(IF($B2239="","",INDEX(所属情報!$E:$E,MATCH($A2239,所属情報!$A:$A,0))),"")</f>
        <v/>
      </c>
      <c r="P2239" s="2" t="str">
        <f t="shared" si="102"/>
        <v/>
      </c>
      <c r="Q2239" s="2" t="str">
        <f t="shared" si="103"/>
        <v/>
      </c>
      <c r="R2239" s="2" t="str">
        <f t="shared" si="104"/>
        <v/>
      </c>
      <c r="S2239" s="2" t="str">
        <f>IFERROR(IF($F2239="","",INDEX(リスト!$C:$C,MATCH($F2239,リスト!$B:$B,0))),"")</f>
        <v/>
      </c>
      <c r="T2239" s="2" t="str">
        <f>IFERROR(IF($K2239="","",INDEX(リスト!$F:$F,MATCH($K2239,リスト!$E:$E,0))),"")</f>
        <v/>
      </c>
      <c r="U2239" s="2" t="str">
        <f>IF($B2239="","",RIGHT($G2239*1000+200+COUNTIF($G$2:$G2239,$G2239),9))</f>
        <v/>
      </c>
      <c r="V2239" s="2" t="str">
        <f>IF(OR($B2239="",設定!$I$15="",設定!$I$15="独立"),"",IF($M2239="","　－　",IF($L2239="",IF(設定!$I$15="所・名","　－　・"&amp;$M2239,IF(設定!$I$15="所/名","　－　 / "&amp;$M2239,IF(設定!$I$15="(所)名","(　－　) "&amp;$M2239,IF(設定!$I$15="名・所",$M2239&amp;"・　－　",IF(設定!$I$15="名/所",$M2239&amp;" / 　－　",IF(設定!$I$15="名(所)",$M2239&amp;"(　－　)")))))),IF(設定!$I$15="所・名",INDEX(リスト!$S$2:$S$48,MATCH($L2239,リスト!$R$2:$R$48,0))&amp;"・"&amp;$M2239,IF(設定!$I$15="所/名",INDEX(リスト!$S$2:$S$48,MATCH($L2239,リスト!$R$2:$R$48,0))&amp;" / "&amp;$M2239,IF(設定!$I$15="(所)名","("&amp;INDEX(リスト!$S$2:$S$48,MATCH($L2239,リスト!$R$2:$R$48,0))&amp;") "&amp;$M2239,IF(設定!$I$15="名・所",$M2239&amp;"・"&amp;INDEX(リスト!$S$2:$S$48,MATCH($L2239,リスト!$R$2:$R$48,0)),IF(設定!$I$15="名/所",$M2239&amp;" / "&amp;INDEX(リスト!$S$2:$S$48,MATCH($L2239,リスト!$R$2:$R$48,0)),IF(設定!$I$15="名(所)",$M2239&amp;" ("&amp;INDEX(リスト!$S$2:$S$48,MATCH($L2239,リスト!$R$2:$R$48,0))&amp;")")))))))))</f>
        <v/>
      </c>
    </row>
    <row r="2240" spans="15:22" x14ac:dyDescent="0.4">
      <c r="O2240" s="2" t="str">
        <f>IFERROR(IF($B2240="","",INDEX(所属情報!$E:$E,MATCH($A2240,所属情報!$A:$A,0))),"")</f>
        <v/>
      </c>
      <c r="P2240" s="2" t="str">
        <f t="shared" si="102"/>
        <v/>
      </c>
      <c r="Q2240" s="2" t="str">
        <f t="shared" si="103"/>
        <v/>
      </c>
      <c r="R2240" s="2" t="str">
        <f t="shared" si="104"/>
        <v/>
      </c>
      <c r="S2240" s="2" t="str">
        <f>IFERROR(IF($F2240="","",INDEX(リスト!$C:$C,MATCH($F2240,リスト!$B:$B,0))),"")</f>
        <v/>
      </c>
      <c r="T2240" s="2" t="str">
        <f>IFERROR(IF($K2240="","",INDEX(リスト!$F:$F,MATCH($K2240,リスト!$E:$E,0))),"")</f>
        <v/>
      </c>
      <c r="U2240" s="2" t="str">
        <f>IF($B2240="","",RIGHT($G2240*1000+200+COUNTIF($G$2:$G2240,$G2240),9))</f>
        <v/>
      </c>
      <c r="V2240" s="2" t="str">
        <f>IF(OR($B2240="",設定!$I$15="",設定!$I$15="独立"),"",IF($M2240="","　－　",IF($L2240="",IF(設定!$I$15="所・名","　－　・"&amp;$M2240,IF(設定!$I$15="所/名","　－　 / "&amp;$M2240,IF(設定!$I$15="(所)名","(　－　) "&amp;$M2240,IF(設定!$I$15="名・所",$M2240&amp;"・　－　",IF(設定!$I$15="名/所",$M2240&amp;" / 　－　",IF(設定!$I$15="名(所)",$M2240&amp;"(　－　)")))))),IF(設定!$I$15="所・名",INDEX(リスト!$S$2:$S$48,MATCH($L2240,リスト!$R$2:$R$48,0))&amp;"・"&amp;$M2240,IF(設定!$I$15="所/名",INDEX(リスト!$S$2:$S$48,MATCH($L2240,リスト!$R$2:$R$48,0))&amp;" / "&amp;$M2240,IF(設定!$I$15="(所)名","("&amp;INDEX(リスト!$S$2:$S$48,MATCH($L2240,リスト!$R$2:$R$48,0))&amp;") "&amp;$M2240,IF(設定!$I$15="名・所",$M2240&amp;"・"&amp;INDEX(リスト!$S$2:$S$48,MATCH($L2240,リスト!$R$2:$R$48,0)),IF(設定!$I$15="名/所",$M2240&amp;" / "&amp;INDEX(リスト!$S$2:$S$48,MATCH($L2240,リスト!$R$2:$R$48,0)),IF(設定!$I$15="名(所)",$M2240&amp;" ("&amp;INDEX(リスト!$S$2:$S$48,MATCH($L2240,リスト!$R$2:$R$48,0))&amp;")")))))))))</f>
        <v/>
      </c>
    </row>
    <row r="2241" spans="15:22" x14ac:dyDescent="0.4">
      <c r="O2241" s="2" t="str">
        <f>IFERROR(IF($B2241="","",INDEX(所属情報!$E:$E,MATCH($A2241,所属情報!$A:$A,0))),"")</f>
        <v/>
      </c>
      <c r="P2241" s="2" t="str">
        <f t="shared" si="102"/>
        <v/>
      </c>
      <c r="Q2241" s="2" t="str">
        <f t="shared" si="103"/>
        <v/>
      </c>
      <c r="R2241" s="2" t="str">
        <f t="shared" si="104"/>
        <v/>
      </c>
      <c r="S2241" s="2" t="str">
        <f>IFERROR(IF($F2241="","",INDEX(リスト!$C:$C,MATCH($F2241,リスト!$B:$B,0))),"")</f>
        <v/>
      </c>
      <c r="T2241" s="2" t="str">
        <f>IFERROR(IF($K2241="","",INDEX(リスト!$F:$F,MATCH($K2241,リスト!$E:$E,0))),"")</f>
        <v/>
      </c>
      <c r="U2241" s="2" t="str">
        <f>IF($B2241="","",RIGHT($G2241*1000+200+COUNTIF($G$2:$G2241,$G2241),9))</f>
        <v/>
      </c>
      <c r="V2241" s="2" t="str">
        <f>IF(OR($B2241="",設定!$I$15="",設定!$I$15="独立"),"",IF($M2241="","　－　",IF($L2241="",IF(設定!$I$15="所・名","　－　・"&amp;$M2241,IF(設定!$I$15="所/名","　－　 / "&amp;$M2241,IF(設定!$I$15="(所)名","(　－　) "&amp;$M2241,IF(設定!$I$15="名・所",$M2241&amp;"・　－　",IF(設定!$I$15="名/所",$M2241&amp;" / 　－　",IF(設定!$I$15="名(所)",$M2241&amp;"(　－　)")))))),IF(設定!$I$15="所・名",INDEX(リスト!$S$2:$S$48,MATCH($L2241,リスト!$R$2:$R$48,0))&amp;"・"&amp;$M2241,IF(設定!$I$15="所/名",INDEX(リスト!$S$2:$S$48,MATCH($L2241,リスト!$R$2:$R$48,0))&amp;" / "&amp;$M2241,IF(設定!$I$15="(所)名","("&amp;INDEX(リスト!$S$2:$S$48,MATCH($L2241,リスト!$R$2:$R$48,0))&amp;") "&amp;$M2241,IF(設定!$I$15="名・所",$M2241&amp;"・"&amp;INDEX(リスト!$S$2:$S$48,MATCH($L2241,リスト!$R$2:$R$48,0)),IF(設定!$I$15="名/所",$M2241&amp;" / "&amp;INDEX(リスト!$S$2:$S$48,MATCH($L2241,リスト!$R$2:$R$48,0)),IF(設定!$I$15="名(所)",$M2241&amp;" ("&amp;INDEX(リスト!$S$2:$S$48,MATCH($L2241,リスト!$R$2:$R$48,0))&amp;")")))))))))</f>
        <v/>
      </c>
    </row>
    <row r="2242" spans="15:22" x14ac:dyDescent="0.4">
      <c r="O2242" s="2" t="str">
        <f>IFERROR(IF($B2242="","",INDEX(所属情報!$E:$E,MATCH($A2242,所属情報!$A:$A,0))),"")</f>
        <v/>
      </c>
      <c r="P2242" s="2" t="str">
        <f t="shared" si="102"/>
        <v/>
      </c>
      <c r="Q2242" s="2" t="str">
        <f t="shared" si="103"/>
        <v/>
      </c>
      <c r="R2242" s="2" t="str">
        <f t="shared" si="104"/>
        <v/>
      </c>
      <c r="S2242" s="2" t="str">
        <f>IFERROR(IF($F2242="","",INDEX(リスト!$C:$C,MATCH($F2242,リスト!$B:$B,0))),"")</f>
        <v/>
      </c>
      <c r="T2242" s="2" t="str">
        <f>IFERROR(IF($K2242="","",INDEX(リスト!$F:$F,MATCH($K2242,リスト!$E:$E,0))),"")</f>
        <v/>
      </c>
      <c r="U2242" s="2" t="str">
        <f>IF($B2242="","",RIGHT($G2242*1000+200+COUNTIF($G$2:$G2242,$G2242),9))</f>
        <v/>
      </c>
      <c r="V2242" s="2" t="str">
        <f>IF(OR($B2242="",設定!$I$15="",設定!$I$15="独立"),"",IF($M2242="","　－　",IF($L2242="",IF(設定!$I$15="所・名","　－　・"&amp;$M2242,IF(設定!$I$15="所/名","　－　 / "&amp;$M2242,IF(設定!$I$15="(所)名","(　－　) "&amp;$M2242,IF(設定!$I$15="名・所",$M2242&amp;"・　－　",IF(設定!$I$15="名/所",$M2242&amp;" / 　－　",IF(設定!$I$15="名(所)",$M2242&amp;"(　－　)")))))),IF(設定!$I$15="所・名",INDEX(リスト!$S$2:$S$48,MATCH($L2242,リスト!$R$2:$R$48,0))&amp;"・"&amp;$M2242,IF(設定!$I$15="所/名",INDEX(リスト!$S$2:$S$48,MATCH($L2242,リスト!$R$2:$R$48,0))&amp;" / "&amp;$M2242,IF(設定!$I$15="(所)名","("&amp;INDEX(リスト!$S$2:$S$48,MATCH($L2242,リスト!$R$2:$R$48,0))&amp;") "&amp;$M2242,IF(設定!$I$15="名・所",$M2242&amp;"・"&amp;INDEX(リスト!$S$2:$S$48,MATCH($L2242,リスト!$R$2:$R$48,0)),IF(設定!$I$15="名/所",$M2242&amp;" / "&amp;INDEX(リスト!$S$2:$S$48,MATCH($L2242,リスト!$R$2:$R$48,0)),IF(設定!$I$15="名(所)",$M2242&amp;" ("&amp;INDEX(リスト!$S$2:$S$48,MATCH($L2242,リスト!$R$2:$R$48,0))&amp;")")))))))))</f>
        <v/>
      </c>
    </row>
    <row r="2243" spans="15:22" x14ac:dyDescent="0.4">
      <c r="O2243" s="2" t="str">
        <f>IFERROR(IF($B2243="","",INDEX(所属情報!$E:$E,MATCH($A2243,所属情報!$A:$A,0))),"")</f>
        <v/>
      </c>
      <c r="P2243" s="2" t="str">
        <f t="shared" ref="P2243:P2306" si="105">IF($C2243="","",IF($E2243="",$C2243,$C2243&amp;" ("&amp;$E2243&amp;")"))</f>
        <v/>
      </c>
      <c r="Q2243" s="2" t="str">
        <f t="shared" ref="Q2243:Q2306" si="106">IF($D2243="","",ASC($D2243))</f>
        <v/>
      </c>
      <c r="R2243" s="2" t="str">
        <f t="shared" ref="R2243:R2306" si="107">IF($I2243="","",UPPER($I2243)&amp;" "&amp;UPPER(LEFT($J2243,1))&amp;LOWER(RIGHT($J2243,LEN($J2243)-1))&amp;" ("&amp;MID($G2243,3,2)&amp;")")</f>
        <v/>
      </c>
      <c r="S2243" s="2" t="str">
        <f>IFERROR(IF($F2243="","",INDEX(リスト!$C:$C,MATCH($F2243,リスト!$B:$B,0))),"")</f>
        <v/>
      </c>
      <c r="T2243" s="2" t="str">
        <f>IFERROR(IF($K2243="","",INDEX(リスト!$F:$F,MATCH($K2243,リスト!$E:$E,0))),"")</f>
        <v/>
      </c>
      <c r="U2243" s="2" t="str">
        <f>IF($B2243="","",RIGHT($G2243*1000+200+COUNTIF($G$2:$G2243,$G2243),9))</f>
        <v/>
      </c>
      <c r="V2243" s="2" t="str">
        <f>IF(OR($B2243="",設定!$I$15="",設定!$I$15="独立"),"",IF($M2243="","　－　",IF($L2243="",IF(設定!$I$15="所・名","　－　・"&amp;$M2243,IF(設定!$I$15="所/名","　－　 / "&amp;$M2243,IF(設定!$I$15="(所)名","(　－　) "&amp;$M2243,IF(設定!$I$15="名・所",$M2243&amp;"・　－　",IF(設定!$I$15="名/所",$M2243&amp;" / 　－　",IF(設定!$I$15="名(所)",$M2243&amp;"(　－　)")))))),IF(設定!$I$15="所・名",INDEX(リスト!$S$2:$S$48,MATCH($L2243,リスト!$R$2:$R$48,0))&amp;"・"&amp;$M2243,IF(設定!$I$15="所/名",INDEX(リスト!$S$2:$S$48,MATCH($L2243,リスト!$R$2:$R$48,0))&amp;" / "&amp;$M2243,IF(設定!$I$15="(所)名","("&amp;INDEX(リスト!$S$2:$S$48,MATCH($L2243,リスト!$R$2:$R$48,0))&amp;") "&amp;$M2243,IF(設定!$I$15="名・所",$M2243&amp;"・"&amp;INDEX(リスト!$S$2:$S$48,MATCH($L2243,リスト!$R$2:$R$48,0)),IF(設定!$I$15="名/所",$M2243&amp;" / "&amp;INDEX(リスト!$S$2:$S$48,MATCH($L2243,リスト!$R$2:$R$48,0)),IF(設定!$I$15="名(所)",$M2243&amp;" ("&amp;INDEX(リスト!$S$2:$S$48,MATCH($L2243,リスト!$R$2:$R$48,0))&amp;")")))))))))</f>
        <v/>
      </c>
    </row>
    <row r="2244" spans="15:22" x14ac:dyDescent="0.4">
      <c r="O2244" s="2" t="str">
        <f>IFERROR(IF($B2244="","",INDEX(所属情報!$E:$E,MATCH($A2244,所属情報!$A:$A,0))),"")</f>
        <v/>
      </c>
      <c r="P2244" s="2" t="str">
        <f t="shared" si="105"/>
        <v/>
      </c>
      <c r="Q2244" s="2" t="str">
        <f t="shared" si="106"/>
        <v/>
      </c>
      <c r="R2244" s="2" t="str">
        <f t="shared" si="107"/>
        <v/>
      </c>
      <c r="S2244" s="2" t="str">
        <f>IFERROR(IF($F2244="","",INDEX(リスト!$C:$C,MATCH($F2244,リスト!$B:$B,0))),"")</f>
        <v/>
      </c>
      <c r="T2244" s="2" t="str">
        <f>IFERROR(IF($K2244="","",INDEX(リスト!$F:$F,MATCH($K2244,リスト!$E:$E,0))),"")</f>
        <v/>
      </c>
      <c r="U2244" s="2" t="str">
        <f>IF($B2244="","",RIGHT($G2244*1000+200+COUNTIF($G$2:$G2244,$G2244),9))</f>
        <v/>
      </c>
      <c r="V2244" s="2" t="str">
        <f>IF(OR($B2244="",設定!$I$15="",設定!$I$15="独立"),"",IF($M2244="","　－　",IF($L2244="",IF(設定!$I$15="所・名","　－　・"&amp;$M2244,IF(設定!$I$15="所/名","　－　 / "&amp;$M2244,IF(設定!$I$15="(所)名","(　－　) "&amp;$M2244,IF(設定!$I$15="名・所",$M2244&amp;"・　－　",IF(設定!$I$15="名/所",$M2244&amp;" / 　－　",IF(設定!$I$15="名(所)",$M2244&amp;"(　－　)")))))),IF(設定!$I$15="所・名",INDEX(リスト!$S$2:$S$48,MATCH($L2244,リスト!$R$2:$R$48,0))&amp;"・"&amp;$M2244,IF(設定!$I$15="所/名",INDEX(リスト!$S$2:$S$48,MATCH($L2244,リスト!$R$2:$R$48,0))&amp;" / "&amp;$M2244,IF(設定!$I$15="(所)名","("&amp;INDEX(リスト!$S$2:$S$48,MATCH($L2244,リスト!$R$2:$R$48,0))&amp;") "&amp;$M2244,IF(設定!$I$15="名・所",$M2244&amp;"・"&amp;INDEX(リスト!$S$2:$S$48,MATCH($L2244,リスト!$R$2:$R$48,0)),IF(設定!$I$15="名/所",$M2244&amp;" / "&amp;INDEX(リスト!$S$2:$S$48,MATCH($L2244,リスト!$R$2:$R$48,0)),IF(設定!$I$15="名(所)",$M2244&amp;" ("&amp;INDEX(リスト!$S$2:$S$48,MATCH($L2244,リスト!$R$2:$R$48,0))&amp;")")))))))))</f>
        <v/>
      </c>
    </row>
    <row r="2245" spans="15:22" x14ac:dyDescent="0.4">
      <c r="O2245" s="2" t="str">
        <f>IFERROR(IF($B2245="","",INDEX(所属情報!$E:$E,MATCH($A2245,所属情報!$A:$A,0))),"")</f>
        <v/>
      </c>
      <c r="P2245" s="2" t="str">
        <f t="shared" si="105"/>
        <v/>
      </c>
      <c r="Q2245" s="2" t="str">
        <f t="shared" si="106"/>
        <v/>
      </c>
      <c r="R2245" s="2" t="str">
        <f t="shared" si="107"/>
        <v/>
      </c>
      <c r="S2245" s="2" t="str">
        <f>IFERROR(IF($F2245="","",INDEX(リスト!$C:$C,MATCH($F2245,リスト!$B:$B,0))),"")</f>
        <v/>
      </c>
      <c r="T2245" s="2" t="str">
        <f>IFERROR(IF($K2245="","",INDEX(リスト!$F:$F,MATCH($K2245,リスト!$E:$E,0))),"")</f>
        <v/>
      </c>
      <c r="U2245" s="2" t="str">
        <f>IF($B2245="","",RIGHT($G2245*1000+200+COUNTIF($G$2:$G2245,$G2245),9))</f>
        <v/>
      </c>
      <c r="V2245" s="2" t="str">
        <f>IF(OR($B2245="",設定!$I$15="",設定!$I$15="独立"),"",IF($M2245="","　－　",IF($L2245="",IF(設定!$I$15="所・名","　－　・"&amp;$M2245,IF(設定!$I$15="所/名","　－　 / "&amp;$M2245,IF(設定!$I$15="(所)名","(　－　) "&amp;$M2245,IF(設定!$I$15="名・所",$M2245&amp;"・　－　",IF(設定!$I$15="名/所",$M2245&amp;" / 　－　",IF(設定!$I$15="名(所)",$M2245&amp;"(　－　)")))))),IF(設定!$I$15="所・名",INDEX(リスト!$S$2:$S$48,MATCH($L2245,リスト!$R$2:$R$48,0))&amp;"・"&amp;$M2245,IF(設定!$I$15="所/名",INDEX(リスト!$S$2:$S$48,MATCH($L2245,リスト!$R$2:$R$48,0))&amp;" / "&amp;$M2245,IF(設定!$I$15="(所)名","("&amp;INDEX(リスト!$S$2:$S$48,MATCH($L2245,リスト!$R$2:$R$48,0))&amp;") "&amp;$M2245,IF(設定!$I$15="名・所",$M2245&amp;"・"&amp;INDEX(リスト!$S$2:$S$48,MATCH($L2245,リスト!$R$2:$R$48,0)),IF(設定!$I$15="名/所",$M2245&amp;" / "&amp;INDEX(リスト!$S$2:$S$48,MATCH($L2245,リスト!$R$2:$R$48,0)),IF(設定!$I$15="名(所)",$M2245&amp;" ("&amp;INDEX(リスト!$S$2:$S$48,MATCH($L2245,リスト!$R$2:$R$48,0))&amp;")")))))))))</f>
        <v/>
      </c>
    </row>
    <row r="2246" spans="15:22" x14ac:dyDescent="0.4">
      <c r="O2246" s="2" t="str">
        <f>IFERROR(IF($B2246="","",INDEX(所属情報!$E:$E,MATCH($A2246,所属情報!$A:$A,0))),"")</f>
        <v/>
      </c>
      <c r="P2246" s="2" t="str">
        <f t="shared" si="105"/>
        <v/>
      </c>
      <c r="Q2246" s="2" t="str">
        <f t="shared" si="106"/>
        <v/>
      </c>
      <c r="R2246" s="2" t="str">
        <f t="shared" si="107"/>
        <v/>
      </c>
      <c r="S2246" s="2" t="str">
        <f>IFERROR(IF($F2246="","",INDEX(リスト!$C:$C,MATCH($F2246,リスト!$B:$B,0))),"")</f>
        <v/>
      </c>
      <c r="T2246" s="2" t="str">
        <f>IFERROR(IF($K2246="","",INDEX(リスト!$F:$F,MATCH($K2246,リスト!$E:$E,0))),"")</f>
        <v/>
      </c>
      <c r="U2246" s="2" t="str">
        <f>IF($B2246="","",RIGHT($G2246*1000+200+COUNTIF($G$2:$G2246,$G2246),9))</f>
        <v/>
      </c>
      <c r="V2246" s="2" t="str">
        <f>IF(OR($B2246="",設定!$I$15="",設定!$I$15="独立"),"",IF($M2246="","　－　",IF($L2246="",IF(設定!$I$15="所・名","　－　・"&amp;$M2246,IF(設定!$I$15="所/名","　－　 / "&amp;$M2246,IF(設定!$I$15="(所)名","(　－　) "&amp;$M2246,IF(設定!$I$15="名・所",$M2246&amp;"・　－　",IF(設定!$I$15="名/所",$M2246&amp;" / 　－　",IF(設定!$I$15="名(所)",$M2246&amp;"(　－　)")))))),IF(設定!$I$15="所・名",INDEX(リスト!$S$2:$S$48,MATCH($L2246,リスト!$R$2:$R$48,0))&amp;"・"&amp;$M2246,IF(設定!$I$15="所/名",INDEX(リスト!$S$2:$S$48,MATCH($L2246,リスト!$R$2:$R$48,0))&amp;" / "&amp;$M2246,IF(設定!$I$15="(所)名","("&amp;INDEX(リスト!$S$2:$S$48,MATCH($L2246,リスト!$R$2:$R$48,0))&amp;") "&amp;$M2246,IF(設定!$I$15="名・所",$M2246&amp;"・"&amp;INDEX(リスト!$S$2:$S$48,MATCH($L2246,リスト!$R$2:$R$48,0)),IF(設定!$I$15="名/所",$M2246&amp;" / "&amp;INDEX(リスト!$S$2:$S$48,MATCH($L2246,リスト!$R$2:$R$48,0)),IF(設定!$I$15="名(所)",$M2246&amp;" ("&amp;INDEX(リスト!$S$2:$S$48,MATCH($L2246,リスト!$R$2:$R$48,0))&amp;")")))))))))</f>
        <v/>
      </c>
    </row>
    <row r="2247" spans="15:22" x14ac:dyDescent="0.4">
      <c r="O2247" s="2" t="str">
        <f>IFERROR(IF($B2247="","",INDEX(所属情報!$E:$E,MATCH($A2247,所属情報!$A:$A,0))),"")</f>
        <v/>
      </c>
      <c r="P2247" s="2" t="str">
        <f t="shared" si="105"/>
        <v/>
      </c>
      <c r="Q2247" s="2" t="str">
        <f t="shared" si="106"/>
        <v/>
      </c>
      <c r="R2247" s="2" t="str">
        <f t="shared" si="107"/>
        <v/>
      </c>
      <c r="S2247" s="2" t="str">
        <f>IFERROR(IF($F2247="","",INDEX(リスト!$C:$C,MATCH($F2247,リスト!$B:$B,0))),"")</f>
        <v/>
      </c>
      <c r="T2247" s="2" t="str">
        <f>IFERROR(IF($K2247="","",INDEX(リスト!$F:$F,MATCH($K2247,リスト!$E:$E,0))),"")</f>
        <v/>
      </c>
      <c r="U2247" s="2" t="str">
        <f>IF($B2247="","",RIGHT($G2247*1000+200+COUNTIF($G$2:$G2247,$G2247),9))</f>
        <v/>
      </c>
      <c r="V2247" s="2" t="str">
        <f>IF(OR($B2247="",設定!$I$15="",設定!$I$15="独立"),"",IF($M2247="","　－　",IF($L2247="",IF(設定!$I$15="所・名","　－　・"&amp;$M2247,IF(設定!$I$15="所/名","　－　 / "&amp;$M2247,IF(設定!$I$15="(所)名","(　－　) "&amp;$M2247,IF(設定!$I$15="名・所",$M2247&amp;"・　－　",IF(設定!$I$15="名/所",$M2247&amp;" / 　－　",IF(設定!$I$15="名(所)",$M2247&amp;"(　－　)")))))),IF(設定!$I$15="所・名",INDEX(リスト!$S$2:$S$48,MATCH($L2247,リスト!$R$2:$R$48,0))&amp;"・"&amp;$M2247,IF(設定!$I$15="所/名",INDEX(リスト!$S$2:$S$48,MATCH($L2247,リスト!$R$2:$R$48,0))&amp;" / "&amp;$M2247,IF(設定!$I$15="(所)名","("&amp;INDEX(リスト!$S$2:$S$48,MATCH($L2247,リスト!$R$2:$R$48,0))&amp;") "&amp;$M2247,IF(設定!$I$15="名・所",$M2247&amp;"・"&amp;INDEX(リスト!$S$2:$S$48,MATCH($L2247,リスト!$R$2:$R$48,0)),IF(設定!$I$15="名/所",$M2247&amp;" / "&amp;INDEX(リスト!$S$2:$S$48,MATCH($L2247,リスト!$R$2:$R$48,0)),IF(設定!$I$15="名(所)",$M2247&amp;" ("&amp;INDEX(リスト!$S$2:$S$48,MATCH($L2247,リスト!$R$2:$R$48,0))&amp;")")))))))))</f>
        <v/>
      </c>
    </row>
    <row r="2248" spans="15:22" x14ac:dyDescent="0.4">
      <c r="O2248" s="2" t="str">
        <f>IFERROR(IF($B2248="","",INDEX(所属情報!$E:$E,MATCH($A2248,所属情報!$A:$A,0))),"")</f>
        <v/>
      </c>
      <c r="P2248" s="2" t="str">
        <f t="shared" si="105"/>
        <v/>
      </c>
      <c r="Q2248" s="2" t="str">
        <f t="shared" si="106"/>
        <v/>
      </c>
      <c r="R2248" s="2" t="str">
        <f t="shared" si="107"/>
        <v/>
      </c>
      <c r="S2248" s="2" t="str">
        <f>IFERROR(IF($F2248="","",INDEX(リスト!$C:$C,MATCH($F2248,リスト!$B:$B,0))),"")</f>
        <v/>
      </c>
      <c r="T2248" s="2" t="str">
        <f>IFERROR(IF($K2248="","",INDEX(リスト!$F:$F,MATCH($K2248,リスト!$E:$E,0))),"")</f>
        <v/>
      </c>
      <c r="U2248" s="2" t="str">
        <f>IF($B2248="","",RIGHT($G2248*1000+200+COUNTIF($G$2:$G2248,$G2248),9))</f>
        <v/>
      </c>
      <c r="V2248" s="2" t="str">
        <f>IF(OR($B2248="",設定!$I$15="",設定!$I$15="独立"),"",IF($M2248="","　－　",IF($L2248="",IF(設定!$I$15="所・名","　－　・"&amp;$M2248,IF(設定!$I$15="所/名","　－　 / "&amp;$M2248,IF(設定!$I$15="(所)名","(　－　) "&amp;$M2248,IF(設定!$I$15="名・所",$M2248&amp;"・　－　",IF(設定!$I$15="名/所",$M2248&amp;" / 　－　",IF(設定!$I$15="名(所)",$M2248&amp;"(　－　)")))))),IF(設定!$I$15="所・名",INDEX(リスト!$S$2:$S$48,MATCH($L2248,リスト!$R$2:$R$48,0))&amp;"・"&amp;$M2248,IF(設定!$I$15="所/名",INDEX(リスト!$S$2:$S$48,MATCH($L2248,リスト!$R$2:$R$48,0))&amp;" / "&amp;$M2248,IF(設定!$I$15="(所)名","("&amp;INDEX(リスト!$S$2:$S$48,MATCH($L2248,リスト!$R$2:$R$48,0))&amp;") "&amp;$M2248,IF(設定!$I$15="名・所",$M2248&amp;"・"&amp;INDEX(リスト!$S$2:$S$48,MATCH($L2248,リスト!$R$2:$R$48,0)),IF(設定!$I$15="名/所",$M2248&amp;" / "&amp;INDEX(リスト!$S$2:$S$48,MATCH($L2248,リスト!$R$2:$R$48,0)),IF(設定!$I$15="名(所)",$M2248&amp;" ("&amp;INDEX(リスト!$S$2:$S$48,MATCH($L2248,リスト!$R$2:$R$48,0))&amp;")")))))))))</f>
        <v/>
      </c>
    </row>
    <row r="2249" spans="15:22" x14ac:dyDescent="0.4">
      <c r="O2249" s="2" t="str">
        <f>IFERROR(IF($B2249="","",INDEX(所属情報!$E:$E,MATCH($A2249,所属情報!$A:$A,0))),"")</f>
        <v/>
      </c>
      <c r="P2249" s="2" t="str">
        <f t="shared" si="105"/>
        <v/>
      </c>
      <c r="Q2249" s="2" t="str">
        <f t="shared" si="106"/>
        <v/>
      </c>
      <c r="R2249" s="2" t="str">
        <f t="shared" si="107"/>
        <v/>
      </c>
      <c r="S2249" s="2" t="str">
        <f>IFERROR(IF($F2249="","",INDEX(リスト!$C:$C,MATCH($F2249,リスト!$B:$B,0))),"")</f>
        <v/>
      </c>
      <c r="T2249" s="2" t="str">
        <f>IFERROR(IF($K2249="","",INDEX(リスト!$F:$F,MATCH($K2249,リスト!$E:$E,0))),"")</f>
        <v/>
      </c>
      <c r="U2249" s="2" t="str">
        <f>IF($B2249="","",RIGHT($G2249*1000+200+COUNTIF($G$2:$G2249,$G2249),9))</f>
        <v/>
      </c>
      <c r="V2249" s="2" t="str">
        <f>IF(OR($B2249="",設定!$I$15="",設定!$I$15="独立"),"",IF($M2249="","　－　",IF($L2249="",IF(設定!$I$15="所・名","　－　・"&amp;$M2249,IF(設定!$I$15="所/名","　－　 / "&amp;$M2249,IF(設定!$I$15="(所)名","(　－　) "&amp;$M2249,IF(設定!$I$15="名・所",$M2249&amp;"・　－　",IF(設定!$I$15="名/所",$M2249&amp;" / 　－　",IF(設定!$I$15="名(所)",$M2249&amp;"(　－　)")))))),IF(設定!$I$15="所・名",INDEX(リスト!$S$2:$S$48,MATCH($L2249,リスト!$R$2:$R$48,0))&amp;"・"&amp;$M2249,IF(設定!$I$15="所/名",INDEX(リスト!$S$2:$S$48,MATCH($L2249,リスト!$R$2:$R$48,0))&amp;" / "&amp;$M2249,IF(設定!$I$15="(所)名","("&amp;INDEX(リスト!$S$2:$S$48,MATCH($L2249,リスト!$R$2:$R$48,0))&amp;") "&amp;$M2249,IF(設定!$I$15="名・所",$M2249&amp;"・"&amp;INDEX(リスト!$S$2:$S$48,MATCH($L2249,リスト!$R$2:$R$48,0)),IF(設定!$I$15="名/所",$M2249&amp;" / "&amp;INDEX(リスト!$S$2:$S$48,MATCH($L2249,リスト!$R$2:$R$48,0)),IF(設定!$I$15="名(所)",$M2249&amp;" ("&amp;INDEX(リスト!$S$2:$S$48,MATCH($L2249,リスト!$R$2:$R$48,0))&amp;")")))))))))</f>
        <v/>
      </c>
    </row>
    <row r="2250" spans="15:22" x14ac:dyDescent="0.4">
      <c r="O2250" s="2" t="str">
        <f>IFERROR(IF($B2250="","",INDEX(所属情報!$E:$E,MATCH($A2250,所属情報!$A:$A,0))),"")</f>
        <v/>
      </c>
      <c r="P2250" s="2" t="str">
        <f t="shared" si="105"/>
        <v/>
      </c>
      <c r="Q2250" s="2" t="str">
        <f t="shared" si="106"/>
        <v/>
      </c>
      <c r="R2250" s="2" t="str">
        <f t="shared" si="107"/>
        <v/>
      </c>
      <c r="S2250" s="2" t="str">
        <f>IFERROR(IF($F2250="","",INDEX(リスト!$C:$C,MATCH($F2250,リスト!$B:$B,0))),"")</f>
        <v/>
      </c>
      <c r="T2250" s="2" t="str">
        <f>IFERROR(IF($K2250="","",INDEX(リスト!$F:$F,MATCH($K2250,リスト!$E:$E,0))),"")</f>
        <v/>
      </c>
      <c r="U2250" s="2" t="str">
        <f>IF($B2250="","",RIGHT($G2250*1000+200+COUNTIF($G$2:$G2250,$G2250),9))</f>
        <v/>
      </c>
      <c r="V2250" s="2" t="str">
        <f>IF(OR($B2250="",設定!$I$15="",設定!$I$15="独立"),"",IF($M2250="","　－　",IF($L2250="",IF(設定!$I$15="所・名","　－　・"&amp;$M2250,IF(設定!$I$15="所/名","　－　 / "&amp;$M2250,IF(設定!$I$15="(所)名","(　－　) "&amp;$M2250,IF(設定!$I$15="名・所",$M2250&amp;"・　－　",IF(設定!$I$15="名/所",$M2250&amp;" / 　－　",IF(設定!$I$15="名(所)",$M2250&amp;"(　－　)")))))),IF(設定!$I$15="所・名",INDEX(リスト!$S$2:$S$48,MATCH($L2250,リスト!$R$2:$R$48,0))&amp;"・"&amp;$M2250,IF(設定!$I$15="所/名",INDEX(リスト!$S$2:$S$48,MATCH($L2250,リスト!$R$2:$R$48,0))&amp;" / "&amp;$M2250,IF(設定!$I$15="(所)名","("&amp;INDEX(リスト!$S$2:$S$48,MATCH($L2250,リスト!$R$2:$R$48,0))&amp;") "&amp;$M2250,IF(設定!$I$15="名・所",$M2250&amp;"・"&amp;INDEX(リスト!$S$2:$S$48,MATCH($L2250,リスト!$R$2:$R$48,0)),IF(設定!$I$15="名/所",$M2250&amp;" / "&amp;INDEX(リスト!$S$2:$S$48,MATCH($L2250,リスト!$R$2:$R$48,0)),IF(設定!$I$15="名(所)",$M2250&amp;" ("&amp;INDEX(リスト!$S$2:$S$48,MATCH($L2250,リスト!$R$2:$R$48,0))&amp;")")))))))))</f>
        <v/>
      </c>
    </row>
    <row r="2251" spans="15:22" x14ac:dyDescent="0.4">
      <c r="O2251" s="2" t="str">
        <f>IFERROR(IF($B2251="","",INDEX(所属情報!$E:$E,MATCH($A2251,所属情報!$A:$A,0))),"")</f>
        <v/>
      </c>
      <c r="P2251" s="2" t="str">
        <f t="shared" si="105"/>
        <v/>
      </c>
      <c r="Q2251" s="2" t="str">
        <f t="shared" si="106"/>
        <v/>
      </c>
      <c r="R2251" s="2" t="str">
        <f t="shared" si="107"/>
        <v/>
      </c>
      <c r="S2251" s="2" t="str">
        <f>IFERROR(IF($F2251="","",INDEX(リスト!$C:$C,MATCH($F2251,リスト!$B:$B,0))),"")</f>
        <v/>
      </c>
      <c r="T2251" s="2" t="str">
        <f>IFERROR(IF($K2251="","",INDEX(リスト!$F:$F,MATCH($K2251,リスト!$E:$E,0))),"")</f>
        <v/>
      </c>
      <c r="U2251" s="2" t="str">
        <f>IF($B2251="","",RIGHT($G2251*1000+200+COUNTIF($G$2:$G2251,$G2251),9))</f>
        <v/>
      </c>
      <c r="V2251" s="2" t="str">
        <f>IF(OR($B2251="",設定!$I$15="",設定!$I$15="独立"),"",IF($M2251="","　－　",IF($L2251="",IF(設定!$I$15="所・名","　－　・"&amp;$M2251,IF(設定!$I$15="所/名","　－　 / "&amp;$M2251,IF(設定!$I$15="(所)名","(　－　) "&amp;$M2251,IF(設定!$I$15="名・所",$M2251&amp;"・　－　",IF(設定!$I$15="名/所",$M2251&amp;" / 　－　",IF(設定!$I$15="名(所)",$M2251&amp;"(　－　)")))))),IF(設定!$I$15="所・名",INDEX(リスト!$S$2:$S$48,MATCH($L2251,リスト!$R$2:$R$48,0))&amp;"・"&amp;$M2251,IF(設定!$I$15="所/名",INDEX(リスト!$S$2:$S$48,MATCH($L2251,リスト!$R$2:$R$48,0))&amp;" / "&amp;$M2251,IF(設定!$I$15="(所)名","("&amp;INDEX(リスト!$S$2:$S$48,MATCH($L2251,リスト!$R$2:$R$48,0))&amp;") "&amp;$M2251,IF(設定!$I$15="名・所",$M2251&amp;"・"&amp;INDEX(リスト!$S$2:$S$48,MATCH($L2251,リスト!$R$2:$R$48,0)),IF(設定!$I$15="名/所",$M2251&amp;" / "&amp;INDEX(リスト!$S$2:$S$48,MATCH($L2251,リスト!$R$2:$R$48,0)),IF(設定!$I$15="名(所)",$M2251&amp;" ("&amp;INDEX(リスト!$S$2:$S$48,MATCH($L2251,リスト!$R$2:$R$48,0))&amp;")")))))))))</f>
        <v/>
      </c>
    </row>
    <row r="2252" spans="15:22" x14ac:dyDescent="0.4">
      <c r="O2252" s="2" t="str">
        <f>IFERROR(IF($B2252="","",INDEX(所属情報!$E:$E,MATCH($A2252,所属情報!$A:$A,0))),"")</f>
        <v/>
      </c>
      <c r="P2252" s="2" t="str">
        <f t="shared" si="105"/>
        <v/>
      </c>
      <c r="Q2252" s="2" t="str">
        <f t="shared" si="106"/>
        <v/>
      </c>
      <c r="R2252" s="2" t="str">
        <f t="shared" si="107"/>
        <v/>
      </c>
      <c r="S2252" s="2" t="str">
        <f>IFERROR(IF($F2252="","",INDEX(リスト!$C:$C,MATCH($F2252,リスト!$B:$B,0))),"")</f>
        <v/>
      </c>
      <c r="T2252" s="2" t="str">
        <f>IFERROR(IF($K2252="","",INDEX(リスト!$F:$F,MATCH($K2252,リスト!$E:$E,0))),"")</f>
        <v/>
      </c>
      <c r="U2252" s="2" t="str">
        <f>IF($B2252="","",RIGHT($G2252*1000+200+COUNTIF($G$2:$G2252,$G2252),9))</f>
        <v/>
      </c>
      <c r="V2252" s="2" t="str">
        <f>IF(OR($B2252="",設定!$I$15="",設定!$I$15="独立"),"",IF($M2252="","　－　",IF($L2252="",IF(設定!$I$15="所・名","　－　・"&amp;$M2252,IF(設定!$I$15="所/名","　－　 / "&amp;$M2252,IF(設定!$I$15="(所)名","(　－　) "&amp;$M2252,IF(設定!$I$15="名・所",$M2252&amp;"・　－　",IF(設定!$I$15="名/所",$M2252&amp;" / 　－　",IF(設定!$I$15="名(所)",$M2252&amp;"(　－　)")))))),IF(設定!$I$15="所・名",INDEX(リスト!$S$2:$S$48,MATCH($L2252,リスト!$R$2:$R$48,0))&amp;"・"&amp;$M2252,IF(設定!$I$15="所/名",INDEX(リスト!$S$2:$S$48,MATCH($L2252,リスト!$R$2:$R$48,0))&amp;" / "&amp;$M2252,IF(設定!$I$15="(所)名","("&amp;INDEX(リスト!$S$2:$S$48,MATCH($L2252,リスト!$R$2:$R$48,0))&amp;") "&amp;$M2252,IF(設定!$I$15="名・所",$M2252&amp;"・"&amp;INDEX(リスト!$S$2:$S$48,MATCH($L2252,リスト!$R$2:$R$48,0)),IF(設定!$I$15="名/所",$M2252&amp;" / "&amp;INDEX(リスト!$S$2:$S$48,MATCH($L2252,リスト!$R$2:$R$48,0)),IF(設定!$I$15="名(所)",$M2252&amp;" ("&amp;INDEX(リスト!$S$2:$S$48,MATCH($L2252,リスト!$R$2:$R$48,0))&amp;")")))))))))</f>
        <v/>
      </c>
    </row>
    <row r="2253" spans="15:22" x14ac:dyDescent="0.4">
      <c r="O2253" s="2" t="str">
        <f>IFERROR(IF($B2253="","",INDEX(所属情報!$E:$E,MATCH($A2253,所属情報!$A:$A,0))),"")</f>
        <v/>
      </c>
      <c r="P2253" s="2" t="str">
        <f t="shared" si="105"/>
        <v/>
      </c>
      <c r="Q2253" s="2" t="str">
        <f t="shared" si="106"/>
        <v/>
      </c>
      <c r="R2253" s="2" t="str">
        <f t="shared" si="107"/>
        <v/>
      </c>
      <c r="S2253" s="2" t="str">
        <f>IFERROR(IF($F2253="","",INDEX(リスト!$C:$C,MATCH($F2253,リスト!$B:$B,0))),"")</f>
        <v/>
      </c>
      <c r="T2253" s="2" t="str">
        <f>IFERROR(IF($K2253="","",INDEX(リスト!$F:$F,MATCH($K2253,リスト!$E:$E,0))),"")</f>
        <v/>
      </c>
      <c r="U2253" s="2" t="str">
        <f>IF($B2253="","",RIGHT($G2253*1000+200+COUNTIF($G$2:$G2253,$G2253),9))</f>
        <v/>
      </c>
      <c r="V2253" s="2" t="str">
        <f>IF(OR($B2253="",設定!$I$15="",設定!$I$15="独立"),"",IF($M2253="","　－　",IF($L2253="",IF(設定!$I$15="所・名","　－　・"&amp;$M2253,IF(設定!$I$15="所/名","　－　 / "&amp;$M2253,IF(設定!$I$15="(所)名","(　－　) "&amp;$M2253,IF(設定!$I$15="名・所",$M2253&amp;"・　－　",IF(設定!$I$15="名/所",$M2253&amp;" / 　－　",IF(設定!$I$15="名(所)",$M2253&amp;"(　－　)")))))),IF(設定!$I$15="所・名",INDEX(リスト!$S$2:$S$48,MATCH($L2253,リスト!$R$2:$R$48,0))&amp;"・"&amp;$M2253,IF(設定!$I$15="所/名",INDEX(リスト!$S$2:$S$48,MATCH($L2253,リスト!$R$2:$R$48,0))&amp;" / "&amp;$M2253,IF(設定!$I$15="(所)名","("&amp;INDEX(リスト!$S$2:$S$48,MATCH($L2253,リスト!$R$2:$R$48,0))&amp;") "&amp;$M2253,IF(設定!$I$15="名・所",$M2253&amp;"・"&amp;INDEX(リスト!$S$2:$S$48,MATCH($L2253,リスト!$R$2:$R$48,0)),IF(設定!$I$15="名/所",$M2253&amp;" / "&amp;INDEX(リスト!$S$2:$S$48,MATCH($L2253,リスト!$R$2:$R$48,0)),IF(設定!$I$15="名(所)",$M2253&amp;" ("&amp;INDEX(リスト!$S$2:$S$48,MATCH($L2253,リスト!$R$2:$R$48,0))&amp;")")))))))))</f>
        <v/>
      </c>
    </row>
    <row r="2254" spans="15:22" x14ac:dyDescent="0.4">
      <c r="O2254" s="2" t="str">
        <f>IFERROR(IF($B2254="","",INDEX(所属情報!$E:$E,MATCH($A2254,所属情報!$A:$A,0))),"")</f>
        <v/>
      </c>
      <c r="P2254" s="2" t="str">
        <f t="shared" si="105"/>
        <v/>
      </c>
      <c r="Q2254" s="2" t="str">
        <f t="shared" si="106"/>
        <v/>
      </c>
      <c r="R2254" s="2" t="str">
        <f t="shared" si="107"/>
        <v/>
      </c>
      <c r="S2254" s="2" t="str">
        <f>IFERROR(IF($F2254="","",INDEX(リスト!$C:$C,MATCH($F2254,リスト!$B:$B,0))),"")</f>
        <v/>
      </c>
      <c r="T2254" s="2" t="str">
        <f>IFERROR(IF($K2254="","",INDEX(リスト!$F:$F,MATCH($K2254,リスト!$E:$E,0))),"")</f>
        <v/>
      </c>
      <c r="U2254" s="2" t="str">
        <f>IF($B2254="","",RIGHT($G2254*1000+200+COUNTIF($G$2:$G2254,$G2254),9))</f>
        <v/>
      </c>
      <c r="V2254" s="2" t="str">
        <f>IF(OR($B2254="",設定!$I$15="",設定!$I$15="独立"),"",IF($M2254="","　－　",IF($L2254="",IF(設定!$I$15="所・名","　－　・"&amp;$M2254,IF(設定!$I$15="所/名","　－　 / "&amp;$M2254,IF(設定!$I$15="(所)名","(　－　) "&amp;$M2254,IF(設定!$I$15="名・所",$M2254&amp;"・　－　",IF(設定!$I$15="名/所",$M2254&amp;" / 　－　",IF(設定!$I$15="名(所)",$M2254&amp;"(　－　)")))))),IF(設定!$I$15="所・名",INDEX(リスト!$S$2:$S$48,MATCH($L2254,リスト!$R$2:$R$48,0))&amp;"・"&amp;$M2254,IF(設定!$I$15="所/名",INDEX(リスト!$S$2:$S$48,MATCH($L2254,リスト!$R$2:$R$48,0))&amp;" / "&amp;$M2254,IF(設定!$I$15="(所)名","("&amp;INDEX(リスト!$S$2:$S$48,MATCH($L2254,リスト!$R$2:$R$48,0))&amp;") "&amp;$M2254,IF(設定!$I$15="名・所",$M2254&amp;"・"&amp;INDEX(リスト!$S$2:$S$48,MATCH($L2254,リスト!$R$2:$R$48,0)),IF(設定!$I$15="名/所",$M2254&amp;" / "&amp;INDEX(リスト!$S$2:$S$48,MATCH($L2254,リスト!$R$2:$R$48,0)),IF(設定!$I$15="名(所)",$M2254&amp;" ("&amp;INDEX(リスト!$S$2:$S$48,MATCH($L2254,リスト!$R$2:$R$48,0))&amp;")")))))))))</f>
        <v/>
      </c>
    </row>
    <row r="2255" spans="15:22" x14ac:dyDescent="0.4">
      <c r="O2255" s="2" t="str">
        <f>IFERROR(IF($B2255="","",INDEX(所属情報!$E:$E,MATCH($A2255,所属情報!$A:$A,0))),"")</f>
        <v/>
      </c>
      <c r="P2255" s="2" t="str">
        <f t="shared" si="105"/>
        <v/>
      </c>
      <c r="Q2255" s="2" t="str">
        <f t="shared" si="106"/>
        <v/>
      </c>
      <c r="R2255" s="2" t="str">
        <f t="shared" si="107"/>
        <v/>
      </c>
      <c r="S2255" s="2" t="str">
        <f>IFERROR(IF($F2255="","",INDEX(リスト!$C:$C,MATCH($F2255,リスト!$B:$B,0))),"")</f>
        <v/>
      </c>
      <c r="T2255" s="2" t="str">
        <f>IFERROR(IF($K2255="","",INDEX(リスト!$F:$F,MATCH($K2255,リスト!$E:$E,0))),"")</f>
        <v/>
      </c>
      <c r="U2255" s="2" t="str">
        <f>IF($B2255="","",RIGHT($G2255*1000+200+COUNTIF($G$2:$G2255,$G2255),9))</f>
        <v/>
      </c>
      <c r="V2255" s="2" t="str">
        <f>IF(OR($B2255="",設定!$I$15="",設定!$I$15="独立"),"",IF($M2255="","　－　",IF($L2255="",IF(設定!$I$15="所・名","　－　・"&amp;$M2255,IF(設定!$I$15="所/名","　－　 / "&amp;$M2255,IF(設定!$I$15="(所)名","(　－　) "&amp;$M2255,IF(設定!$I$15="名・所",$M2255&amp;"・　－　",IF(設定!$I$15="名/所",$M2255&amp;" / 　－　",IF(設定!$I$15="名(所)",$M2255&amp;"(　－　)")))))),IF(設定!$I$15="所・名",INDEX(リスト!$S$2:$S$48,MATCH($L2255,リスト!$R$2:$R$48,0))&amp;"・"&amp;$M2255,IF(設定!$I$15="所/名",INDEX(リスト!$S$2:$S$48,MATCH($L2255,リスト!$R$2:$R$48,0))&amp;" / "&amp;$M2255,IF(設定!$I$15="(所)名","("&amp;INDEX(リスト!$S$2:$S$48,MATCH($L2255,リスト!$R$2:$R$48,0))&amp;") "&amp;$M2255,IF(設定!$I$15="名・所",$M2255&amp;"・"&amp;INDEX(リスト!$S$2:$S$48,MATCH($L2255,リスト!$R$2:$R$48,0)),IF(設定!$I$15="名/所",$M2255&amp;" / "&amp;INDEX(リスト!$S$2:$S$48,MATCH($L2255,リスト!$R$2:$R$48,0)),IF(設定!$I$15="名(所)",$M2255&amp;" ("&amp;INDEX(リスト!$S$2:$S$48,MATCH($L2255,リスト!$R$2:$R$48,0))&amp;")")))))))))</f>
        <v/>
      </c>
    </row>
    <row r="2256" spans="15:22" x14ac:dyDescent="0.4">
      <c r="O2256" s="2" t="str">
        <f>IFERROR(IF($B2256="","",INDEX(所属情報!$E:$E,MATCH($A2256,所属情報!$A:$A,0))),"")</f>
        <v/>
      </c>
      <c r="P2256" s="2" t="str">
        <f t="shared" si="105"/>
        <v/>
      </c>
      <c r="Q2256" s="2" t="str">
        <f t="shared" si="106"/>
        <v/>
      </c>
      <c r="R2256" s="2" t="str">
        <f t="shared" si="107"/>
        <v/>
      </c>
      <c r="S2256" s="2" t="str">
        <f>IFERROR(IF($F2256="","",INDEX(リスト!$C:$C,MATCH($F2256,リスト!$B:$B,0))),"")</f>
        <v/>
      </c>
      <c r="T2256" s="2" t="str">
        <f>IFERROR(IF($K2256="","",INDEX(リスト!$F:$F,MATCH($K2256,リスト!$E:$E,0))),"")</f>
        <v/>
      </c>
      <c r="U2256" s="2" t="str">
        <f>IF($B2256="","",RIGHT($G2256*1000+200+COUNTIF($G$2:$G2256,$G2256),9))</f>
        <v/>
      </c>
      <c r="V2256" s="2" t="str">
        <f>IF(OR($B2256="",設定!$I$15="",設定!$I$15="独立"),"",IF($M2256="","　－　",IF($L2256="",IF(設定!$I$15="所・名","　－　・"&amp;$M2256,IF(設定!$I$15="所/名","　－　 / "&amp;$M2256,IF(設定!$I$15="(所)名","(　－　) "&amp;$M2256,IF(設定!$I$15="名・所",$M2256&amp;"・　－　",IF(設定!$I$15="名/所",$M2256&amp;" / 　－　",IF(設定!$I$15="名(所)",$M2256&amp;"(　－　)")))))),IF(設定!$I$15="所・名",INDEX(リスト!$S$2:$S$48,MATCH($L2256,リスト!$R$2:$R$48,0))&amp;"・"&amp;$M2256,IF(設定!$I$15="所/名",INDEX(リスト!$S$2:$S$48,MATCH($L2256,リスト!$R$2:$R$48,0))&amp;" / "&amp;$M2256,IF(設定!$I$15="(所)名","("&amp;INDEX(リスト!$S$2:$S$48,MATCH($L2256,リスト!$R$2:$R$48,0))&amp;") "&amp;$M2256,IF(設定!$I$15="名・所",$M2256&amp;"・"&amp;INDEX(リスト!$S$2:$S$48,MATCH($L2256,リスト!$R$2:$R$48,0)),IF(設定!$I$15="名/所",$M2256&amp;" / "&amp;INDEX(リスト!$S$2:$S$48,MATCH($L2256,リスト!$R$2:$R$48,0)),IF(設定!$I$15="名(所)",$M2256&amp;" ("&amp;INDEX(リスト!$S$2:$S$48,MATCH($L2256,リスト!$R$2:$R$48,0))&amp;")")))))))))</f>
        <v/>
      </c>
    </row>
    <row r="2257" spans="15:22" x14ac:dyDescent="0.4">
      <c r="O2257" s="2" t="str">
        <f>IFERROR(IF($B2257="","",INDEX(所属情報!$E:$E,MATCH($A2257,所属情報!$A:$A,0))),"")</f>
        <v/>
      </c>
      <c r="P2257" s="2" t="str">
        <f t="shared" si="105"/>
        <v/>
      </c>
      <c r="Q2257" s="2" t="str">
        <f t="shared" si="106"/>
        <v/>
      </c>
      <c r="R2257" s="2" t="str">
        <f t="shared" si="107"/>
        <v/>
      </c>
      <c r="S2257" s="2" t="str">
        <f>IFERROR(IF($F2257="","",INDEX(リスト!$C:$C,MATCH($F2257,リスト!$B:$B,0))),"")</f>
        <v/>
      </c>
      <c r="T2257" s="2" t="str">
        <f>IFERROR(IF($K2257="","",INDEX(リスト!$F:$F,MATCH($K2257,リスト!$E:$E,0))),"")</f>
        <v/>
      </c>
      <c r="U2257" s="2" t="str">
        <f>IF($B2257="","",RIGHT($G2257*1000+200+COUNTIF($G$2:$G2257,$G2257),9))</f>
        <v/>
      </c>
      <c r="V2257" s="2" t="str">
        <f>IF(OR($B2257="",設定!$I$15="",設定!$I$15="独立"),"",IF($M2257="","　－　",IF($L2257="",IF(設定!$I$15="所・名","　－　・"&amp;$M2257,IF(設定!$I$15="所/名","　－　 / "&amp;$M2257,IF(設定!$I$15="(所)名","(　－　) "&amp;$M2257,IF(設定!$I$15="名・所",$M2257&amp;"・　－　",IF(設定!$I$15="名/所",$M2257&amp;" / 　－　",IF(設定!$I$15="名(所)",$M2257&amp;"(　－　)")))))),IF(設定!$I$15="所・名",INDEX(リスト!$S$2:$S$48,MATCH($L2257,リスト!$R$2:$R$48,0))&amp;"・"&amp;$M2257,IF(設定!$I$15="所/名",INDEX(リスト!$S$2:$S$48,MATCH($L2257,リスト!$R$2:$R$48,0))&amp;" / "&amp;$M2257,IF(設定!$I$15="(所)名","("&amp;INDEX(リスト!$S$2:$S$48,MATCH($L2257,リスト!$R$2:$R$48,0))&amp;") "&amp;$M2257,IF(設定!$I$15="名・所",$M2257&amp;"・"&amp;INDEX(リスト!$S$2:$S$48,MATCH($L2257,リスト!$R$2:$R$48,0)),IF(設定!$I$15="名/所",$M2257&amp;" / "&amp;INDEX(リスト!$S$2:$S$48,MATCH($L2257,リスト!$R$2:$R$48,0)),IF(設定!$I$15="名(所)",$M2257&amp;" ("&amp;INDEX(リスト!$S$2:$S$48,MATCH($L2257,リスト!$R$2:$R$48,0))&amp;")")))))))))</f>
        <v/>
      </c>
    </row>
    <row r="2258" spans="15:22" x14ac:dyDescent="0.4">
      <c r="O2258" s="2" t="str">
        <f>IFERROR(IF($B2258="","",INDEX(所属情報!$E:$E,MATCH($A2258,所属情報!$A:$A,0))),"")</f>
        <v/>
      </c>
      <c r="P2258" s="2" t="str">
        <f t="shared" si="105"/>
        <v/>
      </c>
      <c r="Q2258" s="2" t="str">
        <f t="shared" si="106"/>
        <v/>
      </c>
      <c r="R2258" s="2" t="str">
        <f t="shared" si="107"/>
        <v/>
      </c>
      <c r="S2258" s="2" t="str">
        <f>IFERROR(IF($F2258="","",INDEX(リスト!$C:$C,MATCH($F2258,リスト!$B:$B,0))),"")</f>
        <v/>
      </c>
      <c r="T2258" s="2" t="str">
        <f>IFERROR(IF($K2258="","",INDEX(リスト!$F:$F,MATCH($K2258,リスト!$E:$E,0))),"")</f>
        <v/>
      </c>
      <c r="U2258" s="2" t="str">
        <f>IF($B2258="","",RIGHT($G2258*1000+200+COUNTIF($G$2:$G2258,$G2258),9))</f>
        <v/>
      </c>
      <c r="V2258" s="2" t="str">
        <f>IF(OR($B2258="",設定!$I$15="",設定!$I$15="独立"),"",IF($M2258="","　－　",IF($L2258="",IF(設定!$I$15="所・名","　－　・"&amp;$M2258,IF(設定!$I$15="所/名","　－　 / "&amp;$M2258,IF(設定!$I$15="(所)名","(　－　) "&amp;$M2258,IF(設定!$I$15="名・所",$M2258&amp;"・　－　",IF(設定!$I$15="名/所",$M2258&amp;" / 　－　",IF(設定!$I$15="名(所)",$M2258&amp;"(　－　)")))))),IF(設定!$I$15="所・名",INDEX(リスト!$S$2:$S$48,MATCH($L2258,リスト!$R$2:$R$48,0))&amp;"・"&amp;$M2258,IF(設定!$I$15="所/名",INDEX(リスト!$S$2:$S$48,MATCH($L2258,リスト!$R$2:$R$48,0))&amp;" / "&amp;$M2258,IF(設定!$I$15="(所)名","("&amp;INDEX(リスト!$S$2:$S$48,MATCH($L2258,リスト!$R$2:$R$48,0))&amp;") "&amp;$M2258,IF(設定!$I$15="名・所",$M2258&amp;"・"&amp;INDEX(リスト!$S$2:$S$48,MATCH($L2258,リスト!$R$2:$R$48,0)),IF(設定!$I$15="名/所",$M2258&amp;" / "&amp;INDEX(リスト!$S$2:$S$48,MATCH($L2258,リスト!$R$2:$R$48,0)),IF(設定!$I$15="名(所)",$M2258&amp;" ("&amp;INDEX(リスト!$S$2:$S$48,MATCH($L2258,リスト!$R$2:$R$48,0))&amp;")")))))))))</f>
        <v/>
      </c>
    </row>
    <row r="2259" spans="15:22" x14ac:dyDescent="0.4">
      <c r="O2259" s="2" t="str">
        <f>IFERROR(IF($B2259="","",INDEX(所属情報!$E:$E,MATCH($A2259,所属情報!$A:$A,0))),"")</f>
        <v/>
      </c>
      <c r="P2259" s="2" t="str">
        <f t="shared" si="105"/>
        <v/>
      </c>
      <c r="Q2259" s="2" t="str">
        <f t="shared" si="106"/>
        <v/>
      </c>
      <c r="R2259" s="2" t="str">
        <f t="shared" si="107"/>
        <v/>
      </c>
      <c r="S2259" s="2" t="str">
        <f>IFERROR(IF($F2259="","",INDEX(リスト!$C:$C,MATCH($F2259,リスト!$B:$B,0))),"")</f>
        <v/>
      </c>
      <c r="T2259" s="2" t="str">
        <f>IFERROR(IF($K2259="","",INDEX(リスト!$F:$F,MATCH($K2259,リスト!$E:$E,0))),"")</f>
        <v/>
      </c>
      <c r="U2259" s="2" t="str">
        <f>IF($B2259="","",RIGHT($G2259*1000+200+COUNTIF($G$2:$G2259,$G2259),9))</f>
        <v/>
      </c>
      <c r="V2259" s="2" t="str">
        <f>IF(OR($B2259="",設定!$I$15="",設定!$I$15="独立"),"",IF($M2259="","　－　",IF($L2259="",IF(設定!$I$15="所・名","　－　・"&amp;$M2259,IF(設定!$I$15="所/名","　－　 / "&amp;$M2259,IF(設定!$I$15="(所)名","(　－　) "&amp;$M2259,IF(設定!$I$15="名・所",$M2259&amp;"・　－　",IF(設定!$I$15="名/所",$M2259&amp;" / 　－　",IF(設定!$I$15="名(所)",$M2259&amp;"(　－　)")))))),IF(設定!$I$15="所・名",INDEX(リスト!$S$2:$S$48,MATCH($L2259,リスト!$R$2:$R$48,0))&amp;"・"&amp;$M2259,IF(設定!$I$15="所/名",INDEX(リスト!$S$2:$S$48,MATCH($L2259,リスト!$R$2:$R$48,0))&amp;" / "&amp;$M2259,IF(設定!$I$15="(所)名","("&amp;INDEX(リスト!$S$2:$S$48,MATCH($L2259,リスト!$R$2:$R$48,0))&amp;") "&amp;$M2259,IF(設定!$I$15="名・所",$M2259&amp;"・"&amp;INDEX(リスト!$S$2:$S$48,MATCH($L2259,リスト!$R$2:$R$48,0)),IF(設定!$I$15="名/所",$M2259&amp;" / "&amp;INDEX(リスト!$S$2:$S$48,MATCH($L2259,リスト!$R$2:$R$48,0)),IF(設定!$I$15="名(所)",$M2259&amp;" ("&amp;INDEX(リスト!$S$2:$S$48,MATCH($L2259,リスト!$R$2:$R$48,0))&amp;")")))))))))</f>
        <v/>
      </c>
    </row>
    <row r="2260" spans="15:22" x14ac:dyDescent="0.4">
      <c r="O2260" s="2" t="str">
        <f>IFERROR(IF($B2260="","",INDEX(所属情報!$E:$E,MATCH($A2260,所属情報!$A:$A,0))),"")</f>
        <v/>
      </c>
      <c r="P2260" s="2" t="str">
        <f t="shared" si="105"/>
        <v/>
      </c>
      <c r="Q2260" s="2" t="str">
        <f t="shared" si="106"/>
        <v/>
      </c>
      <c r="R2260" s="2" t="str">
        <f t="shared" si="107"/>
        <v/>
      </c>
      <c r="S2260" s="2" t="str">
        <f>IFERROR(IF($F2260="","",INDEX(リスト!$C:$C,MATCH($F2260,リスト!$B:$B,0))),"")</f>
        <v/>
      </c>
      <c r="T2260" s="2" t="str">
        <f>IFERROR(IF($K2260="","",INDEX(リスト!$F:$F,MATCH($K2260,リスト!$E:$E,0))),"")</f>
        <v/>
      </c>
      <c r="U2260" s="2" t="str">
        <f>IF($B2260="","",RIGHT($G2260*1000+200+COUNTIF($G$2:$G2260,$G2260),9))</f>
        <v/>
      </c>
      <c r="V2260" s="2" t="str">
        <f>IF(OR($B2260="",設定!$I$15="",設定!$I$15="独立"),"",IF($M2260="","　－　",IF($L2260="",IF(設定!$I$15="所・名","　－　・"&amp;$M2260,IF(設定!$I$15="所/名","　－　 / "&amp;$M2260,IF(設定!$I$15="(所)名","(　－　) "&amp;$M2260,IF(設定!$I$15="名・所",$M2260&amp;"・　－　",IF(設定!$I$15="名/所",$M2260&amp;" / 　－　",IF(設定!$I$15="名(所)",$M2260&amp;"(　－　)")))))),IF(設定!$I$15="所・名",INDEX(リスト!$S$2:$S$48,MATCH($L2260,リスト!$R$2:$R$48,0))&amp;"・"&amp;$M2260,IF(設定!$I$15="所/名",INDEX(リスト!$S$2:$S$48,MATCH($L2260,リスト!$R$2:$R$48,0))&amp;" / "&amp;$M2260,IF(設定!$I$15="(所)名","("&amp;INDEX(リスト!$S$2:$S$48,MATCH($L2260,リスト!$R$2:$R$48,0))&amp;") "&amp;$M2260,IF(設定!$I$15="名・所",$M2260&amp;"・"&amp;INDEX(リスト!$S$2:$S$48,MATCH($L2260,リスト!$R$2:$R$48,0)),IF(設定!$I$15="名/所",$M2260&amp;" / "&amp;INDEX(リスト!$S$2:$S$48,MATCH($L2260,リスト!$R$2:$R$48,0)),IF(設定!$I$15="名(所)",$M2260&amp;" ("&amp;INDEX(リスト!$S$2:$S$48,MATCH($L2260,リスト!$R$2:$R$48,0))&amp;")")))))))))</f>
        <v/>
      </c>
    </row>
    <row r="2261" spans="15:22" x14ac:dyDescent="0.4">
      <c r="O2261" s="2" t="str">
        <f>IFERROR(IF($B2261="","",INDEX(所属情報!$E:$E,MATCH($A2261,所属情報!$A:$A,0))),"")</f>
        <v/>
      </c>
      <c r="P2261" s="2" t="str">
        <f t="shared" si="105"/>
        <v/>
      </c>
      <c r="Q2261" s="2" t="str">
        <f t="shared" si="106"/>
        <v/>
      </c>
      <c r="R2261" s="2" t="str">
        <f t="shared" si="107"/>
        <v/>
      </c>
      <c r="S2261" s="2" t="str">
        <f>IFERROR(IF($F2261="","",INDEX(リスト!$C:$C,MATCH($F2261,リスト!$B:$B,0))),"")</f>
        <v/>
      </c>
      <c r="T2261" s="2" t="str">
        <f>IFERROR(IF($K2261="","",INDEX(リスト!$F:$F,MATCH($K2261,リスト!$E:$E,0))),"")</f>
        <v/>
      </c>
      <c r="U2261" s="2" t="str">
        <f>IF($B2261="","",RIGHT($G2261*1000+200+COUNTIF($G$2:$G2261,$G2261),9))</f>
        <v/>
      </c>
      <c r="V2261" s="2" t="str">
        <f>IF(OR($B2261="",設定!$I$15="",設定!$I$15="独立"),"",IF($M2261="","　－　",IF($L2261="",IF(設定!$I$15="所・名","　－　・"&amp;$M2261,IF(設定!$I$15="所/名","　－　 / "&amp;$M2261,IF(設定!$I$15="(所)名","(　－　) "&amp;$M2261,IF(設定!$I$15="名・所",$M2261&amp;"・　－　",IF(設定!$I$15="名/所",$M2261&amp;" / 　－　",IF(設定!$I$15="名(所)",$M2261&amp;"(　－　)")))))),IF(設定!$I$15="所・名",INDEX(リスト!$S$2:$S$48,MATCH($L2261,リスト!$R$2:$R$48,0))&amp;"・"&amp;$M2261,IF(設定!$I$15="所/名",INDEX(リスト!$S$2:$S$48,MATCH($L2261,リスト!$R$2:$R$48,0))&amp;" / "&amp;$M2261,IF(設定!$I$15="(所)名","("&amp;INDEX(リスト!$S$2:$S$48,MATCH($L2261,リスト!$R$2:$R$48,0))&amp;") "&amp;$M2261,IF(設定!$I$15="名・所",$M2261&amp;"・"&amp;INDEX(リスト!$S$2:$S$48,MATCH($L2261,リスト!$R$2:$R$48,0)),IF(設定!$I$15="名/所",$M2261&amp;" / "&amp;INDEX(リスト!$S$2:$S$48,MATCH($L2261,リスト!$R$2:$R$48,0)),IF(設定!$I$15="名(所)",$M2261&amp;" ("&amp;INDEX(リスト!$S$2:$S$48,MATCH($L2261,リスト!$R$2:$R$48,0))&amp;")")))))))))</f>
        <v/>
      </c>
    </row>
    <row r="2262" spans="15:22" x14ac:dyDescent="0.4">
      <c r="O2262" s="2" t="str">
        <f>IFERROR(IF($B2262="","",INDEX(所属情報!$E:$E,MATCH($A2262,所属情報!$A:$A,0))),"")</f>
        <v/>
      </c>
      <c r="P2262" s="2" t="str">
        <f t="shared" si="105"/>
        <v/>
      </c>
      <c r="Q2262" s="2" t="str">
        <f t="shared" si="106"/>
        <v/>
      </c>
      <c r="R2262" s="2" t="str">
        <f t="shared" si="107"/>
        <v/>
      </c>
      <c r="S2262" s="2" t="str">
        <f>IFERROR(IF($F2262="","",INDEX(リスト!$C:$C,MATCH($F2262,リスト!$B:$B,0))),"")</f>
        <v/>
      </c>
      <c r="T2262" s="2" t="str">
        <f>IFERROR(IF($K2262="","",INDEX(リスト!$F:$F,MATCH($K2262,リスト!$E:$E,0))),"")</f>
        <v/>
      </c>
      <c r="U2262" s="2" t="str">
        <f>IF($B2262="","",RIGHT($G2262*1000+200+COUNTIF($G$2:$G2262,$G2262),9))</f>
        <v/>
      </c>
      <c r="V2262" s="2" t="str">
        <f>IF(OR($B2262="",設定!$I$15="",設定!$I$15="独立"),"",IF($M2262="","　－　",IF($L2262="",IF(設定!$I$15="所・名","　－　・"&amp;$M2262,IF(設定!$I$15="所/名","　－　 / "&amp;$M2262,IF(設定!$I$15="(所)名","(　－　) "&amp;$M2262,IF(設定!$I$15="名・所",$M2262&amp;"・　－　",IF(設定!$I$15="名/所",$M2262&amp;" / 　－　",IF(設定!$I$15="名(所)",$M2262&amp;"(　－　)")))))),IF(設定!$I$15="所・名",INDEX(リスト!$S$2:$S$48,MATCH($L2262,リスト!$R$2:$R$48,0))&amp;"・"&amp;$M2262,IF(設定!$I$15="所/名",INDEX(リスト!$S$2:$S$48,MATCH($L2262,リスト!$R$2:$R$48,0))&amp;" / "&amp;$M2262,IF(設定!$I$15="(所)名","("&amp;INDEX(リスト!$S$2:$S$48,MATCH($L2262,リスト!$R$2:$R$48,0))&amp;") "&amp;$M2262,IF(設定!$I$15="名・所",$M2262&amp;"・"&amp;INDEX(リスト!$S$2:$S$48,MATCH($L2262,リスト!$R$2:$R$48,0)),IF(設定!$I$15="名/所",$M2262&amp;" / "&amp;INDEX(リスト!$S$2:$S$48,MATCH($L2262,リスト!$R$2:$R$48,0)),IF(設定!$I$15="名(所)",$M2262&amp;" ("&amp;INDEX(リスト!$S$2:$S$48,MATCH($L2262,リスト!$R$2:$R$48,0))&amp;")")))))))))</f>
        <v/>
      </c>
    </row>
    <row r="2263" spans="15:22" x14ac:dyDescent="0.4">
      <c r="O2263" s="2" t="str">
        <f>IFERROR(IF($B2263="","",INDEX(所属情報!$E:$E,MATCH($A2263,所属情報!$A:$A,0))),"")</f>
        <v/>
      </c>
      <c r="P2263" s="2" t="str">
        <f t="shared" si="105"/>
        <v/>
      </c>
      <c r="Q2263" s="2" t="str">
        <f t="shared" si="106"/>
        <v/>
      </c>
      <c r="R2263" s="2" t="str">
        <f t="shared" si="107"/>
        <v/>
      </c>
      <c r="S2263" s="2" t="str">
        <f>IFERROR(IF($F2263="","",INDEX(リスト!$C:$C,MATCH($F2263,リスト!$B:$B,0))),"")</f>
        <v/>
      </c>
      <c r="T2263" s="2" t="str">
        <f>IFERROR(IF($K2263="","",INDEX(リスト!$F:$F,MATCH($K2263,リスト!$E:$E,0))),"")</f>
        <v/>
      </c>
      <c r="U2263" s="2" t="str">
        <f>IF($B2263="","",RIGHT($G2263*1000+200+COUNTIF($G$2:$G2263,$G2263),9))</f>
        <v/>
      </c>
      <c r="V2263" s="2" t="str">
        <f>IF(OR($B2263="",設定!$I$15="",設定!$I$15="独立"),"",IF($M2263="","　－　",IF($L2263="",IF(設定!$I$15="所・名","　－　・"&amp;$M2263,IF(設定!$I$15="所/名","　－　 / "&amp;$M2263,IF(設定!$I$15="(所)名","(　－　) "&amp;$M2263,IF(設定!$I$15="名・所",$M2263&amp;"・　－　",IF(設定!$I$15="名/所",$M2263&amp;" / 　－　",IF(設定!$I$15="名(所)",$M2263&amp;"(　－　)")))))),IF(設定!$I$15="所・名",INDEX(リスト!$S$2:$S$48,MATCH($L2263,リスト!$R$2:$R$48,0))&amp;"・"&amp;$M2263,IF(設定!$I$15="所/名",INDEX(リスト!$S$2:$S$48,MATCH($L2263,リスト!$R$2:$R$48,0))&amp;" / "&amp;$M2263,IF(設定!$I$15="(所)名","("&amp;INDEX(リスト!$S$2:$S$48,MATCH($L2263,リスト!$R$2:$R$48,0))&amp;") "&amp;$M2263,IF(設定!$I$15="名・所",$M2263&amp;"・"&amp;INDEX(リスト!$S$2:$S$48,MATCH($L2263,リスト!$R$2:$R$48,0)),IF(設定!$I$15="名/所",$M2263&amp;" / "&amp;INDEX(リスト!$S$2:$S$48,MATCH($L2263,リスト!$R$2:$R$48,0)),IF(設定!$I$15="名(所)",$M2263&amp;" ("&amp;INDEX(リスト!$S$2:$S$48,MATCH($L2263,リスト!$R$2:$R$48,0))&amp;")")))))))))</f>
        <v/>
      </c>
    </row>
    <row r="2264" spans="15:22" x14ac:dyDescent="0.4">
      <c r="O2264" s="2" t="str">
        <f>IFERROR(IF($B2264="","",INDEX(所属情報!$E:$E,MATCH($A2264,所属情報!$A:$A,0))),"")</f>
        <v/>
      </c>
      <c r="P2264" s="2" t="str">
        <f t="shared" si="105"/>
        <v/>
      </c>
      <c r="Q2264" s="2" t="str">
        <f t="shared" si="106"/>
        <v/>
      </c>
      <c r="R2264" s="2" t="str">
        <f t="shared" si="107"/>
        <v/>
      </c>
      <c r="S2264" s="2" t="str">
        <f>IFERROR(IF($F2264="","",INDEX(リスト!$C:$C,MATCH($F2264,リスト!$B:$B,0))),"")</f>
        <v/>
      </c>
      <c r="T2264" s="2" t="str">
        <f>IFERROR(IF($K2264="","",INDEX(リスト!$F:$F,MATCH($K2264,リスト!$E:$E,0))),"")</f>
        <v/>
      </c>
      <c r="U2264" s="2" t="str">
        <f>IF($B2264="","",RIGHT($G2264*1000+200+COUNTIF($G$2:$G2264,$G2264),9))</f>
        <v/>
      </c>
      <c r="V2264" s="2" t="str">
        <f>IF(OR($B2264="",設定!$I$15="",設定!$I$15="独立"),"",IF($M2264="","　－　",IF($L2264="",IF(設定!$I$15="所・名","　－　・"&amp;$M2264,IF(設定!$I$15="所/名","　－　 / "&amp;$M2264,IF(設定!$I$15="(所)名","(　－　) "&amp;$M2264,IF(設定!$I$15="名・所",$M2264&amp;"・　－　",IF(設定!$I$15="名/所",$M2264&amp;" / 　－　",IF(設定!$I$15="名(所)",$M2264&amp;"(　－　)")))))),IF(設定!$I$15="所・名",INDEX(リスト!$S$2:$S$48,MATCH($L2264,リスト!$R$2:$R$48,0))&amp;"・"&amp;$M2264,IF(設定!$I$15="所/名",INDEX(リスト!$S$2:$S$48,MATCH($L2264,リスト!$R$2:$R$48,0))&amp;" / "&amp;$M2264,IF(設定!$I$15="(所)名","("&amp;INDEX(リスト!$S$2:$S$48,MATCH($L2264,リスト!$R$2:$R$48,0))&amp;") "&amp;$M2264,IF(設定!$I$15="名・所",$M2264&amp;"・"&amp;INDEX(リスト!$S$2:$S$48,MATCH($L2264,リスト!$R$2:$R$48,0)),IF(設定!$I$15="名/所",$M2264&amp;" / "&amp;INDEX(リスト!$S$2:$S$48,MATCH($L2264,リスト!$R$2:$R$48,0)),IF(設定!$I$15="名(所)",$M2264&amp;" ("&amp;INDEX(リスト!$S$2:$S$48,MATCH($L2264,リスト!$R$2:$R$48,0))&amp;")")))))))))</f>
        <v/>
      </c>
    </row>
    <row r="2265" spans="15:22" x14ac:dyDescent="0.4">
      <c r="O2265" s="2" t="str">
        <f>IFERROR(IF($B2265="","",INDEX(所属情報!$E:$E,MATCH($A2265,所属情報!$A:$A,0))),"")</f>
        <v/>
      </c>
      <c r="P2265" s="2" t="str">
        <f t="shared" si="105"/>
        <v/>
      </c>
      <c r="Q2265" s="2" t="str">
        <f t="shared" si="106"/>
        <v/>
      </c>
      <c r="R2265" s="2" t="str">
        <f t="shared" si="107"/>
        <v/>
      </c>
      <c r="S2265" s="2" t="str">
        <f>IFERROR(IF($F2265="","",INDEX(リスト!$C:$C,MATCH($F2265,リスト!$B:$B,0))),"")</f>
        <v/>
      </c>
      <c r="T2265" s="2" t="str">
        <f>IFERROR(IF($K2265="","",INDEX(リスト!$F:$F,MATCH($K2265,リスト!$E:$E,0))),"")</f>
        <v/>
      </c>
      <c r="U2265" s="2" t="str">
        <f>IF($B2265="","",RIGHT($G2265*1000+200+COUNTIF($G$2:$G2265,$G2265),9))</f>
        <v/>
      </c>
      <c r="V2265" s="2" t="str">
        <f>IF(OR($B2265="",設定!$I$15="",設定!$I$15="独立"),"",IF($M2265="","　－　",IF($L2265="",IF(設定!$I$15="所・名","　－　・"&amp;$M2265,IF(設定!$I$15="所/名","　－　 / "&amp;$M2265,IF(設定!$I$15="(所)名","(　－　) "&amp;$M2265,IF(設定!$I$15="名・所",$M2265&amp;"・　－　",IF(設定!$I$15="名/所",$M2265&amp;" / 　－　",IF(設定!$I$15="名(所)",$M2265&amp;"(　－　)")))))),IF(設定!$I$15="所・名",INDEX(リスト!$S$2:$S$48,MATCH($L2265,リスト!$R$2:$R$48,0))&amp;"・"&amp;$M2265,IF(設定!$I$15="所/名",INDEX(リスト!$S$2:$S$48,MATCH($L2265,リスト!$R$2:$R$48,0))&amp;" / "&amp;$M2265,IF(設定!$I$15="(所)名","("&amp;INDEX(リスト!$S$2:$S$48,MATCH($L2265,リスト!$R$2:$R$48,0))&amp;") "&amp;$M2265,IF(設定!$I$15="名・所",$M2265&amp;"・"&amp;INDEX(リスト!$S$2:$S$48,MATCH($L2265,リスト!$R$2:$R$48,0)),IF(設定!$I$15="名/所",$M2265&amp;" / "&amp;INDEX(リスト!$S$2:$S$48,MATCH($L2265,リスト!$R$2:$R$48,0)),IF(設定!$I$15="名(所)",$M2265&amp;" ("&amp;INDEX(リスト!$S$2:$S$48,MATCH($L2265,リスト!$R$2:$R$48,0))&amp;")")))))))))</f>
        <v/>
      </c>
    </row>
    <row r="2266" spans="15:22" x14ac:dyDescent="0.4">
      <c r="O2266" s="2" t="str">
        <f>IFERROR(IF($B2266="","",INDEX(所属情報!$E:$E,MATCH($A2266,所属情報!$A:$A,0))),"")</f>
        <v/>
      </c>
      <c r="P2266" s="2" t="str">
        <f t="shared" si="105"/>
        <v/>
      </c>
      <c r="Q2266" s="2" t="str">
        <f t="shared" si="106"/>
        <v/>
      </c>
      <c r="R2266" s="2" t="str">
        <f t="shared" si="107"/>
        <v/>
      </c>
      <c r="S2266" s="2" t="str">
        <f>IFERROR(IF($F2266="","",INDEX(リスト!$C:$C,MATCH($F2266,リスト!$B:$B,0))),"")</f>
        <v/>
      </c>
      <c r="T2266" s="2" t="str">
        <f>IFERROR(IF($K2266="","",INDEX(リスト!$F:$F,MATCH($K2266,リスト!$E:$E,0))),"")</f>
        <v/>
      </c>
      <c r="U2266" s="2" t="str">
        <f>IF($B2266="","",RIGHT($G2266*1000+200+COUNTIF($G$2:$G2266,$G2266),9))</f>
        <v/>
      </c>
      <c r="V2266" s="2" t="str">
        <f>IF(OR($B2266="",設定!$I$15="",設定!$I$15="独立"),"",IF($M2266="","　－　",IF($L2266="",IF(設定!$I$15="所・名","　－　・"&amp;$M2266,IF(設定!$I$15="所/名","　－　 / "&amp;$M2266,IF(設定!$I$15="(所)名","(　－　) "&amp;$M2266,IF(設定!$I$15="名・所",$M2266&amp;"・　－　",IF(設定!$I$15="名/所",$M2266&amp;" / 　－　",IF(設定!$I$15="名(所)",$M2266&amp;"(　－　)")))))),IF(設定!$I$15="所・名",INDEX(リスト!$S$2:$S$48,MATCH($L2266,リスト!$R$2:$R$48,0))&amp;"・"&amp;$M2266,IF(設定!$I$15="所/名",INDEX(リスト!$S$2:$S$48,MATCH($L2266,リスト!$R$2:$R$48,0))&amp;" / "&amp;$M2266,IF(設定!$I$15="(所)名","("&amp;INDEX(リスト!$S$2:$S$48,MATCH($L2266,リスト!$R$2:$R$48,0))&amp;") "&amp;$M2266,IF(設定!$I$15="名・所",$M2266&amp;"・"&amp;INDEX(リスト!$S$2:$S$48,MATCH($L2266,リスト!$R$2:$R$48,0)),IF(設定!$I$15="名/所",$M2266&amp;" / "&amp;INDEX(リスト!$S$2:$S$48,MATCH($L2266,リスト!$R$2:$R$48,0)),IF(設定!$I$15="名(所)",$M2266&amp;" ("&amp;INDEX(リスト!$S$2:$S$48,MATCH($L2266,リスト!$R$2:$R$48,0))&amp;")")))))))))</f>
        <v/>
      </c>
    </row>
    <row r="2267" spans="15:22" x14ac:dyDescent="0.4">
      <c r="O2267" s="2" t="str">
        <f>IFERROR(IF($B2267="","",INDEX(所属情報!$E:$E,MATCH($A2267,所属情報!$A:$A,0))),"")</f>
        <v/>
      </c>
      <c r="P2267" s="2" t="str">
        <f t="shared" si="105"/>
        <v/>
      </c>
      <c r="Q2267" s="2" t="str">
        <f t="shared" si="106"/>
        <v/>
      </c>
      <c r="R2267" s="2" t="str">
        <f t="shared" si="107"/>
        <v/>
      </c>
      <c r="S2267" s="2" t="str">
        <f>IFERROR(IF($F2267="","",INDEX(リスト!$C:$C,MATCH($F2267,リスト!$B:$B,0))),"")</f>
        <v/>
      </c>
      <c r="T2267" s="2" t="str">
        <f>IFERROR(IF($K2267="","",INDEX(リスト!$F:$F,MATCH($K2267,リスト!$E:$E,0))),"")</f>
        <v/>
      </c>
      <c r="U2267" s="2" t="str">
        <f>IF($B2267="","",RIGHT($G2267*1000+200+COUNTIF($G$2:$G2267,$G2267),9))</f>
        <v/>
      </c>
      <c r="V2267" s="2" t="str">
        <f>IF(OR($B2267="",設定!$I$15="",設定!$I$15="独立"),"",IF($M2267="","　－　",IF($L2267="",IF(設定!$I$15="所・名","　－　・"&amp;$M2267,IF(設定!$I$15="所/名","　－　 / "&amp;$M2267,IF(設定!$I$15="(所)名","(　－　) "&amp;$M2267,IF(設定!$I$15="名・所",$M2267&amp;"・　－　",IF(設定!$I$15="名/所",$M2267&amp;" / 　－　",IF(設定!$I$15="名(所)",$M2267&amp;"(　－　)")))))),IF(設定!$I$15="所・名",INDEX(リスト!$S$2:$S$48,MATCH($L2267,リスト!$R$2:$R$48,0))&amp;"・"&amp;$M2267,IF(設定!$I$15="所/名",INDEX(リスト!$S$2:$S$48,MATCH($L2267,リスト!$R$2:$R$48,0))&amp;" / "&amp;$M2267,IF(設定!$I$15="(所)名","("&amp;INDEX(リスト!$S$2:$S$48,MATCH($L2267,リスト!$R$2:$R$48,0))&amp;") "&amp;$M2267,IF(設定!$I$15="名・所",$M2267&amp;"・"&amp;INDEX(リスト!$S$2:$S$48,MATCH($L2267,リスト!$R$2:$R$48,0)),IF(設定!$I$15="名/所",$M2267&amp;" / "&amp;INDEX(リスト!$S$2:$S$48,MATCH($L2267,リスト!$R$2:$R$48,0)),IF(設定!$I$15="名(所)",$M2267&amp;" ("&amp;INDEX(リスト!$S$2:$S$48,MATCH($L2267,リスト!$R$2:$R$48,0))&amp;")")))))))))</f>
        <v/>
      </c>
    </row>
    <row r="2268" spans="15:22" x14ac:dyDescent="0.4">
      <c r="O2268" s="2" t="str">
        <f>IFERROR(IF($B2268="","",INDEX(所属情報!$E:$E,MATCH($A2268,所属情報!$A:$A,0))),"")</f>
        <v/>
      </c>
      <c r="P2268" s="2" t="str">
        <f t="shared" si="105"/>
        <v/>
      </c>
      <c r="Q2268" s="2" t="str">
        <f t="shared" si="106"/>
        <v/>
      </c>
      <c r="R2268" s="2" t="str">
        <f t="shared" si="107"/>
        <v/>
      </c>
      <c r="S2268" s="2" t="str">
        <f>IFERROR(IF($F2268="","",INDEX(リスト!$C:$C,MATCH($F2268,リスト!$B:$B,0))),"")</f>
        <v/>
      </c>
      <c r="T2268" s="2" t="str">
        <f>IFERROR(IF($K2268="","",INDEX(リスト!$F:$F,MATCH($K2268,リスト!$E:$E,0))),"")</f>
        <v/>
      </c>
      <c r="U2268" s="2" t="str">
        <f>IF($B2268="","",RIGHT($G2268*1000+200+COUNTIF($G$2:$G2268,$G2268),9))</f>
        <v/>
      </c>
      <c r="V2268" s="2" t="str">
        <f>IF(OR($B2268="",設定!$I$15="",設定!$I$15="独立"),"",IF($M2268="","　－　",IF($L2268="",IF(設定!$I$15="所・名","　－　・"&amp;$M2268,IF(設定!$I$15="所/名","　－　 / "&amp;$M2268,IF(設定!$I$15="(所)名","(　－　) "&amp;$M2268,IF(設定!$I$15="名・所",$M2268&amp;"・　－　",IF(設定!$I$15="名/所",$M2268&amp;" / 　－　",IF(設定!$I$15="名(所)",$M2268&amp;"(　－　)")))))),IF(設定!$I$15="所・名",INDEX(リスト!$S$2:$S$48,MATCH($L2268,リスト!$R$2:$R$48,0))&amp;"・"&amp;$M2268,IF(設定!$I$15="所/名",INDEX(リスト!$S$2:$S$48,MATCH($L2268,リスト!$R$2:$R$48,0))&amp;" / "&amp;$M2268,IF(設定!$I$15="(所)名","("&amp;INDEX(リスト!$S$2:$S$48,MATCH($L2268,リスト!$R$2:$R$48,0))&amp;") "&amp;$M2268,IF(設定!$I$15="名・所",$M2268&amp;"・"&amp;INDEX(リスト!$S$2:$S$48,MATCH($L2268,リスト!$R$2:$R$48,0)),IF(設定!$I$15="名/所",$M2268&amp;" / "&amp;INDEX(リスト!$S$2:$S$48,MATCH($L2268,リスト!$R$2:$R$48,0)),IF(設定!$I$15="名(所)",$M2268&amp;" ("&amp;INDEX(リスト!$S$2:$S$48,MATCH($L2268,リスト!$R$2:$R$48,0))&amp;")")))))))))</f>
        <v/>
      </c>
    </row>
    <row r="2269" spans="15:22" x14ac:dyDescent="0.4">
      <c r="O2269" s="2" t="str">
        <f>IFERROR(IF($B2269="","",INDEX(所属情報!$E:$E,MATCH($A2269,所属情報!$A:$A,0))),"")</f>
        <v/>
      </c>
      <c r="P2269" s="2" t="str">
        <f t="shared" si="105"/>
        <v/>
      </c>
      <c r="Q2269" s="2" t="str">
        <f t="shared" si="106"/>
        <v/>
      </c>
      <c r="R2269" s="2" t="str">
        <f t="shared" si="107"/>
        <v/>
      </c>
      <c r="S2269" s="2" t="str">
        <f>IFERROR(IF($F2269="","",INDEX(リスト!$C:$C,MATCH($F2269,リスト!$B:$B,0))),"")</f>
        <v/>
      </c>
      <c r="T2269" s="2" t="str">
        <f>IFERROR(IF($K2269="","",INDEX(リスト!$F:$F,MATCH($K2269,リスト!$E:$E,0))),"")</f>
        <v/>
      </c>
      <c r="U2269" s="2" t="str">
        <f>IF($B2269="","",RIGHT($G2269*1000+200+COUNTIF($G$2:$G2269,$G2269),9))</f>
        <v/>
      </c>
      <c r="V2269" s="2" t="str">
        <f>IF(OR($B2269="",設定!$I$15="",設定!$I$15="独立"),"",IF($M2269="","　－　",IF($L2269="",IF(設定!$I$15="所・名","　－　・"&amp;$M2269,IF(設定!$I$15="所/名","　－　 / "&amp;$M2269,IF(設定!$I$15="(所)名","(　－　) "&amp;$M2269,IF(設定!$I$15="名・所",$M2269&amp;"・　－　",IF(設定!$I$15="名/所",$M2269&amp;" / 　－　",IF(設定!$I$15="名(所)",$M2269&amp;"(　－　)")))))),IF(設定!$I$15="所・名",INDEX(リスト!$S$2:$S$48,MATCH($L2269,リスト!$R$2:$R$48,0))&amp;"・"&amp;$M2269,IF(設定!$I$15="所/名",INDEX(リスト!$S$2:$S$48,MATCH($L2269,リスト!$R$2:$R$48,0))&amp;" / "&amp;$M2269,IF(設定!$I$15="(所)名","("&amp;INDEX(リスト!$S$2:$S$48,MATCH($L2269,リスト!$R$2:$R$48,0))&amp;") "&amp;$M2269,IF(設定!$I$15="名・所",$M2269&amp;"・"&amp;INDEX(リスト!$S$2:$S$48,MATCH($L2269,リスト!$R$2:$R$48,0)),IF(設定!$I$15="名/所",$M2269&amp;" / "&amp;INDEX(リスト!$S$2:$S$48,MATCH($L2269,リスト!$R$2:$R$48,0)),IF(設定!$I$15="名(所)",$M2269&amp;" ("&amp;INDEX(リスト!$S$2:$S$48,MATCH($L2269,リスト!$R$2:$R$48,0))&amp;")")))))))))</f>
        <v/>
      </c>
    </row>
    <row r="2270" spans="15:22" x14ac:dyDescent="0.4">
      <c r="O2270" s="2" t="str">
        <f>IFERROR(IF($B2270="","",INDEX(所属情報!$E:$E,MATCH($A2270,所属情報!$A:$A,0))),"")</f>
        <v/>
      </c>
      <c r="P2270" s="2" t="str">
        <f t="shared" si="105"/>
        <v/>
      </c>
      <c r="Q2270" s="2" t="str">
        <f t="shared" si="106"/>
        <v/>
      </c>
      <c r="R2270" s="2" t="str">
        <f t="shared" si="107"/>
        <v/>
      </c>
      <c r="S2270" s="2" t="str">
        <f>IFERROR(IF($F2270="","",INDEX(リスト!$C:$C,MATCH($F2270,リスト!$B:$B,0))),"")</f>
        <v/>
      </c>
      <c r="T2270" s="2" t="str">
        <f>IFERROR(IF($K2270="","",INDEX(リスト!$F:$F,MATCH($K2270,リスト!$E:$E,0))),"")</f>
        <v/>
      </c>
      <c r="U2270" s="2" t="str">
        <f>IF($B2270="","",RIGHT($G2270*1000+200+COUNTIF($G$2:$G2270,$G2270),9))</f>
        <v/>
      </c>
      <c r="V2270" s="2" t="str">
        <f>IF(OR($B2270="",設定!$I$15="",設定!$I$15="独立"),"",IF($M2270="","　－　",IF($L2270="",IF(設定!$I$15="所・名","　－　・"&amp;$M2270,IF(設定!$I$15="所/名","　－　 / "&amp;$M2270,IF(設定!$I$15="(所)名","(　－　) "&amp;$M2270,IF(設定!$I$15="名・所",$M2270&amp;"・　－　",IF(設定!$I$15="名/所",$M2270&amp;" / 　－　",IF(設定!$I$15="名(所)",$M2270&amp;"(　－　)")))))),IF(設定!$I$15="所・名",INDEX(リスト!$S$2:$S$48,MATCH($L2270,リスト!$R$2:$R$48,0))&amp;"・"&amp;$M2270,IF(設定!$I$15="所/名",INDEX(リスト!$S$2:$S$48,MATCH($L2270,リスト!$R$2:$R$48,0))&amp;" / "&amp;$M2270,IF(設定!$I$15="(所)名","("&amp;INDEX(リスト!$S$2:$S$48,MATCH($L2270,リスト!$R$2:$R$48,0))&amp;") "&amp;$M2270,IF(設定!$I$15="名・所",$M2270&amp;"・"&amp;INDEX(リスト!$S$2:$S$48,MATCH($L2270,リスト!$R$2:$R$48,0)),IF(設定!$I$15="名/所",$M2270&amp;" / "&amp;INDEX(リスト!$S$2:$S$48,MATCH($L2270,リスト!$R$2:$R$48,0)),IF(設定!$I$15="名(所)",$M2270&amp;" ("&amp;INDEX(リスト!$S$2:$S$48,MATCH($L2270,リスト!$R$2:$R$48,0))&amp;")")))))))))</f>
        <v/>
      </c>
    </row>
    <row r="2271" spans="15:22" x14ac:dyDescent="0.4">
      <c r="O2271" s="2" t="str">
        <f>IFERROR(IF($B2271="","",INDEX(所属情報!$E:$E,MATCH($A2271,所属情報!$A:$A,0))),"")</f>
        <v/>
      </c>
      <c r="P2271" s="2" t="str">
        <f t="shared" si="105"/>
        <v/>
      </c>
      <c r="Q2271" s="2" t="str">
        <f t="shared" si="106"/>
        <v/>
      </c>
      <c r="R2271" s="2" t="str">
        <f t="shared" si="107"/>
        <v/>
      </c>
      <c r="S2271" s="2" t="str">
        <f>IFERROR(IF($F2271="","",INDEX(リスト!$C:$C,MATCH($F2271,リスト!$B:$B,0))),"")</f>
        <v/>
      </c>
      <c r="T2271" s="2" t="str">
        <f>IFERROR(IF($K2271="","",INDEX(リスト!$F:$F,MATCH($K2271,リスト!$E:$E,0))),"")</f>
        <v/>
      </c>
      <c r="U2271" s="2" t="str">
        <f>IF($B2271="","",RIGHT($G2271*1000+200+COUNTIF($G$2:$G2271,$G2271),9))</f>
        <v/>
      </c>
      <c r="V2271" s="2" t="str">
        <f>IF(OR($B2271="",設定!$I$15="",設定!$I$15="独立"),"",IF($M2271="","　－　",IF($L2271="",IF(設定!$I$15="所・名","　－　・"&amp;$M2271,IF(設定!$I$15="所/名","　－　 / "&amp;$M2271,IF(設定!$I$15="(所)名","(　－　) "&amp;$M2271,IF(設定!$I$15="名・所",$M2271&amp;"・　－　",IF(設定!$I$15="名/所",$M2271&amp;" / 　－　",IF(設定!$I$15="名(所)",$M2271&amp;"(　－　)")))))),IF(設定!$I$15="所・名",INDEX(リスト!$S$2:$S$48,MATCH($L2271,リスト!$R$2:$R$48,0))&amp;"・"&amp;$M2271,IF(設定!$I$15="所/名",INDEX(リスト!$S$2:$S$48,MATCH($L2271,リスト!$R$2:$R$48,0))&amp;" / "&amp;$M2271,IF(設定!$I$15="(所)名","("&amp;INDEX(リスト!$S$2:$S$48,MATCH($L2271,リスト!$R$2:$R$48,0))&amp;") "&amp;$M2271,IF(設定!$I$15="名・所",$M2271&amp;"・"&amp;INDEX(リスト!$S$2:$S$48,MATCH($L2271,リスト!$R$2:$R$48,0)),IF(設定!$I$15="名/所",$M2271&amp;" / "&amp;INDEX(リスト!$S$2:$S$48,MATCH($L2271,リスト!$R$2:$R$48,0)),IF(設定!$I$15="名(所)",$M2271&amp;" ("&amp;INDEX(リスト!$S$2:$S$48,MATCH($L2271,リスト!$R$2:$R$48,0))&amp;")")))))))))</f>
        <v/>
      </c>
    </row>
    <row r="2272" spans="15:22" x14ac:dyDescent="0.4">
      <c r="O2272" s="2" t="str">
        <f>IFERROR(IF($B2272="","",INDEX(所属情報!$E:$E,MATCH($A2272,所属情報!$A:$A,0))),"")</f>
        <v/>
      </c>
      <c r="P2272" s="2" t="str">
        <f t="shared" si="105"/>
        <v/>
      </c>
      <c r="Q2272" s="2" t="str">
        <f t="shared" si="106"/>
        <v/>
      </c>
      <c r="R2272" s="2" t="str">
        <f t="shared" si="107"/>
        <v/>
      </c>
      <c r="S2272" s="2" t="str">
        <f>IFERROR(IF($F2272="","",INDEX(リスト!$C:$C,MATCH($F2272,リスト!$B:$B,0))),"")</f>
        <v/>
      </c>
      <c r="T2272" s="2" t="str">
        <f>IFERROR(IF($K2272="","",INDEX(リスト!$F:$F,MATCH($K2272,リスト!$E:$E,0))),"")</f>
        <v/>
      </c>
      <c r="U2272" s="2" t="str">
        <f>IF($B2272="","",RIGHT($G2272*1000+200+COUNTIF($G$2:$G2272,$G2272),9))</f>
        <v/>
      </c>
      <c r="V2272" s="2" t="str">
        <f>IF(OR($B2272="",設定!$I$15="",設定!$I$15="独立"),"",IF($M2272="","　－　",IF($L2272="",IF(設定!$I$15="所・名","　－　・"&amp;$M2272,IF(設定!$I$15="所/名","　－　 / "&amp;$M2272,IF(設定!$I$15="(所)名","(　－　) "&amp;$M2272,IF(設定!$I$15="名・所",$M2272&amp;"・　－　",IF(設定!$I$15="名/所",$M2272&amp;" / 　－　",IF(設定!$I$15="名(所)",$M2272&amp;"(　－　)")))))),IF(設定!$I$15="所・名",INDEX(リスト!$S$2:$S$48,MATCH($L2272,リスト!$R$2:$R$48,0))&amp;"・"&amp;$M2272,IF(設定!$I$15="所/名",INDEX(リスト!$S$2:$S$48,MATCH($L2272,リスト!$R$2:$R$48,0))&amp;" / "&amp;$M2272,IF(設定!$I$15="(所)名","("&amp;INDEX(リスト!$S$2:$S$48,MATCH($L2272,リスト!$R$2:$R$48,0))&amp;") "&amp;$M2272,IF(設定!$I$15="名・所",$M2272&amp;"・"&amp;INDEX(リスト!$S$2:$S$48,MATCH($L2272,リスト!$R$2:$R$48,0)),IF(設定!$I$15="名/所",$M2272&amp;" / "&amp;INDEX(リスト!$S$2:$S$48,MATCH($L2272,リスト!$R$2:$R$48,0)),IF(設定!$I$15="名(所)",$M2272&amp;" ("&amp;INDEX(リスト!$S$2:$S$48,MATCH($L2272,リスト!$R$2:$R$48,0))&amp;")")))))))))</f>
        <v/>
      </c>
    </row>
    <row r="2273" spans="15:22" x14ac:dyDescent="0.4">
      <c r="O2273" s="2" t="str">
        <f>IFERROR(IF($B2273="","",INDEX(所属情報!$E:$E,MATCH($A2273,所属情報!$A:$A,0))),"")</f>
        <v/>
      </c>
      <c r="P2273" s="2" t="str">
        <f t="shared" si="105"/>
        <v/>
      </c>
      <c r="Q2273" s="2" t="str">
        <f t="shared" si="106"/>
        <v/>
      </c>
      <c r="R2273" s="2" t="str">
        <f t="shared" si="107"/>
        <v/>
      </c>
      <c r="S2273" s="2" t="str">
        <f>IFERROR(IF($F2273="","",INDEX(リスト!$C:$C,MATCH($F2273,リスト!$B:$B,0))),"")</f>
        <v/>
      </c>
      <c r="T2273" s="2" t="str">
        <f>IFERROR(IF($K2273="","",INDEX(リスト!$F:$F,MATCH($K2273,リスト!$E:$E,0))),"")</f>
        <v/>
      </c>
      <c r="U2273" s="2" t="str">
        <f>IF($B2273="","",RIGHT($G2273*1000+200+COUNTIF($G$2:$G2273,$G2273),9))</f>
        <v/>
      </c>
      <c r="V2273" s="2" t="str">
        <f>IF(OR($B2273="",設定!$I$15="",設定!$I$15="独立"),"",IF($M2273="","　－　",IF($L2273="",IF(設定!$I$15="所・名","　－　・"&amp;$M2273,IF(設定!$I$15="所/名","　－　 / "&amp;$M2273,IF(設定!$I$15="(所)名","(　－　) "&amp;$M2273,IF(設定!$I$15="名・所",$M2273&amp;"・　－　",IF(設定!$I$15="名/所",$M2273&amp;" / 　－　",IF(設定!$I$15="名(所)",$M2273&amp;"(　－　)")))))),IF(設定!$I$15="所・名",INDEX(リスト!$S$2:$S$48,MATCH($L2273,リスト!$R$2:$R$48,0))&amp;"・"&amp;$M2273,IF(設定!$I$15="所/名",INDEX(リスト!$S$2:$S$48,MATCH($L2273,リスト!$R$2:$R$48,0))&amp;" / "&amp;$M2273,IF(設定!$I$15="(所)名","("&amp;INDEX(リスト!$S$2:$S$48,MATCH($L2273,リスト!$R$2:$R$48,0))&amp;") "&amp;$M2273,IF(設定!$I$15="名・所",$M2273&amp;"・"&amp;INDEX(リスト!$S$2:$S$48,MATCH($L2273,リスト!$R$2:$R$48,0)),IF(設定!$I$15="名/所",$M2273&amp;" / "&amp;INDEX(リスト!$S$2:$S$48,MATCH($L2273,リスト!$R$2:$R$48,0)),IF(設定!$I$15="名(所)",$M2273&amp;" ("&amp;INDEX(リスト!$S$2:$S$48,MATCH($L2273,リスト!$R$2:$R$48,0))&amp;")")))))))))</f>
        <v/>
      </c>
    </row>
    <row r="2274" spans="15:22" x14ac:dyDescent="0.4">
      <c r="O2274" s="2" t="str">
        <f>IFERROR(IF($B2274="","",INDEX(所属情報!$E:$E,MATCH($A2274,所属情報!$A:$A,0))),"")</f>
        <v/>
      </c>
      <c r="P2274" s="2" t="str">
        <f t="shared" si="105"/>
        <v/>
      </c>
      <c r="Q2274" s="2" t="str">
        <f t="shared" si="106"/>
        <v/>
      </c>
      <c r="R2274" s="2" t="str">
        <f t="shared" si="107"/>
        <v/>
      </c>
      <c r="S2274" s="2" t="str">
        <f>IFERROR(IF($F2274="","",INDEX(リスト!$C:$C,MATCH($F2274,リスト!$B:$B,0))),"")</f>
        <v/>
      </c>
      <c r="T2274" s="2" t="str">
        <f>IFERROR(IF($K2274="","",INDEX(リスト!$F:$F,MATCH($K2274,リスト!$E:$E,0))),"")</f>
        <v/>
      </c>
      <c r="U2274" s="2" t="str">
        <f>IF($B2274="","",RIGHT($G2274*1000+200+COUNTIF($G$2:$G2274,$G2274),9))</f>
        <v/>
      </c>
      <c r="V2274" s="2" t="str">
        <f>IF(OR($B2274="",設定!$I$15="",設定!$I$15="独立"),"",IF($M2274="","　－　",IF($L2274="",IF(設定!$I$15="所・名","　－　・"&amp;$M2274,IF(設定!$I$15="所/名","　－　 / "&amp;$M2274,IF(設定!$I$15="(所)名","(　－　) "&amp;$M2274,IF(設定!$I$15="名・所",$M2274&amp;"・　－　",IF(設定!$I$15="名/所",$M2274&amp;" / 　－　",IF(設定!$I$15="名(所)",$M2274&amp;"(　－　)")))))),IF(設定!$I$15="所・名",INDEX(リスト!$S$2:$S$48,MATCH($L2274,リスト!$R$2:$R$48,0))&amp;"・"&amp;$M2274,IF(設定!$I$15="所/名",INDEX(リスト!$S$2:$S$48,MATCH($L2274,リスト!$R$2:$R$48,0))&amp;" / "&amp;$M2274,IF(設定!$I$15="(所)名","("&amp;INDEX(リスト!$S$2:$S$48,MATCH($L2274,リスト!$R$2:$R$48,0))&amp;") "&amp;$M2274,IF(設定!$I$15="名・所",$M2274&amp;"・"&amp;INDEX(リスト!$S$2:$S$48,MATCH($L2274,リスト!$R$2:$R$48,0)),IF(設定!$I$15="名/所",$M2274&amp;" / "&amp;INDEX(リスト!$S$2:$S$48,MATCH($L2274,リスト!$R$2:$R$48,0)),IF(設定!$I$15="名(所)",$M2274&amp;" ("&amp;INDEX(リスト!$S$2:$S$48,MATCH($L2274,リスト!$R$2:$R$48,0))&amp;")")))))))))</f>
        <v/>
      </c>
    </row>
    <row r="2275" spans="15:22" x14ac:dyDescent="0.4">
      <c r="O2275" s="2" t="str">
        <f>IFERROR(IF($B2275="","",INDEX(所属情報!$E:$E,MATCH($A2275,所属情報!$A:$A,0))),"")</f>
        <v/>
      </c>
      <c r="P2275" s="2" t="str">
        <f t="shared" si="105"/>
        <v/>
      </c>
      <c r="Q2275" s="2" t="str">
        <f t="shared" si="106"/>
        <v/>
      </c>
      <c r="R2275" s="2" t="str">
        <f t="shared" si="107"/>
        <v/>
      </c>
      <c r="S2275" s="2" t="str">
        <f>IFERROR(IF($F2275="","",INDEX(リスト!$C:$C,MATCH($F2275,リスト!$B:$B,0))),"")</f>
        <v/>
      </c>
      <c r="T2275" s="2" t="str">
        <f>IFERROR(IF($K2275="","",INDEX(リスト!$F:$F,MATCH($K2275,リスト!$E:$E,0))),"")</f>
        <v/>
      </c>
      <c r="U2275" s="2" t="str">
        <f>IF($B2275="","",RIGHT($G2275*1000+200+COUNTIF($G$2:$G2275,$G2275),9))</f>
        <v/>
      </c>
      <c r="V2275" s="2" t="str">
        <f>IF(OR($B2275="",設定!$I$15="",設定!$I$15="独立"),"",IF($M2275="","　－　",IF($L2275="",IF(設定!$I$15="所・名","　－　・"&amp;$M2275,IF(設定!$I$15="所/名","　－　 / "&amp;$M2275,IF(設定!$I$15="(所)名","(　－　) "&amp;$M2275,IF(設定!$I$15="名・所",$M2275&amp;"・　－　",IF(設定!$I$15="名/所",$M2275&amp;" / 　－　",IF(設定!$I$15="名(所)",$M2275&amp;"(　－　)")))))),IF(設定!$I$15="所・名",INDEX(リスト!$S$2:$S$48,MATCH($L2275,リスト!$R$2:$R$48,0))&amp;"・"&amp;$M2275,IF(設定!$I$15="所/名",INDEX(リスト!$S$2:$S$48,MATCH($L2275,リスト!$R$2:$R$48,0))&amp;" / "&amp;$M2275,IF(設定!$I$15="(所)名","("&amp;INDEX(リスト!$S$2:$S$48,MATCH($L2275,リスト!$R$2:$R$48,0))&amp;") "&amp;$M2275,IF(設定!$I$15="名・所",$M2275&amp;"・"&amp;INDEX(リスト!$S$2:$S$48,MATCH($L2275,リスト!$R$2:$R$48,0)),IF(設定!$I$15="名/所",$M2275&amp;" / "&amp;INDEX(リスト!$S$2:$S$48,MATCH($L2275,リスト!$R$2:$R$48,0)),IF(設定!$I$15="名(所)",$M2275&amp;" ("&amp;INDEX(リスト!$S$2:$S$48,MATCH($L2275,リスト!$R$2:$R$48,0))&amp;")")))))))))</f>
        <v/>
      </c>
    </row>
    <row r="2276" spans="15:22" x14ac:dyDescent="0.4">
      <c r="O2276" s="2" t="str">
        <f>IFERROR(IF($B2276="","",INDEX(所属情報!$E:$E,MATCH($A2276,所属情報!$A:$A,0))),"")</f>
        <v/>
      </c>
      <c r="P2276" s="2" t="str">
        <f t="shared" si="105"/>
        <v/>
      </c>
      <c r="Q2276" s="2" t="str">
        <f t="shared" si="106"/>
        <v/>
      </c>
      <c r="R2276" s="2" t="str">
        <f t="shared" si="107"/>
        <v/>
      </c>
      <c r="S2276" s="2" t="str">
        <f>IFERROR(IF($F2276="","",INDEX(リスト!$C:$C,MATCH($F2276,リスト!$B:$B,0))),"")</f>
        <v/>
      </c>
      <c r="T2276" s="2" t="str">
        <f>IFERROR(IF($K2276="","",INDEX(リスト!$F:$F,MATCH($K2276,リスト!$E:$E,0))),"")</f>
        <v/>
      </c>
      <c r="U2276" s="2" t="str">
        <f>IF($B2276="","",RIGHT($G2276*1000+200+COUNTIF($G$2:$G2276,$G2276),9))</f>
        <v/>
      </c>
      <c r="V2276" s="2" t="str">
        <f>IF(OR($B2276="",設定!$I$15="",設定!$I$15="独立"),"",IF($M2276="","　－　",IF($L2276="",IF(設定!$I$15="所・名","　－　・"&amp;$M2276,IF(設定!$I$15="所/名","　－　 / "&amp;$M2276,IF(設定!$I$15="(所)名","(　－　) "&amp;$M2276,IF(設定!$I$15="名・所",$M2276&amp;"・　－　",IF(設定!$I$15="名/所",$M2276&amp;" / 　－　",IF(設定!$I$15="名(所)",$M2276&amp;"(　－　)")))))),IF(設定!$I$15="所・名",INDEX(リスト!$S$2:$S$48,MATCH($L2276,リスト!$R$2:$R$48,0))&amp;"・"&amp;$M2276,IF(設定!$I$15="所/名",INDEX(リスト!$S$2:$S$48,MATCH($L2276,リスト!$R$2:$R$48,0))&amp;" / "&amp;$M2276,IF(設定!$I$15="(所)名","("&amp;INDEX(リスト!$S$2:$S$48,MATCH($L2276,リスト!$R$2:$R$48,0))&amp;") "&amp;$M2276,IF(設定!$I$15="名・所",$M2276&amp;"・"&amp;INDEX(リスト!$S$2:$S$48,MATCH($L2276,リスト!$R$2:$R$48,0)),IF(設定!$I$15="名/所",$M2276&amp;" / "&amp;INDEX(リスト!$S$2:$S$48,MATCH($L2276,リスト!$R$2:$R$48,0)),IF(設定!$I$15="名(所)",$M2276&amp;" ("&amp;INDEX(リスト!$S$2:$S$48,MATCH($L2276,リスト!$R$2:$R$48,0))&amp;")")))))))))</f>
        <v/>
      </c>
    </row>
    <row r="2277" spans="15:22" x14ac:dyDescent="0.4">
      <c r="O2277" s="2" t="str">
        <f>IFERROR(IF($B2277="","",INDEX(所属情報!$E:$E,MATCH($A2277,所属情報!$A:$A,0))),"")</f>
        <v/>
      </c>
      <c r="P2277" s="2" t="str">
        <f t="shared" si="105"/>
        <v/>
      </c>
      <c r="Q2277" s="2" t="str">
        <f t="shared" si="106"/>
        <v/>
      </c>
      <c r="R2277" s="2" t="str">
        <f t="shared" si="107"/>
        <v/>
      </c>
      <c r="S2277" s="2" t="str">
        <f>IFERROR(IF($F2277="","",INDEX(リスト!$C:$C,MATCH($F2277,リスト!$B:$B,0))),"")</f>
        <v/>
      </c>
      <c r="T2277" s="2" t="str">
        <f>IFERROR(IF($K2277="","",INDEX(リスト!$F:$F,MATCH($K2277,リスト!$E:$E,0))),"")</f>
        <v/>
      </c>
      <c r="U2277" s="2" t="str">
        <f>IF($B2277="","",RIGHT($G2277*1000+200+COUNTIF($G$2:$G2277,$G2277),9))</f>
        <v/>
      </c>
      <c r="V2277" s="2" t="str">
        <f>IF(OR($B2277="",設定!$I$15="",設定!$I$15="独立"),"",IF($M2277="","　－　",IF($L2277="",IF(設定!$I$15="所・名","　－　・"&amp;$M2277,IF(設定!$I$15="所/名","　－　 / "&amp;$M2277,IF(設定!$I$15="(所)名","(　－　) "&amp;$M2277,IF(設定!$I$15="名・所",$M2277&amp;"・　－　",IF(設定!$I$15="名/所",$M2277&amp;" / 　－　",IF(設定!$I$15="名(所)",$M2277&amp;"(　－　)")))))),IF(設定!$I$15="所・名",INDEX(リスト!$S$2:$S$48,MATCH($L2277,リスト!$R$2:$R$48,0))&amp;"・"&amp;$M2277,IF(設定!$I$15="所/名",INDEX(リスト!$S$2:$S$48,MATCH($L2277,リスト!$R$2:$R$48,0))&amp;" / "&amp;$M2277,IF(設定!$I$15="(所)名","("&amp;INDEX(リスト!$S$2:$S$48,MATCH($L2277,リスト!$R$2:$R$48,0))&amp;") "&amp;$M2277,IF(設定!$I$15="名・所",$M2277&amp;"・"&amp;INDEX(リスト!$S$2:$S$48,MATCH($L2277,リスト!$R$2:$R$48,0)),IF(設定!$I$15="名/所",$M2277&amp;" / "&amp;INDEX(リスト!$S$2:$S$48,MATCH($L2277,リスト!$R$2:$R$48,0)),IF(設定!$I$15="名(所)",$M2277&amp;" ("&amp;INDEX(リスト!$S$2:$S$48,MATCH($L2277,リスト!$R$2:$R$48,0))&amp;")")))))))))</f>
        <v/>
      </c>
    </row>
    <row r="2278" spans="15:22" x14ac:dyDescent="0.4">
      <c r="O2278" s="2" t="str">
        <f>IFERROR(IF($B2278="","",INDEX(所属情報!$E:$E,MATCH($A2278,所属情報!$A:$A,0))),"")</f>
        <v/>
      </c>
      <c r="P2278" s="2" t="str">
        <f t="shared" si="105"/>
        <v/>
      </c>
      <c r="Q2278" s="2" t="str">
        <f t="shared" si="106"/>
        <v/>
      </c>
      <c r="R2278" s="2" t="str">
        <f t="shared" si="107"/>
        <v/>
      </c>
      <c r="S2278" s="2" t="str">
        <f>IFERROR(IF($F2278="","",INDEX(リスト!$C:$C,MATCH($F2278,リスト!$B:$B,0))),"")</f>
        <v/>
      </c>
      <c r="T2278" s="2" t="str">
        <f>IFERROR(IF($K2278="","",INDEX(リスト!$F:$F,MATCH($K2278,リスト!$E:$E,0))),"")</f>
        <v/>
      </c>
      <c r="U2278" s="2" t="str">
        <f>IF($B2278="","",RIGHT($G2278*1000+200+COUNTIF($G$2:$G2278,$G2278),9))</f>
        <v/>
      </c>
      <c r="V2278" s="2" t="str">
        <f>IF(OR($B2278="",設定!$I$15="",設定!$I$15="独立"),"",IF($M2278="","　－　",IF($L2278="",IF(設定!$I$15="所・名","　－　・"&amp;$M2278,IF(設定!$I$15="所/名","　－　 / "&amp;$M2278,IF(設定!$I$15="(所)名","(　－　) "&amp;$M2278,IF(設定!$I$15="名・所",$M2278&amp;"・　－　",IF(設定!$I$15="名/所",$M2278&amp;" / 　－　",IF(設定!$I$15="名(所)",$M2278&amp;"(　－　)")))))),IF(設定!$I$15="所・名",INDEX(リスト!$S$2:$S$48,MATCH($L2278,リスト!$R$2:$R$48,0))&amp;"・"&amp;$M2278,IF(設定!$I$15="所/名",INDEX(リスト!$S$2:$S$48,MATCH($L2278,リスト!$R$2:$R$48,0))&amp;" / "&amp;$M2278,IF(設定!$I$15="(所)名","("&amp;INDEX(リスト!$S$2:$S$48,MATCH($L2278,リスト!$R$2:$R$48,0))&amp;") "&amp;$M2278,IF(設定!$I$15="名・所",$M2278&amp;"・"&amp;INDEX(リスト!$S$2:$S$48,MATCH($L2278,リスト!$R$2:$R$48,0)),IF(設定!$I$15="名/所",$M2278&amp;" / "&amp;INDEX(リスト!$S$2:$S$48,MATCH($L2278,リスト!$R$2:$R$48,0)),IF(設定!$I$15="名(所)",$M2278&amp;" ("&amp;INDEX(リスト!$S$2:$S$48,MATCH($L2278,リスト!$R$2:$R$48,0))&amp;")")))))))))</f>
        <v/>
      </c>
    </row>
    <row r="2279" spans="15:22" x14ac:dyDescent="0.4">
      <c r="O2279" s="2" t="str">
        <f>IFERROR(IF($B2279="","",INDEX(所属情報!$E:$E,MATCH($A2279,所属情報!$A:$A,0))),"")</f>
        <v/>
      </c>
      <c r="P2279" s="2" t="str">
        <f t="shared" si="105"/>
        <v/>
      </c>
      <c r="Q2279" s="2" t="str">
        <f t="shared" si="106"/>
        <v/>
      </c>
      <c r="R2279" s="2" t="str">
        <f t="shared" si="107"/>
        <v/>
      </c>
      <c r="S2279" s="2" t="str">
        <f>IFERROR(IF($F2279="","",INDEX(リスト!$C:$C,MATCH($F2279,リスト!$B:$B,0))),"")</f>
        <v/>
      </c>
      <c r="T2279" s="2" t="str">
        <f>IFERROR(IF($K2279="","",INDEX(リスト!$F:$F,MATCH($K2279,リスト!$E:$E,0))),"")</f>
        <v/>
      </c>
      <c r="U2279" s="2" t="str">
        <f>IF($B2279="","",RIGHT($G2279*1000+200+COUNTIF($G$2:$G2279,$G2279),9))</f>
        <v/>
      </c>
      <c r="V2279" s="2" t="str">
        <f>IF(OR($B2279="",設定!$I$15="",設定!$I$15="独立"),"",IF($M2279="","　－　",IF($L2279="",IF(設定!$I$15="所・名","　－　・"&amp;$M2279,IF(設定!$I$15="所/名","　－　 / "&amp;$M2279,IF(設定!$I$15="(所)名","(　－　) "&amp;$M2279,IF(設定!$I$15="名・所",$M2279&amp;"・　－　",IF(設定!$I$15="名/所",$M2279&amp;" / 　－　",IF(設定!$I$15="名(所)",$M2279&amp;"(　－　)")))))),IF(設定!$I$15="所・名",INDEX(リスト!$S$2:$S$48,MATCH($L2279,リスト!$R$2:$R$48,0))&amp;"・"&amp;$M2279,IF(設定!$I$15="所/名",INDEX(リスト!$S$2:$S$48,MATCH($L2279,リスト!$R$2:$R$48,0))&amp;" / "&amp;$M2279,IF(設定!$I$15="(所)名","("&amp;INDEX(リスト!$S$2:$S$48,MATCH($L2279,リスト!$R$2:$R$48,0))&amp;") "&amp;$M2279,IF(設定!$I$15="名・所",$M2279&amp;"・"&amp;INDEX(リスト!$S$2:$S$48,MATCH($L2279,リスト!$R$2:$R$48,0)),IF(設定!$I$15="名/所",$M2279&amp;" / "&amp;INDEX(リスト!$S$2:$S$48,MATCH($L2279,リスト!$R$2:$R$48,0)),IF(設定!$I$15="名(所)",$M2279&amp;" ("&amp;INDEX(リスト!$S$2:$S$48,MATCH($L2279,リスト!$R$2:$R$48,0))&amp;")")))))))))</f>
        <v/>
      </c>
    </row>
    <row r="2280" spans="15:22" x14ac:dyDescent="0.4">
      <c r="O2280" s="2" t="str">
        <f>IFERROR(IF($B2280="","",INDEX(所属情報!$E:$E,MATCH($A2280,所属情報!$A:$A,0))),"")</f>
        <v/>
      </c>
      <c r="P2280" s="2" t="str">
        <f t="shared" si="105"/>
        <v/>
      </c>
      <c r="Q2280" s="2" t="str">
        <f t="shared" si="106"/>
        <v/>
      </c>
      <c r="R2280" s="2" t="str">
        <f t="shared" si="107"/>
        <v/>
      </c>
      <c r="S2280" s="2" t="str">
        <f>IFERROR(IF($F2280="","",INDEX(リスト!$C:$C,MATCH($F2280,リスト!$B:$B,0))),"")</f>
        <v/>
      </c>
      <c r="T2280" s="2" t="str">
        <f>IFERROR(IF($K2280="","",INDEX(リスト!$F:$F,MATCH($K2280,リスト!$E:$E,0))),"")</f>
        <v/>
      </c>
      <c r="U2280" s="2" t="str">
        <f>IF($B2280="","",RIGHT($G2280*1000+200+COUNTIF($G$2:$G2280,$G2280),9))</f>
        <v/>
      </c>
      <c r="V2280" s="2" t="str">
        <f>IF(OR($B2280="",設定!$I$15="",設定!$I$15="独立"),"",IF($M2280="","　－　",IF($L2280="",IF(設定!$I$15="所・名","　－　・"&amp;$M2280,IF(設定!$I$15="所/名","　－　 / "&amp;$M2280,IF(設定!$I$15="(所)名","(　－　) "&amp;$M2280,IF(設定!$I$15="名・所",$M2280&amp;"・　－　",IF(設定!$I$15="名/所",$M2280&amp;" / 　－　",IF(設定!$I$15="名(所)",$M2280&amp;"(　－　)")))))),IF(設定!$I$15="所・名",INDEX(リスト!$S$2:$S$48,MATCH($L2280,リスト!$R$2:$R$48,0))&amp;"・"&amp;$M2280,IF(設定!$I$15="所/名",INDEX(リスト!$S$2:$S$48,MATCH($L2280,リスト!$R$2:$R$48,0))&amp;" / "&amp;$M2280,IF(設定!$I$15="(所)名","("&amp;INDEX(リスト!$S$2:$S$48,MATCH($L2280,リスト!$R$2:$R$48,0))&amp;") "&amp;$M2280,IF(設定!$I$15="名・所",$M2280&amp;"・"&amp;INDEX(リスト!$S$2:$S$48,MATCH($L2280,リスト!$R$2:$R$48,0)),IF(設定!$I$15="名/所",$M2280&amp;" / "&amp;INDEX(リスト!$S$2:$S$48,MATCH($L2280,リスト!$R$2:$R$48,0)),IF(設定!$I$15="名(所)",$M2280&amp;" ("&amp;INDEX(リスト!$S$2:$S$48,MATCH($L2280,リスト!$R$2:$R$48,0))&amp;")")))))))))</f>
        <v/>
      </c>
    </row>
    <row r="2281" spans="15:22" x14ac:dyDescent="0.4">
      <c r="O2281" s="2" t="str">
        <f>IFERROR(IF($B2281="","",INDEX(所属情報!$E:$E,MATCH($A2281,所属情報!$A:$A,0))),"")</f>
        <v/>
      </c>
      <c r="P2281" s="2" t="str">
        <f t="shared" si="105"/>
        <v/>
      </c>
      <c r="Q2281" s="2" t="str">
        <f t="shared" si="106"/>
        <v/>
      </c>
      <c r="R2281" s="2" t="str">
        <f t="shared" si="107"/>
        <v/>
      </c>
      <c r="S2281" s="2" t="str">
        <f>IFERROR(IF($F2281="","",INDEX(リスト!$C:$C,MATCH($F2281,リスト!$B:$B,0))),"")</f>
        <v/>
      </c>
      <c r="T2281" s="2" t="str">
        <f>IFERROR(IF($K2281="","",INDEX(リスト!$F:$F,MATCH($K2281,リスト!$E:$E,0))),"")</f>
        <v/>
      </c>
      <c r="U2281" s="2" t="str">
        <f>IF($B2281="","",RIGHT($G2281*1000+200+COUNTIF($G$2:$G2281,$G2281),9))</f>
        <v/>
      </c>
      <c r="V2281" s="2" t="str">
        <f>IF(OR($B2281="",設定!$I$15="",設定!$I$15="独立"),"",IF($M2281="","　－　",IF($L2281="",IF(設定!$I$15="所・名","　－　・"&amp;$M2281,IF(設定!$I$15="所/名","　－　 / "&amp;$M2281,IF(設定!$I$15="(所)名","(　－　) "&amp;$M2281,IF(設定!$I$15="名・所",$M2281&amp;"・　－　",IF(設定!$I$15="名/所",$M2281&amp;" / 　－　",IF(設定!$I$15="名(所)",$M2281&amp;"(　－　)")))))),IF(設定!$I$15="所・名",INDEX(リスト!$S$2:$S$48,MATCH($L2281,リスト!$R$2:$R$48,0))&amp;"・"&amp;$M2281,IF(設定!$I$15="所/名",INDEX(リスト!$S$2:$S$48,MATCH($L2281,リスト!$R$2:$R$48,0))&amp;" / "&amp;$M2281,IF(設定!$I$15="(所)名","("&amp;INDEX(リスト!$S$2:$S$48,MATCH($L2281,リスト!$R$2:$R$48,0))&amp;") "&amp;$M2281,IF(設定!$I$15="名・所",$M2281&amp;"・"&amp;INDEX(リスト!$S$2:$S$48,MATCH($L2281,リスト!$R$2:$R$48,0)),IF(設定!$I$15="名/所",$M2281&amp;" / "&amp;INDEX(リスト!$S$2:$S$48,MATCH($L2281,リスト!$R$2:$R$48,0)),IF(設定!$I$15="名(所)",$M2281&amp;" ("&amp;INDEX(リスト!$S$2:$S$48,MATCH($L2281,リスト!$R$2:$R$48,0))&amp;")")))))))))</f>
        <v/>
      </c>
    </row>
    <row r="2282" spans="15:22" x14ac:dyDescent="0.4">
      <c r="O2282" s="2" t="str">
        <f>IFERROR(IF($B2282="","",INDEX(所属情報!$E:$E,MATCH($A2282,所属情報!$A:$A,0))),"")</f>
        <v/>
      </c>
      <c r="P2282" s="2" t="str">
        <f t="shared" si="105"/>
        <v/>
      </c>
      <c r="Q2282" s="2" t="str">
        <f t="shared" si="106"/>
        <v/>
      </c>
      <c r="R2282" s="2" t="str">
        <f t="shared" si="107"/>
        <v/>
      </c>
      <c r="S2282" s="2" t="str">
        <f>IFERROR(IF($F2282="","",INDEX(リスト!$C:$C,MATCH($F2282,リスト!$B:$B,0))),"")</f>
        <v/>
      </c>
      <c r="T2282" s="2" t="str">
        <f>IFERROR(IF($K2282="","",INDEX(リスト!$F:$F,MATCH($K2282,リスト!$E:$E,0))),"")</f>
        <v/>
      </c>
      <c r="U2282" s="2" t="str">
        <f>IF($B2282="","",RIGHT($G2282*1000+200+COUNTIF($G$2:$G2282,$G2282),9))</f>
        <v/>
      </c>
      <c r="V2282" s="2" t="str">
        <f>IF(OR($B2282="",設定!$I$15="",設定!$I$15="独立"),"",IF($M2282="","　－　",IF($L2282="",IF(設定!$I$15="所・名","　－　・"&amp;$M2282,IF(設定!$I$15="所/名","　－　 / "&amp;$M2282,IF(設定!$I$15="(所)名","(　－　) "&amp;$M2282,IF(設定!$I$15="名・所",$M2282&amp;"・　－　",IF(設定!$I$15="名/所",$M2282&amp;" / 　－　",IF(設定!$I$15="名(所)",$M2282&amp;"(　－　)")))))),IF(設定!$I$15="所・名",INDEX(リスト!$S$2:$S$48,MATCH($L2282,リスト!$R$2:$R$48,0))&amp;"・"&amp;$M2282,IF(設定!$I$15="所/名",INDEX(リスト!$S$2:$S$48,MATCH($L2282,リスト!$R$2:$R$48,0))&amp;" / "&amp;$M2282,IF(設定!$I$15="(所)名","("&amp;INDEX(リスト!$S$2:$S$48,MATCH($L2282,リスト!$R$2:$R$48,0))&amp;") "&amp;$M2282,IF(設定!$I$15="名・所",$M2282&amp;"・"&amp;INDEX(リスト!$S$2:$S$48,MATCH($L2282,リスト!$R$2:$R$48,0)),IF(設定!$I$15="名/所",$M2282&amp;" / "&amp;INDEX(リスト!$S$2:$S$48,MATCH($L2282,リスト!$R$2:$R$48,0)),IF(設定!$I$15="名(所)",$M2282&amp;" ("&amp;INDEX(リスト!$S$2:$S$48,MATCH($L2282,リスト!$R$2:$R$48,0))&amp;")")))))))))</f>
        <v/>
      </c>
    </row>
    <row r="2283" spans="15:22" x14ac:dyDescent="0.4">
      <c r="O2283" s="2" t="str">
        <f>IFERROR(IF($B2283="","",INDEX(所属情報!$E:$E,MATCH($A2283,所属情報!$A:$A,0))),"")</f>
        <v/>
      </c>
      <c r="P2283" s="2" t="str">
        <f t="shared" si="105"/>
        <v/>
      </c>
      <c r="Q2283" s="2" t="str">
        <f t="shared" si="106"/>
        <v/>
      </c>
      <c r="R2283" s="2" t="str">
        <f t="shared" si="107"/>
        <v/>
      </c>
      <c r="S2283" s="2" t="str">
        <f>IFERROR(IF($F2283="","",INDEX(リスト!$C:$C,MATCH($F2283,リスト!$B:$B,0))),"")</f>
        <v/>
      </c>
      <c r="T2283" s="2" t="str">
        <f>IFERROR(IF($K2283="","",INDEX(リスト!$F:$F,MATCH($K2283,リスト!$E:$E,0))),"")</f>
        <v/>
      </c>
      <c r="U2283" s="2" t="str">
        <f>IF($B2283="","",RIGHT($G2283*1000+200+COUNTIF($G$2:$G2283,$G2283),9))</f>
        <v/>
      </c>
      <c r="V2283" s="2" t="str">
        <f>IF(OR($B2283="",設定!$I$15="",設定!$I$15="独立"),"",IF($M2283="","　－　",IF($L2283="",IF(設定!$I$15="所・名","　－　・"&amp;$M2283,IF(設定!$I$15="所/名","　－　 / "&amp;$M2283,IF(設定!$I$15="(所)名","(　－　) "&amp;$M2283,IF(設定!$I$15="名・所",$M2283&amp;"・　－　",IF(設定!$I$15="名/所",$M2283&amp;" / 　－　",IF(設定!$I$15="名(所)",$M2283&amp;"(　－　)")))))),IF(設定!$I$15="所・名",INDEX(リスト!$S$2:$S$48,MATCH($L2283,リスト!$R$2:$R$48,0))&amp;"・"&amp;$M2283,IF(設定!$I$15="所/名",INDEX(リスト!$S$2:$S$48,MATCH($L2283,リスト!$R$2:$R$48,0))&amp;" / "&amp;$M2283,IF(設定!$I$15="(所)名","("&amp;INDEX(リスト!$S$2:$S$48,MATCH($L2283,リスト!$R$2:$R$48,0))&amp;") "&amp;$M2283,IF(設定!$I$15="名・所",$M2283&amp;"・"&amp;INDEX(リスト!$S$2:$S$48,MATCH($L2283,リスト!$R$2:$R$48,0)),IF(設定!$I$15="名/所",$M2283&amp;" / "&amp;INDEX(リスト!$S$2:$S$48,MATCH($L2283,リスト!$R$2:$R$48,0)),IF(設定!$I$15="名(所)",$M2283&amp;" ("&amp;INDEX(リスト!$S$2:$S$48,MATCH($L2283,リスト!$R$2:$R$48,0))&amp;")")))))))))</f>
        <v/>
      </c>
    </row>
    <row r="2284" spans="15:22" x14ac:dyDescent="0.4">
      <c r="O2284" s="2" t="str">
        <f>IFERROR(IF($B2284="","",INDEX(所属情報!$E:$E,MATCH($A2284,所属情報!$A:$A,0))),"")</f>
        <v/>
      </c>
      <c r="P2284" s="2" t="str">
        <f t="shared" si="105"/>
        <v/>
      </c>
      <c r="Q2284" s="2" t="str">
        <f t="shared" si="106"/>
        <v/>
      </c>
      <c r="R2284" s="2" t="str">
        <f t="shared" si="107"/>
        <v/>
      </c>
      <c r="S2284" s="2" t="str">
        <f>IFERROR(IF($F2284="","",INDEX(リスト!$C:$C,MATCH($F2284,リスト!$B:$B,0))),"")</f>
        <v/>
      </c>
      <c r="T2284" s="2" t="str">
        <f>IFERROR(IF($K2284="","",INDEX(リスト!$F:$F,MATCH($K2284,リスト!$E:$E,0))),"")</f>
        <v/>
      </c>
      <c r="U2284" s="2" t="str">
        <f>IF($B2284="","",RIGHT($G2284*1000+200+COUNTIF($G$2:$G2284,$G2284),9))</f>
        <v/>
      </c>
      <c r="V2284" s="2" t="str">
        <f>IF(OR($B2284="",設定!$I$15="",設定!$I$15="独立"),"",IF($M2284="","　－　",IF($L2284="",IF(設定!$I$15="所・名","　－　・"&amp;$M2284,IF(設定!$I$15="所/名","　－　 / "&amp;$M2284,IF(設定!$I$15="(所)名","(　－　) "&amp;$M2284,IF(設定!$I$15="名・所",$M2284&amp;"・　－　",IF(設定!$I$15="名/所",$M2284&amp;" / 　－　",IF(設定!$I$15="名(所)",$M2284&amp;"(　－　)")))))),IF(設定!$I$15="所・名",INDEX(リスト!$S$2:$S$48,MATCH($L2284,リスト!$R$2:$R$48,0))&amp;"・"&amp;$M2284,IF(設定!$I$15="所/名",INDEX(リスト!$S$2:$S$48,MATCH($L2284,リスト!$R$2:$R$48,0))&amp;" / "&amp;$M2284,IF(設定!$I$15="(所)名","("&amp;INDEX(リスト!$S$2:$S$48,MATCH($L2284,リスト!$R$2:$R$48,0))&amp;") "&amp;$M2284,IF(設定!$I$15="名・所",$M2284&amp;"・"&amp;INDEX(リスト!$S$2:$S$48,MATCH($L2284,リスト!$R$2:$R$48,0)),IF(設定!$I$15="名/所",$M2284&amp;" / "&amp;INDEX(リスト!$S$2:$S$48,MATCH($L2284,リスト!$R$2:$R$48,0)),IF(設定!$I$15="名(所)",$M2284&amp;" ("&amp;INDEX(リスト!$S$2:$S$48,MATCH($L2284,リスト!$R$2:$R$48,0))&amp;")")))))))))</f>
        <v/>
      </c>
    </row>
    <row r="2285" spans="15:22" x14ac:dyDescent="0.4">
      <c r="O2285" s="2" t="str">
        <f>IFERROR(IF($B2285="","",INDEX(所属情報!$E:$E,MATCH($A2285,所属情報!$A:$A,0))),"")</f>
        <v/>
      </c>
      <c r="P2285" s="2" t="str">
        <f t="shared" si="105"/>
        <v/>
      </c>
      <c r="Q2285" s="2" t="str">
        <f t="shared" si="106"/>
        <v/>
      </c>
      <c r="R2285" s="2" t="str">
        <f t="shared" si="107"/>
        <v/>
      </c>
      <c r="S2285" s="2" t="str">
        <f>IFERROR(IF($F2285="","",INDEX(リスト!$C:$C,MATCH($F2285,リスト!$B:$B,0))),"")</f>
        <v/>
      </c>
      <c r="T2285" s="2" t="str">
        <f>IFERROR(IF($K2285="","",INDEX(リスト!$F:$F,MATCH($K2285,リスト!$E:$E,0))),"")</f>
        <v/>
      </c>
      <c r="U2285" s="2" t="str">
        <f>IF($B2285="","",RIGHT($G2285*1000+200+COUNTIF($G$2:$G2285,$G2285),9))</f>
        <v/>
      </c>
      <c r="V2285" s="2" t="str">
        <f>IF(OR($B2285="",設定!$I$15="",設定!$I$15="独立"),"",IF($M2285="","　－　",IF($L2285="",IF(設定!$I$15="所・名","　－　・"&amp;$M2285,IF(設定!$I$15="所/名","　－　 / "&amp;$M2285,IF(設定!$I$15="(所)名","(　－　) "&amp;$M2285,IF(設定!$I$15="名・所",$M2285&amp;"・　－　",IF(設定!$I$15="名/所",$M2285&amp;" / 　－　",IF(設定!$I$15="名(所)",$M2285&amp;"(　－　)")))))),IF(設定!$I$15="所・名",INDEX(リスト!$S$2:$S$48,MATCH($L2285,リスト!$R$2:$R$48,0))&amp;"・"&amp;$M2285,IF(設定!$I$15="所/名",INDEX(リスト!$S$2:$S$48,MATCH($L2285,リスト!$R$2:$R$48,0))&amp;" / "&amp;$M2285,IF(設定!$I$15="(所)名","("&amp;INDEX(リスト!$S$2:$S$48,MATCH($L2285,リスト!$R$2:$R$48,0))&amp;") "&amp;$M2285,IF(設定!$I$15="名・所",$M2285&amp;"・"&amp;INDEX(リスト!$S$2:$S$48,MATCH($L2285,リスト!$R$2:$R$48,0)),IF(設定!$I$15="名/所",$M2285&amp;" / "&amp;INDEX(リスト!$S$2:$S$48,MATCH($L2285,リスト!$R$2:$R$48,0)),IF(設定!$I$15="名(所)",$M2285&amp;" ("&amp;INDEX(リスト!$S$2:$S$48,MATCH($L2285,リスト!$R$2:$R$48,0))&amp;")")))))))))</f>
        <v/>
      </c>
    </row>
    <row r="2286" spans="15:22" x14ac:dyDescent="0.4">
      <c r="O2286" s="2" t="str">
        <f>IFERROR(IF($B2286="","",INDEX(所属情報!$E:$E,MATCH($A2286,所属情報!$A:$A,0))),"")</f>
        <v/>
      </c>
      <c r="P2286" s="2" t="str">
        <f t="shared" si="105"/>
        <v/>
      </c>
      <c r="Q2286" s="2" t="str">
        <f t="shared" si="106"/>
        <v/>
      </c>
      <c r="R2286" s="2" t="str">
        <f t="shared" si="107"/>
        <v/>
      </c>
      <c r="S2286" s="2" t="str">
        <f>IFERROR(IF($F2286="","",INDEX(リスト!$C:$C,MATCH($F2286,リスト!$B:$B,0))),"")</f>
        <v/>
      </c>
      <c r="T2286" s="2" t="str">
        <f>IFERROR(IF($K2286="","",INDEX(リスト!$F:$F,MATCH($K2286,リスト!$E:$E,0))),"")</f>
        <v/>
      </c>
      <c r="U2286" s="2" t="str">
        <f>IF($B2286="","",RIGHT($G2286*1000+200+COUNTIF($G$2:$G2286,$G2286),9))</f>
        <v/>
      </c>
      <c r="V2286" s="2" t="str">
        <f>IF(OR($B2286="",設定!$I$15="",設定!$I$15="独立"),"",IF($M2286="","　－　",IF($L2286="",IF(設定!$I$15="所・名","　－　・"&amp;$M2286,IF(設定!$I$15="所/名","　－　 / "&amp;$M2286,IF(設定!$I$15="(所)名","(　－　) "&amp;$M2286,IF(設定!$I$15="名・所",$M2286&amp;"・　－　",IF(設定!$I$15="名/所",$M2286&amp;" / 　－　",IF(設定!$I$15="名(所)",$M2286&amp;"(　－　)")))))),IF(設定!$I$15="所・名",INDEX(リスト!$S$2:$S$48,MATCH($L2286,リスト!$R$2:$R$48,0))&amp;"・"&amp;$M2286,IF(設定!$I$15="所/名",INDEX(リスト!$S$2:$S$48,MATCH($L2286,リスト!$R$2:$R$48,0))&amp;" / "&amp;$M2286,IF(設定!$I$15="(所)名","("&amp;INDEX(リスト!$S$2:$S$48,MATCH($L2286,リスト!$R$2:$R$48,0))&amp;") "&amp;$M2286,IF(設定!$I$15="名・所",$M2286&amp;"・"&amp;INDEX(リスト!$S$2:$S$48,MATCH($L2286,リスト!$R$2:$R$48,0)),IF(設定!$I$15="名/所",$M2286&amp;" / "&amp;INDEX(リスト!$S$2:$S$48,MATCH($L2286,リスト!$R$2:$R$48,0)),IF(設定!$I$15="名(所)",$M2286&amp;" ("&amp;INDEX(リスト!$S$2:$S$48,MATCH($L2286,リスト!$R$2:$R$48,0))&amp;")")))))))))</f>
        <v/>
      </c>
    </row>
    <row r="2287" spans="15:22" x14ac:dyDescent="0.4">
      <c r="O2287" s="2" t="str">
        <f>IFERROR(IF($B2287="","",INDEX(所属情報!$E:$E,MATCH($A2287,所属情報!$A:$A,0))),"")</f>
        <v/>
      </c>
      <c r="P2287" s="2" t="str">
        <f t="shared" si="105"/>
        <v/>
      </c>
      <c r="Q2287" s="2" t="str">
        <f t="shared" si="106"/>
        <v/>
      </c>
      <c r="R2287" s="2" t="str">
        <f t="shared" si="107"/>
        <v/>
      </c>
      <c r="S2287" s="2" t="str">
        <f>IFERROR(IF($F2287="","",INDEX(リスト!$C:$C,MATCH($F2287,リスト!$B:$B,0))),"")</f>
        <v/>
      </c>
      <c r="T2287" s="2" t="str">
        <f>IFERROR(IF($K2287="","",INDEX(リスト!$F:$F,MATCH($K2287,リスト!$E:$E,0))),"")</f>
        <v/>
      </c>
      <c r="U2287" s="2" t="str">
        <f>IF($B2287="","",RIGHT($G2287*1000+200+COUNTIF($G$2:$G2287,$G2287),9))</f>
        <v/>
      </c>
      <c r="V2287" s="2" t="str">
        <f>IF(OR($B2287="",設定!$I$15="",設定!$I$15="独立"),"",IF($M2287="","　－　",IF($L2287="",IF(設定!$I$15="所・名","　－　・"&amp;$M2287,IF(設定!$I$15="所/名","　－　 / "&amp;$M2287,IF(設定!$I$15="(所)名","(　－　) "&amp;$M2287,IF(設定!$I$15="名・所",$M2287&amp;"・　－　",IF(設定!$I$15="名/所",$M2287&amp;" / 　－　",IF(設定!$I$15="名(所)",$M2287&amp;"(　－　)")))))),IF(設定!$I$15="所・名",INDEX(リスト!$S$2:$S$48,MATCH($L2287,リスト!$R$2:$R$48,0))&amp;"・"&amp;$M2287,IF(設定!$I$15="所/名",INDEX(リスト!$S$2:$S$48,MATCH($L2287,リスト!$R$2:$R$48,0))&amp;" / "&amp;$M2287,IF(設定!$I$15="(所)名","("&amp;INDEX(リスト!$S$2:$S$48,MATCH($L2287,リスト!$R$2:$R$48,0))&amp;") "&amp;$M2287,IF(設定!$I$15="名・所",$M2287&amp;"・"&amp;INDEX(リスト!$S$2:$S$48,MATCH($L2287,リスト!$R$2:$R$48,0)),IF(設定!$I$15="名/所",$M2287&amp;" / "&amp;INDEX(リスト!$S$2:$S$48,MATCH($L2287,リスト!$R$2:$R$48,0)),IF(設定!$I$15="名(所)",$M2287&amp;" ("&amp;INDEX(リスト!$S$2:$S$48,MATCH($L2287,リスト!$R$2:$R$48,0))&amp;")")))))))))</f>
        <v/>
      </c>
    </row>
    <row r="2288" spans="15:22" x14ac:dyDescent="0.4">
      <c r="O2288" s="2" t="str">
        <f>IFERROR(IF($B2288="","",INDEX(所属情報!$E:$E,MATCH($A2288,所属情報!$A:$A,0))),"")</f>
        <v/>
      </c>
      <c r="P2288" s="2" t="str">
        <f t="shared" si="105"/>
        <v/>
      </c>
      <c r="Q2288" s="2" t="str">
        <f t="shared" si="106"/>
        <v/>
      </c>
      <c r="R2288" s="2" t="str">
        <f t="shared" si="107"/>
        <v/>
      </c>
      <c r="S2288" s="2" t="str">
        <f>IFERROR(IF($F2288="","",INDEX(リスト!$C:$C,MATCH($F2288,リスト!$B:$B,0))),"")</f>
        <v/>
      </c>
      <c r="T2288" s="2" t="str">
        <f>IFERROR(IF($K2288="","",INDEX(リスト!$F:$F,MATCH($K2288,リスト!$E:$E,0))),"")</f>
        <v/>
      </c>
      <c r="U2288" s="2" t="str">
        <f>IF($B2288="","",RIGHT($G2288*1000+200+COUNTIF($G$2:$G2288,$G2288),9))</f>
        <v/>
      </c>
      <c r="V2288" s="2" t="str">
        <f>IF(OR($B2288="",設定!$I$15="",設定!$I$15="独立"),"",IF($M2288="","　－　",IF($L2288="",IF(設定!$I$15="所・名","　－　・"&amp;$M2288,IF(設定!$I$15="所/名","　－　 / "&amp;$M2288,IF(設定!$I$15="(所)名","(　－　) "&amp;$M2288,IF(設定!$I$15="名・所",$M2288&amp;"・　－　",IF(設定!$I$15="名/所",$M2288&amp;" / 　－　",IF(設定!$I$15="名(所)",$M2288&amp;"(　－　)")))))),IF(設定!$I$15="所・名",INDEX(リスト!$S$2:$S$48,MATCH($L2288,リスト!$R$2:$R$48,0))&amp;"・"&amp;$M2288,IF(設定!$I$15="所/名",INDEX(リスト!$S$2:$S$48,MATCH($L2288,リスト!$R$2:$R$48,0))&amp;" / "&amp;$M2288,IF(設定!$I$15="(所)名","("&amp;INDEX(リスト!$S$2:$S$48,MATCH($L2288,リスト!$R$2:$R$48,0))&amp;") "&amp;$M2288,IF(設定!$I$15="名・所",$M2288&amp;"・"&amp;INDEX(リスト!$S$2:$S$48,MATCH($L2288,リスト!$R$2:$R$48,0)),IF(設定!$I$15="名/所",$M2288&amp;" / "&amp;INDEX(リスト!$S$2:$S$48,MATCH($L2288,リスト!$R$2:$R$48,0)),IF(設定!$I$15="名(所)",$M2288&amp;" ("&amp;INDEX(リスト!$S$2:$S$48,MATCH($L2288,リスト!$R$2:$R$48,0))&amp;")")))))))))</f>
        <v/>
      </c>
    </row>
    <row r="2289" spans="15:22" x14ac:dyDescent="0.4">
      <c r="O2289" s="2" t="str">
        <f>IFERROR(IF($B2289="","",INDEX(所属情報!$E:$E,MATCH($A2289,所属情報!$A:$A,0))),"")</f>
        <v/>
      </c>
      <c r="P2289" s="2" t="str">
        <f t="shared" si="105"/>
        <v/>
      </c>
      <c r="Q2289" s="2" t="str">
        <f t="shared" si="106"/>
        <v/>
      </c>
      <c r="R2289" s="2" t="str">
        <f t="shared" si="107"/>
        <v/>
      </c>
      <c r="S2289" s="2" t="str">
        <f>IFERROR(IF($F2289="","",INDEX(リスト!$C:$C,MATCH($F2289,リスト!$B:$B,0))),"")</f>
        <v/>
      </c>
      <c r="T2289" s="2" t="str">
        <f>IFERROR(IF($K2289="","",INDEX(リスト!$F:$F,MATCH($K2289,リスト!$E:$E,0))),"")</f>
        <v/>
      </c>
      <c r="U2289" s="2" t="str">
        <f>IF($B2289="","",RIGHT($G2289*1000+200+COUNTIF($G$2:$G2289,$G2289),9))</f>
        <v/>
      </c>
      <c r="V2289" s="2" t="str">
        <f>IF(OR($B2289="",設定!$I$15="",設定!$I$15="独立"),"",IF($M2289="","　－　",IF($L2289="",IF(設定!$I$15="所・名","　－　・"&amp;$M2289,IF(設定!$I$15="所/名","　－　 / "&amp;$M2289,IF(設定!$I$15="(所)名","(　－　) "&amp;$M2289,IF(設定!$I$15="名・所",$M2289&amp;"・　－　",IF(設定!$I$15="名/所",$M2289&amp;" / 　－　",IF(設定!$I$15="名(所)",$M2289&amp;"(　－　)")))))),IF(設定!$I$15="所・名",INDEX(リスト!$S$2:$S$48,MATCH($L2289,リスト!$R$2:$R$48,0))&amp;"・"&amp;$M2289,IF(設定!$I$15="所/名",INDEX(リスト!$S$2:$S$48,MATCH($L2289,リスト!$R$2:$R$48,0))&amp;" / "&amp;$M2289,IF(設定!$I$15="(所)名","("&amp;INDEX(リスト!$S$2:$S$48,MATCH($L2289,リスト!$R$2:$R$48,0))&amp;") "&amp;$M2289,IF(設定!$I$15="名・所",$M2289&amp;"・"&amp;INDEX(リスト!$S$2:$S$48,MATCH($L2289,リスト!$R$2:$R$48,0)),IF(設定!$I$15="名/所",$M2289&amp;" / "&amp;INDEX(リスト!$S$2:$S$48,MATCH($L2289,リスト!$R$2:$R$48,0)),IF(設定!$I$15="名(所)",$M2289&amp;" ("&amp;INDEX(リスト!$S$2:$S$48,MATCH($L2289,リスト!$R$2:$R$48,0))&amp;")")))))))))</f>
        <v/>
      </c>
    </row>
    <row r="2290" spans="15:22" x14ac:dyDescent="0.4">
      <c r="O2290" s="2" t="str">
        <f>IFERROR(IF($B2290="","",INDEX(所属情報!$E:$E,MATCH($A2290,所属情報!$A:$A,0))),"")</f>
        <v/>
      </c>
      <c r="P2290" s="2" t="str">
        <f t="shared" si="105"/>
        <v/>
      </c>
      <c r="Q2290" s="2" t="str">
        <f t="shared" si="106"/>
        <v/>
      </c>
      <c r="R2290" s="2" t="str">
        <f t="shared" si="107"/>
        <v/>
      </c>
      <c r="S2290" s="2" t="str">
        <f>IFERROR(IF($F2290="","",INDEX(リスト!$C:$C,MATCH($F2290,リスト!$B:$B,0))),"")</f>
        <v/>
      </c>
      <c r="T2290" s="2" t="str">
        <f>IFERROR(IF($K2290="","",INDEX(リスト!$F:$F,MATCH($K2290,リスト!$E:$E,0))),"")</f>
        <v/>
      </c>
      <c r="U2290" s="2" t="str">
        <f>IF($B2290="","",RIGHT($G2290*1000+200+COUNTIF($G$2:$G2290,$G2290),9))</f>
        <v/>
      </c>
      <c r="V2290" s="2" t="str">
        <f>IF(OR($B2290="",設定!$I$15="",設定!$I$15="独立"),"",IF($M2290="","　－　",IF($L2290="",IF(設定!$I$15="所・名","　－　・"&amp;$M2290,IF(設定!$I$15="所/名","　－　 / "&amp;$M2290,IF(設定!$I$15="(所)名","(　－　) "&amp;$M2290,IF(設定!$I$15="名・所",$M2290&amp;"・　－　",IF(設定!$I$15="名/所",$M2290&amp;" / 　－　",IF(設定!$I$15="名(所)",$M2290&amp;"(　－　)")))))),IF(設定!$I$15="所・名",INDEX(リスト!$S$2:$S$48,MATCH($L2290,リスト!$R$2:$R$48,0))&amp;"・"&amp;$M2290,IF(設定!$I$15="所/名",INDEX(リスト!$S$2:$S$48,MATCH($L2290,リスト!$R$2:$R$48,0))&amp;" / "&amp;$M2290,IF(設定!$I$15="(所)名","("&amp;INDEX(リスト!$S$2:$S$48,MATCH($L2290,リスト!$R$2:$R$48,0))&amp;") "&amp;$M2290,IF(設定!$I$15="名・所",$M2290&amp;"・"&amp;INDEX(リスト!$S$2:$S$48,MATCH($L2290,リスト!$R$2:$R$48,0)),IF(設定!$I$15="名/所",$M2290&amp;" / "&amp;INDEX(リスト!$S$2:$S$48,MATCH($L2290,リスト!$R$2:$R$48,0)),IF(設定!$I$15="名(所)",$M2290&amp;" ("&amp;INDEX(リスト!$S$2:$S$48,MATCH($L2290,リスト!$R$2:$R$48,0))&amp;")")))))))))</f>
        <v/>
      </c>
    </row>
    <row r="2291" spans="15:22" x14ac:dyDescent="0.4">
      <c r="O2291" s="2" t="str">
        <f>IFERROR(IF($B2291="","",INDEX(所属情報!$E:$E,MATCH($A2291,所属情報!$A:$A,0))),"")</f>
        <v/>
      </c>
      <c r="P2291" s="2" t="str">
        <f t="shared" si="105"/>
        <v/>
      </c>
      <c r="Q2291" s="2" t="str">
        <f t="shared" si="106"/>
        <v/>
      </c>
      <c r="R2291" s="2" t="str">
        <f t="shared" si="107"/>
        <v/>
      </c>
      <c r="S2291" s="2" t="str">
        <f>IFERROR(IF($F2291="","",INDEX(リスト!$C:$C,MATCH($F2291,リスト!$B:$B,0))),"")</f>
        <v/>
      </c>
      <c r="T2291" s="2" t="str">
        <f>IFERROR(IF($K2291="","",INDEX(リスト!$F:$F,MATCH($K2291,リスト!$E:$E,0))),"")</f>
        <v/>
      </c>
      <c r="U2291" s="2" t="str">
        <f>IF($B2291="","",RIGHT($G2291*1000+200+COUNTIF($G$2:$G2291,$G2291),9))</f>
        <v/>
      </c>
      <c r="V2291" s="2" t="str">
        <f>IF(OR($B2291="",設定!$I$15="",設定!$I$15="独立"),"",IF($M2291="","　－　",IF($L2291="",IF(設定!$I$15="所・名","　－　・"&amp;$M2291,IF(設定!$I$15="所/名","　－　 / "&amp;$M2291,IF(設定!$I$15="(所)名","(　－　) "&amp;$M2291,IF(設定!$I$15="名・所",$M2291&amp;"・　－　",IF(設定!$I$15="名/所",$M2291&amp;" / 　－　",IF(設定!$I$15="名(所)",$M2291&amp;"(　－　)")))))),IF(設定!$I$15="所・名",INDEX(リスト!$S$2:$S$48,MATCH($L2291,リスト!$R$2:$R$48,0))&amp;"・"&amp;$M2291,IF(設定!$I$15="所/名",INDEX(リスト!$S$2:$S$48,MATCH($L2291,リスト!$R$2:$R$48,0))&amp;" / "&amp;$M2291,IF(設定!$I$15="(所)名","("&amp;INDEX(リスト!$S$2:$S$48,MATCH($L2291,リスト!$R$2:$R$48,0))&amp;") "&amp;$M2291,IF(設定!$I$15="名・所",$M2291&amp;"・"&amp;INDEX(リスト!$S$2:$S$48,MATCH($L2291,リスト!$R$2:$R$48,0)),IF(設定!$I$15="名/所",$M2291&amp;" / "&amp;INDEX(リスト!$S$2:$S$48,MATCH($L2291,リスト!$R$2:$R$48,0)),IF(設定!$I$15="名(所)",$M2291&amp;" ("&amp;INDEX(リスト!$S$2:$S$48,MATCH($L2291,リスト!$R$2:$R$48,0))&amp;")")))))))))</f>
        <v/>
      </c>
    </row>
    <row r="2292" spans="15:22" x14ac:dyDescent="0.4">
      <c r="O2292" s="2" t="str">
        <f>IFERROR(IF($B2292="","",INDEX(所属情報!$E:$E,MATCH($A2292,所属情報!$A:$A,0))),"")</f>
        <v/>
      </c>
      <c r="P2292" s="2" t="str">
        <f t="shared" si="105"/>
        <v/>
      </c>
      <c r="Q2292" s="2" t="str">
        <f t="shared" si="106"/>
        <v/>
      </c>
      <c r="R2292" s="2" t="str">
        <f t="shared" si="107"/>
        <v/>
      </c>
      <c r="S2292" s="2" t="str">
        <f>IFERROR(IF($F2292="","",INDEX(リスト!$C:$C,MATCH($F2292,リスト!$B:$B,0))),"")</f>
        <v/>
      </c>
      <c r="T2292" s="2" t="str">
        <f>IFERROR(IF($K2292="","",INDEX(リスト!$F:$F,MATCH($K2292,リスト!$E:$E,0))),"")</f>
        <v/>
      </c>
      <c r="U2292" s="2" t="str">
        <f>IF($B2292="","",RIGHT($G2292*1000+200+COUNTIF($G$2:$G2292,$G2292),9))</f>
        <v/>
      </c>
      <c r="V2292" s="2" t="str">
        <f>IF(OR($B2292="",設定!$I$15="",設定!$I$15="独立"),"",IF($M2292="","　－　",IF($L2292="",IF(設定!$I$15="所・名","　－　・"&amp;$M2292,IF(設定!$I$15="所/名","　－　 / "&amp;$M2292,IF(設定!$I$15="(所)名","(　－　) "&amp;$M2292,IF(設定!$I$15="名・所",$M2292&amp;"・　－　",IF(設定!$I$15="名/所",$M2292&amp;" / 　－　",IF(設定!$I$15="名(所)",$M2292&amp;"(　－　)")))))),IF(設定!$I$15="所・名",INDEX(リスト!$S$2:$S$48,MATCH($L2292,リスト!$R$2:$R$48,0))&amp;"・"&amp;$M2292,IF(設定!$I$15="所/名",INDEX(リスト!$S$2:$S$48,MATCH($L2292,リスト!$R$2:$R$48,0))&amp;" / "&amp;$M2292,IF(設定!$I$15="(所)名","("&amp;INDEX(リスト!$S$2:$S$48,MATCH($L2292,リスト!$R$2:$R$48,0))&amp;") "&amp;$M2292,IF(設定!$I$15="名・所",$M2292&amp;"・"&amp;INDEX(リスト!$S$2:$S$48,MATCH($L2292,リスト!$R$2:$R$48,0)),IF(設定!$I$15="名/所",$M2292&amp;" / "&amp;INDEX(リスト!$S$2:$S$48,MATCH($L2292,リスト!$R$2:$R$48,0)),IF(設定!$I$15="名(所)",$M2292&amp;" ("&amp;INDEX(リスト!$S$2:$S$48,MATCH($L2292,リスト!$R$2:$R$48,0))&amp;")")))))))))</f>
        <v/>
      </c>
    </row>
    <row r="2293" spans="15:22" x14ac:dyDescent="0.4">
      <c r="O2293" s="2" t="str">
        <f>IFERROR(IF($B2293="","",INDEX(所属情報!$E:$E,MATCH($A2293,所属情報!$A:$A,0))),"")</f>
        <v/>
      </c>
      <c r="P2293" s="2" t="str">
        <f t="shared" si="105"/>
        <v/>
      </c>
      <c r="Q2293" s="2" t="str">
        <f t="shared" si="106"/>
        <v/>
      </c>
      <c r="R2293" s="2" t="str">
        <f t="shared" si="107"/>
        <v/>
      </c>
      <c r="S2293" s="2" t="str">
        <f>IFERROR(IF($F2293="","",INDEX(リスト!$C:$C,MATCH($F2293,リスト!$B:$B,0))),"")</f>
        <v/>
      </c>
      <c r="T2293" s="2" t="str">
        <f>IFERROR(IF($K2293="","",INDEX(リスト!$F:$F,MATCH($K2293,リスト!$E:$E,0))),"")</f>
        <v/>
      </c>
      <c r="U2293" s="2" t="str">
        <f>IF($B2293="","",RIGHT($G2293*1000+200+COUNTIF($G$2:$G2293,$G2293),9))</f>
        <v/>
      </c>
      <c r="V2293" s="2" t="str">
        <f>IF(OR($B2293="",設定!$I$15="",設定!$I$15="独立"),"",IF($M2293="","　－　",IF($L2293="",IF(設定!$I$15="所・名","　－　・"&amp;$M2293,IF(設定!$I$15="所/名","　－　 / "&amp;$M2293,IF(設定!$I$15="(所)名","(　－　) "&amp;$M2293,IF(設定!$I$15="名・所",$M2293&amp;"・　－　",IF(設定!$I$15="名/所",$M2293&amp;" / 　－　",IF(設定!$I$15="名(所)",$M2293&amp;"(　－　)")))))),IF(設定!$I$15="所・名",INDEX(リスト!$S$2:$S$48,MATCH($L2293,リスト!$R$2:$R$48,0))&amp;"・"&amp;$M2293,IF(設定!$I$15="所/名",INDEX(リスト!$S$2:$S$48,MATCH($L2293,リスト!$R$2:$R$48,0))&amp;" / "&amp;$M2293,IF(設定!$I$15="(所)名","("&amp;INDEX(リスト!$S$2:$S$48,MATCH($L2293,リスト!$R$2:$R$48,0))&amp;") "&amp;$M2293,IF(設定!$I$15="名・所",$M2293&amp;"・"&amp;INDEX(リスト!$S$2:$S$48,MATCH($L2293,リスト!$R$2:$R$48,0)),IF(設定!$I$15="名/所",$M2293&amp;" / "&amp;INDEX(リスト!$S$2:$S$48,MATCH($L2293,リスト!$R$2:$R$48,0)),IF(設定!$I$15="名(所)",$M2293&amp;" ("&amp;INDEX(リスト!$S$2:$S$48,MATCH($L2293,リスト!$R$2:$R$48,0))&amp;")")))))))))</f>
        <v/>
      </c>
    </row>
    <row r="2294" spans="15:22" x14ac:dyDescent="0.4">
      <c r="O2294" s="2" t="str">
        <f>IFERROR(IF($B2294="","",INDEX(所属情報!$E:$E,MATCH($A2294,所属情報!$A:$A,0))),"")</f>
        <v/>
      </c>
      <c r="P2294" s="2" t="str">
        <f t="shared" si="105"/>
        <v/>
      </c>
      <c r="Q2294" s="2" t="str">
        <f t="shared" si="106"/>
        <v/>
      </c>
      <c r="R2294" s="2" t="str">
        <f t="shared" si="107"/>
        <v/>
      </c>
      <c r="S2294" s="2" t="str">
        <f>IFERROR(IF($F2294="","",INDEX(リスト!$C:$C,MATCH($F2294,リスト!$B:$B,0))),"")</f>
        <v/>
      </c>
      <c r="T2294" s="2" t="str">
        <f>IFERROR(IF($K2294="","",INDEX(リスト!$F:$F,MATCH($K2294,リスト!$E:$E,0))),"")</f>
        <v/>
      </c>
      <c r="U2294" s="2" t="str">
        <f>IF($B2294="","",RIGHT($G2294*1000+200+COUNTIF($G$2:$G2294,$G2294),9))</f>
        <v/>
      </c>
      <c r="V2294" s="2" t="str">
        <f>IF(OR($B2294="",設定!$I$15="",設定!$I$15="独立"),"",IF($M2294="","　－　",IF($L2294="",IF(設定!$I$15="所・名","　－　・"&amp;$M2294,IF(設定!$I$15="所/名","　－　 / "&amp;$M2294,IF(設定!$I$15="(所)名","(　－　) "&amp;$M2294,IF(設定!$I$15="名・所",$M2294&amp;"・　－　",IF(設定!$I$15="名/所",$M2294&amp;" / 　－　",IF(設定!$I$15="名(所)",$M2294&amp;"(　－　)")))))),IF(設定!$I$15="所・名",INDEX(リスト!$S$2:$S$48,MATCH($L2294,リスト!$R$2:$R$48,0))&amp;"・"&amp;$M2294,IF(設定!$I$15="所/名",INDEX(リスト!$S$2:$S$48,MATCH($L2294,リスト!$R$2:$R$48,0))&amp;" / "&amp;$M2294,IF(設定!$I$15="(所)名","("&amp;INDEX(リスト!$S$2:$S$48,MATCH($L2294,リスト!$R$2:$R$48,0))&amp;") "&amp;$M2294,IF(設定!$I$15="名・所",$M2294&amp;"・"&amp;INDEX(リスト!$S$2:$S$48,MATCH($L2294,リスト!$R$2:$R$48,0)),IF(設定!$I$15="名/所",$M2294&amp;" / "&amp;INDEX(リスト!$S$2:$S$48,MATCH($L2294,リスト!$R$2:$R$48,0)),IF(設定!$I$15="名(所)",$M2294&amp;" ("&amp;INDEX(リスト!$S$2:$S$48,MATCH($L2294,リスト!$R$2:$R$48,0))&amp;")")))))))))</f>
        <v/>
      </c>
    </row>
    <row r="2295" spans="15:22" x14ac:dyDescent="0.4">
      <c r="O2295" s="2" t="str">
        <f>IFERROR(IF($B2295="","",INDEX(所属情報!$E:$E,MATCH($A2295,所属情報!$A:$A,0))),"")</f>
        <v/>
      </c>
      <c r="P2295" s="2" t="str">
        <f t="shared" si="105"/>
        <v/>
      </c>
      <c r="Q2295" s="2" t="str">
        <f t="shared" si="106"/>
        <v/>
      </c>
      <c r="R2295" s="2" t="str">
        <f t="shared" si="107"/>
        <v/>
      </c>
      <c r="S2295" s="2" t="str">
        <f>IFERROR(IF($F2295="","",INDEX(リスト!$C:$C,MATCH($F2295,リスト!$B:$B,0))),"")</f>
        <v/>
      </c>
      <c r="T2295" s="2" t="str">
        <f>IFERROR(IF($K2295="","",INDEX(リスト!$F:$F,MATCH($K2295,リスト!$E:$E,0))),"")</f>
        <v/>
      </c>
      <c r="U2295" s="2" t="str">
        <f>IF($B2295="","",RIGHT($G2295*1000+200+COUNTIF($G$2:$G2295,$G2295),9))</f>
        <v/>
      </c>
      <c r="V2295" s="2" t="str">
        <f>IF(OR($B2295="",設定!$I$15="",設定!$I$15="独立"),"",IF($M2295="","　－　",IF($L2295="",IF(設定!$I$15="所・名","　－　・"&amp;$M2295,IF(設定!$I$15="所/名","　－　 / "&amp;$M2295,IF(設定!$I$15="(所)名","(　－　) "&amp;$M2295,IF(設定!$I$15="名・所",$M2295&amp;"・　－　",IF(設定!$I$15="名/所",$M2295&amp;" / 　－　",IF(設定!$I$15="名(所)",$M2295&amp;"(　－　)")))))),IF(設定!$I$15="所・名",INDEX(リスト!$S$2:$S$48,MATCH($L2295,リスト!$R$2:$R$48,0))&amp;"・"&amp;$M2295,IF(設定!$I$15="所/名",INDEX(リスト!$S$2:$S$48,MATCH($L2295,リスト!$R$2:$R$48,0))&amp;" / "&amp;$M2295,IF(設定!$I$15="(所)名","("&amp;INDEX(リスト!$S$2:$S$48,MATCH($L2295,リスト!$R$2:$R$48,0))&amp;") "&amp;$M2295,IF(設定!$I$15="名・所",$M2295&amp;"・"&amp;INDEX(リスト!$S$2:$S$48,MATCH($L2295,リスト!$R$2:$R$48,0)),IF(設定!$I$15="名/所",$M2295&amp;" / "&amp;INDEX(リスト!$S$2:$S$48,MATCH($L2295,リスト!$R$2:$R$48,0)),IF(設定!$I$15="名(所)",$M2295&amp;" ("&amp;INDEX(リスト!$S$2:$S$48,MATCH($L2295,リスト!$R$2:$R$48,0))&amp;")")))))))))</f>
        <v/>
      </c>
    </row>
    <row r="2296" spans="15:22" x14ac:dyDescent="0.4">
      <c r="O2296" s="2" t="str">
        <f>IFERROR(IF($B2296="","",INDEX(所属情報!$E:$E,MATCH($A2296,所属情報!$A:$A,0))),"")</f>
        <v/>
      </c>
      <c r="P2296" s="2" t="str">
        <f t="shared" si="105"/>
        <v/>
      </c>
      <c r="Q2296" s="2" t="str">
        <f t="shared" si="106"/>
        <v/>
      </c>
      <c r="R2296" s="2" t="str">
        <f t="shared" si="107"/>
        <v/>
      </c>
      <c r="S2296" s="2" t="str">
        <f>IFERROR(IF($F2296="","",INDEX(リスト!$C:$C,MATCH($F2296,リスト!$B:$B,0))),"")</f>
        <v/>
      </c>
      <c r="T2296" s="2" t="str">
        <f>IFERROR(IF($K2296="","",INDEX(リスト!$F:$F,MATCH($K2296,リスト!$E:$E,0))),"")</f>
        <v/>
      </c>
      <c r="U2296" s="2" t="str">
        <f>IF($B2296="","",RIGHT($G2296*1000+200+COUNTIF($G$2:$G2296,$G2296),9))</f>
        <v/>
      </c>
      <c r="V2296" s="2" t="str">
        <f>IF(OR($B2296="",設定!$I$15="",設定!$I$15="独立"),"",IF($M2296="","　－　",IF($L2296="",IF(設定!$I$15="所・名","　－　・"&amp;$M2296,IF(設定!$I$15="所/名","　－　 / "&amp;$M2296,IF(設定!$I$15="(所)名","(　－　) "&amp;$M2296,IF(設定!$I$15="名・所",$M2296&amp;"・　－　",IF(設定!$I$15="名/所",$M2296&amp;" / 　－　",IF(設定!$I$15="名(所)",$M2296&amp;"(　－　)")))))),IF(設定!$I$15="所・名",INDEX(リスト!$S$2:$S$48,MATCH($L2296,リスト!$R$2:$R$48,0))&amp;"・"&amp;$M2296,IF(設定!$I$15="所/名",INDEX(リスト!$S$2:$S$48,MATCH($L2296,リスト!$R$2:$R$48,0))&amp;" / "&amp;$M2296,IF(設定!$I$15="(所)名","("&amp;INDEX(リスト!$S$2:$S$48,MATCH($L2296,リスト!$R$2:$R$48,0))&amp;") "&amp;$M2296,IF(設定!$I$15="名・所",$M2296&amp;"・"&amp;INDEX(リスト!$S$2:$S$48,MATCH($L2296,リスト!$R$2:$R$48,0)),IF(設定!$I$15="名/所",$M2296&amp;" / "&amp;INDEX(リスト!$S$2:$S$48,MATCH($L2296,リスト!$R$2:$R$48,0)),IF(設定!$I$15="名(所)",$M2296&amp;" ("&amp;INDEX(リスト!$S$2:$S$48,MATCH($L2296,リスト!$R$2:$R$48,0))&amp;")")))))))))</f>
        <v/>
      </c>
    </row>
    <row r="2297" spans="15:22" x14ac:dyDescent="0.4">
      <c r="O2297" s="2" t="str">
        <f>IFERROR(IF($B2297="","",INDEX(所属情報!$E:$E,MATCH($A2297,所属情報!$A:$A,0))),"")</f>
        <v/>
      </c>
      <c r="P2297" s="2" t="str">
        <f t="shared" si="105"/>
        <v/>
      </c>
      <c r="Q2297" s="2" t="str">
        <f t="shared" si="106"/>
        <v/>
      </c>
      <c r="R2297" s="2" t="str">
        <f t="shared" si="107"/>
        <v/>
      </c>
      <c r="S2297" s="2" t="str">
        <f>IFERROR(IF($F2297="","",INDEX(リスト!$C:$C,MATCH($F2297,リスト!$B:$B,0))),"")</f>
        <v/>
      </c>
      <c r="T2297" s="2" t="str">
        <f>IFERROR(IF($K2297="","",INDEX(リスト!$F:$F,MATCH($K2297,リスト!$E:$E,0))),"")</f>
        <v/>
      </c>
      <c r="U2297" s="2" t="str">
        <f>IF($B2297="","",RIGHT($G2297*1000+200+COUNTIF($G$2:$G2297,$G2297),9))</f>
        <v/>
      </c>
      <c r="V2297" s="2" t="str">
        <f>IF(OR($B2297="",設定!$I$15="",設定!$I$15="独立"),"",IF($M2297="","　－　",IF($L2297="",IF(設定!$I$15="所・名","　－　・"&amp;$M2297,IF(設定!$I$15="所/名","　－　 / "&amp;$M2297,IF(設定!$I$15="(所)名","(　－　) "&amp;$M2297,IF(設定!$I$15="名・所",$M2297&amp;"・　－　",IF(設定!$I$15="名/所",$M2297&amp;" / 　－　",IF(設定!$I$15="名(所)",$M2297&amp;"(　－　)")))))),IF(設定!$I$15="所・名",INDEX(リスト!$S$2:$S$48,MATCH($L2297,リスト!$R$2:$R$48,0))&amp;"・"&amp;$M2297,IF(設定!$I$15="所/名",INDEX(リスト!$S$2:$S$48,MATCH($L2297,リスト!$R$2:$R$48,0))&amp;" / "&amp;$M2297,IF(設定!$I$15="(所)名","("&amp;INDEX(リスト!$S$2:$S$48,MATCH($L2297,リスト!$R$2:$R$48,0))&amp;") "&amp;$M2297,IF(設定!$I$15="名・所",$M2297&amp;"・"&amp;INDEX(リスト!$S$2:$S$48,MATCH($L2297,リスト!$R$2:$R$48,0)),IF(設定!$I$15="名/所",$M2297&amp;" / "&amp;INDEX(リスト!$S$2:$S$48,MATCH($L2297,リスト!$R$2:$R$48,0)),IF(設定!$I$15="名(所)",$M2297&amp;" ("&amp;INDEX(リスト!$S$2:$S$48,MATCH($L2297,リスト!$R$2:$R$48,0))&amp;")")))))))))</f>
        <v/>
      </c>
    </row>
    <row r="2298" spans="15:22" x14ac:dyDescent="0.4">
      <c r="O2298" s="2" t="str">
        <f>IFERROR(IF($B2298="","",INDEX(所属情報!$E:$E,MATCH($A2298,所属情報!$A:$A,0))),"")</f>
        <v/>
      </c>
      <c r="P2298" s="2" t="str">
        <f t="shared" si="105"/>
        <v/>
      </c>
      <c r="Q2298" s="2" t="str">
        <f t="shared" si="106"/>
        <v/>
      </c>
      <c r="R2298" s="2" t="str">
        <f t="shared" si="107"/>
        <v/>
      </c>
      <c r="S2298" s="2" t="str">
        <f>IFERROR(IF($F2298="","",INDEX(リスト!$C:$C,MATCH($F2298,リスト!$B:$B,0))),"")</f>
        <v/>
      </c>
      <c r="T2298" s="2" t="str">
        <f>IFERROR(IF($K2298="","",INDEX(リスト!$F:$F,MATCH($K2298,リスト!$E:$E,0))),"")</f>
        <v/>
      </c>
      <c r="U2298" s="2" t="str">
        <f>IF($B2298="","",RIGHT($G2298*1000+200+COUNTIF($G$2:$G2298,$G2298),9))</f>
        <v/>
      </c>
      <c r="V2298" s="2" t="str">
        <f>IF(OR($B2298="",設定!$I$15="",設定!$I$15="独立"),"",IF($M2298="","　－　",IF($L2298="",IF(設定!$I$15="所・名","　－　・"&amp;$M2298,IF(設定!$I$15="所/名","　－　 / "&amp;$M2298,IF(設定!$I$15="(所)名","(　－　) "&amp;$M2298,IF(設定!$I$15="名・所",$M2298&amp;"・　－　",IF(設定!$I$15="名/所",$M2298&amp;" / 　－　",IF(設定!$I$15="名(所)",$M2298&amp;"(　－　)")))))),IF(設定!$I$15="所・名",INDEX(リスト!$S$2:$S$48,MATCH($L2298,リスト!$R$2:$R$48,0))&amp;"・"&amp;$M2298,IF(設定!$I$15="所/名",INDEX(リスト!$S$2:$S$48,MATCH($L2298,リスト!$R$2:$R$48,0))&amp;" / "&amp;$M2298,IF(設定!$I$15="(所)名","("&amp;INDEX(リスト!$S$2:$S$48,MATCH($L2298,リスト!$R$2:$R$48,0))&amp;") "&amp;$M2298,IF(設定!$I$15="名・所",$M2298&amp;"・"&amp;INDEX(リスト!$S$2:$S$48,MATCH($L2298,リスト!$R$2:$R$48,0)),IF(設定!$I$15="名/所",$M2298&amp;" / "&amp;INDEX(リスト!$S$2:$S$48,MATCH($L2298,リスト!$R$2:$R$48,0)),IF(設定!$I$15="名(所)",$M2298&amp;" ("&amp;INDEX(リスト!$S$2:$S$48,MATCH($L2298,リスト!$R$2:$R$48,0))&amp;")")))))))))</f>
        <v/>
      </c>
    </row>
    <row r="2299" spans="15:22" x14ac:dyDescent="0.4">
      <c r="O2299" s="2" t="str">
        <f>IFERROR(IF($B2299="","",INDEX(所属情報!$E:$E,MATCH($A2299,所属情報!$A:$A,0))),"")</f>
        <v/>
      </c>
      <c r="P2299" s="2" t="str">
        <f t="shared" si="105"/>
        <v/>
      </c>
      <c r="Q2299" s="2" t="str">
        <f t="shared" si="106"/>
        <v/>
      </c>
      <c r="R2299" s="2" t="str">
        <f t="shared" si="107"/>
        <v/>
      </c>
      <c r="S2299" s="2" t="str">
        <f>IFERROR(IF($F2299="","",INDEX(リスト!$C:$C,MATCH($F2299,リスト!$B:$B,0))),"")</f>
        <v/>
      </c>
      <c r="T2299" s="2" t="str">
        <f>IFERROR(IF($K2299="","",INDEX(リスト!$F:$F,MATCH($K2299,リスト!$E:$E,0))),"")</f>
        <v/>
      </c>
      <c r="U2299" s="2" t="str">
        <f>IF($B2299="","",RIGHT($G2299*1000+200+COUNTIF($G$2:$G2299,$G2299),9))</f>
        <v/>
      </c>
      <c r="V2299" s="2" t="str">
        <f>IF(OR($B2299="",設定!$I$15="",設定!$I$15="独立"),"",IF($M2299="","　－　",IF($L2299="",IF(設定!$I$15="所・名","　－　・"&amp;$M2299,IF(設定!$I$15="所/名","　－　 / "&amp;$M2299,IF(設定!$I$15="(所)名","(　－　) "&amp;$M2299,IF(設定!$I$15="名・所",$M2299&amp;"・　－　",IF(設定!$I$15="名/所",$M2299&amp;" / 　－　",IF(設定!$I$15="名(所)",$M2299&amp;"(　－　)")))))),IF(設定!$I$15="所・名",INDEX(リスト!$S$2:$S$48,MATCH($L2299,リスト!$R$2:$R$48,0))&amp;"・"&amp;$M2299,IF(設定!$I$15="所/名",INDEX(リスト!$S$2:$S$48,MATCH($L2299,リスト!$R$2:$R$48,0))&amp;" / "&amp;$M2299,IF(設定!$I$15="(所)名","("&amp;INDEX(リスト!$S$2:$S$48,MATCH($L2299,リスト!$R$2:$R$48,0))&amp;") "&amp;$M2299,IF(設定!$I$15="名・所",$M2299&amp;"・"&amp;INDEX(リスト!$S$2:$S$48,MATCH($L2299,リスト!$R$2:$R$48,0)),IF(設定!$I$15="名/所",$M2299&amp;" / "&amp;INDEX(リスト!$S$2:$S$48,MATCH($L2299,リスト!$R$2:$R$48,0)),IF(設定!$I$15="名(所)",$M2299&amp;" ("&amp;INDEX(リスト!$S$2:$S$48,MATCH($L2299,リスト!$R$2:$R$48,0))&amp;")")))))))))</f>
        <v/>
      </c>
    </row>
    <row r="2300" spans="15:22" x14ac:dyDescent="0.4">
      <c r="O2300" s="2" t="str">
        <f>IFERROR(IF($B2300="","",INDEX(所属情報!$E:$E,MATCH($A2300,所属情報!$A:$A,0))),"")</f>
        <v/>
      </c>
      <c r="P2300" s="2" t="str">
        <f t="shared" si="105"/>
        <v/>
      </c>
      <c r="Q2300" s="2" t="str">
        <f t="shared" si="106"/>
        <v/>
      </c>
      <c r="R2300" s="2" t="str">
        <f t="shared" si="107"/>
        <v/>
      </c>
      <c r="S2300" s="2" t="str">
        <f>IFERROR(IF($F2300="","",INDEX(リスト!$C:$C,MATCH($F2300,リスト!$B:$B,0))),"")</f>
        <v/>
      </c>
      <c r="T2300" s="2" t="str">
        <f>IFERROR(IF($K2300="","",INDEX(リスト!$F:$F,MATCH($K2300,リスト!$E:$E,0))),"")</f>
        <v/>
      </c>
      <c r="U2300" s="2" t="str">
        <f>IF($B2300="","",RIGHT($G2300*1000+200+COUNTIF($G$2:$G2300,$G2300),9))</f>
        <v/>
      </c>
      <c r="V2300" s="2" t="str">
        <f>IF(OR($B2300="",設定!$I$15="",設定!$I$15="独立"),"",IF($M2300="","　－　",IF($L2300="",IF(設定!$I$15="所・名","　－　・"&amp;$M2300,IF(設定!$I$15="所/名","　－　 / "&amp;$M2300,IF(設定!$I$15="(所)名","(　－　) "&amp;$M2300,IF(設定!$I$15="名・所",$M2300&amp;"・　－　",IF(設定!$I$15="名/所",$M2300&amp;" / 　－　",IF(設定!$I$15="名(所)",$M2300&amp;"(　－　)")))))),IF(設定!$I$15="所・名",INDEX(リスト!$S$2:$S$48,MATCH($L2300,リスト!$R$2:$R$48,0))&amp;"・"&amp;$M2300,IF(設定!$I$15="所/名",INDEX(リスト!$S$2:$S$48,MATCH($L2300,リスト!$R$2:$R$48,0))&amp;" / "&amp;$M2300,IF(設定!$I$15="(所)名","("&amp;INDEX(リスト!$S$2:$S$48,MATCH($L2300,リスト!$R$2:$R$48,0))&amp;") "&amp;$M2300,IF(設定!$I$15="名・所",$M2300&amp;"・"&amp;INDEX(リスト!$S$2:$S$48,MATCH($L2300,リスト!$R$2:$R$48,0)),IF(設定!$I$15="名/所",$M2300&amp;" / "&amp;INDEX(リスト!$S$2:$S$48,MATCH($L2300,リスト!$R$2:$R$48,0)),IF(設定!$I$15="名(所)",$M2300&amp;" ("&amp;INDEX(リスト!$S$2:$S$48,MATCH($L2300,リスト!$R$2:$R$48,0))&amp;")")))))))))</f>
        <v/>
      </c>
    </row>
    <row r="2301" spans="15:22" x14ac:dyDescent="0.4">
      <c r="O2301" s="2" t="str">
        <f>IFERROR(IF($B2301="","",INDEX(所属情報!$E:$E,MATCH($A2301,所属情報!$A:$A,0))),"")</f>
        <v/>
      </c>
      <c r="P2301" s="2" t="str">
        <f t="shared" si="105"/>
        <v/>
      </c>
      <c r="Q2301" s="2" t="str">
        <f t="shared" si="106"/>
        <v/>
      </c>
      <c r="R2301" s="2" t="str">
        <f t="shared" si="107"/>
        <v/>
      </c>
      <c r="S2301" s="2" t="str">
        <f>IFERROR(IF($F2301="","",INDEX(リスト!$C:$C,MATCH($F2301,リスト!$B:$B,0))),"")</f>
        <v/>
      </c>
      <c r="T2301" s="2" t="str">
        <f>IFERROR(IF($K2301="","",INDEX(リスト!$F:$F,MATCH($K2301,リスト!$E:$E,0))),"")</f>
        <v/>
      </c>
      <c r="U2301" s="2" t="str">
        <f>IF($B2301="","",RIGHT($G2301*1000+200+COUNTIF($G$2:$G2301,$G2301),9))</f>
        <v/>
      </c>
      <c r="V2301" s="2" t="str">
        <f>IF(OR($B2301="",設定!$I$15="",設定!$I$15="独立"),"",IF($M2301="","　－　",IF($L2301="",IF(設定!$I$15="所・名","　－　・"&amp;$M2301,IF(設定!$I$15="所/名","　－　 / "&amp;$M2301,IF(設定!$I$15="(所)名","(　－　) "&amp;$M2301,IF(設定!$I$15="名・所",$M2301&amp;"・　－　",IF(設定!$I$15="名/所",$M2301&amp;" / 　－　",IF(設定!$I$15="名(所)",$M2301&amp;"(　－　)")))))),IF(設定!$I$15="所・名",INDEX(リスト!$S$2:$S$48,MATCH($L2301,リスト!$R$2:$R$48,0))&amp;"・"&amp;$M2301,IF(設定!$I$15="所/名",INDEX(リスト!$S$2:$S$48,MATCH($L2301,リスト!$R$2:$R$48,0))&amp;" / "&amp;$M2301,IF(設定!$I$15="(所)名","("&amp;INDEX(リスト!$S$2:$S$48,MATCH($L2301,リスト!$R$2:$R$48,0))&amp;") "&amp;$M2301,IF(設定!$I$15="名・所",$M2301&amp;"・"&amp;INDEX(リスト!$S$2:$S$48,MATCH($L2301,リスト!$R$2:$R$48,0)),IF(設定!$I$15="名/所",$M2301&amp;" / "&amp;INDEX(リスト!$S$2:$S$48,MATCH($L2301,リスト!$R$2:$R$48,0)),IF(設定!$I$15="名(所)",$M2301&amp;" ("&amp;INDEX(リスト!$S$2:$S$48,MATCH($L2301,リスト!$R$2:$R$48,0))&amp;")")))))))))</f>
        <v/>
      </c>
    </row>
    <row r="2302" spans="15:22" x14ac:dyDescent="0.4">
      <c r="O2302" s="2" t="str">
        <f>IFERROR(IF($B2302="","",INDEX(所属情報!$E:$E,MATCH($A2302,所属情報!$A:$A,0))),"")</f>
        <v/>
      </c>
      <c r="P2302" s="2" t="str">
        <f t="shared" si="105"/>
        <v/>
      </c>
      <c r="Q2302" s="2" t="str">
        <f t="shared" si="106"/>
        <v/>
      </c>
      <c r="R2302" s="2" t="str">
        <f t="shared" si="107"/>
        <v/>
      </c>
      <c r="S2302" s="2" t="str">
        <f>IFERROR(IF($F2302="","",INDEX(リスト!$C:$C,MATCH($F2302,リスト!$B:$B,0))),"")</f>
        <v/>
      </c>
      <c r="T2302" s="2" t="str">
        <f>IFERROR(IF($K2302="","",INDEX(リスト!$F:$F,MATCH($K2302,リスト!$E:$E,0))),"")</f>
        <v/>
      </c>
      <c r="U2302" s="2" t="str">
        <f>IF($B2302="","",RIGHT($G2302*1000+200+COUNTIF($G$2:$G2302,$G2302),9))</f>
        <v/>
      </c>
      <c r="V2302" s="2" t="str">
        <f>IF(OR($B2302="",設定!$I$15="",設定!$I$15="独立"),"",IF($M2302="","　－　",IF($L2302="",IF(設定!$I$15="所・名","　－　・"&amp;$M2302,IF(設定!$I$15="所/名","　－　 / "&amp;$M2302,IF(設定!$I$15="(所)名","(　－　) "&amp;$M2302,IF(設定!$I$15="名・所",$M2302&amp;"・　－　",IF(設定!$I$15="名/所",$M2302&amp;" / 　－　",IF(設定!$I$15="名(所)",$M2302&amp;"(　－　)")))))),IF(設定!$I$15="所・名",INDEX(リスト!$S$2:$S$48,MATCH($L2302,リスト!$R$2:$R$48,0))&amp;"・"&amp;$M2302,IF(設定!$I$15="所/名",INDEX(リスト!$S$2:$S$48,MATCH($L2302,リスト!$R$2:$R$48,0))&amp;" / "&amp;$M2302,IF(設定!$I$15="(所)名","("&amp;INDEX(リスト!$S$2:$S$48,MATCH($L2302,リスト!$R$2:$R$48,0))&amp;") "&amp;$M2302,IF(設定!$I$15="名・所",$M2302&amp;"・"&amp;INDEX(リスト!$S$2:$S$48,MATCH($L2302,リスト!$R$2:$R$48,0)),IF(設定!$I$15="名/所",$M2302&amp;" / "&amp;INDEX(リスト!$S$2:$S$48,MATCH($L2302,リスト!$R$2:$R$48,0)),IF(設定!$I$15="名(所)",$M2302&amp;" ("&amp;INDEX(リスト!$S$2:$S$48,MATCH($L2302,リスト!$R$2:$R$48,0))&amp;")")))))))))</f>
        <v/>
      </c>
    </row>
    <row r="2303" spans="15:22" x14ac:dyDescent="0.4">
      <c r="O2303" s="2" t="str">
        <f>IFERROR(IF($B2303="","",INDEX(所属情報!$E:$E,MATCH($A2303,所属情報!$A:$A,0))),"")</f>
        <v/>
      </c>
      <c r="P2303" s="2" t="str">
        <f t="shared" si="105"/>
        <v/>
      </c>
      <c r="Q2303" s="2" t="str">
        <f t="shared" si="106"/>
        <v/>
      </c>
      <c r="R2303" s="2" t="str">
        <f t="shared" si="107"/>
        <v/>
      </c>
      <c r="S2303" s="2" t="str">
        <f>IFERROR(IF($F2303="","",INDEX(リスト!$C:$C,MATCH($F2303,リスト!$B:$B,0))),"")</f>
        <v/>
      </c>
      <c r="T2303" s="2" t="str">
        <f>IFERROR(IF($K2303="","",INDEX(リスト!$F:$F,MATCH($K2303,リスト!$E:$E,0))),"")</f>
        <v/>
      </c>
      <c r="U2303" s="2" t="str">
        <f>IF($B2303="","",RIGHT($G2303*1000+200+COUNTIF($G$2:$G2303,$G2303),9))</f>
        <v/>
      </c>
      <c r="V2303" s="2" t="str">
        <f>IF(OR($B2303="",設定!$I$15="",設定!$I$15="独立"),"",IF($M2303="","　－　",IF($L2303="",IF(設定!$I$15="所・名","　－　・"&amp;$M2303,IF(設定!$I$15="所/名","　－　 / "&amp;$M2303,IF(設定!$I$15="(所)名","(　－　) "&amp;$M2303,IF(設定!$I$15="名・所",$M2303&amp;"・　－　",IF(設定!$I$15="名/所",$M2303&amp;" / 　－　",IF(設定!$I$15="名(所)",$M2303&amp;"(　－　)")))))),IF(設定!$I$15="所・名",INDEX(リスト!$S$2:$S$48,MATCH($L2303,リスト!$R$2:$R$48,0))&amp;"・"&amp;$M2303,IF(設定!$I$15="所/名",INDEX(リスト!$S$2:$S$48,MATCH($L2303,リスト!$R$2:$R$48,0))&amp;" / "&amp;$M2303,IF(設定!$I$15="(所)名","("&amp;INDEX(リスト!$S$2:$S$48,MATCH($L2303,リスト!$R$2:$R$48,0))&amp;") "&amp;$M2303,IF(設定!$I$15="名・所",$M2303&amp;"・"&amp;INDEX(リスト!$S$2:$S$48,MATCH($L2303,リスト!$R$2:$R$48,0)),IF(設定!$I$15="名/所",$M2303&amp;" / "&amp;INDEX(リスト!$S$2:$S$48,MATCH($L2303,リスト!$R$2:$R$48,0)),IF(設定!$I$15="名(所)",$M2303&amp;" ("&amp;INDEX(リスト!$S$2:$S$48,MATCH($L2303,リスト!$R$2:$R$48,0))&amp;")")))))))))</f>
        <v/>
      </c>
    </row>
    <row r="2304" spans="15:22" x14ac:dyDescent="0.4">
      <c r="O2304" s="2" t="str">
        <f>IFERROR(IF($B2304="","",INDEX(所属情報!$E:$E,MATCH($A2304,所属情報!$A:$A,0))),"")</f>
        <v/>
      </c>
      <c r="P2304" s="2" t="str">
        <f t="shared" si="105"/>
        <v/>
      </c>
      <c r="Q2304" s="2" t="str">
        <f t="shared" si="106"/>
        <v/>
      </c>
      <c r="R2304" s="2" t="str">
        <f t="shared" si="107"/>
        <v/>
      </c>
      <c r="S2304" s="2" t="str">
        <f>IFERROR(IF($F2304="","",INDEX(リスト!$C:$C,MATCH($F2304,リスト!$B:$B,0))),"")</f>
        <v/>
      </c>
      <c r="T2304" s="2" t="str">
        <f>IFERROR(IF($K2304="","",INDEX(リスト!$F:$F,MATCH($K2304,リスト!$E:$E,0))),"")</f>
        <v/>
      </c>
      <c r="U2304" s="2" t="str">
        <f>IF($B2304="","",RIGHT($G2304*1000+200+COUNTIF($G$2:$G2304,$G2304),9))</f>
        <v/>
      </c>
      <c r="V2304" s="2" t="str">
        <f>IF(OR($B2304="",設定!$I$15="",設定!$I$15="独立"),"",IF($M2304="","　－　",IF($L2304="",IF(設定!$I$15="所・名","　－　・"&amp;$M2304,IF(設定!$I$15="所/名","　－　 / "&amp;$M2304,IF(設定!$I$15="(所)名","(　－　) "&amp;$M2304,IF(設定!$I$15="名・所",$M2304&amp;"・　－　",IF(設定!$I$15="名/所",$M2304&amp;" / 　－　",IF(設定!$I$15="名(所)",$M2304&amp;"(　－　)")))))),IF(設定!$I$15="所・名",INDEX(リスト!$S$2:$S$48,MATCH($L2304,リスト!$R$2:$R$48,0))&amp;"・"&amp;$M2304,IF(設定!$I$15="所/名",INDEX(リスト!$S$2:$S$48,MATCH($L2304,リスト!$R$2:$R$48,0))&amp;" / "&amp;$M2304,IF(設定!$I$15="(所)名","("&amp;INDEX(リスト!$S$2:$S$48,MATCH($L2304,リスト!$R$2:$R$48,0))&amp;") "&amp;$M2304,IF(設定!$I$15="名・所",$M2304&amp;"・"&amp;INDEX(リスト!$S$2:$S$48,MATCH($L2304,リスト!$R$2:$R$48,0)),IF(設定!$I$15="名/所",$M2304&amp;" / "&amp;INDEX(リスト!$S$2:$S$48,MATCH($L2304,リスト!$R$2:$R$48,0)),IF(設定!$I$15="名(所)",$M2304&amp;" ("&amp;INDEX(リスト!$S$2:$S$48,MATCH($L2304,リスト!$R$2:$R$48,0))&amp;")")))))))))</f>
        <v/>
      </c>
    </row>
    <row r="2305" spans="15:22" x14ac:dyDescent="0.4">
      <c r="O2305" s="2" t="str">
        <f>IFERROR(IF($B2305="","",INDEX(所属情報!$E:$E,MATCH($A2305,所属情報!$A:$A,0))),"")</f>
        <v/>
      </c>
      <c r="P2305" s="2" t="str">
        <f t="shared" si="105"/>
        <v/>
      </c>
      <c r="Q2305" s="2" t="str">
        <f t="shared" si="106"/>
        <v/>
      </c>
      <c r="R2305" s="2" t="str">
        <f t="shared" si="107"/>
        <v/>
      </c>
      <c r="S2305" s="2" t="str">
        <f>IFERROR(IF($F2305="","",INDEX(リスト!$C:$C,MATCH($F2305,リスト!$B:$B,0))),"")</f>
        <v/>
      </c>
      <c r="T2305" s="2" t="str">
        <f>IFERROR(IF($K2305="","",INDEX(リスト!$F:$F,MATCH($K2305,リスト!$E:$E,0))),"")</f>
        <v/>
      </c>
      <c r="U2305" s="2" t="str">
        <f>IF($B2305="","",RIGHT($G2305*1000+200+COUNTIF($G$2:$G2305,$G2305),9))</f>
        <v/>
      </c>
      <c r="V2305" s="2" t="str">
        <f>IF(OR($B2305="",設定!$I$15="",設定!$I$15="独立"),"",IF($M2305="","　－　",IF($L2305="",IF(設定!$I$15="所・名","　－　・"&amp;$M2305,IF(設定!$I$15="所/名","　－　 / "&amp;$M2305,IF(設定!$I$15="(所)名","(　－　) "&amp;$M2305,IF(設定!$I$15="名・所",$M2305&amp;"・　－　",IF(設定!$I$15="名/所",$M2305&amp;" / 　－　",IF(設定!$I$15="名(所)",$M2305&amp;"(　－　)")))))),IF(設定!$I$15="所・名",INDEX(リスト!$S$2:$S$48,MATCH($L2305,リスト!$R$2:$R$48,0))&amp;"・"&amp;$M2305,IF(設定!$I$15="所/名",INDEX(リスト!$S$2:$S$48,MATCH($L2305,リスト!$R$2:$R$48,0))&amp;" / "&amp;$M2305,IF(設定!$I$15="(所)名","("&amp;INDEX(リスト!$S$2:$S$48,MATCH($L2305,リスト!$R$2:$R$48,0))&amp;") "&amp;$M2305,IF(設定!$I$15="名・所",$M2305&amp;"・"&amp;INDEX(リスト!$S$2:$S$48,MATCH($L2305,リスト!$R$2:$R$48,0)),IF(設定!$I$15="名/所",$M2305&amp;" / "&amp;INDEX(リスト!$S$2:$S$48,MATCH($L2305,リスト!$R$2:$R$48,0)),IF(設定!$I$15="名(所)",$M2305&amp;" ("&amp;INDEX(リスト!$S$2:$S$48,MATCH($L2305,リスト!$R$2:$R$48,0))&amp;")")))))))))</f>
        <v/>
      </c>
    </row>
    <row r="2306" spans="15:22" x14ac:dyDescent="0.4">
      <c r="O2306" s="2" t="str">
        <f>IFERROR(IF($B2306="","",INDEX(所属情報!$E:$E,MATCH($A2306,所属情報!$A:$A,0))),"")</f>
        <v/>
      </c>
      <c r="P2306" s="2" t="str">
        <f t="shared" si="105"/>
        <v/>
      </c>
      <c r="Q2306" s="2" t="str">
        <f t="shared" si="106"/>
        <v/>
      </c>
      <c r="R2306" s="2" t="str">
        <f t="shared" si="107"/>
        <v/>
      </c>
      <c r="S2306" s="2" t="str">
        <f>IFERROR(IF($F2306="","",INDEX(リスト!$C:$C,MATCH($F2306,リスト!$B:$B,0))),"")</f>
        <v/>
      </c>
      <c r="T2306" s="2" t="str">
        <f>IFERROR(IF($K2306="","",INDEX(リスト!$F:$F,MATCH($K2306,リスト!$E:$E,0))),"")</f>
        <v/>
      </c>
      <c r="U2306" s="2" t="str">
        <f>IF($B2306="","",RIGHT($G2306*1000+200+COUNTIF($G$2:$G2306,$G2306),9))</f>
        <v/>
      </c>
      <c r="V2306" s="2" t="str">
        <f>IF(OR($B2306="",設定!$I$15="",設定!$I$15="独立"),"",IF($M2306="","　－　",IF($L2306="",IF(設定!$I$15="所・名","　－　・"&amp;$M2306,IF(設定!$I$15="所/名","　－　 / "&amp;$M2306,IF(設定!$I$15="(所)名","(　－　) "&amp;$M2306,IF(設定!$I$15="名・所",$M2306&amp;"・　－　",IF(設定!$I$15="名/所",$M2306&amp;" / 　－　",IF(設定!$I$15="名(所)",$M2306&amp;"(　－　)")))))),IF(設定!$I$15="所・名",INDEX(リスト!$S$2:$S$48,MATCH($L2306,リスト!$R$2:$R$48,0))&amp;"・"&amp;$M2306,IF(設定!$I$15="所/名",INDEX(リスト!$S$2:$S$48,MATCH($L2306,リスト!$R$2:$R$48,0))&amp;" / "&amp;$M2306,IF(設定!$I$15="(所)名","("&amp;INDEX(リスト!$S$2:$S$48,MATCH($L2306,リスト!$R$2:$R$48,0))&amp;") "&amp;$M2306,IF(設定!$I$15="名・所",$M2306&amp;"・"&amp;INDEX(リスト!$S$2:$S$48,MATCH($L2306,リスト!$R$2:$R$48,0)),IF(設定!$I$15="名/所",$M2306&amp;" / "&amp;INDEX(リスト!$S$2:$S$48,MATCH($L2306,リスト!$R$2:$R$48,0)),IF(設定!$I$15="名(所)",$M2306&amp;" ("&amp;INDEX(リスト!$S$2:$S$48,MATCH($L2306,リスト!$R$2:$R$48,0))&amp;")")))))))))</f>
        <v/>
      </c>
    </row>
    <row r="2307" spans="15:22" x14ac:dyDescent="0.4">
      <c r="O2307" s="2" t="str">
        <f>IFERROR(IF($B2307="","",INDEX(所属情報!$E:$E,MATCH($A2307,所属情報!$A:$A,0))),"")</f>
        <v/>
      </c>
      <c r="P2307" s="2" t="str">
        <f t="shared" ref="P2307:P2370" si="108">IF($C2307="","",IF($E2307="",$C2307,$C2307&amp;" ("&amp;$E2307&amp;")"))</f>
        <v/>
      </c>
      <c r="Q2307" s="2" t="str">
        <f t="shared" ref="Q2307:Q2370" si="109">IF($D2307="","",ASC($D2307))</f>
        <v/>
      </c>
      <c r="R2307" s="2" t="str">
        <f t="shared" ref="R2307:R2370" si="110">IF($I2307="","",UPPER($I2307)&amp;" "&amp;UPPER(LEFT($J2307,1))&amp;LOWER(RIGHT($J2307,LEN($J2307)-1))&amp;" ("&amp;MID($G2307,3,2)&amp;")")</f>
        <v/>
      </c>
      <c r="S2307" s="2" t="str">
        <f>IFERROR(IF($F2307="","",INDEX(リスト!$C:$C,MATCH($F2307,リスト!$B:$B,0))),"")</f>
        <v/>
      </c>
      <c r="T2307" s="2" t="str">
        <f>IFERROR(IF($K2307="","",INDEX(リスト!$F:$F,MATCH($K2307,リスト!$E:$E,0))),"")</f>
        <v/>
      </c>
      <c r="U2307" s="2" t="str">
        <f>IF($B2307="","",RIGHT($G2307*1000+200+COUNTIF($G$2:$G2307,$G2307),9))</f>
        <v/>
      </c>
      <c r="V2307" s="2" t="str">
        <f>IF(OR($B2307="",設定!$I$15="",設定!$I$15="独立"),"",IF($M2307="","　－　",IF($L2307="",IF(設定!$I$15="所・名","　－　・"&amp;$M2307,IF(設定!$I$15="所/名","　－　 / "&amp;$M2307,IF(設定!$I$15="(所)名","(　－　) "&amp;$M2307,IF(設定!$I$15="名・所",$M2307&amp;"・　－　",IF(設定!$I$15="名/所",$M2307&amp;" / 　－　",IF(設定!$I$15="名(所)",$M2307&amp;"(　－　)")))))),IF(設定!$I$15="所・名",INDEX(リスト!$S$2:$S$48,MATCH($L2307,リスト!$R$2:$R$48,0))&amp;"・"&amp;$M2307,IF(設定!$I$15="所/名",INDEX(リスト!$S$2:$S$48,MATCH($L2307,リスト!$R$2:$R$48,0))&amp;" / "&amp;$M2307,IF(設定!$I$15="(所)名","("&amp;INDEX(リスト!$S$2:$S$48,MATCH($L2307,リスト!$R$2:$R$48,0))&amp;") "&amp;$M2307,IF(設定!$I$15="名・所",$M2307&amp;"・"&amp;INDEX(リスト!$S$2:$S$48,MATCH($L2307,リスト!$R$2:$R$48,0)),IF(設定!$I$15="名/所",$M2307&amp;" / "&amp;INDEX(リスト!$S$2:$S$48,MATCH($L2307,リスト!$R$2:$R$48,0)),IF(設定!$I$15="名(所)",$M2307&amp;" ("&amp;INDEX(リスト!$S$2:$S$48,MATCH($L2307,リスト!$R$2:$R$48,0))&amp;")")))))))))</f>
        <v/>
      </c>
    </row>
    <row r="2308" spans="15:22" x14ac:dyDescent="0.4">
      <c r="O2308" s="2" t="str">
        <f>IFERROR(IF($B2308="","",INDEX(所属情報!$E:$E,MATCH($A2308,所属情報!$A:$A,0))),"")</f>
        <v/>
      </c>
      <c r="P2308" s="2" t="str">
        <f t="shared" si="108"/>
        <v/>
      </c>
      <c r="Q2308" s="2" t="str">
        <f t="shared" si="109"/>
        <v/>
      </c>
      <c r="R2308" s="2" t="str">
        <f t="shared" si="110"/>
        <v/>
      </c>
      <c r="S2308" s="2" t="str">
        <f>IFERROR(IF($F2308="","",INDEX(リスト!$C:$C,MATCH($F2308,リスト!$B:$B,0))),"")</f>
        <v/>
      </c>
      <c r="T2308" s="2" t="str">
        <f>IFERROR(IF($K2308="","",INDEX(リスト!$F:$F,MATCH($K2308,リスト!$E:$E,0))),"")</f>
        <v/>
      </c>
      <c r="U2308" s="2" t="str">
        <f>IF($B2308="","",RIGHT($G2308*1000+200+COUNTIF($G$2:$G2308,$G2308),9))</f>
        <v/>
      </c>
      <c r="V2308" s="2" t="str">
        <f>IF(OR($B2308="",設定!$I$15="",設定!$I$15="独立"),"",IF($M2308="","　－　",IF($L2308="",IF(設定!$I$15="所・名","　－　・"&amp;$M2308,IF(設定!$I$15="所/名","　－　 / "&amp;$M2308,IF(設定!$I$15="(所)名","(　－　) "&amp;$M2308,IF(設定!$I$15="名・所",$M2308&amp;"・　－　",IF(設定!$I$15="名/所",$M2308&amp;" / 　－　",IF(設定!$I$15="名(所)",$M2308&amp;"(　－　)")))))),IF(設定!$I$15="所・名",INDEX(リスト!$S$2:$S$48,MATCH($L2308,リスト!$R$2:$R$48,0))&amp;"・"&amp;$M2308,IF(設定!$I$15="所/名",INDEX(リスト!$S$2:$S$48,MATCH($L2308,リスト!$R$2:$R$48,0))&amp;" / "&amp;$M2308,IF(設定!$I$15="(所)名","("&amp;INDEX(リスト!$S$2:$S$48,MATCH($L2308,リスト!$R$2:$R$48,0))&amp;") "&amp;$M2308,IF(設定!$I$15="名・所",$M2308&amp;"・"&amp;INDEX(リスト!$S$2:$S$48,MATCH($L2308,リスト!$R$2:$R$48,0)),IF(設定!$I$15="名/所",$M2308&amp;" / "&amp;INDEX(リスト!$S$2:$S$48,MATCH($L2308,リスト!$R$2:$R$48,0)),IF(設定!$I$15="名(所)",$M2308&amp;" ("&amp;INDEX(リスト!$S$2:$S$48,MATCH($L2308,リスト!$R$2:$R$48,0))&amp;")")))))))))</f>
        <v/>
      </c>
    </row>
    <row r="2309" spans="15:22" x14ac:dyDescent="0.4">
      <c r="O2309" s="2" t="str">
        <f>IFERROR(IF($B2309="","",INDEX(所属情報!$E:$E,MATCH($A2309,所属情報!$A:$A,0))),"")</f>
        <v/>
      </c>
      <c r="P2309" s="2" t="str">
        <f t="shared" si="108"/>
        <v/>
      </c>
      <c r="Q2309" s="2" t="str">
        <f t="shared" si="109"/>
        <v/>
      </c>
      <c r="R2309" s="2" t="str">
        <f t="shared" si="110"/>
        <v/>
      </c>
      <c r="S2309" s="2" t="str">
        <f>IFERROR(IF($F2309="","",INDEX(リスト!$C:$C,MATCH($F2309,リスト!$B:$B,0))),"")</f>
        <v/>
      </c>
      <c r="T2309" s="2" t="str">
        <f>IFERROR(IF($K2309="","",INDEX(リスト!$F:$F,MATCH($K2309,リスト!$E:$E,0))),"")</f>
        <v/>
      </c>
      <c r="U2309" s="2" t="str">
        <f>IF($B2309="","",RIGHT($G2309*1000+200+COUNTIF($G$2:$G2309,$G2309),9))</f>
        <v/>
      </c>
      <c r="V2309" s="2" t="str">
        <f>IF(OR($B2309="",設定!$I$15="",設定!$I$15="独立"),"",IF($M2309="","　－　",IF($L2309="",IF(設定!$I$15="所・名","　－　・"&amp;$M2309,IF(設定!$I$15="所/名","　－　 / "&amp;$M2309,IF(設定!$I$15="(所)名","(　－　) "&amp;$M2309,IF(設定!$I$15="名・所",$M2309&amp;"・　－　",IF(設定!$I$15="名/所",$M2309&amp;" / 　－　",IF(設定!$I$15="名(所)",$M2309&amp;"(　－　)")))))),IF(設定!$I$15="所・名",INDEX(リスト!$S$2:$S$48,MATCH($L2309,リスト!$R$2:$R$48,0))&amp;"・"&amp;$M2309,IF(設定!$I$15="所/名",INDEX(リスト!$S$2:$S$48,MATCH($L2309,リスト!$R$2:$R$48,0))&amp;" / "&amp;$M2309,IF(設定!$I$15="(所)名","("&amp;INDEX(リスト!$S$2:$S$48,MATCH($L2309,リスト!$R$2:$R$48,0))&amp;") "&amp;$M2309,IF(設定!$I$15="名・所",$M2309&amp;"・"&amp;INDEX(リスト!$S$2:$S$48,MATCH($L2309,リスト!$R$2:$R$48,0)),IF(設定!$I$15="名/所",$M2309&amp;" / "&amp;INDEX(リスト!$S$2:$S$48,MATCH($L2309,リスト!$R$2:$R$48,0)),IF(設定!$I$15="名(所)",$M2309&amp;" ("&amp;INDEX(リスト!$S$2:$S$48,MATCH($L2309,リスト!$R$2:$R$48,0))&amp;")")))))))))</f>
        <v/>
      </c>
    </row>
    <row r="2310" spans="15:22" x14ac:dyDescent="0.4">
      <c r="O2310" s="2" t="str">
        <f>IFERROR(IF($B2310="","",INDEX(所属情報!$E:$E,MATCH($A2310,所属情報!$A:$A,0))),"")</f>
        <v/>
      </c>
      <c r="P2310" s="2" t="str">
        <f t="shared" si="108"/>
        <v/>
      </c>
      <c r="Q2310" s="2" t="str">
        <f t="shared" si="109"/>
        <v/>
      </c>
      <c r="R2310" s="2" t="str">
        <f t="shared" si="110"/>
        <v/>
      </c>
      <c r="S2310" s="2" t="str">
        <f>IFERROR(IF($F2310="","",INDEX(リスト!$C:$C,MATCH($F2310,リスト!$B:$B,0))),"")</f>
        <v/>
      </c>
      <c r="T2310" s="2" t="str">
        <f>IFERROR(IF($K2310="","",INDEX(リスト!$F:$F,MATCH($K2310,リスト!$E:$E,0))),"")</f>
        <v/>
      </c>
      <c r="U2310" s="2" t="str">
        <f>IF($B2310="","",RIGHT($G2310*1000+200+COUNTIF($G$2:$G2310,$G2310),9))</f>
        <v/>
      </c>
      <c r="V2310" s="2" t="str">
        <f>IF(OR($B2310="",設定!$I$15="",設定!$I$15="独立"),"",IF($M2310="","　－　",IF($L2310="",IF(設定!$I$15="所・名","　－　・"&amp;$M2310,IF(設定!$I$15="所/名","　－　 / "&amp;$M2310,IF(設定!$I$15="(所)名","(　－　) "&amp;$M2310,IF(設定!$I$15="名・所",$M2310&amp;"・　－　",IF(設定!$I$15="名/所",$M2310&amp;" / 　－　",IF(設定!$I$15="名(所)",$M2310&amp;"(　－　)")))))),IF(設定!$I$15="所・名",INDEX(リスト!$S$2:$S$48,MATCH($L2310,リスト!$R$2:$R$48,0))&amp;"・"&amp;$M2310,IF(設定!$I$15="所/名",INDEX(リスト!$S$2:$S$48,MATCH($L2310,リスト!$R$2:$R$48,0))&amp;" / "&amp;$M2310,IF(設定!$I$15="(所)名","("&amp;INDEX(リスト!$S$2:$S$48,MATCH($L2310,リスト!$R$2:$R$48,0))&amp;") "&amp;$M2310,IF(設定!$I$15="名・所",$M2310&amp;"・"&amp;INDEX(リスト!$S$2:$S$48,MATCH($L2310,リスト!$R$2:$R$48,0)),IF(設定!$I$15="名/所",$M2310&amp;" / "&amp;INDEX(リスト!$S$2:$S$48,MATCH($L2310,リスト!$R$2:$R$48,0)),IF(設定!$I$15="名(所)",$M2310&amp;" ("&amp;INDEX(リスト!$S$2:$S$48,MATCH($L2310,リスト!$R$2:$R$48,0))&amp;")")))))))))</f>
        <v/>
      </c>
    </row>
    <row r="2311" spans="15:22" x14ac:dyDescent="0.4">
      <c r="O2311" s="2" t="str">
        <f>IFERROR(IF($B2311="","",INDEX(所属情報!$E:$E,MATCH($A2311,所属情報!$A:$A,0))),"")</f>
        <v/>
      </c>
      <c r="P2311" s="2" t="str">
        <f t="shared" si="108"/>
        <v/>
      </c>
      <c r="Q2311" s="2" t="str">
        <f t="shared" si="109"/>
        <v/>
      </c>
      <c r="R2311" s="2" t="str">
        <f t="shared" si="110"/>
        <v/>
      </c>
      <c r="S2311" s="2" t="str">
        <f>IFERROR(IF($F2311="","",INDEX(リスト!$C:$C,MATCH($F2311,リスト!$B:$B,0))),"")</f>
        <v/>
      </c>
      <c r="T2311" s="2" t="str">
        <f>IFERROR(IF($K2311="","",INDEX(リスト!$F:$F,MATCH($K2311,リスト!$E:$E,0))),"")</f>
        <v/>
      </c>
      <c r="U2311" s="2" t="str">
        <f>IF($B2311="","",RIGHT($G2311*1000+200+COUNTIF($G$2:$G2311,$G2311),9))</f>
        <v/>
      </c>
      <c r="V2311" s="2" t="str">
        <f>IF(OR($B2311="",設定!$I$15="",設定!$I$15="独立"),"",IF($M2311="","　－　",IF($L2311="",IF(設定!$I$15="所・名","　－　・"&amp;$M2311,IF(設定!$I$15="所/名","　－　 / "&amp;$M2311,IF(設定!$I$15="(所)名","(　－　) "&amp;$M2311,IF(設定!$I$15="名・所",$M2311&amp;"・　－　",IF(設定!$I$15="名/所",$M2311&amp;" / 　－　",IF(設定!$I$15="名(所)",$M2311&amp;"(　－　)")))))),IF(設定!$I$15="所・名",INDEX(リスト!$S$2:$S$48,MATCH($L2311,リスト!$R$2:$R$48,0))&amp;"・"&amp;$M2311,IF(設定!$I$15="所/名",INDEX(リスト!$S$2:$S$48,MATCH($L2311,リスト!$R$2:$R$48,0))&amp;" / "&amp;$M2311,IF(設定!$I$15="(所)名","("&amp;INDEX(リスト!$S$2:$S$48,MATCH($L2311,リスト!$R$2:$R$48,0))&amp;") "&amp;$M2311,IF(設定!$I$15="名・所",$M2311&amp;"・"&amp;INDEX(リスト!$S$2:$S$48,MATCH($L2311,リスト!$R$2:$R$48,0)),IF(設定!$I$15="名/所",$M2311&amp;" / "&amp;INDEX(リスト!$S$2:$S$48,MATCH($L2311,リスト!$R$2:$R$48,0)),IF(設定!$I$15="名(所)",$M2311&amp;" ("&amp;INDEX(リスト!$S$2:$S$48,MATCH($L2311,リスト!$R$2:$R$48,0))&amp;")")))))))))</f>
        <v/>
      </c>
    </row>
    <row r="2312" spans="15:22" x14ac:dyDescent="0.4">
      <c r="O2312" s="2" t="str">
        <f>IFERROR(IF($B2312="","",INDEX(所属情報!$E:$E,MATCH($A2312,所属情報!$A:$A,0))),"")</f>
        <v/>
      </c>
      <c r="P2312" s="2" t="str">
        <f t="shared" si="108"/>
        <v/>
      </c>
      <c r="Q2312" s="2" t="str">
        <f t="shared" si="109"/>
        <v/>
      </c>
      <c r="R2312" s="2" t="str">
        <f t="shared" si="110"/>
        <v/>
      </c>
      <c r="S2312" s="2" t="str">
        <f>IFERROR(IF($F2312="","",INDEX(リスト!$C:$C,MATCH($F2312,リスト!$B:$B,0))),"")</f>
        <v/>
      </c>
      <c r="T2312" s="2" t="str">
        <f>IFERROR(IF($K2312="","",INDEX(リスト!$F:$F,MATCH($K2312,リスト!$E:$E,0))),"")</f>
        <v/>
      </c>
      <c r="U2312" s="2" t="str">
        <f>IF($B2312="","",RIGHT($G2312*1000+200+COUNTIF($G$2:$G2312,$G2312),9))</f>
        <v/>
      </c>
      <c r="V2312" s="2" t="str">
        <f>IF(OR($B2312="",設定!$I$15="",設定!$I$15="独立"),"",IF($M2312="","　－　",IF($L2312="",IF(設定!$I$15="所・名","　－　・"&amp;$M2312,IF(設定!$I$15="所/名","　－　 / "&amp;$M2312,IF(設定!$I$15="(所)名","(　－　) "&amp;$M2312,IF(設定!$I$15="名・所",$M2312&amp;"・　－　",IF(設定!$I$15="名/所",$M2312&amp;" / 　－　",IF(設定!$I$15="名(所)",$M2312&amp;"(　－　)")))))),IF(設定!$I$15="所・名",INDEX(リスト!$S$2:$S$48,MATCH($L2312,リスト!$R$2:$R$48,0))&amp;"・"&amp;$M2312,IF(設定!$I$15="所/名",INDEX(リスト!$S$2:$S$48,MATCH($L2312,リスト!$R$2:$R$48,0))&amp;" / "&amp;$M2312,IF(設定!$I$15="(所)名","("&amp;INDEX(リスト!$S$2:$S$48,MATCH($L2312,リスト!$R$2:$R$48,0))&amp;") "&amp;$M2312,IF(設定!$I$15="名・所",$M2312&amp;"・"&amp;INDEX(リスト!$S$2:$S$48,MATCH($L2312,リスト!$R$2:$R$48,0)),IF(設定!$I$15="名/所",$M2312&amp;" / "&amp;INDEX(リスト!$S$2:$S$48,MATCH($L2312,リスト!$R$2:$R$48,0)),IF(設定!$I$15="名(所)",$M2312&amp;" ("&amp;INDEX(リスト!$S$2:$S$48,MATCH($L2312,リスト!$R$2:$R$48,0))&amp;")")))))))))</f>
        <v/>
      </c>
    </row>
    <row r="2313" spans="15:22" x14ac:dyDescent="0.4">
      <c r="O2313" s="2" t="str">
        <f>IFERROR(IF($B2313="","",INDEX(所属情報!$E:$E,MATCH($A2313,所属情報!$A:$A,0))),"")</f>
        <v/>
      </c>
      <c r="P2313" s="2" t="str">
        <f t="shared" si="108"/>
        <v/>
      </c>
      <c r="Q2313" s="2" t="str">
        <f t="shared" si="109"/>
        <v/>
      </c>
      <c r="R2313" s="2" t="str">
        <f t="shared" si="110"/>
        <v/>
      </c>
      <c r="S2313" s="2" t="str">
        <f>IFERROR(IF($F2313="","",INDEX(リスト!$C:$C,MATCH($F2313,リスト!$B:$B,0))),"")</f>
        <v/>
      </c>
      <c r="T2313" s="2" t="str">
        <f>IFERROR(IF($K2313="","",INDEX(リスト!$F:$F,MATCH($K2313,リスト!$E:$E,0))),"")</f>
        <v/>
      </c>
      <c r="U2313" s="2" t="str">
        <f>IF($B2313="","",RIGHT($G2313*1000+200+COUNTIF($G$2:$G2313,$G2313),9))</f>
        <v/>
      </c>
      <c r="V2313" s="2" t="str">
        <f>IF(OR($B2313="",設定!$I$15="",設定!$I$15="独立"),"",IF($M2313="","　－　",IF($L2313="",IF(設定!$I$15="所・名","　－　・"&amp;$M2313,IF(設定!$I$15="所/名","　－　 / "&amp;$M2313,IF(設定!$I$15="(所)名","(　－　) "&amp;$M2313,IF(設定!$I$15="名・所",$M2313&amp;"・　－　",IF(設定!$I$15="名/所",$M2313&amp;" / 　－　",IF(設定!$I$15="名(所)",$M2313&amp;"(　－　)")))))),IF(設定!$I$15="所・名",INDEX(リスト!$S$2:$S$48,MATCH($L2313,リスト!$R$2:$R$48,0))&amp;"・"&amp;$M2313,IF(設定!$I$15="所/名",INDEX(リスト!$S$2:$S$48,MATCH($L2313,リスト!$R$2:$R$48,0))&amp;" / "&amp;$M2313,IF(設定!$I$15="(所)名","("&amp;INDEX(リスト!$S$2:$S$48,MATCH($L2313,リスト!$R$2:$R$48,0))&amp;") "&amp;$M2313,IF(設定!$I$15="名・所",$M2313&amp;"・"&amp;INDEX(リスト!$S$2:$S$48,MATCH($L2313,リスト!$R$2:$R$48,0)),IF(設定!$I$15="名/所",$M2313&amp;" / "&amp;INDEX(リスト!$S$2:$S$48,MATCH($L2313,リスト!$R$2:$R$48,0)),IF(設定!$I$15="名(所)",$M2313&amp;" ("&amp;INDEX(リスト!$S$2:$S$48,MATCH($L2313,リスト!$R$2:$R$48,0))&amp;")")))))))))</f>
        <v/>
      </c>
    </row>
    <row r="2314" spans="15:22" x14ac:dyDescent="0.4">
      <c r="O2314" s="2" t="str">
        <f>IFERROR(IF($B2314="","",INDEX(所属情報!$E:$E,MATCH($A2314,所属情報!$A:$A,0))),"")</f>
        <v/>
      </c>
      <c r="P2314" s="2" t="str">
        <f t="shared" si="108"/>
        <v/>
      </c>
      <c r="Q2314" s="2" t="str">
        <f t="shared" si="109"/>
        <v/>
      </c>
      <c r="R2314" s="2" t="str">
        <f t="shared" si="110"/>
        <v/>
      </c>
      <c r="S2314" s="2" t="str">
        <f>IFERROR(IF($F2314="","",INDEX(リスト!$C:$C,MATCH($F2314,リスト!$B:$B,0))),"")</f>
        <v/>
      </c>
      <c r="T2314" s="2" t="str">
        <f>IFERROR(IF($K2314="","",INDEX(リスト!$F:$F,MATCH($K2314,リスト!$E:$E,0))),"")</f>
        <v/>
      </c>
      <c r="U2314" s="2" t="str">
        <f>IF($B2314="","",RIGHT($G2314*1000+200+COUNTIF($G$2:$G2314,$G2314),9))</f>
        <v/>
      </c>
      <c r="V2314" s="2" t="str">
        <f>IF(OR($B2314="",設定!$I$15="",設定!$I$15="独立"),"",IF($M2314="","　－　",IF($L2314="",IF(設定!$I$15="所・名","　－　・"&amp;$M2314,IF(設定!$I$15="所/名","　－　 / "&amp;$M2314,IF(設定!$I$15="(所)名","(　－　) "&amp;$M2314,IF(設定!$I$15="名・所",$M2314&amp;"・　－　",IF(設定!$I$15="名/所",$M2314&amp;" / 　－　",IF(設定!$I$15="名(所)",$M2314&amp;"(　－　)")))))),IF(設定!$I$15="所・名",INDEX(リスト!$S$2:$S$48,MATCH($L2314,リスト!$R$2:$R$48,0))&amp;"・"&amp;$M2314,IF(設定!$I$15="所/名",INDEX(リスト!$S$2:$S$48,MATCH($L2314,リスト!$R$2:$R$48,0))&amp;" / "&amp;$M2314,IF(設定!$I$15="(所)名","("&amp;INDEX(リスト!$S$2:$S$48,MATCH($L2314,リスト!$R$2:$R$48,0))&amp;") "&amp;$M2314,IF(設定!$I$15="名・所",$M2314&amp;"・"&amp;INDEX(リスト!$S$2:$S$48,MATCH($L2314,リスト!$R$2:$R$48,0)),IF(設定!$I$15="名/所",$M2314&amp;" / "&amp;INDEX(リスト!$S$2:$S$48,MATCH($L2314,リスト!$R$2:$R$48,0)),IF(設定!$I$15="名(所)",$M2314&amp;" ("&amp;INDEX(リスト!$S$2:$S$48,MATCH($L2314,リスト!$R$2:$R$48,0))&amp;")")))))))))</f>
        <v/>
      </c>
    </row>
    <row r="2315" spans="15:22" x14ac:dyDescent="0.4">
      <c r="O2315" s="2" t="str">
        <f>IFERROR(IF($B2315="","",INDEX(所属情報!$E:$E,MATCH($A2315,所属情報!$A:$A,0))),"")</f>
        <v/>
      </c>
      <c r="P2315" s="2" t="str">
        <f t="shared" si="108"/>
        <v/>
      </c>
      <c r="Q2315" s="2" t="str">
        <f t="shared" si="109"/>
        <v/>
      </c>
      <c r="R2315" s="2" t="str">
        <f t="shared" si="110"/>
        <v/>
      </c>
      <c r="S2315" s="2" t="str">
        <f>IFERROR(IF($F2315="","",INDEX(リスト!$C:$C,MATCH($F2315,リスト!$B:$B,0))),"")</f>
        <v/>
      </c>
      <c r="T2315" s="2" t="str">
        <f>IFERROR(IF($K2315="","",INDEX(リスト!$F:$F,MATCH($K2315,リスト!$E:$E,0))),"")</f>
        <v/>
      </c>
      <c r="U2315" s="2" t="str">
        <f>IF($B2315="","",RIGHT($G2315*1000+200+COUNTIF($G$2:$G2315,$G2315),9))</f>
        <v/>
      </c>
      <c r="V2315" s="2" t="str">
        <f>IF(OR($B2315="",設定!$I$15="",設定!$I$15="独立"),"",IF($M2315="","　－　",IF($L2315="",IF(設定!$I$15="所・名","　－　・"&amp;$M2315,IF(設定!$I$15="所/名","　－　 / "&amp;$M2315,IF(設定!$I$15="(所)名","(　－　) "&amp;$M2315,IF(設定!$I$15="名・所",$M2315&amp;"・　－　",IF(設定!$I$15="名/所",$M2315&amp;" / 　－　",IF(設定!$I$15="名(所)",$M2315&amp;"(　－　)")))))),IF(設定!$I$15="所・名",INDEX(リスト!$S$2:$S$48,MATCH($L2315,リスト!$R$2:$R$48,0))&amp;"・"&amp;$M2315,IF(設定!$I$15="所/名",INDEX(リスト!$S$2:$S$48,MATCH($L2315,リスト!$R$2:$R$48,0))&amp;" / "&amp;$M2315,IF(設定!$I$15="(所)名","("&amp;INDEX(リスト!$S$2:$S$48,MATCH($L2315,リスト!$R$2:$R$48,0))&amp;") "&amp;$M2315,IF(設定!$I$15="名・所",$M2315&amp;"・"&amp;INDEX(リスト!$S$2:$S$48,MATCH($L2315,リスト!$R$2:$R$48,0)),IF(設定!$I$15="名/所",$M2315&amp;" / "&amp;INDEX(リスト!$S$2:$S$48,MATCH($L2315,リスト!$R$2:$R$48,0)),IF(設定!$I$15="名(所)",$M2315&amp;" ("&amp;INDEX(リスト!$S$2:$S$48,MATCH($L2315,リスト!$R$2:$R$48,0))&amp;")")))))))))</f>
        <v/>
      </c>
    </row>
    <row r="2316" spans="15:22" x14ac:dyDescent="0.4">
      <c r="O2316" s="2" t="str">
        <f>IFERROR(IF($B2316="","",INDEX(所属情報!$E:$E,MATCH($A2316,所属情報!$A:$A,0))),"")</f>
        <v/>
      </c>
      <c r="P2316" s="2" t="str">
        <f t="shared" si="108"/>
        <v/>
      </c>
      <c r="Q2316" s="2" t="str">
        <f t="shared" si="109"/>
        <v/>
      </c>
      <c r="R2316" s="2" t="str">
        <f t="shared" si="110"/>
        <v/>
      </c>
      <c r="S2316" s="2" t="str">
        <f>IFERROR(IF($F2316="","",INDEX(リスト!$C:$C,MATCH($F2316,リスト!$B:$B,0))),"")</f>
        <v/>
      </c>
      <c r="T2316" s="2" t="str">
        <f>IFERROR(IF($K2316="","",INDEX(リスト!$F:$F,MATCH($K2316,リスト!$E:$E,0))),"")</f>
        <v/>
      </c>
      <c r="U2316" s="2" t="str">
        <f>IF($B2316="","",RIGHT($G2316*1000+200+COUNTIF($G$2:$G2316,$G2316),9))</f>
        <v/>
      </c>
      <c r="V2316" s="2" t="str">
        <f>IF(OR($B2316="",設定!$I$15="",設定!$I$15="独立"),"",IF($M2316="","　－　",IF($L2316="",IF(設定!$I$15="所・名","　－　・"&amp;$M2316,IF(設定!$I$15="所/名","　－　 / "&amp;$M2316,IF(設定!$I$15="(所)名","(　－　) "&amp;$M2316,IF(設定!$I$15="名・所",$M2316&amp;"・　－　",IF(設定!$I$15="名/所",$M2316&amp;" / 　－　",IF(設定!$I$15="名(所)",$M2316&amp;"(　－　)")))))),IF(設定!$I$15="所・名",INDEX(リスト!$S$2:$S$48,MATCH($L2316,リスト!$R$2:$R$48,0))&amp;"・"&amp;$M2316,IF(設定!$I$15="所/名",INDEX(リスト!$S$2:$S$48,MATCH($L2316,リスト!$R$2:$R$48,0))&amp;" / "&amp;$M2316,IF(設定!$I$15="(所)名","("&amp;INDEX(リスト!$S$2:$S$48,MATCH($L2316,リスト!$R$2:$R$48,0))&amp;") "&amp;$M2316,IF(設定!$I$15="名・所",$M2316&amp;"・"&amp;INDEX(リスト!$S$2:$S$48,MATCH($L2316,リスト!$R$2:$R$48,0)),IF(設定!$I$15="名/所",$M2316&amp;" / "&amp;INDEX(リスト!$S$2:$S$48,MATCH($L2316,リスト!$R$2:$R$48,0)),IF(設定!$I$15="名(所)",$M2316&amp;" ("&amp;INDEX(リスト!$S$2:$S$48,MATCH($L2316,リスト!$R$2:$R$48,0))&amp;")")))))))))</f>
        <v/>
      </c>
    </row>
    <row r="2317" spans="15:22" x14ac:dyDescent="0.4">
      <c r="O2317" s="2" t="str">
        <f>IFERROR(IF($B2317="","",INDEX(所属情報!$E:$E,MATCH($A2317,所属情報!$A:$A,0))),"")</f>
        <v/>
      </c>
      <c r="P2317" s="2" t="str">
        <f t="shared" si="108"/>
        <v/>
      </c>
      <c r="Q2317" s="2" t="str">
        <f t="shared" si="109"/>
        <v/>
      </c>
      <c r="R2317" s="2" t="str">
        <f t="shared" si="110"/>
        <v/>
      </c>
      <c r="S2317" s="2" t="str">
        <f>IFERROR(IF($F2317="","",INDEX(リスト!$C:$C,MATCH($F2317,リスト!$B:$B,0))),"")</f>
        <v/>
      </c>
      <c r="T2317" s="2" t="str">
        <f>IFERROR(IF($K2317="","",INDEX(リスト!$F:$F,MATCH($K2317,リスト!$E:$E,0))),"")</f>
        <v/>
      </c>
      <c r="U2317" s="2" t="str">
        <f>IF($B2317="","",RIGHT($G2317*1000+200+COUNTIF($G$2:$G2317,$G2317),9))</f>
        <v/>
      </c>
      <c r="V2317" s="2" t="str">
        <f>IF(OR($B2317="",設定!$I$15="",設定!$I$15="独立"),"",IF($M2317="","　－　",IF($L2317="",IF(設定!$I$15="所・名","　－　・"&amp;$M2317,IF(設定!$I$15="所/名","　－　 / "&amp;$M2317,IF(設定!$I$15="(所)名","(　－　) "&amp;$M2317,IF(設定!$I$15="名・所",$M2317&amp;"・　－　",IF(設定!$I$15="名/所",$M2317&amp;" / 　－　",IF(設定!$I$15="名(所)",$M2317&amp;"(　－　)")))))),IF(設定!$I$15="所・名",INDEX(リスト!$S$2:$S$48,MATCH($L2317,リスト!$R$2:$R$48,0))&amp;"・"&amp;$M2317,IF(設定!$I$15="所/名",INDEX(リスト!$S$2:$S$48,MATCH($L2317,リスト!$R$2:$R$48,0))&amp;" / "&amp;$M2317,IF(設定!$I$15="(所)名","("&amp;INDEX(リスト!$S$2:$S$48,MATCH($L2317,リスト!$R$2:$R$48,0))&amp;") "&amp;$M2317,IF(設定!$I$15="名・所",$M2317&amp;"・"&amp;INDEX(リスト!$S$2:$S$48,MATCH($L2317,リスト!$R$2:$R$48,0)),IF(設定!$I$15="名/所",$M2317&amp;" / "&amp;INDEX(リスト!$S$2:$S$48,MATCH($L2317,リスト!$R$2:$R$48,0)),IF(設定!$I$15="名(所)",$M2317&amp;" ("&amp;INDEX(リスト!$S$2:$S$48,MATCH($L2317,リスト!$R$2:$R$48,0))&amp;")")))))))))</f>
        <v/>
      </c>
    </row>
    <row r="2318" spans="15:22" x14ac:dyDescent="0.4">
      <c r="O2318" s="2" t="str">
        <f>IFERROR(IF($B2318="","",INDEX(所属情報!$E:$E,MATCH($A2318,所属情報!$A:$A,0))),"")</f>
        <v/>
      </c>
      <c r="P2318" s="2" t="str">
        <f t="shared" si="108"/>
        <v/>
      </c>
      <c r="Q2318" s="2" t="str">
        <f t="shared" si="109"/>
        <v/>
      </c>
      <c r="R2318" s="2" t="str">
        <f t="shared" si="110"/>
        <v/>
      </c>
      <c r="S2318" s="2" t="str">
        <f>IFERROR(IF($F2318="","",INDEX(リスト!$C:$C,MATCH($F2318,リスト!$B:$B,0))),"")</f>
        <v/>
      </c>
      <c r="T2318" s="2" t="str">
        <f>IFERROR(IF($K2318="","",INDEX(リスト!$F:$F,MATCH($K2318,リスト!$E:$E,0))),"")</f>
        <v/>
      </c>
      <c r="U2318" s="2" t="str">
        <f>IF($B2318="","",RIGHT($G2318*1000+200+COUNTIF($G$2:$G2318,$G2318),9))</f>
        <v/>
      </c>
      <c r="V2318" s="2" t="str">
        <f>IF(OR($B2318="",設定!$I$15="",設定!$I$15="独立"),"",IF($M2318="","　－　",IF($L2318="",IF(設定!$I$15="所・名","　－　・"&amp;$M2318,IF(設定!$I$15="所/名","　－　 / "&amp;$M2318,IF(設定!$I$15="(所)名","(　－　) "&amp;$M2318,IF(設定!$I$15="名・所",$M2318&amp;"・　－　",IF(設定!$I$15="名/所",$M2318&amp;" / 　－　",IF(設定!$I$15="名(所)",$M2318&amp;"(　－　)")))))),IF(設定!$I$15="所・名",INDEX(リスト!$S$2:$S$48,MATCH($L2318,リスト!$R$2:$R$48,0))&amp;"・"&amp;$M2318,IF(設定!$I$15="所/名",INDEX(リスト!$S$2:$S$48,MATCH($L2318,リスト!$R$2:$R$48,0))&amp;" / "&amp;$M2318,IF(設定!$I$15="(所)名","("&amp;INDEX(リスト!$S$2:$S$48,MATCH($L2318,リスト!$R$2:$R$48,0))&amp;") "&amp;$M2318,IF(設定!$I$15="名・所",$M2318&amp;"・"&amp;INDEX(リスト!$S$2:$S$48,MATCH($L2318,リスト!$R$2:$R$48,0)),IF(設定!$I$15="名/所",$M2318&amp;" / "&amp;INDEX(リスト!$S$2:$S$48,MATCH($L2318,リスト!$R$2:$R$48,0)),IF(設定!$I$15="名(所)",$M2318&amp;" ("&amp;INDEX(リスト!$S$2:$S$48,MATCH($L2318,リスト!$R$2:$R$48,0))&amp;")")))))))))</f>
        <v/>
      </c>
    </row>
    <row r="2319" spans="15:22" x14ac:dyDescent="0.4">
      <c r="O2319" s="2" t="str">
        <f>IFERROR(IF($B2319="","",INDEX(所属情報!$E:$E,MATCH($A2319,所属情報!$A:$A,0))),"")</f>
        <v/>
      </c>
      <c r="P2319" s="2" t="str">
        <f t="shared" si="108"/>
        <v/>
      </c>
      <c r="Q2319" s="2" t="str">
        <f t="shared" si="109"/>
        <v/>
      </c>
      <c r="R2319" s="2" t="str">
        <f t="shared" si="110"/>
        <v/>
      </c>
      <c r="S2319" s="2" t="str">
        <f>IFERROR(IF($F2319="","",INDEX(リスト!$C:$C,MATCH($F2319,リスト!$B:$B,0))),"")</f>
        <v/>
      </c>
      <c r="T2319" s="2" t="str">
        <f>IFERROR(IF($K2319="","",INDEX(リスト!$F:$F,MATCH($K2319,リスト!$E:$E,0))),"")</f>
        <v/>
      </c>
      <c r="U2319" s="2" t="str">
        <f>IF($B2319="","",RIGHT($G2319*1000+200+COUNTIF($G$2:$G2319,$G2319),9))</f>
        <v/>
      </c>
      <c r="V2319" s="2" t="str">
        <f>IF(OR($B2319="",設定!$I$15="",設定!$I$15="独立"),"",IF($M2319="","　－　",IF($L2319="",IF(設定!$I$15="所・名","　－　・"&amp;$M2319,IF(設定!$I$15="所/名","　－　 / "&amp;$M2319,IF(設定!$I$15="(所)名","(　－　) "&amp;$M2319,IF(設定!$I$15="名・所",$M2319&amp;"・　－　",IF(設定!$I$15="名/所",$M2319&amp;" / 　－　",IF(設定!$I$15="名(所)",$M2319&amp;"(　－　)")))))),IF(設定!$I$15="所・名",INDEX(リスト!$S$2:$S$48,MATCH($L2319,リスト!$R$2:$R$48,0))&amp;"・"&amp;$M2319,IF(設定!$I$15="所/名",INDEX(リスト!$S$2:$S$48,MATCH($L2319,リスト!$R$2:$R$48,0))&amp;" / "&amp;$M2319,IF(設定!$I$15="(所)名","("&amp;INDEX(リスト!$S$2:$S$48,MATCH($L2319,リスト!$R$2:$R$48,0))&amp;") "&amp;$M2319,IF(設定!$I$15="名・所",$M2319&amp;"・"&amp;INDEX(リスト!$S$2:$S$48,MATCH($L2319,リスト!$R$2:$R$48,0)),IF(設定!$I$15="名/所",$M2319&amp;" / "&amp;INDEX(リスト!$S$2:$S$48,MATCH($L2319,リスト!$R$2:$R$48,0)),IF(設定!$I$15="名(所)",$M2319&amp;" ("&amp;INDEX(リスト!$S$2:$S$48,MATCH($L2319,リスト!$R$2:$R$48,0))&amp;")")))))))))</f>
        <v/>
      </c>
    </row>
    <row r="2320" spans="15:22" x14ac:dyDescent="0.4">
      <c r="O2320" s="2" t="str">
        <f>IFERROR(IF($B2320="","",INDEX(所属情報!$E:$E,MATCH($A2320,所属情報!$A:$A,0))),"")</f>
        <v/>
      </c>
      <c r="P2320" s="2" t="str">
        <f t="shared" si="108"/>
        <v/>
      </c>
      <c r="Q2320" s="2" t="str">
        <f t="shared" si="109"/>
        <v/>
      </c>
      <c r="R2320" s="2" t="str">
        <f t="shared" si="110"/>
        <v/>
      </c>
      <c r="S2320" s="2" t="str">
        <f>IFERROR(IF($F2320="","",INDEX(リスト!$C:$C,MATCH($F2320,リスト!$B:$B,0))),"")</f>
        <v/>
      </c>
      <c r="T2320" s="2" t="str">
        <f>IFERROR(IF($K2320="","",INDEX(リスト!$F:$F,MATCH($K2320,リスト!$E:$E,0))),"")</f>
        <v/>
      </c>
      <c r="U2320" s="2" t="str">
        <f>IF($B2320="","",RIGHT($G2320*1000+200+COUNTIF($G$2:$G2320,$G2320),9))</f>
        <v/>
      </c>
      <c r="V2320" s="2" t="str">
        <f>IF(OR($B2320="",設定!$I$15="",設定!$I$15="独立"),"",IF($M2320="","　－　",IF($L2320="",IF(設定!$I$15="所・名","　－　・"&amp;$M2320,IF(設定!$I$15="所/名","　－　 / "&amp;$M2320,IF(設定!$I$15="(所)名","(　－　) "&amp;$M2320,IF(設定!$I$15="名・所",$M2320&amp;"・　－　",IF(設定!$I$15="名/所",$M2320&amp;" / 　－　",IF(設定!$I$15="名(所)",$M2320&amp;"(　－　)")))))),IF(設定!$I$15="所・名",INDEX(リスト!$S$2:$S$48,MATCH($L2320,リスト!$R$2:$R$48,0))&amp;"・"&amp;$M2320,IF(設定!$I$15="所/名",INDEX(リスト!$S$2:$S$48,MATCH($L2320,リスト!$R$2:$R$48,0))&amp;" / "&amp;$M2320,IF(設定!$I$15="(所)名","("&amp;INDEX(リスト!$S$2:$S$48,MATCH($L2320,リスト!$R$2:$R$48,0))&amp;") "&amp;$M2320,IF(設定!$I$15="名・所",$M2320&amp;"・"&amp;INDEX(リスト!$S$2:$S$48,MATCH($L2320,リスト!$R$2:$R$48,0)),IF(設定!$I$15="名/所",$M2320&amp;" / "&amp;INDEX(リスト!$S$2:$S$48,MATCH($L2320,リスト!$R$2:$R$48,0)),IF(設定!$I$15="名(所)",$M2320&amp;" ("&amp;INDEX(リスト!$S$2:$S$48,MATCH($L2320,リスト!$R$2:$R$48,0))&amp;")")))))))))</f>
        <v/>
      </c>
    </row>
    <row r="2321" spans="15:22" x14ac:dyDescent="0.4">
      <c r="O2321" s="2" t="str">
        <f>IFERROR(IF($B2321="","",INDEX(所属情報!$E:$E,MATCH($A2321,所属情報!$A:$A,0))),"")</f>
        <v/>
      </c>
      <c r="P2321" s="2" t="str">
        <f t="shared" si="108"/>
        <v/>
      </c>
      <c r="Q2321" s="2" t="str">
        <f t="shared" si="109"/>
        <v/>
      </c>
      <c r="R2321" s="2" t="str">
        <f t="shared" si="110"/>
        <v/>
      </c>
      <c r="S2321" s="2" t="str">
        <f>IFERROR(IF($F2321="","",INDEX(リスト!$C:$C,MATCH($F2321,リスト!$B:$B,0))),"")</f>
        <v/>
      </c>
      <c r="T2321" s="2" t="str">
        <f>IFERROR(IF($K2321="","",INDEX(リスト!$F:$F,MATCH($K2321,リスト!$E:$E,0))),"")</f>
        <v/>
      </c>
      <c r="U2321" s="2" t="str">
        <f>IF($B2321="","",RIGHT($G2321*1000+200+COUNTIF($G$2:$G2321,$G2321),9))</f>
        <v/>
      </c>
      <c r="V2321" s="2" t="str">
        <f>IF(OR($B2321="",設定!$I$15="",設定!$I$15="独立"),"",IF($M2321="","　－　",IF($L2321="",IF(設定!$I$15="所・名","　－　・"&amp;$M2321,IF(設定!$I$15="所/名","　－　 / "&amp;$M2321,IF(設定!$I$15="(所)名","(　－　) "&amp;$M2321,IF(設定!$I$15="名・所",$M2321&amp;"・　－　",IF(設定!$I$15="名/所",$M2321&amp;" / 　－　",IF(設定!$I$15="名(所)",$M2321&amp;"(　－　)")))))),IF(設定!$I$15="所・名",INDEX(リスト!$S$2:$S$48,MATCH($L2321,リスト!$R$2:$R$48,0))&amp;"・"&amp;$M2321,IF(設定!$I$15="所/名",INDEX(リスト!$S$2:$S$48,MATCH($L2321,リスト!$R$2:$R$48,0))&amp;" / "&amp;$M2321,IF(設定!$I$15="(所)名","("&amp;INDEX(リスト!$S$2:$S$48,MATCH($L2321,リスト!$R$2:$R$48,0))&amp;") "&amp;$M2321,IF(設定!$I$15="名・所",$M2321&amp;"・"&amp;INDEX(リスト!$S$2:$S$48,MATCH($L2321,リスト!$R$2:$R$48,0)),IF(設定!$I$15="名/所",$M2321&amp;" / "&amp;INDEX(リスト!$S$2:$S$48,MATCH($L2321,リスト!$R$2:$R$48,0)),IF(設定!$I$15="名(所)",$M2321&amp;" ("&amp;INDEX(リスト!$S$2:$S$48,MATCH($L2321,リスト!$R$2:$R$48,0))&amp;")")))))))))</f>
        <v/>
      </c>
    </row>
    <row r="2322" spans="15:22" x14ac:dyDescent="0.4">
      <c r="O2322" s="2" t="str">
        <f>IFERROR(IF($B2322="","",INDEX(所属情報!$E:$E,MATCH($A2322,所属情報!$A:$A,0))),"")</f>
        <v/>
      </c>
      <c r="P2322" s="2" t="str">
        <f t="shared" si="108"/>
        <v/>
      </c>
      <c r="Q2322" s="2" t="str">
        <f t="shared" si="109"/>
        <v/>
      </c>
      <c r="R2322" s="2" t="str">
        <f t="shared" si="110"/>
        <v/>
      </c>
      <c r="S2322" s="2" t="str">
        <f>IFERROR(IF($F2322="","",INDEX(リスト!$C:$C,MATCH($F2322,リスト!$B:$B,0))),"")</f>
        <v/>
      </c>
      <c r="T2322" s="2" t="str">
        <f>IFERROR(IF($K2322="","",INDEX(リスト!$F:$F,MATCH($K2322,リスト!$E:$E,0))),"")</f>
        <v/>
      </c>
      <c r="U2322" s="2" t="str">
        <f>IF($B2322="","",RIGHT($G2322*1000+200+COUNTIF($G$2:$G2322,$G2322),9))</f>
        <v/>
      </c>
      <c r="V2322" s="2" t="str">
        <f>IF(OR($B2322="",設定!$I$15="",設定!$I$15="独立"),"",IF($M2322="","　－　",IF($L2322="",IF(設定!$I$15="所・名","　－　・"&amp;$M2322,IF(設定!$I$15="所/名","　－　 / "&amp;$M2322,IF(設定!$I$15="(所)名","(　－　) "&amp;$M2322,IF(設定!$I$15="名・所",$M2322&amp;"・　－　",IF(設定!$I$15="名/所",$M2322&amp;" / 　－　",IF(設定!$I$15="名(所)",$M2322&amp;"(　－　)")))))),IF(設定!$I$15="所・名",INDEX(リスト!$S$2:$S$48,MATCH($L2322,リスト!$R$2:$R$48,0))&amp;"・"&amp;$M2322,IF(設定!$I$15="所/名",INDEX(リスト!$S$2:$S$48,MATCH($L2322,リスト!$R$2:$R$48,0))&amp;" / "&amp;$M2322,IF(設定!$I$15="(所)名","("&amp;INDEX(リスト!$S$2:$S$48,MATCH($L2322,リスト!$R$2:$R$48,0))&amp;") "&amp;$M2322,IF(設定!$I$15="名・所",$M2322&amp;"・"&amp;INDEX(リスト!$S$2:$S$48,MATCH($L2322,リスト!$R$2:$R$48,0)),IF(設定!$I$15="名/所",$M2322&amp;" / "&amp;INDEX(リスト!$S$2:$S$48,MATCH($L2322,リスト!$R$2:$R$48,0)),IF(設定!$I$15="名(所)",$M2322&amp;" ("&amp;INDEX(リスト!$S$2:$S$48,MATCH($L2322,リスト!$R$2:$R$48,0))&amp;")")))))))))</f>
        <v/>
      </c>
    </row>
    <row r="2323" spans="15:22" x14ac:dyDescent="0.4">
      <c r="O2323" s="2" t="str">
        <f>IFERROR(IF($B2323="","",INDEX(所属情報!$E:$E,MATCH($A2323,所属情報!$A:$A,0))),"")</f>
        <v/>
      </c>
      <c r="P2323" s="2" t="str">
        <f t="shared" si="108"/>
        <v/>
      </c>
      <c r="Q2323" s="2" t="str">
        <f t="shared" si="109"/>
        <v/>
      </c>
      <c r="R2323" s="2" t="str">
        <f t="shared" si="110"/>
        <v/>
      </c>
      <c r="S2323" s="2" t="str">
        <f>IFERROR(IF($F2323="","",INDEX(リスト!$C:$C,MATCH($F2323,リスト!$B:$B,0))),"")</f>
        <v/>
      </c>
      <c r="T2323" s="2" t="str">
        <f>IFERROR(IF($K2323="","",INDEX(リスト!$F:$F,MATCH($K2323,リスト!$E:$E,0))),"")</f>
        <v/>
      </c>
      <c r="U2323" s="2" t="str">
        <f>IF($B2323="","",RIGHT($G2323*1000+200+COUNTIF($G$2:$G2323,$G2323),9))</f>
        <v/>
      </c>
      <c r="V2323" s="2" t="str">
        <f>IF(OR($B2323="",設定!$I$15="",設定!$I$15="独立"),"",IF($M2323="","　－　",IF($L2323="",IF(設定!$I$15="所・名","　－　・"&amp;$M2323,IF(設定!$I$15="所/名","　－　 / "&amp;$M2323,IF(設定!$I$15="(所)名","(　－　) "&amp;$M2323,IF(設定!$I$15="名・所",$M2323&amp;"・　－　",IF(設定!$I$15="名/所",$M2323&amp;" / 　－　",IF(設定!$I$15="名(所)",$M2323&amp;"(　－　)")))))),IF(設定!$I$15="所・名",INDEX(リスト!$S$2:$S$48,MATCH($L2323,リスト!$R$2:$R$48,0))&amp;"・"&amp;$M2323,IF(設定!$I$15="所/名",INDEX(リスト!$S$2:$S$48,MATCH($L2323,リスト!$R$2:$R$48,0))&amp;" / "&amp;$M2323,IF(設定!$I$15="(所)名","("&amp;INDEX(リスト!$S$2:$S$48,MATCH($L2323,リスト!$R$2:$R$48,0))&amp;") "&amp;$M2323,IF(設定!$I$15="名・所",$M2323&amp;"・"&amp;INDEX(リスト!$S$2:$S$48,MATCH($L2323,リスト!$R$2:$R$48,0)),IF(設定!$I$15="名/所",$M2323&amp;" / "&amp;INDEX(リスト!$S$2:$S$48,MATCH($L2323,リスト!$R$2:$R$48,0)),IF(設定!$I$15="名(所)",$M2323&amp;" ("&amp;INDEX(リスト!$S$2:$S$48,MATCH($L2323,リスト!$R$2:$R$48,0))&amp;")")))))))))</f>
        <v/>
      </c>
    </row>
    <row r="2324" spans="15:22" x14ac:dyDescent="0.4">
      <c r="O2324" s="2" t="str">
        <f>IFERROR(IF($B2324="","",INDEX(所属情報!$E:$E,MATCH($A2324,所属情報!$A:$A,0))),"")</f>
        <v/>
      </c>
      <c r="P2324" s="2" t="str">
        <f t="shared" si="108"/>
        <v/>
      </c>
      <c r="Q2324" s="2" t="str">
        <f t="shared" si="109"/>
        <v/>
      </c>
      <c r="R2324" s="2" t="str">
        <f t="shared" si="110"/>
        <v/>
      </c>
      <c r="S2324" s="2" t="str">
        <f>IFERROR(IF($F2324="","",INDEX(リスト!$C:$C,MATCH($F2324,リスト!$B:$B,0))),"")</f>
        <v/>
      </c>
      <c r="T2324" s="2" t="str">
        <f>IFERROR(IF($K2324="","",INDEX(リスト!$F:$F,MATCH($K2324,リスト!$E:$E,0))),"")</f>
        <v/>
      </c>
      <c r="U2324" s="2" t="str">
        <f>IF($B2324="","",RIGHT($G2324*1000+200+COUNTIF($G$2:$G2324,$G2324),9))</f>
        <v/>
      </c>
      <c r="V2324" s="2" t="str">
        <f>IF(OR($B2324="",設定!$I$15="",設定!$I$15="独立"),"",IF($M2324="","　－　",IF($L2324="",IF(設定!$I$15="所・名","　－　・"&amp;$M2324,IF(設定!$I$15="所/名","　－　 / "&amp;$M2324,IF(設定!$I$15="(所)名","(　－　) "&amp;$M2324,IF(設定!$I$15="名・所",$M2324&amp;"・　－　",IF(設定!$I$15="名/所",$M2324&amp;" / 　－　",IF(設定!$I$15="名(所)",$M2324&amp;"(　－　)")))))),IF(設定!$I$15="所・名",INDEX(リスト!$S$2:$S$48,MATCH($L2324,リスト!$R$2:$R$48,0))&amp;"・"&amp;$M2324,IF(設定!$I$15="所/名",INDEX(リスト!$S$2:$S$48,MATCH($L2324,リスト!$R$2:$R$48,0))&amp;" / "&amp;$M2324,IF(設定!$I$15="(所)名","("&amp;INDEX(リスト!$S$2:$S$48,MATCH($L2324,リスト!$R$2:$R$48,0))&amp;") "&amp;$M2324,IF(設定!$I$15="名・所",$M2324&amp;"・"&amp;INDEX(リスト!$S$2:$S$48,MATCH($L2324,リスト!$R$2:$R$48,0)),IF(設定!$I$15="名/所",$M2324&amp;" / "&amp;INDEX(リスト!$S$2:$S$48,MATCH($L2324,リスト!$R$2:$R$48,0)),IF(設定!$I$15="名(所)",$M2324&amp;" ("&amp;INDEX(リスト!$S$2:$S$48,MATCH($L2324,リスト!$R$2:$R$48,0))&amp;")")))))))))</f>
        <v/>
      </c>
    </row>
    <row r="2325" spans="15:22" x14ac:dyDescent="0.4">
      <c r="O2325" s="2" t="str">
        <f>IFERROR(IF($B2325="","",INDEX(所属情報!$E:$E,MATCH($A2325,所属情報!$A:$A,0))),"")</f>
        <v/>
      </c>
      <c r="P2325" s="2" t="str">
        <f t="shared" si="108"/>
        <v/>
      </c>
      <c r="Q2325" s="2" t="str">
        <f t="shared" si="109"/>
        <v/>
      </c>
      <c r="R2325" s="2" t="str">
        <f t="shared" si="110"/>
        <v/>
      </c>
      <c r="S2325" s="2" t="str">
        <f>IFERROR(IF($F2325="","",INDEX(リスト!$C:$C,MATCH($F2325,リスト!$B:$B,0))),"")</f>
        <v/>
      </c>
      <c r="T2325" s="2" t="str">
        <f>IFERROR(IF($K2325="","",INDEX(リスト!$F:$F,MATCH($K2325,リスト!$E:$E,0))),"")</f>
        <v/>
      </c>
      <c r="U2325" s="2" t="str">
        <f>IF($B2325="","",RIGHT($G2325*1000+200+COUNTIF($G$2:$G2325,$G2325),9))</f>
        <v/>
      </c>
      <c r="V2325" s="2" t="str">
        <f>IF(OR($B2325="",設定!$I$15="",設定!$I$15="独立"),"",IF($M2325="","　－　",IF($L2325="",IF(設定!$I$15="所・名","　－　・"&amp;$M2325,IF(設定!$I$15="所/名","　－　 / "&amp;$M2325,IF(設定!$I$15="(所)名","(　－　) "&amp;$M2325,IF(設定!$I$15="名・所",$M2325&amp;"・　－　",IF(設定!$I$15="名/所",$M2325&amp;" / 　－　",IF(設定!$I$15="名(所)",$M2325&amp;"(　－　)")))))),IF(設定!$I$15="所・名",INDEX(リスト!$S$2:$S$48,MATCH($L2325,リスト!$R$2:$R$48,0))&amp;"・"&amp;$M2325,IF(設定!$I$15="所/名",INDEX(リスト!$S$2:$S$48,MATCH($L2325,リスト!$R$2:$R$48,0))&amp;" / "&amp;$M2325,IF(設定!$I$15="(所)名","("&amp;INDEX(リスト!$S$2:$S$48,MATCH($L2325,リスト!$R$2:$R$48,0))&amp;") "&amp;$M2325,IF(設定!$I$15="名・所",$M2325&amp;"・"&amp;INDEX(リスト!$S$2:$S$48,MATCH($L2325,リスト!$R$2:$R$48,0)),IF(設定!$I$15="名/所",$M2325&amp;" / "&amp;INDEX(リスト!$S$2:$S$48,MATCH($L2325,リスト!$R$2:$R$48,0)),IF(設定!$I$15="名(所)",$M2325&amp;" ("&amp;INDEX(リスト!$S$2:$S$48,MATCH($L2325,リスト!$R$2:$R$48,0))&amp;")")))))))))</f>
        <v/>
      </c>
    </row>
    <row r="2326" spans="15:22" x14ac:dyDescent="0.4">
      <c r="O2326" s="2" t="str">
        <f>IFERROR(IF($B2326="","",INDEX(所属情報!$E:$E,MATCH($A2326,所属情報!$A:$A,0))),"")</f>
        <v/>
      </c>
      <c r="P2326" s="2" t="str">
        <f t="shared" si="108"/>
        <v/>
      </c>
      <c r="Q2326" s="2" t="str">
        <f t="shared" si="109"/>
        <v/>
      </c>
      <c r="R2326" s="2" t="str">
        <f t="shared" si="110"/>
        <v/>
      </c>
      <c r="S2326" s="2" t="str">
        <f>IFERROR(IF($F2326="","",INDEX(リスト!$C:$C,MATCH($F2326,リスト!$B:$B,0))),"")</f>
        <v/>
      </c>
      <c r="T2326" s="2" t="str">
        <f>IFERROR(IF($K2326="","",INDEX(リスト!$F:$F,MATCH($K2326,リスト!$E:$E,0))),"")</f>
        <v/>
      </c>
      <c r="U2326" s="2" t="str">
        <f>IF($B2326="","",RIGHT($G2326*1000+200+COUNTIF($G$2:$G2326,$G2326),9))</f>
        <v/>
      </c>
      <c r="V2326" s="2" t="str">
        <f>IF(OR($B2326="",設定!$I$15="",設定!$I$15="独立"),"",IF($M2326="","　－　",IF($L2326="",IF(設定!$I$15="所・名","　－　・"&amp;$M2326,IF(設定!$I$15="所/名","　－　 / "&amp;$M2326,IF(設定!$I$15="(所)名","(　－　) "&amp;$M2326,IF(設定!$I$15="名・所",$M2326&amp;"・　－　",IF(設定!$I$15="名/所",$M2326&amp;" / 　－　",IF(設定!$I$15="名(所)",$M2326&amp;"(　－　)")))))),IF(設定!$I$15="所・名",INDEX(リスト!$S$2:$S$48,MATCH($L2326,リスト!$R$2:$R$48,0))&amp;"・"&amp;$M2326,IF(設定!$I$15="所/名",INDEX(リスト!$S$2:$S$48,MATCH($L2326,リスト!$R$2:$R$48,0))&amp;" / "&amp;$M2326,IF(設定!$I$15="(所)名","("&amp;INDEX(リスト!$S$2:$S$48,MATCH($L2326,リスト!$R$2:$R$48,0))&amp;") "&amp;$M2326,IF(設定!$I$15="名・所",$M2326&amp;"・"&amp;INDEX(リスト!$S$2:$S$48,MATCH($L2326,リスト!$R$2:$R$48,0)),IF(設定!$I$15="名/所",$M2326&amp;" / "&amp;INDEX(リスト!$S$2:$S$48,MATCH($L2326,リスト!$R$2:$R$48,0)),IF(設定!$I$15="名(所)",$M2326&amp;" ("&amp;INDEX(リスト!$S$2:$S$48,MATCH($L2326,リスト!$R$2:$R$48,0))&amp;")")))))))))</f>
        <v/>
      </c>
    </row>
    <row r="2327" spans="15:22" x14ac:dyDescent="0.4">
      <c r="O2327" s="2" t="str">
        <f>IFERROR(IF($B2327="","",INDEX(所属情報!$E:$E,MATCH($A2327,所属情報!$A:$A,0))),"")</f>
        <v/>
      </c>
      <c r="P2327" s="2" t="str">
        <f t="shared" si="108"/>
        <v/>
      </c>
      <c r="Q2327" s="2" t="str">
        <f t="shared" si="109"/>
        <v/>
      </c>
      <c r="R2327" s="2" t="str">
        <f t="shared" si="110"/>
        <v/>
      </c>
      <c r="S2327" s="2" t="str">
        <f>IFERROR(IF($F2327="","",INDEX(リスト!$C:$C,MATCH($F2327,リスト!$B:$B,0))),"")</f>
        <v/>
      </c>
      <c r="T2327" s="2" t="str">
        <f>IFERROR(IF($K2327="","",INDEX(リスト!$F:$F,MATCH($K2327,リスト!$E:$E,0))),"")</f>
        <v/>
      </c>
      <c r="U2327" s="2" t="str">
        <f>IF($B2327="","",RIGHT($G2327*1000+200+COUNTIF($G$2:$G2327,$G2327),9))</f>
        <v/>
      </c>
      <c r="V2327" s="2" t="str">
        <f>IF(OR($B2327="",設定!$I$15="",設定!$I$15="独立"),"",IF($M2327="","　－　",IF($L2327="",IF(設定!$I$15="所・名","　－　・"&amp;$M2327,IF(設定!$I$15="所/名","　－　 / "&amp;$M2327,IF(設定!$I$15="(所)名","(　－　) "&amp;$M2327,IF(設定!$I$15="名・所",$M2327&amp;"・　－　",IF(設定!$I$15="名/所",$M2327&amp;" / 　－　",IF(設定!$I$15="名(所)",$M2327&amp;"(　－　)")))))),IF(設定!$I$15="所・名",INDEX(リスト!$S$2:$S$48,MATCH($L2327,リスト!$R$2:$R$48,0))&amp;"・"&amp;$M2327,IF(設定!$I$15="所/名",INDEX(リスト!$S$2:$S$48,MATCH($L2327,リスト!$R$2:$R$48,0))&amp;" / "&amp;$M2327,IF(設定!$I$15="(所)名","("&amp;INDEX(リスト!$S$2:$S$48,MATCH($L2327,リスト!$R$2:$R$48,0))&amp;") "&amp;$M2327,IF(設定!$I$15="名・所",$M2327&amp;"・"&amp;INDEX(リスト!$S$2:$S$48,MATCH($L2327,リスト!$R$2:$R$48,0)),IF(設定!$I$15="名/所",$M2327&amp;" / "&amp;INDEX(リスト!$S$2:$S$48,MATCH($L2327,リスト!$R$2:$R$48,0)),IF(設定!$I$15="名(所)",$M2327&amp;" ("&amp;INDEX(リスト!$S$2:$S$48,MATCH($L2327,リスト!$R$2:$R$48,0))&amp;")")))))))))</f>
        <v/>
      </c>
    </row>
    <row r="2328" spans="15:22" x14ac:dyDescent="0.4">
      <c r="O2328" s="2" t="str">
        <f>IFERROR(IF($B2328="","",INDEX(所属情報!$E:$E,MATCH($A2328,所属情報!$A:$A,0))),"")</f>
        <v/>
      </c>
      <c r="P2328" s="2" t="str">
        <f t="shared" si="108"/>
        <v/>
      </c>
      <c r="Q2328" s="2" t="str">
        <f t="shared" si="109"/>
        <v/>
      </c>
      <c r="R2328" s="2" t="str">
        <f t="shared" si="110"/>
        <v/>
      </c>
      <c r="S2328" s="2" t="str">
        <f>IFERROR(IF($F2328="","",INDEX(リスト!$C:$C,MATCH($F2328,リスト!$B:$B,0))),"")</f>
        <v/>
      </c>
      <c r="T2328" s="2" t="str">
        <f>IFERROR(IF($K2328="","",INDEX(リスト!$F:$F,MATCH($K2328,リスト!$E:$E,0))),"")</f>
        <v/>
      </c>
      <c r="U2328" s="2" t="str">
        <f>IF($B2328="","",RIGHT($G2328*1000+200+COUNTIF($G$2:$G2328,$G2328),9))</f>
        <v/>
      </c>
      <c r="V2328" s="2" t="str">
        <f>IF(OR($B2328="",設定!$I$15="",設定!$I$15="独立"),"",IF($M2328="","　－　",IF($L2328="",IF(設定!$I$15="所・名","　－　・"&amp;$M2328,IF(設定!$I$15="所/名","　－　 / "&amp;$M2328,IF(設定!$I$15="(所)名","(　－　) "&amp;$M2328,IF(設定!$I$15="名・所",$M2328&amp;"・　－　",IF(設定!$I$15="名/所",$M2328&amp;" / 　－　",IF(設定!$I$15="名(所)",$M2328&amp;"(　－　)")))))),IF(設定!$I$15="所・名",INDEX(リスト!$S$2:$S$48,MATCH($L2328,リスト!$R$2:$R$48,0))&amp;"・"&amp;$M2328,IF(設定!$I$15="所/名",INDEX(リスト!$S$2:$S$48,MATCH($L2328,リスト!$R$2:$R$48,0))&amp;" / "&amp;$M2328,IF(設定!$I$15="(所)名","("&amp;INDEX(リスト!$S$2:$S$48,MATCH($L2328,リスト!$R$2:$R$48,0))&amp;") "&amp;$M2328,IF(設定!$I$15="名・所",$M2328&amp;"・"&amp;INDEX(リスト!$S$2:$S$48,MATCH($L2328,リスト!$R$2:$R$48,0)),IF(設定!$I$15="名/所",$M2328&amp;" / "&amp;INDEX(リスト!$S$2:$S$48,MATCH($L2328,リスト!$R$2:$R$48,0)),IF(設定!$I$15="名(所)",$M2328&amp;" ("&amp;INDEX(リスト!$S$2:$S$48,MATCH($L2328,リスト!$R$2:$R$48,0))&amp;")")))))))))</f>
        <v/>
      </c>
    </row>
    <row r="2329" spans="15:22" x14ac:dyDescent="0.4">
      <c r="O2329" s="2" t="str">
        <f>IFERROR(IF($B2329="","",INDEX(所属情報!$E:$E,MATCH($A2329,所属情報!$A:$A,0))),"")</f>
        <v/>
      </c>
      <c r="P2329" s="2" t="str">
        <f t="shared" si="108"/>
        <v/>
      </c>
      <c r="Q2329" s="2" t="str">
        <f t="shared" si="109"/>
        <v/>
      </c>
      <c r="R2329" s="2" t="str">
        <f t="shared" si="110"/>
        <v/>
      </c>
      <c r="S2329" s="2" t="str">
        <f>IFERROR(IF($F2329="","",INDEX(リスト!$C:$C,MATCH($F2329,リスト!$B:$B,0))),"")</f>
        <v/>
      </c>
      <c r="T2329" s="2" t="str">
        <f>IFERROR(IF($K2329="","",INDEX(リスト!$F:$F,MATCH($K2329,リスト!$E:$E,0))),"")</f>
        <v/>
      </c>
      <c r="U2329" s="2" t="str">
        <f>IF($B2329="","",RIGHT($G2329*1000+200+COUNTIF($G$2:$G2329,$G2329),9))</f>
        <v/>
      </c>
      <c r="V2329" s="2" t="str">
        <f>IF(OR($B2329="",設定!$I$15="",設定!$I$15="独立"),"",IF($M2329="","　－　",IF($L2329="",IF(設定!$I$15="所・名","　－　・"&amp;$M2329,IF(設定!$I$15="所/名","　－　 / "&amp;$M2329,IF(設定!$I$15="(所)名","(　－　) "&amp;$M2329,IF(設定!$I$15="名・所",$M2329&amp;"・　－　",IF(設定!$I$15="名/所",$M2329&amp;" / 　－　",IF(設定!$I$15="名(所)",$M2329&amp;"(　－　)")))))),IF(設定!$I$15="所・名",INDEX(リスト!$S$2:$S$48,MATCH($L2329,リスト!$R$2:$R$48,0))&amp;"・"&amp;$M2329,IF(設定!$I$15="所/名",INDEX(リスト!$S$2:$S$48,MATCH($L2329,リスト!$R$2:$R$48,0))&amp;" / "&amp;$M2329,IF(設定!$I$15="(所)名","("&amp;INDEX(リスト!$S$2:$S$48,MATCH($L2329,リスト!$R$2:$R$48,0))&amp;") "&amp;$M2329,IF(設定!$I$15="名・所",$M2329&amp;"・"&amp;INDEX(リスト!$S$2:$S$48,MATCH($L2329,リスト!$R$2:$R$48,0)),IF(設定!$I$15="名/所",$M2329&amp;" / "&amp;INDEX(リスト!$S$2:$S$48,MATCH($L2329,リスト!$R$2:$R$48,0)),IF(設定!$I$15="名(所)",$M2329&amp;" ("&amp;INDEX(リスト!$S$2:$S$48,MATCH($L2329,リスト!$R$2:$R$48,0))&amp;")")))))))))</f>
        <v/>
      </c>
    </row>
    <row r="2330" spans="15:22" x14ac:dyDescent="0.4">
      <c r="O2330" s="2" t="str">
        <f>IFERROR(IF($B2330="","",INDEX(所属情報!$E:$E,MATCH($A2330,所属情報!$A:$A,0))),"")</f>
        <v/>
      </c>
      <c r="P2330" s="2" t="str">
        <f t="shared" si="108"/>
        <v/>
      </c>
      <c r="Q2330" s="2" t="str">
        <f t="shared" si="109"/>
        <v/>
      </c>
      <c r="R2330" s="2" t="str">
        <f t="shared" si="110"/>
        <v/>
      </c>
      <c r="S2330" s="2" t="str">
        <f>IFERROR(IF($F2330="","",INDEX(リスト!$C:$C,MATCH($F2330,リスト!$B:$B,0))),"")</f>
        <v/>
      </c>
      <c r="T2330" s="2" t="str">
        <f>IFERROR(IF($K2330="","",INDEX(リスト!$F:$F,MATCH($K2330,リスト!$E:$E,0))),"")</f>
        <v/>
      </c>
      <c r="U2330" s="2" t="str">
        <f>IF($B2330="","",RIGHT($G2330*1000+200+COUNTIF($G$2:$G2330,$G2330),9))</f>
        <v/>
      </c>
      <c r="V2330" s="2" t="str">
        <f>IF(OR($B2330="",設定!$I$15="",設定!$I$15="独立"),"",IF($M2330="","　－　",IF($L2330="",IF(設定!$I$15="所・名","　－　・"&amp;$M2330,IF(設定!$I$15="所/名","　－　 / "&amp;$M2330,IF(設定!$I$15="(所)名","(　－　) "&amp;$M2330,IF(設定!$I$15="名・所",$M2330&amp;"・　－　",IF(設定!$I$15="名/所",$M2330&amp;" / 　－　",IF(設定!$I$15="名(所)",$M2330&amp;"(　－　)")))))),IF(設定!$I$15="所・名",INDEX(リスト!$S$2:$S$48,MATCH($L2330,リスト!$R$2:$R$48,0))&amp;"・"&amp;$M2330,IF(設定!$I$15="所/名",INDEX(リスト!$S$2:$S$48,MATCH($L2330,リスト!$R$2:$R$48,0))&amp;" / "&amp;$M2330,IF(設定!$I$15="(所)名","("&amp;INDEX(リスト!$S$2:$S$48,MATCH($L2330,リスト!$R$2:$R$48,0))&amp;") "&amp;$M2330,IF(設定!$I$15="名・所",$M2330&amp;"・"&amp;INDEX(リスト!$S$2:$S$48,MATCH($L2330,リスト!$R$2:$R$48,0)),IF(設定!$I$15="名/所",$M2330&amp;" / "&amp;INDEX(リスト!$S$2:$S$48,MATCH($L2330,リスト!$R$2:$R$48,0)),IF(設定!$I$15="名(所)",$M2330&amp;" ("&amp;INDEX(リスト!$S$2:$S$48,MATCH($L2330,リスト!$R$2:$R$48,0))&amp;")")))))))))</f>
        <v/>
      </c>
    </row>
    <row r="2331" spans="15:22" x14ac:dyDescent="0.4">
      <c r="O2331" s="2" t="str">
        <f>IFERROR(IF($B2331="","",INDEX(所属情報!$E:$E,MATCH($A2331,所属情報!$A:$A,0))),"")</f>
        <v/>
      </c>
      <c r="P2331" s="2" t="str">
        <f t="shared" si="108"/>
        <v/>
      </c>
      <c r="Q2331" s="2" t="str">
        <f t="shared" si="109"/>
        <v/>
      </c>
      <c r="R2331" s="2" t="str">
        <f t="shared" si="110"/>
        <v/>
      </c>
      <c r="S2331" s="2" t="str">
        <f>IFERROR(IF($F2331="","",INDEX(リスト!$C:$C,MATCH($F2331,リスト!$B:$B,0))),"")</f>
        <v/>
      </c>
      <c r="T2331" s="2" t="str">
        <f>IFERROR(IF($K2331="","",INDEX(リスト!$F:$F,MATCH($K2331,リスト!$E:$E,0))),"")</f>
        <v/>
      </c>
      <c r="U2331" s="2" t="str">
        <f>IF($B2331="","",RIGHT($G2331*1000+200+COUNTIF($G$2:$G2331,$G2331),9))</f>
        <v/>
      </c>
      <c r="V2331" s="2" t="str">
        <f>IF(OR($B2331="",設定!$I$15="",設定!$I$15="独立"),"",IF($M2331="","　－　",IF($L2331="",IF(設定!$I$15="所・名","　－　・"&amp;$M2331,IF(設定!$I$15="所/名","　－　 / "&amp;$M2331,IF(設定!$I$15="(所)名","(　－　) "&amp;$M2331,IF(設定!$I$15="名・所",$M2331&amp;"・　－　",IF(設定!$I$15="名/所",$M2331&amp;" / 　－　",IF(設定!$I$15="名(所)",$M2331&amp;"(　－　)")))))),IF(設定!$I$15="所・名",INDEX(リスト!$S$2:$S$48,MATCH($L2331,リスト!$R$2:$R$48,0))&amp;"・"&amp;$M2331,IF(設定!$I$15="所/名",INDEX(リスト!$S$2:$S$48,MATCH($L2331,リスト!$R$2:$R$48,0))&amp;" / "&amp;$M2331,IF(設定!$I$15="(所)名","("&amp;INDEX(リスト!$S$2:$S$48,MATCH($L2331,リスト!$R$2:$R$48,0))&amp;") "&amp;$M2331,IF(設定!$I$15="名・所",$M2331&amp;"・"&amp;INDEX(リスト!$S$2:$S$48,MATCH($L2331,リスト!$R$2:$R$48,0)),IF(設定!$I$15="名/所",$M2331&amp;" / "&amp;INDEX(リスト!$S$2:$S$48,MATCH($L2331,リスト!$R$2:$R$48,0)),IF(設定!$I$15="名(所)",$M2331&amp;" ("&amp;INDEX(リスト!$S$2:$S$48,MATCH($L2331,リスト!$R$2:$R$48,0))&amp;")")))))))))</f>
        <v/>
      </c>
    </row>
    <row r="2332" spans="15:22" x14ac:dyDescent="0.4">
      <c r="O2332" s="2" t="str">
        <f>IFERROR(IF($B2332="","",INDEX(所属情報!$E:$E,MATCH($A2332,所属情報!$A:$A,0))),"")</f>
        <v/>
      </c>
      <c r="P2332" s="2" t="str">
        <f t="shared" si="108"/>
        <v/>
      </c>
      <c r="Q2332" s="2" t="str">
        <f t="shared" si="109"/>
        <v/>
      </c>
      <c r="R2332" s="2" t="str">
        <f t="shared" si="110"/>
        <v/>
      </c>
      <c r="S2332" s="2" t="str">
        <f>IFERROR(IF($F2332="","",INDEX(リスト!$C:$C,MATCH($F2332,リスト!$B:$B,0))),"")</f>
        <v/>
      </c>
      <c r="T2332" s="2" t="str">
        <f>IFERROR(IF($K2332="","",INDEX(リスト!$F:$F,MATCH($K2332,リスト!$E:$E,0))),"")</f>
        <v/>
      </c>
      <c r="U2332" s="2" t="str">
        <f>IF($B2332="","",RIGHT($G2332*1000+200+COUNTIF($G$2:$G2332,$G2332),9))</f>
        <v/>
      </c>
      <c r="V2332" s="2" t="str">
        <f>IF(OR($B2332="",設定!$I$15="",設定!$I$15="独立"),"",IF($M2332="","　－　",IF($L2332="",IF(設定!$I$15="所・名","　－　・"&amp;$M2332,IF(設定!$I$15="所/名","　－　 / "&amp;$M2332,IF(設定!$I$15="(所)名","(　－　) "&amp;$M2332,IF(設定!$I$15="名・所",$M2332&amp;"・　－　",IF(設定!$I$15="名/所",$M2332&amp;" / 　－　",IF(設定!$I$15="名(所)",$M2332&amp;"(　－　)")))))),IF(設定!$I$15="所・名",INDEX(リスト!$S$2:$S$48,MATCH($L2332,リスト!$R$2:$R$48,0))&amp;"・"&amp;$M2332,IF(設定!$I$15="所/名",INDEX(リスト!$S$2:$S$48,MATCH($L2332,リスト!$R$2:$R$48,0))&amp;" / "&amp;$M2332,IF(設定!$I$15="(所)名","("&amp;INDEX(リスト!$S$2:$S$48,MATCH($L2332,リスト!$R$2:$R$48,0))&amp;") "&amp;$M2332,IF(設定!$I$15="名・所",$M2332&amp;"・"&amp;INDEX(リスト!$S$2:$S$48,MATCH($L2332,リスト!$R$2:$R$48,0)),IF(設定!$I$15="名/所",$M2332&amp;" / "&amp;INDEX(リスト!$S$2:$S$48,MATCH($L2332,リスト!$R$2:$R$48,0)),IF(設定!$I$15="名(所)",$M2332&amp;" ("&amp;INDEX(リスト!$S$2:$S$48,MATCH($L2332,リスト!$R$2:$R$48,0))&amp;")")))))))))</f>
        <v/>
      </c>
    </row>
    <row r="2333" spans="15:22" x14ac:dyDescent="0.4">
      <c r="O2333" s="2" t="str">
        <f>IFERROR(IF($B2333="","",INDEX(所属情報!$E:$E,MATCH($A2333,所属情報!$A:$A,0))),"")</f>
        <v/>
      </c>
      <c r="P2333" s="2" t="str">
        <f t="shared" si="108"/>
        <v/>
      </c>
      <c r="Q2333" s="2" t="str">
        <f t="shared" si="109"/>
        <v/>
      </c>
      <c r="R2333" s="2" t="str">
        <f t="shared" si="110"/>
        <v/>
      </c>
      <c r="S2333" s="2" t="str">
        <f>IFERROR(IF($F2333="","",INDEX(リスト!$C:$C,MATCH($F2333,リスト!$B:$B,0))),"")</f>
        <v/>
      </c>
      <c r="T2333" s="2" t="str">
        <f>IFERROR(IF($K2333="","",INDEX(リスト!$F:$F,MATCH($K2333,リスト!$E:$E,0))),"")</f>
        <v/>
      </c>
      <c r="U2333" s="2" t="str">
        <f>IF($B2333="","",RIGHT($G2333*1000+200+COUNTIF($G$2:$G2333,$G2333),9))</f>
        <v/>
      </c>
      <c r="V2333" s="2" t="str">
        <f>IF(OR($B2333="",設定!$I$15="",設定!$I$15="独立"),"",IF($M2333="","　－　",IF($L2333="",IF(設定!$I$15="所・名","　－　・"&amp;$M2333,IF(設定!$I$15="所/名","　－　 / "&amp;$M2333,IF(設定!$I$15="(所)名","(　－　) "&amp;$M2333,IF(設定!$I$15="名・所",$M2333&amp;"・　－　",IF(設定!$I$15="名/所",$M2333&amp;" / 　－　",IF(設定!$I$15="名(所)",$M2333&amp;"(　－　)")))))),IF(設定!$I$15="所・名",INDEX(リスト!$S$2:$S$48,MATCH($L2333,リスト!$R$2:$R$48,0))&amp;"・"&amp;$M2333,IF(設定!$I$15="所/名",INDEX(リスト!$S$2:$S$48,MATCH($L2333,リスト!$R$2:$R$48,0))&amp;" / "&amp;$M2333,IF(設定!$I$15="(所)名","("&amp;INDEX(リスト!$S$2:$S$48,MATCH($L2333,リスト!$R$2:$R$48,0))&amp;") "&amp;$M2333,IF(設定!$I$15="名・所",$M2333&amp;"・"&amp;INDEX(リスト!$S$2:$S$48,MATCH($L2333,リスト!$R$2:$R$48,0)),IF(設定!$I$15="名/所",$M2333&amp;" / "&amp;INDEX(リスト!$S$2:$S$48,MATCH($L2333,リスト!$R$2:$R$48,0)),IF(設定!$I$15="名(所)",$M2333&amp;" ("&amp;INDEX(リスト!$S$2:$S$48,MATCH($L2333,リスト!$R$2:$R$48,0))&amp;")")))))))))</f>
        <v/>
      </c>
    </row>
    <row r="2334" spans="15:22" x14ac:dyDescent="0.4">
      <c r="O2334" s="2" t="str">
        <f>IFERROR(IF($B2334="","",INDEX(所属情報!$E:$E,MATCH($A2334,所属情報!$A:$A,0))),"")</f>
        <v/>
      </c>
      <c r="P2334" s="2" t="str">
        <f t="shared" si="108"/>
        <v/>
      </c>
      <c r="Q2334" s="2" t="str">
        <f t="shared" si="109"/>
        <v/>
      </c>
      <c r="R2334" s="2" t="str">
        <f t="shared" si="110"/>
        <v/>
      </c>
      <c r="S2334" s="2" t="str">
        <f>IFERROR(IF($F2334="","",INDEX(リスト!$C:$C,MATCH($F2334,リスト!$B:$B,0))),"")</f>
        <v/>
      </c>
      <c r="T2334" s="2" t="str">
        <f>IFERROR(IF($K2334="","",INDEX(リスト!$F:$F,MATCH($K2334,リスト!$E:$E,0))),"")</f>
        <v/>
      </c>
      <c r="U2334" s="2" t="str">
        <f>IF($B2334="","",RIGHT($G2334*1000+200+COUNTIF($G$2:$G2334,$G2334),9))</f>
        <v/>
      </c>
      <c r="V2334" s="2" t="str">
        <f>IF(OR($B2334="",設定!$I$15="",設定!$I$15="独立"),"",IF($M2334="","　－　",IF($L2334="",IF(設定!$I$15="所・名","　－　・"&amp;$M2334,IF(設定!$I$15="所/名","　－　 / "&amp;$M2334,IF(設定!$I$15="(所)名","(　－　) "&amp;$M2334,IF(設定!$I$15="名・所",$M2334&amp;"・　－　",IF(設定!$I$15="名/所",$M2334&amp;" / 　－　",IF(設定!$I$15="名(所)",$M2334&amp;"(　－　)")))))),IF(設定!$I$15="所・名",INDEX(リスト!$S$2:$S$48,MATCH($L2334,リスト!$R$2:$R$48,0))&amp;"・"&amp;$M2334,IF(設定!$I$15="所/名",INDEX(リスト!$S$2:$S$48,MATCH($L2334,リスト!$R$2:$R$48,0))&amp;" / "&amp;$M2334,IF(設定!$I$15="(所)名","("&amp;INDEX(リスト!$S$2:$S$48,MATCH($L2334,リスト!$R$2:$R$48,0))&amp;") "&amp;$M2334,IF(設定!$I$15="名・所",$M2334&amp;"・"&amp;INDEX(リスト!$S$2:$S$48,MATCH($L2334,リスト!$R$2:$R$48,0)),IF(設定!$I$15="名/所",$M2334&amp;" / "&amp;INDEX(リスト!$S$2:$S$48,MATCH($L2334,リスト!$R$2:$R$48,0)),IF(設定!$I$15="名(所)",$M2334&amp;" ("&amp;INDEX(リスト!$S$2:$S$48,MATCH($L2334,リスト!$R$2:$R$48,0))&amp;")")))))))))</f>
        <v/>
      </c>
    </row>
    <row r="2335" spans="15:22" x14ac:dyDescent="0.4">
      <c r="O2335" s="2" t="str">
        <f>IFERROR(IF($B2335="","",INDEX(所属情報!$E:$E,MATCH($A2335,所属情報!$A:$A,0))),"")</f>
        <v/>
      </c>
      <c r="P2335" s="2" t="str">
        <f t="shared" si="108"/>
        <v/>
      </c>
      <c r="Q2335" s="2" t="str">
        <f t="shared" si="109"/>
        <v/>
      </c>
      <c r="R2335" s="2" t="str">
        <f t="shared" si="110"/>
        <v/>
      </c>
      <c r="S2335" s="2" t="str">
        <f>IFERROR(IF($F2335="","",INDEX(リスト!$C:$C,MATCH($F2335,リスト!$B:$B,0))),"")</f>
        <v/>
      </c>
      <c r="T2335" s="2" t="str">
        <f>IFERROR(IF($K2335="","",INDEX(リスト!$F:$F,MATCH($K2335,リスト!$E:$E,0))),"")</f>
        <v/>
      </c>
      <c r="U2335" s="2" t="str">
        <f>IF($B2335="","",RIGHT($G2335*1000+200+COUNTIF($G$2:$G2335,$G2335),9))</f>
        <v/>
      </c>
      <c r="V2335" s="2" t="str">
        <f>IF(OR($B2335="",設定!$I$15="",設定!$I$15="独立"),"",IF($M2335="","　－　",IF($L2335="",IF(設定!$I$15="所・名","　－　・"&amp;$M2335,IF(設定!$I$15="所/名","　－　 / "&amp;$M2335,IF(設定!$I$15="(所)名","(　－　) "&amp;$M2335,IF(設定!$I$15="名・所",$M2335&amp;"・　－　",IF(設定!$I$15="名/所",$M2335&amp;" / 　－　",IF(設定!$I$15="名(所)",$M2335&amp;"(　－　)")))))),IF(設定!$I$15="所・名",INDEX(リスト!$S$2:$S$48,MATCH($L2335,リスト!$R$2:$R$48,0))&amp;"・"&amp;$M2335,IF(設定!$I$15="所/名",INDEX(リスト!$S$2:$S$48,MATCH($L2335,リスト!$R$2:$R$48,0))&amp;" / "&amp;$M2335,IF(設定!$I$15="(所)名","("&amp;INDEX(リスト!$S$2:$S$48,MATCH($L2335,リスト!$R$2:$R$48,0))&amp;") "&amp;$M2335,IF(設定!$I$15="名・所",$M2335&amp;"・"&amp;INDEX(リスト!$S$2:$S$48,MATCH($L2335,リスト!$R$2:$R$48,0)),IF(設定!$I$15="名/所",$M2335&amp;" / "&amp;INDEX(リスト!$S$2:$S$48,MATCH($L2335,リスト!$R$2:$R$48,0)),IF(設定!$I$15="名(所)",$M2335&amp;" ("&amp;INDEX(リスト!$S$2:$S$48,MATCH($L2335,リスト!$R$2:$R$48,0))&amp;")")))))))))</f>
        <v/>
      </c>
    </row>
    <row r="2336" spans="15:22" x14ac:dyDescent="0.4">
      <c r="O2336" s="2" t="str">
        <f>IFERROR(IF($B2336="","",INDEX(所属情報!$E:$E,MATCH($A2336,所属情報!$A:$A,0))),"")</f>
        <v/>
      </c>
      <c r="P2336" s="2" t="str">
        <f t="shared" si="108"/>
        <v/>
      </c>
      <c r="Q2336" s="2" t="str">
        <f t="shared" si="109"/>
        <v/>
      </c>
      <c r="R2336" s="2" t="str">
        <f t="shared" si="110"/>
        <v/>
      </c>
      <c r="S2336" s="2" t="str">
        <f>IFERROR(IF($F2336="","",INDEX(リスト!$C:$C,MATCH($F2336,リスト!$B:$B,0))),"")</f>
        <v/>
      </c>
      <c r="T2336" s="2" t="str">
        <f>IFERROR(IF($K2336="","",INDEX(リスト!$F:$F,MATCH($K2336,リスト!$E:$E,0))),"")</f>
        <v/>
      </c>
      <c r="U2336" s="2" t="str">
        <f>IF($B2336="","",RIGHT($G2336*1000+200+COUNTIF($G$2:$G2336,$G2336),9))</f>
        <v/>
      </c>
      <c r="V2336" s="2" t="str">
        <f>IF(OR($B2336="",設定!$I$15="",設定!$I$15="独立"),"",IF($M2336="","　－　",IF($L2336="",IF(設定!$I$15="所・名","　－　・"&amp;$M2336,IF(設定!$I$15="所/名","　－　 / "&amp;$M2336,IF(設定!$I$15="(所)名","(　－　) "&amp;$M2336,IF(設定!$I$15="名・所",$M2336&amp;"・　－　",IF(設定!$I$15="名/所",$M2336&amp;" / 　－　",IF(設定!$I$15="名(所)",$M2336&amp;"(　－　)")))))),IF(設定!$I$15="所・名",INDEX(リスト!$S$2:$S$48,MATCH($L2336,リスト!$R$2:$R$48,0))&amp;"・"&amp;$M2336,IF(設定!$I$15="所/名",INDEX(リスト!$S$2:$S$48,MATCH($L2336,リスト!$R$2:$R$48,0))&amp;" / "&amp;$M2336,IF(設定!$I$15="(所)名","("&amp;INDEX(リスト!$S$2:$S$48,MATCH($L2336,リスト!$R$2:$R$48,0))&amp;") "&amp;$M2336,IF(設定!$I$15="名・所",$M2336&amp;"・"&amp;INDEX(リスト!$S$2:$S$48,MATCH($L2336,リスト!$R$2:$R$48,0)),IF(設定!$I$15="名/所",$M2336&amp;" / "&amp;INDEX(リスト!$S$2:$S$48,MATCH($L2336,リスト!$R$2:$R$48,0)),IF(設定!$I$15="名(所)",$M2336&amp;" ("&amp;INDEX(リスト!$S$2:$S$48,MATCH($L2336,リスト!$R$2:$R$48,0))&amp;")")))))))))</f>
        <v/>
      </c>
    </row>
    <row r="2337" spans="15:22" x14ac:dyDescent="0.4">
      <c r="O2337" s="2" t="str">
        <f>IFERROR(IF($B2337="","",INDEX(所属情報!$E:$E,MATCH($A2337,所属情報!$A:$A,0))),"")</f>
        <v/>
      </c>
      <c r="P2337" s="2" t="str">
        <f t="shared" si="108"/>
        <v/>
      </c>
      <c r="Q2337" s="2" t="str">
        <f t="shared" si="109"/>
        <v/>
      </c>
      <c r="R2337" s="2" t="str">
        <f t="shared" si="110"/>
        <v/>
      </c>
      <c r="S2337" s="2" t="str">
        <f>IFERROR(IF($F2337="","",INDEX(リスト!$C:$C,MATCH($F2337,リスト!$B:$B,0))),"")</f>
        <v/>
      </c>
      <c r="T2337" s="2" t="str">
        <f>IFERROR(IF($K2337="","",INDEX(リスト!$F:$F,MATCH($K2337,リスト!$E:$E,0))),"")</f>
        <v/>
      </c>
      <c r="U2337" s="2" t="str">
        <f>IF($B2337="","",RIGHT($G2337*1000+200+COUNTIF($G$2:$G2337,$G2337),9))</f>
        <v/>
      </c>
      <c r="V2337" s="2" t="str">
        <f>IF(OR($B2337="",設定!$I$15="",設定!$I$15="独立"),"",IF($M2337="","　－　",IF($L2337="",IF(設定!$I$15="所・名","　－　・"&amp;$M2337,IF(設定!$I$15="所/名","　－　 / "&amp;$M2337,IF(設定!$I$15="(所)名","(　－　) "&amp;$M2337,IF(設定!$I$15="名・所",$M2337&amp;"・　－　",IF(設定!$I$15="名/所",$M2337&amp;" / 　－　",IF(設定!$I$15="名(所)",$M2337&amp;"(　－　)")))))),IF(設定!$I$15="所・名",INDEX(リスト!$S$2:$S$48,MATCH($L2337,リスト!$R$2:$R$48,0))&amp;"・"&amp;$M2337,IF(設定!$I$15="所/名",INDEX(リスト!$S$2:$S$48,MATCH($L2337,リスト!$R$2:$R$48,0))&amp;" / "&amp;$M2337,IF(設定!$I$15="(所)名","("&amp;INDEX(リスト!$S$2:$S$48,MATCH($L2337,リスト!$R$2:$R$48,0))&amp;") "&amp;$M2337,IF(設定!$I$15="名・所",$M2337&amp;"・"&amp;INDEX(リスト!$S$2:$S$48,MATCH($L2337,リスト!$R$2:$R$48,0)),IF(設定!$I$15="名/所",$M2337&amp;" / "&amp;INDEX(リスト!$S$2:$S$48,MATCH($L2337,リスト!$R$2:$R$48,0)),IF(設定!$I$15="名(所)",$M2337&amp;" ("&amp;INDEX(リスト!$S$2:$S$48,MATCH($L2337,リスト!$R$2:$R$48,0))&amp;")")))))))))</f>
        <v/>
      </c>
    </row>
    <row r="2338" spans="15:22" x14ac:dyDescent="0.4">
      <c r="O2338" s="2" t="str">
        <f>IFERROR(IF($B2338="","",INDEX(所属情報!$E:$E,MATCH($A2338,所属情報!$A:$A,0))),"")</f>
        <v/>
      </c>
      <c r="P2338" s="2" t="str">
        <f t="shared" si="108"/>
        <v/>
      </c>
      <c r="Q2338" s="2" t="str">
        <f t="shared" si="109"/>
        <v/>
      </c>
      <c r="R2338" s="2" t="str">
        <f t="shared" si="110"/>
        <v/>
      </c>
      <c r="S2338" s="2" t="str">
        <f>IFERROR(IF($F2338="","",INDEX(リスト!$C:$C,MATCH($F2338,リスト!$B:$B,0))),"")</f>
        <v/>
      </c>
      <c r="T2338" s="2" t="str">
        <f>IFERROR(IF($K2338="","",INDEX(リスト!$F:$F,MATCH($K2338,リスト!$E:$E,0))),"")</f>
        <v/>
      </c>
      <c r="U2338" s="2" t="str">
        <f>IF($B2338="","",RIGHT($G2338*1000+200+COUNTIF($G$2:$G2338,$G2338),9))</f>
        <v/>
      </c>
      <c r="V2338" s="2" t="str">
        <f>IF(OR($B2338="",設定!$I$15="",設定!$I$15="独立"),"",IF($M2338="","　－　",IF($L2338="",IF(設定!$I$15="所・名","　－　・"&amp;$M2338,IF(設定!$I$15="所/名","　－　 / "&amp;$M2338,IF(設定!$I$15="(所)名","(　－　) "&amp;$M2338,IF(設定!$I$15="名・所",$M2338&amp;"・　－　",IF(設定!$I$15="名/所",$M2338&amp;" / 　－　",IF(設定!$I$15="名(所)",$M2338&amp;"(　－　)")))))),IF(設定!$I$15="所・名",INDEX(リスト!$S$2:$S$48,MATCH($L2338,リスト!$R$2:$R$48,0))&amp;"・"&amp;$M2338,IF(設定!$I$15="所/名",INDEX(リスト!$S$2:$S$48,MATCH($L2338,リスト!$R$2:$R$48,0))&amp;" / "&amp;$M2338,IF(設定!$I$15="(所)名","("&amp;INDEX(リスト!$S$2:$S$48,MATCH($L2338,リスト!$R$2:$R$48,0))&amp;") "&amp;$M2338,IF(設定!$I$15="名・所",$M2338&amp;"・"&amp;INDEX(リスト!$S$2:$S$48,MATCH($L2338,リスト!$R$2:$R$48,0)),IF(設定!$I$15="名/所",$M2338&amp;" / "&amp;INDEX(リスト!$S$2:$S$48,MATCH($L2338,リスト!$R$2:$R$48,0)),IF(設定!$I$15="名(所)",$M2338&amp;" ("&amp;INDEX(リスト!$S$2:$S$48,MATCH($L2338,リスト!$R$2:$R$48,0))&amp;")")))))))))</f>
        <v/>
      </c>
    </row>
    <row r="2339" spans="15:22" x14ac:dyDescent="0.4">
      <c r="O2339" s="2" t="str">
        <f>IFERROR(IF($B2339="","",INDEX(所属情報!$E:$E,MATCH($A2339,所属情報!$A:$A,0))),"")</f>
        <v/>
      </c>
      <c r="P2339" s="2" t="str">
        <f t="shared" si="108"/>
        <v/>
      </c>
      <c r="Q2339" s="2" t="str">
        <f t="shared" si="109"/>
        <v/>
      </c>
      <c r="R2339" s="2" t="str">
        <f t="shared" si="110"/>
        <v/>
      </c>
      <c r="S2339" s="2" t="str">
        <f>IFERROR(IF($F2339="","",INDEX(リスト!$C:$C,MATCH($F2339,リスト!$B:$B,0))),"")</f>
        <v/>
      </c>
      <c r="T2339" s="2" t="str">
        <f>IFERROR(IF($K2339="","",INDEX(リスト!$F:$F,MATCH($K2339,リスト!$E:$E,0))),"")</f>
        <v/>
      </c>
      <c r="U2339" s="2" t="str">
        <f>IF($B2339="","",RIGHT($G2339*1000+200+COUNTIF($G$2:$G2339,$G2339),9))</f>
        <v/>
      </c>
      <c r="V2339" s="2" t="str">
        <f>IF(OR($B2339="",設定!$I$15="",設定!$I$15="独立"),"",IF($M2339="","　－　",IF($L2339="",IF(設定!$I$15="所・名","　－　・"&amp;$M2339,IF(設定!$I$15="所/名","　－　 / "&amp;$M2339,IF(設定!$I$15="(所)名","(　－　) "&amp;$M2339,IF(設定!$I$15="名・所",$M2339&amp;"・　－　",IF(設定!$I$15="名/所",$M2339&amp;" / 　－　",IF(設定!$I$15="名(所)",$M2339&amp;"(　－　)")))))),IF(設定!$I$15="所・名",INDEX(リスト!$S$2:$S$48,MATCH($L2339,リスト!$R$2:$R$48,0))&amp;"・"&amp;$M2339,IF(設定!$I$15="所/名",INDEX(リスト!$S$2:$S$48,MATCH($L2339,リスト!$R$2:$R$48,0))&amp;" / "&amp;$M2339,IF(設定!$I$15="(所)名","("&amp;INDEX(リスト!$S$2:$S$48,MATCH($L2339,リスト!$R$2:$R$48,0))&amp;") "&amp;$M2339,IF(設定!$I$15="名・所",$M2339&amp;"・"&amp;INDEX(リスト!$S$2:$S$48,MATCH($L2339,リスト!$R$2:$R$48,0)),IF(設定!$I$15="名/所",$M2339&amp;" / "&amp;INDEX(リスト!$S$2:$S$48,MATCH($L2339,リスト!$R$2:$R$48,0)),IF(設定!$I$15="名(所)",$M2339&amp;" ("&amp;INDEX(リスト!$S$2:$S$48,MATCH($L2339,リスト!$R$2:$R$48,0))&amp;")")))))))))</f>
        <v/>
      </c>
    </row>
    <row r="2340" spans="15:22" x14ac:dyDescent="0.4">
      <c r="O2340" s="2" t="str">
        <f>IFERROR(IF($B2340="","",INDEX(所属情報!$E:$E,MATCH($A2340,所属情報!$A:$A,0))),"")</f>
        <v/>
      </c>
      <c r="P2340" s="2" t="str">
        <f t="shared" si="108"/>
        <v/>
      </c>
      <c r="Q2340" s="2" t="str">
        <f t="shared" si="109"/>
        <v/>
      </c>
      <c r="R2340" s="2" t="str">
        <f t="shared" si="110"/>
        <v/>
      </c>
      <c r="S2340" s="2" t="str">
        <f>IFERROR(IF($F2340="","",INDEX(リスト!$C:$C,MATCH($F2340,リスト!$B:$B,0))),"")</f>
        <v/>
      </c>
      <c r="T2340" s="2" t="str">
        <f>IFERROR(IF($K2340="","",INDEX(リスト!$F:$F,MATCH($K2340,リスト!$E:$E,0))),"")</f>
        <v/>
      </c>
      <c r="U2340" s="2" t="str">
        <f>IF($B2340="","",RIGHT($G2340*1000+200+COUNTIF($G$2:$G2340,$G2340),9))</f>
        <v/>
      </c>
      <c r="V2340" s="2" t="str">
        <f>IF(OR($B2340="",設定!$I$15="",設定!$I$15="独立"),"",IF($M2340="","　－　",IF($L2340="",IF(設定!$I$15="所・名","　－　・"&amp;$M2340,IF(設定!$I$15="所/名","　－　 / "&amp;$M2340,IF(設定!$I$15="(所)名","(　－　) "&amp;$M2340,IF(設定!$I$15="名・所",$M2340&amp;"・　－　",IF(設定!$I$15="名/所",$M2340&amp;" / 　－　",IF(設定!$I$15="名(所)",$M2340&amp;"(　－　)")))))),IF(設定!$I$15="所・名",INDEX(リスト!$S$2:$S$48,MATCH($L2340,リスト!$R$2:$R$48,0))&amp;"・"&amp;$M2340,IF(設定!$I$15="所/名",INDEX(リスト!$S$2:$S$48,MATCH($L2340,リスト!$R$2:$R$48,0))&amp;" / "&amp;$M2340,IF(設定!$I$15="(所)名","("&amp;INDEX(リスト!$S$2:$S$48,MATCH($L2340,リスト!$R$2:$R$48,0))&amp;") "&amp;$M2340,IF(設定!$I$15="名・所",$M2340&amp;"・"&amp;INDEX(リスト!$S$2:$S$48,MATCH($L2340,リスト!$R$2:$R$48,0)),IF(設定!$I$15="名/所",$M2340&amp;" / "&amp;INDEX(リスト!$S$2:$S$48,MATCH($L2340,リスト!$R$2:$R$48,0)),IF(設定!$I$15="名(所)",$M2340&amp;" ("&amp;INDEX(リスト!$S$2:$S$48,MATCH($L2340,リスト!$R$2:$R$48,0))&amp;")")))))))))</f>
        <v/>
      </c>
    </row>
    <row r="2341" spans="15:22" x14ac:dyDescent="0.4">
      <c r="O2341" s="2" t="str">
        <f>IFERROR(IF($B2341="","",INDEX(所属情報!$E:$E,MATCH($A2341,所属情報!$A:$A,0))),"")</f>
        <v/>
      </c>
      <c r="P2341" s="2" t="str">
        <f t="shared" si="108"/>
        <v/>
      </c>
      <c r="Q2341" s="2" t="str">
        <f t="shared" si="109"/>
        <v/>
      </c>
      <c r="R2341" s="2" t="str">
        <f t="shared" si="110"/>
        <v/>
      </c>
      <c r="S2341" s="2" t="str">
        <f>IFERROR(IF($F2341="","",INDEX(リスト!$C:$C,MATCH($F2341,リスト!$B:$B,0))),"")</f>
        <v/>
      </c>
      <c r="T2341" s="2" t="str">
        <f>IFERROR(IF($K2341="","",INDEX(リスト!$F:$F,MATCH($K2341,リスト!$E:$E,0))),"")</f>
        <v/>
      </c>
      <c r="U2341" s="2" t="str">
        <f>IF($B2341="","",RIGHT($G2341*1000+200+COUNTIF($G$2:$G2341,$G2341),9))</f>
        <v/>
      </c>
      <c r="V2341" s="2" t="str">
        <f>IF(OR($B2341="",設定!$I$15="",設定!$I$15="独立"),"",IF($M2341="","　－　",IF($L2341="",IF(設定!$I$15="所・名","　－　・"&amp;$M2341,IF(設定!$I$15="所/名","　－　 / "&amp;$M2341,IF(設定!$I$15="(所)名","(　－　) "&amp;$M2341,IF(設定!$I$15="名・所",$M2341&amp;"・　－　",IF(設定!$I$15="名/所",$M2341&amp;" / 　－　",IF(設定!$I$15="名(所)",$M2341&amp;"(　－　)")))))),IF(設定!$I$15="所・名",INDEX(リスト!$S$2:$S$48,MATCH($L2341,リスト!$R$2:$R$48,0))&amp;"・"&amp;$M2341,IF(設定!$I$15="所/名",INDEX(リスト!$S$2:$S$48,MATCH($L2341,リスト!$R$2:$R$48,0))&amp;" / "&amp;$M2341,IF(設定!$I$15="(所)名","("&amp;INDEX(リスト!$S$2:$S$48,MATCH($L2341,リスト!$R$2:$R$48,0))&amp;") "&amp;$M2341,IF(設定!$I$15="名・所",$M2341&amp;"・"&amp;INDEX(リスト!$S$2:$S$48,MATCH($L2341,リスト!$R$2:$R$48,0)),IF(設定!$I$15="名/所",$M2341&amp;" / "&amp;INDEX(リスト!$S$2:$S$48,MATCH($L2341,リスト!$R$2:$R$48,0)),IF(設定!$I$15="名(所)",$M2341&amp;" ("&amp;INDEX(リスト!$S$2:$S$48,MATCH($L2341,リスト!$R$2:$R$48,0))&amp;")")))))))))</f>
        <v/>
      </c>
    </row>
    <row r="2342" spans="15:22" x14ac:dyDescent="0.4">
      <c r="O2342" s="2" t="str">
        <f>IFERROR(IF($B2342="","",INDEX(所属情報!$E:$E,MATCH($A2342,所属情報!$A:$A,0))),"")</f>
        <v/>
      </c>
      <c r="P2342" s="2" t="str">
        <f t="shared" si="108"/>
        <v/>
      </c>
      <c r="Q2342" s="2" t="str">
        <f t="shared" si="109"/>
        <v/>
      </c>
      <c r="R2342" s="2" t="str">
        <f t="shared" si="110"/>
        <v/>
      </c>
      <c r="S2342" s="2" t="str">
        <f>IFERROR(IF($F2342="","",INDEX(リスト!$C:$C,MATCH($F2342,リスト!$B:$B,0))),"")</f>
        <v/>
      </c>
      <c r="T2342" s="2" t="str">
        <f>IFERROR(IF($K2342="","",INDEX(リスト!$F:$F,MATCH($K2342,リスト!$E:$E,0))),"")</f>
        <v/>
      </c>
      <c r="U2342" s="2" t="str">
        <f>IF($B2342="","",RIGHT($G2342*1000+200+COUNTIF($G$2:$G2342,$G2342),9))</f>
        <v/>
      </c>
      <c r="V2342" s="2" t="str">
        <f>IF(OR($B2342="",設定!$I$15="",設定!$I$15="独立"),"",IF($M2342="","　－　",IF($L2342="",IF(設定!$I$15="所・名","　－　・"&amp;$M2342,IF(設定!$I$15="所/名","　－　 / "&amp;$M2342,IF(設定!$I$15="(所)名","(　－　) "&amp;$M2342,IF(設定!$I$15="名・所",$M2342&amp;"・　－　",IF(設定!$I$15="名/所",$M2342&amp;" / 　－　",IF(設定!$I$15="名(所)",$M2342&amp;"(　－　)")))))),IF(設定!$I$15="所・名",INDEX(リスト!$S$2:$S$48,MATCH($L2342,リスト!$R$2:$R$48,0))&amp;"・"&amp;$M2342,IF(設定!$I$15="所/名",INDEX(リスト!$S$2:$S$48,MATCH($L2342,リスト!$R$2:$R$48,0))&amp;" / "&amp;$M2342,IF(設定!$I$15="(所)名","("&amp;INDEX(リスト!$S$2:$S$48,MATCH($L2342,リスト!$R$2:$R$48,0))&amp;") "&amp;$M2342,IF(設定!$I$15="名・所",$M2342&amp;"・"&amp;INDEX(リスト!$S$2:$S$48,MATCH($L2342,リスト!$R$2:$R$48,0)),IF(設定!$I$15="名/所",$M2342&amp;" / "&amp;INDEX(リスト!$S$2:$S$48,MATCH($L2342,リスト!$R$2:$R$48,0)),IF(設定!$I$15="名(所)",$M2342&amp;" ("&amp;INDEX(リスト!$S$2:$S$48,MATCH($L2342,リスト!$R$2:$R$48,0))&amp;")")))))))))</f>
        <v/>
      </c>
    </row>
    <row r="2343" spans="15:22" x14ac:dyDescent="0.4">
      <c r="O2343" s="2" t="str">
        <f>IFERROR(IF($B2343="","",INDEX(所属情報!$E:$E,MATCH($A2343,所属情報!$A:$A,0))),"")</f>
        <v/>
      </c>
      <c r="P2343" s="2" t="str">
        <f t="shared" si="108"/>
        <v/>
      </c>
      <c r="Q2343" s="2" t="str">
        <f t="shared" si="109"/>
        <v/>
      </c>
      <c r="R2343" s="2" t="str">
        <f t="shared" si="110"/>
        <v/>
      </c>
      <c r="S2343" s="2" t="str">
        <f>IFERROR(IF($F2343="","",INDEX(リスト!$C:$C,MATCH($F2343,リスト!$B:$B,0))),"")</f>
        <v/>
      </c>
      <c r="T2343" s="2" t="str">
        <f>IFERROR(IF($K2343="","",INDEX(リスト!$F:$F,MATCH($K2343,リスト!$E:$E,0))),"")</f>
        <v/>
      </c>
      <c r="U2343" s="2" t="str">
        <f>IF($B2343="","",RIGHT($G2343*1000+200+COUNTIF($G$2:$G2343,$G2343),9))</f>
        <v/>
      </c>
      <c r="V2343" s="2" t="str">
        <f>IF(OR($B2343="",設定!$I$15="",設定!$I$15="独立"),"",IF($M2343="","　－　",IF($L2343="",IF(設定!$I$15="所・名","　－　・"&amp;$M2343,IF(設定!$I$15="所/名","　－　 / "&amp;$M2343,IF(設定!$I$15="(所)名","(　－　) "&amp;$M2343,IF(設定!$I$15="名・所",$M2343&amp;"・　－　",IF(設定!$I$15="名/所",$M2343&amp;" / 　－　",IF(設定!$I$15="名(所)",$M2343&amp;"(　－　)")))))),IF(設定!$I$15="所・名",INDEX(リスト!$S$2:$S$48,MATCH($L2343,リスト!$R$2:$R$48,0))&amp;"・"&amp;$M2343,IF(設定!$I$15="所/名",INDEX(リスト!$S$2:$S$48,MATCH($L2343,リスト!$R$2:$R$48,0))&amp;" / "&amp;$M2343,IF(設定!$I$15="(所)名","("&amp;INDEX(リスト!$S$2:$S$48,MATCH($L2343,リスト!$R$2:$R$48,0))&amp;") "&amp;$M2343,IF(設定!$I$15="名・所",$M2343&amp;"・"&amp;INDEX(リスト!$S$2:$S$48,MATCH($L2343,リスト!$R$2:$R$48,0)),IF(設定!$I$15="名/所",$M2343&amp;" / "&amp;INDEX(リスト!$S$2:$S$48,MATCH($L2343,リスト!$R$2:$R$48,0)),IF(設定!$I$15="名(所)",$M2343&amp;" ("&amp;INDEX(リスト!$S$2:$S$48,MATCH($L2343,リスト!$R$2:$R$48,0))&amp;")")))))))))</f>
        <v/>
      </c>
    </row>
    <row r="2344" spans="15:22" x14ac:dyDescent="0.4">
      <c r="O2344" s="2" t="str">
        <f>IFERROR(IF($B2344="","",INDEX(所属情報!$E:$E,MATCH($A2344,所属情報!$A:$A,0))),"")</f>
        <v/>
      </c>
      <c r="P2344" s="2" t="str">
        <f t="shared" si="108"/>
        <v/>
      </c>
      <c r="Q2344" s="2" t="str">
        <f t="shared" si="109"/>
        <v/>
      </c>
      <c r="R2344" s="2" t="str">
        <f t="shared" si="110"/>
        <v/>
      </c>
      <c r="S2344" s="2" t="str">
        <f>IFERROR(IF($F2344="","",INDEX(リスト!$C:$C,MATCH($F2344,リスト!$B:$B,0))),"")</f>
        <v/>
      </c>
      <c r="T2344" s="2" t="str">
        <f>IFERROR(IF($K2344="","",INDEX(リスト!$F:$F,MATCH($K2344,リスト!$E:$E,0))),"")</f>
        <v/>
      </c>
      <c r="U2344" s="2" t="str">
        <f>IF($B2344="","",RIGHT($G2344*1000+200+COUNTIF($G$2:$G2344,$G2344),9))</f>
        <v/>
      </c>
      <c r="V2344" s="2" t="str">
        <f>IF(OR($B2344="",設定!$I$15="",設定!$I$15="独立"),"",IF($M2344="","　－　",IF($L2344="",IF(設定!$I$15="所・名","　－　・"&amp;$M2344,IF(設定!$I$15="所/名","　－　 / "&amp;$M2344,IF(設定!$I$15="(所)名","(　－　) "&amp;$M2344,IF(設定!$I$15="名・所",$M2344&amp;"・　－　",IF(設定!$I$15="名/所",$M2344&amp;" / 　－　",IF(設定!$I$15="名(所)",$M2344&amp;"(　－　)")))))),IF(設定!$I$15="所・名",INDEX(リスト!$S$2:$S$48,MATCH($L2344,リスト!$R$2:$R$48,0))&amp;"・"&amp;$M2344,IF(設定!$I$15="所/名",INDEX(リスト!$S$2:$S$48,MATCH($L2344,リスト!$R$2:$R$48,0))&amp;" / "&amp;$M2344,IF(設定!$I$15="(所)名","("&amp;INDEX(リスト!$S$2:$S$48,MATCH($L2344,リスト!$R$2:$R$48,0))&amp;") "&amp;$M2344,IF(設定!$I$15="名・所",$M2344&amp;"・"&amp;INDEX(リスト!$S$2:$S$48,MATCH($L2344,リスト!$R$2:$R$48,0)),IF(設定!$I$15="名/所",$M2344&amp;" / "&amp;INDEX(リスト!$S$2:$S$48,MATCH($L2344,リスト!$R$2:$R$48,0)),IF(設定!$I$15="名(所)",$M2344&amp;" ("&amp;INDEX(リスト!$S$2:$S$48,MATCH($L2344,リスト!$R$2:$R$48,0))&amp;")")))))))))</f>
        <v/>
      </c>
    </row>
    <row r="2345" spans="15:22" x14ac:dyDescent="0.4">
      <c r="O2345" s="2" t="str">
        <f>IFERROR(IF($B2345="","",INDEX(所属情報!$E:$E,MATCH($A2345,所属情報!$A:$A,0))),"")</f>
        <v/>
      </c>
      <c r="P2345" s="2" t="str">
        <f t="shared" si="108"/>
        <v/>
      </c>
      <c r="Q2345" s="2" t="str">
        <f t="shared" si="109"/>
        <v/>
      </c>
      <c r="R2345" s="2" t="str">
        <f t="shared" si="110"/>
        <v/>
      </c>
      <c r="S2345" s="2" t="str">
        <f>IFERROR(IF($F2345="","",INDEX(リスト!$C:$C,MATCH($F2345,リスト!$B:$B,0))),"")</f>
        <v/>
      </c>
      <c r="T2345" s="2" t="str">
        <f>IFERROR(IF($K2345="","",INDEX(リスト!$F:$F,MATCH($K2345,リスト!$E:$E,0))),"")</f>
        <v/>
      </c>
      <c r="U2345" s="2" t="str">
        <f>IF($B2345="","",RIGHT($G2345*1000+200+COUNTIF($G$2:$G2345,$G2345),9))</f>
        <v/>
      </c>
      <c r="V2345" s="2" t="str">
        <f>IF(OR($B2345="",設定!$I$15="",設定!$I$15="独立"),"",IF($M2345="","　－　",IF($L2345="",IF(設定!$I$15="所・名","　－　・"&amp;$M2345,IF(設定!$I$15="所/名","　－　 / "&amp;$M2345,IF(設定!$I$15="(所)名","(　－　) "&amp;$M2345,IF(設定!$I$15="名・所",$M2345&amp;"・　－　",IF(設定!$I$15="名/所",$M2345&amp;" / 　－　",IF(設定!$I$15="名(所)",$M2345&amp;"(　－　)")))))),IF(設定!$I$15="所・名",INDEX(リスト!$S$2:$S$48,MATCH($L2345,リスト!$R$2:$R$48,0))&amp;"・"&amp;$M2345,IF(設定!$I$15="所/名",INDEX(リスト!$S$2:$S$48,MATCH($L2345,リスト!$R$2:$R$48,0))&amp;" / "&amp;$M2345,IF(設定!$I$15="(所)名","("&amp;INDEX(リスト!$S$2:$S$48,MATCH($L2345,リスト!$R$2:$R$48,0))&amp;") "&amp;$M2345,IF(設定!$I$15="名・所",$M2345&amp;"・"&amp;INDEX(リスト!$S$2:$S$48,MATCH($L2345,リスト!$R$2:$R$48,0)),IF(設定!$I$15="名/所",$M2345&amp;" / "&amp;INDEX(リスト!$S$2:$S$48,MATCH($L2345,リスト!$R$2:$R$48,0)),IF(設定!$I$15="名(所)",$M2345&amp;" ("&amp;INDEX(リスト!$S$2:$S$48,MATCH($L2345,リスト!$R$2:$R$48,0))&amp;")")))))))))</f>
        <v/>
      </c>
    </row>
    <row r="2346" spans="15:22" x14ac:dyDescent="0.4">
      <c r="O2346" s="2" t="str">
        <f>IFERROR(IF($B2346="","",INDEX(所属情報!$E:$E,MATCH($A2346,所属情報!$A:$A,0))),"")</f>
        <v/>
      </c>
      <c r="P2346" s="2" t="str">
        <f t="shared" si="108"/>
        <v/>
      </c>
      <c r="Q2346" s="2" t="str">
        <f t="shared" si="109"/>
        <v/>
      </c>
      <c r="R2346" s="2" t="str">
        <f t="shared" si="110"/>
        <v/>
      </c>
      <c r="S2346" s="2" t="str">
        <f>IFERROR(IF($F2346="","",INDEX(リスト!$C:$C,MATCH($F2346,リスト!$B:$B,0))),"")</f>
        <v/>
      </c>
      <c r="T2346" s="2" t="str">
        <f>IFERROR(IF($K2346="","",INDEX(リスト!$F:$F,MATCH($K2346,リスト!$E:$E,0))),"")</f>
        <v/>
      </c>
      <c r="U2346" s="2" t="str">
        <f>IF($B2346="","",RIGHT($G2346*1000+200+COUNTIF($G$2:$G2346,$G2346),9))</f>
        <v/>
      </c>
      <c r="V2346" s="2" t="str">
        <f>IF(OR($B2346="",設定!$I$15="",設定!$I$15="独立"),"",IF($M2346="","　－　",IF($L2346="",IF(設定!$I$15="所・名","　－　・"&amp;$M2346,IF(設定!$I$15="所/名","　－　 / "&amp;$M2346,IF(設定!$I$15="(所)名","(　－　) "&amp;$M2346,IF(設定!$I$15="名・所",$M2346&amp;"・　－　",IF(設定!$I$15="名/所",$M2346&amp;" / 　－　",IF(設定!$I$15="名(所)",$M2346&amp;"(　－　)")))))),IF(設定!$I$15="所・名",INDEX(リスト!$S$2:$S$48,MATCH($L2346,リスト!$R$2:$R$48,0))&amp;"・"&amp;$M2346,IF(設定!$I$15="所/名",INDEX(リスト!$S$2:$S$48,MATCH($L2346,リスト!$R$2:$R$48,0))&amp;" / "&amp;$M2346,IF(設定!$I$15="(所)名","("&amp;INDEX(リスト!$S$2:$S$48,MATCH($L2346,リスト!$R$2:$R$48,0))&amp;") "&amp;$M2346,IF(設定!$I$15="名・所",$M2346&amp;"・"&amp;INDEX(リスト!$S$2:$S$48,MATCH($L2346,リスト!$R$2:$R$48,0)),IF(設定!$I$15="名/所",$M2346&amp;" / "&amp;INDEX(リスト!$S$2:$S$48,MATCH($L2346,リスト!$R$2:$R$48,0)),IF(設定!$I$15="名(所)",$M2346&amp;" ("&amp;INDEX(リスト!$S$2:$S$48,MATCH($L2346,リスト!$R$2:$R$48,0))&amp;")")))))))))</f>
        <v/>
      </c>
    </row>
    <row r="2347" spans="15:22" x14ac:dyDescent="0.4">
      <c r="O2347" s="2" t="str">
        <f>IFERROR(IF($B2347="","",INDEX(所属情報!$E:$E,MATCH($A2347,所属情報!$A:$A,0))),"")</f>
        <v/>
      </c>
      <c r="P2347" s="2" t="str">
        <f t="shared" si="108"/>
        <v/>
      </c>
      <c r="Q2347" s="2" t="str">
        <f t="shared" si="109"/>
        <v/>
      </c>
      <c r="R2347" s="2" t="str">
        <f t="shared" si="110"/>
        <v/>
      </c>
      <c r="S2347" s="2" t="str">
        <f>IFERROR(IF($F2347="","",INDEX(リスト!$C:$C,MATCH($F2347,リスト!$B:$B,0))),"")</f>
        <v/>
      </c>
      <c r="T2347" s="2" t="str">
        <f>IFERROR(IF($K2347="","",INDEX(リスト!$F:$F,MATCH($K2347,リスト!$E:$E,0))),"")</f>
        <v/>
      </c>
      <c r="U2347" s="2" t="str">
        <f>IF($B2347="","",RIGHT($G2347*1000+200+COUNTIF($G$2:$G2347,$G2347),9))</f>
        <v/>
      </c>
      <c r="V2347" s="2" t="str">
        <f>IF(OR($B2347="",設定!$I$15="",設定!$I$15="独立"),"",IF($M2347="","　－　",IF($L2347="",IF(設定!$I$15="所・名","　－　・"&amp;$M2347,IF(設定!$I$15="所/名","　－　 / "&amp;$M2347,IF(設定!$I$15="(所)名","(　－　) "&amp;$M2347,IF(設定!$I$15="名・所",$M2347&amp;"・　－　",IF(設定!$I$15="名/所",$M2347&amp;" / 　－　",IF(設定!$I$15="名(所)",$M2347&amp;"(　－　)")))))),IF(設定!$I$15="所・名",INDEX(リスト!$S$2:$S$48,MATCH($L2347,リスト!$R$2:$R$48,0))&amp;"・"&amp;$M2347,IF(設定!$I$15="所/名",INDEX(リスト!$S$2:$S$48,MATCH($L2347,リスト!$R$2:$R$48,0))&amp;" / "&amp;$M2347,IF(設定!$I$15="(所)名","("&amp;INDEX(リスト!$S$2:$S$48,MATCH($L2347,リスト!$R$2:$R$48,0))&amp;") "&amp;$M2347,IF(設定!$I$15="名・所",$M2347&amp;"・"&amp;INDEX(リスト!$S$2:$S$48,MATCH($L2347,リスト!$R$2:$R$48,0)),IF(設定!$I$15="名/所",$M2347&amp;" / "&amp;INDEX(リスト!$S$2:$S$48,MATCH($L2347,リスト!$R$2:$R$48,0)),IF(設定!$I$15="名(所)",$M2347&amp;" ("&amp;INDEX(リスト!$S$2:$S$48,MATCH($L2347,リスト!$R$2:$R$48,0))&amp;")")))))))))</f>
        <v/>
      </c>
    </row>
    <row r="2348" spans="15:22" x14ac:dyDescent="0.4">
      <c r="O2348" s="2" t="str">
        <f>IFERROR(IF($B2348="","",INDEX(所属情報!$E:$E,MATCH($A2348,所属情報!$A:$A,0))),"")</f>
        <v/>
      </c>
      <c r="P2348" s="2" t="str">
        <f t="shared" si="108"/>
        <v/>
      </c>
      <c r="Q2348" s="2" t="str">
        <f t="shared" si="109"/>
        <v/>
      </c>
      <c r="R2348" s="2" t="str">
        <f t="shared" si="110"/>
        <v/>
      </c>
      <c r="S2348" s="2" t="str">
        <f>IFERROR(IF($F2348="","",INDEX(リスト!$C:$C,MATCH($F2348,リスト!$B:$B,0))),"")</f>
        <v/>
      </c>
      <c r="T2348" s="2" t="str">
        <f>IFERROR(IF($K2348="","",INDEX(リスト!$F:$F,MATCH($K2348,リスト!$E:$E,0))),"")</f>
        <v/>
      </c>
      <c r="U2348" s="2" t="str">
        <f>IF($B2348="","",RIGHT($G2348*1000+200+COUNTIF($G$2:$G2348,$G2348),9))</f>
        <v/>
      </c>
      <c r="V2348" s="2" t="str">
        <f>IF(OR($B2348="",設定!$I$15="",設定!$I$15="独立"),"",IF($M2348="","　－　",IF($L2348="",IF(設定!$I$15="所・名","　－　・"&amp;$M2348,IF(設定!$I$15="所/名","　－　 / "&amp;$M2348,IF(設定!$I$15="(所)名","(　－　) "&amp;$M2348,IF(設定!$I$15="名・所",$M2348&amp;"・　－　",IF(設定!$I$15="名/所",$M2348&amp;" / 　－　",IF(設定!$I$15="名(所)",$M2348&amp;"(　－　)")))))),IF(設定!$I$15="所・名",INDEX(リスト!$S$2:$S$48,MATCH($L2348,リスト!$R$2:$R$48,0))&amp;"・"&amp;$M2348,IF(設定!$I$15="所/名",INDEX(リスト!$S$2:$S$48,MATCH($L2348,リスト!$R$2:$R$48,0))&amp;" / "&amp;$M2348,IF(設定!$I$15="(所)名","("&amp;INDEX(リスト!$S$2:$S$48,MATCH($L2348,リスト!$R$2:$R$48,0))&amp;") "&amp;$M2348,IF(設定!$I$15="名・所",$M2348&amp;"・"&amp;INDEX(リスト!$S$2:$S$48,MATCH($L2348,リスト!$R$2:$R$48,0)),IF(設定!$I$15="名/所",$M2348&amp;" / "&amp;INDEX(リスト!$S$2:$S$48,MATCH($L2348,リスト!$R$2:$R$48,0)),IF(設定!$I$15="名(所)",$M2348&amp;" ("&amp;INDEX(リスト!$S$2:$S$48,MATCH($L2348,リスト!$R$2:$R$48,0))&amp;")")))))))))</f>
        <v/>
      </c>
    </row>
    <row r="2349" spans="15:22" x14ac:dyDescent="0.4">
      <c r="O2349" s="2" t="str">
        <f>IFERROR(IF($B2349="","",INDEX(所属情報!$E:$E,MATCH($A2349,所属情報!$A:$A,0))),"")</f>
        <v/>
      </c>
      <c r="P2349" s="2" t="str">
        <f t="shared" si="108"/>
        <v/>
      </c>
      <c r="Q2349" s="2" t="str">
        <f t="shared" si="109"/>
        <v/>
      </c>
      <c r="R2349" s="2" t="str">
        <f t="shared" si="110"/>
        <v/>
      </c>
      <c r="S2349" s="2" t="str">
        <f>IFERROR(IF($F2349="","",INDEX(リスト!$C:$C,MATCH($F2349,リスト!$B:$B,0))),"")</f>
        <v/>
      </c>
      <c r="T2349" s="2" t="str">
        <f>IFERROR(IF($K2349="","",INDEX(リスト!$F:$F,MATCH($K2349,リスト!$E:$E,0))),"")</f>
        <v/>
      </c>
      <c r="U2349" s="2" t="str">
        <f>IF($B2349="","",RIGHT($G2349*1000+200+COUNTIF($G$2:$G2349,$G2349),9))</f>
        <v/>
      </c>
      <c r="V2349" s="2" t="str">
        <f>IF(OR($B2349="",設定!$I$15="",設定!$I$15="独立"),"",IF($M2349="","　－　",IF($L2349="",IF(設定!$I$15="所・名","　－　・"&amp;$M2349,IF(設定!$I$15="所/名","　－　 / "&amp;$M2349,IF(設定!$I$15="(所)名","(　－　) "&amp;$M2349,IF(設定!$I$15="名・所",$M2349&amp;"・　－　",IF(設定!$I$15="名/所",$M2349&amp;" / 　－　",IF(設定!$I$15="名(所)",$M2349&amp;"(　－　)")))))),IF(設定!$I$15="所・名",INDEX(リスト!$S$2:$S$48,MATCH($L2349,リスト!$R$2:$R$48,0))&amp;"・"&amp;$M2349,IF(設定!$I$15="所/名",INDEX(リスト!$S$2:$S$48,MATCH($L2349,リスト!$R$2:$R$48,0))&amp;" / "&amp;$M2349,IF(設定!$I$15="(所)名","("&amp;INDEX(リスト!$S$2:$S$48,MATCH($L2349,リスト!$R$2:$R$48,0))&amp;") "&amp;$M2349,IF(設定!$I$15="名・所",$M2349&amp;"・"&amp;INDEX(リスト!$S$2:$S$48,MATCH($L2349,リスト!$R$2:$R$48,0)),IF(設定!$I$15="名/所",$M2349&amp;" / "&amp;INDEX(リスト!$S$2:$S$48,MATCH($L2349,リスト!$R$2:$R$48,0)),IF(設定!$I$15="名(所)",$M2349&amp;" ("&amp;INDEX(リスト!$S$2:$S$48,MATCH($L2349,リスト!$R$2:$R$48,0))&amp;")")))))))))</f>
        <v/>
      </c>
    </row>
    <row r="2350" spans="15:22" x14ac:dyDescent="0.4">
      <c r="O2350" s="2" t="str">
        <f>IFERROR(IF($B2350="","",INDEX(所属情報!$E:$E,MATCH($A2350,所属情報!$A:$A,0))),"")</f>
        <v/>
      </c>
      <c r="P2350" s="2" t="str">
        <f t="shared" si="108"/>
        <v/>
      </c>
      <c r="Q2350" s="2" t="str">
        <f t="shared" si="109"/>
        <v/>
      </c>
      <c r="R2350" s="2" t="str">
        <f t="shared" si="110"/>
        <v/>
      </c>
      <c r="S2350" s="2" t="str">
        <f>IFERROR(IF($F2350="","",INDEX(リスト!$C:$C,MATCH($F2350,リスト!$B:$B,0))),"")</f>
        <v/>
      </c>
      <c r="T2350" s="2" t="str">
        <f>IFERROR(IF($K2350="","",INDEX(リスト!$F:$F,MATCH($K2350,リスト!$E:$E,0))),"")</f>
        <v/>
      </c>
      <c r="U2350" s="2" t="str">
        <f>IF($B2350="","",RIGHT($G2350*1000+200+COUNTIF($G$2:$G2350,$G2350),9))</f>
        <v/>
      </c>
      <c r="V2350" s="2" t="str">
        <f>IF(OR($B2350="",設定!$I$15="",設定!$I$15="独立"),"",IF($M2350="","　－　",IF($L2350="",IF(設定!$I$15="所・名","　－　・"&amp;$M2350,IF(設定!$I$15="所/名","　－　 / "&amp;$M2350,IF(設定!$I$15="(所)名","(　－　) "&amp;$M2350,IF(設定!$I$15="名・所",$M2350&amp;"・　－　",IF(設定!$I$15="名/所",$M2350&amp;" / 　－　",IF(設定!$I$15="名(所)",$M2350&amp;"(　－　)")))))),IF(設定!$I$15="所・名",INDEX(リスト!$S$2:$S$48,MATCH($L2350,リスト!$R$2:$R$48,0))&amp;"・"&amp;$M2350,IF(設定!$I$15="所/名",INDEX(リスト!$S$2:$S$48,MATCH($L2350,リスト!$R$2:$R$48,0))&amp;" / "&amp;$M2350,IF(設定!$I$15="(所)名","("&amp;INDEX(リスト!$S$2:$S$48,MATCH($L2350,リスト!$R$2:$R$48,0))&amp;") "&amp;$M2350,IF(設定!$I$15="名・所",$M2350&amp;"・"&amp;INDEX(リスト!$S$2:$S$48,MATCH($L2350,リスト!$R$2:$R$48,0)),IF(設定!$I$15="名/所",$M2350&amp;" / "&amp;INDEX(リスト!$S$2:$S$48,MATCH($L2350,リスト!$R$2:$R$48,0)),IF(設定!$I$15="名(所)",$M2350&amp;" ("&amp;INDEX(リスト!$S$2:$S$48,MATCH($L2350,リスト!$R$2:$R$48,0))&amp;")")))))))))</f>
        <v/>
      </c>
    </row>
    <row r="2351" spans="15:22" x14ac:dyDescent="0.4">
      <c r="O2351" s="2" t="str">
        <f>IFERROR(IF($B2351="","",INDEX(所属情報!$E:$E,MATCH($A2351,所属情報!$A:$A,0))),"")</f>
        <v/>
      </c>
      <c r="P2351" s="2" t="str">
        <f t="shared" si="108"/>
        <v/>
      </c>
      <c r="Q2351" s="2" t="str">
        <f t="shared" si="109"/>
        <v/>
      </c>
      <c r="R2351" s="2" t="str">
        <f t="shared" si="110"/>
        <v/>
      </c>
      <c r="S2351" s="2" t="str">
        <f>IFERROR(IF($F2351="","",INDEX(リスト!$C:$C,MATCH($F2351,リスト!$B:$B,0))),"")</f>
        <v/>
      </c>
      <c r="T2351" s="2" t="str">
        <f>IFERROR(IF($K2351="","",INDEX(リスト!$F:$F,MATCH($K2351,リスト!$E:$E,0))),"")</f>
        <v/>
      </c>
      <c r="U2351" s="2" t="str">
        <f>IF($B2351="","",RIGHT($G2351*1000+200+COUNTIF($G$2:$G2351,$G2351),9))</f>
        <v/>
      </c>
      <c r="V2351" s="2" t="str">
        <f>IF(OR($B2351="",設定!$I$15="",設定!$I$15="独立"),"",IF($M2351="","　－　",IF($L2351="",IF(設定!$I$15="所・名","　－　・"&amp;$M2351,IF(設定!$I$15="所/名","　－　 / "&amp;$M2351,IF(設定!$I$15="(所)名","(　－　) "&amp;$M2351,IF(設定!$I$15="名・所",$M2351&amp;"・　－　",IF(設定!$I$15="名/所",$M2351&amp;" / 　－　",IF(設定!$I$15="名(所)",$M2351&amp;"(　－　)")))))),IF(設定!$I$15="所・名",INDEX(リスト!$S$2:$S$48,MATCH($L2351,リスト!$R$2:$R$48,0))&amp;"・"&amp;$M2351,IF(設定!$I$15="所/名",INDEX(リスト!$S$2:$S$48,MATCH($L2351,リスト!$R$2:$R$48,0))&amp;" / "&amp;$M2351,IF(設定!$I$15="(所)名","("&amp;INDEX(リスト!$S$2:$S$48,MATCH($L2351,リスト!$R$2:$R$48,0))&amp;") "&amp;$M2351,IF(設定!$I$15="名・所",$M2351&amp;"・"&amp;INDEX(リスト!$S$2:$S$48,MATCH($L2351,リスト!$R$2:$R$48,0)),IF(設定!$I$15="名/所",$M2351&amp;" / "&amp;INDEX(リスト!$S$2:$S$48,MATCH($L2351,リスト!$R$2:$R$48,0)),IF(設定!$I$15="名(所)",$M2351&amp;" ("&amp;INDEX(リスト!$S$2:$S$48,MATCH($L2351,リスト!$R$2:$R$48,0))&amp;")")))))))))</f>
        <v/>
      </c>
    </row>
    <row r="2352" spans="15:22" x14ac:dyDescent="0.4">
      <c r="O2352" s="2" t="str">
        <f>IFERROR(IF($B2352="","",INDEX(所属情報!$E:$E,MATCH($A2352,所属情報!$A:$A,0))),"")</f>
        <v/>
      </c>
      <c r="P2352" s="2" t="str">
        <f t="shared" si="108"/>
        <v/>
      </c>
      <c r="Q2352" s="2" t="str">
        <f t="shared" si="109"/>
        <v/>
      </c>
      <c r="R2352" s="2" t="str">
        <f t="shared" si="110"/>
        <v/>
      </c>
      <c r="S2352" s="2" t="str">
        <f>IFERROR(IF($F2352="","",INDEX(リスト!$C:$C,MATCH($F2352,リスト!$B:$B,0))),"")</f>
        <v/>
      </c>
      <c r="T2352" s="2" t="str">
        <f>IFERROR(IF($K2352="","",INDEX(リスト!$F:$F,MATCH($K2352,リスト!$E:$E,0))),"")</f>
        <v/>
      </c>
      <c r="U2352" s="2" t="str">
        <f>IF($B2352="","",RIGHT($G2352*1000+200+COUNTIF($G$2:$G2352,$G2352),9))</f>
        <v/>
      </c>
      <c r="V2352" s="2" t="str">
        <f>IF(OR($B2352="",設定!$I$15="",設定!$I$15="独立"),"",IF($M2352="","　－　",IF($L2352="",IF(設定!$I$15="所・名","　－　・"&amp;$M2352,IF(設定!$I$15="所/名","　－　 / "&amp;$M2352,IF(設定!$I$15="(所)名","(　－　) "&amp;$M2352,IF(設定!$I$15="名・所",$M2352&amp;"・　－　",IF(設定!$I$15="名/所",$M2352&amp;" / 　－　",IF(設定!$I$15="名(所)",$M2352&amp;"(　－　)")))))),IF(設定!$I$15="所・名",INDEX(リスト!$S$2:$S$48,MATCH($L2352,リスト!$R$2:$R$48,0))&amp;"・"&amp;$M2352,IF(設定!$I$15="所/名",INDEX(リスト!$S$2:$S$48,MATCH($L2352,リスト!$R$2:$R$48,0))&amp;" / "&amp;$M2352,IF(設定!$I$15="(所)名","("&amp;INDEX(リスト!$S$2:$S$48,MATCH($L2352,リスト!$R$2:$R$48,0))&amp;") "&amp;$M2352,IF(設定!$I$15="名・所",$M2352&amp;"・"&amp;INDEX(リスト!$S$2:$S$48,MATCH($L2352,リスト!$R$2:$R$48,0)),IF(設定!$I$15="名/所",$M2352&amp;" / "&amp;INDEX(リスト!$S$2:$S$48,MATCH($L2352,リスト!$R$2:$R$48,0)),IF(設定!$I$15="名(所)",$M2352&amp;" ("&amp;INDEX(リスト!$S$2:$S$48,MATCH($L2352,リスト!$R$2:$R$48,0))&amp;")")))))))))</f>
        <v/>
      </c>
    </row>
    <row r="2353" spans="15:22" x14ac:dyDescent="0.4">
      <c r="O2353" s="2" t="str">
        <f>IFERROR(IF($B2353="","",INDEX(所属情報!$E:$E,MATCH($A2353,所属情報!$A:$A,0))),"")</f>
        <v/>
      </c>
      <c r="P2353" s="2" t="str">
        <f t="shared" si="108"/>
        <v/>
      </c>
      <c r="Q2353" s="2" t="str">
        <f t="shared" si="109"/>
        <v/>
      </c>
      <c r="R2353" s="2" t="str">
        <f t="shared" si="110"/>
        <v/>
      </c>
      <c r="S2353" s="2" t="str">
        <f>IFERROR(IF($F2353="","",INDEX(リスト!$C:$C,MATCH($F2353,リスト!$B:$B,0))),"")</f>
        <v/>
      </c>
      <c r="T2353" s="2" t="str">
        <f>IFERROR(IF($K2353="","",INDEX(リスト!$F:$F,MATCH($K2353,リスト!$E:$E,0))),"")</f>
        <v/>
      </c>
      <c r="U2353" s="2" t="str">
        <f>IF($B2353="","",RIGHT($G2353*1000+200+COUNTIF($G$2:$G2353,$G2353),9))</f>
        <v/>
      </c>
      <c r="V2353" s="2" t="str">
        <f>IF(OR($B2353="",設定!$I$15="",設定!$I$15="独立"),"",IF($M2353="","　－　",IF($L2353="",IF(設定!$I$15="所・名","　－　・"&amp;$M2353,IF(設定!$I$15="所/名","　－　 / "&amp;$M2353,IF(設定!$I$15="(所)名","(　－　) "&amp;$M2353,IF(設定!$I$15="名・所",$M2353&amp;"・　－　",IF(設定!$I$15="名/所",$M2353&amp;" / 　－　",IF(設定!$I$15="名(所)",$M2353&amp;"(　－　)")))))),IF(設定!$I$15="所・名",INDEX(リスト!$S$2:$S$48,MATCH($L2353,リスト!$R$2:$R$48,0))&amp;"・"&amp;$M2353,IF(設定!$I$15="所/名",INDEX(リスト!$S$2:$S$48,MATCH($L2353,リスト!$R$2:$R$48,0))&amp;" / "&amp;$M2353,IF(設定!$I$15="(所)名","("&amp;INDEX(リスト!$S$2:$S$48,MATCH($L2353,リスト!$R$2:$R$48,0))&amp;") "&amp;$M2353,IF(設定!$I$15="名・所",$M2353&amp;"・"&amp;INDEX(リスト!$S$2:$S$48,MATCH($L2353,リスト!$R$2:$R$48,0)),IF(設定!$I$15="名/所",$M2353&amp;" / "&amp;INDEX(リスト!$S$2:$S$48,MATCH($L2353,リスト!$R$2:$R$48,0)),IF(設定!$I$15="名(所)",$M2353&amp;" ("&amp;INDEX(リスト!$S$2:$S$48,MATCH($L2353,リスト!$R$2:$R$48,0))&amp;")")))))))))</f>
        <v/>
      </c>
    </row>
    <row r="2354" spans="15:22" x14ac:dyDescent="0.4">
      <c r="O2354" s="2" t="str">
        <f>IFERROR(IF($B2354="","",INDEX(所属情報!$E:$E,MATCH($A2354,所属情報!$A:$A,0))),"")</f>
        <v/>
      </c>
      <c r="P2354" s="2" t="str">
        <f t="shared" si="108"/>
        <v/>
      </c>
      <c r="Q2354" s="2" t="str">
        <f t="shared" si="109"/>
        <v/>
      </c>
      <c r="R2354" s="2" t="str">
        <f t="shared" si="110"/>
        <v/>
      </c>
      <c r="S2354" s="2" t="str">
        <f>IFERROR(IF($F2354="","",INDEX(リスト!$C:$C,MATCH($F2354,リスト!$B:$B,0))),"")</f>
        <v/>
      </c>
      <c r="T2354" s="2" t="str">
        <f>IFERROR(IF($K2354="","",INDEX(リスト!$F:$F,MATCH($K2354,リスト!$E:$E,0))),"")</f>
        <v/>
      </c>
      <c r="U2354" s="2" t="str">
        <f>IF($B2354="","",RIGHT($G2354*1000+200+COUNTIF($G$2:$G2354,$G2354),9))</f>
        <v/>
      </c>
      <c r="V2354" s="2" t="str">
        <f>IF(OR($B2354="",設定!$I$15="",設定!$I$15="独立"),"",IF($M2354="","　－　",IF($L2354="",IF(設定!$I$15="所・名","　－　・"&amp;$M2354,IF(設定!$I$15="所/名","　－　 / "&amp;$M2354,IF(設定!$I$15="(所)名","(　－　) "&amp;$M2354,IF(設定!$I$15="名・所",$M2354&amp;"・　－　",IF(設定!$I$15="名/所",$M2354&amp;" / 　－　",IF(設定!$I$15="名(所)",$M2354&amp;"(　－　)")))))),IF(設定!$I$15="所・名",INDEX(リスト!$S$2:$S$48,MATCH($L2354,リスト!$R$2:$R$48,0))&amp;"・"&amp;$M2354,IF(設定!$I$15="所/名",INDEX(リスト!$S$2:$S$48,MATCH($L2354,リスト!$R$2:$R$48,0))&amp;" / "&amp;$M2354,IF(設定!$I$15="(所)名","("&amp;INDEX(リスト!$S$2:$S$48,MATCH($L2354,リスト!$R$2:$R$48,0))&amp;") "&amp;$M2354,IF(設定!$I$15="名・所",$M2354&amp;"・"&amp;INDEX(リスト!$S$2:$S$48,MATCH($L2354,リスト!$R$2:$R$48,0)),IF(設定!$I$15="名/所",$M2354&amp;" / "&amp;INDEX(リスト!$S$2:$S$48,MATCH($L2354,リスト!$R$2:$R$48,0)),IF(設定!$I$15="名(所)",$M2354&amp;" ("&amp;INDEX(リスト!$S$2:$S$48,MATCH($L2354,リスト!$R$2:$R$48,0))&amp;")")))))))))</f>
        <v/>
      </c>
    </row>
    <row r="2355" spans="15:22" x14ac:dyDescent="0.4">
      <c r="O2355" s="2" t="str">
        <f>IFERROR(IF($B2355="","",INDEX(所属情報!$E:$E,MATCH($A2355,所属情報!$A:$A,0))),"")</f>
        <v/>
      </c>
      <c r="P2355" s="2" t="str">
        <f t="shared" si="108"/>
        <v/>
      </c>
      <c r="Q2355" s="2" t="str">
        <f t="shared" si="109"/>
        <v/>
      </c>
      <c r="R2355" s="2" t="str">
        <f t="shared" si="110"/>
        <v/>
      </c>
      <c r="S2355" s="2" t="str">
        <f>IFERROR(IF($F2355="","",INDEX(リスト!$C:$C,MATCH($F2355,リスト!$B:$B,0))),"")</f>
        <v/>
      </c>
      <c r="T2355" s="2" t="str">
        <f>IFERROR(IF($K2355="","",INDEX(リスト!$F:$F,MATCH($K2355,リスト!$E:$E,0))),"")</f>
        <v/>
      </c>
      <c r="U2355" s="2" t="str">
        <f>IF($B2355="","",RIGHT($G2355*1000+200+COUNTIF($G$2:$G2355,$G2355),9))</f>
        <v/>
      </c>
      <c r="V2355" s="2" t="str">
        <f>IF(OR($B2355="",設定!$I$15="",設定!$I$15="独立"),"",IF($M2355="","　－　",IF($L2355="",IF(設定!$I$15="所・名","　－　・"&amp;$M2355,IF(設定!$I$15="所/名","　－　 / "&amp;$M2355,IF(設定!$I$15="(所)名","(　－　) "&amp;$M2355,IF(設定!$I$15="名・所",$M2355&amp;"・　－　",IF(設定!$I$15="名/所",$M2355&amp;" / 　－　",IF(設定!$I$15="名(所)",$M2355&amp;"(　－　)")))))),IF(設定!$I$15="所・名",INDEX(リスト!$S$2:$S$48,MATCH($L2355,リスト!$R$2:$R$48,0))&amp;"・"&amp;$M2355,IF(設定!$I$15="所/名",INDEX(リスト!$S$2:$S$48,MATCH($L2355,リスト!$R$2:$R$48,0))&amp;" / "&amp;$M2355,IF(設定!$I$15="(所)名","("&amp;INDEX(リスト!$S$2:$S$48,MATCH($L2355,リスト!$R$2:$R$48,0))&amp;") "&amp;$M2355,IF(設定!$I$15="名・所",$M2355&amp;"・"&amp;INDEX(リスト!$S$2:$S$48,MATCH($L2355,リスト!$R$2:$R$48,0)),IF(設定!$I$15="名/所",$M2355&amp;" / "&amp;INDEX(リスト!$S$2:$S$48,MATCH($L2355,リスト!$R$2:$R$48,0)),IF(設定!$I$15="名(所)",$M2355&amp;" ("&amp;INDEX(リスト!$S$2:$S$48,MATCH($L2355,リスト!$R$2:$R$48,0))&amp;")")))))))))</f>
        <v/>
      </c>
    </row>
    <row r="2356" spans="15:22" x14ac:dyDescent="0.4">
      <c r="O2356" s="2" t="str">
        <f>IFERROR(IF($B2356="","",INDEX(所属情報!$E:$E,MATCH($A2356,所属情報!$A:$A,0))),"")</f>
        <v/>
      </c>
      <c r="P2356" s="2" t="str">
        <f t="shared" si="108"/>
        <v/>
      </c>
      <c r="Q2356" s="2" t="str">
        <f t="shared" si="109"/>
        <v/>
      </c>
      <c r="R2356" s="2" t="str">
        <f t="shared" si="110"/>
        <v/>
      </c>
      <c r="S2356" s="2" t="str">
        <f>IFERROR(IF($F2356="","",INDEX(リスト!$C:$C,MATCH($F2356,リスト!$B:$B,0))),"")</f>
        <v/>
      </c>
      <c r="T2356" s="2" t="str">
        <f>IFERROR(IF($K2356="","",INDEX(リスト!$F:$F,MATCH($K2356,リスト!$E:$E,0))),"")</f>
        <v/>
      </c>
      <c r="U2356" s="2" t="str">
        <f>IF($B2356="","",RIGHT($G2356*1000+200+COUNTIF($G$2:$G2356,$G2356),9))</f>
        <v/>
      </c>
      <c r="V2356" s="2" t="str">
        <f>IF(OR($B2356="",設定!$I$15="",設定!$I$15="独立"),"",IF($M2356="","　－　",IF($L2356="",IF(設定!$I$15="所・名","　－　・"&amp;$M2356,IF(設定!$I$15="所/名","　－　 / "&amp;$M2356,IF(設定!$I$15="(所)名","(　－　) "&amp;$M2356,IF(設定!$I$15="名・所",$M2356&amp;"・　－　",IF(設定!$I$15="名/所",$M2356&amp;" / 　－　",IF(設定!$I$15="名(所)",$M2356&amp;"(　－　)")))))),IF(設定!$I$15="所・名",INDEX(リスト!$S$2:$S$48,MATCH($L2356,リスト!$R$2:$R$48,0))&amp;"・"&amp;$M2356,IF(設定!$I$15="所/名",INDEX(リスト!$S$2:$S$48,MATCH($L2356,リスト!$R$2:$R$48,0))&amp;" / "&amp;$M2356,IF(設定!$I$15="(所)名","("&amp;INDEX(リスト!$S$2:$S$48,MATCH($L2356,リスト!$R$2:$R$48,0))&amp;") "&amp;$M2356,IF(設定!$I$15="名・所",$M2356&amp;"・"&amp;INDEX(リスト!$S$2:$S$48,MATCH($L2356,リスト!$R$2:$R$48,0)),IF(設定!$I$15="名/所",$M2356&amp;" / "&amp;INDEX(リスト!$S$2:$S$48,MATCH($L2356,リスト!$R$2:$R$48,0)),IF(設定!$I$15="名(所)",$M2356&amp;" ("&amp;INDEX(リスト!$S$2:$S$48,MATCH($L2356,リスト!$R$2:$R$48,0))&amp;")")))))))))</f>
        <v/>
      </c>
    </row>
    <row r="2357" spans="15:22" x14ac:dyDescent="0.4">
      <c r="O2357" s="2" t="str">
        <f>IFERROR(IF($B2357="","",INDEX(所属情報!$E:$E,MATCH($A2357,所属情報!$A:$A,0))),"")</f>
        <v/>
      </c>
      <c r="P2357" s="2" t="str">
        <f t="shared" si="108"/>
        <v/>
      </c>
      <c r="Q2357" s="2" t="str">
        <f t="shared" si="109"/>
        <v/>
      </c>
      <c r="R2357" s="2" t="str">
        <f t="shared" si="110"/>
        <v/>
      </c>
      <c r="S2357" s="2" t="str">
        <f>IFERROR(IF($F2357="","",INDEX(リスト!$C:$C,MATCH($F2357,リスト!$B:$B,0))),"")</f>
        <v/>
      </c>
      <c r="T2357" s="2" t="str">
        <f>IFERROR(IF($K2357="","",INDEX(リスト!$F:$F,MATCH($K2357,リスト!$E:$E,0))),"")</f>
        <v/>
      </c>
      <c r="U2357" s="2" t="str">
        <f>IF($B2357="","",RIGHT($G2357*1000+200+COUNTIF($G$2:$G2357,$G2357),9))</f>
        <v/>
      </c>
      <c r="V2357" s="2" t="str">
        <f>IF(OR($B2357="",設定!$I$15="",設定!$I$15="独立"),"",IF($M2357="","　－　",IF($L2357="",IF(設定!$I$15="所・名","　－　・"&amp;$M2357,IF(設定!$I$15="所/名","　－　 / "&amp;$M2357,IF(設定!$I$15="(所)名","(　－　) "&amp;$M2357,IF(設定!$I$15="名・所",$M2357&amp;"・　－　",IF(設定!$I$15="名/所",$M2357&amp;" / 　－　",IF(設定!$I$15="名(所)",$M2357&amp;"(　－　)")))))),IF(設定!$I$15="所・名",INDEX(リスト!$S$2:$S$48,MATCH($L2357,リスト!$R$2:$R$48,0))&amp;"・"&amp;$M2357,IF(設定!$I$15="所/名",INDEX(リスト!$S$2:$S$48,MATCH($L2357,リスト!$R$2:$R$48,0))&amp;" / "&amp;$M2357,IF(設定!$I$15="(所)名","("&amp;INDEX(リスト!$S$2:$S$48,MATCH($L2357,リスト!$R$2:$R$48,0))&amp;") "&amp;$M2357,IF(設定!$I$15="名・所",$M2357&amp;"・"&amp;INDEX(リスト!$S$2:$S$48,MATCH($L2357,リスト!$R$2:$R$48,0)),IF(設定!$I$15="名/所",$M2357&amp;" / "&amp;INDEX(リスト!$S$2:$S$48,MATCH($L2357,リスト!$R$2:$R$48,0)),IF(設定!$I$15="名(所)",$M2357&amp;" ("&amp;INDEX(リスト!$S$2:$S$48,MATCH($L2357,リスト!$R$2:$R$48,0))&amp;")")))))))))</f>
        <v/>
      </c>
    </row>
    <row r="2358" spans="15:22" x14ac:dyDescent="0.4">
      <c r="O2358" s="2" t="str">
        <f>IFERROR(IF($B2358="","",INDEX(所属情報!$E:$E,MATCH($A2358,所属情報!$A:$A,0))),"")</f>
        <v/>
      </c>
      <c r="P2358" s="2" t="str">
        <f t="shared" si="108"/>
        <v/>
      </c>
      <c r="Q2358" s="2" t="str">
        <f t="shared" si="109"/>
        <v/>
      </c>
      <c r="R2358" s="2" t="str">
        <f t="shared" si="110"/>
        <v/>
      </c>
      <c r="S2358" s="2" t="str">
        <f>IFERROR(IF($F2358="","",INDEX(リスト!$C:$C,MATCH($F2358,リスト!$B:$B,0))),"")</f>
        <v/>
      </c>
      <c r="T2358" s="2" t="str">
        <f>IFERROR(IF($K2358="","",INDEX(リスト!$F:$F,MATCH($K2358,リスト!$E:$E,0))),"")</f>
        <v/>
      </c>
      <c r="U2358" s="2" t="str">
        <f>IF($B2358="","",RIGHT($G2358*1000+200+COUNTIF($G$2:$G2358,$G2358),9))</f>
        <v/>
      </c>
      <c r="V2358" s="2" t="str">
        <f>IF(OR($B2358="",設定!$I$15="",設定!$I$15="独立"),"",IF($M2358="","　－　",IF($L2358="",IF(設定!$I$15="所・名","　－　・"&amp;$M2358,IF(設定!$I$15="所/名","　－　 / "&amp;$M2358,IF(設定!$I$15="(所)名","(　－　) "&amp;$M2358,IF(設定!$I$15="名・所",$M2358&amp;"・　－　",IF(設定!$I$15="名/所",$M2358&amp;" / 　－　",IF(設定!$I$15="名(所)",$M2358&amp;"(　－　)")))))),IF(設定!$I$15="所・名",INDEX(リスト!$S$2:$S$48,MATCH($L2358,リスト!$R$2:$R$48,0))&amp;"・"&amp;$M2358,IF(設定!$I$15="所/名",INDEX(リスト!$S$2:$S$48,MATCH($L2358,リスト!$R$2:$R$48,0))&amp;" / "&amp;$M2358,IF(設定!$I$15="(所)名","("&amp;INDEX(リスト!$S$2:$S$48,MATCH($L2358,リスト!$R$2:$R$48,0))&amp;") "&amp;$M2358,IF(設定!$I$15="名・所",$M2358&amp;"・"&amp;INDEX(リスト!$S$2:$S$48,MATCH($L2358,リスト!$R$2:$R$48,0)),IF(設定!$I$15="名/所",$M2358&amp;" / "&amp;INDEX(リスト!$S$2:$S$48,MATCH($L2358,リスト!$R$2:$R$48,0)),IF(設定!$I$15="名(所)",$M2358&amp;" ("&amp;INDEX(リスト!$S$2:$S$48,MATCH($L2358,リスト!$R$2:$R$48,0))&amp;")")))))))))</f>
        <v/>
      </c>
    </row>
    <row r="2359" spans="15:22" x14ac:dyDescent="0.4">
      <c r="O2359" s="2" t="str">
        <f>IFERROR(IF($B2359="","",INDEX(所属情報!$E:$E,MATCH($A2359,所属情報!$A:$A,0))),"")</f>
        <v/>
      </c>
      <c r="P2359" s="2" t="str">
        <f t="shared" si="108"/>
        <v/>
      </c>
      <c r="Q2359" s="2" t="str">
        <f t="shared" si="109"/>
        <v/>
      </c>
      <c r="R2359" s="2" t="str">
        <f t="shared" si="110"/>
        <v/>
      </c>
      <c r="S2359" s="2" t="str">
        <f>IFERROR(IF($F2359="","",INDEX(リスト!$C:$C,MATCH($F2359,リスト!$B:$B,0))),"")</f>
        <v/>
      </c>
      <c r="T2359" s="2" t="str">
        <f>IFERROR(IF($K2359="","",INDEX(リスト!$F:$F,MATCH($K2359,リスト!$E:$E,0))),"")</f>
        <v/>
      </c>
      <c r="U2359" s="2" t="str">
        <f>IF($B2359="","",RIGHT($G2359*1000+200+COUNTIF($G$2:$G2359,$G2359),9))</f>
        <v/>
      </c>
      <c r="V2359" s="2" t="str">
        <f>IF(OR($B2359="",設定!$I$15="",設定!$I$15="独立"),"",IF($M2359="","　－　",IF($L2359="",IF(設定!$I$15="所・名","　－　・"&amp;$M2359,IF(設定!$I$15="所/名","　－　 / "&amp;$M2359,IF(設定!$I$15="(所)名","(　－　) "&amp;$M2359,IF(設定!$I$15="名・所",$M2359&amp;"・　－　",IF(設定!$I$15="名/所",$M2359&amp;" / 　－　",IF(設定!$I$15="名(所)",$M2359&amp;"(　－　)")))))),IF(設定!$I$15="所・名",INDEX(リスト!$S$2:$S$48,MATCH($L2359,リスト!$R$2:$R$48,0))&amp;"・"&amp;$M2359,IF(設定!$I$15="所/名",INDEX(リスト!$S$2:$S$48,MATCH($L2359,リスト!$R$2:$R$48,0))&amp;" / "&amp;$M2359,IF(設定!$I$15="(所)名","("&amp;INDEX(リスト!$S$2:$S$48,MATCH($L2359,リスト!$R$2:$R$48,0))&amp;") "&amp;$M2359,IF(設定!$I$15="名・所",$M2359&amp;"・"&amp;INDEX(リスト!$S$2:$S$48,MATCH($L2359,リスト!$R$2:$R$48,0)),IF(設定!$I$15="名/所",$M2359&amp;" / "&amp;INDEX(リスト!$S$2:$S$48,MATCH($L2359,リスト!$R$2:$R$48,0)),IF(設定!$I$15="名(所)",$M2359&amp;" ("&amp;INDEX(リスト!$S$2:$S$48,MATCH($L2359,リスト!$R$2:$R$48,0))&amp;")")))))))))</f>
        <v/>
      </c>
    </row>
    <row r="2360" spans="15:22" x14ac:dyDescent="0.4">
      <c r="O2360" s="2" t="str">
        <f>IFERROR(IF($B2360="","",INDEX(所属情報!$E:$E,MATCH($A2360,所属情報!$A:$A,0))),"")</f>
        <v/>
      </c>
      <c r="P2360" s="2" t="str">
        <f t="shared" si="108"/>
        <v/>
      </c>
      <c r="Q2360" s="2" t="str">
        <f t="shared" si="109"/>
        <v/>
      </c>
      <c r="R2360" s="2" t="str">
        <f t="shared" si="110"/>
        <v/>
      </c>
      <c r="S2360" s="2" t="str">
        <f>IFERROR(IF($F2360="","",INDEX(リスト!$C:$C,MATCH($F2360,リスト!$B:$B,0))),"")</f>
        <v/>
      </c>
      <c r="T2360" s="2" t="str">
        <f>IFERROR(IF($K2360="","",INDEX(リスト!$F:$F,MATCH($K2360,リスト!$E:$E,0))),"")</f>
        <v/>
      </c>
      <c r="U2360" s="2" t="str">
        <f>IF($B2360="","",RIGHT($G2360*1000+200+COUNTIF($G$2:$G2360,$G2360),9))</f>
        <v/>
      </c>
      <c r="V2360" s="2" t="str">
        <f>IF(OR($B2360="",設定!$I$15="",設定!$I$15="独立"),"",IF($M2360="","　－　",IF($L2360="",IF(設定!$I$15="所・名","　－　・"&amp;$M2360,IF(設定!$I$15="所/名","　－　 / "&amp;$M2360,IF(設定!$I$15="(所)名","(　－　) "&amp;$M2360,IF(設定!$I$15="名・所",$M2360&amp;"・　－　",IF(設定!$I$15="名/所",$M2360&amp;" / 　－　",IF(設定!$I$15="名(所)",$M2360&amp;"(　－　)")))))),IF(設定!$I$15="所・名",INDEX(リスト!$S$2:$S$48,MATCH($L2360,リスト!$R$2:$R$48,0))&amp;"・"&amp;$M2360,IF(設定!$I$15="所/名",INDEX(リスト!$S$2:$S$48,MATCH($L2360,リスト!$R$2:$R$48,0))&amp;" / "&amp;$M2360,IF(設定!$I$15="(所)名","("&amp;INDEX(リスト!$S$2:$S$48,MATCH($L2360,リスト!$R$2:$R$48,0))&amp;") "&amp;$M2360,IF(設定!$I$15="名・所",$M2360&amp;"・"&amp;INDEX(リスト!$S$2:$S$48,MATCH($L2360,リスト!$R$2:$R$48,0)),IF(設定!$I$15="名/所",$M2360&amp;" / "&amp;INDEX(リスト!$S$2:$S$48,MATCH($L2360,リスト!$R$2:$R$48,0)),IF(設定!$I$15="名(所)",$M2360&amp;" ("&amp;INDEX(リスト!$S$2:$S$48,MATCH($L2360,リスト!$R$2:$R$48,0))&amp;")")))))))))</f>
        <v/>
      </c>
    </row>
    <row r="2361" spans="15:22" x14ac:dyDescent="0.4">
      <c r="O2361" s="2" t="str">
        <f>IFERROR(IF($B2361="","",INDEX(所属情報!$E:$E,MATCH($A2361,所属情報!$A:$A,0))),"")</f>
        <v/>
      </c>
      <c r="P2361" s="2" t="str">
        <f t="shared" si="108"/>
        <v/>
      </c>
      <c r="Q2361" s="2" t="str">
        <f t="shared" si="109"/>
        <v/>
      </c>
      <c r="R2361" s="2" t="str">
        <f t="shared" si="110"/>
        <v/>
      </c>
      <c r="S2361" s="2" t="str">
        <f>IFERROR(IF($F2361="","",INDEX(リスト!$C:$C,MATCH($F2361,リスト!$B:$B,0))),"")</f>
        <v/>
      </c>
      <c r="T2361" s="2" t="str">
        <f>IFERROR(IF($K2361="","",INDEX(リスト!$F:$F,MATCH($K2361,リスト!$E:$E,0))),"")</f>
        <v/>
      </c>
      <c r="U2361" s="2" t="str">
        <f>IF($B2361="","",RIGHT($G2361*1000+200+COUNTIF($G$2:$G2361,$G2361),9))</f>
        <v/>
      </c>
      <c r="V2361" s="2" t="str">
        <f>IF(OR($B2361="",設定!$I$15="",設定!$I$15="独立"),"",IF($M2361="","　－　",IF($L2361="",IF(設定!$I$15="所・名","　－　・"&amp;$M2361,IF(設定!$I$15="所/名","　－　 / "&amp;$M2361,IF(設定!$I$15="(所)名","(　－　) "&amp;$M2361,IF(設定!$I$15="名・所",$M2361&amp;"・　－　",IF(設定!$I$15="名/所",$M2361&amp;" / 　－　",IF(設定!$I$15="名(所)",$M2361&amp;"(　－　)")))))),IF(設定!$I$15="所・名",INDEX(リスト!$S$2:$S$48,MATCH($L2361,リスト!$R$2:$R$48,0))&amp;"・"&amp;$M2361,IF(設定!$I$15="所/名",INDEX(リスト!$S$2:$S$48,MATCH($L2361,リスト!$R$2:$R$48,0))&amp;" / "&amp;$M2361,IF(設定!$I$15="(所)名","("&amp;INDEX(リスト!$S$2:$S$48,MATCH($L2361,リスト!$R$2:$R$48,0))&amp;") "&amp;$M2361,IF(設定!$I$15="名・所",$M2361&amp;"・"&amp;INDEX(リスト!$S$2:$S$48,MATCH($L2361,リスト!$R$2:$R$48,0)),IF(設定!$I$15="名/所",$M2361&amp;" / "&amp;INDEX(リスト!$S$2:$S$48,MATCH($L2361,リスト!$R$2:$R$48,0)),IF(設定!$I$15="名(所)",$M2361&amp;" ("&amp;INDEX(リスト!$S$2:$S$48,MATCH($L2361,リスト!$R$2:$R$48,0))&amp;")")))))))))</f>
        <v/>
      </c>
    </row>
    <row r="2362" spans="15:22" x14ac:dyDescent="0.4">
      <c r="O2362" s="2" t="str">
        <f>IFERROR(IF($B2362="","",INDEX(所属情報!$E:$E,MATCH($A2362,所属情報!$A:$A,0))),"")</f>
        <v/>
      </c>
      <c r="P2362" s="2" t="str">
        <f t="shared" si="108"/>
        <v/>
      </c>
      <c r="Q2362" s="2" t="str">
        <f t="shared" si="109"/>
        <v/>
      </c>
      <c r="R2362" s="2" t="str">
        <f t="shared" si="110"/>
        <v/>
      </c>
      <c r="S2362" s="2" t="str">
        <f>IFERROR(IF($F2362="","",INDEX(リスト!$C:$C,MATCH($F2362,リスト!$B:$B,0))),"")</f>
        <v/>
      </c>
      <c r="T2362" s="2" t="str">
        <f>IFERROR(IF($K2362="","",INDEX(リスト!$F:$F,MATCH($K2362,リスト!$E:$E,0))),"")</f>
        <v/>
      </c>
      <c r="U2362" s="2" t="str">
        <f>IF($B2362="","",RIGHT($G2362*1000+200+COUNTIF($G$2:$G2362,$G2362),9))</f>
        <v/>
      </c>
      <c r="V2362" s="2" t="str">
        <f>IF(OR($B2362="",設定!$I$15="",設定!$I$15="独立"),"",IF($M2362="","　－　",IF($L2362="",IF(設定!$I$15="所・名","　－　・"&amp;$M2362,IF(設定!$I$15="所/名","　－　 / "&amp;$M2362,IF(設定!$I$15="(所)名","(　－　) "&amp;$M2362,IF(設定!$I$15="名・所",$M2362&amp;"・　－　",IF(設定!$I$15="名/所",$M2362&amp;" / 　－　",IF(設定!$I$15="名(所)",$M2362&amp;"(　－　)")))))),IF(設定!$I$15="所・名",INDEX(リスト!$S$2:$S$48,MATCH($L2362,リスト!$R$2:$R$48,0))&amp;"・"&amp;$M2362,IF(設定!$I$15="所/名",INDEX(リスト!$S$2:$S$48,MATCH($L2362,リスト!$R$2:$R$48,0))&amp;" / "&amp;$M2362,IF(設定!$I$15="(所)名","("&amp;INDEX(リスト!$S$2:$S$48,MATCH($L2362,リスト!$R$2:$R$48,0))&amp;") "&amp;$M2362,IF(設定!$I$15="名・所",$M2362&amp;"・"&amp;INDEX(リスト!$S$2:$S$48,MATCH($L2362,リスト!$R$2:$R$48,0)),IF(設定!$I$15="名/所",$M2362&amp;" / "&amp;INDEX(リスト!$S$2:$S$48,MATCH($L2362,リスト!$R$2:$R$48,0)),IF(設定!$I$15="名(所)",$M2362&amp;" ("&amp;INDEX(リスト!$S$2:$S$48,MATCH($L2362,リスト!$R$2:$R$48,0))&amp;")")))))))))</f>
        <v/>
      </c>
    </row>
    <row r="2363" spans="15:22" x14ac:dyDescent="0.4">
      <c r="O2363" s="2" t="str">
        <f>IFERROR(IF($B2363="","",INDEX(所属情報!$E:$E,MATCH($A2363,所属情報!$A:$A,0))),"")</f>
        <v/>
      </c>
      <c r="P2363" s="2" t="str">
        <f t="shared" si="108"/>
        <v/>
      </c>
      <c r="Q2363" s="2" t="str">
        <f t="shared" si="109"/>
        <v/>
      </c>
      <c r="R2363" s="2" t="str">
        <f t="shared" si="110"/>
        <v/>
      </c>
      <c r="S2363" s="2" t="str">
        <f>IFERROR(IF($F2363="","",INDEX(リスト!$C:$C,MATCH($F2363,リスト!$B:$B,0))),"")</f>
        <v/>
      </c>
      <c r="T2363" s="2" t="str">
        <f>IFERROR(IF($K2363="","",INDEX(リスト!$F:$F,MATCH($K2363,リスト!$E:$E,0))),"")</f>
        <v/>
      </c>
      <c r="U2363" s="2" t="str">
        <f>IF($B2363="","",RIGHT($G2363*1000+200+COUNTIF($G$2:$G2363,$G2363),9))</f>
        <v/>
      </c>
      <c r="V2363" s="2" t="str">
        <f>IF(OR($B2363="",設定!$I$15="",設定!$I$15="独立"),"",IF($M2363="","　－　",IF($L2363="",IF(設定!$I$15="所・名","　－　・"&amp;$M2363,IF(設定!$I$15="所/名","　－　 / "&amp;$M2363,IF(設定!$I$15="(所)名","(　－　) "&amp;$M2363,IF(設定!$I$15="名・所",$M2363&amp;"・　－　",IF(設定!$I$15="名/所",$M2363&amp;" / 　－　",IF(設定!$I$15="名(所)",$M2363&amp;"(　－　)")))))),IF(設定!$I$15="所・名",INDEX(リスト!$S$2:$S$48,MATCH($L2363,リスト!$R$2:$R$48,0))&amp;"・"&amp;$M2363,IF(設定!$I$15="所/名",INDEX(リスト!$S$2:$S$48,MATCH($L2363,リスト!$R$2:$R$48,0))&amp;" / "&amp;$M2363,IF(設定!$I$15="(所)名","("&amp;INDEX(リスト!$S$2:$S$48,MATCH($L2363,リスト!$R$2:$R$48,0))&amp;") "&amp;$M2363,IF(設定!$I$15="名・所",$M2363&amp;"・"&amp;INDEX(リスト!$S$2:$S$48,MATCH($L2363,リスト!$R$2:$R$48,0)),IF(設定!$I$15="名/所",$M2363&amp;" / "&amp;INDEX(リスト!$S$2:$S$48,MATCH($L2363,リスト!$R$2:$R$48,0)),IF(設定!$I$15="名(所)",$M2363&amp;" ("&amp;INDEX(リスト!$S$2:$S$48,MATCH($L2363,リスト!$R$2:$R$48,0))&amp;")")))))))))</f>
        <v/>
      </c>
    </row>
    <row r="2364" spans="15:22" x14ac:dyDescent="0.4">
      <c r="O2364" s="2" t="str">
        <f>IFERROR(IF($B2364="","",INDEX(所属情報!$E:$E,MATCH($A2364,所属情報!$A:$A,0))),"")</f>
        <v/>
      </c>
      <c r="P2364" s="2" t="str">
        <f t="shared" si="108"/>
        <v/>
      </c>
      <c r="Q2364" s="2" t="str">
        <f t="shared" si="109"/>
        <v/>
      </c>
      <c r="R2364" s="2" t="str">
        <f t="shared" si="110"/>
        <v/>
      </c>
      <c r="S2364" s="2" t="str">
        <f>IFERROR(IF($F2364="","",INDEX(リスト!$C:$C,MATCH($F2364,リスト!$B:$B,0))),"")</f>
        <v/>
      </c>
      <c r="T2364" s="2" t="str">
        <f>IFERROR(IF($K2364="","",INDEX(リスト!$F:$F,MATCH($K2364,リスト!$E:$E,0))),"")</f>
        <v/>
      </c>
      <c r="U2364" s="2" t="str">
        <f>IF($B2364="","",RIGHT($G2364*1000+200+COUNTIF($G$2:$G2364,$G2364),9))</f>
        <v/>
      </c>
      <c r="V2364" s="2" t="str">
        <f>IF(OR($B2364="",設定!$I$15="",設定!$I$15="独立"),"",IF($M2364="","　－　",IF($L2364="",IF(設定!$I$15="所・名","　－　・"&amp;$M2364,IF(設定!$I$15="所/名","　－　 / "&amp;$M2364,IF(設定!$I$15="(所)名","(　－　) "&amp;$M2364,IF(設定!$I$15="名・所",$M2364&amp;"・　－　",IF(設定!$I$15="名/所",$M2364&amp;" / 　－　",IF(設定!$I$15="名(所)",$M2364&amp;"(　－　)")))))),IF(設定!$I$15="所・名",INDEX(リスト!$S$2:$S$48,MATCH($L2364,リスト!$R$2:$R$48,0))&amp;"・"&amp;$M2364,IF(設定!$I$15="所/名",INDEX(リスト!$S$2:$S$48,MATCH($L2364,リスト!$R$2:$R$48,0))&amp;" / "&amp;$M2364,IF(設定!$I$15="(所)名","("&amp;INDEX(リスト!$S$2:$S$48,MATCH($L2364,リスト!$R$2:$R$48,0))&amp;") "&amp;$M2364,IF(設定!$I$15="名・所",$M2364&amp;"・"&amp;INDEX(リスト!$S$2:$S$48,MATCH($L2364,リスト!$R$2:$R$48,0)),IF(設定!$I$15="名/所",$M2364&amp;" / "&amp;INDEX(リスト!$S$2:$S$48,MATCH($L2364,リスト!$R$2:$R$48,0)),IF(設定!$I$15="名(所)",$M2364&amp;" ("&amp;INDEX(リスト!$S$2:$S$48,MATCH($L2364,リスト!$R$2:$R$48,0))&amp;")")))))))))</f>
        <v/>
      </c>
    </row>
    <row r="2365" spans="15:22" x14ac:dyDescent="0.4">
      <c r="O2365" s="2" t="str">
        <f>IFERROR(IF($B2365="","",INDEX(所属情報!$E:$E,MATCH($A2365,所属情報!$A:$A,0))),"")</f>
        <v/>
      </c>
      <c r="P2365" s="2" t="str">
        <f t="shared" si="108"/>
        <v/>
      </c>
      <c r="Q2365" s="2" t="str">
        <f t="shared" si="109"/>
        <v/>
      </c>
      <c r="R2365" s="2" t="str">
        <f t="shared" si="110"/>
        <v/>
      </c>
      <c r="S2365" s="2" t="str">
        <f>IFERROR(IF($F2365="","",INDEX(リスト!$C:$C,MATCH($F2365,リスト!$B:$B,0))),"")</f>
        <v/>
      </c>
      <c r="T2365" s="2" t="str">
        <f>IFERROR(IF($K2365="","",INDEX(リスト!$F:$F,MATCH($K2365,リスト!$E:$E,0))),"")</f>
        <v/>
      </c>
      <c r="U2365" s="2" t="str">
        <f>IF($B2365="","",RIGHT($G2365*1000+200+COUNTIF($G$2:$G2365,$G2365),9))</f>
        <v/>
      </c>
      <c r="V2365" s="2" t="str">
        <f>IF(OR($B2365="",設定!$I$15="",設定!$I$15="独立"),"",IF($M2365="","　－　",IF($L2365="",IF(設定!$I$15="所・名","　－　・"&amp;$M2365,IF(設定!$I$15="所/名","　－　 / "&amp;$M2365,IF(設定!$I$15="(所)名","(　－　) "&amp;$M2365,IF(設定!$I$15="名・所",$M2365&amp;"・　－　",IF(設定!$I$15="名/所",$M2365&amp;" / 　－　",IF(設定!$I$15="名(所)",$M2365&amp;"(　－　)")))))),IF(設定!$I$15="所・名",INDEX(リスト!$S$2:$S$48,MATCH($L2365,リスト!$R$2:$R$48,0))&amp;"・"&amp;$M2365,IF(設定!$I$15="所/名",INDEX(リスト!$S$2:$S$48,MATCH($L2365,リスト!$R$2:$R$48,0))&amp;" / "&amp;$M2365,IF(設定!$I$15="(所)名","("&amp;INDEX(リスト!$S$2:$S$48,MATCH($L2365,リスト!$R$2:$R$48,0))&amp;") "&amp;$M2365,IF(設定!$I$15="名・所",$M2365&amp;"・"&amp;INDEX(リスト!$S$2:$S$48,MATCH($L2365,リスト!$R$2:$R$48,0)),IF(設定!$I$15="名/所",$M2365&amp;" / "&amp;INDEX(リスト!$S$2:$S$48,MATCH($L2365,リスト!$R$2:$R$48,0)),IF(設定!$I$15="名(所)",$M2365&amp;" ("&amp;INDEX(リスト!$S$2:$S$48,MATCH($L2365,リスト!$R$2:$R$48,0))&amp;")")))))))))</f>
        <v/>
      </c>
    </row>
    <row r="2366" spans="15:22" x14ac:dyDescent="0.4">
      <c r="O2366" s="2" t="str">
        <f>IFERROR(IF($B2366="","",INDEX(所属情報!$E:$E,MATCH($A2366,所属情報!$A:$A,0))),"")</f>
        <v/>
      </c>
      <c r="P2366" s="2" t="str">
        <f t="shared" si="108"/>
        <v/>
      </c>
      <c r="Q2366" s="2" t="str">
        <f t="shared" si="109"/>
        <v/>
      </c>
      <c r="R2366" s="2" t="str">
        <f t="shared" si="110"/>
        <v/>
      </c>
      <c r="S2366" s="2" t="str">
        <f>IFERROR(IF($F2366="","",INDEX(リスト!$C:$C,MATCH($F2366,リスト!$B:$B,0))),"")</f>
        <v/>
      </c>
      <c r="T2366" s="2" t="str">
        <f>IFERROR(IF($K2366="","",INDEX(リスト!$F:$F,MATCH($K2366,リスト!$E:$E,0))),"")</f>
        <v/>
      </c>
      <c r="U2366" s="2" t="str">
        <f>IF($B2366="","",RIGHT($G2366*1000+200+COUNTIF($G$2:$G2366,$G2366),9))</f>
        <v/>
      </c>
      <c r="V2366" s="2" t="str">
        <f>IF(OR($B2366="",設定!$I$15="",設定!$I$15="独立"),"",IF($M2366="","　－　",IF($L2366="",IF(設定!$I$15="所・名","　－　・"&amp;$M2366,IF(設定!$I$15="所/名","　－　 / "&amp;$M2366,IF(設定!$I$15="(所)名","(　－　) "&amp;$M2366,IF(設定!$I$15="名・所",$M2366&amp;"・　－　",IF(設定!$I$15="名/所",$M2366&amp;" / 　－　",IF(設定!$I$15="名(所)",$M2366&amp;"(　－　)")))))),IF(設定!$I$15="所・名",INDEX(リスト!$S$2:$S$48,MATCH($L2366,リスト!$R$2:$R$48,0))&amp;"・"&amp;$M2366,IF(設定!$I$15="所/名",INDEX(リスト!$S$2:$S$48,MATCH($L2366,リスト!$R$2:$R$48,0))&amp;" / "&amp;$M2366,IF(設定!$I$15="(所)名","("&amp;INDEX(リスト!$S$2:$S$48,MATCH($L2366,リスト!$R$2:$R$48,0))&amp;") "&amp;$M2366,IF(設定!$I$15="名・所",$M2366&amp;"・"&amp;INDEX(リスト!$S$2:$S$48,MATCH($L2366,リスト!$R$2:$R$48,0)),IF(設定!$I$15="名/所",$M2366&amp;" / "&amp;INDEX(リスト!$S$2:$S$48,MATCH($L2366,リスト!$R$2:$R$48,0)),IF(設定!$I$15="名(所)",$M2366&amp;" ("&amp;INDEX(リスト!$S$2:$S$48,MATCH($L2366,リスト!$R$2:$R$48,0))&amp;")")))))))))</f>
        <v/>
      </c>
    </row>
    <row r="2367" spans="15:22" x14ac:dyDescent="0.4">
      <c r="O2367" s="2" t="str">
        <f>IFERROR(IF($B2367="","",INDEX(所属情報!$E:$E,MATCH($A2367,所属情報!$A:$A,0))),"")</f>
        <v/>
      </c>
      <c r="P2367" s="2" t="str">
        <f t="shared" si="108"/>
        <v/>
      </c>
      <c r="Q2367" s="2" t="str">
        <f t="shared" si="109"/>
        <v/>
      </c>
      <c r="R2367" s="2" t="str">
        <f t="shared" si="110"/>
        <v/>
      </c>
      <c r="S2367" s="2" t="str">
        <f>IFERROR(IF($F2367="","",INDEX(リスト!$C:$C,MATCH($F2367,リスト!$B:$B,0))),"")</f>
        <v/>
      </c>
      <c r="T2367" s="2" t="str">
        <f>IFERROR(IF($K2367="","",INDEX(リスト!$F:$F,MATCH($K2367,リスト!$E:$E,0))),"")</f>
        <v/>
      </c>
      <c r="U2367" s="2" t="str">
        <f>IF($B2367="","",RIGHT($G2367*1000+200+COUNTIF($G$2:$G2367,$G2367),9))</f>
        <v/>
      </c>
      <c r="V2367" s="2" t="str">
        <f>IF(OR($B2367="",設定!$I$15="",設定!$I$15="独立"),"",IF($M2367="","　－　",IF($L2367="",IF(設定!$I$15="所・名","　－　・"&amp;$M2367,IF(設定!$I$15="所/名","　－　 / "&amp;$M2367,IF(設定!$I$15="(所)名","(　－　) "&amp;$M2367,IF(設定!$I$15="名・所",$M2367&amp;"・　－　",IF(設定!$I$15="名/所",$M2367&amp;" / 　－　",IF(設定!$I$15="名(所)",$M2367&amp;"(　－　)")))))),IF(設定!$I$15="所・名",INDEX(リスト!$S$2:$S$48,MATCH($L2367,リスト!$R$2:$R$48,0))&amp;"・"&amp;$M2367,IF(設定!$I$15="所/名",INDEX(リスト!$S$2:$S$48,MATCH($L2367,リスト!$R$2:$R$48,0))&amp;" / "&amp;$M2367,IF(設定!$I$15="(所)名","("&amp;INDEX(リスト!$S$2:$S$48,MATCH($L2367,リスト!$R$2:$R$48,0))&amp;") "&amp;$M2367,IF(設定!$I$15="名・所",$M2367&amp;"・"&amp;INDEX(リスト!$S$2:$S$48,MATCH($L2367,リスト!$R$2:$R$48,0)),IF(設定!$I$15="名/所",$M2367&amp;" / "&amp;INDEX(リスト!$S$2:$S$48,MATCH($L2367,リスト!$R$2:$R$48,0)),IF(設定!$I$15="名(所)",$M2367&amp;" ("&amp;INDEX(リスト!$S$2:$S$48,MATCH($L2367,リスト!$R$2:$R$48,0))&amp;")")))))))))</f>
        <v/>
      </c>
    </row>
    <row r="2368" spans="15:22" x14ac:dyDescent="0.4">
      <c r="O2368" s="2" t="str">
        <f>IFERROR(IF($B2368="","",INDEX(所属情報!$E:$E,MATCH($A2368,所属情報!$A:$A,0))),"")</f>
        <v/>
      </c>
      <c r="P2368" s="2" t="str">
        <f t="shared" si="108"/>
        <v/>
      </c>
      <c r="Q2368" s="2" t="str">
        <f t="shared" si="109"/>
        <v/>
      </c>
      <c r="R2368" s="2" t="str">
        <f t="shared" si="110"/>
        <v/>
      </c>
      <c r="S2368" s="2" t="str">
        <f>IFERROR(IF($F2368="","",INDEX(リスト!$C:$C,MATCH($F2368,リスト!$B:$B,0))),"")</f>
        <v/>
      </c>
      <c r="T2368" s="2" t="str">
        <f>IFERROR(IF($K2368="","",INDEX(リスト!$F:$F,MATCH($K2368,リスト!$E:$E,0))),"")</f>
        <v/>
      </c>
      <c r="U2368" s="2" t="str">
        <f>IF($B2368="","",RIGHT($G2368*1000+200+COUNTIF($G$2:$G2368,$G2368),9))</f>
        <v/>
      </c>
      <c r="V2368" s="2" t="str">
        <f>IF(OR($B2368="",設定!$I$15="",設定!$I$15="独立"),"",IF($M2368="","　－　",IF($L2368="",IF(設定!$I$15="所・名","　－　・"&amp;$M2368,IF(設定!$I$15="所/名","　－　 / "&amp;$M2368,IF(設定!$I$15="(所)名","(　－　) "&amp;$M2368,IF(設定!$I$15="名・所",$M2368&amp;"・　－　",IF(設定!$I$15="名/所",$M2368&amp;" / 　－　",IF(設定!$I$15="名(所)",$M2368&amp;"(　－　)")))))),IF(設定!$I$15="所・名",INDEX(リスト!$S$2:$S$48,MATCH($L2368,リスト!$R$2:$R$48,0))&amp;"・"&amp;$M2368,IF(設定!$I$15="所/名",INDEX(リスト!$S$2:$S$48,MATCH($L2368,リスト!$R$2:$R$48,0))&amp;" / "&amp;$M2368,IF(設定!$I$15="(所)名","("&amp;INDEX(リスト!$S$2:$S$48,MATCH($L2368,リスト!$R$2:$R$48,0))&amp;") "&amp;$M2368,IF(設定!$I$15="名・所",$M2368&amp;"・"&amp;INDEX(リスト!$S$2:$S$48,MATCH($L2368,リスト!$R$2:$R$48,0)),IF(設定!$I$15="名/所",$M2368&amp;" / "&amp;INDEX(リスト!$S$2:$S$48,MATCH($L2368,リスト!$R$2:$R$48,0)),IF(設定!$I$15="名(所)",$M2368&amp;" ("&amp;INDEX(リスト!$S$2:$S$48,MATCH($L2368,リスト!$R$2:$R$48,0))&amp;")")))))))))</f>
        <v/>
      </c>
    </row>
    <row r="2369" spans="15:22" x14ac:dyDescent="0.4">
      <c r="O2369" s="2" t="str">
        <f>IFERROR(IF($B2369="","",INDEX(所属情報!$E:$E,MATCH($A2369,所属情報!$A:$A,0))),"")</f>
        <v/>
      </c>
      <c r="P2369" s="2" t="str">
        <f t="shared" si="108"/>
        <v/>
      </c>
      <c r="Q2369" s="2" t="str">
        <f t="shared" si="109"/>
        <v/>
      </c>
      <c r="R2369" s="2" t="str">
        <f t="shared" si="110"/>
        <v/>
      </c>
      <c r="S2369" s="2" t="str">
        <f>IFERROR(IF($F2369="","",INDEX(リスト!$C:$C,MATCH($F2369,リスト!$B:$B,0))),"")</f>
        <v/>
      </c>
      <c r="T2369" s="2" t="str">
        <f>IFERROR(IF($K2369="","",INDEX(リスト!$F:$F,MATCH($K2369,リスト!$E:$E,0))),"")</f>
        <v/>
      </c>
      <c r="U2369" s="2" t="str">
        <f>IF($B2369="","",RIGHT($G2369*1000+200+COUNTIF($G$2:$G2369,$G2369),9))</f>
        <v/>
      </c>
      <c r="V2369" s="2" t="str">
        <f>IF(OR($B2369="",設定!$I$15="",設定!$I$15="独立"),"",IF($M2369="","　－　",IF($L2369="",IF(設定!$I$15="所・名","　－　・"&amp;$M2369,IF(設定!$I$15="所/名","　－　 / "&amp;$M2369,IF(設定!$I$15="(所)名","(　－　) "&amp;$M2369,IF(設定!$I$15="名・所",$M2369&amp;"・　－　",IF(設定!$I$15="名/所",$M2369&amp;" / 　－　",IF(設定!$I$15="名(所)",$M2369&amp;"(　－　)")))))),IF(設定!$I$15="所・名",INDEX(リスト!$S$2:$S$48,MATCH($L2369,リスト!$R$2:$R$48,0))&amp;"・"&amp;$M2369,IF(設定!$I$15="所/名",INDEX(リスト!$S$2:$S$48,MATCH($L2369,リスト!$R$2:$R$48,0))&amp;" / "&amp;$M2369,IF(設定!$I$15="(所)名","("&amp;INDEX(リスト!$S$2:$S$48,MATCH($L2369,リスト!$R$2:$R$48,0))&amp;") "&amp;$M2369,IF(設定!$I$15="名・所",$M2369&amp;"・"&amp;INDEX(リスト!$S$2:$S$48,MATCH($L2369,リスト!$R$2:$R$48,0)),IF(設定!$I$15="名/所",$M2369&amp;" / "&amp;INDEX(リスト!$S$2:$S$48,MATCH($L2369,リスト!$R$2:$R$48,0)),IF(設定!$I$15="名(所)",$M2369&amp;" ("&amp;INDEX(リスト!$S$2:$S$48,MATCH($L2369,リスト!$R$2:$R$48,0))&amp;")")))))))))</f>
        <v/>
      </c>
    </row>
    <row r="2370" spans="15:22" x14ac:dyDescent="0.4">
      <c r="O2370" s="2" t="str">
        <f>IFERROR(IF($B2370="","",INDEX(所属情報!$E:$E,MATCH($A2370,所属情報!$A:$A,0))),"")</f>
        <v/>
      </c>
      <c r="P2370" s="2" t="str">
        <f t="shared" si="108"/>
        <v/>
      </c>
      <c r="Q2370" s="2" t="str">
        <f t="shared" si="109"/>
        <v/>
      </c>
      <c r="R2370" s="2" t="str">
        <f t="shared" si="110"/>
        <v/>
      </c>
      <c r="S2370" s="2" t="str">
        <f>IFERROR(IF($F2370="","",INDEX(リスト!$C:$C,MATCH($F2370,リスト!$B:$B,0))),"")</f>
        <v/>
      </c>
      <c r="T2370" s="2" t="str">
        <f>IFERROR(IF($K2370="","",INDEX(リスト!$F:$F,MATCH($K2370,リスト!$E:$E,0))),"")</f>
        <v/>
      </c>
      <c r="U2370" s="2" t="str">
        <f>IF($B2370="","",RIGHT($G2370*1000+200+COUNTIF($G$2:$G2370,$G2370),9))</f>
        <v/>
      </c>
      <c r="V2370" s="2" t="str">
        <f>IF(OR($B2370="",設定!$I$15="",設定!$I$15="独立"),"",IF($M2370="","　－　",IF($L2370="",IF(設定!$I$15="所・名","　－　・"&amp;$M2370,IF(設定!$I$15="所/名","　－　 / "&amp;$M2370,IF(設定!$I$15="(所)名","(　－　) "&amp;$M2370,IF(設定!$I$15="名・所",$M2370&amp;"・　－　",IF(設定!$I$15="名/所",$M2370&amp;" / 　－　",IF(設定!$I$15="名(所)",$M2370&amp;"(　－　)")))))),IF(設定!$I$15="所・名",INDEX(リスト!$S$2:$S$48,MATCH($L2370,リスト!$R$2:$R$48,0))&amp;"・"&amp;$M2370,IF(設定!$I$15="所/名",INDEX(リスト!$S$2:$S$48,MATCH($L2370,リスト!$R$2:$R$48,0))&amp;" / "&amp;$M2370,IF(設定!$I$15="(所)名","("&amp;INDEX(リスト!$S$2:$S$48,MATCH($L2370,リスト!$R$2:$R$48,0))&amp;") "&amp;$M2370,IF(設定!$I$15="名・所",$M2370&amp;"・"&amp;INDEX(リスト!$S$2:$S$48,MATCH($L2370,リスト!$R$2:$R$48,0)),IF(設定!$I$15="名/所",$M2370&amp;" / "&amp;INDEX(リスト!$S$2:$S$48,MATCH($L2370,リスト!$R$2:$R$48,0)),IF(設定!$I$15="名(所)",$M2370&amp;" ("&amp;INDEX(リスト!$S$2:$S$48,MATCH($L2370,リスト!$R$2:$R$48,0))&amp;")")))))))))</f>
        <v/>
      </c>
    </row>
    <row r="2371" spans="15:22" x14ac:dyDescent="0.4">
      <c r="O2371" s="2" t="str">
        <f>IFERROR(IF($B2371="","",INDEX(所属情報!$E:$E,MATCH($A2371,所属情報!$A:$A,0))),"")</f>
        <v/>
      </c>
      <c r="P2371" s="2" t="str">
        <f t="shared" ref="P2371:P2434" si="111">IF($C2371="","",IF($E2371="",$C2371,$C2371&amp;" ("&amp;$E2371&amp;")"))</f>
        <v/>
      </c>
      <c r="Q2371" s="2" t="str">
        <f t="shared" ref="Q2371:Q2434" si="112">IF($D2371="","",ASC($D2371))</f>
        <v/>
      </c>
      <c r="R2371" s="2" t="str">
        <f t="shared" ref="R2371:R2434" si="113">IF($I2371="","",UPPER($I2371)&amp;" "&amp;UPPER(LEFT($J2371,1))&amp;LOWER(RIGHT($J2371,LEN($J2371)-1))&amp;" ("&amp;MID($G2371,3,2)&amp;")")</f>
        <v/>
      </c>
      <c r="S2371" s="2" t="str">
        <f>IFERROR(IF($F2371="","",INDEX(リスト!$C:$C,MATCH($F2371,リスト!$B:$B,0))),"")</f>
        <v/>
      </c>
      <c r="T2371" s="2" t="str">
        <f>IFERROR(IF($K2371="","",INDEX(リスト!$F:$F,MATCH($K2371,リスト!$E:$E,0))),"")</f>
        <v/>
      </c>
      <c r="U2371" s="2" t="str">
        <f>IF($B2371="","",RIGHT($G2371*1000+200+COUNTIF($G$2:$G2371,$G2371),9))</f>
        <v/>
      </c>
      <c r="V2371" s="2" t="str">
        <f>IF(OR($B2371="",設定!$I$15="",設定!$I$15="独立"),"",IF($M2371="","　－　",IF($L2371="",IF(設定!$I$15="所・名","　－　・"&amp;$M2371,IF(設定!$I$15="所/名","　－　 / "&amp;$M2371,IF(設定!$I$15="(所)名","(　－　) "&amp;$M2371,IF(設定!$I$15="名・所",$M2371&amp;"・　－　",IF(設定!$I$15="名/所",$M2371&amp;" / 　－　",IF(設定!$I$15="名(所)",$M2371&amp;"(　－　)")))))),IF(設定!$I$15="所・名",INDEX(リスト!$S$2:$S$48,MATCH($L2371,リスト!$R$2:$R$48,0))&amp;"・"&amp;$M2371,IF(設定!$I$15="所/名",INDEX(リスト!$S$2:$S$48,MATCH($L2371,リスト!$R$2:$R$48,0))&amp;" / "&amp;$M2371,IF(設定!$I$15="(所)名","("&amp;INDEX(リスト!$S$2:$S$48,MATCH($L2371,リスト!$R$2:$R$48,0))&amp;") "&amp;$M2371,IF(設定!$I$15="名・所",$M2371&amp;"・"&amp;INDEX(リスト!$S$2:$S$48,MATCH($L2371,リスト!$R$2:$R$48,0)),IF(設定!$I$15="名/所",$M2371&amp;" / "&amp;INDEX(リスト!$S$2:$S$48,MATCH($L2371,リスト!$R$2:$R$48,0)),IF(設定!$I$15="名(所)",$M2371&amp;" ("&amp;INDEX(リスト!$S$2:$S$48,MATCH($L2371,リスト!$R$2:$R$48,0))&amp;")")))))))))</f>
        <v/>
      </c>
    </row>
    <row r="2372" spans="15:22" x14ac:dyDescent="0.4">
      <c r="O2372" s="2" t="str">
        <f>IFERROR(IF($B2372="","",INDEX(所属情報!$E:$E,MATCH($A2372,所属情報!$A:$A,0))),"")</f>
        <v/>
      </c>
      <c r="P2372" s="2" t="str">
        <f t="shared" si="111"/>
        <v/>
      </c>
      <c r="Q2372" s="2" t="str">
        <f t="shared" si="112"/>
        <v/>
      </c>
      <c r="R2372" s="2" t="str">
        <f t="shared" si="113"/>
        <v/>
      </c>
      <c r="S2372" s="2" t="str">
        <f>IFERROR(IF($F2372="","",INDEX(リスト!$C:$C,MATCH($F2372,リスト!$B:$B,0))),"")</f>
        <v/>
      </c>
      <c r="T2372" s="2" t="str">
        <f>IFERROR(IF($K2372="","",INDEX(リスト!$F:$F,MATCH($K2372,リスト!$E:$E,0))),"")</f>
        <v/>
      </c>
      <c r="U2372" s="2" t="str">
        <f>IF($B2372="","",RIGHT($G2372*1000+200+COUNTIF($G$2:$G2372,$G2372),9))</f>
        <v/>
      </c>
      <c r="V2372" s="2" t="str">
        <f>IF(OR($B2372="",設定!$I$15="",設定!$I$15="独立"),"",IF($M2372="","　－　",IF($L2372="",IF(設定!$I$15="所・名","　－　・"&amp;$M2372,IF(設定!$I$15="所/名","　－　 / "&amp;$M2372,IF(設定!$I$15="(所)名","(　－　) "&amp;$M2372,IF(設定!$I$15="名・所",$M2372&amp;"・　－　",IF(設定!$I$15="名/所",$M2372&amp;" / 　－　",IF(設定!$I$15="名(所)",$M2372&amp;"(　－　)")))))),IF(設定!$I$15="所・名",INDEX(リスト!$S$2:$S$48,MATCH($L2372,リスト!$R$2:$R$48,0))&amp;"・"&amp;$M2372,IF(設定!$I$15="所/名",INDEX(リスト!$S$2:$S$48,MATCH($L2372,リスト!$R$2:$R$48,0))&amp;" / "&amp;$M2372,IF(設定!$I$15="(所)名","("&amp;INDEX(リスト!$S$2:$S$48,MATCH($L2372,リスト!$R$2:$R$48,0))&amp;") "&amp;$M2372,IF(設定!$I$15="名・所",$M2372&amp;"・"&amp;INDEX(リスト!$S$2:$S$48,MATCH($L2372,リスト!$R$2:$R$48,0)),IF(設定!$I$15="名/所",$M2372&amp;" / "&amp;INDEX(リスト!$S$2:$S$48,MATCH($L2372,リスト!$R$2:$R$48,0)),IF(設定!$I$15="名(所)",$M2372&amp;" ("&amp;INDEX(リスト!$S$2:$S$48,MATCH($L2372,リスト!$R$2:$R$48,0))&amp;")")))))))))</f>
        <v/>
      </c>
    </row>
    <row r="2373" spans="15:22" x14ac:dyDescent="0.4">
      <c r="O2373" s="2" t="str">
        <f>IFERROR(IF($B2373="","",INDEX(所属情報!$E:$E,MATCH($A2373,所属情報!$A:$A,0))),"")</f>
        <v/>
      </c>
      <c r="P2373" s="2" t="str">
        <f t="shared" si="111"/>
        <v/>
      </c>
      <c r="Q2373" s="2" t="str">
        <f t="shared" si="112"/>
        <v/>
      </c>
      <c r="R2373" s="2" t="str">
        <f t="shared" si="113"/>
        <v/>
      </c>
      <c r="S2373" s="2" t="str">
        <f>IFERROR(IF($F2373="","",INDEX(リスト!$C:$C,MATCH($F2373,リスト!$B:$B,0))),"")</f>
        <v/>
      </c>
      <c r="T2373" s="2" t="str">
        <f>IFERROR(IF($K2373="","",INDEX(リスト!$F:$F,MATCH($K2373,リスト!$E:$E,0))),"")</f>
        <v/>
      </c>
      <c r="U2373" s="2" t="str">
        <f>IF($B2373="","",RIGHT($G2373*1000+200+COUNTIF($G$2:$G2373,$G2373),9))</f>
        <v/>
      </c>
      <c r="V2373" s="2" t="str">
        <f>IF(OR($B2373="",設定!$I$15="",設定!$I$15="独立"),"",IF($M2373="","　－　",IF($L2373="",IF(設定!$I$15="所・名","　－　・"&amp;$M2373,IF(設定!$I$15="所/名","　－　 / "&amp;$M2373,IF(設定!$I$15="(所)名","(　－　) "&amp;$M2373,IF(設定!$I$15="名・所",$M2373&amp;"・　－　",IF(設定!$I$15="名/所",$M2373&amp;" / 　－　",IF(設定!$I$15="名(所)",$M2373&amp;"(　－　)")))))),IF(設定!$I$15="所・名",INDEX(リスト!$S$2:$S$48,MATCH($L2373,リスト!$R$2:$R$48,0))&amp;"・"&amp;$M2373,IF(設定!$I$15="所/名",INDEX(リスト!$S$2:$S$48,MATCH($L2373,リスト!$R$2:$R$48,0))&amp;" / "&amp;$M2373,IF(設定!$I$15="(所)名","("&amp;INDEX(リスト!$S$2:$S$48,MATCH($L2373,リスト!$R$2:$R$48,0))&amp;") "&amp;$M2373,IF(設定!$I$15="名・所",$M2373&amp;"・"&amp;INDEX(リスト!$S$2:$S$48,MATCH($L2373,リスト!$R$2:$R$48,0)),IF(設定!$I$15="名/所",$M2373&amp;" / "&amp;INDEX(リスト!$S$2:$S$48,MATCH($L2373,リスト!$R$2:$R$48,0)),IF(設定!$I$15="名(所)",$M2373&amp;" ("&amp;INDEX(リスト!$S$2:$S$48,MATCH($L2373,リスト!$R$2:$R$48,0))&amp;")")))))))))</f>
        <v/>
      </c>
    </row>
    <row r="2374" spans="15:22" x14ac:dyDescent="0.4">
      <c r="O2374" s="2" t="str">
        <f>IFERROR(IF($B2374="","",INDEX(所属情報!$E:$E,MATCH($A2374,所属情報!$A:$A,0))),"")</f>
        <v/>
      </c>
      <c r="P2374" s="2" t="str">
        <f t="shared" si="111"/>
        <v/>
      </c>
      <c r="Q2374" s="2" t="str">
        <f t="shared" si="112"/>
        <v/>
      </c>
      <c r="R2374" s="2" t="str">
        <f t="shared" si="113"/>
        <v/>
      </c>
      <c r="S2374" s="2" t="str">
        <f>IFERROR(IF($F2374="","",INDEX(リスト!$C:$C,MATCH($F2374,リスト!$B:$B,0))),"")</f>
        <v/>
      </c>
      <c r="T2374" s="2" t="str">
        <f>IFERROR(IF($K2374="","",INDEX(リスト!$F:$F,MATCH($K2374,リスト!$E:$E,0))),"")</f>
        <v/>
      </c>
      <c r="U2374" s="2" t="str">
        <f>IF($B2374="","",RIGHT($G2374*1000+200+COUNTIF($G$2:$G2374,$G2374),9))</f>
        <v/>
      </c>
      <c r="V2374" s="2" t="str">
        <f>IF(OR($B2374="",設定!$I$15="",設定!$I$15="独立"),"",IF($M2374="","　－　",IF($L2374="",IF(設定!$I$15="所・名","　－　・"&amp;$M2374,IF(設定!$I$15="所/名","　－　 / "&amp;$M2374,IF(設定!$I$15="(所)名","(　－　) "&amp;$M2374,IF(設定!$I$15="名・所",$M2374&amp;"・　－　",IF(設定!$I$15="名/所",$M2374&amp;" / 　－　",IF(設定!$I$15="名(所)",$M2374&amp;"(　－　)")))))),IF(設定!$I$15="所・名",INDEX(リスト!$S$2:$S$48,MATCH($L2374,リスト!$R$2:$R$48,0))&amp;"・"&amp;$M2374,IF(設定!$I$15="所/名",INDEX(リスト!$S$2:$S$48,MATCH($L2374,リスト!$R$2:$R$48,0))&amp;" / "&amp;$M2374,IF(設定!$I$15="(所)名","("&amp;INDEX(リスト!$S$2:$S$48,MATCH($L2374,リスト!$R$2:$R$48,0))&amp;") "&amp;$M2374,IF(設定!$I$15="名・所",$M2374&amp;"・"&amp;INDEX(リスト!$S$2:$S$48,MATCH($L2374,リスト!$R$2:$R$48,0)),IF(設定!$I$15="名/所",$M2374&amp;" / "&amp;INDEX(リスト!$S$2:$S$48,MATCH($L2374,リスト!$R$2:$R$48,0)),IF(設定!$I$15="名(所)",$M2374&amp;" ("&amp;INDEX(リスト!$S$2:$S$48,MATCH($L2374,リスト!$R$2:$R$48,0))&amp;")")))))))))</f>
        <v/>
      </c>
    </row>
    <row r="2375" spans="15:22" x14ac:dyDescent="0.4">
      <c r="O2375" s="2" t="str">
        <f>IFERROR(IF($B2375="","",INDEX(所属情報!$E:$E,MATCH($A2375,所属情報!$A:$A,0))),"")</f>
        <v/>
      </c>
      <c r="P2375" s="2" t="str">
        <f t="shared" si="111"/>
        <v/>
      </c>
      <c r="Q2375" s="2" t="str">
        <f t="shared" si="112"/>
        <v/>
      </c>
      <c r="R2375" s="2" t="str">
        <f t="shared" si="113"/>
        <v/>
      </c>
      <c r="S2375" s="2" t="str">
        <f>IFERROR(IF($F2375="","",INDEX(リスト!$C:$C,MATCH($F2375,リスト!$B:$B,0))),"")</f>
        <v/>
      </c>
      <c r="T2375" s="2" t="str">
        <f>IFERROR(IF($K2375="","",INDEX(リスト!$F:$F,MATCH($K2375,リスト!$E:$E,0))),"")</f>
        <v/>
      </c>
      <c r="U2375" s="2" t="str">
        <f>IF($B2375="","",RIGHT($G2375*1000+200+COUNTIF($G$2:$G2375,$G2375),9))</f>
        <v/>
      </c>
      <c r="V2375" s="2" t="str">
        <f>IF(OR($B2375="",設定!$I$15="",設定!$I$15="独立"),"",IF($M2375="","　－　",IF($L2375="",IF(設定!$I$15="所・名","　－　・"&amp;$M2375,IF(設定!$I$15="所/名","　－　 / "&amp;$M2375,IF(設定!$I$15="(所)名","(　－　) "&amp;$M2375,IF(設定!$I$15="名・所",$M2375&amp;"・　－　",IF(設定!$I$15="名/所",$M2375&amp;" / 　－　",IF(設定!$I$15="名(所)",$M2375&amp;"(　－　)")))))),IF(設定!$I$15="所・名",INDEX(リスト!$S$2:$S$48,MATCH($L2375,リスト!$R$2:$R$48,0))&amp;"・"&amp;$M2375,IF(設定!$I$15="所/名",INDEX(リスト!$S$2:$S$48,MATCH($L2375,リスト!$R$2:$R$48,0))&amp;" / "&amp;$M2375,IF(設定!$I$15="(所)名","("&amp;INDEX(リスト!$S$2:$S$48,MATCH($L2375,リスト!$R$2:$R$48,0))&amp;") "&amp;$M2375,IF(設定!$I$15="名・所",$M2375&amp;"・"&amp;INDEX(リスト!$S$2:$S$48,MATCH($L2375,リスト!$R$2:$R$48,0)),IF(設定!$I$15="名/所",$M2375&amp;" / "&amp;INDEX(リスト!$S$2:$S$48,MATCH($L2375,リスト!$R$2:$R$48,0)),IF(設定!$I$15="名(所)",$M2375&amp;" ("&amp;INDEX(リスト!$S$2:$S$48,MATCH($L2375,リスト!$R$2:$R$48,0))&amp;")")))))))))</f>
        <v/>
      </c>
    </row>
    <row r="2376" spans="15:22" x14ac:dyDescent="0.4">
      <c r="O2376" s="2" t="str">
        <f>IFERROR(IF($B2376="","",INDEX(所属情報!$E:$E,MATCH($A2376,所属情報!$A:$A,0))),"")</f>
        <v/>
      </c>
      <c r="P2376" s="2" t="str">
        <f t="shared" si="111"/>
        <v/>
      </c>
      <c r="Q2376" s="2" t="str">
        <f t="shared" si="112"/>
        <v/>
      </c>
      <c r="R2376" s="2" t="str">
        <f t="shared" si="113"/>
        <v/>
      </c>
      <c r="S2376" s="2" t="str">
        <f>IFERROR(IF($F2376="","",INDEX(リスト!$C:$C,MATCH($F2376,リスト!$B:$B,0))),"")</f>
        <v/>
      </c>
      <c r="T2376" s="2" t="str">
        <f>IFERROR(IF($K2376="","",INDEX(リスト!$F:$F,MATCH($K2376,リスト!$E:$E,0))),"")</f>
        <v/>
      </c>
      <c r="U2376" s="2" t="str">
        <f>IF($B2376="","",RIGHT($G2376*1000+200+COUNTIF($G$2:$G2376,$G2376),9))</f>
        <v/>
      </c>
      <c r="V2376" s="2" t="str">
        <f>IF(OR($B2376="",設定!$I$15="",設定!$I$15="独立"),"",IF($M2376="","　－　",IF($L2376="",IF(設定!$I$15="所・名","　－　・"&amp;$M2376,IF(設定!$I$15="所/名","　－　 / "&amp;$M2376,IF(設定!$I$15="(所)名","(　－　) "&amp;$M2376,IF(設定!$I$15="名・所",$M2376&amp;"・　－　",IF(設定!$I$15="名/所",$M2376&amp;" / 　－　",IF(設定!$I$15="名(所)",$M2376&amp;"(　－　)")))))),IF(設定!$I$15="所・名",INDEX(リスト!$S$2:$S$48,MATCH($L2376,リスト!$R$2:$R$48,0))&amp;"・"&amp;$M2376,IF(設定!$I$15="所/名",INDEX(リスト!$S$2:$S$48,MATCH($L2376,リスト!$R$2:$R$48,0))&amp;" / "&amp;$M2376,IF(設定!$I$15="(所)名","("&amp;INDEX(リスト!$S$2:$S$48,MATCH($L2376,リスト!$R$2:$R$48,0))&amp;") "&amp;$M2376,IF(設定!$I$15="名・所",$M2376&amp;"・"&amp;INDEX(リスト!$S$2:$S$48,MATCH($L2376,リスト!$R$2:$R$48,0)),IF(設定!$I$15="名/所",$M2376&amp;" / "&amp;INDEX(リスト!$S$2:$S$48,MATCH($L2376,リスト!$R$2:$R$48,0)),IF(設定!$I$15="名(所)",$M2376&amp;" ("&amp;INDEX(リスト!$S$2:$S$48,MATCH($L2376,リスト!$R$2:$R$48,0))&amp;")")))))))))</f>
        <v/>
      </c>
    </row>
    <row r="2377" spans="15:22" x14ac:dyDescent="0.4">
      <c r="O2377" s="2" t="str">
        <f>IFERROR(IF($B2377="","",INDEX(所属情報!$E:$E,MATCH($A2377,所属情報!$A:$A,0))),"")</f>
        <v/>
      </c>
      <c r="P2377" s="2" t="str">
        <f t="shared" si="111"/>
        <v/>
      </c>
      <c r="Q2377" s="2" t="str">
        <f t="shared" si="112"/>
        <v/>
      </c>
      <c r="R2377" s="2" t="str">
        <f t="shared" si="113"/>
        <v/>
      </c>
      <c r="S2377" s="2" t="str">
        <f>IFERROR(IF($F2377="","",INDEX(リスト!$C:$C,MATCH($F2377,リスト!$B:$B,0))),"")</f>
        <v/>
      </c>
      <c r="T2377" s="2" t="str">
        <f>IFERROR(IF($K2377="","",INDEX(リスト!$F:$F,MATCH($K2377,リスト!$E:$E,0))),"")</f>
        <v/>
      </c>
      <c r="U2377" s="2" t="str">
        <f>IF($B2377="","",RIGHT($G2377*1000+200+COUNTIF($G$2:$G2377,$G2377),9))</f>
        <v/>
      </c>
      <c r="V2377" s="2" t="str">
        <f>IF(OR($B2377="",設定!$I$15="",設定!$I$15="独立"),"",IF($M2377="","　－　",IF($L2377="",IF(設定!$I$15="所・名","　－　・"&amp;$M2377,IF(設定!$I$15="所/名","　－　 / "&amp;$M2377,IF(設定!$I$15="(所)名","(　－　) "&amp;$M2377,IF(設定!$I$15="名・所",$M2377&amp;"・　－　",IF(設定!$I$15="名/所",$M2377&amp;" / 　－　",IF(設定!$I$15="名(所)",$M2377&amp;"(　－　)")))))),IF(設定!$I$15="所・名",INDEX(リスト!$S$2:$S$48,MATCH($L2377,リスト!$R$2:$R$48,0))&amp;"・"&amp;$M2377,IF(設定!$I$15="所/名",INDEX(リスト!$S$2:$S$48,MATCH($L2377,リスト!$R$2:$R$48,0))&amp;" / "&amp;$M2377,IF(設定!$I$15="(所)名","("&amp;INDEX(リスト!$S$2:$S$48,MATCH($L2377,リスト!$R$2:$R$48,0))&amp;") "&amp;$M2377,IF(設定!$I$15="名・所",$M2377&amp;"・"&amp;INDEX(リスト!$S$2:$S$48,MATCH($L2377,リスト!$R$2:$R$48,0)),IF(設定!$I$15="名/所",$M2377&amp;" / "&amp;INDEX(リスト!$S$2:$S$48,MATCH($L2377,リスト!$R$2:$R$48,0)),IF(設定!$I$15="名(所)",$M2377&amp;" ("&amp;INDEX(リスト!$S$2:$S$48,MATCH($L2377,リスト!$R$2:$R$48,0))&amp;")")))))))))</f>
        <v/>
      </c>
    </row>
    <row r="2378" spans="15:22" x14ac:dyDescent="0.4">
      <c r="O2378" s="2" t="str">
        <f>IFERROR(IF($B2378="","",INDEX(所属情報!$E:$E,MATCH($A2378,所属情報!$A:$A,0))),"")</f>
        <v/>
      </c>
      <c r="P2378" s="2" t="str">
        <f t="shared" si="111"/>
        <v/>
      </c>
      <c r="Q2378" s="2" t="str">
        <f t="shared" si="112"/>
        <v/>
      </c>
      <c r="R2378" s="2" t="str">
        <f t="shared" si="113"/>
        <v/>
      </c>
      <c r="S2378" s="2" t="str">
        <f>IFERROR(IF($F2378="","",INDEX(リスト!$C:$C,MATCH($F2378,リスト!$B:$B,0))),"")</f>
        <v/>
      </c>
      <c r="T2378" s="2" t="str">
        <f>IFERROR(IF($K2378="","",INDEX(リスト!$F:$F,MATCH($K2378,リスト!$E:$E,0))),"")</f>
        <v/>
      </c>
      <c r="U2378" s="2" t="str">
        <f>IF($B2378="","",RIGHT($G2378*1000+200+COUNTIF($G$2:$G2378,$G2378),9))</f>
        <v/>
      </c>
      <c r="V2378" s="2" t="str">
        <f>IF(OR($B2378="",設定!$I$15="",設定!$I$15="独立"),"",IF($M2378="","　－　",IF($L2378="",IF(設定!$I$15="所・名","　－　・"&amp;$M2378,IF(設定!$I$15="所/名","　－　 / "&amp;$M2378,IF(設定!$I$15="(所)名","(　－　) "&amp;$M2378,IF(設定!$I$15="名・所",$M2378&amp;"・　－　",IF(設定!$I$15="名/所",$M2378&amp;" / 　－　",IF(設定!$I$15="名(所)",$M2378&amp;"(　－　)")))))),IF(設定!$I$15="所・名",INDEX(リスト!$S$2:$S$48,MATCH($L2378,リスト!$R$2:$R$48,0))&amp;"・"&amp;$M2378,IF(設定!$I$15="所/名",INDEX(リスト!$S$2:$S$48,MATCH($L2378,リスト!$R$2:$R$48,0))&amp;" / "&amp;$M2378,IF(設定!$I$15="(所)名","("&amp;INDEX(リスト!$S$2:$S$48,MATCH($L2378,リスト!$R$2:$R$48,0))&amp;") "&amp;$M2378,IF(設定!$I$15="名・所",$M2378&amp;"・"&amp;INDEX(リスト!$S$2:$S$48,MATCH($L2378,リスト!$R$2:$R$48,0)),IF(設定!$I$15="名/所",$M2378&amp;" / "&amp;INDEX(リスト!$S$2:$S$48,MATCH($L2378,リスト!$R$2:$R$48,0)),IF(設定!$I$15="名(所)",$M2378&amp;" ("&amp;INDEX(リスト!$S$2:$S$48,MATCH($L2378,リスト!$R$2:$R$48,0))&amp;")")))))))))</f>
        <v/>
      </c>
    </row>
    <row r="2379" spans="15:22" x14ac:dyDescent="0.4">
      <c r="O2379" s="2" t="str">
        <f>IFERROR(IF($B2379="","",INDEX(所属情報!$E:$E,MATCH($A2379,所属情報!$A:$A,0))),"")</f>
        <v/>
      </c>
      <c r="P2379" s="2" t="str">
        <f t="shared" si="111"/>
        <v/>
      </c>
      <c r="Q2379" s="2" t="str">
        <f t="shared" si="112"/>
        <v/>
      </c>
      <c r="R2379" s="2" t="str">
        <f t="shared" si="113"/>
        <v/>
      </c>
      <c r="S2379" s="2" t="str">
        <f>IFERROR(IF($F2379="","",INDEX(リスト!$C:$C,MATCH($F2379,リスト!$B:$B,0))),"")</f>
        <v/>
      </c>
      <c r="T2379" s="2" t="str">
        <f>IFERROR(IF($K2379="","",INDEX(リスト!$F:$F,MATCH($K2379,リスト!$E:$E,0))),"")</f>
        <v/>
      </c>
      <c r="U2379" s="2" t="str">
        <f>IF($B2379="","",RIGHT($G2379*1000+200+COUNTIF($G$2:$G2379,$G2379),9))</f>
        <v/>
      </c>
      <c r="V2379" s="2" t="str">
        <f>IF(OR($B2379="",設定!$I$15="",設定!$I$15="独立"),"",IF($M2379="","　－　",IF($L2379="",IF(設定!$I$15="所・名","　－　・"&amp;$M2379,IF(設定!$I$15="所/名","　－　 / "&amp;$M2379,IF(設定!$I$15="(所)名","(　－　) "&amp;$M2379,IF(設定!$I$15="名・所",$M2379&amp;"・　－　",IF(設定!$I$15="名/所",$M2379&amp;" / 　－　",IF(設定!$I$15="名(所)",$M2379&amp;"(　－　)")))))),IF(設定!$I$15="所・名",INDEX(リスト!$S$2:$S$48,MATCH($L2379,リスト!$R$2:$R$48,0))&amp;"・"&amp;$M2379,IF(設定!$I$15="所/名",INDEX(リスト!$S$2:$S$48,MATCH($L2379,リスト!$R$2:$R$48,0))&amp;" / "&amp;$M2379,IF(設定!$I$15="(所)名","("&amp;INDEX(リスト!$S$2:$S$48,MATCH($L2379,リスト!$R$2:$R$48,0))&amp;") "&amp;$M2379,IF(設定!$I$15="名・所",$M2379&amp;"・"&amp;INDEX(リスト!$S$2:$S$48,MATCH($L2379,リスト!$R$2:$R$48,0)),IF(設定!$I$15="名/所",$M2379&amp;" / "&amp;INDEX(リスト!$S$2:$S$48,MATCH($L2379,リスト!$R$2:$R$48,0)),IF(設定!$I$15="名(所)",$M2379&amp;" ("&amp;INDEX(リスト!$S$2:$S$48,MATCH($L2379,リスト!$R$2:$R$48,0))&amp;")")))))))))</f>
        <v/>
      </c>
    </row>
    <row r="2380" spans="15:22" x14ac:dyDescent="0.4">
      <c r="O2380" s="2" t="str">
        <f>IFERROR(IF($B2380="","",INDEX(所属情報!$E:$E,MATCH($A2380,所属情報!$A:$A,0))),"")</f>
        <v/>
      </c>
      <c r="P2380" s="2" t="str">
        <f t="shared" si="111"/>
        <v/>
      </c>
      <c r="Q2380" s="2" t="str">
        <f t="shared" si="112"/>
        <v/>
      </c>
      <c r="R2380" s="2" t="str">
        <f t="shared" si="113"/>
        <v/>
      </c>
      <c r="S2380" s="2" t="str">
        <f>IFERROR(IF($F2380="","",INDEX(リスト!$C:$C,MATCH($F2380,リスト!$B:$B,0))),"")</f>
        <v/>
      </c>
      <c r="T2380" s="2" t="str">
        <f>IFERROR(IF($K2380="","",INDEX(リスト!$F:$F,MATCH($K2380,リスト!$E:$E,0))),"")</f>
        <v/>
      </c>
      <c r="U2380" s="2" t="str">
        <f>IF($B2380="","",RIGHT($G2380*1000+200+COUNTIF($G$2:$G2380,$G2380),9))</f>
        <v/>
      </c>
      <c r="V2380" s="2" t="str">
        <f>IF(OR($B2380="",設定!$I$15="",設定!$I$15="独立"),"",IF($M2380="","　－　",IF($L2380="",IF(設定!$I$15="所・名","　－　・"&amp;$M2380,IF(設定!$I$15="所/名","　－　 / "&amp;$M2380,IF(設定!$I$15="(所)名","(　－　) "&amp;$M2380,IF(設定!$I$15="名・所",$M2380&amp;"・　－　",IF(設定!$I$15="名/所",$M2380&amp;" / 　－　",IF(設定!$I$15="名(所)",$M2380&amp;"(　－　)")))))),IF(設定!$I$15="所・名",INDEX(リスト!$S$2:$S$48,MATCH($L2380,リスト!$R$2:$R$48,0))&amp;"・"&amp;$M2380,IF(設定!$I$15="所/名",INDEX(リスト!$S$2:$S$48,MATCH($L2380,リスト!$R$2:$R$48,0))&amp;" / "&amp;$M2380,IF(設定!$I$15="(所)名","("&amp;INDEX(リスト!$S$2:$S$48,MATCH($L2380,リスト!$R$2:$R$48,0))&amp;") "&amp;$M2380,IF(設定!$I$15="名・所",$M2380&amp;"・"&amp;INDEX(リスト!$S$2:$S$48,MATCH($L2380,リスト!$R$2:$R$48,0)),IF(設定!$I$15="名/所",$M2380&amp;" / "&amp;INDEX(リスト!$S$2:$S$48,MATCH($L2380,リスト!$R$2:$R$48,0)),IF(設定!$I$15="名(所)",$M2380&amp;" ("&amp;INDEX(リスト!$S$2:$S$48,MATCH($L2380,リスト!$R$2:$R$48,0))&amp;")")))))))))</f>
        <v/>
      </c>
    </row>
    <row r="2381" spans="15:22" x14ac:dyDescent="0.4">
      <c r="O2381" s="2" t="str">
        <f>IFERROR(IF($B2381="","",INDEX(所属情報!$E:$E,MATCH($A2381,所属情報!$A:$A,0))),"")</f>
        <v/>
      </c>
      <c r="P2381" s="2" t="str">
        <f t="shared" si="111"/>
        <v/>
      </c>
      <c r="Q2381" s="2" t="str">
        <f t="shared" si="112"/>
        <v/>
      </c>
      <c r="R2381" s="2" t="str">
        <f t="shared" si="113"/>
        <v/>
      </c>
      <c r="S2381" s="2" t="str">
        <f>IFERROR(IF($F2381="","",INDEX(リスト!$C:$C,MATCH($F2381,リスト!$B:$B,0))),"")</f>
        <v/>
      </c>
      <c r="T2381" s="2" t="str">
        <f>IFERROR(IF($K2381="","",INDEX(リスト!$F:$F,MATCH($K2381,リスト!$E:$E,0))),"")</f>
        <v/>
      </c>
      <c r="U2381" s="2" t="str">
        <f>IF($B2381="","",RIGHT($G2381*1000+200+COUNTIF($G$2:$G2381,$G2381),9))</f>
        <v/>
      </c>
      <c r="V2381" s="2" t="str">
        <f>IF(OR($B2381="",設定!$I$15="",設定!$I$15="独立"),"",IF($M2381="","　－　",IF($L2381="",IF(設定!$I$15="所・名","　－　・"&amp;$M2381,IF(設定!$I$15="所/名","　－　 / "&amp;$M2381,IF(設定!$I$15="(所)名","(　－　) "&amp;$M2381,IF(設定!$I$15="名・所",$M2381&amp;"・　－　",IF(設定!$I$15="名/所",$M2381&amp;" / 　－　",IF(設定!$I$15="名(所)",$M2381&amp;"(　－　)")))))),IF(設定!$I$15="所・名",INDEX(リスト!$S$2:$S$48,MATCH($L2381,リスト!$R$2:$R$48,0))&amp;"・"&amp;$M2381,IF(設定!$I$15="所/名",INDEX(リスト!$S$2:$S$48,MATCH($L2381,リスト!$R$2:$R$48,0))&amp;" / "&amp;$M2381,IF(設定!$I$15="(所)名","("&amp;INDEX(リスト!$S$2:$S$48,MATCH($L2381,リスト!$R$2:$R$48,0))&amp;") "&amp;$M2381,IF(設定!$I$15="名・所",$M2381&amp;"・"&amp;INDEX(リスト!$S$2:$S$48,MATCH($L2381,リスト!$R$2:$R$48,0)),IF(設定!$I$15="名/所",$M2381&amp;" / "&amp;INDEX(リスト!$S$2:$S$48,MATCH($L2381,リスト!$R$2:$R$48,0)),IF(設定!$I$15="名(所)",$M2381&amp;" ("&amp;INDEX(リスト!$S$2:$S$48,MATCH($L2381,リスト!$R$2:$R$48,0))&amp;")")))))))))</f>
        <v/>
      </c>
    </row>
    <row r="2382" spans="15:22" x14ac:dyDescent="0.4">
      <c r="O2382" s="2" t="str">
        <f>IFERROR(IF($B2382="","",INDEX(所属情報!$E:$E,MATCH($A2382,所属情報!$A:$A,0))),"")</f>
        <v/>
      </c>
      <c r="P2382" s="2" t="str">
        <f t="shared" si="111"/>
        <v/>
      </c>
      <c r="Q2382" s="2" t="str">
        <f t="shared" si="112"/>
        <v/>
      </c>
      <c r="R2382" s="2" t="str">
        <f t="shared" si="113"/>
        <v/>
      </c>
      <c r="S2382" s="2" t="str">
        <f>IFERROR(IF($F2382="","",INDEX(リスト!$C:$C,MATCH($F2382,リスト!$B:$B,0))),"")</f>
        <v/>
      </c>
      <c r="T2382" s="2" t="str">
        <f>IFERROR(IF($K2382="","",INDEX(リスト!$F:$F,MATCH($K2382,リスト!$E:$E,0))),"")</f>
        <v/>
      </c>
      <c r="U2382" s="2" t="str">
        <f>IF($B2382="","",RIGHT($G2382*1000+200+COUNTIF($G$2:$G2382,$G2382),9))</f>
        <v/>
      </c>
      <c r="V2382" s="2" t="str">
        <f>IF(OR($B2382="",設定!$I$15="",設定!$I$15="独立"),"",IF($M2382="","　－　",IF($L2382="",IF(設定!$I$15="所・名","　－　・"&amp;$M2382,IF(設定!$I$15="所/名","　－　 / "&amp;$M2382,IF(設定!$I$15="(所)名","(　－　) "&amp;$M2382,IF(設定!$I$15="名・所",$M2382&amp;"・　－　",IF(設定!$I$15="名/所",$M2382&amp;" / 　－　",IF(設定!$I$15="名(所)",$M2382&amp;"(　－　)")))))),IF(設定!$I$15="所・名",INDEX(リスト!$S$2:$S$48,MATCH($L2382,リスト!$R$2:$R$48,0))&amp;"・"&amp;$M2382,IF(設定!$I$15="所/名",INDEX(リスト!$S$2:$S$48,MATCH($L2382,リスト!$R$2:$R$48,0))&amp;" / "&amp;$M2382,IF(設定!$I$15="(所)名","("&amp;INDEX(リスト!$S$2:$S$48,MATCH($L2382,リスト!$R$2:$R$48,0))&amp;") "&amp;$M2382,IF(設定!$I$15="名・所",$M2382&amp;"・"&amp;INDEX(リスト!$S$2:$S$48,MATCH($L2382,リスト!$R$2:$R$48,0)),IF(設定!$I$15="名/所",$M2382&amp;" / "&amp;INDEX(リスト!$S$2:$S$48,MATCH($L2382,リスト!$R$2:$R$48,0)),IF(設定!$I$15="名(所)",$M2382&amp;" ("&amp;INDEX(リスト!$S$2:$S$48,MATCH($L2382,リスト!$R$2:$R$48,0))&amp;")")))))))))</f>
        <v/>
      </c>
    </row>
    <row r="2383" spans="15:22" x14ac:dyDescent="0.4">
      <c r="O2383" s="2" t="str">
        <f>IFERROR(IF($B2383="","",INDEX(所属情報!$E:$E,MATCH($A2383,所属情報!$A:$A,0))),"")</f>
        <v/>
      </c>
      <c r="P2383" s="2" t="str">
        <f t="shared" si="111"/>
        <v/>
      </c>
      <c r="Q2383" s="2" t="str">
        <f t="shared" si="112"/>
        <v/>
      </c>
      <c r="R2383" s="2" t="str">
        <f t="shared" si="113"/>
        <v/>
      </c>
      <c r="S2383" s="2" t="str">
        <f>IFERROR(IF($F2383="","",INDEX(リスト!$C:$C,MATCH($F2383,リスト!$B:$B,0))),"")</f>
        <v/>
      </c>
      <c r="T2383" s="2" t="str">
        <f>IFERROR(IF($K2383="","",INDEX(リスト!$F:$F,MATCH($K2383,リスト!$E:$E,0))),"")</f>
        <v/>
      </c>
      <c r="U2383" s="2" t="str">
        <f>IF($B2383="","",RIGHT($G2383*1000+200+COUNTIF($G$2:$G2383,$G2383),9))</f>
        <v/>
      </c>
      <c r="V2383" s="2" t="str">
        <f>IF(OR($B2383="",設定!$I$15="",設定!$I$15="独立"),"",IF($M2383="","　－　",IF($L2383="",IF(設定!$I$15="所・名","　－　・"&amp;$M2383,IF(設定!$I$15="所/名","　－　 / "&amp;$M2383,IF(設定!$I$15="(所)名","(　－　) "&amp;$M2383,IF(設定!$I$15="名・所",$M2383&amp;"・　－　",IF(設定!$I$15="名/所",$M2383&amp;" / 　－　",IF(設定!$I$15="名(所)",$M2383&amp;"(　－　)")))))),IF(設定!$I$15="所・名",INDEX(リスト!$S$2:$S$48,MATCH($L2383,リスト!$R$2:$R$48,0))&amp;"・"&amp;$M2383,IF(設定!$I$15="所/名",INDEX(リスト!$S$2:$S$48,MATCH($L2383,リスト!$R$2:$R$48,0))&amp;" / "&amp;$M2383,IF(設定!$I$15="(所)名","("&amp;INDEX(リスト!$S$2:$S$48,MATCH($L2383,リスト!$R$2:$R$48,0))&amp;") "&amp;$M2383,IF(設定!$I$15="名・所",$M2383&amp;"・"&amp;INDEX(リスト!$S$2:$S$48,MATCH($L2383,リスト!$R$2:$R$48,0)),IF(設定!$I$15="名/所",$M2383&amp;" / "&amp;INDEX(リスト!$S$2:$S$48,MATCH($L2383,リスト!$R$2:$R$48,0)),IF(設定!$I$15="名(所)",$M2383&amp;" ("&amp;INDEX(リスト!$S$2:$S$48,MATCH($L2383,リスト!$R$2:$R$48,0))&amp;")")))))))))</f>
        <v/>
      </c>
    </row>
    <row r="2384" spans="15:22" x14ac:dyDescent="0.4">
      <c r="O2384" s="2" t="str">
        <f>IFERROR(IF($B2384="","",INDEX(所属情報!$E:$E,MATCH($A2384,所属情報!$A:$A,0))),"")</f>
        <v/>
      </c>
      <c r="P2384" s="2" t="str">
        <f t="shared" si="111"/>
        <v/>
      </c>
      <c r="Q2384" s="2" t="str">
        <f t="shared" si="112"/>
        <v/>
      </c>
      <c r="R2384" s="2" t="str">
        <f t="shared" si="113"/>
        <v/>
      </c>
      <c r="S2384" s="2" t="str">
        <f>IFERROR(IF($F2384="","",INDEX(リスト!$C:$C,MATCH($F2384,リスト!$B:$B,0))),"")</f>
        <v/>
      </c>
      <c r="T2384" s="2" t="str">
        <f>IFERROR(IF($K2384="","",INDEX(リスト!$F:$F,MATCH($K2384,リスト!$E:$E,0))),"")</f>
        <v/>
      </c>
      <c r="U2384" s="2" t="str">
        <f>IF($B2384="","",RIGHT($G2384*1000+200+COUNTIF($G$2:$G2384,$G2384),9))</f>
        <v/>
      </c>
      <c r="V2384" s="2" t="str">
        <f>IF(OR($B2384="",設定!$I$15="",設定!$I$15="独立"),"",IF($M2384="","　－　",IF($L2384="",IF(設定!$I$15="所・名","　－　・"&amp;$M2384,IF(設定!$I$15="所/名","　－　 / "&amp;$M2384,IF(設定!$I$15="(所)名","(　－　) "&amp;$M2384,IF(設定!$I$15="名・所",$M2384&amp;"・　－　",IF(設定!$I$15="名/所",$M2384&amp;" / 　－　",IF(設定!$I$15="名(所)",$M2384&amp;"(　－　)")))))),IF(設定!$I$15="所・名",INDEX(リスト!$S$2:$S$48,MATCH($L2384,リスト!$R$2:$R$48,0))&amp;"・"&amp;$M2384,IF(設定!$I$15="所/名",INDEX(リスト!$S$2:$S$48,MATCH($L2384,リスト!$R$2:$R$48,0))&amp;" / "&amp;$M2384,IF(設定!$I$15="(所)名","("&amp;INDEX(リスト!$S$2:$S$48,MATCH($L2384,リスト!$R$2:$R$48,0))&amp;") "&amp;$M2384,IF(設定!$I$15="名・所",$M2384&amp;"・"&amp;INDEX(リスト!$S$2:$S$48,MATCH($L2384,リスト!$R$2:$R$48,0)),IF(設定!$I$15="名/所",$M2384&amp;" / "&amp;INDEX(リスト!$S$2:$S$48,MATCH($L2384,リスト!$R$2:$R$48,0)),IF(設定!$I$15="名(所)",$M2384&amp;" ("&amp;INDEX(リスト!$S$2:$S$48,MATCH($L2384,リスト!$R$2:$R$48,0))&amp;")")))))))))</f>
        <v/>
      </c>
    </row>
    <row r="2385" spans="15:22" x14ac:dyDescent="0.4">
      <c r="O2385" s="2" t="str">
        <f>IFERROR(IF($B2385="","",INDEX(所属情報!$E:$E,MATCH($A2385,所属情報!$A:$A,0))),"")</f>
        <v/>
      </c>
      <c r="P2385" s="2" t="str">
        <f t="shared" si="111"/>
        <v/>
      </c>
      <c r="Q2385" s="2" t="str">
        <f t="shared" si="112"/>
        <v/>
      </c>
      <c r="R2385" s="2" t="str">
        <f t="shared" si="113"/>
        <v/>
      </c>
      <c r="S2385" s="2" t="str">
        <f>IFERROR(IF($F2385="","",INDEX(リスト!$C:$C,MATCH($F2385,リスト!$B:$B,0))),"")</f>
        <v/>
      </c>
      <c r="T2385" s="2" t="str">
        <f>IFERROR(IF($K2385="","",INDEX(リスト!$F:$F,MATCH($K2385,リスト!$E:$E,0))),"")</f>
        <v/>
      </c>
      <c r="U2385" s="2" t="str">
        <f>IF($B2385="","",RIGHT($G2385*1000+200+COUNTIF($G$2:$G2385,$G2385),9))</f>
        <v/>
      </c>
      <c r="V2385" s="2" t="str">
        <f>IF(OR($B2385="",設定!$I$15="",設定!$I$15="独立"),"",IF($M2385="","　－　",IF($L2385="",IF(設定!$I$15="所・名","　－　・"&amp;$M2385,IF(設定!$I$15="所/名","　－　 / "&amp;$M2385,IF(設定!$I$15="(所)名","(　－　) "&amp;$M2385,IF(設定!$I$15="名・所",$M2385&amp;"・　－　",IF(設定!$I$15="名/所",$M2385&amp;" / 　－　",IF(設定!$I$15="名(所)",$M2385&amp;"(　－　)")))))),IF(設定!$I$15="所・名",INDEX(リスト!$S$2:$S$48,MATCH($L2385,リスト!$R$2:$R$48,0))&amp;"・"&amp;$M2385,IF(設定!$I$15="所/名",INDEX(リスト!$S$2:$S$48,MATCH($L2385,リスト!$R$2:$R$48,0))&amp;" / "&amp;$M2385,IF(設定!$I$15="(所)名","("&amp;INDEX(リスト!$S$2:$S$48,MATCH($L2385,リスト!$R$2:$R$48,0))&amp;") "&amp;$M2385,IF(設定!$I$15="名・所",$M2385&amp;"・"&amp;INDEX(リスト!$S$2:$S$48,MATCH($L2385,リスト!$R$2:$R$48,0)),IF(設定!$I$15="名/所",$M2385&amp;" / "&amp;INDEX(リスト!$S$2:$S$48,MATCH($L2385,リスト!$R$2:$R$48,0)),IF(設定!$I$15="名(所)",$M2385&amp;" ("&amp;INDEX(リスト!$S$2:$S$48,MATCH($L2385,リスト!$R$2:$R$48,0))&amp;")")))))))))</f>
        <v/>
      </c>
    </row>
    <row r="2386" spans="15:22" x14ac:dyDescent="0.4">
      <c r="O2386" s="2" t="str">
        <f>IFERROR(IF($B2386="","",INDEX(所属情報!$E:$E,MATCH($A2386,所属情報!$A:$A,0))),"")</f>
        <v/>
      </c>
      <c r="P2386" s="2" t="str">
        <f t="shared" si="111"/>
        <v/>
      </c>
      <c r="Q2386" s="2" t="str">
        <f t="shared" si="112"/>
        <v/>
      </c>
      <c r="R2386" s="2" t="str">
        <f t="shared" si="113"/>
        <v/>
      </c>
      <c r="S2386" s="2" t="str">
        <f>IFERROR(IF($F2386="","",INDEX(リスト!$C:$C,MATCH($F2386,リスト!$B:$B,0))),"")</f>
        <v/>
      </c>
      <c r="T2386" s="2" t="str">
        <f>IFERROR(IF($K2386="","",INDEX(リスト!$F:$F,MATCH($K2386,リスト!$E:$E,0))),"")</f>
        <v/>
      </c>
      <c r="U2386" s="2" t="str">
        <f>IF($B2386="","",RIGHT($G2386*1000+200+COUNTIF($G$2:$G2386,$G2386),9))</f>
        <v/>
      </c>
      <c r="V2386" s="2" t="str">
        <f>IF(OR($B2386="",設定!$I$15="",設定!$I$15="独立"),"",IF($M2386="","　－　",IF($L2386="",IF(設定!$I$15="所・名","　－　・"&amp;$M2386,IF(設定!$I$15="所/名","　－　 / "&amp;$M2386,IF(設定!$I$15="(所)名","(　－　) "&amp;$M2386,IF(設定!$I$15="名・所",$M2386&amp;"・　－　",IF(設定!$I$15="名/所",$M2386&amp;" / 　－　",IF(設定!$I$15="名(所)",$M2386&amp;"(　－　)")))))),IF(設定!$I$15="所・名",INDEX(リスト!$S$2:$S$48,MATCH($L2386,リスト!$R$2:$R$48,0))&amp;"・"&amp;$M2386,IF(設定!$I$15="所/名",INDEX(リスト!$S$2:$S$48,MATCH($L2386,リスト!$R$2:$R$48,0))&amp;" / "&amp;$M2386,IF(設定!$I$15="(所)名","("&amp;INDEX(リスト!$S$2:$S$48,MATCH($L2386,リスト!$R$2:$R$48,0))&amp;") "&amp;$M2386,IF(設定!$I$15="名・所",$M2386&amp;"・"&amp;INDEX(リスト!$S$2:$S$48,MATCH($L2386,リスト!$R$2:$R$48,0)),IF(設定!$I$15="名/所",$M2386&amp;" / "&amp;INDEX(リスト!$S$2:$S$48,MATCH($L2386,リスト!$R$2:$R$48,0)),IF(設定!$I$15="名(所)",$M2386&amp;" ("&amp;INDEX(リスト!$S$2:$S$48,MATCH($L2386,リスト!$R$2:$R$48,0))&amp;")")))))))))</f>
        <v/>
      </c>
    </row>
    <row r="2387" spans="15:22" x14ac:dyDescent="0.4">
      <c r="O2387" s="2" t="str">
        <f>IFERROR(IF($B2387="","",INDEX(所属情報!$E:$E,MATCH($A2387,所属情報!$A:$A,0))),"")</f>
        <v/>
      </c>
      <c r="P2387" s="2" t="str">
        <f t="shared" si="111"/>
        <v/>
      </c>
      <c r="Q2387" s="2" t="str">
        <f t="shared" si="112"/>
        <v/>
      </c>
      <c r="R2387" s="2" t="str">
        <f t="shared" si="113"/>
        <v/>
      </c>
      <c r="S2387" s="2" t="str">
        <f>IFERROR(IF($F2387="","",INDEX(リスト!$C:$C,MATCH($F2387,リスト!$B:$B,0))),"")</f>
        <v/>
      </c>
      <c r="T2387" s="2" t="str">
        <f>IFERROR(IF($K2387="","",INDEX(リスト!$F:$F,MATCH($K2387,リスト!$E:$E,0))),"")</f>
        <v/>
      </c>
      <c r="U2387" s="2" t="str">
        <f>IF($B2387="","",RIGHT($G2387*1000+200+COUNTIF($G$2:$G2387,$G2387),9))</f>
        <v/>
      </c>
      <c r="V2387" s="2" t="str">
        <f>IF(OR($B2387="",設定!$I$15="",設定!$I$15="独立"),"",IF($M2387="","　－　",IF($L2387="",IF(設定!$I$15="所・名","　－　・"&amp;$M2387,IF(設定!$I$15="所/名","　－　 / "&amp;$M2387,IF(設定!$I$15="(所)名","(　－　) "&amp;$M2387,IF(設定!$I$15="名・所",$M2387&amp;"・　－　",IF(設定!$I$15="名/所",$M2387&amp;" / 　－　",IF(設定!$I$15="名(所)",$M2387&amp;"(　－　)")))))),IF(設定!$I$15="所・名",INDEX(リスト!$S$2:$S$48,MATCH($L2387,リスト!$R$2:$R$48,0))&amp;"・"&amp;$M2387,IF(設定!$I$15="所/名",INDEX(リスト!$S$2:$S$48,MATCH($L2387,リスト!$R$2:$R$48,0))&amp;" / "&amp;$M2387,IF(設定!$I$15="(所)名","("&amp;INDEX(リスト!$S$2:$S$48,MATCH($L2387,リスト!$R$2:$R$48,0))&amp;") "&amp;$M2387,IF(設定!$I$15="名・所",$M2387&amp;"・"&amp;INDEX(リスト!$S$2:$S$48,MATCH($L2387,リスト!$R$2:$R$48,0)),IF(設定!$I$15="名/所",$M2387&amp;" / "&amp;INDEX(リスト!$S$2:$S$48,MATCH($L2387,リスト!$R$2:$R$48,0)),IF(設定!$I$15="名(所)",$M2387&amp;" ("&amp;INDEX(リスト!$S$2:$S$48,MATCH($L2387,リスト!$R$2:$R$48,0))&amp;")")))))))))</f>
        <v/>
      </c>
    </row>
    <row r="2388" spans="15:22" x14ac:dyDescent="0.4">
      <c r="O2388" s="2" t="str">
        <f>IFERROR(IF($B2388="","",INDEX(所属情報!$E:$E,MATCH($A2388,所属情報!$A:$A,0))),"")</f>
        <v/>
      </c>
      <c r="P2388" s="2" t="str">
        <f t="shared" si="111"/>
        <v/>
      </c>
      <c r="Q2388" s="2" t="str">
        <f t="shared" si="112"/>
        <v/>
      </c>
      <c r="R2388" s="2" t="str">
        <f t="shared" si="113"/>
        <v/>
      </c>
      <c r="S2388" s="2" t="str">
        <f>IFERROR(IF($F2388="","",INDEX(リスト!$C:$C,MATCH($F2388,リスト!$B:$B,0))),"")</f>
        <v/>
      </c>
      <c r="T2388" s="2" t="str">
        <f>IFERROR(IF($K2388="","",INDEX(リスト!$F:$F,MATCH($K2388,リスト!$E:$E,0))),"")</f>
        <v/>
      </c>
      <c r="U2388" s="2" t="str">
        <f>IF($B2388="","",RIGHT($G2388*1000+200+COUNTIF($G$2:$G2388,$G2388),9))</f>
        <v/>
      </c>
      <c r="V2388" s="2" t="str">
        <f>IF(OR($B2388="",設定!$I$15="",設定!$I$15="独立"),"",IF($M2388="","　－　",IF($L2388="",IF(設定!$I$15="所・名","　－　・"&amp;$M2388,IF(設定!$I$15="所/名","　－　 / "&amp;$M2388,IF(設定!$I$15="(所)名","(　－　) "&amp;$M2388,IF(設定!$I$15="名・所",$M2388&amp;"・　－　",IF(設定!$I$15="名/所",$M2388&amp;" / 　－　",IF(設定!$I$15="名(所)",$M2388&amp;"(　－　)")))))),IF(設定!$I$15="所・名",INDEX(リスト!$S$2:$S$48,MATCH($L2388,リスト!$R$2:$R$48,0))&amp;"・"&amp;$M2388,IF(設定!$I$15="所/名",INDEX(リスト!$S$2:$S$48,MATCH($L2388,リスト!$R$2:$R$48,0))&amp;" / "&amp;$M2388,IF(設定!$I$15="(所)名","("&amp;INDEX(リスト!$S$2:$S$48,MATCH($L2388,リスト!$R$2:$R$48,0))&amp;") "&amp;$M2388,IF(設定!$I$15="名・所",$M2388&amp;"・"&amp;INDEX(リスト!$S$2:$S$48,MATCH($L2388,リスト!$R$2:$R$48,0)),IF(設定!$I$15="名/所",$M2388&amp;" / "&amp;INDEX(リスト!$S$2:$S$48,MATCH($L2388,リスト!$R$2:$R$48,0)),IF(設定!$I$15="名(所)",$M2388&amp;" ("&amp;INDEX(リスト!$S$2:$S$48,MATCH($L2388,リスト!$R$2:$R$48,0))&amp;")")))))))))</f>
        <v/>
      </c>
    </row>
    <row r="2389" spans="15:22" x14ac:dyDescent="0.4">
      <c r="O2389" s="2" t="str">
        <f>IFERROR(IF($B2389="","",INDEX(所属情報!$E:$E,MATCH($A2389,所属情報!$A:$A,0))),"")</f>
        <v/>
      </c>
      <c r="P2389" s="2" t="str">
        <f t="shared" si="111"/>
        <v/>
      </c>
      <c r="Q2389" s="2" t="str">
        <f t="shared" si="112"/>
        <v/>
      </c>
      <c r="R2389" s="2" t="str">
        <f t="shared" si="113"/>
        <v/>
      </c>
      <c r="S2389" s="2" t="str">
        <f>IFERROR(IF($F2389="","",INDEX(リスト!$C:$C,MATCH($F2389,リスト!$B:$B,0))),"")</f>
        <v/>
      </c>
      <c r="T2389" s="2" t="str">
        <f>IFERROR(IF($K2389="","",INDEX(リスト!$F:$F,MATCH($K2389,リスト!$E:$E,0))),"")</f>
        <v/>
      </c>
      <c r="U2389" s="2" t="str">
        <f>IF($B2389="","",RIGHT($G2389*1000+200+COUNTIF($G$2:$G2389,$G2389),9))</f>
        <v/>
      </c>
      <c r="V2389" s="2" t="str">
        <f>IF(OR($B2389="",設定!$I$15="",設定!$I$15="独立"),"",IF($M2389="","　－　",IF($L2389="",IF(設定!$I$15="所・名","　－　・"&amp;$M2389,IF(設定!$I$15="所/名","　－　 / "&amp;$M2389,IF(設定!$I$15="(所)名","(　－　) "&amp;$M2389,IF(設定!$I$15="名・所",$M2389&amp;"・　－　",IF(設定!$I$15="名/所",$M2389&amp;" / 　－　",IF(設定!$I$15="名(所)",$M2389&amp;"(　－　)")))))),IF(設定!$I$15="所・名",INDEX(リスト!$S$2:$S$48,MATCH($L2389,リスト!$R$2:$R$48,0))&amp;"・"&amp;$M2389,IF(設定!$I$15="所/名",INDEX(リスト!$S$2:$S$48,MATCH($L2389,リスト!$R$2:$R$48,0))&amp;" / "&amp;$M2389,IF(設定!$I$15="(所)名","("&amp;INDEX(リスト!$S$2:$S$48,MATCH($L2389,リスト!$R$2:$R$48,0))&amp;") "&amp;$M2389,IF(設定!$I$15="名・所",$M2389&amp;"・"&amp;INDEX(リスト!$S$2:$S$48,MATCH($L2389,リスト!$R$2:$R$48,0)),IF(設定!$I$15="名/所",$M2389&amp;" / "&amp;INDEX(リスト!$S$2:$S$48,MATCH($L2389,リスト!$R$2:$R$48,0)),IF(設定!$I$15="名(所)",$M2389&amp;" ("&amp;INDEX(リスト!$S$2:$S$48,MATCH($L2389,リスト!$R$2:$R$48,0))&amp;")")))))))))</f>
        <v/>
      </c>
    </row>
    <row r="2390" spans="15:22" x14ac:dyDescent="0.4">
      <c r="O2390" s="2" t="str">
        <f>IFERROR(IF($B2390="","",INDEX(所属情報!$E:$E,MATCH($A2390,所属情報!$A:$A,0))),"")</f>
        <v/>
      </c>
      <c r="P2390" s="2" t="str">
        <f t="shared" si="111"/>
        <v/>
      </c>
      <c r="Q2390" s="2" t="str">
        <f t="shared" si="112"/>
        <v/>
      </c>
      <c r="R2390" s="2" t="str">
        <f t="shared" si="113"/>
        <v/>
      </c>
      <c r="S2390" s="2" t="str">
        <f>IFERROR(IF($F2390="","",INDEX(リスト!$C:$C,MATCH($F2390,リスト!$B:$B,0))),"")</f>
        <v/>
      </c>
      <c r="T2390" s="2" t="str">
        <f>IFERROR(IF($K2390="","",INDEX(リスト!$F:$F,MATCH($K2390,リスト!$E:$E,0))),"")</f>
        <v/>
      </c>
      <c r="U2390" s="2" t="str">
        <f>IF($B2390="","",RIGHT($G2390*1000+200+COUNTIF($G$2:$G2390,$G2390),9))</f>
        <v/>
      </c>
      <c r="V2390" s="2" t="str">
        <f>IF(OR($B2390="",設定!$I$15="",設定!$I$15="独立"),"",IF($M2390="","　－　",IF($L2390="",IF(設定!$I$15="所・名","　－　・"&amp;$M2390,IF(設定!$I$15="所/名","　－　 / "&amp;$M2390,IF(設定!$I$15="(所)名","(　－　) "&amp;$M2390,IF(設定!$I$15="名・所",$M2390&amp;"・　－　",IF(設定!$I$15="名/所",$M2390&amp;" / 　－　",IF(設定!$I$15="名(所)",$M2390&amp;"(　－　)")))))),IF(設定!$I$15="所・名",INDEX(リスト!$S$2:$S$48,MATCH($L2390,リスト!$R$2:$R$48,0))&amp;"・"&amp;$M2390,IF(設定!$I$15="所/名",INDEX(リスト!$S$2:$S$48,MATCH($L2390,リスト!$R$2:$R$48,0))&amp;" / "&amp;$M2390,IF(設定!$I$15="(所)名","("&amp;INDEX(リスト!$S$2:$S$48,MATCH($L2390,リスト!$R$2:$R$48,0))&amp;") "&amp;$M2390,IF(設定!$I$15="名・所",$M2390&amp;"・"&amp;INDEX(リスト!$S$2:$S$48,MATCH($L2390,リスト!$R$2:$R$48,0)),IF(設定!$I$15="名/所",$M2390&amp;" / "&amp;INDEX(リスト!$S$2:$S$48,MATCH($L2390,リスト!$R$2:$R$48,0)),IF(設定!$I$15="名(所)",$M2390&amp;" ("&amp;INDEX(リスト!$S$2:$S$48,MATCH($L2390,リスト!$R$2:$R$48,0))&amp;")")))))))))</f>
        <v/>
      </c>
    </row>
    <row r="2391" spans="15:22" x14ac:dyDescent="0.4">
      <c r="O2391" s="2" t="str">
        <f>IFERROR(IF($B2391="","",INDEX(所属情報!$E:$E,MATCH($A2391,所属情報!$A:$A,0))),"")</f>
        <v/>
      </c>
      <c r="P2391" s="2" t="str">
        <f t="shared" si="111"/>
        <v/>
      </c>
      <c r="Q2391" s="2" t="str">
        <f t="shared" si="112"/>
        <v/>
      </c>
      <c r="R2391" s="2" t="str">
        <f t="shared" si="113"/>
        <v/>
      </c>
      <c r="S2391" s="2" t="str">
        <f>IFERROR(IF($F2391="","",INDEX(リスト!$C:$C,MATCH($F2391,リスト!$B:$B,0))),"")</f>
        <v/>
      </c>
      <c r="T2391" s="2" t="str">
        <f>IFERROR(IF($K2391="","",INDEX(リスト!$F:$F,MATCH($K2391,リスト!$E:$E,0))),"")</f>
        <v/>
      </c>
      <c r="U2391" s="2" t="str">
        <f>IF($B2391="","",RIGHT($G2391*1000+200+COUNTIF($G$2:$G2391,$G2391),9))</f>
        <v/>
      </c>
      <c r="V2391" s="2" t="str">
        <f>IF(OR($B2391="",設定!$I$15="",設定!$I$15="独立"),"",IF($M2391="","　－　",IF($L2391="",IF(設定!$I$15="所・名","　－　・"&amp;$M2391,IF(設定!$I$15="所/名","　－　 / "&amp;$M2391,IF(設定!$I$15="(所)名","(　－　) "&amp;$M2391,IF(設定!$I$15="名・所",$M2391&amp;"・　－　",IF(設定!$I$15="名/所",$M2391&amp;" / 　－　",IF(設定!$I$15="名(所)",$M2391&amp;"(　－　)")))))),IF(設定!$I$15="所・名",INDEX(リスト!$S$2:$S$48,MATCH($L2391,リスト!$R$2:$R$48,0))&amp;"・"&amp;$M2391,IF(設定!$I$15="所/名",INDEX(リスト!$S$2:$S$48,MATCH($L2391,リスト!$R$2:$R$48,0))&amp;" / "&amp;$M2391,IF(設定!$I$15="(所)名","("&amp;INDEX(リスト!$S$2:$S$48,MATCH($L2391,リスト!$R$2:$R$48,0))&amp;") "&amp;$M2391,IF(設定!$I$15="名・所",$M2391&amp;"・"&amp;INDEX(リスト!$S$2:$S$48,MATCH($L2391,リスト!$R$2:$R$48,0)),IF(設定!$I$15="名/所",$M2391&amp;" / "&amp;INDEX(リスト!$S$2:$S$48,MATCH($L2391,リスト!$R$2:$R$48,0)),IF(設定!$I$15="名(所)",$M2391&amp;" ("&amp;INDEX(リスト!$S$2:$S$48,MATCH($L2391,リスト!$R$2:$R$48,0))&amp;")")))))))))</f>
        <v/>
      </c>
    </row>
    <row r="2392" spans="15:22" x14ac:dyDescent="0.4">
      <c r="O2392" s="2" t="str">
        <f>IFERROR(IF($B2392="","",INDEX(所属情報!$E:$E,MATCH($A2392,所属情報!$A:$A,0))),"")</f>
        <v/>
      </c>
      <c r="P2392" s="2" t="str">
        <f t="shared" si="111"/>
        <v/>
      </c>
      <c r="Q2392" s="2" t="str">
        <f t="shared" si="112"/>
        <v/>
      </c>
      <c r="R2392" s="2" t="str">
        <f t="shared" si="113"/>
        <v/>
      </c>
      <c r="S2392" s="2" t="str">
        <f>IFERROR(IF($F2392="","",INDEX(リスト!$C:$C,MATCH($F2392,リスト!$B:$B,0))),"")</f>
        <v/>
      </c>
      <c r="T2392" s="2" t="str">
        <f>IFERROR(IF($K2392="","",INDEX(リスト!$F:$F,MATCH($K2392,リスト!$E:$E,0))),"")</f>
        <v/>
      </c>
      <c r="U2392" s="2" t="str">
        <f>IF($B2392="","",RIGHT($G2392*1000+200+COUNTIF($G$2:$G2392,$G2392),9))</f>
        <v/>
      </c>
      <c r="V2392" s="2" t="str">
        <f>IF(OR($B2392="",設定!$I$15="",設定!$I$15="独立"),"",IF($M2392="","　－　",IF($L2392="",IF(設定!$I$15="所・名","　－　・"&amp;$M2392,IF(設定!$I$15="所/名","　－　 / "&amp;$M2392,IF(設定!$I$15="(所)名","(　－　) "&amp;$M2392,IF(設定!$I$15="名・所",$M2392&amp;"・　－　",IF(設定!$I$15="名/所",$M2392&amp;" / 　－　",IF(設定!$I$15="名(所)",$M2392&amp;"(　－　)")))))),IF(設定!$I$15="所・名",INDEX(リスト!$S$2:$S$48,MATCH($L2392,リスト!$R$2:$R$48,0))&amp;"・"&amp;$M2392,IF(設定!$I$15="所/名",INDEX(リスト!$S$2:$S$48,MATCH($L2392,リスト!$R$2:$R$48,0))&amp;" / "&amp;$M2392,IF(設定!$I$15="(所)名","("&amp;INDEX(リスト!$S$2:$S$48,MATCH($L2392,リスト!$R$2:$R$48,0))&amp;") "&amp;$M2392,IF(設定!$I$15="名・所",$M2392&amp;"・"&amp;INDEX(リスト!$S$2:$S$48,MATCH($L2392,リスト!$R$2:$R$48,0)),IF(設定!$I$15="名/所",$M2392&amp;" / "&amp;INDEX(リスト!$S$2:$S$48,MATCH($L2392,リスト!$R$2:$R$48,0)),IF(設定!$I$15="名(所)",$M2392&amp;" ("&amp;INDEX(リスト!$S$2:$S$48,MATCH($L2392,リスト!$R$2:$R$48,0))&amp;")")))))))))</f>
        <v/>
      </c>
    </row>
    <row r="2393" spans="15:22" x14ac:dyDescent="0.4">
      <c r="O2393" s="2" t="str">
        <f>IFERROR(IF($B2393="","",INDEX(所属情報!$E:$E,MATCH($A2393,所属情報!$A:$A,0))),"")</f>
        <v/>
      </c>
      <c r="P2393" s="2" t="str">
        <f t="shared" si="111"/>
        <v/>
      </c>
      <c r="Q2393" s="2" t="str">
        <f t="shared" si="112"/>
        <v/>
      </c>
      <c r="R2393" s="2" t="str">
        <f t="shared" si="113"/>
        <v/>
      </c>
      <c r="S2393" s="2" t="str">
        <f>IFERROR(IF($F2393="","",INDEX(リスト!$C:$C,MATCH($F2393,リスト!$B:$B,0))),"")</f>
        <v/>
      </c>
      <c r="T2393" s="2" t="str">
        <f>IFERROR(IF($K2393="","",INDEX(リスト!$F:$F,MATCH($K2393,リスト!$E:$E,0))),"")</f>
        <v/>
      </c>
      <c r="U2393" s="2" t="str">
        <f>IF($B2393="","",RIGHT($G2393*1000+200+COUNTIF($G$2:$G2393,$G2393),9))</f>
        <v/>
      </c>
      <c r="V2393" s="2" t="str">
        <f>IF(OR($B2393="",設定!$I$15="",設定!$I$15="独立"),"",IF($M2393="","　－　",IF($L2393="",IF(設定!$I$15="所・名","　－　・"&amp;$M2393,IF(設定!$I$15="所/名","　－　 / "&amp;$M2393,IF(設定!$I$15="(所)名","(　－　) "&amp;$M2393,IF(設定!$I$15="名・所",$M2393&amp;"・　－　",IF(設定!$I$15="名/所",$M2393&amp;" / 　－　",IF(設定!$I$15="名(所)",$M2393&amp;"(　－　)")))))),IF(設定!$I$15="所・名",INDEX(リスト!$S$2:$S$48,MATCH($L2393,リスト!$R$2:$R$48,0))&amp;"・"&amp;$M2393,IF(設定!$I$15="所/名",INDEX(リスト!$S$2:$S$48,MATCH($L2393,リスト!$R$2:$R$48,0))&amp;" / "&amp;$M2393,IF(設定!$I$15="(所)名","("&amp;INDEX(リスト!$S$2:$S$48,MATCH($L2393,リスト!$R$2:$R$48,0))&amp;") "&amp;$M2393,IF(設定!$I$15="名・所",$M2393&amp;"・"&amp;INDEX(リスト!$S$2:$S$48,MATCH($L2393,リスト!$R$2:$R$48,0)),IF(設定!$I$15="名/所",$M2393&amp;" / "&amp;INDEX(リスト!$S$2:$S$48,MATCH($L2393,リスト!$R$2:$R$48,0)),IF(設定!$I$15="名(所)",$M2393&amp;" ("&amp;INDEX(リスト!$S$2:$S$48,MATCH($L2393,リスト!$R$2:$R$48,0))&amp;")")))))))))</f>
        <v/>
      </c>
    </row>
    <row r="2394" spans="15:22" x14ac:dyDescent="0.4">
      <c r="O2394" s="2" t="str">
        <f>IFERROR(IF($B2394="","",INDEX(所属情報!$E:$E,MATCH($A2394,所属情報!$A:$A,0))),"")</f>
        <v/>
      </c>
      <c r="P2394" s="2" t="str">
        <f t="shared" si="111"/>
        <v/>
      </c>
      <c r="Q2394" s="2" t="str">
        <f t="shared" si="112"/>
        <v/>
      </c>
      <c r="R2394" s="2" t="str">
        <f t="shared" si="113"/>
        <v/>
      </c>
      <c r="S2394" s="2" t="str">
        <f>IFERROR(IF($F2394="","",INDEX(リスト!$C:$C,MATCH($F2394,リスト!$B:$B,0))),"")</f>
        <v/>
      </c>
      <c r="T2394" s="2" t="str">
        <f>IFERROR(IF($K2394="","",INDEX(リスト!$F:$F,MATCH($K2394,リスト!$E:$E,0))),"")</f>
        <v/>
      </c>
      <c r="U2394" s="2" t="str">
        <f>IF($B2394="","",RIGHT($G2394*1000+200+COUNTIF($G$2:$G2394,$G2394),9))</f>
        <v/>
      </c>
      <c r="V2394" s="2" t="str">
        <f>IF(OR($B2394="",設定!$I$15="",設定!$I$15="独立"),"",IF($M2394="","　－　",IF($L2394="",IF(設定!$I$15="所・名","　－　・"&amp;$M2394,IF(設定!$I$15="所/名","　－　 / "&amp;$M2394,IF(設定!$I$15="(所)名","(　－　) "&amp;$M2394,IF(設定!$I$15="名・所",$M2394&amp;"・　－　",IF(設定!$I$15="名/所",$M2394&amp;" / 　－　",IF(設定!$I$15="名(所)",$M2394&amp;"(　－　)")))))),IF(設定!$I$15="所・名",INDEX(リスト!$S$2:$S$48,MATCH($L2394,リスト!$R$2:$R$48,0))&amp;"・"&amp;$M2394,IF(設定!$I$15="所/名",INDEX(リスト!$S$2:$S$48,MATCH($L2394,リスト!$R$2:$R$48,0))&amp;" / "&amp;$M2394,IF(設定!$I$15="(所)名","("&amp;INDEX(リスト!$S$2:$S$48,MATCH($L2394,リスト!$R$2:$R$48,0))&amp;") "&amp;$M2394,IF(設定!$I$15="名・所",$M2394&amp;"・"&amp;INDEX(リスト!$S$2:$S$48,MATCH($L2394,リスト!$R$2:$R$48,0)),IF(設定!$I$15="名/所",$M2394&amp;" / "&amp;INDEX(リスト!$S$2:$S$48,MATCH($L2394,リスト!$R$2:$R$48,0)),IF(設定!$I$15="名(所)",$M2394&amp;" ("&amp;INDEX(リスト!$S$2:$S$48,MATCH($L2394,リスト!$R$2:$R$48,0))&amp;")")))))))))</f>
        <v/>
      </c>
    </row>
    <row r="2395" spans="15:22" x14ac:dyDescent="0.4">
      <c r="O2395" s="2" t="str">
        <f>IFERROR(IF($B2395="","",INDEX(所属情報!$E:$E,MATCH($A2395,所属情報!$A:$A,0))),"")</f>
        <v/>
      </c>
      <c r="P2395" s="2" t="str">
        <f t="shared" si="111"/>
        <v/>
      </c>
      <c r="Q2395" s="2" t="str">
        <f t="shared" si="112"/>
        <v/>
      </c>
      <c r="R2395" s="2" t="str">
        <f t="shared" si="113"/>
        <v/>
      </c>
      <c r="S2395" s="2" t="str">
        <f>IFERROR(IF($F2395="","",INDEX(リスト!$C:$C,MATCH($F2395,リスト!$B:$B,0))),"")</f>
        <v/>
      </c>
      <c r="T2395" s="2" t="str">
        <f>IFERROR(IF($K2395="","",INDEX(リスト!$F:$F,MATCH($K2395,リスト!$E:$E,0))),"")</f>
        <v/>
      </c>
      <c r="U2395" s="2" t="str">
        <f>IF($B2395="","",RIGHT($G2395*1000+200+COUNTIF($G$2:$G2395,$G2395),9))</f>
        <v/>
      </c>
      <c r="V2395" s="2" t="str">
        <f>IF(OR($B2395="",設定!$I$15="",設定!$I$15="独立"),"",IF($M2395="","　－　",IF($L2395="",IF(設定!$I$15="所・名","　－　・"&amp;$M2395,IF(設定!$I$15="所/名","　－　 / "&amp;$M2395,IF(設定!$I$15="(所)名","(　－　) "&amp;$M2395,IF(設定!$I$15="名・所",$M2395&amp;"・　－　",IF(設定!$I$15="名/所",$M2395&amp;" / 　－　",IF(設定!$I$15="名(所)",$M2395&amp;"(　－　)")))))),IF(設定!$I$15="所・名",INDEX(リスト!$S$2:$S$48,MATCH($L2395,リスト!$R$2:$R$48,0))&amp;"・"&amp;$M2395,IF(設定!$I$15="所/名",INDEX(リスト!$S$2:$S$48,MATCH($L2395,リスト!$R$2:$R$48,0))&amp;" / "&amp;$M2395,IF(設定!$I$15="(所)名","("&amp;INDEX(リスト!$S$2:$S$48,MATCH($L2395,リスト!$R$2:$R$48,0))&amp;") "&amp;$M2395,IF(設定!$I$15="名・所",$M2395&amp;"・"&amp;INDEX(リスト!$S$2:$S$48,MATCH($L2395,リスト!$R$2:$R$48,0)),IF(設定!$I$15="名/所",$M2395&amp;" / "&amp;INDEX(リスト!$S$2:$S$48,MATCH($L2395,リスト!$R$2:$R$48,0)),IF(設定!$I$15="名(所)",$M2395&amp;" ("&amp;INDEX(リスト!$S$2:$S$48,MATCH($L2395,リスト!$R$2:$R$48,0))&amp;")")))))))))</f>
        <v/>
      </c>
    </row>
    <row r="2396" spans="15:22" x14ac:dyDescent="0.4">
      <c r="O2396" s="2" t="str">
        <f>IFERROR(IF($B2396="","",INDEX(所属情報!$E:$E,MATCH($A2396,所属情報!$A:$A,0))),"")</f>
        <v/>
      </c>
      <c r="P2396" s="2" t="str">
        <f t="shared" si="111"/>
        <v/>
      </c>
      <c r="Q2396" s="2" t="str">
        <f t="shared" si="112"/>
        <v/>
      </c>
      <c r="R2396" s="2" t="str">
        <f t="shared" si="113"/>
        <v/>
      </c>
      <c r="S2396" s="2" t="str">
        <f>IFERROR(IF($F2396="","",INDEX(リスト!$C:$C,MATCH($F2396,リスト!$B:$B,0))),"")</f>
        <v/>
      </c>
      <c r="T2396" s="2" t="str">
        <f>IFERROR(IF($K2396="","",INDEX(リスト!$F:$F,MATCH($K2396,リスト!$E:$E,0))),"")</f>
        <v/>
      </c>
      <c r="U2396" s="2" t="str">
        <f>IF($B2396="","",RIGHT($G2396*1000+200+COUNTIF($G$2:$G2396,$G2396),9))</f>
        <v/>
      </c>
      <c r="V2396" s="2" t="str">
        <f>IF(OR($B2396="",設定!$I$15="",設定!$I$15="独立"),"",IF($M2396="","　－　",IF($L2396="",IF(設定!$I$15="所・名","　－　・"&amp;$M2396,IF(設定!$I$15="所/名","　－　 / "&amp;$M2396,IF(設定!$I$15="(所)名","(　－　) "&amp;$M2396,IF(設定!$I$15="名・所",$M2396&amp;"・　－　",IF(設定!$I$15="名/所",$M2396&amp;" / 　－　",IF(設定!$I$15="名(所)",$M2396&amp;"(　－　)")))))),IF(設定!$I$15="所・名",INDEX(リスト!$S$2:$S$48,MATCH($L2396,リスト!$R$2:$R$48,0))&amp;"・"&amp;$M2396,IF(設定!$I$15="所/名",INDEX(リスト!$S$2:$S$48,MATCH($L2396,リスト!$R$2:$R$48,0))&amp;" / "&amp;$M2396,IF(設定!$I$15="(所)名","("&amp;INDEX(リスト!$S$2:$S$48,MATCH($L2396,リスト!$R$2:$R$48,0))&amp;") "&amp;$M2396,IF(設定!$I$15="名・所",$M2396&amp;"・"&amp;INDEX(リスト!$S$2:$S$48,MATCH($L2396,リスト!$R$2:$R$48,0)),IF(設定!$I$15="名/所",$M2396&amp;" / "&amp;INDEX(リスト!$S$2:$S$48,MATCH($L2396,リスト!$R$2:$R$48,0)),IF(設定!$I$15="名(所)",$M2396&amp;" ("&amp;INDEX(リスト!$S$2:$S$48,MATCH($L2396,リスト!$R$2:$R$48,0))&amp;")")))))))))</f>
        <v/>
      </c>
    </row>
    <row r="2397" spans="15:22" x14ac:dyDescent="0.4">
      <c r="O2397" s="2" t="str">
        <f>IFERROR(IF($B2397="","",INDEX(所属情報!$E:$E,MATCH($A2397,所属情報!$A:$A,0))),"")</f>
        <v/>
      </c>
      <c r="P2397" s="2" t="str">
        <f t="shared" si="111"/>
        <v/>
      </c>
      <c r="Q2397" s="2" t="str">
        <f t="shared" si="112"/>
        <v/>
      </c>
      <c r="R2397" s="2" t="str">
        <f t="shared" si="113"/>
        <v/>
      </c>
      <c r="S2397" s="2" t="str">
        <f>IFERROR(IF($F2397="","",INDEX(リスト!$C:$C,MATCH($F2397,リスト!$B:$B,0))),"")</f>
        <v/>
      </c>
      <c r="T2397" s="2" t="str">
        <f>IFERROR(IF($K2397="","",INDEX(リスト!$F:$F,MATCH($K2397,リスト!$E:$E,0))),"")</f>
        <v/>
      </c>
      <c r="U2397" s="2" t="str">
        <f>IF($B2397="","",RIGHT($G2397*1000+200+COUNTIF($G$2:$G2397,$G2397),9))</f>
        <v/>
      </c>
      <c r="V2397" s="2" t="str">
        <f>IF(OR($B2397="",設定!$I$15="",設定!$I$15="独立"),"",IF($M2397="","　－　",IF($L2397="",IF(設定!$I$15="所・名","　－　・"&amp;$M2397,IF(設定!$I$15="所/名","　－　 / "&amp;$M2397,IF(設定!$I$15="(所)名","(　－　) "&amp;$M2397,IF(設定!$I$15="名・所",$M2397&amp;"・　－　",IF(設定!$I$15="名/所",$M2397&amp;" / 　－　",IF(設定!$I$15="名(所)",$M2397&amp;"(　－　)")))))),IF(設定!$I$15="所・名",INDEX(リスト!$S$2:$S$48,MATCH($L2397,リスト!$R$2:$R$48,0))&amp;"・"&amp;$M2397,IF(設定!$I$15="所/名",INDEX(リスト!$S$2:$S$48,MATCH($L2397,リスト!$R$2:$R$48,0))&amp;" / "&amp;$M2397,IF(設定!$I$15="(所)名","("&amp;INDEX(リスト!$S$2:$S$48,MATCH($L2397,リスト!$R$2:$R$48,0))&amp;") "&amp;$M2397,IF(設定!$I$15="名・所",$M2397&amp;"・"&amp;INDEX(リスト!$S$2:$S$48,MATCH($L2397,リスト!$R$2:$R$48,0)),IF(設定!$I$15="名/所",$M2397&amp;" / "&amp;INDEX(リスト!$S$2:$S$48,MATCH($L2397,リスト!$R$2:$R$48,0)),IF(設定!$I$15="名(所)",$M2397&amp;" ("&amp;INDEX(リスト!$S$2:$S$48,MATCH($L2397,リスト!$R$2:$R$48,0))&amp;")")))))))))</f>
        <v/>
      </c>
    </row>
    <row r="2398" spans="15:22" x14ac:dyDescent="0.4">
      <c r="O2398" s="2" t="str">
        <f>IFERROR(IF($B2398="","",INDEX(所属情報!$E:$E,MATCH($A2398,所属情報!$A:$A,0))),"")</f>
        <v/>
      </c>
      <c r="P2398" s="2" t="str">
        <f t="shared" si="111"/>
        <v/>
      </c>
      <c r="Q2398" s="2" t="str">
        <f t="shared" si="112"/>
        <v/>
      </c>
      <c r="R2398" s="2" t="str">
        <f t="shared" si="113"/>
        <v/>
      </c>
      <c r="S2398" s="2" t="str">
        <f>IFERROR(IF($F2398="","",INDEX(リスト!$C:$C,MATCH($F2398,リスト!$B:$B,0))),"")</f>
        <v/>
      </c>
      <c r="T2398" s="2" t="str">
        <f>IFERROR(IF($K2398="","",INDEX(リスト!$F:$F,MATCH($K2398,リスト!$E:$E,0))),"")</f>
        <v/>
      </c>
      <c r="U2398" s="2" t="str">
        <f>IF($B2398="","",RIGHT($G2398*1000+200+COUNTIF($G$2:$G2398,$G2398),9))</f>
        <v/>
      </c>
      <c r="V2398" s="2" t="str">
        <f>IF(OR($B2398="",設定!$I$15="",設定!$I$15="独立"),"",IF($M2398="","　－　",IF($L2398="",IF(設定!$I$15="所・名","　－　・"&amp;$M2398,IF(設定!$I$15="所/名","　－　 / "&amp;$M2398,IF(設定!$I$15="(所)名","(　－　) "&amp;$M2398,IF(設定!$I$15="名・所",$M2398&amp;"・　－　",IF(設定!$I$15="名/所",$M2398&amp;" / 　－　",IF(設定!$I$15="名(所)",$M2398&amp;"(　－　)")))))),IF(設定!$I$15="所・名",INDEX(リスト!$S$2:$S$48,MATCH($L2398,リスト!$R$2:$R$48,0))&amp;"・"&amp;$M2398,IF(設定!$I$15="所/名",INDEX(リスト!$S$2:$S$48,MATCH($L2398,リスト!$R$2:$R$48,0))&amp;" / "&amp;$M2398,IF(設定!$I$15="(所)名","("&amp;INDEX(リスト!$S$2:$S$48,MATCH($L2398,リスト!$R$2:$R$48,0))&amp;") "&amp;$M2398,IF(設定!$I$15="名・所",$M2398&amp;"・"&amp;INDEX(リスト!$S$2:$S$48,MATCH($L2398,リスト!$R$2:$R$48,0)),IF(設定!$I$15="名/所",$M2398&amp;" / "&amp;INDEX(リスト!$S$2:$S$48,MATCH($L2398,リスト!$R$2:$R$48,0)),IF(設定!$I$15="名(所)",$M2398&amp;" ("&amp;INDEX(リスト!$S$2:$S$48,MATCH($L2398,リスト!$R$2:$R$48,0))&amp;")")))))))))</f>
        <v/>
      </c>
    </row>
    <row r="2399" spans="15:22" x14ac:dyDescent="0.4">
      <c r="O2399" s="2" t="str">
        <f>IFERROR(IF($B2399="","",INDEX(所属情報!$E:$E,MATCH($A2399,所属情報!$A:$A,0))),"")</f>
        <v/>
      </c>
      <c r="P2399" s="2" t="str">
        <f t="shared" si="111"/>
        <v/>
      </c>
      <c r="Q2399" s="2" t="str">
        <f t="shared" si="112"/>
        <v/>
      </c>
      <c r="R2399" s="2" t="str">
        <f t="shared" si="113"/>
        <v/>
      </c>
      <c r="S2399" s="2" t="str">
        <f>IFERROR(IF($F2399="","",INDEX(リスト!$C:$C,MATCH($F2399,リスト!$B:$B,0))),"")</f>
        <v/>
      </c>
      <c r="T2399" s="2" t="str">
        <f>IFERROR(IF($K2399="","",INDEX(リスト!$F:$F,MATCH($K2399,リスト!$E:$E,0))),"")</f>
        <v/>
      </c>
      <c r="U2399" s="2" t="str">
        <f>IF($B2399="","",RIGHT($G2399*1000+200+COUNTIF($G$2:$G2399,$G2399),9))</f>
        <v/>
      </c>
      <c r="V2399" s="2" t="str">
        <f>IF(OR($B2399="",設定!$I$15="",設定!$I$15="独立"),"",IF($M2399="","　－　",IF($L2399="",IF(設定!$I$15="所・名","　－　・"&amp;$M2399,IF(設定!$I$15="所/名","　－　 / "&amp;$M2399,IF(設定!$I$15="(所)名","(　－　) "&amp;$M2399,IF(設定!$I$15="名・所",$M2399&amp;"・　－　",IF(設定!$I$15="名/所",$M2399&amp;" / 　－　",IF(設定!$I$15="名(所)",$M2399&amp;"(　－　)")))))),IF(設定!$I$15="所・名",INDEX(リスト!$S$2:$S$48,MATCH($L2399,リスト!$R$2:$R$48,0))&amp;"・"&amp;$M2399,IF(設定!$I$15="所/名",INDEX(リスト!$S$2:$S$48,MATCH($L2399,リスト!$R$2:$R$48,0))&amp;" / "&amp;$M2399,IF(設定!$I$15="(所)名","("&amp;INDEX(リスト!$S$2:$S$48,MATCH($L2399,リスト!$R$2:$R$48,0))&amp;") "&amp;$M2399,IF(設定!$I$15="名・所",$M2399&amp;"・"&amp;INDEX(リスト!$S$2:$S$48,MATCH($L2399,リスト!$R$2:$R$48,0)),IF(設定!$I$15="名/所",$M2399&amp;" / "&amp;INDEX(リスト!$S$2:$S$48,MATCH($L2399,リスト!$R$2:$R$48,0)),IF(設定!$I$15="名(所)",$M2399&amp;" ("&amp;INDEX(リスト!$S$2:$S$48,MATCH($L2399,リスト!$R$2:$R$48,0))&amp;")")))))))))</f>
        <v/>
      </c>
    </row>
    <row r="2400" spans="15:22" x14ac:dyDescent="0.4">
      <c r="O2400" s="2" t="str">
        <f>IFERROR(IF($B2400="","",INDEX(所属情報!$E:$E,MATCH($A2400,所属情報!$A:$A,0))),"")</f>
        <v/>
      </c>
      <c r="P2400" s="2" t="str">
        <f t="shared" si="111"/>
        <v/>
      </c>
      <c r="Q2400" s="2" t="str">
        <f t="shared" si="112"/>
        <v/>
      </c>
      <c r="R2400" s="2" t="str">
        <f t="shared" si="113"/>
        <v/>
      </c>
      <c r="S2400" s="2" t="str">
        <f>IFERROR(IF($F2400="","",INDEX(リスト!$C:$C,MATCH($F2400,リスト!$B:$B,0))),"")</f>
        <v/>
      </c>
      <c r="T2400" s="2" t="str">
        <f>IFERROR(IF($K2400="","",INDEX(リスト!$F:$F,MATCH($K2400,リスト!$E:$E,0))),"")</f>
        <v/>
      </c>
      <c r="U2400" s="2" t="str">
        <f>IF($B2400="","",RIGHT($G2400*1000+200+COUNTIF($G$2:$G2400,$G2400),9))</f>
        <v/>
      </c>
      <c r="V2400" s="2" t="str">
        <f>IF(OR($B2400="",設定!$I$15="",設定!$I$15="独立"),"",IF($M2400="","　－　",IF($L2400="",IF(設定!$I$15="所・名","　－　・"&amp;$M2400,IF(設定!$I$15="所/名","　－　 / "&amp;$M2400,IF(設定!$I$15="(所)名","(　－　) "&amp;$M2400,IF(設定!$I$15="名・所",$M2400&amp;"・　－　",IF(設定!$I$15="名/所",$M2400&amp;" / 　－　",IF(設定!$I$15="名(所)",$M2400&amp;"(　－　)")))))),IF(設定!$I$15="所・名",INDEX(リスト!$S$2:$S$48,MATCH($L2400,リスト!$R$2:$R$48,0))&amp;"・"&amp;$M2400,IF(設定!$I$15="所/名",INDEX(リスト!$S$2:$S$48,MATCH($L2400,リスト!$R$2:$R$48,0))&amp;" / "&amp;$M2400,IF(設定!$I$15="(所)名","("&amp;INDEX(リスト!$S$2:$S$48,MATCH($L2400,リスト!$R$2:$R$48,0))&amp;") "&amp;$M2400,IF(設定!$I$15="名・所",$M2400&amp;"・"&amp;INDEX(リスト!$S$2:$S$48,MATCH($L2400,リスト!$R$2:$R$48,0)),IF(設定!$I$15="名/所",$M2400&amp;" / "&amp;INDEX(リスト!$S$2:$S$48,MATCH($L2400,リスト!$R$2:$R$48,0)),IF(設定!$I$15="名(所)",$M2400&amp;" ("&amp;INDEX(リスト!$S$2:$S$48,MATCH($L2400,リスト!$R$2:$R$48,0))&amp;")")))))))))</f>
        <v/>
      </c>
    </row>
    <row r="2401" spans="15:22" x14ac:dyDescent="0.4">
      <c r="O2401" s="2" t="str">
        <f>IFERROR(IF($B2401="","",INDEX(所属情報!$E:$E,MATCH($A2401,所属情報!$A:$A,0))),"")</f>
        <v/>
      </c>
      <c r="P2401" s="2" t="str">
        <f t="shared" si="111"/>
        <v/>
      </c>
      <c r="Q2401" s="2" t="str">
        <f t="shared" si="112"/>
        <v/>
      </c>
      <c r="R2401" s="2" t="str">
        <f t="shared" si="113"/>
        <v/>
      </c>
      <c r="S2401" s="2" t="str">
        <f>IFERROR(IF($F2401="","",INDEX(リスト!$C:$C,MATCH($F2401,リスト!$B:$B,0))),"")</f>
        <v/>
      </c>
      <c r="T2401" s="2" t="str">
        <f>IFERROR(IF($K2401="","",INDEX(リスト!$F:$F,MATCH($K2401,リスト!$E:$E,0))),"")</f>
        <v/>
      </c>
      <c r="U2401" s="2" t="str">
        <f>IF($B2401="","",RIGHT($G2401*1000+200+COUNTIF($G$2:$G2401,$G2401),9))</f>
        <v/>
      </c>
      <c r="V2401" s="2" t="str">
        <f>IF(OR($B2401="",設定!$I$15="",設定!$I$15="独立"),"",IF($M2401="","　－　",IF($L2401="",IF(設定!$I$15="所・名","　－　・"&amp;$M2401,IF(設定!$I$15="所/名","　－　 / "&amp;$M2401,IF(設定!$I$15="(所)名","(　－　) "&amp;$M2401,IF(設定!$I$15="名・所",$M2401&amp;"・　－　",IF(設定!$I$15="名/所",$M2401&amp;" / 　－　",IF(設定!$I$15="名(所)",$M2401&amp;"(　－　)")))))),IF(設定!$I$15="所・名",INDEX(リスト!$S$2:$S$48,MATCH($L2401,リスト!$R$2:$R$48,0))&amp;"・"&amp;$M2401,IF(設定!$I$15="所/名",INDEX(リスト!$S$2:$S$48,MATCH($L2401,リスト!$R$2:$R$48,0))&amp;" / "&amp;$M2401,IF(設定!$I$15="(所)名","("&amp;INDEX(リスト!$S$2:$S$48,MATCH($L2401,リスト!$R$2:$R$48,0))&amp;") "&amp;$M2401,IF(設定!$I$15="名・所",$M2401&amp;"・"&amp;INDEX(リスト!$S$2:$S$48,MATCH($L2401,リスト!$R$2:$R$48,0)),IF(設定!$I$15="名/所",$M2401&amp;" / "&amp;INDEX(リスト!$S$2:$S$48,MATCH($L2401,リスト!$R$2:$R$48,0)),IF(設定!$I$15="名(所)",$M2401&amp;" ("&amp;INDEX(リスト!$S$2:$S$48,MATCH($L2401,リスト!$R$2:$R$48,0))&amp;")")))))))))</f>
        <v/>
      </c>
    </row>
    <row r="2402" spans="15:22" x14ac:dyDescent="0.4">
      <c r="O2402" s="2" t="str">
        <f>IFERROR(IF($B2402="","",INDEX(所属情報!$E:$E,MATCH($A2402,所属情報!$A:$A,0))),"")</f>
        <v/>
      </c>
      <c r="P2402" s="2" t="str">
        <f t="shared" si="111"/>
        <v/>
      </c>
      <c r="Q2402" s="2" t="str">
        <f t="shared" si="112"/>
        <v/>
      </c>
      <c r="R2402" s="2" t="str">
        <f t="shared" si="113"/>
        <v/>
      </c>
      <c r="S2402" s="2" t="str">
        <f>IFERROR(IF($F2402="","",INDEX(リスト!$C:$C,MATCH($F2402,リスト!$B:$B,0))),"")</f>
        <v/>
      </c>
      <c r="T2402" s="2" t="str">
        <f>IFERROR(IF($K2402="","",INDEX(リスト!$F:$F,MATCH($K2402,リスト!$E:$E,0))),"")</f>
        <v/>
      </c>
      <c r="U2402" s="2" t="str">
        <f>IF($B2402="","",RIGHT($G2402*1000+200+COUNTIF($G$2:$G2402,$G2402),9))</f>
        <v/>
      </c>
      <c r="V2402" s="2" t="str">
        <f>IF(OR($B2402="",設定!$I$15="",設定!$I$15="独立"),"",IF($M2402="","　－　",IF($L2402="",IF(設定!$I$15="所・名","　－　・"&amp;$M2402,IF(設定!$I$15="所/名","　－　 / "&amp;$M2402,IF(設定!$I$15="(所)名","(　－　) "&amp;$M2402,IF(設定!$I$15="名・所",$M2402&amp;"・　－　",IF(設定!$I$15="名/所",$M2402&amp;" / 　－　",IF(設定!$I$15="名(所)",$M2402&amp;"(　－　)")))))),IF(設定!$I$15="所・名",INDEX(リスト!$S$2:$S$48,MATCH($L2402,リスト!$R$2:$R$48,0))&amp;"・"&amp;$M2402,IF(設定!$I$15="所/名",INDEX(リスト!$S$2:$S$48,MATCH($L2402,リスト!$R$2:$R$48,0))&amp;" / "&amp;$M2402,IF(設定!$I$15="(所)名","("&amp;INDEX(リスト!$S$2:$S$48,MATCH($L2402,リスト!$R$2:$R$48,0))&amp;") "&amp;$M2402,IF(設定!$I$15="名・所",$M2402&amp;"・"&amp;INDEX(リスト!$S$2:$S$48,MATCH($L2402,リスト!$R$2:$R$48,0)),IF(設定!$I$15="名/所",$M2402&amp;" / "&amp;INDEX(リスト!$S$2:$S$48,MATCH($L2402,リスト!$R$2:$R$48,0)),IF(設定!$I$15="名(所)",$M2402&amp;" ("&amp;INDEX(リスト!$S$2:$S$48,MATCH($L2402,リスト!$R$2:$R$48,0))&amp;")")))))))))</f>
        <v/>
      </c>
    </row>
    <row r="2403" spans="15:22" x14ac:dyDescent="0.4">
      <c r="O2403" s="2" t="str">
        <f>IFERROR(IF($B2403="","",INDEX(所属情報!$E:$E,MATCH($A2403,所属情報!$A:$A,0))),"")</f>
        <v/>
      </c>
      <c r="P2403" s="2" t="str">
        <f t="shared" si="111"/>
        <v/>
      </c>
      <c r="Q2403" s="2" t="str">
        <f t="shared" si="112"/>
        <v/>
      </c>
      <c r="R2403" s="2" t="str">
        <f t="shared" si="113"/>
        <v/>
      </c>
      <c r="S2403" s="2" t="str">
        <f>IFERROR(IF($F2403="","",INDEX(リスト!$C:$C,MATCH($F2403,リスト!$B:$B,0))),"")</f>
        <v/>
      </c>
      <c r="T2403" s="2" t="str">
        <f>IFERROR(IF($K2403="","",INDEX(リスト!$F:$F,MATCH($K2403,リスト!$E:$E,0))),"")</f>
        <v/>
      </c>
      <c r="U2403" s="2" t="str">
        <f>IF($B2403="","",RIGHT($G2403*1000+200+COUNTIF($G$2:$G2403,$G2403),9))</f>
        <v/>
      </c>
      <c r="V2403" s="2" t="str">
        <f>IF(OR($B2403="",設定!$I$15="",設定!$I$15="独立"),"",IF($M2403="","　－　",IF($L2403="",IF(設定!$I$15="所・名","　－　・"&amp;$M2403,IF(設定!$I$15="所/名","　－　 / "&amp;$M2403,IF(設定!$I$15="(所)名","(　－　) "&amp;$M2403,IF(設定!$I$15="名・所",$M2403&amp;"・　－　",IF(設定!$I$15="名/所",$M2403&amp;" / 　－　",IF(設定!$I$15="名(所)",$M2403&amp;"(　－　)")))))),IF(設定!$I$15="所・名",INDEX(リスト!$S$2:$S$48,MATCH($L2403,リスト!$R$2:$R$48,0))&amp;"・"&amp;$M2403,IF(設定!$I$15="所/名",INDEX(リスト!$S$2:$S$48,MATCH($L2403,リスト!$R$2:$R$48,0))&amp;" / "&amp;$M2403,IF(設定!$I$15="(所)名","("&amp;INDEX(リスト!$S$2:$S$48,MATCH($L2403,リスト!$R$2:$R$48,0))&amp;") "&amp;$M2403,IF(設定!$I$15="名・所",$M2403&amp;"・"&amp;INDEX(リスト!$S$2:$S$48,MATCH($L2403,リスト!$R$2:$R$48,0)),IF(設定!$I$15="名/所",$M2403&amp;" / "&amp;INDEX(リスト!$S$2:$S$48,MATCH($L2403,リスト!$R$2:$R$48,0)),IF(設定!$I$15="名(所)",$M2403&amp;" ("&amp;INDEX(リスト!$S$2:$S$48,MATCH($L2403,リスト!$R$2:$R$48,0))&amp;")")))))))))</f>
        <v/>
      </c>
    </row>
    <row r="2404" spans="15:22" x14ac:dyDescent="0.4">
      <c r="O2404" s="2" t="str">
        <f>IFERROR(IF($B2404="","",INDEX(所属情報!$E:$E,MATCH($A2404,所属情報!$A:$A,0))),"")</f>
        <v/>
      </c>
      <c r="P2404" s="2" t="str">
        <f t="shared" si="111"/>
        <v/>
      </c>
      <c r="Q2404" s="2" t="str">
        <f t="shared" si="112"/>
        <v/>
      </c>
      <c r="R2404" s="2" t="str">
        <f t="shared" si="113"/>
        <v/>
      </c>
      <c r="S2404" s="2" t="str">
        <f>IFERROR(IF($F2404="","",INDEX(リスト!$C:$C,MATCH($F2404,リスト!$B:$B,0))),"")</f>
        <v/>
      </c>
      <c r="T2404" s="2" t="str">
        <f>IFERROR(IF($K2404="","",INDEX(リスト!$F:$F,MATCH($K2404,リスト!$E:$E,0))),"")</f>
        <v/>
      </c>
      <c r="U2404" s="2" t="str">
        <f>IF($B2404="","",RIGHT($G2404*1000+200+COUNTIF($G$2:$G2404,$G2404),9))</f>
        <v/>
      </c>
      <c r="V2404" s="2" t="str">
        <f>IF(OR($B2404="",設定!$I$15="",設定!$I$15="独立"),"",IF($M2404="","　－　",IF($L2404="",IF(設定!$I$15="所・名","　－　・"&amp;$M2404,IF(設定!$I$15="所/名","　－　 / "&amp;$M2404,IF(設定!$I$15="(所)名","(　－　) "&amp;$M2404,IF(設定!$I$15="名・所",$M2404&amp;"・　－　",IF(設定!$I$15="名/所",$M2404&amp;" / 　－　",IF(設定!$I$15="名(所)",$M2404&amp;"(　－　)")))))),IF(設定!$I$15="所・名",INDEX(リスト!$S$2:$S$48,MATCH($L2404,リスト!$R$2:$R$48,0))&amp;"・"&amp;$M2404,IF(設定!$I$15="所/名",INDEX(リスト!$S$2:$S$48,MATCH($L2404,リスト!$R$2:$R$48,0))&amp;" / "&amp;$M2404,IF(設定!$I$15="(所)名","("&amp;INDEX(リスト!$S$2:$S$48,MATCH($L2404,リスト!$R$2:$R$48,0))&amp;") "&amp;$M2404,IF(設定!$I$15="名・所",$M2404&amp;"・"&amp;INDEX(リスト!$S$2:$S$48,MATCH($L2404,リスト!$R$2:$R$48,0)),IF(設定!$I$15="名/所",$M2404&amp;" / "&amp;INDEX(リスト!$S$2:$S$48,MATCH($L2404,リスト!$R$2:$R$48,0)),IF(設定!$I$15="名(所)",$M2404&amp;" ("&amp;INDEX(リスト!$S$2:$S$48,MATCH($L2404,リスト!$R$2:$R$48,0))&amp;")")))))))))</f>
        <v/>
      </c>
    </row>
    <row r="2405" spans="15:22" x14ac:dyDescent="0.4">
      <c r="O2405" s="2" t="str">
        <f>IFERROR(IF($B2405="","",INDEX(所属情報!$E:$E,MATCH($A2405,所属情報!$A:$A,0))),"")</f>
        <v/>
      </c>
      <c r="P2405" s="2" t="str">
        <f t="shared" si="111"/>
        <v/>
      </c>
      <c r="Q2405" s="2" t="str">
        <f t="shared" si="112"/>
        <v/>
      </c>
      <c r="R2405" s="2" t="str">
        <f t="shared" si="113"/>
        <v/>
      </c>
      <c r="S2405" s="2" t="str">
        <f>IFERROR(IF($F2405="","",INDEX(リスト!$C:$C,MATCH($F2405,リスト!$B:$B,0))),"")</f>
        <v/>
      </c>
      <c r="T2405" s="2" t="str">
        <f>IFERROR(IF($K2405="","",INDEX(リスト!$F:$F,MATCH($K2405,リスト!$E:$E,0))),"")</f>
        <v/>
      </c>
      <c r="U2405" s="2" t="str">
        <f>IF($B2405="","",RIGHT($G2405*1000+200+COUNTIF($G$2:$G2405,$G2405),9))</f>
        <v/>
      </c>
      <c r="V2405" s="2" t="str">
        <f>IF(OR($B2405="",設定!$I$15="",設定!$I$15="独立"),"",IF($M2405="","　－　",IF($L2405="",IF(設定!$I$15="所・名","　－　・"&amp;$M2405,IF(設定!$I$15="所/名","　－　 / "&amp;$M2405,IF(設定!$I$15="(所)名","(　－　) "&amp;$M2405,IF(設定!$I$15="名・所",$M2405&amp;"・　－　",IF(設定!$I$15="名/所",$M2405&amp;" / 　－　",IF(設定!$I$15="名(所)",$M2405&amp;"(　－　)")))))),IF(設定!$I$15="所・名",INDEX(リスト!$S$2:$S$48,MATCH($L2405,リスト!$R$2:$R$48,0))&amp;"・"&amp;$M2405,IF(設定!$I$15="所/名",INDEX(リスト!$S$2:$S$48,MATCH($L2405,リスト!$R$2:$R$48,0))&amp;" / "&amp;$M2405,IF(設定!$I$15="(所)名","("&amp;INDEX(リスト!$S$2:$S$48,MATCH($L2405,リスト!$R$2:$R$48,0))&amp;") "&amp;$M2405,IF(設定!$I$15="名・所",$M2405&amp;"・"&amp;INDEX(リスト!$S$2:$S$48,MATCH($L2405,リスト!$R$2:$R$48,0)),IF(設定!$I$15="名/所",$M2405&amp;" / "&amp;INDEX(リスト!$S$2:$S$48,MATCH($L2405,リスト!$R$2:$R$48,0)),IF(設定!$I$15="名(所)",$M2405&amp;" ("&amp;INDEX(リスト!$S$2:$S$48,MATCH($L2405,リスト!$R$2:$R$48,0))&amp;")")))))))))</f>
        <v/>
      </c>
    </row>
    <row r="2406" spans="15:22" x14ac:dyDescent="0.4">
      <c r="O2406" s="2" t="str">
        <f>IFERROR(IF($B2406="","",INDEX(所属情報!$E:$E,MATCH($A2406,所属情報!$A:$A,0))),"")</f>
        <v/>
      </c>
      <c r="P2406" s="2" t="str">
        <f t="shared" si="111"/>
        <v/>
      </c>
      <c r="Q2406" s="2" t="str">
        <f t="shared" si="112"/>
        <v/>
      </c>
      <c r="R2406" s="2" t="str">
        <f t="shared" si="113"/>
        <v/>
      </c>
      <c r="S2406" s="2" t="str">
        <f>IFERROR(IF($F2406="","",INDEX(リスト!$C:$C,MATCH($F2406,リスト!$B:$B,0))),"")</f>
        <v/>
      </c>
      <c r="T2406" s="2" t="str">
        <f>IFERROR(IF($K2406="","",INDEX(リスト!$F:$F,MATCH($K2406,リスト!$E:$E,0))),"")</f>
        <v/>
      </c>
      <c r="U2406" s="2" t="str">
        <f>IF($B2406="","",RIGHT($G2406*1000+200+COUNTIF($G$2:$G2406,$G2406),9))</f>
        <v/>
      </c>
      <c r="V2406" s="2" t="str">
        <f>IF(OR($B2406="",設定!$I$15="",設定!$I$15="独立"),"",IF($M2406="","　－　",IF($L2406="",IF(設定!$I$15="所・名","　－　・"&amp;$M2406,IF(設定!$I$15="所/名","　－　 / "&amp;$M2406,IF(設定!$I$15="(所)名","(　－　) "&amp;$M2406,IF(設定!$I$15="名・所",$M2406&amp;"・　－　",IF(設定!$I$15="名/所",$M2406&amp;" / 　－　",IF(設定!$I$15="名(所)",$M2406&amp;"(　－　)")))))),IF(設定!$I$15="所・名",INDEX(リスト!$S$2:$S$48,MATCH($L2406,リスト!$R$2:$R$48,0))&amp;"・"&amp;$M2406,IF(設定!$I$15="所/名",INDEX(リスト!$S$2:$S$48,MATCH($L2406,リスト!$R$2:$R$48,0))&amp;" / "&amp;$M2406,IF(設定!$I$15="(所)名","("&amp;INDEX(リスト!$S$2:$S$48,MATCH($L2406,リスト!$R$2:$R$48,0))&amp;") "&amp;$M2406,IF(設定!$I$15="名・所",$M2406&amp;"・"&amp;INDEX(リスト!$S$2:$S$48,MATCH($L2406,リスト!$R$2:$R$48,0)),IF(設定!$I$15="名/所",$M2406&amp;" / "&amp;INDEX(リスト!$S$2:$S$48,MATCH($L2406,リスト!$R$2:$R$48,0)),IF(設定!$I$15="名(所)",$M2406&amp;" ("&amp;INDEX(リスト!$S$2:$S$48,MATCH($L2406,リスト!$R$2:$R$48,0))&amp;")")))))))))</f>
        <v/>
      </c>
    </row>
    <row r="2407" spans="15:22" x14ac:dyDescent="0.4">
      <c r="O2407" s="2" t="str">
        <f>IFERROR(IF($B2407="","",INDEX(所属情報!$E:$E,MATCH($A2407,所属情報!$A:$A,0))),"")</f>
        <v/>
      </c>
      <c r="P2407" s="2" t="str">
        <f t="shared" si="111"/>
        <v/>
      </c>
      <c r="Q2407" s="2" t="str">
        <f t="shared" si="112"/>
        <v/>
      </c>
      <c r="R2407" s="2" t="str">
        <f t="shared" si="113"/>
        <v/>
      </c>
      <c r="S2407" s="2" t="str">
        <f>IFERROR(IF($F2407="","",INDEX(リスト!$C:$C,MATCH($F2407,リスト!$B:$B,0))),"")</f>
        <v/>
      </c>
      <c r="T2407" s="2" t="str">
        <f>IFERROR(IF($K2407="","",INDEX(リスト!$F:$F,MATCH($K2407,リスト!$E:$E,0))),"")</f>
        <v/>
      </c>
      <c r="U2407" s="2" t="str">
        <f>IF($B2407="","",RIGHT($G2407*1000+200+COUNTIF($G$2:$G2407,$G2407),9))</f>
        <v/>
      </c>
      <c r="V2407" s="2" t="str">
        <f>IF(OR($B2407="",設定!$I$15="",設定!$I$15="独立"),"",IF($M2407="","　－　",IF($L2407="",IF(設定!$I$15="所・名","　－　・"&amp;$M2407,IF(設定!$I$15="所/名","　－　 / "&amp;$M2407,IF(設定!$I$15="(所)名","(　－　) "&amp;$M2407,IF(設定!$I$15="名・所",$M2407&amp;"・　－　",IF(設定!$I$15="名/所",$M2407&amp;" / 　－　",IF(設定!$I$15="名(所)",$M2407&amp;"(　－　)")))))),IF(設定!$I$15="所・名",INDEX(リスト!$S$2:$S$48,MATCH($L2407,リスト!$R$2:$R$48,0))&amp;"・"&amp;$M2407,IF(設定!$I$15="所/名",INDEX(リスト!$S$2:$S$48,MATCH($L2407,リスト!$R$2:$R$48,0))&amp;" / "&amp;$M2407,IF(設定!$I$15="(所)名","("&amp;INDEX(リスト!$S$2:$S$48,MATCH($L2407,リスト!$R$2:$R$48,0))&amp;") "&amp;$M2407,IF(設定!$I$15="名・所",$M2407&amp;"・"&amp;INDEX(リスト!$S$2:$S$48,MATCH($L2407,リスト!$R$2:$R$48,0)),IF(設定!$I$15="名/所",$M2407&amp;" / "&amp;INDEX(リスト!$S$2:$S$48,MATCH($L2407,リスト!$R$2:$R$48,0)),IF(設定!$I$15="名(所)",$M2407&amp;" ("&amp;INDEX(リスト!$S$2:$S$48,MATCH($L2407,リスト!$R$2:$R$48,0))&amp;")")))))))))</f>
        <v/>
      </c>
    </row>
    <row r="2408" spans="15:22" x14ac:dyDescent="0.4">
      <c r="O2408" s="2" t="str">
        <f>IFERROR(IF($B2408="","",INDEX(所属情報!$E:$E,MATCH($A2408,所属情報!$A:$A,0))),"")</f>
        <v/>
      </c>
      <c r="P2408" s="2" t="str">
        <f t="shared" si="111"/>
        <v/>
      </c>
      <c r="Q2408" s="2" t="str">
        <f t="shared" si="112"/>
        <v/>
      </c>
      <c r="R2408" s="2" t="str">
        <f t="shared" si="113"/>
        <v/>
      </c>
      <c r="S2408" s="2" t="str">
        <f>IFERROR(IF($F2408="","",INDEX(リスト!$C:$C,MATCH($F2408,リスト!$B:$B,0))),"")</f>
        <v/>
      </c>
      <c r="T2408" s="2" t="str">
        <f>IFERROR(IF($K2408="","",INDEX(リスト!$F:$F,MATCH($K2408,リスト!$E:$E,0))),"")</f>
        <v/>
      </c>
      <c r="U2408" s="2" t="str">
        <f>IF($B2408="","",RIGHT($G2408*1000+200+COUNTIF($G$2:$G2408,$G2408),9))</f>
        <v/>
      </c>
      <c r="V2408" s="2" t="str">
        <f>IF(OR($B2408="",設定!$I$15="",設定!$I$15="独立"),"",IF($M2408="","　－　",IF($L2408="",IF(設定!$I$15="所・名","　－　・"&amp;$M2408,IF(設定!$I$15="所/名","　－　 / "&amp;$M2408,IF(設定!$I$15="(所)名","(　－　) "&amp;$M2408,IF(設定!$I$15="名・所",$M2408&amp;"・　－　",IF(設定!$I$15="名/所",$M2408&amp;" / 　－　",IF(設定!$I$15="名(所)",$M2408&amp;"(　－　)")))))),IF(設定!$I$15="所・名",INDEX(リスト!$S$2:$S$48,MATCH($L2408,リスト!$R$2:$R$48,0))&amp;"・"&amp;$M2408,IF(設定!$I$15="所/名",INDEX(リスト!$S$2:$S$48,MATCH($L2408,リスト!$R$2:$R$48,0))&amp;" / "&amp;$M2408,IF(設定!$I$15="(所)名","("&amp;INDEX(リスト!$S$2:$S$48,MATCH($L2408,リスト!$R$2:$R$48,0))&amp;") "&amp;$M2408,IF(設定!$I$15="名・所",$M2408&amp;"・"&amp;INDEX(リスト!$S$2:$S$48,MATCH($L2408,リスト!$R$2:$R$48,0)),IF(設定!$I$15="名/所",$M2408&amp;" / "&amp;INDEX(リスト!$S$2:$S$48,MATCH($L2408,リスト!$R$2:$R$48,0)),IF(設定!$I$15="名(所)",$M2408&amp;" ("&amp;INDEX(リスト!$S$2:$S$48,MATCH($L2408,リスト!$R$2:$R$48,0))&amp;")")))))))))</f>
        <v/>
      </c>
    </row>
    <row r="2409" spans="15:22" x14ac:dyDescent="0.4">
      <c r="O2409" s="2" t="str">
        <f>IFERROR(IF($B2409="","",INDEX(所属情報!$E:$E,MATCH($A2409,所属情報!$A:$A,0))),"")</f>
        <v/>
      </c>
      <c r="P2409" s="2" t="str">
        <f t="shared" si="111"/>
        <v/>
      </c>
      <c r="Q2409" s="2" t="str">
        <f t="shared" si="112"/>
        <v/>
      </c>
      <c r="R2409" s="2" t="str">
        <f t="shared" si="113"/>
        <v/>
      </c>
      <c r="S2409" s="2" t="str">
        <f>IFERROR(IF($F2409="","",INDEX(リスト!$C:$C,MATCH($F2409,リスト!$B:$B,0))),"")</f>
        <v/>
      </c>
      <c r="T2409" s="2" t="str">
        <f>IFERROR(IF($K2409="","",INDEX(リスト!$F:$F,MATCH($K2409,リスト!$E:$E,0))),"")</f>
        <v/>
      </c>
      <c r="U2409" s="2" t="str">
        <f>IF($B2409="","",RIGHT($G2409*1000+200+COUNTIF($G$2:$G2409,$G2409),9))</f>
        <v/>
      </c>
      <c r="V2409" s="2" t="str">
        <f>IF(OR($B2409="",設定!$I$15="",設定!$I$15="独立"),"",IF($M2409="","　－　",IF($L2409="",IF(設定!$I$15="所・名","　－　・"&amp;$M2409,IF(設定!$I$15="所/名","　－　 / "&amp;$M2409,IF(設定!$I$15="(所)名","(　－　) "&amp;$M2409,IF(設定!$I$15="名・所",$M2409&amp;"・　－　",IF(設定!$I$15="名/所",$M2409&amp;" / 　－　",IF(設定!$I$15="名(所)",$M2409&amp;"(　－　)")))))),IF(設定!$I$15="所・名",INDEX(リスト!$S$2:$S$48,MATCH($L2409,リスト!$R$2:$R$48,0))&amp;"・"&amp;$M2409,IF(設定!$I$15="所/名",INDEX(リスト!$S$2:$S$48,MATCH($L2409,リスト!$R$2:$R$48,0))&amp;" / "&amp;$M2409,IF(設定!$I$15="(所)名","("&amp;INDEX(リスト!$S$2:$S$48,MATCH($L2409,リスト!$R$2:$R$48,0))&amp;") "&amp;$M2409,IF(設定!$I$15="名・所",$M2409&amp;"・"&amp;INDEX(リスト!$S$2:$S$48,MATCH($L2409,リスト!$R$2:$R$48,0)),IF(設定!$I$15="名/所",$M2409&amp;" / "&amp;INDEX(リスト!$S$2:$S$48,MATCH($L2409,リスト!$R$2:$R$48,0)),IF(設定!$I$15="名(所)",$M2409&amp;" ("&amp;INDEX(リスト!$S$2:$S$48,MATCH($L2409,リスト!$R$2:$R$48,0))&amp;")")))))))))</f>
        <v/>
      </c>
    </row>
    <row r="2410" spans="15:22" x14ac:dyDescent="0.4">
      <c r="O2410" s="2" t="str">
        <f>IFERROR(IF($B2410="","",INDEX(所属情報!$E:$E,MATCH($A2410,所属情報!$A:$A,0))),"")</f>
        <v/>
      </c>
      <c r="P2410" s="2" t="str">
        <f t="shared" si="111"/>
        <v/>
      </c>
      <c r="Q2410" s="2" t="str">
        <f t="shared" si="112"/>
        <v/>
      </c>
      <c r="R2410" s="2" t="str">
        <f t="shared" si="113"/>
        <v/>
      </c>
      <c r="S2410" s="2" t="str">
        <f>IFERROR(IF($F2410="","",INDEX(リスト!$C:$C,MATCH($F2410,リスト!$B:$B,0))),"")</f>
        <v/>
      </c>
      <c r="T2410" s="2" t="str">
        <f>IFERROR(IF($K2410="","",INDEX(リスト!$F:$F,MATCH($K2410,リスト!$E:$E,0))),"")</f>
        <v/>
      </c>
      <c r="U2410" s="2" t="str">
        <f>IF($B2410="","",RIGHT($G2410*1000+200+COUNTIF($G$2:$G2410,$G2410),9))</f>
        <v/>
      </c>
      <c r="V2410" s="2" t="str">
        <f>IF(OR($B2410="",設定!$I$15="",設定!$I$15="独立"),"",IF($M2410="","　－　",IF($L2410="",IF(設定!$I$15="所・名","　－　・"&amp;$M2410,IF(設定!$I$15="所/名","　－　 / "&amp;$M2410,IF(設定!$I$15="(所)名","(　－　) "&amp;$M2410,IF(設定!$I$15="名・所",$M2410&amp;"・　－　",IF(設定!$I$15="名/所",$M2410&amp;" / 　－　",IF(設定!$I$15="名(所)",$M2410&amp;"(　－　)")))))),IF(設定!$I$15="所・名",INDEX(リスト!$S$2:$S$48,MATCH($L2410,リスト!$R$2:$R$48,0))&amp;"・"&amp;$M2410,IF(設定!$I$15="所/名",INDEX(リスト!$S$2:$S$48,MATCH($L2410,リスト!$R$2:$R$48,0))&amp;" / "&amp;$M2410,IF(設定!$I$15="(所)名","("&amp;INDEX(リスト!$S$2:$S$48,MATCH($L2410,リスト!$R$2:$R$48,0))&amp;") "&amp;$M2410,IF(設定!$I$15="名・所",$M2410&amp;"・"&amp;INDEX(リスト!$S$2:$S$48,MATCH($L2410,リスト!$R$2:$R$48,0)),IF(設定!$I$15="名/所",$M2410&amp;" / "&amp;INDEX(リスト!$S$2:$S$48,MATCH($L2410,リスト!$R$2:$R$48,0)),IF(設定!$I$15="名(所)",$M2410&amp;" ("&amp;INDEX(リスト!$S$2:$S$48,MATCH($L2410,リスト!$R$2:$R$48,0))&amp;")")))))))))</f>
        <v/>
      </c>
    </row>
    <row r="2411" spans="15:22" x14ac:dyDescent="0.4">
      <c r="O2411" s="2" t="str">
        <f>IFERROR(IF($B2411="","",INDEX(所属情報!$E:$E,MATCH($A2411,所属情報!$A:$A,0))),"")</f>
        <v/>
      </c>
      <c r="P2411" s="2" t="str">
        <f t="shared" si="111"/>
        <v/>
      </c>
      <c r="Q2411" s="2" t="str">
        <f t="shared" si="112"/>
        <v/>
      </c>
      <c r="R2411" s="2" t="str">
        <f t="shared" si="113"/>
        <v/>
      </c>
      <c r="S2411" s="2" t="str">
        <f>IFERROR(IF($F2411="","",INDEX(リスト!$C:$C,MATCH($F2411,リスト!$B:$B,0))),"")</f>
        <v/>
      </c>
      <c r="T2411" s="2" t="str">
        <f>IFERROR(IF($K2411="","",INDEX(リスト!$F:$F,MATCH($K2411,リスト!$E:$E,0))),"")</f>
        <v/>
      </c>
      <c r="U2411" s="2" t="str">
        <f>IF($B2411="","",RIGHT($G2411*1000+200+COUNTIF($G$2:$G2411,$G2411),9))</f>
        <v/>
      </c>
      <c r="V2411" s="2" t="str">
        <f>IF(OR($B2411="",設定!$I$15="",設定!$I$15="独立"),"",IF($M2411="","　－　",IF($L2411="",IF(設定!$I$15="所・名","　－　・"&amp;$M2411,IF(設定!$I$15="所/名","　－　 / "&amp;$M2411,IF(設定!$I$15="(所)名","(　－　) "&amp;$M2411,IF(設定!$I$15="名・所",$M2411&amp;"・　－　",IF(設定!$I$15="名/所",$M2411&amp;" / 　－　",IF(設定!$I$15="名(所)",$M2411&amp;"(　－　)")))))),IF(設定!$I$15="所・名",INDEX(リスト!$S$2:$S$48,MATCH($L2411,リスト!$R$2:$R$48,0))&amp;"・"&amp;$M2411,IF(設定!$I$15="所/名",INDEX(リスト!$S$2:$S$48,MATCH($L2411,リスト!$R$2:$R$48,0))&amp;" / "&amp;$M2411,IF(設定!$I$15="(所)名","("&amp;INDEX(リスト!$S$2:$S$48,MATCH($L2411,リスト!$R$2:$R$48,0))&amp;") "&amp;$M2411,IF(設定!$I$15="名・所",$M2411&amp;"・"&amp;INDEX(リスト!$S$2:$S$48,MATCH($L2411,リスト!$R$2:$R$48,0)),IF(設定!$I$15="名/所",$M2411&amp;" / "&amp;INDEX(リスト!$S$2:$S$48,MATCH($L2411,リスト!$R$2:$R$48,0)),IF(設定!$I$15="名(所)",$M2411&amp;" ("&amp;INDEX(リスト!$S$2:$S$48,MATCH($L2411,リスト!$R$2:$R$48,0))&amp;")")))))))))</f>
        <v/>
      </c>
    </row>
    <row r="2412" spans="15:22" x14ac:dyDescent="0.4">
      <c r="O2412" s="2" t="str">
        <f>IFERROR(IF($B2412="","",INDEX(所属情報!$E:$E,MATCH($A2412,所属情報!$A:$A,0))),"")</f>
        <v/>
      </c>
      <c r="P2412" s="2" t="str">
        <f t="shared" si="111"/>
        <v/>
      </c>
      <c r="Q2412" s="2" t="str">
        <f t="shared" si="112"/>
        <v/>
      </c>
      <c r="R2412" s="2" t="str">
        <f t="shared" si="113"/>
        <v/>
      </c>
      <c r="S2412" s="2" t="str">
        <f>IFERROR(IF($F2412="","",INDEX(リスト!$C:$C,MATCH($F2412,リスト!$B:$B,0))),"")</f>
        <v/>
      </c>
      <c r="T2412" s="2" t="str">
        <f>IFERROR(IF($K2412="","",INDEX(リスト!$F:$F,MATCH($K2412,リスト!$E:$E,0))),"")</f>
        <v/>
      </c>
      <c r="U2412" s="2" t="str">
        <f>IF($B2412="","",RIGHT($G2412*1000+200+COUNTIF($G$2:$G2412,$G2412),9))</f>
        <v/>
      </c>
      <c r="V2412" s="2" t="str">
        <f>IF(OR($B2412="",設定!$I$15="",設定!$I$15="独立"),"",IF($M2412="","　－　",IF($L2412="",IF(設定!$I$15="所・名","　－　・"&amp;$M2412,IF(設定!$I$15="所/名","　－　 / "&amp;$M2412,IF(設定!$I$15="(所)名","(　－　) "&amp;$M2412,IF(設定!$I$15="名・所",$M2412&amp;"・　－　",IF(設定!$I$15="名/所",$M2412&amp;" / 　－　",IF(設定!$I$15="名(所)",$M2412&amp;"(　－　)")))))),IF(設定!$I$15="所・名",INDEX(リスト!$S$2:$S$48,MATCH($L2412,リスト!$R$2:$R$48,0))&amp;"・"&amp;$M2412,IF(設定!$I$15="所/名",INDEX(リスト!$S$2:$S$48,MATCH($L2412,リスト!$R$2:$R$48,0))&amp;" / "&amp;$M2412,IF(設定!$I$15="(所)名","("&amp;INDEX(リスト!$S$2:$S$48,MATCH($L2412,リスト!$R$2:$R$48,0))&amp;") "&amp;$M2412,IF(設定!$I$15="名・所",$M2412&amp;"・"&amp;INDEX(リスト!$S$2:$S$48,MATCH($L2412,リスト!$R$2:$R$48,0)),IF(設定!$I$15="名/所",$M2412&amp;" / "&amp;INDEX(リスト!$S$2:$S$48,MATCH($L2412,リスト!$R$2:$R$48,0)),IF(設定!$I$15="名(所)",$M2412&amp;" ("&amp;INDEX(リスト!$S$2:$S$48,MATCH($L2412,リスト!$R$2:$R$48,0))&amp;")")))))))))</f>
        <v/>
      </c>
    </row>
    <row r="2413" spans="15:22" x14ac:dyDescent="0.4">
      <c r="O2413" s="2" t="str">
        <f>IFERROR(IF($B2413="","",INDEX(所属情報!$E:$E,MATCH($A2413,所属情報!$A:$A,0))),"")</f>
        <v/>
      </c>
      <c r="P2413" s="2" t="str">
        <f t="shared" si="111"/>
        <v/>
      </c>
      <c r="Q2413" s="2" t="str">
        <f t="shared" si="112"/>
        <v/>
      </c>
      <c r="R2413" s="2" t="str">
        <f t="shared" si="113"/>
        <v/>
      </c>
      <c r="S2413" s="2" t="str">
        <f>IFERROR(IF($F2413="","",INDEX(リスト!$C:$C,MATCH($F2413,リスト!$B:$B,0))),"")</f>
        <v/>
      </c>
      <c r="T2413" s="2" t="str">
        <f>IFERROR(IF($K2413="","",INDEX(リスト!$F:$F,MATCH($K2413,リスト!$E:$E,0))),"")</f>
        <v/>
      </c>
      <c r="U2413" s="2" t="str">
        <f>IF($B2413="","",RIGHT($G2413*1000+200+COUNTIF($G$2:$G2413,$G2413),9))</f>
        <v/>
      </c>
      <c r="V2413" s="2" t="str">
        <f>IF(OR($B2413="",設定!$I$15="",設定!$I$15="独立"),"",IF($M2413="","　－　",IF($L2413="",IF(設定!$I$15="所・名","　－　・"&amp;$M2413,IF(設定!$I$15="所/名","　－　 / "&amp;$M2413,IF(設定!$I$15="(所)名","(　－　) "&amp;$M2413,IF(設定!$I$15="名・所",$M2413&amp;"・　－　",IF(設定!$I$15="名/所",$M2413&amp;" / 　－　",IF(設定!$I$15="名(所)",$M2413&amp;"(　－　)")))))),IF(設定!$I$15="所・名",INDEX(リスト!$S$2:$S$48,MATCH($L2413,リスト!$R$2:$R$48,0))&amp;"・"&amp;$M2413,IF(設定!$I$15="所/名",INDEX(リスト!$S$2:$S$48,MATCH($L2413,リスト!$R$2:$R$48,0))&amp;" / "&amp;$M2413,IF(設定!$I$15="(所)名","("&amp;INDEX(リスト!$S$2:$S$48,MATCH($L2413,リスト!$R$2:$R$48,0))&amp;") "&amp;$M2413,IF(設定!$I$15="名・所",$M2413&amp;"・"&amp;INDEX(リスト!$S$2:$S$48,MATCH($L2413,リスト!$R$2:$R$48,0)),IF(設定!$I$15="名/所",$M2413&amp;" / "&amp;INDEX(リスト!$S$2:$S$48,MATCH($L2413,リスト!$R$2:$R$48,0)),IF(設定!$I$15="名(所)",$M2413&amp;" ("&amp;INDEX(リスト!$S$2:$S$48,MATCH($L2413,リスト!$R$2:$R$48,0))&amp;")")))))))))</f>
        <v/>
      </c>
    </row>
    <row r="2414" spans="15:22" x14ac:dyDescent="0.4">
      <c r="O2414" s="2" t="str">
        <f>IFERROR(IF($B2414="","",INDEX(所属情報!$E:$E,MATCH($A2414,所属情報!$A:$A,0))),"")</f>
        <v/>
      </c>
      <c r="P2414" s="2" t="str">
        <f t="shared" si="111"/>
        <v/>
      </c>
      <c r="Q2414" s="2" t="str">
        <f t="shared" si="112"/>
        <v/>
      </c>
      <c r="R2414" s="2" t="str">
        <f t="shared" si="113"/>
        <v/>
      </c>
      <c r="S2414" s="2" t="str">
        <f>IFERROR(IF($F2414="","",INDEX(リスト!$C:$C,MATCH($F2414,リスト!$B:$B,0))),"")</f>
        <v/>
      </c>
      <c r="T2414" s="2" t="str">
        <f>IFERROR(IF($K2414="","",INDEX(リスト!$F:$F,MATCH($K2414,リスト!$E:$E,0))),"")</f>
        <v/>
      </c>
      <c r="U2414" s="2" t="str">
        <f>IF($B2414="","",RIGHT($G2414*1000+200+COUNTIF($G$2:$G2414,$G2414),9))</f>
        <v/>
      </c>
      <c r="V2414" s="2" t="str">
        <f>IF(OR($B2414="",設定!$I$15="",設定!$I$15="独立"),"",IF($M2414="","　－　",IF($L2414="",IF(設定!$I$15="所・名","　－　・"&amp;$M2414,IF(設定!$I$15="所/名","　－　 / "&amp;$M2414,IF(設定!$I$15="(所)名","(　－　) "&amp;$M2414,IF(設定!$I$15="名・所",$M2414&amp;"・　－　",IF(設定!$I$15="名/所",$M2414&amp;" / 　－　",IF(設定!$I$15="名(所)",$M2414&amp;"(　－　)")))))),IF(設定!$I$15="所・名",INDEX(リスト!$S$2:$S$48,MATCH($L2414,リスト!$R$2:$R$48,0))&amp;"・"&amp;$M2414,IF(設定!$I$15="所/名",INDEX(リスト!$S$2:$S$48,MATCH($L2414,リスト!$R$2:$R$48,0))&amp;" / "&amp;$M2414,IF(設定!$I$15="(所)名","("&amp;INDEX(リスト!$S$2:$S$48,MATCH($L2414,リスト!$R$2:$R$48,0))&amp;") "&amp;$M2414,IF(設定!$I$15="名・所",$M2414&amp;"・"&amp;INDEX(リスト!$S$2:$S$48,MATCH($L2414,リスト!$R$2:$R$48,0)),IF(設定!$I$15="名/所",$M2414&amp;" / "&amp;INDEX(リスト!$S$2:$S$48,MATCH($L2414,リスト!$R$2:$R$48,0)),IF(設定!$I$15="名(所)",$M2414&amp;" ("&amp;INDEX(リスト!$S$2:$S$48,MATCH($L2414,リスト!$R$2:$R$48,0))&amp;")")))))))))</f>
        <v/>
      </c>
    </row>
    <row r="2415" spans="15:22" x14ac:dyDescent="0.4">
      <c r="O2415" s="2" t="str">
        <f>IFERROR(IF($B2415="","",INDEX(所属情報!$E:$E,MATCH($A2415,所属情報!$A:$A,0))),"")</f>
        <v/>
      </c>
      <c r="P2415" s="2" t="str">
        <f t="shared" si="111"/>
        <v/>
      </c>
      <c r="Q2415" s="2" t="str">
        <f t="shared" si="112"/>
        <v/>
      </c>
      <c r="R2415" s="2" t="str">
        <f t="shared" si="113"/>
        <v/>
      </c>
      <c r="S2415" s="2" t="str">
        <f>IFERROR(IF($F2415="","",INDEX(リスト!$C:$C,MATCH($F2415,リスト!$B:$B,0))),"")</f>
        <v/>
      </c>
      <c r="T2415" s="2" t="str">
        <f>IFERROR(IF($K2415="","",INDEX(リスト!$F:$F,MATCH($K2415,リスト!$E:$E,0))),"")</f>
        <v/>
      </c>
      <c r="U2415" s="2" t="str">
        <f>IF($B2415="","",RIGHT($G2415*1000+200+COUNTIF($G$2:$G2415,$G2415),9))</f>
        <v/>
      </c>
      <c r="V2415" s="2" t="str">
        <f>IF(OR($B2415="",設定!$I$15="",設定!$I$15="独立"),"",IF($M2415="","　－　",IF($L2415="",IF(設定!$I$15="所・名","　－　・"&amp;$M2415,IF(設定!$I$15="所/名","　－　 / "&amp;$M2415,IF(設定!$I$15="(所)名","(　－　) "&amp;$M2415,IF(設定!$I$15="名・所",$M2415&amp;"・　－　",IF(設定!$I$15="名/所",$M2415&amp;" / 　－　",IF(設定!$I$15="名(所)",$M2415&amp;"(　－　)")))))),IF(設定!$I$15="所・名",INDEX(リスト!$S$2:$S$48,MATCH($L2415,リスト!$R$2:$R$48,0))&amp;"・"&amp;$M2415,IF(設定!$I$15="所/名",INDEX(リスト!$S$2:$S$48,MATCH($L2415,リスト!$R$2:$R$48,0))&amp;" / "&amp;$M2415,IF(設定!$I$15="(所)名","("&amp;INDEX(リスト!$S$2:$S$48,MATCH($L2415,リスト!$R$2:$R$48,0))&amp;") "&amp;$M2415,IF(設定!$I$15="名・所",$M2415&amp;"・"&amp;INDEX(リスト!$S$2:$S$48,MATCH($L2415,リスト!$R$2:$R$48,0)),IF(設定!$I$15="名/所",$M2415&amp;" / "&amp;INDEX(リスト!$S$2:$S$48,MATCH($L2415,リスト!$R$2:$R$48,0)),IF(設定!$I$15="名(所)",$M2415&amp;" ("&amp;INDEX(リスト!$S$2:$S$48,MATCH($L2415,リスト!$R$2:$R$48,0))&amp;")")))))))))</f>
        <v/>
      </c>
    </row>
    <row r="2416" spans="15:22" x14ac:dyDescent="0.4">
      <c r="O2416" s="2" t="str">
        <f>IFERROR(IF($B2416="","",INDEX(所属情報!$E:$E,MATCH($A2416,所属情報!$A:$A,0))),"")</f>
        <v/>
      </c>
      <c r="P2416" s="2" t="str">
        <f t="shared" si="111"/>
        <v/>
      </c>
      <c r="Q2416" s="2" t="str">
        <f t="shared" si="112"/>
        <v/>
      </c>
      <c r="R2416" s="2" t="str">
        <f t="shared" si="113"/>
        <v/>
      </c>
      <c r="S2416" s="2" t="str">
        <f>IFERROR(IF($F2416="","",INDEX(リスト!$C:$C,MATCH($F2416,リスト!$B:$B,0))),"")</f>
        <v/>
      </c>
      <c r="T2416" s="2" t="str">
        <f>IFERROR(IF($K2416="","",INDEX(リスト!$F:$F,MATCH($K2416,リスト!$E:$E,0))),"")</f>
        <v/>
      </c>
      <c r="U2416" s="2" t="str">
        <f>IF($B2416="","",RIGHT($G2416*1000+200+COUNTIF($G$2:$G2416,$G2416),9))</f>
        <v/>
      </c>
      <c r="V2416" s="2" t="str">
        <f>IF(OR($B2416="",設定!$I$15="",設定!$I$15="独立"),"",IF($M2416="","　－　",IF($L2416="",IF(設定!$I$15="所・名","　－　・"&amp;$M2416,IF(設定!$I$15="所/名","　－　 / "&amp;$M2416,IF(設定!$I$15="(所)名","(　－　) "&amp;$M2416,IF(設定!$I$15="名・所",$M2416&amp;"・　－　",IF(設定!$I$15="名/所",$M2416&amp;" / 　－　",IF(設定!$I$15="名(所)",$M2416&amp;"(　－　)")))))),IF(設定!$I$15="所・名",INDEX(リスト!$S$2:$S$48,MATCH($L2416,リスト!$R$2:$R$48,0))&amp;"・"&amp;$M2416,IF(設定!$I$15="所/名",INDEX(リスト!$S$2:$S$48,MATCH($L2416,リスト!$R$2:$R$48,0))&amp;" / "&amp;$M2416,IF(設定!$I$15="(所)名","("&amp;INDEX(リスト!$S$2:$S$48,MATCH($L2416,リスト!$R$2:$R$48,0))&amp;") "&amp;$M2416,IF(設定!$I$15="名・所",$M2416&amp;"・"&amp;INDEX(リスト!$S$2:$S$48,MATCH($L2416,リスト!$R$2:$R$48,0)),IF(設定!$I$15="名/所",$M2416&amp;" / "&amp;INDEX(リスト!$S$2:$S$48,MATCH($L2416,リスト!$R$2:$R$48,0)),IF(設定!$I$15="名(所)",$M2416&amp;" ("&amp;INDEX(リスト!$S$2:$S$48,MATCH($L2416,リスト!$R$2:$R$48,0))&amp;")")))))))))</f>
        <v/>
      </c>
    </row>
    <row r="2417" spans="15:22" x14ac:dyDescent="0.4">
      <c r="O2417" s="2" t="str">
        <f>IFERROR(IF($B2417="","",INDEX(所属情報!$E:$E,MATCH($A2417,所属情報!$A:$A,0))),"")</f>
        <v/>
      </c>
      <c r="P2417" s="2" t="str">
        <f t="shared" si="111"/>
        <v/>
      </c>
      <c r="Q2417" s="2" t="str">
        <f t="shared" si="112"/>
        <v/>
      </c>
      <c r="R2417" s="2" t="str">
        <f t="shared" si="113"/>
        <v/>
      </c>
      <c r="S2417" s="2" t="str">
        <f>IFERROR(IF($F2417="","",INDEX(リスト!$C:$C,MATCH($F2417,リスト!$B:$B,0))),"")</f>
        <v/>
      </c>
      <c r="T2417" s="2" t="str">
        <f>IFERROR(IF($K2417="","",INDEX(リスト!$F:$F,MATCH($K2417,リスト!$E:$E,0))),"")</f>
        <v/>
      </c>
      <c r="U2417" s="2" t="str">
        <f>IF($B2417="","",RIGHT($G2417*1000+200+COUNTIF($G$2:$G2417,$G2417),9))</f>
        <v/>
      </c>
      <c r="V2417" s="2" t="str">
        <f>IF(OR($B2417="",設定!$I$15="",設定!$I$15="独立"),"",IF($M2417="","　－　",IF($L2417="",IF(設定!$I$15="所・名","　－　・"&amp;$M2417,IF(設定!$I$15="所/名","　－　 / "&amp;$M2417,IF(設定!$I$15="(所)名","(　－　) "&amp;$M2417,IF(設定!$I$15="名・所",$M2417&amp;"・　－　",IF(設定!$I$15="名/所",$M2417&amp;" / 　－　",IF(設定!$I$15="名(所)",$M2417&amp;"(　－　)")))))),IF(設定!$I$15="所・名",INDEX(リスト!$S$2:$S$48,MATCH($L2417,リスト!$R$2:$R$48,0))&amp;"・"&amp;$M2417,IF(設定!$I$15="所/名",INDEX(リスト!$S$2:$S$48,MATCH($L2417,リスト!$R$2:$R$48,0))&amp;" / "&amp;$M2417,IF(設定!$I$15="(所)名","("&amp;INDEX(リスト!$S$2:$S$48,MATCH($L2417,リスト!$R$2:$R$48,0))&amp;") "&amp;$M2417,IF(設定!$I$15="名・所",$M2417&amp;"・"&amp;INDEX(リスト!$S$2:$S$48,MATCH($L2417,リスト!$R$2:$R$48,0)),IF(設定!$I$15="名/所",$M2417&amp;" / "&amp;INDEX(リスト!$S$2:$S$48,MATCH($L2417,リスト!$R$2:$R$48,0)),IF(設定!$I$15="名(所)",$M2417&amp;" ("&amp;INDEX(リスト!$S$2:$S$48,MATCH($L2417,リスト!$R$2:$R$48,0))&amp;")")))))))))</f>
        <v/>
      </c>
    </row>
    <row r="2418" spans="15:22" x14ac:dyDescent="0.4">
      <c r="O2418" s="2" t="str">
        <f>IFERROR(IF($B2418="","",INDEX(所属情報!$E:$E,MATCH($A2418,所属情報!$A:$A,0))),"")</f>
        <v/>
      </c>
      <c r="P2418" s="2" t="str">
        <f t="shared" si="111"/>
        <v/>
      </c>
      <c r="Q2418" s="2" t="str">
        <f t="shared" si="112"/>
        <v/>
      </c>
      <c r="R2418" s="2" t="str">
        <f t="shared" si="113"/>
        <v/>
      </c>
      <c r="S2418" s="2" t="str">
        <f>IFERROR(IF($F2418="","",INDEX(リスト!$C:$C,MATCH($F2418,リスト!$B:$B,0))),"")</f>
        <v/>
      </c>
      <c r="T2418" s="2" t="str">
        <f>IFERROR(IF($K2418="","",INDEX(リスト!$F:$F,MATCH($K2418,リスト!$E:$E,0))),"")</f>
        <v/>
      </c>
      <c r="U2418" s="2" t="str">
        <f>IF($B2418="","",RIGHT($G2418*1000+200+COUNTIF($G$2:$G2418,$G2418),9))</f>
        <v/>
      </c>
      <c r="V2418" s="2" t="str">
        <f>IF(OR($B2418="",設定!$I$15="",設定!$I$15="独立"),"",IF($M2418="","　－　",IF($L2418="",IF(設定!$I$15="所・名","　－　・"&amp;$M2418,IF(設定!$I$15="所/名","　－　 / "&amp;$M2418,IF(設定!$I$15="(所)名","(　－　) "&amp;$M2418,IF(設定!$I$15="名・所",$M2418&amp;"・　－　",IF(設定!$I$15="名/所",$M2418&amp;" / 　－　",IF(設定!$I$15="名(所)",$M2418&amp;"(　－　)")))))),IF(設定!$I$15="所・名",INDEX(リスト!$S$2:$S$48,MATCH($L2418,リスト!$R$2:$R$48,0))&amp;"・"&amp;$M2418,IF(設定!$I$15="所/名",INDEX(リスト!$S$2:$S$48,MATCH($L2418,リスト!$R$2:$R$48,0))&amp;" / "&amp;$M2418,IF(設定!$I$15="(所)名","("&amp;INDEX(リスト!$S$2:$S$48,MATCH($L2418,リスト!$R$2:$R$48,0))&amp;") "&amp;$M2418,IF(設定!$I$15="名・所",$M2418&amp;"・"&amp;INDEX(リスト!$S$2:$S$48,MATCH($L2418,リスト!$R$2:$R$48,0)),IF(設定!$I$15="名/所",$M2418&amp;" / "&amp;INDEX(リスト!$S$2:$S$48,MATCH($L2418,リスト!$R$2:$R$48,0)),IF(設定!$I$15="名(所)",$M2418&amp;" ("&amp;INDEX(リスト!$S$2:$S$48,MATCH($L2418,リスト!$R$2:$R$48,0))&amp;")")))))))))</f>
        <v/>
      </c>
    </row>
    <row r="2419" spans="15:22" x14ac:dyDescent="0.4">
      <c r="O2419" s="2" t="str">
        <f>IFERROR(IF($B2419="","",INDEX(所属情報!$E:$E,MATCH($A2419,所属情報!$A:$A,0))),"")</f>
        <v/>
      </c>
      <c r="P2419" s="2" t="str">
        <f t="shared" si="111"/>
        <v/>
      </c>
      <c r="Q2419" s="2" t="str">
        <f t="shared" si="112"/>
        <v/>
      </c>
      <c r="R2419" s="2" t="str">
        <f t="shared" si="113"/>
        <v/>
      </c>
      <c r="S2419" s="2" t="str">
        <f>IFERROR(IF($F2419="","",INDEX(リスト!$C:$C,MATCH($F2419,リスト!$B:$B,0))),"")</f>
        <v/>
      </c>
      <c r="T2419" s="2" t="str">
        <f>IFERROR(IF($K2419="","",INDEX(リスト!$F:$F,MATCH($K2419,リスト!$E:$E,0))),"")</f>
        <v/>
      </c>
      <c r="U2419" s="2" t="str">
        <f>IF($B2419="","",RIGHT($G2419*1000+200+COUNTIF($G$2:$G2419,$G2419),9))</f>
        <v/>
      </c>
      <c r="V2419" s="2" t="str">
        <f>IF(OR($B2419="",設定!$I$15="",設定!$I$15="独立"),"",IF($M2419="","　－　",IF($L2419="",IF(設定!$I$15="所・名","　－　・"&amp;$M2419,IF(設定!$I$15="所/名","　－　 / "&amp;$M2419,IF(設定!$I$15="(所)名","(　－　) "&amp;$M2419,IF(設定!$I$15="名・所",$M2419&amp;"・　－　",IF(設定!$I$15="名/所",$M2419&amp;" / 　－　",IF(設定!$I$15="名(所)",$M2419&amp;"(　－　)")))))),IF(設定!$I$15="所・名",INDEX(リスト!$S$2:$S$48,MATCH($L2419,リスト!$R$2:$R$48,0))&amp;"・"&amp;$M2419,IF(設定!$I$15="所/名",INDEX(リスト!$S$2:$S$48,MATCH($L2419,リスト!$R$2:$R$48,0))&amp;" / "&amp;$M2419,IF(設定!$I$15="(所)名","("&amp;INDEX(リスト!$S$2:$S$48,MATCH($L2419,リスト!$R$2:$R$48,0))&amp;") "&amp;$M2419,IF(設定!$I$15="名・所",$M2419&amp;"・"&amp;INDEX(リスト!$S$2:$S$48,MATCH($L2419,リスト!$R$2:$R$48,0)),IF(設定!$I$15="名/所",$M2419&amp;" / "&amp;INDEX(リスト!$S$2:$S$48,MATCH($L2419,リスト!$R$2:$R$48,0)),IF(設定!$I$15="名(所)",$M2419&amp;" ("&amp;INDEX(リスト!$S$2:$S$48,MATCH($L2419,リスト!$R$2:$R$48,0))&amp;")")))))))))</f>
        <v/>
      </c>
    </row>
    <row r="2420" spans="15:22" x14ac:dyDescent="0.4">
      <c r="O2420" s="2" t="str">
        <f>IFERROR(IF($B2420="","",INDEX(所属情報!$E:$E,MATCH($A2420,所属情報!$A:$A,0))),"")</f>
        <v/>
      </c>
      <c r="P2420" s="2" t="str">
        <f t="shared" si="111"/>
        <v/>
      </c>
      <c r="Q2420" s="2" t="str">
        <f t="shared" si="112"/>
        <v/>
      </c>
      <c r="R2420" s="2" t="str">
        <f t="shared" si="113"/>
        <v/>
      </c>
      <c r="S2420" s="2" t="str">
        <f>IFERROR(IF($F2420="","",INDEX(リスト!$C:$C,MATCH($F2420,リスト!$B:$B,0))),"")</f>
        <v/>
      </c>
      <c r="T2420" s="2" t="str">
        <f>IFERROR(IF($K2420="","",INDEX(リスト!$F:$F,MATCH($K2420,リスト!$E:$E,0))),"")</f>
        <v/>
      </c>
      <c r="U2420" s="2" t="str">
        <f>IF($B2420="","",RIGHT($G2420*1000+200+COUNTIF($G$2:$G2420,$G2420),9))</f>
        <v/>
      </c>
      <c r="V2420" s="2" t="str">
        <f>IF(OR($B2420="",設定!$I$15="",設定!$I$15="独立"),"",IF($M2420="","　－　",IF($L2420="",IF(設定!$I$15="所・名","　－　・"&amp;$M2420,IF(設定!$I$15="所/名","　－　 / "&amp;$M2420,IF(設定!$I$15="(所)名","(　－　) "&amp;$M2420,IF(設定!$I$15="名・所",$M2420&amp;"・　－　",IF(設定!$I$15="名/所",$M2420&amp;" / 　－　",IF(設定!$I$15="名(所)",$M2420&amp;"(　－　)")))))),IF(設定!$I$15="所・名",INDEX(リスト!$S$2:$S$48,MATCH($L2420,リスト!$R$2:$R$48,0))&amp;"・"&amp;$M2420,IF(設定!$I$15="所/名",INDEX(リスト!$S$2:$S$48,MATCH($L2420,リスト!$R$2:$R$48,0))&amp;" / "&amp;$M2420,IF(設定!$I$15="(所)名","("&amp;INDEX(リスト!$S$2:$S$48,MATCH($L2420,リスト!$R$2:$R$48,0))&amp;") "&amp;$M2420,IF(設定!$I$15="名・所",$M2420&amp;"・"&amp;INDEX(リスト!$S$2:$S$48,MATCH($L2420,リスト!$R$2:$R$48,0)),IF(設定!$I$15="名/所",$M2420&amp;" / "&amp;INDEX(リスト!$S$2:$S$48,MATCH($L2420,リスト!$R$2:$R$48,0)),IF(設定!$I$15="名(所)",$M2420&amp;" ("&amp;INDEX(リスト!$S$2:$S$48,MATCH($L2420,リスト!$R$2:$R$48,0))&amp;")")))))))))</f>
        <v/>
      </c>
    </row>
    <row r="2421" spans="15:22" x14ac:dyDescent="0.4">
      <c r="O2421" s="2" t="str">
        <f>IFERROR(IF($B2421="","",INDEX(所属情報!$E:$E,MATCH($A2421,所属情報!$A:$A,0))),"")</f>
        <v/>
      </c>
      <c r="P2421" s="2" t="str">
        <f t="shared" si="111"/>
        <v/>
      </c>
      <c r="Q2421" s="2" t="str">
        <f t="shared" si="112"/>
        <v/>
      </c>
      <c r="R2421" s="2" t="str">
        <f t="shared" si="113"/>
        <v/>
      </c>
      <c r="S2421" s="2" t="str">
        <f>IFERROR(IF($F2421="","",INDEX(リスト!$C:$C,MATCH($F2421,リスト!$B:$B,0))),"")</f>
        <v/>
      </c>
      <c r="T2421" s="2" t="str">
        <f>IFERROR(IF($K2421="","",INDEX(リスト!$F:$F,MATCH($K2421,リスト!$E:$E,0))),"")</f>
        <v/>
      </c>
      <c r="U2421" s="2" t="str">
        <f>IF($B2421="","",RIGHT($G2421*1000+200+COUNTIF($G$2:$G2421,$G2421),9))</f>
        <v/>
      </c>
      <c r="V2421" s="2" t="str">
        <f>IF(OR($B2421="",設定!$I$15="",設定!$I$15="独立"),"",IF($M2421="","　－　",IF($L2421="",IF(設定!$I$15="所・名","　－　・"&amp;$M2421,IF(設定!$I$15="所/名","　－　 / "&amp;$M2421,IF(設定!$I$15="(所)名","(　－　) "&amp;$M2421,IF(設定!$I$15="名・所",$M2421&amp;"・　－　",IF(設定!$I$15="名/所",$M2421&amp;" / 　－　",IF(設定!$I$15="名(所)",$M2421&amp;"(　－　)")))))),IF(設定!$I$15="所・名",INDEX(リスト!$S$2:$S$48,MATCH($L2421,リスト!$R$2:$R$48,0))&amp;"・"&amp;$M2421,IF(設定!$I$15="所/名",INDEX(リスト!$S$2:$S$48,MATCH($L2421,リスト!$R$2:$R$48,0))&amp;" / "&amp;$M2421,IF(設定!$I$15="(所)名","("&amp;INDEX(リスト!$S$2:$S$48,MATCH($L2421,リスト!$R$2:$R$48,0))&amp;") "&amp;$M2421,IF(設定!$I$15="名・所",$M2421&amp;"・"&amp;INDEX(リスト!$S$2:$S$48,MATCH($L2421,リスト!$R$2:$R$48,0)),IF(設定!$I$15="名/所",$M2421&amp;" / "&amp;INDEX(リスト!$S$2:$S$48,MATCH($L2421,リスト!$R$2:$R$48,0)),IF(設定!$I$15="名(所)",$M2421&amp;" ("&amp;INDEX(リスト!$S$2:$S$48,MATCH($L2421,リスト!$R$2:$R$48,0))&amp;")")))))))))</f>
        <v/>
      </c>
    </row>
    <row r="2422" spans="15:22" x14ac:dyDescent="0.4">
      <c r="O2422" s="2" t="str">
        <f>IFERROR(IF($B2422="","",INDEX(所属情報!$E:$E,MATCH($A2422,所属情報!$A:$A,0))),"")</f>
        <v/>
      </c>
      <c r="P2422" s="2" t="str">
        <f t="shared" si="111"/>
        <v/>
      </c>
      <c r="Q2422" s="2" t="str">
        <f t="shared" si="112"/>
        <v/>
      </c>
      <c r="R2422" s="2" t="str">
        <f t="shared" si="113"/>
        <v/>
      </c>
      <c r="S2422" s="2" t="str">
        <f>IFERROR(IF($F2422="","",INDEX(リスト!$C:$C,MATCH($F2422,リスト!$B:$B,0))),"")</f>
        <v/>
      </c>
      <c r="T2422" s="2" t="str">
        <f>IFERROR(IF($K2422="","",INDEX(リスト!$F:$F,MATCH($K2422,リスト!$E:$E,0))),"")</f>
        <v/>
      </c>
      <c r="U2422" s="2" t="str">
        <f>IF($B2422="","",RIGHT($G2422*1000+200+COUNTIF($G$2:$G2422,$G2422),9))</f>
        <v/>
      </c>
      <c r="V2422" s="2" t="str">
        <f>IF(OR($B2422="",設定!$I$15="",設定!$I$15="独立"),"",IF($M2422="","　－　",IF($L2422="",IF(設定!$I$15="所・名","　－　・"&amp;$M2422,IF(設定!$I$15="所/名","　－　 / "&amp;$M2422,IF(設定!$I$15="(所)名","(　－　) "&amp;$M2422,IF(設定!$I$15="名・所",$M2422&amp;"・　－　",IF(設定!$I$15="名/所",$M2422&amp;" / 　－　",IF(設定!$I$15="名(所)",$M2422&amp;"(　－　)")))))),IF(設定!$I$15="所・名",INDEX(リスト!$S$2:$S$48,MATCH($L2422,リスト!$R$2:$R$48,0))&amp;"・"&amp;$M2422,IF(設定!$I$15="所/名",INDEX(リスト!$S$2:$S$48,MATCH($L2422,リスト!$R$2:$R$48,0))&amp;" / "&amp;$M2422,IF(設定!$I$15="(所)名","("&amp;INDEX(リスト!$S$2:$S$48,MATCH($L2422,リスト!$R$2:$R$48,0))&amp;") "&amp;$M2422,IF(設定!$I$15="名・所",$M2422&amp;"・"&amp;INDEX(リスト!$S$2:$S$48,MATCH($L2422,リスト!$R$2:$R$48,0)),IF(設定!$I$15="名/所",$M2422&amp;" / "&amp;INDEX(リスト!$S$2:$S$48,MATCH($L2422,リスト!$R$2:$R$48,0)),IF(設定!$I$15="名(所)",$M2422&amp;" ("&amp;INDEX(リスト!$S$2:$S$48,MATCH($L2422,リスト!$R$2:$R$48,0))&amp;")")))))))))</f>
        <v/>
      </c>
    </row>
    <row r="2423" spans="15:22" x14ac:dyDescent="0.4">
      <c r="O2423" s="2" t="str">
        <f>IFERROR(IF($B2423="","",INDEX(所属情報!$E:$E,MATCH($A2423,所属情報!$A:$A,0))),"")</f>
        <v/>
      </c>
      <c r="P2423" s="2" t="str">
        <f t="shared" si="111"/>
        <v/>
      </c>
      <c r="Q2423" s="2" t="str">
        <f t="shared" si="112"/>
        <v/>
      </c>
      <c r="R2423" s="2" t="str">
        <f t="shared" si="113"/>
        <v/>
      </c>
      <c r="S2423" s="2" t="str">
        <f>IFERROR(IF($F2423="","",INDEX(リスト!$C:$C,MATCH($F2423,リスト!$B:$B,0))),"")</f>
        <v/>
      </c>
      <c r="T2423" s="2" t="str">
        <f>IFERROR(IF($K2423="","",INDEX(リスト!$F:$F,MATCH($K2423,リスト!$E:$E,0))),"")</f>
        <v/>
      </c>
      <c r="U2423" s="2" t="str">
        <f>IF($B2423="","",RIGHT($G2423*1000+200+COUNTIF($G$2:$G2423,$G2423),9))</f>
        <v/>
      </c>
      <c r="V2423" s="2" t="str">
        <f>IF(OR($B2423="",設定!$I$15="",設定!$I$15="独立"),"",IF($M2423="","　－　",IF($L2423="",IF(設定!$I$15="所・名","　－　・"&amp;$M2423,IF(設定!$I$15="所/名","　－　 / "&amp;$M2423,IF(設定!$I$15="(所)名","(　－　) "&amp;$M2423,IF(設定!$I$15="名・所",$M2423&amp;"・　－　",IF(設定!$I$15="名/所",$M2423&amp;" / 　－　",IF(設定!$I$15="名(所)",$M2423&amp;"(　－　)")))))),IF(設定!$I$15="所・名",INDEX(リスト!$S$2:$S$48,MATCH($L2423,リスト!$R$2:$R$48,0))&amp;"・"&amp;$M2423,IF(設定!$I$15="所/名",INDEX(リスト!$S$2:$S$48,MATCH($L2423,リスト!$R$2:$R$48,0))&amp;" / "&amp;$M2423,IF(設定!$I$15="(所)名","("&amp;INDEX(リスト!$S$2:$S$48,MATCH($L2423,リスト!$R$2:$R$48,0))&amp;") "&amp;$M2423,IF(設定!$I$15="名・所",$M2423&amp;"・"&amp;INDEX(リスト!$S$2:$S$48,MATCH($L2423,リスト!$R$2:$R$48,0)),IF(設定!$I$15="名/所",$M2423&amp;" / "&amp;INDEX(リスト!$S$2:$S$48,MATCH($L2423,リスト!$R$2:$R$48,0)),IF(設定!$I$15="名(所)",$M2423&amp;" ("&amp;INDEX(リスト!$S$2:$S$48,MATCH($L2423,リスト!$R$2:$R$48,0))&amp;")")))))))))</f>
        <v/>
      </c>
    </row>
    <row r="2424" spans="15:22" x14ac:dyDescent="0.4">
      <c r="O2424" s="2" t="str">
        <f>IFERROR(IF($B2424="","",INDEX(所属情報!$E:$E,MATCH($A2424,所属情報!$A:$A,0))),"")</f>
        <v/>
      </c>
      <c r="P2424" s="2" t="str">
        <f t="shared" si="111"/>
        <v/>
      </c>
      <c r="Q2424" s="2" t="str">
        <f t="shared" si="112"/>
        <v/>
      </c>
      <c r="R2424" s="2" t="str">
        <f t="shared" si="113"/>
        <v/>
      </c>
      <c r="S2424" s="2" t="str">
        <f>IFERROR(IF($F2424="","",INDEX(リスト!$C:$C,MATCH($F2424,リスト!$B:$B,0))),"")</f>
        <v/>
      </c>
      <c r="T2424" s="2" t="str">
        <f>IFERROR(IF($K2424="","",INDEX(リスト!$F:$F,MATCH($K2424,リスト!$E:$E,0))),"")</f>
        <v/>
      </c>
      <c r="U2424" s="2" t="str">
        <f>IF($B2424="","",RIGHT($G2424*1000+200+COUNTIF($G$2:$G2424,$G2424),9))</f>
        <v/>
      </c>
      <c r="V2424" s="2" t="str">
        <f>IF(OR($B2424="",設定!$I$15="",設定!$I$15="独立"),"",IF($M2424="","　－　",IF($L2424="",IF(設定!$I$15="所・名","　－　・"&amp;$M2424,IF(設定!$I$15="所/名","　－　 / "&amp;$M2424,IF(設定!$I$15="(所)名","(　－　) "&amp;$M2424,IF(設定!$I$15="名・所",$M2424&amp;"・　－　",IF(設定!$I$15="名/所",$M2424&amp;" / 　－　",IF(設定!$I$15="名(所)",$M2424&amp;"(　－　)")))))),IF(設定!$I$15="所・名",INDEX(リスト!$S$2:$S$48,MATCH($L2424,リスト!$R$2:$R$48,0))&amp;"・"&amp;$M2424,IF(設定!$I$15="所/名",INDEX(リスト!$S$2:$S$48,MATCH($L2424,リスト!$R$2:$R$48,0))&amp;" / "&amp;$M2424,IF(設定!$I$15="(所)名","("&amp;INDEX(リスト!$S$2:$S$48,MATCH($L2424,リスト!$R$2:$R$48,0))&amp;") "&amp;$M2424,IF(設定!$I$15="名・所",$M2424&amp;"・"&amp;INDEX(リスト!$S$2:$S$48,MATCH($L2424,リスト!$R$2:$R$48,0)),IF(設定!$I$15="名/所",$M2424&amp;" / "&amp;INDEX(リスト!$S$2:$S$48,MATCH($L2424,リスト!$R$2:$R$48,0)),IF(設定!$I$15="名(所)",$M2424&amp;" ("&amp;INDEX(リスト!$S$2:$S$48,MATCH($L2424,リスト!$R$2:$R$48,0))&amp;")")))))))))</f>
        <v/>
      </c>
    </row>
    <row r="2425" spans="15:22" x14ac:dyDescent="0.4">
      <c r="O2425" s="2" t="str">
        <f>IFERROR(IF($B2425="","",INDEX(所属情報!$E:$E,MATCH($A2425,所属情報!$A:$A,0))),"")</f>
        <v/>
      </c>
      <c r="P2425" s="2" t="str">
        <f t="shared" si="111"/>
        <v/>
      </c>
      <c r="Q2425" s="2" t="str">
        <f t="shared" si="112"/>
        <v/>
      </c>
      <c r="R2425" s="2" t="str">
        <f t="shared" si="113"/>
        <v/>
      </c>
      <c r="S2425" s="2" t="str">
        <f>IFERROR(IF($F2425="","",INDEX(リスト!$C:$C,MATCH($F2425,リスト!$B:$B,0))),"")</f>
        <v/>
      </c>
      <c r="T2425" s="2" t="str">
        <f>IFERROR(IF($K2425="","",INDEX(リスト!$F:$F,MATCH($K2425,リスト!$E:$E,0))),"")</f>
        <v/>
      </c>
      <c r="U2425" s="2" t="str">
        <f>IF($B2425="","",RIGHT($G2425*1000+200+COUNTIF($G$2:$G2425,$G2425),9))</f>
        <v/>
      </c>
      <c r="V2425" s="2" t="str">
        <f>IF(OR($B2425="",設定!$I$15="",設定!$I$15="独立"),"",IF($M2425="","　－　",IF($L2425="",IF(設定!$I$15="所・名","　－　・"&amp;$M2425,IF(設定!$I$15="所/名","　－　 / "&amp;$M2425,IF(設定!$I$15="(所)名","(　－　) "&amp;$M2425,IF(設定!$I$15="名・所",$M2425&amp;"・　－　",IF(設定!$I$15="名/所",$M2425&amp;" / 　－　",IF(設定!$I$15="名(所)",$M2425&amp;"(　－　)")))))),IF(設定!$I$15="所・名",INDEX(リスト!$S$2:$S$48,MATCH($L2425,リスト!$R$2:$R$48,0))&amp;"・"&amp;$M2425,IF(設定!$I$15="所/名",INDEX(リスト!$S$2:$S$48,MATCH($L2425,リスト!$R$2:$R$48,0))&amp;" / "&amp;$M2425,IF(設定!$I$15="(所)名","("&amp;INDEX(リスト!$S$2:$S$48,MATCH($L2425,リスト!$R$2:$R$48,0))&amp;") "&amp;$M2425,IF(設定!$I$15="名・所",$M2425&amp;"・"&amp;INDEX(リスト!$S$2:$S$48,MATCH($L2425,リスト!$R$2:$R$48,0)),IF(設定!$I$15="名/所",$M2425&amp;" / "&amp;INDEX(リスト!$S$2:$S$48,MATCH($L2425,リスト!$R$2:$R$48,0)),IF(設定!$I$15="名(所)",$M2425&amp;" ("&amp;INDEX(リスト!$S$2:$S$48,MATCH($L2425,リスト!$R$2:$R$48,0))&amp;")")))))))))</f>
        <v/>
      </c>
    </row>
    <row r="2426" spans="15:22" x14ac:dyDescent="0.4">
      <c r="O2426" s="2" t="str">
        <f>IFERROR(IF($B2426="","",INDEX(所属情報!$E:$E,MATCH($A2426,所属情報!$A:$A,0))),"")</f>
        <v/>
      </c>
      <c r="P2426" s="2" t="str">
        <f t="shared" si="111"/>
        <v/>
      </c>
      <c r="Q2426" s="2" t="str">
        <f t="shared" si="112"/>
        <v/>
      </c>
      <c r="R2426" s="2" t="str">
        <f t="shared" si="113"/>
        <v/>
      </c>
      <c r="S2426" s="2" t="str">
        <f>IFERROR(IF($F2426="","",INDEX(リスト!$C:$C,MATCH($F2426,リスト!$B:$B,0))),"")</f>
        <v/>
      </c>
      <c r="T2426" s="2" t="str">
        <f>IFERROR(IF($K2426="","",INDEX(リスト!$F:$F,MATCH($K2426,リスト!$E:$E,0))),"")</f>
        <v/>
      </c>
      <c r="U2426" s="2" t="str">
        <f>IF($B2426="","",RIGHT($G2426*1000+200+COUNTIF($G$2:$G2426,$G2426),9))</f>
        <v/>
      </c>
      <c r="V2426" s="2" t="str">
        <f>IF(OR($B2426="",設定!$I$15="",設定!$I$15="独立"),"",IF($M2426="","　－　",IF($L2426="",IF(設定!$I$15="所・名","　－　・"&amp;$M2426,IF(設定!$I$15="所/名","　－　 / "&amp;$M2426,IF(設定!$I$15="(所)名","(　－　) "&amp;$M2426,IF(設定!$I$15="名・所",$M2426&amp;"・　－　",IF(設定!$I$15="名/所",$M2426&amp;" / 　－　",IF(設定!$I$15="名(所)",$M2426&amp;"(　－　)")))))),IF(設定!$I$15="所・名",INDEX(リスト!$S$2:$S$48,MATCH($L2426,リスト!$R$2:$R$48,0))&amp;"・"&amp;$M2426,IF(設定!$I$15="所/名",INDEX(リスト!$S$2:$S$48,MATCH($L2426,リスト!$R$2:$R$48,0))&amp;" / "&amp;$M2426,IF(設定!$I$15="(所)名","("&amp;INDEX(リスト!$S$2:$S$48,MATCH($L2426,リスト!$R$2:$R$48,0))&amp;") "&amp;$M2426,IF(設定!$I$15="名・所",$M2426&amp;"・"&amp;INDEX(リスト!$S$2:$S$48,MATCH($L2426,リスト!$R$2:$R$48,0)),IF(設定!$I$15="名/所",$M2426&amp;" / "&amp;INDEX(リスト!$S$2:$S$48,MATCH($L2426,リスト!$R$2:$R$48,0)),IF(設定!$I$15="名(所)",$M2426&amp;" ("&amp;INDEX(リスト!$S$2:$S$48,MATCH($L2426,リスト!$R$2:$R$48,0))&amp;")")))))))))</f>
        <v/>
      </c>
    </row>
    <row r="2427" spans="15:22" x14ac:dyDescent="0.4">
      <c r="O2427" s="2" t="str">
        <f>IFERROR(IF($B2427="","",INDEX(所属情報!$E:$E,MATCH($A2427,所属情報!$A:$A,0))),"")</f>
        <v/>
      </c>
      <c r="P2427" s="2" t="str">
        <f t="shared" si="111"/>
        <v/>
      </c>
      <c r="Q2427" s="2" t="str">
        <f t="shared" si="112"/>
        <v/>
      </c>
      <c r="R2427" s="2" t="str">
        <f t="shared" si="113"/>
        <v/>
      </c>
      <c r="S2427" s="2" t="str">
        <f>IFERROR(IF($F2427="","",INDEX(リスト!$C:$C,MATCH($F2427,リスト!$B:$B,0))),"")</f>
        <v/>
      </c>
      <c r="T2427" s="2" t="str">
        <f>IFERROR(IF($K2427="","",INDEX(リスト!$F:$F,MATCH($K2427,リスト!$E:$E,0))),"")</f>
        <v/>
      </c>
      <c r="U2427" s="2" t="str">
        <f>IF($B2427="","",RIGHT($G2427*1000+200+COUNTIF($G$2:$G2427,$G2427),9))</f>
        <v/>
      </c>
      <c r="V2427" s="2" t="str">
        <f>IF(OR($B2427="",設定!$I$15="",設定!$I$15="独立"),"",IF($M2427="","　－　",IF($L2427="",IF(設定!$I$15="所・名","　－　・"&amp;$M2427,IF(設定!$I$15="所/名","　－　 / "&amp;$M2427,IF(設定!$I$15="(所)名","(　－　) "&amp;$M2427,IF(設定!$I$15="名・所",$M2427&amp;"・　－　",IF(設定!$I$15="名/所",$M2427&amp;" / 　－　",IF(設定!$I$15="名(所)",$M2427&amp;"(　－　)")))))),IF(設定!$I$15="所・名",INDEX(リスト!$S$2:$S$48,MATCH($L2427,リスト!$R$2:$R$48,0))&amp;"・"&amp;$M2427,IF(設定!$I$15="所/名",INDEX(リスト!$S$2:$S$48,MATCH($L2427,リスト!$R$2:$R$48,0))&amp;" / "&amp;$M2427,IF(設定!$I$15="(所)名","("&amp;INDEX(リスト!$S$2:$S$48,MATCH($L2427,リスト!$R$2:$R$48,0))&amp;") "&amp;$M2427,IF(設定!$I$15="名・所",$M2427&amp;"・"&amp;INDEX(リスト!$S$2:$S$48,MATCH($L2427,リスト!$R$2:$R$48,0)),IF(設定!$I$15="名/所",$M2427&amp;" / "&amp;INDEX(リスト!$S$2:$S$48,MATCH($L2427,リスト!$R$2:$R$48,0)),IF(設定!$I$15="名(所)",$M2427&amp;" ("&amp;INDEX(リスト!$S$2:$S$48,MATCH($L2427,リスト!$R$2:$R$48,0))&amp;")")))))))))</f>
        <v/>
      </c>
    </row>
    <row r="2428" spans="15:22" x14ac:dyDescent="0.4">
      <c r="O2428" s="2" t="str">
        <f>IFERROR(IF($B2428="","",INDEX(所属情報!$E:$E,MATCH($A2428,所属情報!$A:$A,0))),"")</f>
        <v/>
      </c>
      <c r="P2428" s="2" t="str">
        <f t="shared" si="111"/>
        <v/>
      </c>
      <c r="Q2428" s="2" t="str">
        <f t="shared" si="112"/>
        <v/>
      </c>
      <c r="R2428" s="2" t="str">
        <f t="shared" si="113"/>
        <v/>
      </c>
      <c r="S2428" s="2" t="str">
        <f>IFERROR(IF($F2428="","",INDEX(リスト!$C:$C,MATCH($F2428,リスト!$B:$B,0))),"")</f>
        <v/>
      </c>
      <c r="T2428" s="2" t="str">
        <f>IFERROR(IF($K2428="","",INDEX(リスト!$F:$F,MATCH($K2428,リスト!$E:$E,0))),"")</f>
        <v/>
      </c>
      <c r="U2428" s="2" t="str">
        <f>IF($B2428="","",RIGHT($G2428*1000+200+COUNTIF($G$2:$G2428,$G2428),9))</f>
        <v/>
      </c>
      <c r="V2428" s="2" t="str">
        <f>IF(OR($B2428="",設定!$I$15="",設定!$I$15="独立"),"",IF($M2428="","　－　",IF($L2428="",IF(設定!$I$15="所・名","　－　・"&amp;$M2428,IF(設定!$I$15="所/名","　－　 / "&amp;$M2428,IF(設定!$I$15="(所)名","(　－　) "&amp;$M2428,IF(設定!$I$15="名・所",$M2428&amp;"・　－　",IF(設定!$I$15="名/所",$M2428&amp;" / 　－　",IF(設定!$I$15="名(所)",$M2428&amp;"(　－　)")))))),IF(設定!$I$15="所・名",INDEX(リスト!$S$2:$S$48,MATCH($L2428,リスト!$R$2:$R$48,0))&amp;"・"&amp;$M2428,IF(設定!$I$15="所/名",INDEX(リスト!$S$2:$S$48,MATCH($L2428,リスト!$R$2:$R$48,0))&amp;" / "&amp;$M2428,IF(設定!$I$15="(所)名","("&amp;INDEX(リスト!$S$2:$S$48,MATCH($L2428,リスト!$R$2:$R$48,0))&amp;") "&amp;$M2428,IF(設定!$I$15="名・所",$M2428&amp;"・"&amp;INDEX(リスト!$S$2:$S$48,MATCH($L2428,リスト!$R$2:$R$48,0)),IF(設定!$I$15="名/所",$M2428&amp;" / "&amp;INDEX(リスト!$S$2:$S$48,MATCH($L2428,リスト!$R$2:$R$48,0)),IF(設定!$I$15="名(所)",$M2428&amp;" ("&amp;INDEX(リスト!$S$2:$S$48,MATCH($L2428,リスト!$R$2:$R$48,0))&amp;")")))))))))</f>
        <v/>
      </c>
    </row>
    <row r="2429" spans="15:22" x14ac:dyDescent="0.4">
      <c r="O2429" s="2" t="str">
        <f>IFERROR(IF($B2429="","",INDEX(所属情報!$E:$E,MATCH($A2429,所属情報!$A:$A,0))),"")</f>
        <v/>
      </c>
      <c r="P2429" s="2" t="str">
        <f t="shared" si="111"/>
        <v/>
      </c>
      <c r="Q2429" s="2" t="str">
        <f t="shared" si="112"/>
        <v/>
      </c>
      <c r="R2429" s="2" t="str">
        <f t="shared" si="113"/>
        <v/>
      </c>
      <c r="S2429" s="2" t="str">
        <f>IFERROR(IF($F2429="","",INDEX(リスト!$C:$C,MATCH($F2429,リスト!$B:$B,0))),"")</f>
        <v/>
      </c>
      <c r="T2429" s="2" t="str">
        <f>IFERROR(IF($K2429="","",INDEX(リスト!$F:$F,MATCH($K2429,リスト!$E:$E,0))),"")</f>
        <v/>
      </c>
      <c r="U2429" s="2" t="str">
        <f>IF($B2429="","",RIGHT($G2429*1000+200+COUNTIF($G$2:$G2429,$G2429),9))</f>
        <v/>
      </c>
      <c r="V2429" s="2" t="str">
        <f>IF(OR($B2429="",設定!$I$15="",設定!$I$15="独立"),"",IF($M2429="","　－　",IF($L2429="",IF(設定!$I$15="所・名","　－　・"&amp;$M2429,IF(設定!$I$15="所/名","　－　 / "&amp;$M2429,IF(設定!$I$15="(所)名","(　－　) "&amp;$M2429,IF(設定!$I$15="名・所",$M2429&amp;"・　－　",IF(設定!$I$15="名/所",$M2429&amp;" / 　－　",IF(設定!$I$15="名(所)",$M2429&amp;"(　－　)")))))),IF(設定!$I$15="所・名",INDEX(リスト!$S$2:$S$48,MATCH($L2429,リスト!$R$2:$R$48,0))&amp;"・"&amp;$M2429,IF(設定!$I$15="所/名",INDEX(リスト!$S$2:$S$48,MATCH($L2429,リスト!$R$2:$R$48,0))&amp;" / "&amp;$M2429,IF(設定!$I$15="(所)名","("&amp;INDEX(リスト!$S$2:$S$48,MATCH($L2429,リスト!$R$2:$R$48,0))&amp;") "&amp;$M2429,IF(設定!$I$15="名・所",$M2429&amp;"・"&amp;INDEX(リスト!$S$2:$S$48,MATCH($L2429,リスト!$R$2:$R$48,0)),IF(設定!$I$15="名/所",$M2429&amp;" / "&amp;INDEX(リスト!$S$2:$S$48,MATCH($L2429,リスト!$R$2:$R$48,0)),IF(設定!$I$15="名(所)",$M2429&amp;" ("&amp;INDEX(リスト!$S$2:$S$48,MATCH($L2429,リスト!$R$2:$R$48,0))&amp;")")))))))))</f>
        <v/>
      </c>
    </row>
    <row r="2430" spans="15:22" x14ac:dyDescent="0.4">
      <c r="O2430" s="2" t="str">
        <f>IFERROR(IF($B2430="","",INDEX(所属情報!$E:$E,MATCH($A2430,所属情報!$A:$A,0))),"")</f>
        <v/>
      </c>
      <c r="P2430" s="2" t="str">
        <f t="shared" si="111"/>
        <v/>
      </c>
      <c r="Q2430" s="2" t="str">
        <f t="shared" si="112"/>
        <v/>
      </c>
      <c r="R2430" s="2" t="str">
        <f t="shared" si="113"/>
        <v/>
      </c>
      <c r="S2430" s="2" t="str">
        <f>IFERROR(IF($F2430="","",INDEX(リスト!$C:$C,MATCH($F2430,リスト!$B:$B,0))),"")</f>
        <v/>
      </c>
      <c r="T2430" s="2" t="str">
        <f>IFERROR(IF($K2430="","",INDEX(リスト!$F:$F,MATCH($K2430,リスト!$E:$E,0))),"")</f>
        <v/>
      </c>
      <c r="U2430" s="2" t="str">
        <f>IF($B2430="","",RIGHT($G2430*1000+200+COUNTIF($G$2:$G2430,$G2430),9))</f>
        <v/>
      </c>
      <c r="V2430" s="2" t="str">
        <f>IF(OR($B2430="",設定!$I$15="",設定!$I$15="独立"),"",IF($M2430="","　－　",IF($L2430="",IF(設定!$I$15="所・名","　－　・"&amp;$M2430,IF(設定!$I$15="所/名","　－　 / "&amp;$M2430,IF(設定!$I$15="(所)名","(　－　) "&amp;$M2430,IF(設定!$I$15="名・所",$M2430&amp;"・　－　",IF(設定!$I$15="名/所",$M2430&amp;" / 　－　",IF(設定!$I$15="名(所)",$M2430&amp;"(　－　)")))))),IF(設定!$I$15="所・名",INDEX(リスト!$S$2:$S$48,MATCH($L2430,リスト!$R$2:$R$48,0))&amp;"・"&amp;$M2430,IF(設定!$I$15="所/名",INDEX(リスト!$S$2:$S$48,MATCH($L2430,リスト!$R$2:$R$48,0))&amp;" / "&amp;$M2430,IF(設定!$I$15="(所)名","("&amp;INDEX(リスト!$S$2:$S$48,MATCH($L2430,リスト!$R$2:$R$48,0))&amp;") "&amp;$M2430,IF(設定!$I$15="名・所",$M2430&amp;"・"&amp;INDEX(リスト!$S$2:$S$48,MATCH($L2430,リスト!$R$2:$R$48,0)),IF(設定!$I$15="名/所",$M2430&amp;" / "&amp;INDEX(リスト!$S$2:$S$48,MATCH($L2430,リスト!$R$2:$R$48,0)),IF(設定!$I$15="名(所)",$M2430&amp;" ("&amp;INDEX(リスト!$S$2:$S$48,MATCH($L2430,リスト!$R$2:$R$48,0))&amp;")")))))))))</f>
        <v/>
      </c>
    </row>
    <row r="2431" spans="15:22" x14ac:dyDescent="0.4">
      <c r="O2431" s="2" t="str">
        <f>IFERROR(IF($B2431="","",INDEX(所属情報!$E:$E,MATCH($A2431,所属情報!$A:$A,0))),"")</f>
        <v/>
      </c>
      <c r="P2431" s="2" t="str">
        <f t="shared" si="111"/>
        <v/>
      </c>
      <c r="Q2431" s="2" t="str">
        <f t="shared" si="112"/>
        <v/>
      </c>
      <c r="R2431" s="2" t="str">
        <f t="shared" si="113"/>
        <v/>
      </c>
      <c r="S2431" s="2" t="str">
        <f>IFERROR(IF($F2431="","",INDEX(リスト!$C:$C,MATCH($F2431,リスト!$B:$B,0))),"")</f>
        <v/>
      </c>
      <c r="T2431" s="2" t="str">
        <f>IFERROR(IF($K2431="","",INDEX(リスト!$F:$F,MATCH($K2431,リスト!$E:$E,0))),"")</f>
        <v/>
      </c>
      <c r="U2431" s="2" t="str">
        <f>IF($B2431="","",RIGHT($G2431*1000+200+COUNTIF($G$2:$G2431,$G2431),9))</f>
        <v/>
      </c>
      <c r="V2431" s="2" t="str">
        <f>IF(OR($B2431="",設定!$I$15="",設定!$I$15="独立"),"",IF($M2431="","　－　",IF($L2431="",IF(設定!$I$15="所・名","　－　・"&amp;$M2431,IF(設定!$I$15="所/名","　－　 / "&amp;$M2431,IF(設定!$I$15="(所)名","(　－　) "&amp;$M2431,IF(設定!$I$15="名・所",$M2431&amp;"・　－　",IF(設定!$I$15="名/所",$M2431&amp;" / 　－　",IF(設定!$I$15="名(所)",$M2431&amp;"(　－　)")))))),IF(設定!$I$15="所・名",INDEX(リスト!$S$2:$S$48,MATCH($L2431,リスト!$R$2:$R$48,0))&amp;"・"&amp;$M2431,IF(設定!$I$15="所/名",INDEX(リスト!$S$2:$S$48,MATCH($L2431,リスト!$R$2:$R$48,0))&amp;" / "&amp;$M2431,IF(設定!$I$15="(所)名","("&amp;INDEX(リスト!$S$2:$S$48,MATCH($L2431,リスト!$R$2:$R$48,0))&amp;") "&amp;$M2431,IF(設定!$I$15="名・所",$M2431&amp;"・"&amp;INDEX(リスト!$S$2:$S$48,MATCH($L2431,リスト!$R$2:$R$48,0)),IF(設定!$I$15="名/所",$M2431&amp;" / "&amp;INDEX(リスト!$S$2:$S$48,MATCH($L2431,リスト!$R$2:$R$48,0)),IF(設定!$I$15="名(所)",$M2431&amp;" ("&amp;INDEX(リスト!$S$2:$S$48,MATCH($L2431,リスト!$R$2:$R$48,0))&amp;")")))))))))</f>
        <v/>
      </c>
    </row>
    <row r="2432" spans="15:22" x14ac:dyDescent="0.4">
      <c r="O2432" s="2" t="str">
        <f>IFERROR(IF($B2432="","",INDEX(所属情報!$E:$E,MATCH($A2432,所属情報!$A:$A,0))),"")</f>
        <v/>
      </c>
      <c r="P2432" s="2" t="str">
        <f t="shared" si="111"/>
        <v/>
      </c>
      <c r="Q2432" s="2" t="str">
        <f t="shared" si="112"/>
        <v/>
      </c>
      <c r="R2432" s="2" t="str">
        <f t="shared" si="113"/>
        <v/>
      </c>
      <c r="S2432" s="2" t="str">
        <f>IFERROR(IF($F2432="","",INDEX(リスト!$C:$C,MATCH($F2432,リスト!$B:$B,0))),"")</f>
        <v/>
      </c>
      <c r="T2432" s="2" t="str">
        <f>IFERROR(IF($K2432="","",INDEX(リスト!$F:$F,MATCH($K2432,リスト!$E:$E,0))),"")</f>
        <v/>
      </c>
      <c r="U2432" s="2" t="str">
        <f>IF($B2432="","",RIGHT($G2432*1000+200+COUNTIF($G$2:$G2432,$G2432),9))</f>
        <v/>
      </c>
      <c r="V2432" s="2" t="str">
        <f>IF(OR($B2432="",設定!$I$15="",設定!$I$15="独立"),"",IF($M2432="","　－　",IF($L2432="",IF(設定!$I$15="所・名","　－　・"&amp;$M2432,IF(設定!$I$15="所/名","　－　 / "&amp;$M2432,IF(設定!$I$15="(所)名","(　－　) "&amp;$M2432,IF(設定!$I$15="名・所",$M2432&amp;"・　－　",IF(設定!$I$15="名/所",$M2432&amp;" / 　－　",IF(設定!$I$15="名(所)",$M2432&amp;"(　－　)")))))),IF(設定!$I$15="所・名",INDEX(リスト!$S$2:$S$48,MATCH($L2432,リスト!$R$2:$R$48,0))&amp;"・"&amp;$M2432,IF(設定!$I$15="所/名",INDEX(リスト!$S$2:$S$48,MATCH($L2432,リスト!$R$2:$R$48,0))&amp;" / "&amp;$M2432,IF(設定!$I$15="(所)名","("&amp;INDEX(リスト!$S$2:$S$48,MATCH($L2432,リスト!$R$2:$R$48,0))&amp;") "&amp;$M2432,IF(設定!$I$15="名・所",$M2432&amp;"・"&amp;INDEX(リスト!$S$2:$S$48,MATCH($L2432,リスト!$R$2:$R$48,0)),IF(設定!$I$15="名/所",$M2432&amp;" / "&amp;INDEX(リスト!$S$2:$S$48,MATCH($L2432,リスト!$R$2:$R$48,0)),IF(設定!$I$15="名(所)",$M2432&amp;" ("&amp;INDEX(リスト!$S$2:$S$48,MATCH($L2432,リスト!$R$2:$R$48,0))&amp;")")))))))))</f>
        <v/>
      </c>
    </row>
    <row r="2433" spans="15:22" x14ac:dyDescent="0.4">
      <c r="O2433" s="2" t="str">
        <f>IFERROR(IF($B2433="","",INDEX(所属情報!$E:$E,MATCH($A2433,所属情報!$A:$A,0))),"")</f>
        <v/>
      </c>
      <c r="P2433" s="2" t="str">
        <f t="shared" si="111"/>
        <v/>
      </c>
      <c r="Q2433" s="2" t="str">
        <f t="shared" si="112"/>
        <v/>
      </c>
      <c r="R2433" s="2" t="str">
        <f t="shared" si="113"/>
        <v/>
      </c>
      <c r="S2433" s="2" t="str">
        <f>IFERROR(IF($F2433="","",INDEX(リスト!$C:$C,MATCH($F2433,リスト!$B:$B,0))),"")</f>
        <v/>
      </c>
      <c r="T2433" s="2" t="str">
        <f>IFERROR(IF($K2433="","",INDEX(リスト!$F:$F,MATCH($K2433,リスト!$E:$E,0))),"")</f>
        <v/>
      </c>
      <c r="U2433" s="2" t="str">
        <f>IF($B2433="","",RIGHT($G2433*1000+200+COUNTIF($G$2:$G2433,$G2433),9))</f>
        <v/>
      </c>
      <c r="V2433" s="2" t="str">
        <f>IF(OR($B2433="",設定!$I$15="",設定!$I$15="独立"),"",IF($M2433="","　－　",IF($L2433="",IF(設定!$I$15="所・名","　－　・"&amp;$M2433,IF(設定!$I$15="所/名","　－　 / "&amp;$M2433,IF(設定!$I$15="(所)名","(　－　) "&amp;$M2433,IF(設定!$I$15="名・所",$M2433&amp;"・　－　",IF(設定!$I$15="名/所",$M2433&amp;" / 　－　",IF(設定!$I$15="名(所)",$M2433&amp;"(　－　)")))))),IF(設定!$I$15="所・名",INDEX(リスト!$S$2:$S$48,MATCH($L2433,リスト!$R$2:$R$48,0))&amp;"・"&amp;$M2433,IF(設定!$I$15="所/名",INDEX(リスト!$S$2:$S$48,MATCH($L2433,リスト!$R$2:$R$48,0))&amp;" / "&amp;$M2433,IF(設定!$I$15="(所)名","("&amp;INDEX(リスト!$S$2:$S$48,MATCH($L2433,リスト!$R$2:$R$48,0))&amp;") "&amp;$M2433,IF(設定!$I$15="名・所",$M2433&amp;"・"&amp;INDEX(リスト!$S$2:$S$48,MATCH($L2433,リスト!$R$2:$R$48,0)),IF(設定!$I$15="名/所",$M2433&amp;" / "&amp;INDEX(リスト!$S$2:$S$48,MATCH($L2433,リスト!$R$2:$R$48,0)),IF(設定!$I$15="名(所)",$M2433&amp;" ("&amp;INDEX(リスト!$S$2:$S$48,MATCH($L2433,リスト!$R$2:$R$48,0))&amp;")")))))))))</f>
        <v/>
      </c>
    </row>
    <row r="2434" spans="15:22" x14ac:dyDescent="0.4">
      <c r="O2434" s="2" t="str">
        <f>IFERROR(IF($B2434="","",INDEX(所属情報!$E:$E,MATCH($A2434,所属情報!$A:$A,0))),"")</f>
        <v/>
      </c>
      <c r="P2434" s="2" t="str">
        <f t="shared" si="111"/>
        <v/>
      </c>
      <c r="Q2434" s="2" t="str">
        <f t="shared" si="112"/>
        <v/>
      </c>
      <c r="R2434" s="2" t="str">
        <f t="shared" si="113"/>
        <v/>
      </c>
      <c r="S2434" s="2" t="str">
        <f>IFERROR(IF($F2434="","",INDEX(リスト!$C:$C,MATCH($F2434,リスト!$B:$B,0))),"")</f>
        <v/>
      </c>
      <c r="T2434" s="2" t="str">
        <f>IFERROR(IF($K2434="","",INDEX(リスト!$F:$F,MATCH($K2434,リスト!$E:$E,0))),"")</f>
        <v/>
      </c>
      <c r="U2434" s="2" t="str">
        <f>IF($B2434="","",RIGHT($G2434*1000+200+COUNTIF($G$2:$G2434,$G2434),9))</f>
        <v/>
      </c>
      <c r="V2434" s="2" t="str">
        <f>IF(OR($B2434="",設定!$I$15="",設定!$I$15="独立"),"",IF($M2434="","　－　",IF($L2434="",IF(設定!$I$15="所・名","　－　・"&amp;$M2434,IF(設定!$I$15="所/名","　－　 / "&amp;$M2434,IF(設定!$I$15="(所)名","(　－　) "&amp;$M2434,IF(設定!$I$15="名・所",$M2434&amp;"・　－　",IF(設定!$I$15="名/所",$M2434&amp;" / 　－　",IF(設定!$I$15="名(所)",$M2434&amp;"(　－　)")))))),IF(設定!$I$15="所・名",INDEX(リスト!$S$2:$S$48,MATCH($L2434,リスト!$R$2:$R$48,0))&amp;"・"&amp;$M2434,IF(設定!$I$15="所/名",INDEX(リスト!$S$2:$S$48,MATCH($L2434,リスト!$R$2:$R$48,0))&amp;" / "&amp;$M2434,IF(設定!$I$15="(所)名","("&amp;INDEX(リスト!$S$2:$S$48,MATCH($L2434,リスト!$R$2:$R$48,0))&amp;") "&amp;$M2434,IF(設定!$I$15="名・所",$M2434&amp;"・"&amp;INDEX(リスト!$S$2:$S$48,MATCH($L2434,リスト!$R$2:$R$48,0)),IF(設定!$I$15="名/所",$M2434&amp;" / "&amp;INDEX(リスト!$S$2:$S$48,MATCH($L2434,リスト!$R$2:$R$48,0)),IF(設定!$I$15="名(所)",$M2434&amp;" ("&amp;INDEX(リスト!$S$2:$S$48,MATCH($L2434,リスト!$R$2:$R$48,0))&amp;")")))))))))</f>
        <v/>
      </c>
    </row>
    <row r="2435" spans="15:22" x14ac:dyDescent="0.4">
      <c r="O2435" s="2" t="str">
        <f>IFERROR(IF($B2435="","",INDEX(所属情報!$E:$E,MATCH($A2435,所属情報!$A:$A,0))),"")</f>
        <v/>
      </c>
      <c r="P2435" s="2" t="str">
        <f t="shared" ref="P2435:P2498" si="114">IF($C2435="","",IF($E2435="",$C2435,$C2435&amp;" ("&amp;$E2435&amp;")"))</f>
        <v/>
      </c>
      <c r="Q2435" s="2" t="str">
        <f t="shared" ref="Q2435:Q2498" si="115">IF($D2435="","",ASC($D2435))</f>
        <v/>
      </c>
      <c r="R2435" s="2" t="str">
        <f t="shared" ref="R2435:R2498" si="116">IF($I2435="","",UPPER($I2435)&amp;" "&amp;UPPER(LEFT($J2435,1))&amp;LOWER(RIGHT($J2435,LEN($J2435)-1))&amp;" ("&amp;MID($G2435,3,2)&amp;")")</f>
        <v/>
      </c>
      <c r="S2435" s="2" t="str">
        <f>IFERROR(IF($F2435="","",INDEX(リスト!$C:$C,MATCH($F2435,リスト!$B:$B,0))),"")</f>
        <v/>
      </c>
      <c r="T2435" s="2" t="str">
        <f>IFERROR(IF($K2435="","",INDEX(リスト!$F:$F,MATCH($K2435,リスト!$E:$E,0))),"")</f>
        <v/>
      </c>
      <c r="U2435" s="2" t="str">
        <f>IF($B2435="","",RIGHT($G2435*1000+200+COUNTIF($G$2:$G2435,$G2435),9))</f>
        <v/>
      </c>
      <c r="V2435" s="2" t="str">
        <f>IF(OR($B2435="",設定!$I$15="",設定!$I$15="独立"),"",IF($M2435="","　－　",IF($L2435="",IF(設定!$I$15="所・名","　－　・"&amp;$M2435,IF(設定!$I$15="所/名","　－　 / "&amp;$M2435,IF(設定!$I$15="(所)名","(　－　) "&amp;$M2435,IF(設定!$I$15="名・所",$M2435&amp;"・　－　",IF(設定!$I$15="名/所",$M2435&amp;" / 　－　",IF(設定!$I$15="名(所)",$M2435&amp;"(　－　)")))))),IF(設定!$I$15="所・名",INDEX(リスト!$S$2:$S$48,MATCH($L2435,リスト!$R$2:$R$48,0))&amp;"・"&amp;$M2435,IF(設定!$I$15="所/名",INDEX(リスト!$S$2:$S$48,MATCH($L2435,リスト!$R$2:$R$48,0))&amp;" / "&amp;$M2435,IF(設定!$I$15="(所)名","("&amp;INDEX(リスト!$S$2:$S$48,MATCH($L2435,リスト!$R$2:$R$48,0))&amp;") "&amp;$M2435,IF(設定!$I$15="名・所",$M2435&amp;"・"&amp;INDEX(リスト!$S$2:$S$48,MATCH($L2435,リスト!$R$2:$R$48,0)),IF(設定!$I$15="名/所",$M2435&amp;" / "&amp;INDEX(リスト!$S$2:$S$48,MATCH($L2435,リスト!$R$2:$R$48,0)),IF(設定!$I$15="名(所)",$M2435&amp;" ("&amp;INDEX(リスト!$S$2:$S$48,MATCH($L2435,リスト!$R$2:$R$48,0))&amp;")")))))))))</f>
        <v/>
      </c>
    </row>
    <row r="2436" spans="15:22" x14ac:dyDescent="0.4">
      <c r="O2436" s="2" t="str">
        <f>IFERROR(IF($B2436="","",INDEX(所属情報!$E:$E,MATCH($A2436,所属情報!$A:$A,0))),"")</f>
        <v/>
      </c>
      <c r="P2436" s="2" t="str">
        <f t="shared" si="114"/>
        <v/>
      </c>
      <c r="Q2436" s="2" t="str">
        <f t="shared" si="115"/>
        <v/>
      </c>
      <c r="R2436" s="2" t="str">
        <f t="shared" si="116"/>
        <v/>
      </c>
      <c r="S2436" s="2" t="str">
        <f>IFERROR(IF($F2436="","",INDEX(リスト!$C:$C,MATCH($F2436,リスト!$B:$B,0))),"")</f>
        <v/>
      </c>
      <c r="T2436" s="2" t="str">
        <f>IFERROR(IF($K2436="","",INDEX(リスト!$F:$F,MATCH($K2436,リスト!$E:$E,0))),"")</f>
        <v/>
      </c>
      <c r="U2436" s="2" t="str">
        <f>IF($B2436="","",RIGHT($G2436*1000+200+COUNTIF($G$2:$G2436,$G2436),9))</f>
        <v/>
      </c>
      <c r="V2436" s="2" t="str">
        <f>IF(OR($B2436="",設定!$I$15="",設定!$I$15="独立"),"",IF($M2436="","　－　",IF($L2436="",IF(設定!$I$15="所・名","　－　・"&amp;$M2436,IF(設定!$I$15="所/名","　－　 / "&amp;$M2436,IF(設定!$I$15="(所)名","(　－　) "&amp;$M2436,IF(設定!$I$15="名・所",$M2436&amp;"・　－　",IF(設定!$I$15="名/所",$M2436&amp;" / 　－　",IF(設定!$I$15="名(所)",$M2436&amp;"(　－　)")))))),IF(設定!$I$15="所・名",INDEX(リスト!$S$2:$S$48,MATCH($L2436,リスト!$R$2:$R$48,0))&amp;"・"&amp;$M2436,IF(設定!$I$15="所/名",INDEX(リスト!$S$2:$S$48,MATCH($L2436,リスト!$R$2:$R$48,0))&amp;" / "&amp;$M2436,IF(設定!$I$15="(所)名","("&amp;INDEX(リスト!$S$2:$S$48,MATCH($L2436,リスト!$R$2:$R$48,0))&amp;") "&amp;$M2436,IF(設定!$I$15="名・所",$M2436&amp;"・"&amp;INDEX(リスト!$S$2:$S$48,MATCH($L2436,リスト!$R$2:$R$48,0)),IF(設定!$I$15="名/所",$M2436&amp;" / "&amp;INDEX(リスト!$S$2:$S$48,MATCH($L2436,リスト!$R$2:$R$48,0)),IF(設定!$I$15="名(所)",$M2436&amp;" ("&amp;INDEX(リスト!$S$2:$S$48,MATCH($L2436,リスト!$R$2:$R$48,0))&amp;")")))))))))</f>
        <v/>
      </c>
    </row>
    <row r="2437" spans="15:22" x14ac:dyDescent="0.4">
      <c r="O2437" s="2" t="str">
        <f>IFERROR(IF($B2437="","",INDEX(所属情報!$E:$E,MATCH($A2437,所属情報!$A:$A,0))),"")</f>
        <v/>
      </c>
      <c r="P2437" s="2" t="str">
        <f t="shared" si="114"/>
        <v/>
      </c>
      <c r="Q2437" s="2" t="str">
        <f t="shared" si="115"/>
        <v/>
      </c>
      <c r="R2437" s="2" t="str">
        <f t="shared" si="116"/>
        <v/>
      </c>
      <c r="S2437" s="2" t="str">
        <f>IFERROR(IF($F2437="","",INDEX(リスト!$C:$C,MATCH($F2437,リスト!$B:$B,0))),"")</f>
        <v/>
      </c>
      <c r="T2437" s="2" t="str">
        <f>IFERROR(IF($K2437="","",INDEX(リスト!$F:$F,MATCH($K2437,リスト!$E:$E,0))),"")</f>
        <v/>
      </c>
      <c r="U2437" s="2" t="str">
        <f>IF($B2437="","",RIGHT($G2437*1000+200+COUNTIF($G$2:$G2437,$G2437),9))</f>
        <v/>
      </c>
      <c r="V2437" s="2" t="str">
        <f>IF(OR($B2437="",設定!$I$15="",設定!$I$15="独立"),"",IF($M2437="","　－　",IF($L2437="",IF(設定!$I$15="所・名","　－　・"&amp;$M2437,IF(設定!$I$15="所/名","　－　 / "&amp;$M2437,IF(設定!$I$15="(所)名","(　－　) "&amp;$M2437,IF(設定!$I$15="名・所",$M2437&amp;"・　－　",IF(設定!$I$15="名/所",$M2437&amp;" / 　－　",IF(設定!$I$15="名(所)",$M2437&amp;"(　－　)")))))),IF(設定!$I$15="所・名",INDEX(リスト!$S$2:$S$48,MATCH($L2437,リスト!$R$2:$R$48,0))&amp;"・"&amp;$M2437,IF(設定!$I$15="所/名",INDEX(リスト!$S$2:$S$48,MATCH($L2437,リスト!$R$2:$R$48,0))&amp;" / "&amp;$M2437,IF(設定!$I$15="(所)名","("&amp;INDEX(リスト!$S$2:$S$48,MATCH($L2437,リスト!$R$2:$R$48,0))&amp;") "&amp;$M2437,IF(設定!$I$15="名・所",$M2437&amp;"・"&amp;INDEX(リスト!$S$2:$S$48,MATCH($L2437,リスト!$R$2:$R$48,0)),IF(設定!$I$15="名/所",$M2437&amp;" / "&amp;INDEX(リスト!$S$2:$S$48,MATCH($L2437,リスト!$R$2:$R$48,0)),IF(設定!$I$15="名(所)",$M2437&amp;" ("&amp;INDEX(リスト!$S$2:$S$48,MATCH($L2437,リスト!$R$2:$R$48,0))&amp;")")))))))))</f>
        <v/>
      </c>
    </row>
    <row r="2438" spans="15:22" x14ac:dyDescent="0.4">
      <c r="O2438" s="2" t="str">
        <f>IFERROR(IF($B2438="","",INDEX(所属情報!$E:$E,MATCH($A2438,所属情報!$A:$A,0))),"")</f>
        <v/>
      </c>
      <c r="P2438" s="2" t="str">
        <f t="shared" si="114"/>
        <v/>
      </c>
      <c r="Q2438" s="2" t="str">
        <f t="shared" si="115"/>
        <v/>
      </c>
      <c r="R2438" s="2" t="str">
        <f t="shared" si="116"/>
        <v/>
      </c>
      <c r="S2438" s="2" t="str">
        <f>IFERROR(IF($F2438="","",INDEX(リスト!$C:$C,MATCH($F2438,リスト!$B:$B,0))),"")</f>
        <v/>
      </c>
      <c r="T2438" s="2" t="str">
        <f>IFERROR(IF($K2438="","",INDEX(リスト!$F:$F,MATCH($K2438,リスト!$E:$E,0))),"")</f>
        <v/>
      </c>
      <c r="U2438" s="2" t="str">
        <f>IF($B2438="","",RIGHT($G2438*1000+200+COUNTIF($G$2:$G2438,$G2438),9))</f>
        <v/>
      </c>
      <c r="V2438" s="2" t="str">
        <f>IF(OR($B2438="",設定!$I$15="",設定!$I$15="独立"),"",IF($M2438="","　－　",IF($L2438="",IF(設定!$I$15="所・名","　－　・"&amp;$M2438,IF(設定!$I$15="所/名","　－　 / "&amp;$M2438,IF(設定!$I$15="(所)名","(　－　) "&amp;$M2438,IF(設定!$I$15="名・所",$M2438&amp;"・　－　",IF(設定!$I$15="名/所",$M2438&amp;" / 　－　",IF(設定!$I$15="名(所)",$M2438&amp;"(　－　)")))))),IF(設定!$I$15="所・名",INDEX(リスト!$S$2:$S$48,MATCH($L2438,リスト!$R$2:$R$48,0))&amp;"・"&amp;$M2438,IF(設定!$I$15="所/名",INDEX(リスト!$S$2:$S$48,MATCH($L2438,リスト!$R$2:$R$48,0))&amp;" / "&amp;$M2438,IF(設定!$I$15="(所)名","("&amp;INDEX(リスト!$S$2:$S$48,MATCH($L2438,リスト!$R$2:$R$48,0))&amp;") "&amp;$M2438,IF(設定!$I$15="名・所",$M2438&amp;"・"&amp;INDEX(リスト!$S$2:$S$48,MATCH($L2438,リスト!$R$2:$R$48,0)),IF(設定!$I$15="名/所",$M2438&amp;" / "&amp;INDEX(リスト!$S$2:$S$48,MATCH($L2438,リスト!$R$2:$R$48,0)),IF(設定!$I$15="名(所)",$M2438&amp;" ("&amp;INDEX(リスト!$S$2:$S$48,MATCH($L2438,リスト!$R$2:$R$48,0))&amp;")")))))))))</f>
        <v/>
      </c>
    </row>
    <row r="2439" spans="15:22" x14ac:dyDescent="0.4">
      <c r="O2439" s="2" t="str">
        <f>IFERROR(IF($B2439="","",INDEX(所属情報!$E:$E,MATCH($A2439,所属情報!$A:$A,0))),"")</f>
        <v/>
      </c>
      <c r="P2439" s="2" t="str">
        <f t="shared" si="114"/>
        <v/>
      </c>
      <c r="Q2439" s="2" t="str">
        <f t="shared" si="115"/>
        <v/>
      </c>
      <c r="R2439" s="2" t="str">
        <f t="shared" si="116"/>
        <v/>
      </c>
      <c r="S2439" s="2" t="str">
        <f>IFERROR(IF($F2439="","",INDEX(リスト!$C:$C,MATCH($F2439,リスト!$B:$B,0))),"")</f>
        <v/>
      </c>
      <c r="T2439" s="2" t="str">
        <f>IFERROR(IF($K2439="","",INDEX(リスト!$F:$F,MATCH($K2439,リスト!$E:$E,0))),"")</f>
        <v/>
      </c>
      <c r="U2439" s="2" t="str">
        <f>IF($B2439="","",RIGHT($G2439*1000+200+COUNTIF($G$2:$G2439,$G2439),9))</f>
        <v/>
      </c>
      <c r="V2439" s="2" t="str">
        <f>IF(OR($B2439="",設定!$I$15="",設定!$I$15="独立"),"",IF($M2439="","　－　",IF($L2439="",IF(設定!$I$15="所・名","　－　・"&amp;$M2439,IF(設定!$I$15="所/名","　－　 / "&amp;$M2439,IF(設定!$I$15="(所)名","(　－　) "&amp;$M2439,IF(設定!$I$15="名・所",$M2439&amp;"・　－　",IF(設定!$I$15="名/所",$M2439&amp;" / 　－　",IF(設定!$I$15="名(所)",$M2439&amp;"(　－　)")))))),IF(設定!$I$15="所・名",INDEX(リスト!$S$2:$S$48,MATCH($L2439,リスト!$R$2:$R$48,0))&amp;"・"&amp;$M2439,IF(設定!$I$15="所/名",INDEX(リスト!$S$2:$S$48,MATCH($L2439,リスト!$R$2:$R$48,0))&amp;" / "&amp;$M2439,IF(設定!$I$15="(所)名","("&amp;INDEX(リスト!$S$2:$S$48,MATCH($L2439,リスト!$R$2:$R$48,0))&amp;") "&amp;$M2439,IF(設定!$I$15="名・所",$M2439&amp;"・"&amp;INDEX(リスト!$S$2:$S$48,MATCH($L2439,リスト!$R$2:$R$48,0)),IF(設定!$I$15="名/所",$M2439&amp;" / "&amp;INDEX(リスト!$S$2:$S$48,MATCH($L2439,リスト!$R$2:$R$48,0)),IF(設定!$I$15="名(所)",$M2439&amp;" ("&amp;INDEX(リスト!$S$2:$S$48,MATCH($L2439,リスト!$R$2:$R$48,0))&amp;")")))))))))</f>
        <v/>
      </c>
    </row>
    <row r="2440" spans="15:22" x14ac:dyDescent="0.4">
      <c r="O2440" s="2" t="str">
        <f>IFERROR(IF($B2440="","",INDEX(所属情報!$E:$E,MATCH($A2440,所属情報!$A:$A,0))),"")</f>
        <v/>
      </c>
      <c r="P2440" s="2" t="str">
        <f t="shared" si="114"/>
        <v/>
      </c>
      <c r="Q2440" s="2" t="str">
        <f t="shared" si="115"/>
        <v/>
      </c>
      <c r="R2440" s="2" t="str">
        <f t="shared" si="116"/>
        <v/>
      </c>
      <c r="S2440" s="2" t="str">
        <f>IFERROR(IF($F2440="","",INDEX(リスト!$C:$C,MATCH($F2440,リスト!$B:$B,0))),"")</f>
        <v/>
      </c>
      <c r="T2440" s="2" t="str">
        <f>IFERROR(IF($K2440="","",INDEX(リスト!$F:$F,MATCH($K2440,リスト!$E:$E,0))),"")</f>
        <v/>
      </c>
      <c r="U2440" s="2" t="str">
        <f>IF($B2440="","",RIGHT($G2440*1000+200+COUNTIF($G$2:$G2440,$G2440),9))</f>
        <v/>
      </c>
      <c r="V2440" s="2" t="str">
        <f>IF(OR($B2440="",設定!$I$15="",設定!$I$15="独立"),"",IF($M2440="","　－　",IF($L2440="",IF(設定!$I$15="所・名","　－　・"&amp;$M2440,IF(設定!$I$15="所/名","　－　 / "&amp;$M2440,IF(設定!$I$15="(所)名","(　－　) "&amp;$M2440,IF(設定!$I$15="名・所",$M2440&amp;"・　－　",IF(設定!$I$15="名/所",$M2440&amp;" / 　－　",IF(設定!$I$15="名(所)",$M2440&amp;"(　－　)")))))),IF(設定!$I$15="所・名",INDEX(リスト!$S$2:$S$48,MATCH($L2440,リスト!$R$2:$R$48,0))&amp;"・"&amp;$M2440,IF(設定!$I$15="所/名",INDEX(リスト!$S$2:$S$48,MATCH($L2440,リスト!$R$2:$R$48,0))&amp;" / "&amp;$M2440,IF(設定!$I$15="(所)名","("&amp;INDEX(リスト!$S$2:$S$48,MATCH($L2440,リスト!$R$2:$R$48,0))&amp;") "&amp;$M2440,IF(設定!$I$15="名・所",$M2440&amp;"・"&amp;INDEX(リスト!$S$2:$S$48,MATCH($L2440,リスト!$R$2:$R$48,0)),IF(設定!$I$15="名/所",$M2440&amp;" / "&amp;INDEX(リスト!$S$2:$S$48,MATCH($L2440,リスト!$R$2:$R$48,0)),IF(設定!$I$15="名(所)",$M2440&amp;" ("&amp;INDEX(リスト!$S$2:$S$48,MATCH($L2440,リスト!$R$2:$R$48,0))&amp;")")))))))))</f>
        <v/>
      </c>
    </row>
    <row r="2441" spans="15:22" x14ac:dyDescent="0.4">
      <c r="O2441" s="2" t="str">
        <f>IFERROR(IF($B2441="","",INDEX(所属情報!$E:$E,MATCH($A2441,所属情報!$A:$A,0))),"")</f>
        <v/>
      </c>
      <c r="P2441" s="2" t="str">
        <f t="shared" si="114"/>
        <v/>
      </c>
      <c r="Q2441" s="2" t="str">
        <f t="shared" si="115"/>
        <v/>
      </c>
      <c r="R2441" s="2" t="str">
        <f t="shared" si="116"/>
        <v/>
      </c>
      <c r="S2441" s="2" t="str">
        <f>IFERROR(IF($F2441="","",INDEX(リスト!$C:$C,MATCH($F2441,リスト!$B:$B,0))),"")</f>
        <v/>
      </c>
      <c r="T2441" s="2" t="str">
        <f>IFERROR(IF($K2441="","",INDEX(リスト!$F:$F,MATCH($K2441,リスト!$E:$E,0))),"")</f>
        <v/>
      </c>
      <c r="U2441" s="2" t="str">
        <f>IF($B2441="","",RIGHT($G2441*1000+200+COUNTIF($G$2:$G2441,$G2441),9))</f>
        <v/>
      </c>
      <c r="V2441" s="2" t="str">
        <f>IF(OR($B2441="",設定!$I$15="",設定!$I$15="独立"),"",IF($M2441="","　－　",IF($L2441="",IF(設定!$I$15="所・名","　－　・"&amp;$M2441,IF(設定!$I$15="所/名","　－　 / "&amp;$M2441,IF(設定!$I$15="(所)名","(　－　) "&amp;$M2441,IF(設定!$I$15="名・所",$M2441&amp;"・　－　",IF(設定!$I$15="名/所",$M2441&amp;" / 　－　",IF(設定!$I$15="名(所)",$M2441&amp;"(　－　)")))))),IF(設定!$I$15="所・名",INDEX(リスト!$S$2:$S$48,MATCH($L2441,リスト!$R$2:$R$48,0))&amp;"・"&amp;$M2441,IF(設定!$I$15="所/名",INDEX(リスト!$S$2:$S$48,MATCH($L2441,リスト!$R$2:$R$48,0))&amp;" / "&amp;$M2441,IF(設定!$I$15="(所)名","("&amp;INDEX(リスト!$S$2:$S$48,MATCH($L2441,リスト!$R$2:$R$48,0))&amp;") "&amp;$M2441,IF(設定!$I$15="名・所",$M2441&amp;"・"&amp;INDEX(リスト!$S$2:$S$48,MATCH($L2441,リスト!$R$2:$R$48,0)),IF(設定!$I$15="名/所",$M2441&amp;" / "&amp;INDEX(リスト!$S$2:$S$48,MATCH($L2441,リスト!$R$2:$R$48,0)),IF(設定!$I$15="名(所)",$M2441&amp;" ("&amp;INDEX(リスト!$S$2:$S$48,MATCH($L2441,リスト!$R$2:$R$48,0))&amp;")")))))))))</f>
        <v/>
      </c>
    </row>
    <row r="2442" spans="15:22" x14ac:dyDescent="0.4">
      <c r="O2442" s="2" t="str">
        <f>IFERROR(IF($B2442="","",INDEX(所属情報!$E:$E,MATCH($A2442,所属情報!$A:$A,0))),"")</f>
        <v/>
      </c>
      <c r="P2442" s="2" t="str">
        <f t="shared" si="114"/>
        <v/>
      </c>
      <c r="Q2442" s="2" t="str">
        <f t="shared" si="115"/>
        <v/>
      </c>
      <c r="R2442" s="2" t="str">
        <f t="shared" si="116"/>
        <v/>
      </c>
      <c r="S2442" s="2" t="str">
        <f>IFERROR(IF($F2442="","",INDEX(リスト!$C:$C,MATCH($F2442,リスト!$B:$B,0))),"")</f>
        <v/>
      </c>
      <c r="T2442" s="2" t="str">
        <f>IFERROR(IF($K2442="","",INDEX(リスト!$F:$F,MATCH($K2442,リスト!$E:$E,0))),"")</f>
        <v/>
      </c>
      <c r="U2442" s="2" t="str">
        <f>IF($B2442="","",RIGHT($G2442*1000+200+COUNTIF($G$2:$G2442,$G2442),9))</f>
        <v/>
      </c>
      <c r="V2442" s="2" t="str">
        <f>IF(OR($B2442="",設定!$I$15="",設定!$I$15="独立"),"",IF($M2442="","　－　",IF($L2442="",IF(設定!$I$15="所・名","　－　・"&amp;$M2442,IF(設定!$I$15="所/名","　－　 / "&amp;$M2442,IF(設定!$I$15="(所)名","(　－　) "&amp;$M2442,IF(設定!$I$15="名・所",$M2442&amp;"・　－　",IF(設定!$I$15="名/所",$M2442&amp;" / 　－　",IF(設定!$I$15="名(所)",$M2442&amp;"(　－　)")))))),IF(設定!$I$15="所・名",INDEX(リスト!$S$2:$S$48,MATCH($L2442,リスト!$R$2:$R$48,0))&amp;"・"&amp;$M2442,IF(設定!$I$15="所/名",INDEX(リスト!$S$2:$S$48,MATCH($L2442,リスト!$R$2:$R$48,0))&amp;" / "&amp;$M2442,IF(設定!$I$15="(所)名","("&amp;INDEX(リスト!$S$2:$S$48,MATCH($L2442,リスト!$R$2:$R$48,0))&amp;") "&amp;$M2442,IF(設定!$I$15="名・所",$M2442&amp;"・"&amp;INDEX(リスト!$S$2:$S$48,MATCH($L2442,リスト!$R$2:$R$48,0)),IF(設定!$I$15="名/所",$M2442&amp;" / "&amp;INDEX(リスト!$S$2:$S$48,MATCH($L2442,リスト!$R$2:$R$48,0)),IF(設定!$I$15="名(所)",$M2442&amp;" ("&amp;INDEX(リスト!$S$2:$S$48,MATCH($L2442,リスト!$R$2:$R$48,0))&amp;")")))))))))</f>
        <v/>
      </c>
    </row>
    <row r="2443" spans="15:22" x14ac:dyDescent="0.4">
      <c r="O2443" s="2" t="str">
        <f>IFERROR(IF($B2443="","",INDEX(所属情報!$E:$E,MATCH($A2443,所属情報!$A:$A,0))),"")</f>
        <v/>
      </c>
      <c r="P2443" s="2" t="str">
        <f t="shared" si="114"/>
        <v/>
      </c>
      <c r="Q2443" s="2" t="str">
        <f t="shared" si="115"/>
        <v/>
      </c>
      <c r="R2443" s="2" t="str">
        <f t="shared" si="116"/>
        <v/>
      </c>
      <c r="S2443" s="2" t="str">
        <f>IFERROR(IF($F2443="","",INDEX(リスト!$C:$C,MATCH($F2443,リスト!$B:$B,0))),"")</f>
        <v/>
      </c>
      <c r="T2443" s="2" t="str">
        <f>IFERROR(IF($K2443="","",INDEX(リスト!$F:$F,MATCH($K2443,リスト!$E:$E,0))),"")</f>
        <v/>
      </c>
      <c r="U2443" s="2" t="str">
        <f>IF($B2443="","",RIGHT($G2443*1000+200+COUNTIF($G$2:$G2443,$G2443),9))</f>
        <v/>
      </c>
      <c r="V2443" s="2" t="str">
        <f>IF(OR($B2443="",設定!$I$15="",設定!$I$15="独立"),"",IF($M2443="","　－　",IF($L2443="",IF(設定!$I$15="所・名","　－　・"&amp;$M2443,IF(設定!$I$15="所/名","　－　 / "&amp;$M2443,IF(設定!$I$15="(所)名","(　－　) "&amp;$M2443,IF(設定!$I$15="名・所",$M2443&amp;"・　－　",IF(設定!$I$15="名/所",$M2443&amp;" / 　－　",IF(設定!$I$15="名(所)",$M2443&amp;"(　－　)")))))),IF(設定!$I$15="所・名",INDEX(リスト!$S$2:$S$48,MATCH($L2443,リスト!$R$2:$R$48,0))&amp;"・"&amp;$M2443,IF(設定!$I$15="所/名",INDEX(リスト!$S$2:$S$48,MATCH($L2443,リスト!$R$2:$R$48,0))&amp;" / "&amp;$M2443,IF(設定!$I$15="(所)名","("&amp;INDEX(リスト!$S$2:$S$48,MATCH($L2443,リスト!$R$2:$R$48,0))&amp;") "&amp;$M2443,IF(設定!$I$15="名・所",$M2443&amp;"・"&amp;INDEX(リスト!$S$2:$S$48,MATCH($L2443,リスト!$R$2:$R$48,0)),IF(設定!$I$15="名/所",$M2443&amp;" / "&amp;INDEX(リスト!$S$2:$S$48,MATCH($L2443,リスト!$R$2:$R$48,0)),IF(設定!$I$15="名(所)",$M2443&amp;" ("&amp;INDEX(リスト!$S$2:$S$48,MATCH($L2443,リスト!$R$2:$R$48,0))&amp;")")))))))))</f>
        <v/>
      </c>
    </row>
    <row r="2444" spans="15:22" x14ac:dyDescent="0.4">
      <c r="O2444" s="2" t="str">
        <f>IFERROR(IF($B2444="","",INDEX(所属情報!$E:$E,MATCH($A2444,所属情報!$A:$A,0))),"")</f>
        <v/>
      </c>
      <c r="P2444" s="2" t="str">
        <f t="shared" si="114"/>
        <v/>
      </c>
      <c r="Q2444" s="2" t="str">
        <f t="shared" si="115"/>
        <v/>
      </c>
      <c r="R2444" s="2" t="str">
        <f t="shared" si="116"/>
        <v/>
      </c>
      <c r="S2444" s="2" t="str">
        <f>IFERROR(IF($F2444="","",INDEX(リスト!$C:$C,MATCH($F2444,リスト!$B:$B,0))),"")</f>
        <v/>
      </c>
      <c r="T2444" s="2" t="str">
        <f>IFERROR(IF($K2444="","",INDEX(リスト!$F:$F,MATCH($K2444,リスト!$E:$E,0))),"")</f>
        <v/>
      </c>
      <c r="U2444" s="2" t="str">
        <f>IF($B2444="","",RIGHT($G2444*1000+200+COUNTIF($G$2:$G2444,$G2444),9))</f>
        <v/>
      </c>
      <c r="V2444" s="2" t="str">
        <f>IF(OR($B2444="",設定!$I$15="",設定!$I$15="独立"),"",IF($M2444="","　－　",IF($L2444="",IF(設定!$I$15="所・名","　－　・"&amp;$M2444,IF(設定!$I$15="所/名","　－　 / "&amp;$M2444,IF(設定!$I$15="(所)名","(　－　) "&amp;$M2444,IF(設定!$I$15="名・所",$M2444&amp;"・　－　",IF(設定!$I$15="名/所",$M2444&amp;" / 　－　",IF(設定!$I$15="名(所)",$M2444&amp;"(　－　)")))))),IF(設定!$I$15="所・名",INDEX(リスト!$S$2:$S$48,MATCH($L2444,リスト!$R$2:$R$48,0))&amp;"・"&amp;$M2444,IF(設定!$I$15="所/名",INDEX(リスト!$S$2:$S$48,MATCH($L2444,リスト!$R$2:$R$48,0))&amp;" / "&amp;$M2444,IF(設定!$I$15="(所)名","("&amp;INDEX(リスト!$S$2:$S$48,MATCH($L2444,リスト!$R$2:$R$48,0))&amp;") "&amp;$M2444,IF(設定!$I$15="名・所",$M2444&amp;"・"&amp;INDEX(リスト!$S$2:$S$48,MATCH($L2444,リスト!$R$2:$R$48,0)),IF(設定!$I$15="名/所",$M2444&amp;" / "&amp;INDEX(リスト!$S$2:$S$48,MATCH($L2444,リスト!$R$2:$R$48,0)),IF(設定!$I$15="名(所)",$M2444&amp;" ("&amp;INDEX(リスト!$S$2:$S$48,MATCH($L2444,リスト!$R$2:$R$48,0))&amp;")")))))))))</f>
        <v/>
      </c>
    </row>
    <row r="2445" spans="15:22" x14ac:dyDescent="0.4">
      <c r="O2445" s="2" t="str">
        <f>IFERROR(IF($B2445="","",INDEX(所属情報!$E:$E,MATCH($A2445,所属情報!$A:$A,0))),"")</f>
        <v/>
      </c>
      <c r="P2445" s="2" t="str">
        <f t="shared" si="114"/>
        <v/>
      </c>
      <c r="Q2445" s="2" t="str">
        <f t="shared" si="115"/>
        <v/>
      </c>
      <c r="R2445" s="2" t="str">
        <f t="shared" si="116"/>
        <v/>
      </c>
      <c r="S2445" s="2" t="str">
        <f>IFERROR(IF($F2445="","",INDEX(リスト!$C:$C,MATCH($F2445,リスト!$B:$B,0))),"")</f>
        <v/>
      </c>
      <c r="T2445" s="2" t="str">
        <f>IFERROR(IF($K2445="","",INDEX(リスト!$F:$F,MATCH($K2445,リスト!$E:$E,0))),"")</f>
        <v/>
      </c>
      <c r="U2445" s="2" t="str">
        <f>IF($B2445="","",RIGHT($G2445*1000+200+COUNTIF($G$2:$G2445,$G2445),9))</f>
        <v/>
      </c>
      <c r="V2445" s="2" t="str">
        <f>IF(OR($B2445="",設定!$I$15="",設定!$I$15="独立"),"",IF($M2445="","　－　",IF($L2445="",IF(設定!$I$15="所・名","　－　・"&amp;$M2445,IF(設定!$I$15="所/名","　－　 / "&amp;$M2445,IF(設定!$I$15="(所)名","(　－　) "&amp;$M2445,IF(設定!$I$15="名・所",$M2445&amp;"・　－　",IF(設定!$I$15="名/所",$M2445&amp;" / 　－　",IF(設定!$I$15="名(所)",$M2445&amp;"(　－　)")))))),IF(設定!$I$15="所・名",INDEX(リスト!$S$2:$S$48,MATCH($L2445,リスト!$R$2:$R$48,0))&amp;"・"&amp;$M2445,IF(設定!$I$15="所/名",INDEX(リスト!$S$2:$S$48,MATCH($L2445,リスト!$R$2:$R$48,0))&amp;" / "&amp;$M2445,IF(設定!$I$15="(所)名","("&amp;INDEX(リスト!$S$2:$S$48,MATCH($L2445,リスト!$R$2:$R$48,0))&amp;") "&amp;$M2445,IF(設定!$I$15="名・所",$M2445&amp;"・"&amp;INDEX(リスト!$S$2:$S$48,MATCH($L2445,リスト!$R$2:$R$48,0)),IF(設定!$I$15="名/所",$M2445&amp;" / "&amp;INDEX(リスト!$S$2:$S$48,MATCH($L2445,リスト!$R$2:$R$48,0)),IF(設定!$I$15="名(所)",$M2445&amp;" ("&amp;INDEX(リスト!$S$2:$S$48,MATCH($L2445,リスト!$R$2:$R$48,0))&amp;")")))))))))</f>
        <v/>
      </c>
    </row>
    <row r="2446" spans="15:22" x14ac:dyDescent="0.4">
      <c r="O2446" s="2" t="str">
        <f>IFERROR(IF($B2446="","",INDEX(所属情報!$E:$E,MATCH($A2446,所属情報!$A:$A,0))),"")</f>
        <v/>
      </c>
      <c r="P2446" s="2" t="str">
        <f t="shared" si="114"/>
        <v/>
      </c>
      <c r="Q2446" s="2" t="str">
        <f t="shared" si="115"/>
        <v/>
      </c>
      <c r="R2446" s="2" t="str">
        <f t="shared" si="116"/>
        <v/>
      </c>
      <c r="S2446" s="2" t="str">
        <f>IFERROR(IF($F2446="","",INDEX(リスト!$C:$C,MATCH($F2446,リスト!$B:$B,0))),"")</f>
        <v/>
      </c>
      <c r="T2446" s="2" t="str">
        <f>IFERROR(IF($K2446="","",INDEX(リスト!$F:$F,MATCH($K2446,リスト!$E:$E,0))),"")</f>
        <v/>
      </c>
      <c r="U2446" s="2" t="str">
        <f>IF($B2446="","",RIGHT($G2446*1000+200+COUNTIF($G$2:$G2446,$G2446),9))</f>
        <v/>
      </c>
      <c r="V2446" s="2" t="str">
        <f>IF(OR($B2446="",設定!$I$15="",設定!$I$15="独立"),"",IF($M2446="","　－　",IF($L2446="",IF(設定!$I$15="所・名","　－　・"&amp;$M2446,IF(設定!$I$15="所/名","　－　 / "&amp;$M2446,IF(設定!$I$15="(所)名","(　－　) "&amp;$M2446,IF(設定!$I$15="名・所",$M2446&amp;"・　－　",IF(設定!$I$15="名/所",$M2446&amp;" / 　－　",IF(設定!$I$15="名(所)",$M2446&amp;"(　－　)")))))),IF(設定!$I$15="所・名",INDEX(リスト!$S$2:$S$48,MATCH($L2446,リスト!$R$2:$R$48,0))&amp;"・"&amp;$M2446,IF(設定!$I$15="所/名",INDEX(リスト!$S$2:$S$48,MATCH($L2446,リスト!$R$2:$R$48,0))&amp;" / "&amp;$M2446,IF(設定!$I$15="(所)名","("&amp;INDEX(リスト!$S$2:$S$48,MATCH($L2446,リスト!$R$2:$R$48,0))&amp;") "&amp;$M2446,IF(設定!$I$15="名・所",$M2446&amp;"・"&amp;INDEX(リスト!$S$2:$S$48,MATCH($L2446,リスト!$R$2:$R$48,0)),IF(設定!$I$15="名/所",$M2446&amp;" / "&amp;INDEX(リスト!$S$2:$S$48,MATCH($L2446,リスト!$R$2:$R$48,0)),IF(設定!$I$15="名(所)",$M2446&amp;" ("&amp;INDEX(リスト!$S$2:$S$48,MATCH($L2446,リスト!$R$2:$R$48,0))&amp;")")))))))))</f>
        <v/>
      </c>
    </row>
    <row r="2447" spans="15:22" x14ac:dyDescent="0.4">
      <c r="O2447" s="2" t="str">
        <f>IFERROR(IF($B2447="","",INDEX(所属情報!$E:$E,MATCH($A2447,所属情報!$A:$A,0))),"")</f>
        <v/>
      </c>
      <c r="P2447" s="2" t="str">
        <f t="shared" si="114"/>
        <v/>
      </c>
      <c r="Q2447" s="2" t="str">
        <f t="shared" si="115"/>
        <v/>
      </c>
      <c r="R2447" s="2" t="str">
        <f t="shared" si="116"/>
        <v/>
      </c>
      <c r="S2447" s="2" t="str">
        <f>IFERROR(IF($F2447="","",INDEX(リスト!$C:$C,MATCH($F2447,リスト!$B:$B,0))),"")</f>
        <v/>
      </c>
      <c r="T2447" s="2" t="str">
        <f>IFERROR(IF($K2447="","",INDEX(リスト!$F:$F,MATCH($K2447,リスト!$E:$E,0))),"")</f>
        <v/>
      </c>
      <c r="U2447" s="2" t="str">
        <f>IF($B2447="","",RIGHT($G2447*1000+200+COUNTIF($G$2:$G2447,$G2447),9))</f>
        <v/>
      </c>
      <c r="V2447" s="2" t="str">
        <f>IF(OR($B2447="",設定!$I$15="",設定!$I$15="独立"),"",IF($M2447="","　－　",IF($L2447="",IF(設定!$I$15="所・名","　－　・"&amp;$M2447,IF(設定!$I$15="所/名","　－　 / "&amp;$M2447,IF(設定!$I$15="(所)名","(　－　) "&amp;$M2447,IF(設定!$I$15="名・所",$M2447&amp;"・　－　",IF(設定!$I$15="名/所",$M2447&amp;" / 　－　",IF(設定!$I$15="名(所)",$M2447&amp;"(　－　)")))))),IF(設定!$I$15="所・名",INDEX(リスト!$S$2:$S$48,MATCH($L2447,リスト!$R$2:$R$48,0))&amp;"・"&amp;$M2447,IF(設定!$I$15="所/名",INDEX(リスト!$S$2:$S$48,MATCH($L2447,リスト!$R$2:$R$48,0))&amp;" / "&amp;$M2447,IF(設定!$I$15="(所)名","("&amp;INDEX(リスト!$S$2:$S$48,MATCH($L2447,リスト!$R$2:$R$48,0))&amp;") "&amp;$M2447,IF(設定!$I$15="名・所",$M2447&amp;"・"&amp;INDEX(リスト!$S$2:$S$48,MATCH($L2447,リスト!$R$2:$R$48,0)),IF(設定!$I$15="名/所",$M2447&amp;" / "&amp;INDEX(リスト!$S$2:$S$48,MATCH($L2447,リスト!$R$2:$R$48,0)),IF(設定!$I$15="名(所)",$M2447&amp;" ("&amp;INDEX(リスト!$S$2:$S$48,MATCH($L2447,リスト!$R$2:$R$48,0))&amp;")")))))))))</f>
        <v/>
      </c>
    </row>
    <row r="2448" spans="15:22" x14ac:dyDescent="0.4">
      <c r="O2448" s="2" t="str">
        <f>IFERROR(IF($B2448="","",INDEX(所属情報!$E:$E,MATCH($A2448,所属情報!$A:$A,0))),"")</f>
        <v/>
      </c>
      <c r="P2448" s="2" t="str">
        <f t="shared" si="114"/>
        <v/>
      </c>
      <c r="Q2448" s="2" t="str">
        <f t="shared" si="115"/>
        <v/>
      </c>
      <c r="R2448" s="2" t="str">
        <f t="shared" si="116"/>
        <v/>
      </c>
      <c r="S2448" s="2" t="str">
        <f>IFERROR(IF($F2448="","",INDEX(リスト!$C:$C,MATCH($F2448,リスト!$B:$B,0))),"")</f>
        <v/>
      </c>
      <c r="T2448" s="2" t="str">
        <f>IFERROR(IF($K2448="","",INDEX(リスト!$F:$F,MATCH($K2448,リスト!$E:$E,0))),"")</f>
        <v/>
      </c>
      <c r="U2448" s="2" t="str">
        <f>IF($B2448="","",RIGHT($G2448*1000+200+COUNTIF($G$2:$G2448,$G2448),9))</f>
        <v/>
      </c>
      <c r="V2448" s="2" t="str">
        <f>IF(OR($B2448="",設定!$I$15="",設定!$I$15="独立"),"",IF($M2448="","　－　",IF($L2448="",IF(設定!$I$15="所・名","　－　・"&amp;$M2448,IF(設定!$I$15="所/名","　－　 / "&amp;$M2448,IF(設定!$I$15="(所)名","(　－　) "&amp;$M2448,IF(設定!$I$15="名・所",$M2448&amp;"・　－　",IF(設定!$I$15="名/所",$M2448&amp;" / 　－　",IF(設定!$I$15="名(所)",$M2448&amp;"(　－　)")))))),IF(設定!$I$15="所・名",INDEX(リスト!$S$2:$S$48,MATCH($L2448,リスト!$R$2:$R$48,0))&amp;"・"&amp;$M2448,IF(設定!$I$15="所/名",INDEX(リスト!$S$2:$S$48,MATCH($L2448,リスト!$R$2:$R$48,0))&amp;" / "&amp;$M2448,IF(設定!$I$15="(所)名","("&amp;INDEX(リスト!$S$2:$S$48,MATCH($L2448,リスト!$R$2:$R$48,0))&amp;") "&amp;$M2448,IF(設定!$I$15="名・所",$M2448&amp;"・"&amp;INDEX(リスト!$S$2:$S$48,MATCH($L2448,リスト!$R$2:$R$48,0)),IF(設定!$I$15="名/所",$M2448&amp;" / "&amp;INDEX(リスト!$S$2:$S$48,MATCH($L2448,リスト!$R$2:$R$48,0)),IF(設定!$I$15="名(所)",$M2448&amp;" ("&amp;INDEX(リスト!$S$2:$S$48,MATCH($L2448,リスト!$R$2:$R$48,0))&amp;")")))))))))</f>
        <v/>
      </c>
    </row>
    <row r="2449" spans="15:22" x14ac:dyDescent="0.4">
      <c r="O2449" s="2" t="str">
        <f>IFERROR(IF($B2449="","",INDEX(所属情報!$E:$E,MATCH($A2449,所属情報!$A:$A,0))),"")</f>
        <v/>
      </c>
      <c r="P2449" s="2" t="str">
        <f t="shared" si="114"/>
        <v/>
      </c>
      <c r="Q2449" s="2" t="str">
        <f t="shared" si="115"/>
        <v/>
      </c>
      <c r="R2449" s="2" t="str">
        <f t="shared" si="116"/>
        <v/>
      </c>
      <c r="S2449" s="2" t="str">
        <f>IFERROR(IF($F2449="","",INDEX(リスト!$C:$C,MATCH($F2449,リスト!$B:$B,0))),"")</f>
        <v/>
      </c>
      <c r="T2449" s="2" t="str">
        <f>IFERROR(IF($K2449="","",INDEX(リスト!$F:$F,MATCH($K2449,リスト!$E:$E,0))),"")</f>
        <v/>
      </c>
      <c r="U2449" s="2" t="str">
        <f>IF($B2449="","",RIGHT($G2449*1000+200+COUNTIF($G$2:$G2449,$G2449),9))</f>
        <v/>
      </c>
      <c r="V2449" s="2" t="str">
        <f>IF(OR($B2449="",設定!$I$15="",設定!$I$15="独立"),"",IF($M2449="","　－　",IF($L2449="",IF(設定!$I$15="所・名","　－　・"&amp;$M2449,IF(設定!$I$15="所/名","　－　 / "&amp;$M2449,IF(設定!$I$15="(所)名","(　－　) "&amp;$M2449,IF(設定!$I$15="名・所",$M2449&amp;"・　－　",IF(設定!$I$15="名/所",$M2449&amp;" / 　－　",IF(設定!$I$15="名(所)",$M2449&amp;"(　－　)")))))),IF(設定!$I$15="所・名",INDEX(リスト!$S$2:$S$48,MATCH($L2449,リスト!$R$2:$R$48,0))&amp;"・"&amp;$M2449,IF(設定!$I$15="所/名",INDEX(リスト!$S$2:$S$48,MATCH($L2449,リスト!$R$2:$R$48,0))&amp;" / "&amp;$M2449,IF(設定!$I$15="(所)名","("&amp;INDEX(リスト!$S$2:$S$48,MATCH($L2449,リスト!$R$2:$R$48,0))&amp;") "&amp;$M2449,IF(設定!$I$15="名・所",$M2449&amp;"・"&amp;INDEX(リスト!$S$2:$S$48,MATCH($L2449,リスト!$R$2:$R$48,0)),IF(設定!$I$15="名/所",$M2449&amp;" / "&amp;INDEX(リスト!$S$2:$S$48,MATCH($L2449,リスト!$R$2:$R$48,0)),IF(設定!$I$15="名(所)",$M2449&amp;" ("&amp;INDEX(リスト!$S$2:$S$48,MATCH($L2449,リスト!$R$2:$R$48,0))&amp;")")))))))))</f>
        <v/>
      </c>
    </row>
    <row r="2450" spans="15:22" x14ac:dyDescent="0.4">
      <c r="O2450" s="2" t="str">
        <f>IFERROR(IF($B2450="","",INDEX(所属情報!$E:$E,MATCH($A2450,所属情報!$A:$A,0))),"")</f>
        <v/>
      </c>
      <c r="P2450" s="2" t="str">
        <f t="shared" si="114"/>
        <v/>
      </c>
      <c r="Q2450" s="2" t="str">
        <f t="shared" si="115"/>
        <v/>
      </c>
      <c r="R2450" s="2" t="str">
        <f t="shared" si="116"/>
        <v/>
      </c>
      <c r="S2450" s="2" t="str">
        <f>IFERROR(IF($F2450="","",INDEX(リスト!$C:$C,MATCH($F2450,リスト!$B:$B,0))),"")</f>
        <v/>
      </c>
      <c r="T2450" s="2" t="str">
        <f>IFERROR(IF($K2450="","",INDEX(リスト!$F:$F,MATCH($K2450,リスト!$E:$E,0))),"")</f>
        <v/>
      </c>
      <c r="U2450" s="2" t="str">
        <f>IF($B2450="","",RIGHT($G2450*1000+200+COUNTIF($G$2:$G2450,$G2450),9))</f>
        <v/>
      </c>
      <c r="V2450" s="2" t="str">
        <f>IF(OR($B2450="",設定!$I$15="",設定!$I$15="独立"),"",IF($M2450="","　－　",IF($L2450="",IF(設定!$I$15="所・名","　－　・"&amp;$M2450,IF(設定!$I$15="所/名","　－　 / "&amp;$M2450,IF(設定!$I$15="(所)名","(　－　) "&amp;$M2450,IF(設定!$I$15="名・所",$M2450&amp;"・　－　",IF(設定!$I$15="名/所",$M2450&amp;" / 　－　",IF(設定!$I$15="名(所)",$M2450&amp;"(　－　)")))))),IF(設定!$I$15="所・名",INDEX(リスト!$S$2:$S$48,MATCH($L2450,リスト!$R$2:$R$48,0))&amp;"・"&amp;$M2450,IF(設定!$I$15="所/名",INDEX(リスト!$S$2:$S$48,MATCH($L2450,リスト!$R$2:$R$48,0))&amp;" / "&amp;$M2450,IF(設定!$I$15="(所)名","("&amp;INDEX(リスト!$S$2:$S$48,MATCH($L2450,リスト!$R$2:$R$48,0))&amp;") "&amp;$M2450,IF(設定!$I$15="名・所",$M2450&amp;"・"&amp;INDEX(リスト!$S$2:$S$48,MATCH($L2450,リスト!$R$2:$R$48,0)),IF(設定!$I$15="名/所",$M2450&amp;" / "&amp;INDEX(リスト!$S$2:$S$48,MATCH($L2450,リスト!$R$2:$R$48,0)),IF(設定!$I$15="名(所)",$M2450&amp;" ("&amp;INDEX(リスト!$S$2:$S$48,MATCH($L2450,リスト!$R$2:$R$48,0))&amp;")")))))))))</f>
        <v/>
      </c>
    </row>
    <row r="2451" spans="15:22" x14ac:dyDescent="0.4">
      <c r="O2451" s="2" t="str">
        <f>IFERROR(IF($B2451="","",INDEX(所属情報!$E:$E,MATCH($A2451,所属情報!$A:$A,0))),"")</f>
        <v/>
      </c>
      <c r="P2451" s="2" t="str">
        <f t="shared" si="114"/>
        <v/>
      </c>
      <c r="Q2451" s="2" t="str">
        <f t="shared" si="115"/>
        <v/>
      </c>
      <c r="R2451" s="2" t="str">
        <f t="shared" si="116"/>
        <v/>
      </c>
      <c r="S2451" s="2" t="str">
        <f>IFERROR(IF($F2451="","",INDEX(リスト!$C:$C,MATCH($F2451,リスト!$B:$B,0))),"")</f>
        <v/>
      </c>
      <c r="T2451" s="2" t="str">
        <f>IFERROR(IF($K2451="","",INDEX(リスト!$F:$F,MATCH($K2451,リスト!$E:$E,0))),"")</f>
        <v/>
      </c>
      <c r="U2451" s="2" t="str">
        <f>IF($B2451="","",RIGHT($G2451*1000+200+COUNTIF($G$2:$G2451,$G2451),9))</f>
        <v/>
      </c>
      <c r="V2451" s="2" t="str">
        <f>IF(OR($B2451="",設定!$I$15="",設定!$I$15="独立"),"",IF($M2451="","　－　",IF($L2451="",IF(設定!$I$15="所・名","　－　・"&amp;$M2451,IF(設定!$I$15="所/名","　－　 / "&amp;$M2451,IF(設定!$I$15="(所)名","(　－　) "&amp;$M2451,IF(設定!$I$15="名・所",$M2451&amp;"・　－　",IF(設定!$I$15="名/所",$M2451&amp;" / 　－　",IF(設定!$I$15="名(所)",$M2451&amp;"(　－　)")))))),IF(設定!$I$15="所・名",INDEX(リスト!$S$2:$S$48,MATCH($L2451,リスト!$R$2:$R$48,0))&amp;"・"&amp;$M2451,IF(設定!$I$15="所/名",INDEX(リスト!$S$2:$S$48,MATCH($L2451,リスト!$R$2:$R$48,0))&amp;" / "&amp;$M2451,IF(設定!$I$15="(所)名","("&amp;INDEX(リスト!$S$2:$S$48,MATCH($L2451,リスト!$R$2:$R$48,0))&amp;") "&amp;$M2451,IF(設定!$I$15="名・所",$M2451&amp;"・"&amp;INDEX(リスト!$S$2:$S$48,MATCH($L2451,リスト!$R$2:$R$48,0)),IF(設定!$I$15="名/所",$M2451&amp;" / "&amp;INDEX(リスト!$S$2:$S$48,MATCH($L2451,リスト!$R$2:$R$48,0)),IF(設定!$I$15="名(所)",$M2451&amp;" ("&amp;INDEX(リスト!$S$2:$S$48,MATCH($L2451,リスト!$R$2:$R$48,0))&amp;")")))))))))</f>
        <v/>
      </c>
    </row>
    <row r="2452" spans="15:22" x14ac:dyDescent="0.4">
      <c r="O2452" s="2" t="str">
        <f>IFERROR(IF($B2452="","",INDEX(所属情報!$E:$E,MATCH($A2452,所属情報!$A:$A,0))),"")</f>
        <v/>
      </c>
      <c r="P2452" s="2" t="str">
        <f t="shared" si="114"/>
        <v/>
      </c>
      <c r="Q2452" s="2" t="str">
        <f t="shared" si="115"/>
        <v/>
      </c>
      <c r="R2452" s="2" t="str">
        <f t="shared" si="116"/>
        <v/>
      </c>
      <c r="S2452" s="2" t="str">
        <f>IFERROR(IF($F2452="","",INDEX(リスト!$C:$C,MATCH($F2452,リスト!$B:$B,0))),"")</f>
        <v/>
      </c>
      <c r="T2452" s="2" t="str">
        <f>IFERROR(IF($K2452="","",INDEX(リスト!$F:$F,MATCH($K2452,リスト!$E:$E,0))),"")</f>
        <v/>
      </c>
      <c r="U2452" s="2" t="str">
        <f>IF($B2452="","",RIGHT($G2452*1000+200+COUNTIF($G$2:$G2452,$G2452),9))</f>
        <v/>
      </c>
      <c r="V2452" s="2" t="str">
        <f>IF(OR($B2452="",設定!$I$15="",設定!$I$15="独立"),"",IF($M2452="","　－　",IF($L2452="",IF(設定!$I$15="所・名","　－　・"&amp;$M2452,IF(設定!$I$15="所/名","　－　 / "&amp;$M2452,IF(設定!$I$15="(所)名","(　－　) "&amp;$M2452,IF(設定!$I$15="名・所",$M2452&amp;"・　－　",IF(設定!$I$15="名/所",$M2452&amp;" / 　－　",IF(設定!$I$15="名(所)",$M2452&amp;"(　－　)")))))),IF(設定!$I$15="所・名",INDEX(リスト!$S$2:$S$48,MATCH($L2452,リスト!$R$2:$R$48,0))&amp;"・"&amp;$M2452,IF(設定!$I$15="所/名",INDEX(リスト!$S$2:$S$48,MATCH($L2452,リスト!$R$2:$R$48,0))&amp;" / "&amp;$M2452,IF(設定!$I$15="(所)名","("&amp;INDEX(リスト!$S$2:$S$48,MATCH($L2452,リスト!$R$2:$R$48,0))&amp;") "&amp;$M2452,IF(設定!$I$15="名・所",$M2452&amp;"・"&amp;INDEX(リスト!$S$2:$S$48,MATCH($L2452,リスト!$R$2:$R$48,0)),IF(設定!$I$15="名/所",$M2452&amp;" / "&amp;INDEX(リスト!$S$2:$S$48,MATCH($L2452,リスト!$R$2:$R$48,0)),IF(設定!$I$15="名(所)",$M2452&amp;" ("&amp;INDEX(リスト!$S$2:$S$48,MATCH($L2452,リスト!$R$2:$R$48,0))&amp;")")))))))))</f>
        <v/>
      </c>
    </row>
    <row r="2453" spans="15:22" x14ac:dyDescent="0.4">
      <c r="O2453" s="2" t="str">
        <f>IFERROR(IF($B2453="","",INDEX(所属情報!$E:$E,MATCH($A2453,所属情報!$A:$A,0))),"")</f>
        <v/>
      </c>
      <c r="P2453" s="2" t="str">
        <f t="shared" si="114"/>
        <v/>
      </c>
      <c r="Q2453" s="2" t="str">
        <f t="shared" si="115"/>
        <v/>
      </c>
      <c r="R2453" s="2" t="str">
        <f t="shared" si="116"/>
        <v/>
      </c>
      <c r="S2453" s="2" t="str">
        <f>IFERROR(IF($F2453="","",INDEX(リスト!$C:$C,MATCH($F2453,リスト!$B:$B,0))),"")</f>
        <v/>
      </c>
      <c r="T2453" s="2" t="str">
        <f>IFERROR(IF($K2453="","",INDEX(リスト!$F:$F,MATCH($K2453,リスト!$E:$E,0))),"")</f>
        <v/>
      </c>
      <c r="U2453" s="2" t="str">
        <f>IF($B2453="","",RIGHT($G2453*1000+200+COUNTIF($G$2:$G2453,$G2453),9))</f>
        <v/>
      </c>
      <c r="V2453" s="2" t="str">
        <f>IF(OR($B2453="",設定!$I$15="",設定!$I$15="独立"),"",IF($M2453="","　－　",IF($L2453="",IF(設定!$I$15="所・名","　－　・"&amp;$M2453,IF(設定!$I$15="所/名","　－　 / "&amp;$M2453,IF(設定!$I$15="(所)名","(　－　) "&amp;$M2453,IF(設定!$I$15="名・所",$M2453&amp;"・　－　",IF(設定!$I$15="名/所",$M2453&amp;" / 　－　",IF(設定!$I$15="名(所)",$M2453&amp;"(　－　)")))))),IF(設定!$I$15="所・名",INDEX(リスト!$S$2:$S$48,MATCH($L2453,リスト!$R$2:$R$48,0))&amp;"・"&amp;$M2453,IF(設定!$I$15="所/名",INDEX(リスト!$S$2:$S$48,MATCH($L2453,リスト!$R$2:$R$48,0))&amp;" / "&amp;$M2453,IF(設定!$I$15="(所)名","("&amp;INDEX(リスト!$S$2:$S$48,MATCH($L2453,リスト!$R$2:$R$48,0))&amp;") "&amp;$M2453,IF(設定!$I$15="名・所",$M2453&amp;"・"&amp;INDEX(リスト!$S$2:$S$48,MATCH($L2453,リスト!$R$2:$R$48,0)),IF(設定!$I$15="名/所",$M2453&amp;" / "&amp;INDEX(リスト!$S$2:$S$48,MATCH($L2453,リスト!$R$2:$R$48,0)),IF(設定!$I$15="名(所)",$M2453&amp;" ("&amp;INDEX(リスト!$S$2:$S$48,MATCH($L2453,リスト!$R$2:$R$48,0))&amp;")")))))))))</f>
        <v/>
      </c>
    </row>
    <row r="2454" spans="15:22" x14ac:dyDescent="0.4">
      <c r="O2454" s="2" t="str">
        <f>IFERROR(IF($B2454="","",INDEX(所属情報!$E:$E,MATCH($A2454,所属情報!$A:$A,0))),"")</f>
        <v/>
      </c>
      <c r="P2454" s="2" t="str">
        <f t="shared" si="114"/>
        <v/>
      </c>
      <c r="Q2454" s="2" t="str">
        <f t="shared" si="115"/>
        <v/>
      </c>
      <c r="R2454" s="2" t="str">
        <f t="shared" si="116"/>
        <v/>
      </c>
      <c r="S2454" s="2" t="str">
        <f>IFERROR(IF($F2454="","",INDEX(リスト!$C:$C,MATCH($F2454,リスト!$B:$B,0))),"")</f>
        <v/>
      </c>
      <c r="T2454" s="2" t="str">
        <f>IFERROR(IF($K2454="","",INDEX(リスト!$F:$F,MATCH($K2454,リスト!$E:$E,0))),"")</f>
        <v/>
      </c>
      <c r="U2454" s="2" t="str">
        <f>IF($B2454="","",RIGHT($G2454*1000+200+COUNTIF($G$2:$G2454,$G2454),9))</f>
        <v/>
      </c>
      <c r="V2454" s="2" t="str">
        <f>IF(OR($B2454="",設定!$I$15="",設定!$I$15="独立"),"",IF($M2454="","　－　",IF($L2454="",IF(設定!$I$15="所・名","　－　・"&amp;$M2454,IF(設定!$I$15="所/名","　－　 / "&amp;$M2454,IF(設定!$I$15="(所)名","(　－　) "&amp;$M2454,IF(設定!$I$15="名・所",$M2454&amp;"・　－　",IF(設定!$I$15="名/所",$M2454&amp;" / 　－　",IF(設定!$I$15="名(所)",$M2454&amp;"(　－　)")))))),IF(設定!$I$15="所・名",INDEX(リスト!$S$2:$S$48,MATCH($L2454,リスト!$R$2:$R$48,0))&amp;"・"&amp;$M2454,IF(設定!$I$15="所/名",INDEX(リスト!$S$2:$S$48,MATCH($L2454,リスト!$R$2:$R$48,0))&amp;" / "&amp;$M2454,IF(設定!$I$15="(所)名","("&amp;INDEX(リスト!$S$2:$S$48,MATCH($L2454,リスト!$R$2:$R$48,0))&amp;") "&amp;$M2454,IF(設定!$I$15="名・所",$M2454&amp;"・"&amp;INDEX(リスト!$S$2:$S$48,MATCH($L2454,リスト!$R$2:$R$48,0)),IF(設定!$I$15="名/所",$M2454&amp;" / "&amp;INDEX(リスト!$S$2:$S$48,MATCH($L2454,リスト!$R$2:$R$48,0)),IF(設定!$I$15="名(所)",$M2454&amp;" ("&amp;INDEX(リスト!$S$2:$S$48,MATCH($L2454,リスト!$R$2:$R$48,0))&amp;")")))))))))</f>
        <v/>
      </c>
    </row>
    <row r="2455" spans="15:22" x14ac:dyDescent="0.4">
      <c r="O2455" s="2" t="str">
        <f>IFERROR(IF($B2455="","",INDEX(所属情報!$E:$E,MATCH($A2455,所属情報!$A:$A,0))),"")</f>
        <v/>
      </c>
      <c r="P2455" s="2" t="str">
        <f t="shared" si="114"/>
        <v/>
      </c>
      <c r="Q2455" s="2" t="str">
        <f t="shared" si="115"/>
        <v/>
      </c>
      <c r="R2455" s="2" t="str">
        <f t="shared" si="116"/>
        <v/>
      </c>
      <c r="S2455" s="2" t="str">
        <f>IFERROR(IF($F2455="","",INDEX(リスト!$C:$C,MATCH($F2455,リスト!$B:$B,0))),"")</f>
        <v/>
      </c>
      <c r="T2455" s="2" t="str">
        <f>IFERROR(IF($K2455="","",INDEX(リスト!$F:$F,MATCH($K2455,リスト!$E:$E,0))),"")</f>
        <v/>
      </c>
      <c r="U2455" s="2" t="str">
        <f>IF($B2455="","",RIGHT($G2455*1000+200+COUNTIF($G$2:$G2455,$G2455),9))</f>
        <v/>
      </c>
      <c r="V2455" s="2" t="str">
        <f>IF(OR($B2455="",設定!$I$15="",設定!$I$15="独立"),"",IF($M2455="","　－　",IF($L2455="",IF(設定!$I$15="所・名","　－　・"&amp;$M2455,IF(設定!$I$15="所/名","　－　 / "&amp;$M2455,IF(設定!$I$15="(所)名","(　－　) "&amp;$M2455,IF(設定!$I$15="名・所",$M2455&amp;"・　－　",IF(設定!$I$15="名/所",$M2455&amp;" / 　－　",IF(設定!$I$15="名(所)",$M2455&amp;"(　－　)")))))),IF(設定!$I$15="所・名",INDEX(リスト!$S$2:$S$48,MATCH($L2455,リスト!$R$2:$R$48,0))&amp;"・"&amp;$M2455,IF(設定!$I$15="所/名",INDEX(リスト!$S$2:$S$48,MATCH($L2455,リスト!$R$2:$R$48,0))&amp;" / "&amp;$M2455,IF(設定!$I$15="(所)名","("&amp;INDEX(リスト!$S$2:$S$48,MATCH($L2455,リスト!$R$2:$R$48,0))&amp;") "&amp;$M2455,IF(設定!$I$15="名・所",$M2455&amp;"・"&amp;INDEX(リスト!$S$2:$S$48,MATCH($L2455,リスト!$R$2:$R$48,0)),IF(設定!$I$15="名/所",$M2455&amp;" / "&amp;INDEX(リスト!$S$2:$S$48,MATCH($L2455,リスト!$R$2:$R$48,0)),IF(設定!$I$15="名(所)",$M2455&amp;" ("&amp;INDEX(リスト!$S$2:$S$48,MATCH($L2455,リスト!$R$2:$R$48,0))&amp;")")))))))))</f>
        <v/>
      </c>
    </row>
    <row r="2456" spans="15:22" x14ac:dyDescent="0.4">
      <c r="O2456" s="2" t="str">
        <f>IFERROR(IF($B2456="","",INDEX(所属情報!$E:$E,MATCH($A2456,所属情報!$A:$A,0))),"")</f>
        <v/>
      </c>
      <c r="P2456" s="2" t="str">
        <f t="shared" si="114"/>
        <v/>
      </c>
      <c r="Q2456" s="2" t="str">
        <f t="shared" si="115"/>
        <v/>
      </c>
      <c r="R2456" s="2" t="str">
        <f t="shared" si="116"/>
        <v/>
      </c>
      <c r="S2456" s="2" t="str">
        <f>IFERROR(IF($F2456="","",INDEX(リスト!$C:$C,MATCH($F2456,リスト!$B:$B,0))),"")</f>
        <v/>
      </c>
      <c r="T2456" s="2" t="str">
        <f>IFERROR(IF($K2456="","",INDEX(リスト!$F:$F,MATCH($K2456,リスト!$E:$E,0))),"")</f>
        <v/>
      </c>
      <c r="U2456" s="2" t="str">
        <f>IF($B2456="","",RIGHT($G2456*1000+200+COUNTIF($G$2:$G2456,$G2456),9))</f>
        <v/>
      </c>
      <c r="V2456" s="2" t="str">
        <f>IF(OR($B2456="",設定!$I$15="",設定!$I$15="独立"),"",IF($M2456="","　－　",IF($L2456="",IF(設定!$I$15="所・名","　－　・"&amp;$M2456,IF(設定!$I$15="所/名","　－　 / "&amp;$M2456,IF(設定!$I$15="(所)名","(　－　) "&amp;$M2456,IF(設定!$I$15="名・所",$M2456&amp;"・　－　",IF(設定!$I$15="名/所",$M2456&amp;" / 　－　",IF(設定!$I$15="名(所)",$M2456&amp;"(　－　)")))))),IF(設定!$I$15="所・名",INDEX(リスト!$S$2:$S$48,MATCH($L2456,リスト!$R$2:$R$48,0))&amp;"・"&amp;$M2456,IF(設定!$I$15="所/名",INDEX(リスト!$S$2:$S$48,MATCH($L2456,リスト!$R$2:$R$48,0))&amp;" / "&amp;$M2456,IF(設定!$I$15="(所)名","("&amp;INDEX(リスト!$S$2:$S$48,MATCH($L2456,リスト!$R$2:$R$48,0))&amp;") "&amp;$M2456,IF(設定!$I$15="名・所",$M2456&amp;"・"&amp;INDEX(リスト!$S$2:$S$48,MATCH($L2456,リスト!$R$2:$R$48,0)),IF(設定!$I$15="名/所",$M2456&amp;" / "&amp;INDEX(リスト!$S$2:$S$48,MATCH($L2456,リスト!$R$2:$R$48,0)),IF(設定!$I$15="名(所)",$M2456&amp;" ("&amp;INDEX(リスト!$S$2:$S$48,MATCH($L2456,リスト!$R$2:$R$48,0))&amp;")")))))))))</f>
        <v/>
      </c>
    </row>
    <row r="2457" spans="15:22" x14ac:dyDescent="0.4">
      <c r="O2457" s="2" t="str">
        <f>IFERROR(IF($B2457="","",INDEX(所属情報!$E:$E,MATCH($A2457,所属情報!$A:$A,0))),"")</f>
        <v/>
      </c>
      <c r="P2457" s="2" t="str">
        <f t="shared" si="114"/>
        <v/>
      </c>
      <c r="Q2457" s="2" t="str">
        <f t="shared" si="115"/>
        <v/>
      </c>
      <c r="R2457" s="2" t="str">
        <f t="shared" si="116"/>
        <v/>
      </c>
      <c r="S2457" s="2" t="str">
        <f>IFERROR(IF($F2457="","",INDEX(リスト!$C:$C,MATCH($F2457,リスト!$B:$B,0))),"")</f>
        <v/>
      </c>
      <c r="T2457" s="2" t="str">
        <f>IFERROR(IF($K2457="","",INDEX(リスト!$F:$F,MATCH($K2457,リスト!$E:$E,0))),"")</f>
        <v/>
      </c>
      <c r="U2457" s="2" t="str">
        <f>IF($B2457="","",RIGHT($G2457*1000+200+COUNTIF($G$2:$G2457,$G2457),9))</f>
        <v/>
      </c>
      <c r="V2457" s="2" t="str">
        <f>IF(OR($B2457="",設定!$I$15="",設定!$I$15="独立"),"",IF($M2457="","　－　",IF($L2457="",IF(設定!$I$15="所・名","　－　・"&amp;$M2457,IF(設定!$I$15="所/名","　－　 / "&amp;$M2457,IF(設定!$I$15="(所)名","(　－　) "&amp;$M2457,IF(設定!$I$15="名・所",$M2457&amp;"・　－　",IF(設定!$I$15="名/所",$M2457&amp;" / 　－　",IF(設定!$I$15="名(所)",$M2457&amp;"(　－　)")))))),IF(設定!$I$15="所・名",INDEX(リスト!$S$2:$S$48,MATCH($L2457,リスト!$R$2:$R$48,0))&amp;"・"&amp;$M2457,IF(設定!$I$15="所/名",INDEX(リスト!$S$2:$S$48,MATCH($L2457,リスト!$R$2:$R$48,0))&amp;" / "&amp;$M2457,IF(設定!$I$15="(所)名","("&amp;INDEX(リスト!$S$2:$S$48,MATCH($L2457,リスト!$R$2:$R$48,0))&amp;") "&amp;$M2457,IF(設定!$I$15="名・所",$M2457&amp;"・"&amp;INDEX(リスト!$S$2:$S$48,MATCH($L2457,リスト!$R$2:$R$48,0)),IF(設定!$I$15="名/所",$M2457&amp;" / "&amp;INDEX(リスト!$S$2:$S$48,MATCH($L2457,リスト!$R$2:$R$48,0)),IF(設定!$I$15="名(所)",$M2457&amp;" ("&amp;INDEX(リスト!$S$2:$S$48,MATCH($L2457,リスト!$R$2:$R$48,0))&amp;")")))))))))</f>
        <v/>
      </c>
    </row>
    <row r="2458" spans="15:22" x14ac:dyDescent="0.4">
      <c r="O2458" s="2" t="str">
        <f>IFERROR(IF($B2458="","",INDEX(所属情報!$E:$E,MATCH($A2458,所属情報!$A:$A,0))),"")</f>
        <v/>
      </c>
      <c r="P2458" s="2" t="str">
        <f t="shared" si="114"/>
        <v/>
      </c>
      <c r="Q2458" s="2" t="str">
        <f t="shared" si="115"/>
        <v/>
      </c>
      <c r="R2458" s="2" t="str">
        <f t="shared" si="116"/>
        <v/>
      </c>
      <c r="S2458" s="2" t="str">
        <f>IFERROR(IF($F2458="","",INDEX(リスト!$C:$C,MATCH($F2458,リスト!$B:$B,0))),"")</f>
        <v/>
      </c>
      <c r="T2458" s="2" t="str">
        <f>IFERROR(IF($K2458="","",INDEX(リスト!$F:$F,MATCH($K2458,リスト!$E:$E,0))),"")</f>
        <v/>
      </c>
      <c r="U2458" s="2" t="str">
        <f>IF($B2458="","",RIGHT($G2458*1000+200+COUNTIF($G$2:$G2458,$G2458),9))</f>
        <v/>
      </c>
      <c r="V2458" s="2" t="str">
        <f>IF(OR($B2458="",設定!$I$15="",設定!$I$15="独立"),"",IF($M2458="","　－　",IF($L2458="",IF(設定!$I$15="所・名","　－　・"&amp;$M2458,IF(設定!$I$15="所/名","　－　 / "&amp;$M2458,IF(設定!$I$15="(所)名","(　－　) "&amp;$M2458,IF(設定!$I$15="名・所",$M2458&amp;"・　－　",IF(設定!$I$15="名/所",$M2458&amp;" / 　－　",IF(設定!$I$15="名(所)",$M2458&amp;"(　－　)")))))),IF(設定!$I$15="所・名",INDEX(リスト!$S$2:$S$48,MATCH($L2458,リスト!$R$2:$R$48,0))&amp;"・"&amp;$M2458,IF(設定!$I$15="所/名",INDEX(リスト!$S$2:$S$48,MATCH($L2458,リスト!$R$2:$R$48,0))&amp;" / "&amp;$M2458,IF(設定!$I$15="(所)名","("&amp;INDEX(リスト!$S$2:$S$48,MATCH($L2458,リスト!$R$2:$R$48,0))&amp;") "&amp;$M2458,IF(設定!$I$15="名・所",$M2458&amp;"・"&amp;INDEX(リスト!$S$2:$S$48,MATCH($L2458,リスト!$R$2:$R$48,0)),IF(設定!$I$15="名/所",$M2458&amp;" / "&amp;INDEX(リスト!$S$2:$S$48,MATCH($L2458,リスト!$R$2:$R$48,0)),IF(設定!$I$15="名(所)",$M2458&amp;" ("&amp;INDEX(リスト!$S$2:$S$48,MATCH($L2458,リスト!$R$2:$R$48,0))&amp;")")))))))))</f>
        <v/>
      </c>
    </row>
    <row r="2459" spans="15:22" x14ac:dyDescent="0.4">
      <c r="O2459" s="2" t="str">
        <f>IFERROR(IF($B2459="","",INDEX(所属情報!$E:$E,MATCH($A2459,所属情報!$A:$A,0))),"")</f>
        <v/>
      </c>
      <c r="P2459" s="2" t="str">
        <f t="shared" si="114"/>
        <v/>
      </c>
      <c r="Q2459" s="2" t="str">
        <f t="shared" si="115"/>
        <v/>
      </c>
      <c r="R2459" s="2" t="str">
        <f t="shared" si="116"/>
        <v/>
      </c>
      <c r="S2459" s="2" t="str">
        <f>IFERROR(IF($F2459="","",INDEX(リスト!$C:$C,MATCH($F2459,リスト!$B:$B,0))),"")</f>
        <v/>
      </c>
      <c r="T2459" s="2" t="str">
        <f>IFERROR(IF($K2459="","",INDEX(リスト!$F:$F,MATCH($K2459,リスト!$E:$E,0))),"")</f>
        <v/>
      </c>
      <c r="U2459" s="2" t="str">
        <f>IF($B2459="","",RIGHT($G2459*1000+200+COUNTIF($G$2:$G2459,$G2459),9))</f>
        <v/>
      </c>
      <c r="V2459" s="2" t="str">
        <f>IF(OR($B2459="",設定!$I$15="",設定!$I$15="独立"),"",IF($M2459="","　－　",IF($L2459="",IF(設定!$I$15="所・名","　－　・"&amp;$M2459,IF(設定!$I$15="所/名","　－　 / "&amp;$M2459,IF(設定!$I$15="(所)名","(　－　) "&amp;$M2459,IF(設定!$I$15="名・所",$M2459&amp;"・　－　",IF(設定!$I$15="名/所",$M2459&amp;" / 　－　",IF(設定!$I$15="名(所)",$M2459&amp;"(　－　)")))))),IF(設定!$I$15="所・名",INDEX(リスト!$S$2:$S$48,MATCH($L2459,リスト!$R$2:$R$48,0))&amp;"・"&amp;$M2459,IF(設定!$I$15="所/名",INDEX(リスト!$S$2:$S$48,MATCH($L2459,リスト!$R$2:$R$48,0))&amp;" / "&amp;$M2459,IF(設定!$I$15="(所)名","("&amp;INDEX(リスト!$S$2:$S$48,MATCH($L2459,リスト!$R$2:$R$48,0))&amp;") "&amp;$M2459,IF(設定!$I$15="名・所",$M2459&amp;"・"&amp;INDEX(リスト!$S$2:$S$48,MATCH($L2459,リスト!$R$2:$R$48,0)),IF(設定!$I$15="名/所",$M2459&amp;" / "&amp;INDEX(リスト!$S$2:$S$48,MATCH($L2459,リスト!$R$2:$R$48,0)),IF(設定!$I$15="名(所)",$M2459&amp;" ("&amp;INDEX(リスト!$S$2:$S$48,MATCH($L2459,リスト!$R$2:$R$48,0))&amp;")")))))))))</f>
        <v/>
      </c>
    </row>
    <row r="2460" spans="15:22" x14ac:dyDescent="0.4">
      <c r="O2460" s="2" t="str">
        <f>IFERROR(IF($B2460="","",INDEX(所属情報!$E:$E,MATCH($A2460,所属情報!$A:$A,0))),"")</f>
        <v/>
      </c>
      <c r="P2460" s="2" t="str">
        <f t="shared" si="114"/>
        <v/>
      </c>
      <c r="Q2460" s="2" t="str">
        <f t="shared" si="115"/>
        <v/>
      </c>
      <c r="R2460" s="2" t="str">
        <f t="shared" si="116"/>
        <v/>
      </c>
      <c r="S2460" s="2" t="str">
        <f>IFERROR(IF($F2460="","",INDEX(リスト!$C:$C,MATCH($F2460,リスト!$B:$B,0))),"")</f>
        <v/>
      </c>
      <c r="T2460" s="2" t="str">
        <f>IFERROR(IF($K2460="","",INDEX(リスト!$F:$F,MATCH($K2460,リスト!$E:$E,0))),"")</f>
        <v/>
      </c>
      <c r="U2460" s="2" t="str">
        <f>IF($B2460="","",RIGHT($G2460*1000+200+COUNTIF($G$2:$G2460,$G2460),9))</f>
        <v/>
      </c>
      <c r="V2460" s="2" t="str">
        <f>IF(OR($B2460="",設定!$I$15="",設定!$I$15="独立"),"",IF($M2460="","　－　",IF($L2460="",IF(設定!$I$15="所・名","　－　・"&amp;$M2460,IF(設定!$I$15="所/名","　－　 / "&amp;$M2460,IF(設定!$I$15="(所)名","(　－　) "&amp;$M2460,IF(設定!$I$15="名・所",$M2460&amp;"・　－　",IF(設定!$I$15="名/所",$M2460&amp;" / 　－　",IF(設定!$I$15="名(所)",$M2460&amp;"(　－　)")))))),IF(設定!$I$15="所・名",INDEX(リスト!$S$2:$S$48,MATCH($L2460,リスト!$R$2:$R$48,0))&amp;"・"&amp;$M2460,IF(設定!$I$15="所/名",INDEX(リスト!$S$2:$S$48,MATCH($L2460,リスト!$R$2:$R$48,0))&amp;" / "&amp;$M2460,IF(設定!$I$15="(所)名","("&amp;INDEX(リスト!$S$2:$S$48,MATCH($L2460,リスト!$R$2:$R$48,0))&amp;") "&amp;$M2460,IF(設定!$I$15="名・所",$M2460&amp;"・"&amp;INDEX(リスト!$S$2:$S$48,MATCH($L2460,リスト!$R$2:$R$48,0)),IF(設定!$I$15="名/所",$M2460&amp;" / "&amp;INDEX(リスト!$S$2:$S$48,MATCH($L2460,リスト!$R$2:$R$48,0)),IF(設定!$I$15="名(所)",$M2460&amp;" ("&amp;INDEX(リスト!$S$2:$S$48,MATCH($L2460,リスト!$R$2:$R$48,0))&amp;")")))))))))</f>
        <v/>
      </c>
    </row>
    <row r="2461" spans="15:22" x14ac:dyDescent="0.4">
      <c r="O2461" s="2" t="str">
        <f>IFERROR(IF($B2461="","",INDEX(所属情報!$E:$E,MATCH($A2461,所属情報!$A:$A,0))),"")</f>
        <v/>
      </c>
      <c r="P2461" s="2" t="str">
        <f t="shared" si="114"/>
        <v/>
      </c>
      <c r="Q2461" s="2" t="str">
        <f t="shared" si="115"/>
        <v/>
      </c>
      <c r="R2461" s="2" t="str">
        <f t="shared" si="116"/>
        <v/>
      </c>
      <c r="S2461" s="2" t="str">
        <f>IFERROR(IF($F2461="","",INDEX(リスト!$C:$C,MATCH($F2461,リスト!$B:$B,0))),"")</f>
        <v/>
      </c>
      <c r="T2461" s="2" t="str">
        <f>IFERROR(IF($K2461="","",INDEX(リスト!$F:$F,MATCH($K2461,リスト!$E:$E,0))),"")</f>
        <v/>
      </c>
      <c r="U2461" s="2" t="str">
        <f>IF($B2461="","",RIGHT($G2461*1000+200+COUNTIF($G$2:$G2461,$G2461),9))</f>
        <v/>
      </c>
      <c r="V2461" s="2" t="str">
        <f>IF(OR($B2461="",設定!$I$15="",設定!$I$15="独立"),"",IF($M2461="","　－　",IF($L2461="",IF(設定!$I$15="所・名","　－　・"&amp;$M2461,IF(設定!$I$15="所/名","　－　 / "&amp;$M2461,IF(設定!$I$15="(所)名","(　－　) "&amp;$M2461,IF(設定!$I$15="名・所",$M2461&amp;"・　－　",IF(設定!$I$15="名/所",$M2461&amp;" / 　－　",IF(設定!$I$15="名(所)",$M2461&amp;"(　－　)")))))),IF(設定!$I$15="所・名",INDEX(リスト!$S$2:$S$48,MATCH($L2461,リスト!$R$2:$R$48,0))&amp;"・"&amp;$M2461,IF(設定!$I$15="所/名",INDEX(リスト!$S$2:$S$48,MATCH($L2461,リスト!$R$2:$R$48,0))&amp;" / "&amp;$M2461,IF(設定!$I$15="(所)名","("&amp;INDEX(リスト!$S$2:$S$48,MATCH($L2461,リスト!$R$2:$R$48,0))&amp;") "&amp;$M2461,IF(設定!$I$15="名・所",$M2461&amp;"・"&amp;INDEX(リスト!$S$2:$S$48,MATCH($L2461,リスト!$R$2:$R$48,0)),IF(設定!$I$15="名/所",$M2461&amp;" / "&amp;INDEX(リスト!$S$2:$S$48,MATCH($L2461,リスト!$R$2:$R$48,0)),IF(設定!$I$15="名(所)",$M2461&amp;" ("&amp;INDEX(リスト!$S$2:$S$48,MATCH($L2461,リスト!$R$2:$R$48,0))&amp;")")))))))))</f>
        <v/>
      </c>
    </row>
    <row r="2462" spans="15:22" x14ac:dyDescent="0.4">
      <c r="O2462" s="2" t="str">
        <f>IFERROR(IF($B2462="","",INDEX(所属情報!$E:$E,MATCH($A2462,所属情報!$A:$A,0))),"")</f>
        <v/>
      </c>
      <c r="P2462" s="2" t="str">
        <f t="shared" si="114"/>
        <v/>
      </c>
      <c r="Q2462" s="2" t="str">
        <f t="shared" si="115"/>
        <v/>
      </c>
      <c r="R2462" s="2" t="str">
        <f t="shared" si="116"/>
        <v/>
      </c>
      <c r="S2462" s="2" t="str">
        <f>IFERROR(IF($F2462="","",INDEX(リスト!$C:$C,MATCH($F2462,リスト!$B:$B,0))),"")</f>
        <v/>
      </c>
      <c r="T2462" s="2" t="str">
        <f>IFERROR(IF($K2462="","",INDEX(リスト!$F:$F,MATCH($K2462,リスト!$E:$E,0))),"")</f>
        <v/>
      </c>
      <c r="U2462" s="2" t="str">
        <f>IF($B2462="","",RIGHT($G2462*1000+200+COUNTIF($G$2:$G2462,$G2462),9))</f>
        <v/>
      </c>
      <c r="V2462" s="2" t="str">
        <f>IF(OR($B2462="",設定!$I$15="",設定!$I$15="独立"),"",IF($M2462="","　－　",IF($L2462="",IF(設定!$I$15="所・名","　－　・"&amp;$M2462,IF(設定!$I$15="所/名","　－　 / "&amp;$M2462,IF(設定!$I$15="(所)名","(　－　) "&amp;$M2462,IF(設定!$I$15="名・所",$M2462&amp;"・　－　",IF(設定!$I$15="名/所",$M2462&amp;" / 　－　",IF(設定!$I$15="名(所)",$M2462&amp;"(　－　)")))))),IF(設定!$I$15="所・名",INDEX(リスト!$S$2:$S$48,MATCH($L2462,リスト!$R$2:$R$48,0))&amp;"・"&amp;$M2462,IF(設定!$I$15="所/名",INDEX(リスト!$S$2:$S$48,MATCH($L2462,リスト!$R$2:$R$48,0))&amp;" / "&amp;$M2462,IF(設定!$I$15="(所)名","("&amp;INDEX(リスト!$S$2:$S$48,MATCH($L2462,リスト!$R$2:$R$48,0))&amp;") "&amp;$M2462,IF(設定!$I$15="名・所",$M2462&amp;"・"&amp;INDEX(リスト!$S$2:$S$48,MATCH($L2462,リスト!$R$2:$R$48,0)),IF(設定!$I$15="名/所",$M2462&amp;" / "&amp;INDEX(リスト!$S$2:$S$48,MATCH($L2462,リスト!$R$2:$R$48,0)),IF(設定!$I$15="名(所)",$M2462&amp;" ("&amp;INDEX(リスト!$S$2:$S$48,MATCH($L2462,リスト!$R$2:$R$48,0))&amp;")")))))))))</f>
        <v/>
      </c>
    </row>
    <row r="2463" spans="15:22" x14ac:dyDescent="0.4">
      <c r="O2463" s="2" t="str">
        <f>IFERROR(IF($B2463="","",INDEX(所属情報!$E:$E,MATCH($A2463,所属情報!$A:$A,0))),"")</f>
        <v/>
      </c>
      <c r="P2463" s="2" t="str">
        <f t="shared" si="114"/>
        <v/>
      </c>
      <c r="Q2463" s="2" t="str">
        <f t="shared" si="115"/>
        <v/>
      </c>
      <c r="R2463" s="2" t="str">
        <f t="shared" si="116"/>
        <v/>
      </c>
      <c r="S2463" s="2" t="str">
        <f>IFERROR(IF($F2463="","",INDEX(リスト!$C:$C,MATCH($F2463,リスト!$B:$B,0))),"")</f>
        <v/>
      </c>
      <c r="T2463" s="2" t="str">
        <f>IFERROR(IF($K2463="","",INDEX(リスト!$F:$F,MATCH($K2463,リスト!$E:$E,0))),"")</f>
        <v/>
      </c>
      <c r="U2463" s="2" t="str">
        <f>IF($B2463="","",RIGHT($G2463*1000+200+COUNTIF($G$2:$G2463,$G2463),9))</f>
        <v/>
      </c>
      <c r="V2463" s="2" t="str">
        <f>IF(OR($B2463="",設定!$I$15="",設定!$I$15="独立"),"",IF($M2463="","　－　",IF($L2463="",IF(設定!$I$15="所・名","　－　・"&amp;$M2463,IF(設定!$I$15="所/名","　－　 / "&amp;$M2463,IF(設定!$I$15="(所)名","(　－　) "&amp;$M2463,IF(設定!$I$15="名・所",$M2463&amp;"・　－　",IF(設定!$I$15="名/所",$M2463&amp;" / 　－　",IF(設定!$I$15="名(所)",$M2463&amp;"(　－　)")))))),IF(設定!$I$15="所・名",INDEX(リスト!$S$2:$S$48,MATCH($L2463,リスト!$R$2:$R$48,0))&amp;"・"&amp;$M2463,IF(設定!$I$15="所/名",INDEX(リスト!$S$2:$S$48,MATCH($L2463,リスト!$R$2:$R$48,0))&amp;" / "&amp;$M2463,IF(設定!$I$15="(所)名","("&amp;INDEX(リスト!$S$2:$S$48,MATCH($L2463,リスト!$R$2:$R$48,0))&amp;") "&amp;$M2463,IF(設定!$I$15="名・所",$M2463&amp;"・"&amp;INDEX(リスト!$S$2:$S$48,MATCH($L2463,リスト!$R$2:$R$48,0)),IF(設定!$I$15="名/所",$M2463&amp;" / "&amp;INDEX(リスト!$S$2:$S$48,MATCH($L2463,リスト!$R$2:$R$48,0)),IF(設定!$I$15="名(所)",$M2463&amp;" ("&amp;INDEX(リスト!$S$2:$S$48,MATCH($L2463,リスト!$R$2:$R$48,0))&amp;")")))))))))</f>
        <v/>
      </c>
    </row>
    <row r="2464" spans="15:22" x14ac:dyDescent="0.4">
      <c r="O2464" s="2" t="str">
        <f>IFERROR(IF($B2464="","",INDEX(所属情報!$E:$E,MATCH($A2464,所属情報!$A:$A,0))),"")</f>
        <v/>
      </c>
      <c r="P2464" s="2" t="str">
        <f t="shared" si="114"/>
        <v/>
      </c>
      <c r="Q2464" s="2" t="str">
        <f t="shared" si="115"/>
        <v/>
      </c>
      <c r="R2464" s="2" t="str">
        <f t="shared" si="116"/>
        <v/>
      </c>
      <c r="S2464" s="2" t="str">
        <f>IFERROR(IF($F2464="","",INDEX(リスト!$C:$C,MATCH($F2464,リスト!$B:$B,0))),"")</f>
        <v/>
      </c>
      <c r="T2464" s="2" t="str">
        <f>IFERROR(IF($K2464="","",INDEX(リスト!$F:$F,MATCH($K2464,リスト!$E:$E,0))),"")</f>
        <v/>
      </c>
      <c r="U2464" s="2" t="str">
        <f>IF($B2464="","",RIGHT($G2464*1000+200+COUNTIF($G$2:$G2464,$G2464),9))</f>
        <v/>
      </c>
      <c r="V2464" s="2" t="str">
        <f>IF(OR($B2464="",設定!$I$15="",設定!$I$15="独立"),"",IF($M2464="","　－　",IF($L2464="",IF(設定!$I$15="所・名","　－　・"&amp;$M2464,IF(設定!$I$15="所/名","　－　 / "&amp;$M2464,IF(設定!$I$15="(所)名","(　－　) "&amp;$M2464,IF(設定!$I$15="名・所",$M2464&amp;"・　－　",IF(設定!$I$15="名/所",$M2464&amp;" / 　－　",IF(設定!$I$15="名(所)",$M2464&amp;"(　－　)")))))),IF(設定!$I$15="所・名",INDEX(リスト!$S$2:$S$48,MATCH($L2464,リスト!$R$2:$R$48,0))&amp;"・"&amp;$M2464,IF(設定!$I$15="所/名",INDEX(リスト!$S$2:$S$48,MATCH($L2464,リスト!$R$2:$R$48,0))&amp;" / "&amp;$M2464,IF(設定!$I$15="(所)名","("&amp;INDEX(リスト!$S$2:$S$48,MATCH($L2464,リスト!$R$2:$R$48,0))&amp;") "&amp;$M2464,IF(設定!$I$15="名・所",$M2464&amp;"・"&amp;INDEX(リスト!$S$2:$S$48,MATCH($L2464,リスト!$R$2:$R$48,0)),IF(設定!$I$15="名/所",$M2464&amp;" / "&amp;INDEX(リスト!$S$2:$S$48,MATCH($L2464,リスト!$R$2:$R$48,0)),IF(設定!$I$15="名(所)",$M2464&amp;" ("&amp;INDEX(リスト!$S$2:$S$48,MATCH($L2464,リスト!$R$2:$R$48,0))&amp;")")))))))))</f>
        <v/>
      </c>
    </row>
    <row r="2465" spans="15:22" x14ac:dyDescent="0.4">
      <c r="O2465" s="2" t="str">
        <f>IFERROR(IF($B2465="","",INDEX(所属情報!$E:$E,MATCH($A2465,所属情報!$A:$A,0))),"")</f>
        <v/>
      </c>
      <c r="P2465" s="2" t="str">
        <f t="shared" si="114"/>
        <v/>
      </c>
      <c r="Q2465" s="2" t="str">
        <f t="shared" si="115"/>
        <v/>
      </c>
      <c r="R2465" s="2" t="str">
        <f t="shared" si="116"/>
        <v/>
      </c>
      <c r="S2465" s="2" t="str">
        <f>IFERROR(IF($F2465="","",INDEX(リスト!$C:$C,MATCH($F2465,リスト!$B:$B,0))),"")</f>
        <v/>
      </c>
      <c r="T2465" s="2" t="str">
        <f>IFERROR(IF($K2465="","",INDEX(リスト!$F:$F,MATCH($K2465,リスト!$E:$E,0))),"")</f>
        <v/>
      </c>
      <c r="U2465" s="2" t="str">
        <f>IF($B2465="","",RIGHT($G2465*1000+200+COUNTIF($G$2:$G2465,$G2465),9))</f>
        <v/>
      </c>
      <c r="V2465" s="2" t="str">
        <f>IF(OR($B2465="",設定!$I$15="",設定!$I$15="独立"),"",IF($M2465="","　－　",IF($L2465="",IF(設定!$I$15="所・名","　－　・"&amp;$M2465,IF(設定!$I$15="所/名","　－　 / "&amp;$M2465,IF(設定!$I$15="(所)名","(　－　) "&amp;$M2465,IF(設定!$I$15="名・所",$M2465&amp;"・　－　",IF(設定!$I$15="名/所",$M2465&amp;" / 　－　",IF(設定!$I$15="名(所)",$M2465&amp;"(　－　)")))))),IF(設定!$I$15="所・名",INDEX(リスト!$S$2:$S$48,MATCH($L2465,リスト!$R$2:$R$48,0))&amp;"・"&amp;$M2465,IF(設定!$I$15="所/名",INDEX(リスト!$S$2:$S$48,MATCH($L2465,リスト!$R$2:$R$48,0))&amp;" / "&amp;$M2465,IF(設定!$I$15="(所)名","("&amp;INDEX(リスト!$S$2:$S$48,MATCH($L2465,リスト!$R$2:$R$48,0))&amp;") "&amp;$M2465,IF(設定!$I$15="名・所",$M2465&amp;"・"&amp;INDEX(リスト!$S$2:$S$48,MATCH($L2465,リスト!$R$2:$R$48,0)),IF(設定!$I$15="名/所",$M2465&amp;" / "&amp;INDEX(リスト!$S$2:$S$48,MATCH($L2465,リスト!$R$2:$R$48,0)),IF(設定!$I$15="名(所)",$M2465&amp;" ("&amp;INDEX(リスト!$S$2:$S$48,MATCH($L2465,リスト!$R$2:$R$48,0))&amp;")")))))))))</f>
        <v/>
      </c>
    </row>
    <row r="2466" spans="15:22" x14ac:dyDescent="0.4">
      <c r="O2466" s="2" t="str">
        <f>IFERROR(IF($B2466="","",INDEX(所属情報!$E:$E,MATCH($A2466,所属情報!$A:$A,0))),"")</f>
        <v/>
      </c>
      <c r="P2466" s="2" t="str">
        <f t="shared" si="114"/>
        <v/>
      </c>
      <c r="Q2466" s="2" t="str">
        <f t="shared" si="115"/>
        <v/>
      </c>
      <c r="R2466" s="2" t="str">
        <f t="shared" si="116"/>
        <v/>
      </c>
      <c r="S2466" s="2" t="str">
        <f>IFERROR(IF($F2466="","",INDEX(リスト!$C:$C,MATCH($F2466,リスト!$B:$B,0))),"")</f>
        <v/>
      </c>
      <c r="T2466" s="2" t="str">
        <f>IFERROR(IF($K2466="","",INDEX(リスト!$F:$F,MATCH($K2466,リスト!$E:$E,0))),"")</f>
        <v/>
      </c>
      <c r="U2466" s="2" t="str">
        <f>IF($B2466="","",RIGHT($G2466*1000+200+COUNTIF($G$2:$G2466,$G2466),9))</f>
        <v/>
      </c>
      <c r="V2466" s="2" t="str">
        <f>IF(OR($B2466="",設定!$I$15="",設定!$I$15="独立"),"",IF($M2466="","　－　",IF($L2466="",IF(設定!$I$15="所・名","　－　・"&amp;$M2466,IF(設定!$I$15="所/名","　－　 / "&amp;$M2466,IF(設定!$I$15="(所)名","(　－　) "&amp;$M2466,IF(設定!$I$15="名・所",$M2466&amp;"・　－　",IF(設定!$I$15="名/所",$M2466&amp;" / 　－　",IF(設定!$I$15="名(所)",$M2466&amp;"(　－　)")))))),IF(設定!$I$15="所・名",INDEX(リスト!$S$2:$S$48,MATCH($L2466,リスト!$R$2:$R$48,0))&amp;"・"&amp;$M2466,IF(設定!$I$15="所/名",INDEX(リスト!$S$2:$S$48,MATCH($L2466,リスト!$R$2:$R$48,0))&amp;" / "&amp;$M2466,IF(設定!$I$15="(所)名","("&amp;INDEX(リスト!$S$2:$S$48,MATCH($L2466,リスト!$R$2:$R$48,0))&amp;") "&amp;$M2466,IF(設定!$I$15="名・所",$M2466&amp;"・"&amp;INDEX(リスト!$S$2:$S$48,MATCH($L2466,リスト!$R$2:$R$48,0)),IF(設定!$I$15="名/所",$M2466&amp;" / "&amp;INDEX(リスト!$S$2:$S$48,MATCH($L2466,リスト!$R$2:$R$48,0)),IF(設定!$I$15="名(所)",$M2466&amp;" ("&amp;INDEX(リスト!$S$2:$S$48,MATCH($L2466,リスト!$R$2:$R$48,0))&amp;")")))))))))</f>
        <v/>
      </c>
    </row>
    <row r="2467" spans="15:22" x14ac:dyDescent="0.4">
      <c r="O2467" s="2" t="str">
        <f>IFERROR(IF($B2467="","",INDEX(所属情報!$E:$E,MATCH($A2467,所属情報!$A:$A,0))),"")</f>
        <v/>
      </c>
      <c r="P2467" s="2" t="str">
        <f t="shared" si="114"/>
        <v/>
      </c>
      <c r="Q2467" s="2" t="str">
        <f t="shared" si="115"/>
        <v/>
      </c>
      <c r="R2467" s="2" t="str">
        <f t="shared" si="116"/>
        <v/>
      </c>
      <c r="S2467" s="2" t="str">
        <f>IFERROR(IF($F2467="","",INDEX(リスト!$C:$C,MATCH($F2467,リスト!$B:$B,0))),"")</f>
        <v/>
      </c>
      <c r="T2467" s="2" t="str">
        <f>IFERROR(IF($K2467="","",INDEX(リスト!$F:$F,MATCH($K2467,リスト!$E:$E,0))),"")</f>
        <v/>
      </c>
      <c r="U2467" s="2" t="str">
        <f>IF($B2467="","",RIGHT($G2467*1000+200+COUNTIF($G$2:$G2467,$G2467),9))</f>
        <v/>
      </c>
      <c r="V2467" s="2" t="str">
        <f>IF(OR($B2467="",設定!$I$15="",設定!$I$15="独立"),"",IF($M2467="","　－　",IF($L2467="",IF(設定!$I$15="所・名","　－　・"&amp;$M2467,IF(設定!$I$15="所/名","　－　 / "&amp;$M2467,IF(設定!$I$15="(所)名","(　－　) "&amp;$M2467,IF(設定!$I$15="名・所",$M2467&amp;"・　－　",IF(設定!$I$15="名/所",$M2467&amp;" / 　－　",IF(設定!$I$15="名(所)",$M2467&amp;"(　－　)")))))),IF(設定!$I$15="所・名",INDEX(リスト!$S$2:$S$48,MATCH($L2467,リスト!$R$2:$R$48,0))&amp;"・"&amp;$M2467,IF(設定!$I$15="所/名",INDEX(リスト!$S$2:$S$48,MATCH($L2467,リスト!$R$2:$R$48,0))&amp;" / "&amp;$M2467,IF(設定!$I$15="(所)名","("&amp;INDEX(リスト!$S$2:$S$48,MATCH($L2467,リスト!$R$2:$R$48,0))&amp;") "&amp;$M2467,IF(設定!$I$15="名・所",$M2467&amp;"・"&amp;INDEX(リスト!$S$2:$S$48,MATCH($L2467,リスト!$R$2:$R$48,0)),IF(設定!$I$15="名/所",$M2467&amp;" / "&amp;INDEX(リスト!$S$2:$S$48,MATCH($L2467,リスト!$R$2:$R$48,0)),IF(設定!$I$15="名(所)",$M2467&amp;" ("&amp;INDEX(リスト!$S$2:$S$48,MATCH($L2467,リスト!$R$2:$R$48,0))&amp;")")))))))))</f>
        <v/>
      </c>
    </row>
    <row r="2468" spans="15:22" x14ac:dyDescent="0.4">
      <c r="O2468" s="2" t="str">
        <f>IFERROR(IF($B2468="","",INDEX(所属情報!$E:$E,MATCH($A2468,所属情報!$A:$A,0))),"")</f>
        <v/>
      </c>
      <c r="P2468" s="2" t="str">
        <f t="shared" si="114"/>
        <v/>
      </c>
      <c r="Q2468" s="2" t="str">
        <f t="shared" si="115"/>
        <v/>
      </c>
      <c r="R2468" s="2" t="str">
        <f t="shared" si="116"/>
        <v/>
      </c>
      <c r="S2468" s="2" t="str">
        <f>IFERROR(IF($F2468="","",INDEX(リスト!$C:$C,MATCH($F2468,リスト!$B:$B,0))),"")</f>
        <v/>
      </c>
      <c r="T2468" s="2" t="str">
        <f>IFERROR(IF($K2468="","",INDEX(リスト!$F:$F,MATCH($K2468,リスト!$E:$E,0))),"")</f>
        <v/>
      </c>
      <c r="U2468" s="2" t="str">
        <f>IF($B2468="","",RIGHT($G2468*1000+200+COUNTIF($G$2:$G2468,$G2468),9))</f>
        <v/>
      </c>
      <c r="V2468" s="2" t="str">
        <f>IF(OR($B2468="",設定!$I$15="",設定!$I$15="独立"),"",IF($M2468="","　－　",IF($L2468="",IF(設定!$I$15="所・名","　－　・"&amp;$M2468,IF(設定!$I$15="所/名","　－　 / "&amp;$M2468,IF(設定!$I$15="(所)名","(　－　) "&amp;$M2468,IF(設定!$I$15="名・所",$M2468&amp;"・　－　",IF(設定!$I$15="名/所",$M2468&amp;" / 　－　",IF(設定!$I$15="名(所)",$M2468&amp;"(　－　)")))))),IF(設定!$I$15="所・名",INDEX(リスト!$S$2:$S$48,MATCH($L2468,リスト!$R$2:$R$48,0))&amp;"・"&amp;$M2468,IF(設定!$I$15="所/名",INDEX(リスト!$S$2:$S$48,MATCH($L2468,リスト!$R$2:$R$48,0))&amp;" / "&amp;$M2468,IF(設定!$I$15="(所)名","("&amp;INDEX(リスト!$S$2:$S$48,MATCH($L2468,リスト!$R$2:$R$48,0))&amp;") "&amp;$M2468,IF(設定!$I$15="名・所",$M2468&amp;"・"&amp;INDEX(リスト!$S$2:$S$48,MATCH($L2468,リスト!$R$2:$R$48,0)),IF(設定!$I$15="名/所",$M2468&amp;" / "&amp;INDEX(リスト!$S$2:$S$48,MATCH($L2468,リスト!$R$2:$R$48,0)),IF(設定!$I$15="名(所)",$M2468&amp;" ("&amp;INDEX(リスト!$S$2:$S$48,MATCH($L2468,リスト!$R$2:$R$48,0))&amp;")")))))))))</f>
        <v/>
      </c>
    </row>
    <row r="2469" spans="15:22" x14ac:dyDescent="0.4">
      <c r="O2469" s="2" t="str">
        <f>IFERROR(IF($B2469="","",INDEX(所属情報!$E:$E,MATCH($A2469,所属情報!$A:$A,0))),"")</f>
        <v/>
      </c>
      <c r="P2469" s="2" t="str">
        <f t="shared" si="114"/>
        <v/>
      </c>
      <c r="Q2469" s="2" t="str">
        <f t="shared" si="115"/>
        <v/>
      </c>
      <c r="R2469" s="2" t="str">
        <f t="shared" si="116"/>
        <v/>
      </c>
      <c r="S2469" s="2" t="str">
        <f>IFERROR(IF($F2469="","",INDEX(リスト!$C:$C,MATCH($F2469,リスト!$B:$B,0))),"")</f>
        <v/>
      </c>
      <c r="T2469" s="2" t="str">
        <f>IFERROR(IF($K2469="","",INDEX(リスト!$F:$F,MATCH($K2469,リスト!$E:$E,0))),"")</f>
        <v/>
      </c>
      <c r="U2469" s="2" t="str">
        <f>IF($B2469="","",RIGHT($G2469*1000+200+COUNTIF($G$2:$G2469,$G2469),9))</f>
        <v/>
      </c>
      <c r="V2469" s="2" t="str">
        <f>IF(OR($B2469="",設定!$I$15="",設定!$I$15="独立"),"",IF($M2469="","　－　",IF($L2469="",IF(設定!$I$15="所・名","　－　・"&amp;$M2469,IF(設定!$I$15="所/名","　－　 / "&amp;$M2469,IF(設定!$I$15="(所)名","(　－　) "&amp;$M2469,IF(設定!$I$15="名・所",$M2469&amp;"・　－　",IF(設定!$I$15="名/所",$M2469&amp;" / 　－　",IF(設定!$I$15="名(所)",$M2469&amp;"(　－　)")))))),IF(設定!$I$15="所・名",INDEX(リスト!$S$2:$S$48,MATCH($L2469,リスト!$R$2:$R$48,0))&amp;"・"&amp;$M2469,IF(設定!$I$15="所/名",INDEX(リスト!$S$2:$S$48,MATCH($L2469,リスト!$R$2:$R$48,0))&amp;" / "&amp;$M2469,IF(設定!$I$15="(所)名","("&amp;INDEX(リスト!$S$2:$S$48,MATCH($L2469,リスト!$R$2:$R$48,0))&amp;") "&amp;$M2469,IF(設定!$I$15="名・所",$M2469&amp;"・"&amp;INDEX(リスト!$S$2:$S$48,MATCH($L2469,リスト!$R$2:$R$48,0)),IF(設定!$I$15="名/所",$M2469&amp;" / "&amp;INDEX(リスト!$S$2:$S$48,MATCH($L2469,リスト!$R$2:$R$48,0)),IF(設定!$I$15="名(所)",$M2469&amp;" ("&amp;INDEX(リスト!$S$2:$S$48,MATCH($L2469,リスト!$R$2:$R$48,0))&amp;")")))))))))</f>
        <v/>
      </c>
    </row>
    <row r="2470" spans="15:22" x14ac:dyDescent="0.4">
      <c r="O2470" s="2" t="str">
        <f>IFERROR(IF($B2470="","",INDEX(所属情報!$E:$E,MATCH($A2470,所属情報!$A:$A,0))),"")</f>
        <v/>
      </c>
      <c r="P2470" s="2" t="str">
        <f t="shared" si="114"/>
        <v/>
      </c>
      <c r="Q2470" s="2" t="str">
        <f t="shared" si="115"/>
        <v/>
      </c>
      <c r="R2470" s="2" t="str">
        <f t="shared" si="116"/>
        <v/>
      </c>
      <c r="S2470" s="2" t="str">
        <f>IFERROR(IF($F2470="","",INDEX(リスト!$C:$C,MATCH($F2470,リスト!$B:$B,0))),"")</f>
        <v/>
      </c>
      <c r="T2470" s="2" t="str">
        <f>IFERROR(IF($K2470="","",INDEX(リスト!$F:$F,MATCH($K2470,リスト!$E:$E,0))),"")</f>
        <v/>
      </c>
      <c r="U2470" s="2" t="str">
        <f>IF($B2470="","",RIGHT($G2470*1000+200+COUNTIF($G$2:$G2470,$G2470),9))</f>
        <v/>
      </c>
      <c r="V2470" s="2" t="str">
        <f>IF(OR($B2470="",設定!$I$15="",設定!$I$15="独立"),"",IF($M2470="","　－　",IF($L2470="",IF(設定!$I$15="所・名","　－　・"&amp;$M2470,IF(設定!$I$15="所/名","　－　 / "&amp;$M2470,IF(設定!$I$15="(所)名","(　－　) "&amp;$M2470,IF(設定!$I$15="名・所",$M2470&amp;"・　－　",IF(設定!$I$15="名/所",$M2470&amp;" / 　－　",IF(設定!$I$15="名(所)",$M2470&amp;"(　－　)")))))),IF(設定!$I$15="所・名",INDEX(リスト!$S$2:$S$48,MATCH($L2470,リスト!$R$2:$R$48,0))&amp;"・"&amp;$M2470,IF(設定!$I$15="所/名",INDEX(リスト!$S$2:$S$48,MATCH($L2470,リスト!$R$2:$R$48,0))&amp;" / "&amp;$M2470,IF(設定!$I$15="(所)名","("&amp;INDEX(リスト!$S$2:$S$48,MATCH($L2470,リスト!$R$2:$R$48,0))&amp;") "&amp;$M2470,IF(設定!$I$15="名・所",$M2470&amp;"・"&amp;INDEX(リスト!$S$2:$S$48,MATCH($L2470,リスト!$R$2:$R$48,0)),IF(設定!$I$15="名/所",$M2470&amp;" / "&amp;INDEX(リスト!$S$2:$S$48,MATCH($L2470,リスト!$R$2:$R$48,0)),IF(設定!$I$15="名(所)",$M2470&amp;" ("&amp;INDEX(リスト!$S$2:$S$48,MATCH($L2470,リスト!$R$2:$R$48,0))&amp;")")))))))))</f>
        <v/>
      </c>
    </row>
    <row r="2471" spans="15:22" x14ac:dyDescent="0.4">
      <c r="O2471" s="2" t="str">
        <f>IFERROR(IF($B2471="","",INDEX(所属情報!$E:$E,MATCH($A2471,所属情報!$A:$A,0))),"")</f>
        <v/>
      </c>
      <c r="P2471" s="2" t="str">
        <f t="shared" si="114"/>
        <v/>
      </c>
      <c r="Q2471" s="2" t="str">
        <f t="shared" si="115"/>
        <v/>
      </c>
      <c r="R2471" s="2" t="str">
        <f t="shared" si="116"/>
        <v/>
      </c>
      <c r="S2471" s="2" t="str">
        <f>IFERROR(IF($F2471="","",INDEX(リスト!$C:$C,MATCH($F2471,リスト!$B:$B,0))),"")</f>
        <v/>
      </c>
      <c r="T2471" s="2" t="str">
        <f>IFERROR(IF($K2471="","",INDEX(リスト!$F:$F,MATCH($K2471,リスト!$E:$E,0))),"")</f>
        <v/>
      </c>
      <c r="U2471" s="2" t="str">
        <f>IF($B2471="","",RIGHT($G2471*1000+200+COUNTIF($G$2:$G2471,$G2471),9))</f>
        <v/>
      </c>
      <c r="V2471" s="2" t="str">
        <f>IF(OR($B2471="",設定!$I$15="",設定!$I$15="独立"),"",IF($M2471="","　－　",IF($L2471="",IF(設定!$I$15="所・名","　－　・"&amp;$M2471,IF(設定!$I$15="所/名","　－　 / "&amp;$M2471,IF(設定!$I$15="(所)名","(　－　) "&amp;$M2471,IF(設定!$I$15="名・所",$M2471&amp;"・　－　",IF(設定!$I$15="名/所",$M2471&amp;" / 　－　",IF(設定!$I$15="名(所)",$M2471&amp;"(　－　)")))))),IF(設定!$I$15="所・名",INDEX(リスト!$S$2:$S$48,MATCH($L2471,リスト!$R$2:$R$48,0))&amp;"・"&amp;$M2471,IF(設定!$I$15="所/名",INDEX(リスト!$S$2:$S$48,MATCH($L2471,リスト!$R$2:$R$48,0))&amp;" / "&amp;$M2471,IF(設定!$I$15="(所)名","("&amp;INDEX(リスト!$S$2:$S$48,MATCH($L2471,リスト!$R$2:$R$48,0))&amp;") "&amp;$M2471,IF(設定!$I$15="名・所",$M2471&amp;"・"&amp;INDEX(リスト!$S$2:$S$48,MATCH($L2471,リスト!$R$2:$R$48,0)),IF(設定!$I$15="名/所",$M2471&amp;" / "&amp;INDEX(リスト!$S$2:$S$48,MATCH($L2471,リスト!$R$2:$R$48,0)),IF(設定!$I$15="名(所)",$M2471&amp;" ("&amp;INDEX(リスト!$S$2:$S$48,MATCH($L2471,リスト!$R$2:$R$48,0))&amp;")")))))))))</f>
        <v/>
      </c>
    </row>
    <row r="2472" spans="15:22" x14ac:dyDescent="0.4">
      <c r="O2472" s="2" t="str">
        <f>IFERROR(IF($B2472="","",INDEX(所属情報!$E:$E,MATCH($A2472,所属情報!$A:$A,0))),"")</f>
        <v/>
      </c>
      <c r="P2472" s="2" t="str">
        <f t="shared" si="114"/>
        <v/>
      </c>
      <c r="Q2472" s="2" t="str">
        <f t="shared" si="115"/>
        <v/>
      </c>
      <c r="R2472" s="2" t="str">
        <f t="shared" si="116"/>
        <v/>
      </c>
      <c r="S2472" s="2" t="str">
        <f>IFERROR(IF($F2472="","",INDEX(リスト!$C:$C,MATCH($F2472,リスト!$B:$B,0))),"")</f>
        <v/>
      </c>
      <c r="T2472" s="2" t="str">
        <f>IFERROR(IF($K2472="","",INDEX(リスト!$F:$F,MATCH($K2472,リスト!$E:$E,0))),"")</f>
        <v/>
      </c>
      <c r="U2472" s="2" t="str">
        <f>IF($B2472="","",RIGHT($G2472*1000+200+COUNTIF($G$2:$G2472,$G2472),9))</f>
        <v/>
      </c>
      <c r="V2472" s="2" t="str">
        <f>IF(OR($B2472="",設定!$I$15="",設定!$I$15="独立"),"",IF($M2472="","　－　",IF($L2472="",IF(設定!$I$15="所・名","　－　・"&amp;$M2472,IF(設定!$I$15="所/名","　－　 / "&amp;$M2472,IF(設定!$I$15="(所)名","(　－　) "&amp;$M2472,IF(設定!$I$15="名・所",$M2472&amp;"・　－　",IF(設定!$I$15="名/所",$M2472&amp;" / 　－　",IF(設定!$I$15="名(所)",$M2472&amp;"(　－　)")))))),IF(設定!$I$15="所・名",INDEX(リスト!$S$2:$S$48,MATCH($L2472,リスト!$R$2:$R$48,0))&amp;"・"&amp;$M2472,IF(設定!$I$15="所/名",INDEX(リスト!$S$2:$S$48,MATCH($L2472,リスト!$R$2:$R$48,0))&amp;" / "&amp;$M2472,IF(設定!$I$15="(所)名","("&amp;INDEX(リスト!$S$2:$S$48,MATCH($L2472,リスト!$R$2:$R$48,0))&amp;") "&amp;$M2472,IF(設定!$I$15="名・所",$M2472&amp;"・"&amp;INDEX(リスト!$S$2:$S$48,MATCH($L2472,リスト!$R$2:$R$48,0)),IF(設定!$I$15="名/所",$M2472&amp;" / "&amp;INDEX(リスト!$S$2:$S$48,MATCH($L2472,リスト!$R$2:$R$48,0)),IF(設定!$I$15="名(所)",$M2472&amp;" ("&amp;INDEX(リスト!$S$2:$S$48,MATCH($L2472,リスト!$R$2:$R$48,0))&amp;")")))))))))</f>
        <v/>
      </c>
    </row>
    <row r="2473" spans="15:22" x14ac:dyDescent="0.4">
      <c r="O2473" s="2" t="str">
        <f>IFERROR(IF($B2473="","",INDEX(所属情報!$E:$E,MATCH($A2473,所属情報!$A:$A,0))),"")</f>
        <v/>
      </c>
      <c r="P2473" s="2" t="str">
        <f t="shared" si="114"/>
        <v/>
      </c>
      <c r="Q2473" s="2" t="str">
        <f t="shared" si="115"/>
        <v/>
      </c>
      <c r="R2473" s="2" t="str">
        <f t="shared" si="116"/>
        <v/>
      </c>
      <c r="S2473" s="2" t="str">
        <f>IFERROR(IF($F2473="","",INDEX(リスト!$C:$C,MATCH($F2473,リスト!$B:$B,0))),"")</f>
        <v/>
      </c>
      <c r="T2473" s="2" t="str">
        <f>IFERROR(IF($K2473="","",INDEX(リスト!$F:$F,MATCH($K2473,リスト!$E:$E,0))),"")</f>
        <v/>
      </c>
      <c r="U2473" s="2" t="str">
        <f>IF($B2473="","",RIGHT($G2473*1000+200+COUNTIF($G$2:$G2473,$G2473),9))</f>
        <v/>
      </c>
      <c r="V2473" s="2" t="str">
        <f>IF(OR($B2473="",設定!$I$15="",設定!$I$15="独立"),"",IF($M2473="","　－　",IF($L2473="",IF(設定!$I$15="所・名","　－　・"&amp;$M2473,IF(設定!$I$15="所/名","　－　 / "&amp;$M2473,IF(設定!$I$15="(所)名","(　－　) "&amp;$M2473,IF(設定!$I$15="名・所",$M2473&amp;"・　－　",IF(設定!$I$15="名/所",$M2473&amp;" / 　－　",IF(設定!$I$15="名(所)",$M2473&amp;"(　－　)")))))),IF(設定!$I$15="所・名",INDEX(リスト!$S$2:$S$48,MATCH($L2473,リスト!$R$2:$R$48,0))&amp;"・"&amp;$M2473,IF(設定!$I$15="所/名",INDEX(リスト!$S$2:$S$48,MATCH($L2473,リスト!$R$2:$R$48,0))&amp;" / "&amp;$M2473,IF(設定!$I$15="(所)名","("&amp;INDEX(リスト!$S$2:$S$48,MATCH($L2473,リスト!$R$2:$R$48,0))&amp;") "&amp;$M2473,IF(設定!$I$15="名・所",$M2473&amp;"・"&amp;INDEX(リスト!$S$2:$S$48,MATCH($L2473,リスト!$R$2:$R$48,0)),IF(設定!$I$15="名/所",$M2473&amp;" / "&amp;INDEX(リスト!$S$2:$S$48,MATCH($L2473,リスト!$R$2:$R$48,0)),IF(設定!$I$15="名(所)",$M2473&amp;" ("&amp;INDEX(リスト!$S$2:$S$48,MATCH($L2473,リスト!$R$2:$R$48,0))&amp;")")))))))))</f>
        <v/>
      </c>
    </row>
    <row r="2474" spans="15:22" x14ac:dyDescent="0.4">
      <c r="O2474" s="2" t="str">
        <f>IFERROR(IF($B2474="","",INDEX(所属情報!$E:$E,MATCH($A2474,所属情報!$A:$A,0))),"")</f>
        <v/>
      </c>
      <c r="P2474" s="2" t="str">
        <f t="shared" si="114"/>
        <v/>
      </c>
      <c r="Q2474" s="2" t="str">
        <f t="shared" si="115"/>
        <v/>
      </c>
      <c r="R2474" s="2" t="str">
        <f t="shared" si="116"/>
        <v/>
      </c>
      <c r="S2474" s="2" t="str">
        <f>IFERROR(IF($F2474="","",INDEX(リスト!$C:$C,MATCH($F2474,リスト!$B:$B,0))),"")</f>
        <v/>
      </c>
      <c r="T2474" s="2" t="str">
        <f>IFERROR(IF($K2474="","",INDEX(リスト!$F:$F,MATCH($K2474,リスト!$E:$E,0))),"")</f>
        <v/>
      </c>
      <c r="U2474" s="2" t="str">
        <f>IF($B2474="","",RIGHT($G2474*1000+200+COUNTIF($G$2:$G2474,$G2474),9))</f>
        <v/>
      </c>
      <c r="V2474" s="2" t="str">
        <f>IF(OR($B2474="",設定!$I$15="",設定!$I$15="独立"),"",IF($M2474="","　－　",IF($L2474="",IF(設定!$I$15="所・名","　－　・"&amp;$M2474,IF(設定!$I$15="所/名","　－　 / "&amp;$M2474,IF(設定!$I$15="(所)名","(　－　) "&amp;$M2474,IF(設定!$I$15="名・所",$M2474&amp;"・　－　",IF(設定!$I$15="名/所",$M2474&amp;" / 　－　",IF(設定!$I$15="名(所)",$M2474&amp;"(　－　)")))))),IF(設定!$I$15="所・名",INDEX(リスト!$S$2:$S$48,MATCH($L2474,リスト!$R$2:$R$48,0))&amp;"・"&amp;$M2474,IF(設定!$I$15="所/名",INDEX(リスト!$S$2:$S$48,MATCH($L2474,リスト!$R$2:$R$48,0))&amp;" / "&amp;$M2474,IF(設定!$I$15="(所)名","("&amp;INDEX(リスト!$S$2:$S$48,MATCH($L2474,リスト!$R$2:$R$48,0))&amp;") "&amp;$M2474,IF(設定!$I$15="名・所",$M2474&amp;"・"&amp;INDEX(リスト!$S$2:$S$48,MATCH($L2474,リスト!$R$2:$R$48,0)),IF(設定!$I$15="名/所",$M2474&amp;" / "&amp;INDEX(リスト!$S$2:$S$48,MATCH($L2474,リスト!$R$2:$R$48,0)),IF(設定!$I$15="名(所)",$M2474&amp;" ("&amp;INDEX(リスト!$S$2:$S$48,MATCH($L2474,リスト!$R$2:$R$48,0))&amp;")")))))))))</f>
        <v/>
      </c>
    </row>
    <row r="2475" spans="15:22" x14ac:dyDescent="0.4">
      <c r="O2475" s="2" t="str">
        <f>IFERROR(IF($B2475="","",INDEX(所属情報!$E:$E,MATCH($A2475,所属情報!$A:$A,0))),"")</f>
        <v/>
      </c>
      <c r="P2475" s="2" t="str">
        <f t="shared" si="114"/>
        <v/>
      </c>
      <c r="Q2475" s="2" t="str">
        <f t="shared" si="115"/>
        <v/>
      </c>
      <c r="R2475" s="2" t="str">
        <f t="shared" si="116"/>
        <v/>
      </c>
      <c r="S2475" s="2" t="str">
        <f>IFERROR(IF($F2475="","",INDEX(リスト!$C:$C,MATCH($F2475,リスト!$B:$B,0))),"")</f>
        <v/>
      </c>
      <c r="T2475" s="2" t="str">
        <f>IFERROR(IF($K2475="","",INDEX(リスト!$F:$F,MATCH($K2475,リスト!$E:$E,0))),"")</f>
        <v/>
      </c>
      <c r="U2475" s="2" t="str">
        <f>IF($B2475="","",RIGHT($G2475*1000+200+COUNTIF($G$2:$G2475,$G2475),9))</f>
        <v/>
      </c>
      <c r="V2475" s="2" t="str">
        <f>IF(OR($B2475="",設定!$I$15="",設定!$I$15="独立"),"",IF($M2475="","　－　",IF($L2475="",IF(設定!$I$15="所・名","　－　・"&amp;$M2475,IF(設定!$I$15="所/名","　－　 / "&amp;$M2475,IF(設定!$I$15="(所)名","(　－　) "&amp;$M2475,IF(設定!$I$15="名・所",$M2475&amp;"・　－　",IF(設定!$I$15="名/所",$M2475&amp;" / 　－　",IF(設定!$I$15="名(所)",$M2475&amp;"(　－　)")))))),IF(設定!$I$15="所・名",INDEX(リスト!$S$2:$S$48,MATCH($L2475,リスト!$R$2:$R$48,0))&amp;"・"&amp;$M2475,IF(設定!$I$15="所/名",INDEX(リスト!$S$2:$S$48,MATCH($L2475,リスト!$R$2:$R$48,0))&amp;" / "&amp;$M2475,IF(設定!$I$15="(所)名","("&amp;INDEX(リスト!$S$2:$S$48,MATCH($L2475,リスト!$R$2:$R$48,0))&amp;") "&amp;$M2475,IF(設定!$I$15="名・所",$M2475&amp;"・"&amp;INDEX(リスト!$S$2:$S$48,MATCH($L2475,リスト!$R$2:$R$48,0)),IF(設定!$I$15="名/所",$M2475&amp;" / "&amp;INDEX(リスト!$S$2:$S$48,MATCH($L2475,リスト!$R$2:$R$48,0)),IF(設定!$I$15="名(所)",$M2475&amp;" ("&amp;INDEX(リスト!$S$2:$S$48,MATCH($L2475,リスト!$R$2:$R$48,0))&amp;")")))))))))</f>
        <v/>
      </c>
    </row>
    <row r="2476" spans="15:22" x14ac:dyDescent="0.4">
      <c r="O2476" s="2" t="str">
        <f>IFERROR(IF($B2476="","",INDEX(所属情報!$E:$E,MATCH($A2476,所属情報!$A:$A,0))),"")</f>
        <v/>
      </c>
      <c r="P2476" s="2" t="str">
        <f t="shared" si="114"/>
        <v/>
      </c>
      <c r="Q2476" s="2" t="str">
        <f t="shared" si="115"/>
        <v/>
      </c>
      <c r="R2476" s="2" t="str">
        <f t="shared" si="116"/>
        <v/>
      </c>
      <c r="S2476" s="2" t="str">
        <f>IFERROR(IF($F2476="","",INDEX(リスト!$C:$C,MATCH($F2476,リスト!$B:$B,0))),"")</f>
        <v/>
      </c>
      <c r="T2476" s="2" t="str">
        <f>IFERROR(IF($K2476="","",INDEX(リスト!$F:$F,MATCH($K2476,リスト!$E:$E,0))),"")</f>
        <v/>
      </c>
      <c r="U2476" s="2" t="str">
        <f>IF($B2476="","",RIGHT($G2476*1000+200+COUNTIF($G$2:$G2476,$G2476),9))</f>
        <v/>
      </c>
      <c r="V2476" s="2" t="str">
        <f>IF(OR($B2476="",設定!$I$15="",設定!$I$15="独立"),"",IF($M2476="","　－　",IF($L2476="",IF(設定!$I$15="所・名","　－　・"&amp;$M2476,IF(設定!$I$15="所/名","　－　 / "&amp;$M2476,IF(設定!$I$15="(所)名","(　－　) "&amp;$M2476,IF(設定!$I$15="名・所",$M2476&amp;"・　－　",IF(設定!$I$15="名/所",$M2476&amp;" / 　－　",IF(設定!$I$15="名(所)",$M2476&amp;"(　－　)")))))),IF(設定!$I$15="所・名",INDEX(リスト!$S$2:$S$48,MATCH($L2476,リスト!$R$2:$R$48,0))&amp;"・"&amp;$M2476,IF(設定!$I$15="所/名",INDEX(リスト!$S$2:$S$48,MATCH($L2476,リスト!$R$2:$R$48,0))&amp;" / "&amp;$M2476,IF(設定!$I$15="(所)名","("&amp;INDEX(リスト!$S$2:$S$48,MATCH($L2476,リスト!$R$2:$R$48,0))&amp;") "&amp;$M2476,IF(設定!$I$15="名・所",$M2476&amp;"・"&amp;INDEX(リスト!$S$2:$S$48,MATCH($L2476,リスト!$R$2:$R$48,0)),IF(設定!$I$15="名/所",$M2476&amp;" / "&amp;INDEX(リスト!$S$2:$S$48,MATCH($L2476,リスト!$R$2:$R$48,0)),IF(設定!$I$15="名(所)",$M2476&amp;" ("&amp;INDEX(リスト!$S$2:$S$48,MATCH($L2476,リスト!$R$2:$R$48,0))&amp;")")))))))))</f>
        <v/>
      </c>
    </row>
    <row r="2477" spans="15:22" x14ac:dyDescent="0.4">
      <c r="O2477" s="2" t="str">
        <f>IFERROR(IF($B2477="","",INDEX(所属情報!$E:$E,MATCH($A2477,所属情報!$A:$A,0))),"")</f>
        <v/>
      </c>
      <c r="P2477" s="2" t="str">
        <f t="shared" si="114"/>
        <v/>
      </c>
      <c r="Q2477" s="2" t="str">
        <f t="shared" si="115"/>
        <v/>
      </c>
      <c r="R2477" s="2" t="str">
        <f t="shared" si="116"/>
        <v/>
      </c>
      <c r="S2477" s="2" t="str">
        <f>IFERROR(IF($F2477="","",INDEX(リスト!$C:$C,MATCH($F2477,リスト!$B:$B,0))),"")</f>
        <v/>
      </c>
      <c r="T2477" s="2" t="str">
        <f>IFERROR(IF($K2477="","",INDEX(リスト!$F:$F,MATCH($K2477,リスト!$E:$E,0))),"")</f>
        <v/>
      </c>
      <c r="U2477" s="2" t="str">
        <f>IF($B2477="","",RIGHT($G2477*1000+200+COUNTIF($G$2:$G2477,$G2477),9))</f>
        <v/>
      </c>
      <c r="V2477" s="2" t="str">
        <f>IF(OR($B2477="",設定!$I$15="",設定!$I$15="独立"),"",IF($M2477="","　－　",IF($L2477="",IF(設定!$I$15="所・名","　－　・"&amp;$M2477,IF(設定!$I$15="所/名","　－　 / "&amp;$M2477,IF(設定!$I$15="(所)名","(　－　) "&amp;$M2477,IF(設定!$I$15="名・所",$M2477&amp;"・　－　",IF(設定!$I$15="名/所",$M2477&amp;" / 　－　",IF(設定!$I$15="名(所)",$M2477&amp;"(　－　)")))))),IF(設定!$I$15="所・名",INDEX(リスト!$S$2:$S$48,MATCH($L2477,リスト!$R$2:$R$48,0))&amp;"・"&amp;$M2477,IF(設定!$I$15="所/名",INDEX(リスト!$S$2:$S$48,MATCH($L2477,リスト!$R$2:$R$48,0))&amp;" / "&amp;$M2477,IF(設定!$I$15="(所)名","("&amp;INDEX(リスト!$S$2:$S$48,MATCH($L2477,リスト!$R$2:$R$48,0))&amp;") "&amp;$M2477,IF(設定!$I$15="名・所",$M2477&amp;"・"&amp;INDEX(リスト!$S$2:$S$48,MATCH($L2477,リスト!$R$2:$R$48,0)),IF(設定!$I$15="名/所",$M2477&amp;" / "&amp;INDEX(リスト!$S$2:$S$48,MATCH($L2477,リスト!$R$2:$R$48,0)),IF(設定!$I$15="名(所)",$M2477&amp;" ("&amp;INDEX(リスト!$S$2:$S$48,MATCH($L2477,リスト!$R$2:$R$48,0))&amp;")")))))))))</f>
        <v/>
      </c>
    </row>
    <row r="2478" spans="15:22" x14ac:dyDescent="0.4">
      <c r="O2478" s="2" t="str">
        <f>IFERROR(IF($B2478="","",INDEX(所属情報!$E:$E,MATCH($A2478,所属情報!$A:$A,0))),"")</f>
        <v/>
      </c>
      <c r="P2478" s="2" t="str">
        <f t="shared" si="114"/>
        <v/>
      </c>
      <c r="Q2478" s="2" t="str">
        <f t="shared" si="115"/>
        <v/>
      </c>
      <c r="R2478" s="2" t="str">
        <f t="shared" si="116"/>
        <v/>
      </c>
      <c r="S2478" s="2" t="str">
        <f>IFERROR(IF($F2478="","",INDEX(リスト!$C:$C,MATCH($F2478,リスト!$B:$B,0))),"")</f>
        <v/>
      </c>
      <c r="T2478" s="2" t="str">
        <f>IFERROR(IF($K2478="","",INDEX(リスト!$F:$F,MATCH($K2478,リスト!$E:$E,0))),"")</f>
        <v/>
      </c>
      <c r="U2478" s="2" t="str">
        <f>IF($B2478="","",RIGHT($G2478*1000+200+COUNTIF($G$2:$G2478,$G2478),9))</f>
        <v/>
      </c>
      <c r="V2478" s="2" t="str">
        <f>IF(OR($B2478="",設定!$I$15="",設定!$I$15="独立"),"",IF($M2478="","　－　",IF($L2478="",IF(設定!$I$15="所・名","　－　・"&amp;$M2478,IF(設定!$I$15="所/名","　－　 / "&amp;$M2478,IF(設定!$I$15="(所)名","(　－　) "&amp;$M2478,IF(設定!$I$15="名・所",$M2478&amp;"・　－　",IF(設定!$I$15="名/所",$M2478&amp;" / 　－　",IF(設定!$I$15="名(所)",$M2478&amp;"(　－　)")))))),IF(設定!$I$15="所・名",INDEX(リスト!$S$2:$S$48,MATCH($L2478,リスト!$R$2:$R$48,0))&amp;"・"&amp;$M2478,IF(設定!$I$15="所/名",INDEX(リスト!$S$2:$S$48,MATCH($L2478,リスト!$R$2:$R$48,0))&amp;" / "&amp;$M2478,IF(設定!$I$15="(所)名","("&amp;INDEX(リスト!$S$2:$S$48,MATCH($L2478,リスト!$R$2:$R$48,0))&amp;") "&amp;$M2478,IF(設定!$I$15="名・所",$M2478&amp;"・"&amp;INDEX(リスト!$S$2:$S$48,MATCH($L2478,リスト!$R$2:$R$48,0)),IF(設定!$I$15="名/所",$M2478&amp;" / "&amp;INDEX(リスト!$S$2:$S$48,MATCH($L2478,リスト!$R$2:$R$48,0)),IF(設定!$I$15="名(所)",$M2478&amp;" ("&amp;INDEX(リスト!$S$2:$S$48,MATCH($L2478,リスト!$R$2:$R$48,0))&amp;")")))))))))</f>
        <v/>
      </c>
    </row>
    <row r="2479" spans="15:22" x14ac:dyDescent="0.4">
      <c r="O2479" s="2" t="str">
        <f>IFERROR(IF($B2479="","",INDEX(所属情報!$E:$E,MATCH($A2479,所属情報!$A:$A,0))),"")</f>
        <v/>
      </c>
      <c r="P2479" s="2" t="str">
        <f t="shared" si="114"/>
        <v/>
      </c>
      <c r="Q2479" s="2" t="str">
        <f t="shared" si="115"/>
        <v/>
      </c>
      <c r="R2479" s="2" t="str">
        <f t="shared" si="116"/>
        <v/>
      </c>
      <c r="S2479" s="2" t="str">
        <f>IFERROR(IF($F2479="","",INDEX(リスト!$C:$C,MATCH($F2479,リスト!$B:$B,0))),"")</f>
        <v/>
      </c>
      <c r="T2479" s="2" t="str">
        <f>IFERROR(IF($K2479="","",INDEX(リスト!$F:$F,MATCH($K2479,リスト!$E:$E,0))),"")</f>
        <v/>
      </c>
      <c r="U2479" s="2" t="str">
        <f>IF($B2479="","",RIGHT($G2479*1000+200+COUNTIF($G$2:$G2479,$G2479),9))</f>
        <v/>
      </c>
      <c r="V2479" s="2" t="str">
        <f>IF(OR($B2479="",設定!$I$15="",設定!$I$15="独立"),"",IF($M2479="","　－　",IF($L2479="",IF(設定!$I$15="所・名","　－　・"&amp;$M2479,IF(設定!$I$15="所/名","　－　 / "&amp;$M2479,IF(設定!$I$15="(所)名","(　－　) "&amp;$M2479,IF(設定!$I$15="名・所",$M2479&amp;"・　－　",IF(設定!$I$15="名/所",$M2479&amp;" / 　－　",IF(設定!$I$15="名(所)",$M2479&amp;"(　－　)")))))),IF(設定!$I$15="所・名",INDEX(リスト!$S$2:$S$48,MATCH($L2479,リスト!$R$2:$R$48,0))&amp;"・"&amp;$M2479,IF(設定!$I$15="所/名",INDEX(リスト!$S$2:$S$48,MATCH($L2479,リスト!$R$2:$R$48,0))&amp;" / "&amp;$M2479,IF(設定!$I$15="(所)名","("&amp;INDEX(リスト!$S$2:$S$48,MATCH($L2479,リスト!$R$2:$R$48,0))&amp;") "&amp;$M2479,IF(設定!$I$15="名・所",$M2479&amp;"・"&amp;INDEX(リスト!$S$2:$S$48,MATCH($L2479,リスト!$R$2:$R$48,0)),IF(設定!$I$15="名/所",$M2479&amp;" / "&amp;INDEX(リスト!$S$2:$S$48,MATCH($L2479,リスト!$R$2:$R$48,0)),IF(設定!$I$15="名(所)",$M2479&amp;" ("&amp;INDEX(リスト!$S$2:$S$48,MATCH($L2479,リスト!$R$2:$R$48,0))&amp;")")))))))))</f>
        <v/>
      </c>
    </row>
    <row r="2480" spans="15:22" x14ac:dyDescent="0.4">
      <c r="O2480" s="2" t="str">
        <f>IFERROR(IF($B2480="","",INDEX(所属情報!$E:$E,MATCH($A2480,所属情報!$A:$A,0))),"")</f>
        <v/>
      </c>
      <c r="P2480" s="2" t="str">
        <f t="shared" si="114"/>
        <v/>
      </c>
      <c r="Q2480" s="2" t="str">
        <f t="shared" si="115"/>
        <v/>
      </c>
      <c r="R2480" s="2" t="str">
        <f t="shared" si="116"/>
        <v/>
      </c>
      <c r="S2480" s="2" t="str">
        <f>IFERROR(IF($F2480="","",INDEX(リスト!$C:$C,MATCH($F2480,リスト!$B:$B,0))),"")</f>
        <v/>
      </c>
      <c r="T2480" s="2" t="str">
        <f>IFERROR(IF($K2480="","",INDEX(リスト!$F:$F,MATCH($K2480,リスト!$E:$E,0))),"")</f>
        <v/>
      </c>
      <c r="U2480" s="2" t="str">
        <f>IF($B2480="","",RIGHT($G2480*1000+200+COUNTIF($G$2:$G2480,$G2480),9))</f>
        <v/>
      </c>
      <c r="V2480" s="2" t="str">
        <f>IF(OR($B2480="",設定!$I$15="",設定!$I$15="独立"),"",IF($M2480="","　－　",IF($L2480="",IF(設定!$I$15="所・名","　－　・"&amp;$M2480,IF(設定!$I$15="所/名","　－　 / "&amp;$M2480,IF(設定!$I$15="(所)名","(　－　) "&amp;$M2480,IF(設定!$I$15="名・所",$M2480&amp;"・　－　",IF(設定!$I$15="名/所",$M2480&amp;" / 　－　",IF(設定!$I$15="名(所)",$M2480&amp;"(　－　)")))))),IF(設定!$I$15="所・名",INDEX(リスト!$S$2:$S$48,MATCH($L2480,リスト!$R$2:$R$48,0))&amp;"・"&amp;$M2480,IF(設定!$I$15="所/名",INDEX(リスト!$S$2:$S$48,MATCH($L2480,リスト!$R$2:$R$48,0))&amp;" / "&amp;$M2480,IF(設定!$I$15="(所)名","("&amp;INDEX(リスト!$S$2:$S$48,MATCH($L2480,リスト!$R$2:$R$48,0))&amp;") "&amp;$M2480,IF(設定!$I$15="名・所",$M2480&amp;"・"&amp;INDEX(リスト!$S$2:$S$48,MATCH($L2480,リスト!$R$2:$R$48,0)),IF(設定!$I$15="名/所",$M2480&amp;" / "&amp;INDEX(リスト!$S$2:$S$48,MATCH($L2480,リスト!$R$2:$R$48,0)),IF(設定!$I$15="名(所)",$M2480&amp;" ("&amp;INDEX(リスト!$S$2:$S$48,MATCH($L2480,リスト!$R$2:$R$48,0))&amp;")")))))))))</f>
        <v/>
      </c>
    </row>
    <row r="2481" spans="15:22" x14ac:dyDescent="0.4">
      <c r="O2481" s="2" t="str">
        <f>IFERROR(IF($B2481="","",INDEX(所属情報!$E:$E,MATCH($A2481,所属情報!$A:$A,0))),"")</f>
        <v/>
      </c>
      <c r="P2481" s="2" t="str">
        <f t="shared" si="114"/>
        <v/>
      </c>
      <c r="Q2481" s="2" t="str">
        <f t="shared" si="115"/>
        <v/>
      </c>
      <c r="R2481" s="2" t="str">
        <f t="shared" si="116"/>
        <v/>
      </c>
      <c r="S2481" s="2" t="str">
        <f>IFERROR(IF($F2481="","",INDEX(リスト!$C:$C,MATCH($F2481,リスト!$B:$B,0))),"")</f>
        <v/>
      </c>
      <c r="T2481" s="2" t="str">
        <f>IFERROR(IF($K2481="","",INDEX(リスト!$F:$F,MATCH($K2481,リスト!$E:$E,0))),"")</f>
        <v/>
      </c>
      <c r="U2481" s="2" t="str">
        <f>IF($B2481="","",RIGHT($G2481*1000+200+COUNTIF($G$2:$G2481,$G2481),9))</f>
        <v/>
      </c>
      <c r="V2481" s="2" t="str">
        <f>IF(OR($B2481="",設定!$I$15="",設定!$I$15="独立"),"",IF($M2481="","　－　",IF($L2481="",IF(設定!$I$15="所・名","　－　・"&amp;$M2481,IF(設定!$I$15="所/名","　－　 / "&amp;$M2481,IF(設定!$I$15="(所)名","(　－　) "&amp;$M2481,IF(設定!$I$15="名・所",$M2481&amp;"・　－　",IF(設定!$I$15="名/所",$M2481&amp;" / 　－　",IF(設定!$I$15="名(所)",$M2481&amp;"(　－　)")))))),IF(設定!$I$15="所・名",INDEX(リスト!$S$2:$S$48,MATCH($L2481,リスト!$R$2:$R$48,0))&amp;"・"&amp;$M2481,IF(設定!$I$15="所/名",INDEX(リスト!$S$2:$S$48,MATCH($L2481,リスト!$R$2:$R$48,0))&amp;" / "&amp;$M2481,IF(設定!$I$15="(所)名","("&amp;INDEX(リスト!$S$2:$S$48,MATCH($L2481,リスト!$R$2:$R$48,0))&amp;") "&amp;$M2481,IF(設定!$I$15="名・所",$M2481&amp;"・"&amp;INDEX(リスト!$S$2:$S$48,MATCH($L2481,リスト!$R$2:$R$48,0)),IF(設定!$I$15="名/所",$M2481&amp;" / "&amp;INDEX(リスト!$S$2:$S$48,MATCH($L2481,リスト!$R$2:$R$48,0)),IF(設定!$I$15="名(所)",$M2481&amp;" ("&amp;INDEX(リスト!$S$2:$S$48,MATCH($L2481,リスト!$R$2:$R$48,0))&amp;")")))))))))</f>
        <v/>
      </c>
    </row>
    <row r="2482" spans="15:22" x14ac:dyDescent="0.4">
      <c r="O2482" s="2" t="str">
        <f>IFERROR(IF($B2482="","",INDEX(所属情報!$E:$E,MATCH($A2482,所属情報!$A:$A,0))),"")</f>
        <v/>
      </c>
      <c r="P2482" s="2" t="str">
        <f t="shared" si="114"/>
        <v/>
      </c>
      <c r="Q2482" s="2" t="str">
        <f t="shared" si="115"/>
        <v/>
      </c>
      <c r="R2482" s="2" t="str">
        <f t="shared" si="116"/>
        <v/>
      </c>
      <c r="S2482" s="2" t="str">
        <f>IFERROR(IF($F2482="","",INDEX(リスト!$C:$C,MATCH($F2482,リスト!$B:$B,0))),"")</f>
        <v/>
      </c>
      <c r="T2482" s="2" t="str">
        <f>IFERROR(IF($K2482="","",INDEX(リスト!$F:$F,MATCH($K2482,リスト!$E:$E,0))),"")</f>
        <v/>
      </c>
      <c r="U2482" s="2" t="str">
        <f>IF($B2482="","",RIGHT($G2482*1000+200+COUNTIF($G$2:$G2482,$G2482),9))</f>
        <v/>
      </c>
      <c r="V2482" s="2" t="str">
        <f>IF(OR($B2482="",設定!$I$15="",設定!$I$15="独立"),"",IF($M2482="","　－　",IF($L2482="",IF(設定!$I$15="所・名","　－　・"&amp;$M2482,IF(設定!$I$15="所/名","　－　 / "&amp;$M2482,IF(設定!$I$15="(所)名","(　－　) "&amp;$M2482,IF(設定!$I$15="名・所",$M2482&amp;"・　－　",IF(設定!$I$15="名/所",$M2482&amp;" / 　－　",IF(設定!$I$15="名(所)",$M2482&amp;"(　－　)")))))),IF(設定!$I$15="所・名",INDEX(リスト!$S$2:$S$48,MATCH($L2482,リスト!$R$2:$R$48,0))&amp;"・"&amp;$M2482,IF(設定!$I$15="所/名",INDEX(リスト!$S$2:$S$48,MATCH($L2482,リスト!$R$2:$R$48,0))&amp;" / "&amp;$M2482,IF(設定!$I$15="(所)名","("&amp;INDEX(リスト!$S$2:$S$48,MATCH($L2482,リスト!$R$2:$R$48,0))&amp;") "&amp;$M2482,IF(設定!$I$15="名・所",$M2482&amp;"・"&amp;INDEX(リスト!$S$2:$S$48,MATCH($L2482,リスト!$R$2:$R$48,0)),IF(設定!$I$15="名/所",$M2482&amp;" / "&amp;INDEX(リスト!$S$2:$S$48,MATCH($L2482,リスト!$R$2:$R$48,0)),IF(設定!$I$15="名(所)",$M2482&amp;" ("&amp;INDEX(リスト!$S$2:$S$48,MATCH($L2482,リスト!$R$2:$R$48,0))&amp;")")))))))))</f>
        <v/>
      </c>
    </row>
    <row r="2483" spans="15:22" x14ac:dyDescent="0.4">
      <c r="O2483" s="2" t="str">
        <f>IFERROR(IF($B2483="","",INDEX(所属情報!$E:$E,MATCH($A2483,所属情報!$A:$A,0))),"")</f>
        <v/>
      </c>
      <c r="P2483" s="2" t="str">
        <f t="shared" si="114"/>
        <v/>
      </c>
      <c r="Q2483" s="2" t="str">
        <f t="shared" si="115"/>
        <v/>
      </c>
      <c r="R2483" s="2" t="str">
        <f t="shared" si="116"/>
        <v/>
      </c>
      <c r="S2483" s="2" t="str">
        <f>IFERROR(IF($F2483="","",INDEX(リスト!$C:$C,MATCH($F2483,リスト!$B:$B,0))),"")</f>
        <v/>
      </c>
      <c r="T2483" s="2" t="str">
        <f>IFERROR(IF($K2483="","",INDEX(リスト!$F:$F,MATCH($K2483,リスト!$E:$E,0))),"")</f>
        <v/>
      </c>
      <c r="U2483" s="2" t="str">
        <f>IF($B2483="","",RIGHT($G2483*1000+200+COUNTIF($G$2:$G2483,$G2483),9))</f>
        <v/>
      </c>
      <c r="V2483" s="2" t="str">
        <f>IF(OR($B2483="",設定!$I$15="",設定!$I$15="独立"),"",IF($M2483="","　－　",IF($L2483="",IF(設定!$I$15="所・名","　－　・"&amp;$M2483,IF(設定!$I$15="所/名","　－　 / "&amp;$M2483,IF(設定!$I$15="(所)名","(　－　) "&amp;$M2483,IF(設定!$I$15="名・所",$M2483&amp;"・　－　",IF(設定!$I$15="名/所",$M2483&amp;" / 　－　",IF(設定!$I$15="名(所)",$M2483&amp;"(　－　)")))))),IF(設定!$I$15="所・名",INDEX(リスト!$S$2:$S$48,MATCH($L2483,リスト!$R$2:$R$48,0))&amp;"・"&amp;$M2483,IF(設定!$I$15="所/名",INDEX(リスト!$S$2:$S$48,MATCH($L2483,リスト!$R$2:$R$48,0))&amp;" / "&amp;$M2483,IF(設定!$I$15="(所)名","("&amp;INDEX(リスト!$S$2:$S$48,MATCH($L2483,リスト!$R$2:$R$48,0))&amp;") "&amp;$M2483,IF(設定!$I$15="名・所",$M2483&amp;"・"&amp;INDEX(リスト!$S$2:$S$48,MATCH($L2483,リスト!$R$2:$R$48,0)),IF(設定!$I$15="名/所",$M2483&amp;" / "&amp;INDEX(リスト!$S$2:$S$48,MATCH($L2483,リスト!$R$2:$R$48,0)),IF(設定!$I$15="名(所)",$M2483&amp;" ("&amp;INDEX(リスト!$S$2:$S$48,MATCH($L2483,リスト!$R$2:$R$48,0))&amp;")")))))))))</f>
        <v/>
      </c>
    </row>
    <row r="2484" spans="15:22" x14ac:dyDescent="0.4">
      <c r="O2484" s="2" t="str">
        <f>IFERROR(IF($B2484="","",INDEX(所属情報!$E:$E,MATCH($A2484,所属情報!$A:$A,0))),"")</f>
        <v/>
      </c>
      <c r="P2484" s="2" t="str">
        <f t="shared" si="114"/>
        <v/>
      </c>
      <c r="Q2484" s="2" t="str">
        <f t="shared" si="115"/>
        <v/>
      </c>
      <c r="R2484" s="2" t="str">
        <f t="shared" si="116"/>
        <v/>
      </c>
      <c r="S2484" s="2" t="str">
        <f>IFERROR(IF($F2484="","",INDEX(リスト!$C:$C,MATCH($F2484,リスト!$B:$B,0))),"")</f>
        <v/>
      </c>
      <c r="T2484" s="2" t="str">
        <f>IFERROR(IF($K2484="","",INDEX(リスト!$F:$F,MATCH($K2484,リスト!$E:$E,0))),"")</f>
        <v/>
      </c>
      <c r="U2484" s="2" t="str">
        <f>IF($B2484="","",RIGHT($G2484*1000+200+COUNTIF($G$2:$G2484,$G2484),9))</f>
        <v/>
      </c>
      <c r="V2484" s="2" t="str">
        <f>IF(OR($B2484="",設定!$I$15="",設定!$I$15="独立"),"",IF($M2484="","　－　",IF($L2484="",IF(設定!$I$15="所・名","　－　・"&amp;$M2484,IF(設定!$I$15="所/名","　－　 / "&amp;$M2484,IF(設定!$I$15="(所)名","(　－　) "&amp;$M2484,IF(設定!$I$15="名・所",$M2484&amp;"・　－　",IF(設定!$I$15="名/所",$M2484&amp;" / 　－　",IF(設定!$I$15="名(所)",$M2484&amp;"(　－　)")))))),IF(設定!$I$15="所・名",INDEX(リスト!$S$2:$S$48,MATCH($L2484,リスト!$R$2:$R$48,0))&amp;"・"&amp;$M2484,IF(設定!$I$15="所/名",INDEX(リスト!$S$2:$S$48,MATCH($L2484,リスト!$R$2:$R$48,0))&amp;" / "&amp;$M2484,IF(設定!$I$15="(所)名","("&amp;INDEX(リスト!$S$2:$S$48,MATCH($L2484,リスト!$R$2:$R$48,0))&amp;") "&amp;$M2484,IF(設定!$I$15="名・所",$M2484&amp;"・"&amp;INDEX(リスト!$S$2:$S$48,MATCH($L2484,リスト!$R$2:$R$48,0)),IF(設定!$I$15="名/所",$M2484&amp;" / "&amp;INDEX(リスト!$S$2:$S$48,MATCH($L2484,リスト!$R$2:$R$48,0)),IF(設定!$I$15="名(所)",$M2484&amp;" ("&amp;INDEX(リスト!$S$2:$S$48,MATCH($L2484,リスト!$R$2:$R$48,0))&amp;")")))))))))</f>
        <v/>
      </c>
    </row>
    <row r="2485" spans="15:22" x14ac:dyDescent="0.4">
      <c r="O2485" s="2" t="str">
        <f>IFERROR(IF($B2485="","",INDEX(所属情報!$E:$E,MATCH($A2485,所属情報!$A:$A,0))),"")</f>
        <v/>
      </c>
      <c r="P2485" s="2" t="str">
        <f t="shared" si="114"/>
        <v/>
      </c>
      <c r="Q2485" s="2" t="str">
        <f t="shared" si="115"/>
        <v/>
      </c>
      <c r="R2485" s="2" t="str">
        <f t="shared" si="116"/>
        <v/>
      </c>
      <c r="S2485" s="2" t="str">
        <f>IFERROR(IF($F2485="","",INDEX(リスト!$C:$C,MATCH($F2485,リスト!$B:$B,0))),"")</f>
        <v/>
      </c>
      <c r="T2485" s="2" t="str">
        <f>IFERROR(IF($K2485="","",INDEX(リスト!$F:$F,MATCH($K2485,リスト!$E:$E,0))),"")</f>
        <v/>
      </c>
      <c r="U2485" s="2" t="str">
        <f>IF($B2485="","",RIGHT($G2485*1000+200+COUNTIF($G$2:$G2485,$G2485),9))</f>
        <v/>
      </c>
      <c r="V2485" s="2" t="str">
        <f>IF(OR($B2485="",設定!$I$15="",設定!$I$15="独立"),"",IF($M2485="","　－　",IF($L2485="",IF(設定!$I$15="所・名","　－　・"&amp;$M2485,IF(設定!$I$15="所/名","　－　 / "&amp;$M2485,IF(設定!$I$15="(所)名","(　－　) "&amp;$M2485,IF(設定!$I$15="名・所",$M2485&amp;"・　－　",IF(設定!$I$15="名/所",$M2485&amp;" / 　－　",IF(設定!$I$15="名(所)",$M2485&amp;"(　－　)")))))),IF(設定!$I$15="所・名",INDEX(リスト!$S$2:$S$48,MATCH($L2485,リスト!$R$2:$R$48,0))&amp;"・"&amp;$M2485,IF(設定!$I$15="所/名",INDEX(リスト!$S$2:$S$48,MATCH($L2485,リスト!$R$2:$R$48,0))&amp;" / "&amp;$M2485,IF(設定!$I$15="(所)名","("&amp;INDEX(リスト!$S$2:$S$48,MATCH($L2485,リスト!$R$2:$R$48,0))&amp;") "&amp;$M2485,IF(設定!$I$15="名・所",$M2485&amp;"・"&amp;INDEX(リスト!$S$2:$S$48,MATCH($L2485,リスト!$R$2:$R$48,0)),IF(設定!$I$15="名/所",$M2485&amp;" / "&amp;INDEX(リスト!$S$2:$S$48,MATCH($L2485,リスト!$R$2:$R$48,0)),IF(設定!$I$15="名(所)",$M2485&amp;" ("&amp;INDEX(リスト!$S$2:$S$48,MATCH($L2485,リスト!$R$2:$R$48,0))&amp;")")))))))))</f>
        <v/>
      </c>
    </row>
    <row r="2486" spans="15:22" x14ac:dyDescent="0.4">
      <c r="O2486" s="2" t="str">
        <f>IFERROR(IF($B2486="","",INDEX(所属情報!$E:$E,MATCH($A2486,所属情報!$A:$A,0))),"")</f>
        <v/>
      </c>
      <c r="P2486" s="2" t="str">
        <f t="shared" si="114"/>
        <v/>
      </c>
      <c r="Q2486" s="2" t="str">
        <f t="shared" si="115"/>
        <v/>
      </c>
      <c r="R2486" s="2" t="str">
        <f t="shared" si="116"/>
        <v/>
      </c>
      <c r="S2486" s="2" t="str">
        <f>IFERROR(IF($F2486="","",INDEX(リスト!$C:$C,MATCH($F2486,リスト!$B:$B,0))),"")</f>
        <v/>
      </c>
      <c r="T2486" s="2" t="str">
        <f>IFERROR(IF($K2486="","",INDEX(リスト!$F:$F,MATCH($K2486,リスト!$E:$E,0))),"")</f>
        <v/>
      </c>
      <c r="U2486" s="2" t="str">
        <f>IF($B2486="","",RIGHT($G2486*1000+200+COUNTIF($G$2:$G2486,$G2486),9))</f>
        <v/>
      </c>
      <c r="V2486" s="2" t="str">
        <f>IF(OR($B2486="",設定!$I$15="",設定!$I$15="独立"),"",IF($M2486="","　－　",IF($L2486="",IF(設定!$I$15="所・名","　－　・"&amp;$M2486,IF(設定!$I$15="所/名","　－　 / "&amp;$M2486,IF(設定!$I$15="(所)名","(　－　) "&amp;$M2486,IF(設定!$I$15="名・所",$M2486&amp;"・　－　",IF(設定!$I$15="名/所",$M2486&amp;" / 　－　",IF(設定!$I$15="名(所)",$M2486&amp;"(　－　)")))))),IF(設定!$I$15="所・名",INDEX(リスト!$S$2:$S$48,MATCH($L2486,リスト!$R$2:$R$48,0))&amp;"・"&amp;$M2486,IF(設定!$I$15="所/名",INDEX(リスト!$S$2:$S$48,MATCH($L2486,リスト!$R$2:$R$48,0))&amp;" / "&amp;$M2486,IF(設定!$I$15="(所)名","("&amp;INDEX(リスト!$S$2:$S$48,MATCH($L2486,リスト!$R$2:$R$48,0))&amp;") "&amp;$M2486,IF(設定!$I$15="名・所",$M2486&amp;"・"&amp;INDEX(リスト!$S$2:$S$48,MATCH($L2486,リスト!$R$2:$R$48,0)),IF(設定!$I$15="名/所",$M2486&amp;" / "&amp;INDEX(リスト!$S$2:$S$48,MATCH($L2486,リスト!$R$2:$R$48,0)),IF(設定!$I$15="名(所)",$M2486&amp;" ("&amp;INDEX(リスト!$S$2:$S$48,MATCH($L2486,リスト!$R$2:$R$48,0))&amp;")")))))))))</f>
        <v/>
      </c>
    </row>
    <row r="2487" spans="15:22" x14ac:dyDescent="0.4">
      <c r="O2487" s="2" t="str">
        <f>IFERROR(IF($B2487="","",INDEX(所属情報!$E:$E,MATCH($A2487,所属情報!$A:$A,0))),"")</f>
        <v/>
      </c>
      <c r="P2487" s="2" t="str">
        <f t="shared" si="114"/>
        <v/>
      </c>
      <c r="Q2487" s="2" t="str">
        <f t="shared" si="115"/>
        <v/>
      </c>
      <c r="R2487" s="2" t="str">
        <f t="shared" si="116"/>
        <v/>
      </c>
      <c r="S2487" s="2" t="str">
        <f>IFERROR(IF($F2487="","",INDEX(リスト!$C:$C,MATCH($F2487,リスト!$B:$B,0))),"")</f>
        <v/>
      </c>
      <c r="T2487" s="2" t="str">
        <f>IFERROR(IF($K2487="","",INDEX(リスト!$F:$F,MATCH($K2487,リスト!$E:$E,0))),"")</f>
        <v/>
      </c>
      <c r="U2487" s="2" t="str">
        <f>IF($B2487="","",RIGHT($G2487*1000+200+COUNTIF($G$2:$G2487,$G2487),9))</f>
        <v/>
      </c>
      <c r="V2487" s="2" t="str">
        <f>IF(OR($B2487="",設定!$I$15="",設定!$I$15="独立"),"",IF($M2487="","　－　",IF($L2487="",IF(設定!$I$15="所・名","　－　・"&amp;$M2487,IF(設定!$I$15="所/名","　－　 / "&amp;$M2487,IF(設定!$I$15="(所)名","(　－　) "&amp;$M2487,IF(設定!$I$15="名・所",$M2487&amp;"・　－　",IF(設定!$I$15="名/所",$M2487&amp;" / 　－　",IF(設定!$I$15="名(所)",$M2487&amp;"(　－　)")))))),IF(設定!$I$15="所・名",INDEX(リスト!$S$2:$S$48,MATCH($L2487,リスト!$R$2:$R$48,0))&amp;"・"&amp;$M2487,IF(設定!$I$15="所/名",INDEX(リスト!$S$2:$S$48,MATCH($L2487,リスト!$R$2:$R$48,0))&amp;" / "&amp;$M2487,IF(設定!$I$15="(所)名","("&amp;INDEX(リスト!$S$2:$S$48,MATCH($L2487,リスト!$R$2:$R$48,0))&amp;") "&amp;$M2487,IF(設定!$I$15="名・所",$M2487&amp;"・"&amp;INDEX(リスト!$S$2:$S$48,MATCH($L2487,リスト!$R$2:$R$48,0)),IF(設定!$I$15="名/所",$M2487&amp;" / "&amp;INDEX(リスト!$S$2:$S$48,MATCH($L2487,リスト!$R$2:$R$48,0)),IF(設定!$I$15="名(所)",$M2487&amp;" ("&amp;INDEX(リスト!$S$2:$S$48,MATCH($L2487,リスト!$R$2:$R$48,0))&amp;")")))))))))</f>
        <v/>
      </c>
    </row>
    <row r="2488" spans="15:22" x14ac:dyDescent="0.4">
      <c r="O2488" s="2" t="str">
        <f>IFERROR(IF($B2488="","",INDEX(所属情報!$E:$E,MATCH($A2488,所属情報!$A:$A,0))),"")</f>
        <v/>
      </c>
      <c r="P2488" s="2" t="str">
        <f t="shared" si="114"/>
        <v/>
      </c>
      <c r="Q2488" s="2" t="str">
        <f t="shared" si="115"/>
        <v/>
      </c>
      <c r="R2488" s="2" t="str">
        <f t="shared" si="116"/>
        <v/>
      </c>
      <c r="S2488" s="2" t="str">
        <f>IFERROR(IF($F2488="","",INDEX(リスト!$C:$C,MATCH($F2488,リスト!$B:$B,0))),"")</f>
        <v/>
      </c>
      <c r="T2488" s="2" t="str">
        <f>IFERROR(IF($K2488="","",INDEX(リスト!$F:$F,MATCH($K2488,リスト!$E:$E,0))),"")</f>
        <v/>
      </c>
      <c r="U2488" s="2" t="str">
        <f>IF($B2488="","",RIGHT($G2488*1000+200+COUNTIF($G$2:$G2488,$G2488),9))</f>
        <v/>
      </c>
      <c r="V2488" s="2" t="str">
        <f>IF(OR($B2488="",設定!$I$15="",設定!$I$15="独立"),"",IF($M2488="","　－　",IF($L2488="",IF(設定!$I$15="所・名","　－　・"&amp;$M2488,IF(設定!$I$15="所/名","　－　 / "&amp;$M2488,IF(設定!$I$15="(所)名","(　－　) "&amp;$M2488,IF(設定!$I$15="名・所",$M2488&amp;"・　－　",IF(設定!$I$15="名/所",$M2488&amp;" / 　－　",IF(設定!$I$15="名(所)",$M2488&amp;"(　－　)")))))),IF(設定!$I$15="所・名",INDEX(リスト!$S$2:$S$48,MATCH($L2488,リスト!$R$2:$R$48,0))&amp;"・"&amp;$M2488,IF(設定!$I$15="所/名",INDEX(リスト!$S$2:$S$48,MATCH($L2488,リスト!$R$2:$R$48,0))&amp;" / "&amp;$M2488,IF(設定!$I$15="(所)名","("&amp;INDEX(リスト!$S$2:$S$48,MATCH($L2488,リスト!$R$2:$R$48,0))&amp;") "&amp;$M2488,IF(設定!$I$15="名・所",$M2488&amp;"・"&amp;INDEX(リスト!$S$2:$S$48,MATCH($L2488,リスト!$R$2:$R$48,0)),IF(設定!$I$15="名/所",$M2488&amp;" / "&amp;INDEX(リスト!$S$2:$S$48,MATCH($L2488,リスト!$R$2:$R$48,0)),IF(設定!$I$15="名(所)",$M2488&amp;" ("&amp;INDEX(リスト!$S$2:$S$48,MATCH($L2488,リスト!$R$2:$R$48,0))&amp;")")))))))))</f>
        <v/>
      </c>
    </row>
    <row r="2489" spans="15:22" x14ac:dyDescent="0.4">
      <c r="O2489" s="2" t="str">
        <f>IFERROR(IF($B2489="","",INDEX(所属情報!$E:$E,MATCH($A2489,所属情報!$A:$A,0))),"")</f>
        <v/>
      </c>
      <c r="P2489" s="2" t="str">
        <f t="shared" si="114"/>
        <v/>
      </c>
      <c r="Q2489" s="2" t="str">
        <f t="shared" si="115"/>
        <v/>
      </c>
      <c r="R2489" s="2" t="str">
        <f t="shared" si="116"/>
        <v/>
      </c>
      <c r="S2489" s="2" t="str">
        <f>IFERROR(IF($F2489="","",INDEX(リスト!$C:$C,MATCH($F2489,リスト!$B:$B,0))),"")</f>
        <v/>
      </c>
      <c r="T2489" s="2" t="str">
        <f>IFERROR(IF($K2489="","",INDEX(リスト!$F:$F,MATCH($K2489,リスト!$E:$E,0))),"")</f>
        <v/>
      </c>
      <c r="U2489" s="2" t="str">
        <f>IF($B2489="","",RIGHT($G2489*1000+200+COUNTIF($G$2:$G2489,$G2489),9))</f>
        <v/>
      </c>
      <c r="V2489" s="2" t="str">
        <f>IF(OR($B2489="",設定!$I$15="",設定!$I$15="独立"),"",IF($M2489="","　－　",IF($L2489="",IF(設定!$I$15="所・名","　－　・"&amp;$M2489,IF(設定!$I$15="所/名","　－　 / "&amp;$M2489,IF(設定!$I$15="(所)名","(　－　) "&amp;$M2489,IF(設定!$I$15="名・所",$M2489&amp;"・　－　",IF(設定!$I$15="名/所",$M2489&amp;" / 　－　",IF(設定!$I$15="名(所)",$M2489&amp;"(　－　)")))))),IF(設定!$I$15="所・名",INDEX(リスト!$S$2:$S$48,MATCH($L2489,リスト!$R$2:$R$48,0))&amp;"・"&amp;$M2489,IF(設定!$I$15="所/名",INDEX(リスト!$S$2:$S$48,MATCH($L2489,リスト!$R$2:$R$48,0))&amp;" / "&amp;$M2489,IF(設定!$I$15="(所)名","("&amp;INDEX(リスト!$S$2:$S$48,MATCH($L2489,リスト!$R$2:$R$48,0))&amp;") "&amp;$M2489,IF(設定!$I$15="名・所",$M2489&amp;"・"&amp;INDEX(リスト!$S$2:$S$48,MATCH($L2489,リスト!$R$2:$R$48,0)),IF(設定!$I$15="名/所",$M2489&amp;" / "&amp;INDEX(リスト!$S$2:$S$48,MATCH($L2489,リスト!$R$2:$R$48,0)),IF(設定!$I$15="名(所)",$M2489&amp;" ("&amp;INDEX(リスト!$S$2:$S$48,MATCH($L2489,リスト!$R$2:$R$48,0))&amp;")")))))))))</f>
        <v/>
      </c>
    </row>
    <row r="2490" spans="15:22" x14ac:dyDescent="0.4">
      <c r="O2490" s="2" t="str">
        <f>IFERROR(IF($B2490="","",INDEX(所属情報!$E:$E,MATCH($A2490,所属情報!$A:$A,0))),"")</f>
        <v/>
      </c>
      <c r="P2490" s="2" t="str">
        <f t="shared" si="114"/>
        <v/>
      </c>
      <c r="Q2490" s="2" t="str">
        <f t="shared" si="115"/>
        <v/>
      </c>
      <c r="R2490" s="2" t="str">
        <f t="shared" si="116"/>
        <v/>
      </c>
      <c r="S2490" s="2" t="str">
        <f>IFERROR(IF($F2490="","",INDEX(リスト!$C:$C,MATCH($F2490,リスト!$B:$B,0))),"")</f>
        <v/>
      </c>
      <c r="T2490" s="2" t="str">
        <f>IFERROR(IF($K2490="","",INDEX(リスト!$F:$F,MATCH($K2490,リスト!$E:$E,0))),"")</f>
        <v/>
      </c>
      <c r="U2490" s="2" t="str">
        <f>IF($B2490="","",RIGHT($G2490*1000+200+COUNTIF($G$2:$G2490,$G2490),9))</f>
        <v/>
      </c>
      <c r="V2490" s="2" t="str">
        <f>IF(OR($B2490="",設定!$I$15="",設定!$I$15="独立"),"",IF($M2490="","　－　",IF($L2490="",IF(設定!$I$15="所・名","　－　・"&amp;$M2490,IF(設定!$I$15="所/名","　－　 / "&amp;$M2490,IF(設定!$I$15="(所)名","(　－　) "&amp;$M2490,IF(設定!$I$15="名・所",$M2490&amp;"・　－　",IF(設定!$I$15="名/所",$M2490&amp;" / 　－　",IF(設定!$I$15="名(所)",$M2490&amp;"(　－　)")))))),IF(設定!$I$15="所・名",INDEX(リスト!$S$2:$S$48,MATCH($L2490,リスト!$R$2:$R$48,0))&amp;"・"&amp;$M2490,IF(設定!$I$15="所/名",INDEX(リスト!$S$2:$S$48,MATCH($L2490,リスト!$R$2:$R$48,0))&amp;" / "&amp;$M2490,IF(設定!$I$15="(所)名","("&amp;INDEX(リスト!$S$2:$S$48,MATCH($L2490,リスト!$R$2:$R$48,0))&amp;") "&amp;$M2490,IF(設定!$I$15="名・所",$M2490&amp;"・"&amp;INDEX(リスト!$S$2:$S$48,MATCH($L2490,リスト!$R$2:$R$48,0)),IF(設定!$I$15="名/所",$M2490&amp;" / "&amp;INDEX(リスト!$S$2:$S$48,MATCH($L2490,リスト!$R$2:$R$48,0)),IF(設定!$I$15="名(所)",$M2490&amp;" ("&amp;INDEX(リスト!$S$2:$S$48,MATCH($L2490,リスト!$R$2:$R$48,0))&amp;")")))))))))</f>
        <v/>
      </c>
    </row>
    <row r="2491" spans="15:22" x14ac:dyDescent="0.4">
      <c r="O2491" s="2" t="str">
        <f>IFERROR(IF($B2491="","",INDEX(所属情報!$E:$E,MATCH($A2491,所属情報!$A:$A,0))),"")</f>
        <v/>
      </c>
      <c r="P2491" s="2" t="str">
        <f t="shared" si="114"/>
        <v/>
      </c>
      <c r="Q2491" s="2" t="str">
        <f t="shared" si="115"/>
        <v/>
      </c>
      <c r="R2491" s="2" t="str">
        <f t="shared" si="116"/>
        <v/>
      </c>
      <c r="S2491" s="2" t="str">
        <f>IFERROR(IF($F2491="","",INDEX(リスト!$C:$C,MATCH($F2491,リスト!$B:$B,0))),"")</f>
        <v/>
      </c>
      <c r="T2491" s="2" t="str">
        <f>IFERROR(IF($K2491="","",INDEX(リスト!$F:$F,MATCH($K2491,リスト!$E:$E,0))),"")</f>
        <v/>
      </c>
      <c r="U2491" s="2" t="str">
        <f>IF($B2491="","",RIGHT($G2491*1000+200+COUNTIF($G$2:$G2491,$G2491),9))</f>
        <v/>
      </c>
      <c r="V2491" s="2" t="str">
        <f>IF(OR($B2491="",設定!$I$15="",設定!$I$15="独立"),"",IF($M2491="","　－　",IF($L2491="",IF(設定!$I$15="所・名","　－　・"&amp;$M2491,IF(設定!$I$15="所/名","　－　 / "&amp;$M2491,IF(設定!$I$15="(所)名","(　－　) "&amp;$M2491,IF(設定!$I$15="名・所",$M2491&amp;"・　－　",IF(設定!$I$15="名/所",$M2491&amp;" / 　－　",IF(設定!$I$15="名(所)",$M2491&amp;"(　－　)")))))),IF(設定!$I$15="所・名",INDEX(リスト!$S$2:$S$48,MATCH($L2491,リスト!$R$2:$R$48,0))&amp;"・"&amp;$M2491,IF(設定!$I$15="所/名",INDEX(リスト!$S$2:$S$48,MATCH($L2491,リスト!$R$2:$R$48,0))&amp;" / "&amp;$M2491,IF(設定!$I$15="(所)名","("&amp;INDEX(リスト!$S$2:$S$48,MATCH($L2491,リスト!$R$2:$R$48,0))&amp;") "&amp;$M2491,IF(設定!$I$15="名・所",$M2491&amp;"・"&amp;INDEX(リスト!$S$2:$S$48,MATCH($L2491,リスト!$R$2:$R$48,0)),IF(設定!$I$15="名/所",$M2491&amp;" / "&amp;INDEX(リスト!$S$2:$S$48,MATCH($L2491,リスト!$R$2:$R$48,0)),IF(設定!$I$15="名(所)",$M2491&amp;" ("&amp;INDEX(リスト!$S$2:$S$48,MATCH($L2491,リスト!$R$2:$R$48,0))&amp;")")))))))))</f>
        <v/>
      </c>
    </row>
    <row r="2492" spans="15:22" x14ac:dyDescent="0.4">
      <c r="O2492" s="2" t="str">
        <f>IFERROR(IF($B2492="","",INDEX(所属情報!$E:$E,MATCH($A2492,所属情報!$A:$A,0))),"")</f>
        <v/>
      </c>
      <c r="P2492" s="2" t="str">
        <f t="shared" si="114"/>
        <v/>
      </c>
      <c r="Q2492" s="2" t="str">
        <f t="shared" si="115"/>
        <v/>
      </c>
      <c r="R2492" s="2" t="str">
        <f t="shared" si="116"/>
        <v/>
      </c>
      <c r="S2492" s="2" t="str">
        <f>IFERROR(IF($F2492="","",INDEX(リスト!$C:$C,MATCH($F2492,リスト!$B:$B,0))),"")</f>
        <v/>
      </c>
      <c r="T2492" s="2" t="str">
        <f>IFERROR(IF($K2492="","",INDEX(リスト!$F:$F,MATCH($K2492,リスト!$E:$E,0))),"")</f>
        <v/>
      </c>
      <c r="U2492" s="2" t="str">
        <f>IF($B2492="","",RIGHT($G2492*1000+200+COUNTIF($G$2:$G2492,$G2492),9))</f>
        <v/>
      </c>
      <c r="V2492" s="2" t="str">
        <f>IF(OR($B2492="",設定!$I$15="",設定!$I$15="独立"),"",IF($M2492="","　－　",IF($L2492="",IF(設定!$I$15="所・名","　－　・"&amp;$M2492,IF(設定!$I$15="所/名","　－　 / "&amp;$M2492,IF(設定!$I$15="(所)名","(　－　) "&amp;$M2492,IF(設定!$I$15="名・所",$M2492&amp;"・　－　",IF(設定!$I$15="名/所",$M2492&amp;" / 　－　",IF(設定!$I$15="名(所)",$M2492&amp;"(　－　)")))))),IF(設定!$I$15="所・名",INDEX(リスト!$S$2:$S$48,MATCH($L2492,リスト!$R$2:$R$48,0))&amp;"・"&amp;$M2492,IF(設定!$I$15="所/名",INDEX(リスト!$S$2:$S$48,MATCH($L2492,リスト!$R$2:$R$48,0))&amp;" / "&amp;$M2492,IF(設定!$I$15="(所)名","("&amp;INDEX(リスト!$S$2:$S$48,MATCH($L2492,リスト!$R$2:$R$48,0))&amp;") "&amp;$M2492,IF(設定!$I$15="名・所",$M2492&amp;"・"&amp;INDEX(リスト!$S$2:$S$48,MATCH($L2492,リスト!$R$2:$R$48,0)),IF(設定!$I$15="名/所",$M2492&amp;" / "&amp;INDEX(リスト!$S$2:$S$48,MATCH($L2492,リスト!$R$2:$R$48,0)),IF(設定!$I$15="名(所)",$M2492&amp;" ("&amp;INDEX(リスト!$S$2:$S$48,MATCH($L2492,リスト!$R$2:$R$48,0))&amp;")")))))))))</f>
        <v/>
      </c>
    </row>
    <row r="2493" spans="15:22" x14ac:dyDescent="0.4">
      <c r="O2493" s="2" t="str">
        <f>IFERROR(IF($B2493="","",INDEX(所属情報!$E:$E,MATCH($A2493,所属情報!$A:$A,0))),"")</f>
        <v/>
      </c>
      <c r="P2493" s="2" t="str">
        <f t="shared" si="114"/>
        <v/>
      </c>
      <c r="Q2493" s="2" t="str">
        <f t="shared" si="115"/>
        <v/>
      </c>
      <c r="R2493" s="2" t="str">
        <f t="shared" si="116"/>
        <v/>
      </c>
      <c r="S2493" s="2" t="str">
        <f>IFERROR(IF($F2493="","",INDEX(リスト!$C:$C,MATCH($F2493,リスト!$B:$B,0))),"")</f>
        <v/>
      </c>
      <c r="T2493" s="2" t="str">
        <f>IFERROR(IF($K2493="","",INDEX(リスト!$F:$F,MATCH($K2493,リスト!$E:$E,0))),"")</f>
        <v/>
      </c>
      <c r="U2493" s="2" t="str">
        <f>IF($B2493="","",RIGHT($G2493*1000+200+COUNTIF($G$2:$G2493,$G2493),9))</f>
        <v/>
      </c>
      <c r="V2493" s="2" t="str">
        <f>IF(OR($B2493="",設定!$I$15="",設定!$I$15="独立"),"",IF($M2493="","　－　",IF($L2493="",IF(設定!$I$15="所・名","　－　・"&amp;$M2493,IF(設定!$I$15="所/名","　－　 / "&amp;$M2493,IF(設定!$I$15="(所)名","(　－　) "&amp;$M2493,IF(設定!$I$15="名・所",$M2493&amp;"・　－　",IF(設定!$I$15="名/所",$M2493&amp;" / 　－　",IF(設定!$I$15="名(所)",$M2493&amp;"(　－　)")))))),IF(設定!$I$15="所・名",INDEX(リスト!$S$2:$S$48,MATCH($L2493,リスト!$R$2:$R$48,0))&amp;"・"&amp;$M2493,IF(設定!$I$15="所/名",INDEX(リスト!$S$2:$S$48,MATCH($L2493,リスト!$R$2:$R$48,0))&amp;" / "&amp;$M2493,IF(設定!$I$15="(所)名","("&amp;INDEX(リスト!$S$2:$S$48,MATCH($L2493,リスト!$R$2:$R$48,0))&amp;") "&amp;$M2493,IF(設定!$I$15="名・所",$M2493&amp;"・"&amp;INDEX(リスト!$S$2:$S$48,MATCH($L2493,リスト!$R$2:$R$48,0)),IF(設定!$I$15="名/所",$M2493&amp;" / "&amp;INDEX(リスト!$S$2:$S$48,MATCH($L2493,リスト!$R$2:$R$48,0)),IF(設定!$I$15="名(所)",$M2493&amp;" ("&amp;INDEX(リスト!$S$2:$S$48,MATCH($L2493,リスト!$R$2:$R$48,0))&amp;")")))))))))</f>
        <v/>
      </c>
    </row>
    <row r="2494" spans="15:22" x14ac:dyDescent="0.4">
      <c r="O2494" s="2" t="str">
        <f>IFERROR(IF($B2494="","",INDEX(所属情報!$E:$E,MATCH($A2494,所属情報!$A:$A,0))),"")</f>
        <v/>
      </c>
      <c r="P2494" s="2" t="str">
        <f t="shared" si="114"/>
        <v/>
      </c>
      <c r="Q2494" s="2" t="str">
        <f t="shared" si="115"/>
        <v/>
      </c>
      <c r="R2494" s="2" t="str">
        <f t="shared" si="116"/>
        <v/>
      </c>
      <c r="S2494" s="2" t="str">
        <f>IFERROR(IF($F2494="","",INDEX(リスト!$C:$C,MATCH($F2494,リスト!$B:$B,0))),"")</f>
        <v/>
      </c>
      <c r="T2494" s="2" t="str">
        <f>IFERROR(IF($K2494="","",INDEX(リスト!$F:$F,MATCH($K2494,リスト!$E:$E,0))),"")</f>
        <v/>
      </c>
      <c r="U2494" s="2" t="str">
        <f>IF($B2494="","",RIGHT($G2494*1000+200+COUNTIF($G$2:$G2494,$G2494),9))</f>
        <v/>
      </c>
      <c r="V2494" s="2" t="str">
        <f>IF(OR($B2494="",設定!$I$15="",設定!$I$15="独立"),"",IF($M2494="","　－　",IF($L2494="",IF(設定!$I$15="所・名","　－　・"&amp;$M2494,IF(設定!$I$15="所/名","　－　 / "&amp;$M2494,IF(設定!$I$15="(所)名","(　－　) "&amp;$M2494,IF(設定!$I$15="名・所",$M2494&amp;"・　－　",IF(設定!$I$15="名/所",$M2494&amp;" / 　－　",IF(設定!$I$15="名(所)",$M2494&amp;"(　－　)")))))),IF(設定!$I$15="所・名",INDEX(リスト!$S$2:$S$48,MATCH($L2494,リスト!$R$2:$R$48,0))&amp;"・"&amp;$M2494,IF(設定!$I$15="所/名",INDEX(リスト!$S$2:$S$48,MATCH($L2494,リスト!$R$2:$R$48,0))&amp;" / "&amp;$M2494,IF(設定!$I$15="(所)名","("&amp;INDEX(リスト!$S$2:$S$48,MATCH($L2494,リスト!$R$2:$R$48,0))&amp;") "&amp;$M2494,IF(設定!$I$15="名・所",$M2494&amp;"・"&amp;INDEX(リスト!$S$2:$S$48,MATCH($L2494,リスト!$R$2:$R$48,0)),IF(設定!$I$15="名/所",$M2494&amp;" / "&amp;INDEX(リスト!$S$2:$S$48,MATCH($L2494,リスト!$R$2:$R$48,0)),IF(設定!$I$15="名(所)",$M2494&amp;" ("&amp;INDEX(リスト!$S$2:$S$48,MATCH($L2494,リスト!$R$2:$R$48,0))&amp;")")))))))))</f>
        <v/>
      </c>
    </row>
    <row r="2495" spans="15:22" x14ac:dyDescent="0.4">
      <c r="O2495" s="2" t="str">
        <f>IFERROR(IF($B2495="","",INDEX(所属情報!$E:$E,MATCH($A2495,所属情報!$A:$A,0))),"")</f>
        <v/>
      </c>
      <c r="P2495" s="2" t="str">
        <f t="shared" si="114"/>
        <v/>
      </c>
      <c r="Q2495" s="2" t="str">
        <f t="shared" si="115"/>
        <v/>
      </c>
      <c r="R2495" s="2" t="str">
        <f t="shared" si="116"/>
        <v/>
      </c>
      <c r="S2495" s="2" t="str">
        <f>IFERROR(IF($F2495="","",INDEX(リスト!$C:$C,MATCH($F2495,リスト!$B:$B,0))),"")</f>
        <v/>
      </c>
      <c r="T2495" s="2" t="str">
        <f>IFERROR(IF($K2495="","",INDEX(リスト!$F:$F,MATCH($K2495,リスト!$E:$E,0))),"")</f>
        <v/>
      </c>
      <c r="U2495" s="2" t="str">
        <f>IF($B2495="","",RIGHT($G2495*1000+200+COUNTIF($G$2:$G2495,$G2495),9))</f>
        <v/>
      </c>
      <c r="V2495" s="2" t="str">
        <f>IF(OR($B2495="",設定!$I$15="",設定!$I$15="独立"),"",IF($M2495="","　－　",IF($L2495="",IF(設定!$I$15="所・名","　－　・"&amp;$M2495,IF(設定!$I$15="所/名","　－　 / "&amp;$M2495,IF(設定!$I$15="(所)名","(　－　) "&amp;$M2495,IF(設定!$I$15="名・所",$M2495&amp;"・　－　",IF(設定!$I$15="名/所",$M2495&amp;" / 　－　",IF(設定!$I$15="名(所)",$M2495&amp;"(　－　)")))))),IF(設定!$I$15="所・名",INDEX(リスト!$S$2:$S$48,MATCH($L2495,リスト!$R$2:$R$48,0))&amp;"・"&amp;$M2495,IF(設定!$I$15="所/名",INDEX(リスト!$S$2:$S$48,MATCH($L2495,リスト!$R$2:$R$48,0))&amp;" / "&amp;$M2495,IF(設定!$I$15="(所)名","("&amp;INDEX(リスト!$S$2:$S$48,MATCH($L2495,リスト!$R$2:$R$48,0))&amp;") "&amp;$M2495,IF(設定!$I$15="名・所",$M2495&amp;"・"&amp;INDEX(リスト!$S$2:$S$48,MATCH($L2495,リスト!$R$2:$R$48,0)),IF(設定!$I$15="名/所",$M2495&amp;" / "&amp;INDEX(リスト!$S$2:$S$48,MATCH($L2495,リスト!$R$2:$R$48,0)),IF(設定!$I$15="名(所)",$M2495&amp;" ("&amp;INDEX(リスト!$S$2:$S$48,MATCH($L2495,リスト!$R$2:$R$48,0))&amp;")")))))))))</f>
        <v/>
      </c>
    </row>
    <row r="2496" spans="15:22" x14ac:dyDescent="0.4">
      <c r="O2496" s="2" t="str">
        <f>IFERROR(IF($B2496="","",INDEX(所属情報!$E:$E,MATCH($A2496,所属情報!$A:$A,0))),"")</f>
        <v/>
      </c>
      <c r="P2496" s="2" t="str">
        <f t="shared" si="114"/>
        <v/>
      </c>
      <c r="Q2496" s="2" t="str">
        <f t="shared" si="115"/>
        <v/>
      </c>
      <c r="R2496" s="2" t="str">
        <f t="shared" si="116"/>
        <v/>
      </c>
      <c r="S2496" s="2" t="str">
        <f>IFERROR(IF($F2496="","",INDEX(リスト!$C:$C,MATCH($F2496,リスト!$B:$B,0))),"")</f>
        <v/>
      </c>
      <c r="T2496" s="2" t="str">
        <f>IFERROR(IF($K2496="","",INDEX(リスト!$F:$F,MATCH($K2496,リスト!$E:$E,0))),"")</f>
        <v/>
      </c>
      <c r="U2496" s="2" t="str">
        <f>IF($B2496="","",RIGHT($G2496*1000+200+COUNTIF($G$2:$G2496,$G2496),9))</f>
        <v/>
      </c>
      <c r="V2496" s="2" t="str">
        <f>IF(OR($B2496="",設定!$I$15="",設定!$I$15="独立"),"",IF($M2496="","　－　",IF($L2496="",IF(設定!$I$15="所・名","　－　・"&amp;$M2496,IF(設定!$I$15="所/名","　－　 / "&amp;$M2496,IF(設定!$I$15="(所)名","(　－　) "&amp;$M2496,IF(設定!$I$15="名・所",$M2496&amp;"・　－　",IF(設定!$I$15="名/所",$M2496&amp;" / 　－　",IF(設定!$I$15="名(所)",$M2496&amp;"(　－　)")))))),IF(設定!$I$15="所・名",INDEX(リスト!$S$2:$S$48,MATCH($L2496,リスト!$R$2:$R$48,0))&amp;"・"&amp;$M2496,IF(設定!$I$15="所/名",INDEX(リスト!$S$2:$S$48,MATCH($L2496,リスト!$R$2:$R$48,0))&amp;" / "&amp;$M2496,IF(設定!$I$15="(所)名","("&amp;INDEX(リスト!$S$2:$S$48,MATCH($L2496,リスト!$R$2:$R$48,0))&amp;") "&amp;$M2496,IF(設定!$I$15="名・所",$M2496&amp;"・"&amp;INDEX(リスト!$S$2:$S$48,MATCH($L2496,リスト!$R$2:$R$48,0)),IF(設定!$I$15="名/所",$M2496&amp;" / "&amp;INDEX(リスト!$S$2:$S$48,MATCH($L2496,リスト!$R$2:$R$48,0)),IF(設定!$I$15="名(所)",$M2496&amp;" ("&amp;INDEX(リスト!$S$2:$S$48,MATCH($L2496,リスト!$R$2:$R$48,0))&amp;")")))))))))</f>
        <v/>
      </c>
    </row>
    <row r="2497" spans="15:22" x14ac:dyDescent="0.4">
      <c r="O2497" s="2" t="str">
        <f>IFERROR(IF($B2497="","",INDEX(所属情報!$E:$E,MATCH($A2497,所属情報!$A:$A,0))),"")</f>
        <v/>
      </c>
      <c r="P2497" s="2" t="str">
        <f t="shared" si="114"/>
        <v/>
      </c>
      <c r="Q2497" s="2" t="str">
        <f t="shared" si="115"/>
        <v/>
      </c>
      <c r="R2497" s="2" t="str">
        <f t="shared" si="116"/>
        <v/>
      </c>
      <c r="S2497" s="2" t="str">
        <f>IFERROR(IF($F2497="","",INDEX(リスト!$C:$C,MATCH($F2497,リスト!$B:$B,0))),"")</f>
        <v/>
      </c>
      <c r="T2497" s="2" t="str">
        <f>IFERROR(IF($K2497="","",INDEX(リスト!$F:$F,MATCH($K2497,リスト!$E:$E,0))),"")</f>
        <v/>
      </c>
      <c r="U2497" s="2" t="str">
        <f>IF($B2497="","",RIGHT($G2497*1000+200+COUNTIF($G$2:$G2497,$G2497),9))</f>
        <v/>
      </c>
      <c r="V2497" s="2" t="str">
        <f>IF(OR($B2497="",設定!$I$15="",設定!$I$15="独立"),"",IF($M2497="","　－　",IF($L2497="",IF(設定!$I$15="所・名","　－　・"&amp;$M2497,IF(設定!$I$15="所/名","　－　 / "&amp;$M2497,IF(設定!$I$15="(所)名","(　－　) "&amp;$M2497,IF(設定!$I$15="名・所",$M2497&amp;"・　－　",IF(設定!$I$15="名/所",$M2497&amp;" / 　－　",IF(設定!$I$15="名(所)",$M2497&amp;"(　－　)")))))),IF(設定!$I$15="所・名",INDEX(リスト!$S$2:$S$48,MATCH($L2497,リスト!$R$2:$R$48,0))&amp;"・"&amp;$M2497,IF(設定!$I$15="所/名",INDEX(リスト!$S$2:$S$48,MATCH($L2497,リスト!$R$2:$R$48,0))&amp;" / "&amp;$M2497,IF(設定!$I$15="(所)名","("&amp;INDEX(リスト!$S$2:$S$48,MATCH($L2497,リスト!$R$2:$R$48,0))&amp;") "&amp;$M2497,IF(設定!$I$15="名・所",$M2497&amp;"・"&amp;INDEX(リスト!$S$2:$S$48,MATCH($L2497,リスト!$R$2:$R$48,0)),IF(設定!$I$15="名/所",$M2497&amp;" / "&amp;INDEX(リスト!$S$2:$S$48,MATCH($L2497,リスト!$R$2:$R$48,0)),IF(設定!$I$15="名(所)",$M2497&amp;" ("&amp;INDEX(リスト!$S$2:$S$48,MATCH($L2497,リスト!$R$2:$R$48,0))&amp;")")))))))))</f>
        <v/>
      </c>
    </row>
    <row r="2498" spans="15:22" x14ac:dyDescent="0.4">
      <c r="O2498" s="2" t="str">
        <f>IFERROR(IF($B2498="","",INDEX(所属情報!$E:$E,MATCH($A2498,所属情報!$A:$A,0))),"")</f>
        <v/>
      </c>
      <c r="P2498" s="2" t="str">
        <f t="shared" si="114"/>
        <v/>
      </c>
      <c r="Q2498" s="2" t="str">
        <f t="shared" si="115"/>
        <v/>
      </c>
      <c r="R2498" s="2" t="str">
        <f t="shared" si="116"/>
        <v/>
      </c>
      <c r="S2498" s="2" t="str">
        <f>IFERROR(IF($F2498="","",INDEX(リスト!$C:$C,MATCH($F2498,リスト!$B:$B,0))),"")</f>
        <v/>
      </c>
      <c r="T2498" s="2" t="str">
        <f>IFERROR(IF($K2498="","",INDEX(リスト!$F:$F,MATCH($K2498,リスト!$E:$E,0))),"")</f>
        <v/>
      </c>
      <c r="U2498" s="2" t="str">
        <f>IF($B2498="","",RIGHT($G2498*1000+200+COUNTIF($G$2:$G2498,$G2498),9))</f>
        <v/>
      </c>
      <c r="V2498" s="2" t="str">
        <f>IF(OR($B2498="",設定!$I$15="",設定!$I$15="独立"),"",IF($M2498="","　－　",IF($L2498="",IF(設定!$I$15="所・名","　－　・"&amp;$M2498,IF(設定!$I$15="所/名","　－　 / "&amp;$M2498,IF(設定!$I$15="(所)名","(　－　) "&amp;$M2498,IF(設定!$I$15="名・所",$M2498&amp;"・　－　",IF(設定!$I$15="名/所",$M2498&amp;" / 　－　",IF(設定!$I$15="名(所)",$M2498&amp;"(　－　)")))))),IF(設定!$I$15="所・名",INDEX(リスト!$S$2:$S$48,MATCH($L2498,リスト!$R$2:$R$48,0))&amp;"・"&amp;$M2498,IF(設定!$I$15="所/名",INDEX(リスト!$S$2:$S$48,MATCH($L2498,リスト!$R$2:$R$48,0))&amp;" / "&amp;$M2498,IF(設定!$I$15="(所)名","("&amp;INDEX(リスト!$S$2:$S$48,MATCH($L2498,リスト!$R$2:$R$48,0))&amp;") "&amp;$M2498,IF(設定!$I$15="名・所",$M2498&amp;"・"&amp;INDEX(リスト!$S$2:$S$48,MATCH($L2498,リスト!$R$2:$R$48,0)),IF(設定!$I$15="名/所",$M2498&amp;" / "&amp;INDEX(リスト!$S$2:$S$48,MATCH($L2498,リスト!$R$2:$R$48,0)),IF(設定!$I$15="名(所)",$M2498&amp;" ("&amp;INDEX(リスト!$S$2:$S$48,MATCH($L2498,リスト!$R$2:$R$48,0))&amp;")")))))))))</f>
        <v/>
      </c>
    </row>
    <row r="2499" spans="15:22" x14ac:dyDescent="0.4">
      <c r="O2499" s="2" t="str">
        <f>IFERROR(IF($B2499="","",INDEX(所属情報!$E:$E,MATCH($A2499,所属情報!$A:$A,0))),"")</f>
        <v/>
      </c>
      <c r="P2499" s="2" t="str">
        <f t="shared" ref="P2499:P2562" si="117">IF($C2499="","",IF($E2499="",$C2499,$C2499&amp;" ("&amp;$E2499&amp;")"))</f>
        <v/>
      </c>
      <c r="Q2499" s="2" t="str">
        <f t="shared" ref="Q2499:Q2562" si="118">IF($D2499="","",ASC($D2499))</f>
        <v/>
      </c>
      <c r="R2499" s="2" t="str">
        <f t="shared" ref="R2499:R2562" si="119">IF($I2499="","",UPPER($I2499)&amp;" "&amp;UPPER(LEFT($J2499,1))&amp;LOWER(RIGHT($J2499,LEN($J2499)-1))&amp;" ("&amp;MID($G2499,3,2)&amp;")")</f>
        <v/>
      </c>
      <c r="S2499" s="2" t="str">
        <f>IFERROR(IF($F2499="","",INDEX(リスト!$C:$C,MATCH($F2499,リスト!$B:$B,0))),"")</f>
        <v/>
      </c>
      <c r="T2499" s="2" t="str">
        <f>IFERROR(IF($K2499="","",INDEX(リスト!$F:$F,MATCH($K2499,リスト!$E:$E,0))),"")</f>
        <v/>
      </c>
      <c r="U2499" s="2" t="str">
        <f>IF($B2499="","",RIGHT($G2499*1000+200+COUNTIF($G$2:$G2499,$G2499),9))</f>
        <v/>
      </c>
      <c r="V2499" s="2" t="str">
        <f>IF(OR($B2499="",設定!$I$15="",設定!$I$15="独立"),"",IF($M2499="","　－　",IF($L2499="",IF(設定!$I$15="所・名","　－　・"&amp;$M2499,IF(設定!$I$15="所/名","　－　 / "&amp;$M2499,IF(設定!$I$15="(所)名","(　－　) "&amp;$M2499,IF(設定!$I$15="名・所",$M2499&amp;"・　－　",IF(設定!$I$15="名/所",$M2499&amp;" / 　－　",IF(設定!$I$15="名(所)",$M2499&amp;"(　－　)")))))),IF(設定!$I$15="所・名",INDEX(リスト!$S$2:$S$48,MATCH($L2499,リスト!$R$2:$R$48,0))&amp;"・"&amp;$M2499,IF(設定!$I$15="所/名",INDEX(リスト!$S$2:$S$48,MATCH($L2499,リスト!$R$2:$R$48,0))&amp;" / "&amp;$M2499,IF(設定!$I$15="(所)名","("&amp;INDEX(リスト!$S$2:$S$48,MATCH($L2499,リスト!$R$2:$R$48,0))&amp;") "&amp;$M2499,IF(設定!$I$15="名・所",$M2499&amp;"・"&amp;INDEX(リスト!$S$2:$S$48,MATCH($L2499,リスト!$R$2:$R$48,0)),IF(設定!$I$15="名/所",$M2499&amp;" / "&amp;INDEX(リスト!$S$2:$S$48,MATCH($L2499,リスト!$R$2:$R$48,0)),IF(設定!$I$15="名(所)",$M2499&amp;" ("&amp;INDEX(リスト!$S$2:$S$48,MATCH($L2499,リスト!$R$2:$R$48,0))&amp;")")))))))))</f>
        <v/>
      </c>
    </row>
    <row r="2500" spans="15:22" x14ac:dyDescent="0.4">
      <c r="O2500" s="2" t="str">
        <f>IFERROR(IF($B2500="","",INDEX(所属情報!$E:$E,MATCH($A2500,所属情報!$A:$A,0))),"")</f>
        <v/>
      </c>
      <c r="P2500" s="2" t="str">
        <f t="shared" si="117"/>
        <v/>
      </c>
      <c r="Q2500" s="2" t="str">
        <f t="shared" si="118"/>
        <v/>
      </c>
      <c r="R2500" s="2" t="str">
        <f t="shared" si="119"/>
        <v/>
      </c>
      <c r="S2500" s="2" t="str">
        <f>IFERROR(IF($F2500="","",INDEX(リスト!$C:$C,MATCH($F2500,リスト!$B:$B,0))),"")</f>
        <v/>
      </c>
      <c r="T2500" s="2" t="str">
        <f>IFERROR(IF($K2500="","",INDEX(リスト!$F:$F,MATCH($K2500,リスト!$E:$E,0))),"")</f>
        <v/>
      </c>
      <c r="U2500" s="2" t="str">
        <f>IF($B2500="","",RIGHT($G2500*1000+200+COUNTIF($G$2:$G2500,$G2500),9))</f>
        <v/>
      </c>
      <c r="V2500" s="2" t="str">
        <f>IF(OR($B2500="",設定!$I$15="",設定!$I$15="独立"),"",IF($M2500="","　－　",IF($L2500="",IF(設定!$I$15="所・名","　－　・"&amp;$M2500,IF(設定!$I$15="所/名","　－　 / "&amp;$M2500,IF(設定!$I$15="(所)名","(　－　) "&amp;$M2500,IF(設定!$I$15="名・所",$M2500&amp;"・　－　",IF(設定!$I$15="名/所",$M2500&amp;" / 　－　",IF(設定!$I$15="名(所)",$M2500&amp;"(　－　)")))))),IF(設定!$I$15="所・名",INDEX(リスト!$S$2:$S$48,MATCH($L2500,リスト!$R$2:$R$48,0))&amp;"・"&amp;$M2500,IF(設定!$I$15="所/名",INDEX(リスト!$S$2:$S$48,MATCH($L2500,リスト!$R$2:$R$48,0))&amp;" / "&amp;$M2500,IF(設定!$I$15="(所)名","("&amp;INDEX(リスト!$S$2:$S$48,MATCH($L2500,リスト!$R$2:$R$48,0))&amp;") "&amp;$M2500,IF(設定!$I$15="名・所",$M2500&amp;"・"&amp;INDEX(リスト!$S$2:$S$48,MATCH($L2500,リスト!$R$2:$R$48,0)),IF(設定!$I$15="名/所",$M2500&amp;" / "&amp;INDEX(リスト!$S$2:$S$48,MATCH($L2500,リスト!$R$2:$R$48,0)),IF(設定!$I$15="名(所)",$M2500&amp;" ("&amp;INDEX(リスト!$S$2:$S$48,MATCH($L2500,リスト!$R$2:$R$48,0))&amp;")")))))))))</f>
        <v/>
      </c>
    </row>
    <row r="2501" spans="15:22" x14ac:dyDescent="0.4">
      <c r="O2501" s="2" t="str">
        <f>IFERROR(IF($B2501="","",INDEX(所属情報!$E:$E,MATCH($A2501,所属情報!$A:$A,0))),"")</f>
        <v/>
      </c>
      <c r="P2501" s="2" t="str">
        <f t="shared" si="117"/>
        <v/>
      </c>
      <c r="Q2501" s="2" t="str">
        <f t="shared" si="118"/>
        <v/>
      </c>
      <c r="R2501" s="2" t="str">
        <f t="shared" si="119"/>
        <v/>
      </c>
      <c r="S2501" s="2" t="str">
        <f>IFERROR(IF($F2501="","",INDEX(リスト!$C:$C,MATCH($F2501,リスト!$B:$B,0))),"")</f>
        <v/>
      </c>
      <c r="T2501" s="2" t="str">
        <f>IFERROR(IF($K2501="","",INDEX(リスト!$F:$F,MATCH($K2501,リスト!$E:$E,0))),"")</f>
        <v/>
      </c>
      <c r="U2501" s="2" t="str">
        <f>IF($B2501="","",RIGHT($G2501*1000+200+COUNTIF($G$2:$G2501,$G2501),9))</f>
        <v/>
      </c>
      <c r="V2501" s="2" t="str">
        <f>IF(OR($B2501="",設定!$I$15="",設定!$I$15="独立"),"",IF($M2501="","　－　",IF($L2501="",IF(設定!$I$15="所・名","　－　・"&amp;$M2501,IF(設定!$I$15="所/名","　－　 / "&amp;$M2501,IF(設定!$I$15="(所)名","(　－　) "&amp;$M2501,IF(設定!$I$15="名・所",$M2501&amp;"・　－　",IF(設定!$I$15="名/所",$M2501&amp;" / 　－　",IF(設定!$I$15="名(所)",$M2501&amp;"(　－　)")))))),IF(設定!$I$15="所・名",INDEX(リスト!$S$2:$S$48,MATCH($L2501,リスト!$R$2:$R$48,0))&amp;"・"&amp;$M2501,IF(設定!$I$15="所/名",INDEX(リスト!$S$2:$S$48,MATCH($L2501,リスト!$R$2:$R$48,0))&amp;" / "&amp;$M2501,IF(設定!$I$15="(所)名","("&amp;INDEX(リスト!$S$2:$S$48,MATCH($L2501,リスト!$R$2:$R$48,0))&amp;") "&amp;$M2501,IF(設定!$I$15="名・所",$M2501&amp;"・"&amp;INDEX(リスト!$S$2:$S$48,MATCH($L2501,リスト!$R$2:$R$48,0)),IF(設定!$I$15="名/所",$M2501&amp;" / "&amp;INDEX(リスト!$S$2:$S$48,MATCH($L2501,リスト!$R$2:$R$48,0)),IF(設定!$I$15="名(所)",$M2501&amp;" ("&amp;INDEX(リスト!$S$2:$S$48,MATCH($L2501,リスト!$R$2:$R$48,0))&amp;")")))))))))</f>
        <v/>
      </c>
    </row>
    <row r="2502" spans="15:22" x14ac:dyDescent="0.4">
      <c r="O2502" s="2" t="str">
        <f>IFERROR(IF($B2502="","",INDEX(所属情報!$E:$E,MATCH($A2502,所属情報!$A:$A,0))),"")</f>
        <v/>
      </c>
      <c r="P2502" s="2" t="str">
        <f t="shared" si="117"/>
        <v/>
      </c>
      <c r="Q2502" s="2" t="str">
        <f t="shared" si="118"/>
        <v/>
      </c>
      <c r="R2502" s="2" t="str">
        <f t="shared" si="119"/>
        <v/>
      </c>
      <c r="S2502" s="2" t="str">
        <f>IFERROR(IF($F2502="","",INDEX(リスト!$C:$C,MATCH($F2502,リスト!$B:$B,0))),"")</f>
        <v/>
      </c>
      <c r="T2502" s="2" t="str">
        <f>IFERROR(IF($K2502="","",INDEX(リスト!$F:$F,MATCH($K2502,リスト!$E:$E,0))),"")</f>
        <v/>
      </c>
      <c r="U2502" s="2" t="str">
        <f>IF($B2502="","",RIGHT($G2502*1000+200+COUNTIF($G$2:$G2502,$G2502),9))</f>
        <v/>
      </c>
      <c r="V2502" s="2" t="str">
        <f>IF(OR($B2502="",設定!$I$15="",設定!$I$15="独立"),"",IF($M2502="","　－　",IF($L2502="",IF(設定!$I$15="所・名","　－　・"&amp;$M2502,IF(設定!$I$15="所/名","　－　 / "&amp;$M2502,IF(設定!$I$15="(所)名","(　－　) "&amp;$M2502,IF(設定!$I$15="名・所",$M2502&amp;"・　－　",IF(設定!$I$15="名/所",$M2502&amp;" / 　－　",IF(設定!$I$15="名(所)",$M2502&amp;"(　－　)")))))),IF(設定!$I$15="所・名",INDEX(リスト!$S$2:$S$48,MATCH($L2502,リスト!$R$2:$R$48,0))&amp;"・"&amp;$M2502,IF(設定!$I$15="所/名",INDEX(リスト!$S$2:$S$48,MATCH($L2502,リスト!$R$2:$R$48,0))&amp;" / "&amp;$M2502,IF(設定!$I$15="(所)名","("&amp;INDEX(リスト!$S$2:$S$48,MATCH($L2502,リスト!$R$2:$R$48,0))&amp;") "&amp;$M2502,IF(設定!$I$15="名・所",$M2502&amp;"・"&amp;INDEX(リスト!$S$2:$S$48,MATCH($L2502,リスト!$R$2:$R$48,0)),IF(設定!$I$15="名/所",$M2502&amp;" / "&amp;INDEX(リスト!$S$2:$S$48,MATCH($L2502,リスト!$R$2:$R$48,0)),IF(設定!$I$15="名(所)",$M2502&amp;" ("&amp;INDEX(リスト!$S$2:$S$48,MATCH($L2502,リスト!$R$2:$R$48,0))&amp;")")))))))))</f>
        <v/>
      </c>
    </row>
    <row r="2503" spans="15:22" x14ac:dyDescent="0.4">
      <c r="O2503" s="2" t="str">
        <f>IFERROR(IF($B2503="","",INDEX(所属情報!$E:$E,MATCH($A2503,所属情報!$A:$A,0))),"")</f>
        <v/>
      </c>
      <c r="P2503" s="2" t="str">
        <f t="shared" si="117"/>
        <v/>
      </c>
      <c r="Q2503" s="2" t="str">
        <f t="shared" si="118"/>
        <v/>
      </c>
      <c r="R2503" s="2" t="str">
        <f t="shared" si="119"/>
        <v/>
      </c>
      <c r="S2503" s="2" t="str">
        <f>IFERROR(IF($F2503="","",INDEX(リスト!$C:$C,MATCH($F2503,リスト!$B:$B,0))),"")</f>
        <v/>
      </c>
      <c r="T2503" s="2" t="str">
        <f>IFERROR(IF($K2503="","",INDEX(リスト!$F:$F,MATCH($K2503,リスト!$E:$E,0))),"")</f>
        <v/>
      </c>
      <c r="U2503" s="2" t="str">
        <f>IF($B2503="","",RIGHT($G2503*1000+200+COUNTIF($G$2:$G2503,$G2503),9))</f>
        <v/>
      </c>
      <c r="V2503" s="2" t="str">
        <f>IF(OR($B2503="",設定!$I$15="",設定!$I$15="独立"),"",IF($M2503="","　－　",IF($L2503="",IF(設定!$I$15="所・名","　－　・"&amp;$M2503,IF(設定!$I$15="所/名","　－　 / "&amp;$M2503,IF(設定!$I$15="(所)名","(　－　) "&amp;$M2503,IF(設定!$I$15="名・所",$M2503&amp;"・　－　",IF(設定!$I$15="名/所",$M2503&amp;" / 　－　",IF(設定!$I$15="名(所)",$M2503&amp;"(　－　)")))))),IF(設定!$I$15="所・名",INDEX(リスト!$S$2:$S$48,MATCH($L2503,リスト!$R$2:$R$48,0))&amp;"・"&amp;$M2503,IF(設定!$I$15="所/名",INDEX(リスト!$S$2:$S$48,MATCH($L2503,リスト!$R$2:$R$48,0))&amp;" / "&amp;$M2503,IF(設定!$I$15="(所)名","("&amp;INDEX(リスト!$S$2:$S$48,MATCH($L2503,リスト!$R$2:$R$48,0))&amp;") "&amp;$M2503,IF(設定!$I$15="名・所",$M2503&amp;"・"&amp;INDEX(リスト!$S$2:$S$48,MATCH($L2503,リスト!$R$2:$R$48,0)),IF(設定!$I$15="名/所",$M2503&amp;" / "&amp;INDEX(リスト!$S$2:$S$48,MATCH($L2503,リスト!$R$2:$R$48,0)),IF(設定!$I$15="名(所)",$M2503&amp;" ("&amp;INDEX(リスト!$S$2:$S$48,MATCH($L2503,リスト!$R$2:$R$48,0))&amp;")")))))))))</f>
        <v/>
      </c>
    </row>
    <row r="2504" spans="15:22" x14ac:dyDescent="0.4">
      <c r="O2504" s="2" t="str">
        <f>IFERROR(IF($B2504="","",INDEX(所属情報!$E:$E,MATCH($A2504,所属情報!$A:$A,0))),"")</f>
        <v/>
      </c>
      <c r="P2504" s="2" t="str">
        <f t="shared" si="117"/>
        <v/>
      </c>
      <c r="Q2504" s="2" t="str">
        <f t="shared" si="118"/>
        <v/>
      </c>
      <c r="R2504" s="2" t="str">
        <f t="shared" si="119"/>
        <v/>
      </c>
      <c r="S2504" s="2" t="str">
        <f>IFERROR(IF($F2504="","",INDEX(リスト!$C:$C,MATCH($F2504,リスト!$B:$B,0))),"")</f>
        <v/>
      </c>
      <c r="T2504" s="2" t="str">
        <f>IFERROR(IF($K2504="","",INDEX(リスト!$F:$F,MATCH($K2504,リスト!$E:$E,0))),"")</f>
        <v/>
      </c>
      <c r="U2504" s="2" t="str">
        <f>IF($B2504="","",RIGHT($G2504*1000+200+COUNTIF($G$2:$G2504,$G2504),9))</f>
        <v/>
      </c>
      <c r="V2504" s="2" t="str">
        <f>IF(OR($B2504="",設定!$I$15="",設定!$I$15="独立"),"",IF($M2504="","　－　",IF($L2504="",IF(設定!$I$15="所・名","　－　・"&amp;$M2504,IF(設定!$I$15="所/名","　－　 / "&amp;$M2504,IF(設定!$I$15="(所)名","(　－　) "&amp;$M2504,IF(設定!$I$15="名・所",$M2504&amp;"・　－　",IF(設定!$I$15="名/所",$M2504&amp;" / 　－　",IF(設定!$I$15="名(所)",$M2504&amp;"(　－　)")))))),IF(設定!$I$15="所・名",INDEX(リスト!$S$2:$S$48,MATCH($L2504,リスト!$R$2:$R$48,0))&amp;"・"&amp;$M2504,IF(設定!$I$15="所/名",INDEX(リスト!$S$2:$S$48,MATCH($L2504,リスト!$R$2:$R$48,0))&amp;" / "&amp;$M2504,IF(設定!$I$15="(所)名","("&amp;INDEX(リスト!$S$2:$S$48,MATCH($L2504,リスト!$R$2:$R$48,0))&amp;") "&amp;$M2504,IF(設定!$I$15="名・所",$M2504&amp;"・"&amp;INDEX(リスト!$S$2:$S$48,MATCH($L2504,リスト!$R$2:$R$48,0)),IF(設定!$I$15="名/所",$M2504&amp;" / "&amp;INDEX(リスト!$S$2:$S$48,MATCH($L2504,リスト!$R$2:$R$48,0)),IF(設定!$I$15="名(所)",$M2504&amp;" ("&amp;INDEX(リスト!$S$2:$S$48,MATCH($L2504,リスト!$R$2:$R$48,0))&amp;")")))))))))</f>
        <v/>
      </c>
    </row>
    <row r="2505" spans="15:22" x14ac:dyDescent="0.4">
      <c r="O2505" s="2" t="str">
        <f>IFERROR(IF($B2505="","",INDEX(所属情報!$E:$E,MATCH($A2505,所属情報!$A:$A,0))),"")</f>
        <v/>
      </c>
      <c r="P2505" s="2" t="str">
        <f t="shared" si="117"/>
        <v/>
      </c>
      <c r="Q2505" s="2" t="str">
        <f t="shared" si="118"/>
        <v/>
      </c>
      <c r="R2505" s="2" t="str">
        <f t="shared" si="119"/>
        <v/>
      </c>
      <c r="S2505" s="2" t="str">
        <f>IFERROR(IF($F2505="","",INDEX(リスト!$C:$C,MATCH($F2505,リスト!$B:$B,0))),"")</f>
        <v/>
      </c>
      <c r="T2505" s="2" t="str">
        <f>IFERROR(IF($K2505="","",INDEX(リスト!$F:$F,MATCH($K2505,リスト!$E:$E,0))),"")</f>
        <v/>
      </c>
      <c r="U2505" s="2" t="str">
        <f>IF($B2505="","",RIGHT($G2505*1000+200+COUNTIF($G$2:$G2505,$G2505),9))</f>
        <v/>
      </c>
      <c r="V2505" s="2" t="str">
        <f>IF(OR($B2505="",設定!$I$15="",設定!$I$15="独立"),"",IF($M2505="","　－　",IF($L2505="",IF(設定!$I$15="所・名","　－　・"&amp;$M2505,IF(設定!$I$15="所/名","　－　 / "&amp;$M2505,IF(設定!$I$15="(所)名","(　－　) "&amp;$M2505,IF(設定!$I$15="名・所",$M2505&amp;"・　－　",IF(設定!$I$15="名/所",$M2505&amp;" / 　－　",IF(設定!$I$15="名(所)",$M2505&amp;"(　－　)")))))),IF(設定!$I$15="所・名",INDEX(リスト!$S$2:$S$48,MATCH($L2505,リスト!$R$2:$R$48,0))&amp;"・"&amp;$M2505,IF(設定!$I$15="所/名",INDEX(リスト!$S$2:$S$48,MATCH($L2505,リスト!$R$2:$R$48,0))&amp;" / "&amp;$M2505,IF(設定!$I$15="(所)名","("&amp;INDEX(リスト!$S$2:$S$48,MATCH($L2505,リスト!$R$2:$R$48,0))&amp;") "&amp;$M2505,IF(設定!$I$15="名・所",$M2505&amp;"・"&amp;INDEX(リスト!$S$2:$S$48,MATCH($L2505,リスト!$R$2:$R$48,0)),IF(設定!$I$15="名/所",$M2505&amp;" / "&amp;INDEX(リスト!$S$2:$S$48,MATCH($L2505,リスト!$R$2:$R$48,0)),IF(設定!$I$15="名(所)",$M2505&amp;" ("&amp;INDEX(リスト!$S$2:$S$48,MATCH($L2505,リスト!$R$2:$R$48,0))&amp;")")))))))))</f>
        <v/>
      </c>
    </row>
    <row r="2506" spans="15:22" x14ac:dyDescent="0.4">
      <c r="O2506" s="2" t="str">
        <f>IFERROR(IF($B2506="","",INDEX(所属情報!$E:$E,MATCH($A2506,所属情報!$A:$A,0))),"")</f>
        <v/>
      </c>
      <c r="P2506" s="2" t="str">
        <f t="shared" si="117"/>
        <v/>
      </c>
      <c r="Q2506" s="2" t="str">
        <f t="shared" si="118"/>
        <v/>
      </c>
      <c r="R2506" s="2" t="str">
        <f t="shared" si="119"/>
        <v/>
      </c>
      <c r="S2506" s="2" t="str">
        <f>IFERROR(IF($F2506="","",INDEX(リスト!$C:$C,MATCH($F2506,リスト!$B:$B,0))),"")</f>
        <v/>
      </c>
      <c r="T2506" s="2" t="str">
        <f>IFERROR(IF($K2506="","",INDEX(リスト!$F:$F,MATCH($K2506,リスト!$E:$E,0))),"")</f>
        <v/>
      </c>
      <c r="U2506" s="2" t="str">
        <f>IF($B2506="","",RIGHT($G2506*1000+200+COUNTIF($G$2:$G2506,$G2506),9))</f>
        <v/>
      </c>
      <c r="V2506" s="2" t="str">
        <f>IF(OR($B2506="",設定!$I$15="",設定!$I$15="独立"),"",IF($M2506="","　－　",IF($L2506="",IF(設定!$I$15="所・名","　－　・"&amp;$M2506,IF(設定!$I$15="所/名","　－　 / "&amp;$M2506,IF(設定!$I$15="(所)名","(　－　) "&amp;$M2506,IF(設定!$I$15="名・所",$M2506&amp;"・　－　",IF(設定!$I$15="名/所",$M2506&amp;" / 　－　",IF(設定!$I$15="名(所)",$M2506&amp;"(　－　)")))))),IF(設定!$I$15="所・名",INDEX(リスト!$S$2:$S$48,MATCH($L2506,リスト!$R$2:$R$48,0))&amp;"・"&amp;$M2506,IF(設定!$I$15="所/名",INDEX(リスト!$S$2:$S$48,MATCH($L2506,リスト!$R$2:$R$48,0))&amp;" / "&amp;$M2506,IF(設定!$I$15="(所)名","("&amp;INDEX(リスト!$S$2:$S$48,MATCH($L2506,リスト!$R$2:$R$48,0))&amp;") "&amp;$M2506,IF(設定!$I$15="名・所",$M2506&amp;"・"&amp;INDEX(リスト!$S$2:$S$48,MATCH($L2506,リスト!$R$2:$R$48,0)),IF(設定!$I$15="名/所",$M2506&amp;" / "&amp;INDEX(リスト!$S$2:$S$48,MATCH($L2506,リスト!$R$2:$R$48,0)),IF(設定!$I$15="名(所)",$M2506&amp;" ("&amp;INDEX(リスト!$S$2:$S$48,MATCH($L2506,リスト!$R$2:$R$48,0))&amp;")")))))))))</f>
        <v/>
      </c>
    </row>
    <row r="2507" spans="15:22" x14ac:dyDescent="0.4">
      <c r="O2507" s="2" t="str">
        <f>IFERROR(IF($B2507="","",INDEX(所属情報!$E:$E,MATCH($A2507,所属情報!$A:$A,0))),"")</f>
        <v/>
      </c>
      <c r="P2507" s="2" t="str">
        <f t="shared" si="117"/>
        <v/>
      </c>
      <c r="Q2507" s="2" t="str">
        <f t="shared" si="118"/>
        <v/>
      </c>
      <c r="R2507" s="2" t="str">
        <f t="shared" si="119"/>
        <v/>
      </c>
      <c r="S2507" s="2" t="str">
        <f>IFERROR(IF($F2507="","",INDEX(リスト!$C:$C,MATCH($F2507,リスト!$B:$B,0))),"")</f>
        <v/>
      </c>
      <c r="T2507" s="2" t="str">
        <f>IFERROR(IF($K2507="","",INDEX(リスト!$F:$F,MATCH($K2507,リスト!$E:$E,0))),"")</f>
        <v/>
      </c>
      <c r="U2507" s="2" t="str">
        <f>IF($B2507="","",RIGHT($G2507*1000+200+COUNTIF($G$2:$G2507,$G2507),9))</f>
        <v/>
      </c>
      <c r="V2507" s="2" t="str">
        <f>IF(OR($B2507="",設定!$I$15="",設定!$I$15="独立"),"",IF($M2507="","　－　",IF($L2507="",IF(設定!$I$15="所・名","　－　・"&amp;$M2507,IF(設定!$I$15="所/名","　－　 / "&amp;$M2507,IF(設定!$I$15="(所)名","(　－　) "&amp;$M2507,IF(設定!$I$15="名・所",$M2507&amp;"・　－　",IF(設定!$I$15="名/所",$M2507&amp;" / 　－　",IF(設定!$I$15="名(所)",$M2507&amp;"(　－　)")))))),IF(設定!$I$15="所・名",INDEX(リスト!$S$2:$S$48,MATCH($L2507,リスト!$R$2:$R$48,0))&amp;"・"&amp;$M2507,IF(設定!$I$15="所/名",INDEX(リスト!$S$2:$S$48,MATCH($L2507,リスト!$R$2:$R$48,0))&amp;" / "&amp;$M2507,IF(設定!$I$15="(所)名","("&amp;INDEX(リスト!$S$2:$S$48,MATCH($L2507,リスト!$R$2:$R$48,0))&amp;") "&amp;$M2507,IF(設定!$I$15="名・所",$M2507&amp;"・"&amp;INDEX(リスト!$S$2:$S$48,MATCH($L2507,リスト!$R$2:$R$48,0)),IF(設定!$I$15="名/所",$M2507&amp;" / "&amp;INDEX(リスト!$S$2:$S$48,MATCH($L2507,リスト!$R$2:$R$48,0)),IF(設定!$I$15="名(所)",$M2507&amp;" ("&amp;INDEX(リスト!$S$2:$S$48,MATCH($L2507,リスト!$R$2:$R$48,0))&amp;")")))))))))</f>
        <v/>
      </c>
    </row>
    <row r="2508" spans="15:22" x14ac:dyDescent="0.4">
      <c r="O2508" s="2" t="str">
        <f>IFERROR(IF($B2508="","",INDEX(所属情報!$E:$E,MATCH($A2508,所属情報!$A:$A,0))),"")</f>
        <v/>
      </c>
      <c r="P2508" s="2" t="str">
        <f t="shared" si="117"/>
        <v/>
      </c>
      <c r="Q2508" s="2" t="str">
        <f t="shared" si="118"/>
        <v/>
      </c>
      <c r="R2508" s="2" t="str">
        <f t="shared" si="119"/>
        <v/>
      </c>
      <c r="S2508" s="2" t="str">
        <f>IFERROR(IF($F2508="","",INDEX(リスト!$C:$C,MATCH($F2508,リスト!$B:$B,0))),"")</f>
        <v/>
      </c>
      <c r="T2508" s="2" t="str">
        <f>IFERROR(IF($K2508="","",INDEX(リスト!$F:$F,MATCH($K2508,リスト!$E:$E,0))),"")</f>
        <v/>
      </c>
      <c r="U2508" s="2" t="str">
        <f>IF($B2508="","",RIGHT($G2508*1000+200+COUNTIF($G$2:$G2508,$G2508),9))</f>
        <v/>
      </c>
      <c r="V2508" s="2" t="str">
        <f>IF(OR($B2508="",設定!$I$15="",設定!$I$15="独立"),"",IF($M2508="","　－　",IF($L2508="",IF(設定!$I$15="所・名","　－　・"&amp;$M2508,IF(設定!$I$15="所/名","　－　 / "&amp;$M2508,IF(設定!$I$15="(所)名","(　－　) "&amp;$M2508,IF(設定!$I$15="名・所",$M2508&amp;"・　－　",IF(設定!$I$15="名/所",$M2508&amp;" / 　－　",IF(設定!$I$15="名(所)",$M2508&amp;"(　－　)")))))),IF(設定!$I$15="所・名",INDEX(リスト!$S$2:$S$48,MATCH($L2508,リスト!$R$2:$R$48,0))&amp;"・"&amp;$M2508,IF(設定!$I$15="所/名",INDEX(リスト!$S$2:$S$48,MATCH($L2508,リスト!$R$2:$R$48,0))&amp;" / "&amp;$M2508,IF(設定!$I$15="(所)名","("&amp;INDEX(リスト!$S$2:$S$48,MATCH($L2508,リスト!$R$2:$R$48,0))&amp;") "&amp;$M2508,IF(設定!$I$15="名・所",$M2508&amp;"・"&amp;INDEX(リスト!$S$2:$S$48,MATCH($L2508,リスト!$R$2:$R$48,0)),IF(設定!$I$15="名/所",$M2508&amp;" / "&amp;INDEX(リスト!$S$2:$S$48,MATCH($L2508,リスト!$R$2:$R$48,0)),IF(設定!$I$15="名(所)",$M2508&amp;" ("&amp;INDEX(リスト!$S$2:$S$48,MATCH($L2508,リスト!$R$2:$R$48,0))&amp;")")))))))))</f>
        <v/>
      </c>
    </row>
    <row r="2509" spans="15:22" x14ac:dyDescent="0.4">
      <c r="O2509" s="2" t="str">
        <f>IFERROR(IF($B2509="","",INDEX(所属情報!$E:$E,MATCH($A2509,所属情報!$A:$A,0))),"")</f>
        <v/>
      </c>
      <c r="P2509" s="2" t="str">
        <f t="shared" si="117"/>
        <v/>
      </c>
      <c r="Q2509" s="2" t="str">
        <f t="shared" si="118"/>
        <v/>
      </c>
      <c r="R2509" s="2" t="str">
        <f t="shared" si="119"/>
        <v/>
      </c>
      <c r="S2509" s="2" t="str">
        <f>IFERROR(IF($F2509="","",INDEX(リスト!$C:$C,MATCH($F2509,リスト!$B:$B,0))),"")</f>
        <v/>
      </c>
      <c r="T2509" s="2" t="str">
        <f>IFERROR(IF($K2509="","",INDEX(リスト!$F:$F,MATCH($K2509,リスト!$E:$E,0))),"")</f>
        <v/>
      </c>
      <c r="U2509" s="2" t="str">
        <f>IF($B2509="","",RIGHT($G2509*1000+200+COUNTIF($G$2:$G2509,$G2509),9))</f>
        <v/>
      </c>
      <c r="V2509" s="2" t="str">
        <f>IF(OR($B2509="",設定!$I$15="",設定!$I$15="独立"),"",IF($M2509="","　－　",IF($L2509="",IF(設定!$I$15="所・名","　－　・"&amp;$M2509,IF(設定!$I$15="所/名","　－　 / "&amp;$M2509,IF(設定!$I$15="(所)名","(　－　) "&amp;$M2509,IF(設定!$I$15="名・所",$M2509&amp;"・　－　",IF(設定!$I$15="名/所",$M2509&amp;" / 　－　",IF(設定!$I$15="名(所)",$M2509&amp;"(　－　)")))))),IF(設定!$I$15="所・名",INDEX(リスト!$S$2:$S$48,MATCH($L2509,リスト!$R$2:$R$48,0))&amp;"・"&amp;$M2509,IF(設定!$I$15="所/名",INDEX(リスト!$S$2:$S$48,MATCH($L2509,リスト!$R$2:$R$48,0))&amp;" / "&amp;$M2509,IF(設定!$I$15="(所)名","("&amp;INDEX(リスト!$S$2:$S$48,MATCH($L2509,リスト!$R$2:$R$48,0))&amp;") "&amp;$M2509,IF(設定!$I$15="名・所",$M2509&amp;"・"&amp;INDEX(リスト!$S$2:$S$48,MATCH($L2509,リスト!$R$2:$R$48,0)),IF(設定!$I$15="名/所",$M2509&amp;" / "&amp;INDEX(リスト!$S$2:$S$48,MATCH($L2509,リスト!$R$2:$R$48,0)),IF(設定!$I$15="名(所)",$M2509&amp;" ("&amp;INDEX(リスト!$S$2:$S$48,MATCH($L2509,リスト!$R$2:$R$48,0))&amp;")")))))))))</f>
        <v/>
      </c>
    </row>
    <row r="2510" spans="15:22" x14ac:dyDescent="0.4">
      <c r="O2510" s="2" t="str">
        <f>IFERROR(IF($B2510="","",INDEX(所属情報!$E:$E,MATCH($A2510,所属情報!$A:$A,0))),"")</f>
        <v/>
      </c>
      <c r="P2510" s="2" t="str">
        <f t="shared" si="117"/>
        <v/>
      </c>
      <c r="Q2510" s="2" t="str">
        <f t="shared" si="118"/>
        <v/>
      </c>
      <c r="R2510" s="2" t="str">
        <f t="shared" si="119"/>
        <v/>
      </c>
      <c r="S2510" s="2" t="str">
        <f>IFERROR(IF($F2510="","",INDEX(リスト!$C:$C,MATCH($F2510,リスト!$B:$B,0))),"")</f>
        <v/>
      </c>
      <c r="T2510" s="2" t="str">
        <f>IFERROR(IF($K2510="","",INDEX(リスト!$F:$F,MATCH($K2510,リスト!$E:$E,0))),"")</f>
        <v/>
      </c>
      <c r="U2510" s="2" t="str">
        <f>IF($B2510="","",RIGHT($G2510*1000+200+COUNTIF($G$2:$G2510,$G2510),9))</f>
        <v/>
      </c>
      <c r="V2510" s="2" t="str">
        <f>IF(OR($B2510="",設定!$I$15="",設定!$I$15="独立"),"",IF($M2510="","　－　",IF($L2510="",IF(設定!$I$15="所・名","　－　・"&amp;$M2510,IF(設定!$I$15="所/名","　－　 / "&amp;$M2510,IF(設定!$I$15="(所)名","(　－　) "&amp;$M2510,IF(設定!$I$15="名・所",$M2510&amp;"・　－　",IF(設定!$I$15="名/所",$M2510&amp;" / 　－　",IF(設定!$I$15="名(所)",$M2510&amp;"(　－　)")))))),IF(設定!$I$15="所・名",INDEX(リスト!$S$2:$S$48,MATCH($L2510,リスト!$R$2:$R$48,0))&amp;"・"&amp;$M2510,IF(設定!$I$15="所/名",INDEX(リスト!$S$2:$S$48,MATCH($L2510,リスト!$R$2:$R$48,0))&amp;" / "&amp;$M2510,IF(設定!$I$15="(所)名","("&amp;INDEX(リスト!$S$2:$S$48,MATCH($L2510,リスト!$R$2:$R$48,0))&amp;") "&amp;$M2510,IF(設定!$I$15="名・所",$M2510&amp;"・"&amp;INDEX(リスト!$S$2:$S$48,MATCH($L2510,リスト!$R$2:$R$48,0)),IF(設定!$I$15="名/所",$M2510&amp;" / "&amp;INDEX(リスト!$S$2:$S$48,MATCH($L2510,リスト!$R$2:$R$48,0)),IF(設定!$I$15="名(所)",$M2510&amp;" ("&amp;INDEX(リスト!$S$2:$S$48,MATCH($L2510,リスト!$R$2:$R$48,0))&amp;")")))))))))</f>
        <v/>
      </c>
    </row>
    <row r="2511" spans="15:22" x14ac:dyDescent="0.4">
      <c r="O2511" s="2" t="str">
        <f>IFERROR(IF($B2511="","",INDEX(所属情報!$E:$E,MATCH($A2511,所属情報!$A:$A,0))),"")</f>
        <v/>
      </c>
      <c r="P2511" s="2" t="str">
        <f t="shared" si="117"/>
        <v/>
      </c>
      <c r="Q2511" s="2" t="str">
        <f t="shared" si="118"/>
        <v/>
      </c>
      <c r="R2511" s="2" t="str">
        <f t="shared" si="119"/>
        <v/>
      </c>
      <c r="S2511" s="2" t="str">
        <f>IFERROR(IF($F2511="","",INDEX(リスト!$C:$C,MATCH($F2511,リスト!$B:$B,0))),"")</f>
        <v/>
      </c>
      <c r="T2511" s="2" t="str">
        <f>IFERROR(IF($K2511="","",INDEX(リスト!$F:$F,MATCH($K2511,リスト!$E:$E,0))),"")</f>
        <v/>
      </c>
      <c r="U2511" s="2" t="str">
        <f>IF($B2511="","",RIGHT($G2511*1000+200+COUNTIF($G$2:$G2511,$G2511),9))</f>
        <v/>
      </c>
      <c r="V2511" s="2" t="str">
        <f>IF(OR($B2511="",設定!$I$15="",設定!$I$15="独立"),"",IF($M2511="","　－　",IF($L2511="",IF(設定!$I$15="所・名","　－　・"&amp;$M2511,IF(設定!$I$15="所/名","　－　 / "&amp;$M2511,IF(設定!$I$15="(所)名","(　－　) "&amp;$M2511,IF(設定!$I$15="名・所",$M2511&amp;"・　－　",IF(設定!$I$15="名/所",$M2511&amp;" / 　－　",IF(設定!$I$15="名(所)",$M2511&amp;"(　－　)")))))),IF(設定!$I$15="所・名",INDEX(リスト!$S$2:$S$48,MATCH($L2511,リスト!$R$2:$R$48,0))&amp;"・"&amp;$M2511,IF(設定!$I$15="所/名",INDEX(リスト!$S$2:$S$48,MATCH($L2511,リスト!$R$2:$R$48,0))&amp;" / "&amp;$M2511,IF(設定!$I$15="(所)名","("&amp;INDEX(リスト!$S$2:$S$48,MATCH($L2511,リスト!$R$2:$R$48,0))&amp;") "&amp;$M2511,IF(設定!$I$15="名・所",$M2511&amp;"・"&amp;INDEX(リスト!$S$2:$S$48,MATCH($L2511,リスト!$R$2:$R$48,0)),IF(設定!$I$15="名/所",$M2511&amp;" / "&amp;INDEX(リスト!$S$2:$S$48,MATCH($L2511,リスト!$R$2:$R$48,0)),IF(設定!$I$15="名(所)",$M2511&amp;" ("&amp;INDEX(リスト!$S$2:$S$48,MATCH($L2511,リスト!$R$2:$R$48,0))&amp;")")))))))))</f>
        <v/>
      </c>
    </row>
    <row r="2512" spans="15:22" x14ac:dyDescent="0.4">
      <c r="O2512" s="2" t="str">
        <f>IFERROR(IF($B2512="","",INDEX(所属情報!$E:$E,MATCH($A2512,所属情報!$A:$A,0))),"")</f>
        <v/>
      </c>
      <c r="P2512" s="2" t="str">
        <f t="shared" si="117"/>
        <v/>
      </c>
      <c r="Q2512" s="2" t="str">
        <f t="shared" si="118"/>
        <v/>
      </c>
      <c r="R2512" s="2" t="str">
        <f t="shared" si="119"/>
        <v/>
      </c>
      <c r="S2512" s="2" t="str">
        <f>IFERROR(IF($F2512="","",INDEX(リスト!$C:$C,MATCH($F2512,リスト!$B:$B,0))),"")</f>
        <v/>
      </c>
      <c r="T2512" s="2" t="str">
        <f>IFERROR(IF($K2512="","",INDEX(リスト!$F:$F,MATCH($K2512,リスト!$E:$E,0))),"")</f>
        <v/>
      </c>
      <c r="U2512" s="2" t="str">
        <f>IF($B2512="","",RIGHT($G2512*1000+200+COUNTIF($G$2:$G2512,$G2512),9))</f>
        <v/>
      </c>
      <c r="V2512" s="2" t="str">
        <f>IF(OR($B2512="",設定!$I$15="",設定!$I$15="独立"),"",IF($M2512="","　－　",IF($L2512="",IF(設定!$I$15="所・名","　－　・"&amp;$M2512,IF(設定!$I$15="所/名","　－　 / "&amp;$M2512,IF(設定!$I$15="(所)名","(　－　) "&amp;$M2512,IF(設定!$I$15="名・所",$M2512&amp;"・　－　",IF(設定!$I$15="名/所",$M2512&amp;" / 　－　",IF(設定!$I$15="名(所)",$M2512&amp;"(　－　)")))))),IF(設定!$I$15="所・名",INDEX(リスト!$S$2:$S$48,MATCH($L2512,リスト!$R$2:$R$48,0))&amp;"・"&amp;$M2512,IF(設定!$I$15="所/名",INDEX(リスト!$S$2:$S$48,MATCH($L2512,リスト!$R$2:$R$48,0))&amp;" / "&amp;$M2512,IF(設定!$I$15="(所)名","("&amp;INDEX(リスト!$S$2:$S$48,MATCH($L2512,リスト!$R$2:$R$48,0))&amp;") "&amp;$M2512,IF(設定!$I$15="名・所",$M2512&amp;"・"&amp;INDEX(リスト!$S$2:$S$48,MATCH($L2512,リスト!$R$2:$R$48,0)),IF(設定!$I$15="名/所",$M2512&amp;" / "&amp;INDEX(リスト!$S$2:$S$48,MATCH($L2512,リスト!$R$2:$R$48,0)),IF(設定!$I$15="名(所)",$M2512&amp;" ("&amp;INDEX(リスト!$S$2:$S$48,MATCH($L2512,リスト!$R$2:$R$48,0))&amp;")")))))))))</f>
        <v/>
      </c>
    </row>
    <row r="2513" spans="15:22" x14ac:dyDescent="0.4">
      <c r="O2513" s="2" t="str">
        <f>IFERROR(IF($B2513="","",INDEX(所属情報!$E:$E,MATCH($A2513,所属情報!$A:$A,0))),"")</f>
        <v/>
      </c>
      <c r="P2513" s="2" t="str">
        <f t="shared" si="117"/>
        <v/>
      </c>
      <c r="Q2513" s="2" t="str">
        <f t="shared" si="118"/>
        <v/>
      </c>
      <c r="R2513" s="2" t="str">
        <f t="shared" si="119"/>
        <v/>
      </c>
      <c r="S2513" s="2" t="str">
        <f>IFERROR(IF($F2513="","",INDEX(リスト!$C:$C,MATCH($F2513,リスト!$B:$B,0))),"")</f>
        <v/>
      </c>
      <c r="T2513" s="2" t="str">
        <f>IFERROR(IF($K2513="","",INDEX(リスト!$F:$F,MATCH($K2513,リスト!$E:$E,0))),"")</f>
        <v/>
      </c>
      <c r="U2513" s="2" t="str">
        <f>IF($B2513="","",RIGHT($G2513*1000+200+COUNTIF($G$2:$G2513,$G2513),9))</f>
        <v/>
      </c>
      <c r="V2513" s="2" t="str">
        <f>IF(OR($B2513="",設定!$I$15="",設定!$I$15="独立"),"",IF($M2513="","　－　",IF($L2513="",IF(設定!$I$15="所・名","　－　・"&amp;$M2513,IF(設定!$I$15="所/名","　－　 / "&amp;$M2513,IF(設定!$I$15="(所)名","(　－　) "&amp;$M2513,IF(設定!$I$15="名・所",$M2513&amp;"・　－　",IF(設定!$I$15="名/所",$M2513&amp;" / 　－　",IF(設定!$I$15="名(所)",$M2513&amp;"(　－　)")))))),IF(設定!$I$15="所・名",INDEX(リスト!$S$2:$S$48,MATCH($L2513,リスト!$R$2:$R$48,0))&amp;"・"&amp;$M2513,IF(設定!$I$15="所/名",INDEX(リスト!$S$2:$S$48,MATCH($L2513,リスト!$R$2:$R$48,0))&amp;" / "&amp;$M2513,IF(設定!$I$15="(所)名","("&amp;INDEX(リスト!$S$2:$S$48,MATCH($L2513,リスト!$R$2:$R$48,0))&amp;") "&amp;$M2513,IF(設定!$I$15="名・所",$M2513&amp;"・"&amp;INDEX(リスト!$S$2:$S$48,MATCH($L2513,リスト!$R$2:$R$48,0)),IF(設定!$I$15="名/所",$M2513&amp;" / "&amp;INDEX(リスト!$S$2:$S$48,MATCH($L2513,リスト!$R$2:$R$48,0)),IF(設定!$I$15="名(所)",$M2513&amp;" ("&amp;INDEX(リスト!$S$2:$S$48,MATCH($L2513,リスト!$R$2:$R$48,0))&amp;")")))))))))</f>
        <v/>
      </c>
    </row>
    <row r="2514" spans="15:22" x14ac:dyDescent="0.4">
      <c r="O2514" s="2" t="str">
        <f>IFERROR(IF($B2514="","",INDEX(所属情報!$E:$E,MATCH($A2514,所属情報!$A:$A,0))),"")</f>
        <v/>
      </c>
      <c r="P2514" s="2" t="str">
        <f t="shared" si="117"/>
        <v/>
      </c>
      <c r="Q2514" s="2" t="str">
        <f t="shared" si="118"/>
        <v/>
      </c>
      <c r="R2514" s="2" t="str">
        <f t="shared" si="119"/>
        <v/>
      </c>
      <c r="S2514" s="2" t="str">
        <f>IFERROR(IF($F2514="","",INDEX(リスト!$C:$C,MATCH($F2514,リスト!$B:$B,0))),"")</f>
        <v/>
      </c>
      <c r="T2514" s="2" t="str">
        <f>IFERROR(IF($K2514="","",INDEX(リスト!$F:$F,MATCH($K2514,リスト!$E:$E,0))),"")</f>
        <v/>
      </c>
      <c r="U2514" s="2" t="str">
        <f>IF($B2514="","",RIGHT($G2514*1000+200+COUNTIF($G$2:$G2514,$G2514),9))</f>
        <v/>
      </c>
      <c r="V2514" s="2" t="str">
        <f>IF(OR($B2514="",設定!$I$15="",設定!$I$15="独立"),"",IF($M2514="","　－　",IF($L2514="",IF(設定!$I$15="所・名","　－　・"&amp;$M2514,IF(設定!$I$15="所/名","　－　 / "&amp;$M2514,IF(設定!$I$15="(所)名","(　－　) "&amp;$M2514,IF(設定!$I$15="名・所",$M2514&amp;"・　－　",IF(設定!$I$15="名/所",$M2514&amp;" / 　－　",IF(設定!$I$15="名(所)",$M2514&amp;"(　－　)")))))),IF(設定!$I$15="所・名",INDEX(リスト!$S$2:$S$48,MATCH($L2514,リスト!$R$2:$R$48,0))&amp;"・"&amp;$M2514,IF(設定!$I$15="所/名",INDEX(リスト!$S$2:$S$48,MATCH($L2514,リスト!$R$2:$R$48,0))&amp;" / "&amp;$M2514,IF(設定!$I$15="(所)名","("&amp;INDEX(リスト!$S$2:$S$48,MATCH($L2514,リスト!$R$2:$R$48,0))&amp;") "&amp;$M2514,IF(設定!$I$15="名・所",$M2514&amp;"・"&amp;INDEX(リスト!$S$2:$S$48,MATCH($L2514,リスト!$R$2:$R$48,0)),IF(設定!$I$15="名/所",$M2514&amp;" / "&amp;INDEX(リスト!$S$2:$S$48,MATCH($L2514,リスト!$R$2:$R$48,0)),IF(設定!$I$15="名(所)",$M2514&amp;" ("&amp;INDEX(リスト!$S$2:$S$48,MATCH($L2514,リスト!$R$2:$R$48,0))&amp;")")))))))))</f>
        <v/>
      </c>
    </row>
    <row r="2515" spans="15:22" x14ac:dyDescent="0.4">
      <c r="O2515" s="2" t="str">
        <f>IFERROR(IF($B2515="","",INDEX(所属情報!$E:$E,MATCH($A2515,所属情報!$A:$A,0))),"")</f>
        <v/>
      </c>
      <c r="P2515" s="2" t="str">
        <f t="shared" si="117"/>
        <v/>
      </c>
      <c r="Q2515" s="2" t="str">
        <f t="shared" si="118"/>
        <v/>
      </c>
      <c r="R2515" s="2" t="str">
        <f t="shared" si="119"/>
        <v/>
      </c>
      <c r="S2515" s="2" t="str">
        <f>IFERROR(IF($F2515="","",INDEX(リスト!$C:$C,MATCH($F2515,リスト!$B:$B,0))),"")</f>
        <v/>
      </c>
      <c r="T2515" s="2" t="str">
        <f>IFERROR(IF($K2515="","",INDEX(リスト!$F:$F,MATCH($K2515,リスト!$E:$E,0))),"")</f>
        <v/>
      </c>
      <c r="U2515" s="2" t="str">
        <f>IF($B2515="","",RIGHT($G2515*1000+200+COUNTIF($G$2:$G2515,$G2515),9))</f>
        <v/>
      </c>
      <c r="V2515" s="2" t="str">
        <f>IF(OR($B2515="",設定!$I$15="",設定!$I$15="独立"),"",IF($M2515="","　－　",IF($L2515="",IF(設定!$I$15="所・名","　－　・"&amp;$M2515,IF(設定!$I$15="所/名","　－　 / "&amp;$M2515,IF(設定!$I$15="(所)名","(　－　) "&amp;$M2515,IF(設定!$I$15="名・所",$M2515&amp;"・　－　",IF(設定!$I$15="名/所",$M2515&amp;" / 　－　",IF(設定!$I$15="名(所)",$M2515&amp;"(　－　)")))))),IF(設定!$I$15="所・名",INDEX(リスト!$S$2:$S$48,MATCH($L2515,リスト!$R$2:$R$48,0))&amp;"・"&amp;$M2515,IF(設定!$I$15="所/名",INDEX(リスト!$S$2:$S$48,MATCH($L2515,リスト!$R$2:$R$48,0))&amp;" / "&amp;$M2515,IF(設定!$I$15="(所)名","("&amp;INDEX(リスト!$S$2:$S$48,MATCH($L2515,リスト!$R$2:$R$48,0))&amp;") "&amp;$M2515,IF(設定!$I$15="名・所",$M2515&amp;"・"&amp;INDEX(リスト!$S$2:$S$48,MATCH($L2515,リスト!$R$2:$R$48,0)),IF(設定!$I$15="名/所",$M2515&amp;" / "&amp;INDEX(リスト!$S$2:$S$48,MATCH($L2515,リスト!$R$2:$R$48,0)),IF(設定!$I$15="名(所)",$M2515&amp;" ("&amp;INDEX(リスト!$S$2:$S$48,MATCH($L2515,リスト!$R$2:$R$48,0))&amp;")")))))))))</f>
        <v/>
      </c>
    </row>
    <row r="2516" spans="15:22" x14ac:dyDescent="0.4">
      <c r="O2516" s="2" t="str">
        <f>IFERROR(IF($B2516="","",INDEX(所属情報!$E:$E,MATCH($A2516,所属情報!$A:$A,0))),"")</f>
        <v/>
      </c>
      <c r="P2516" s="2" t="str">
        <f t="shared" si="117"/>
        <v/>
      </c>
      <c r="Q2516" s="2" t="str">
        <f t="shared" si="118"/>
        <v/>
      </c>
      <c r="R2516" s="2" t="str">
        <f t="shared" si="119"/>
        <v/>
      </c>
      <c r="S2516" s="2" t="str">
        <f>IFERROR(IF($F2516="","",INDEX(リスト!$C:$C,MATCH($F2516,リスト!$B:$B,0))),"")</f>
        <v/>
      </c>
      <c r="T2516" s="2" t="str">
        <f>IFERROR(IF($K2516="","",INDEX(リスト!$F:$F,MATCH($K2516,リスト!$E:$E,0))),"")</f>
        <v/>
      </c>
      <c r="U2516" s="2" t="str">
        <f>IF($B2516="","",RIGHT($G2516*1000+200+COUNTIF($G$2:$G2516,$G2516),9))</f>
        <v/>
      </c>
      <c r="V2516" s="2" t="str">
        <f>IF(OR($B2516="",設定!$I$15="",設定!$I$15="独立"),"",IF($M2516="","　－　",IF($L2516="",IF(設定!$I$15="所・名","　－　・"&amp;$M2516,IF(設定!$I$15="所/名","　－　 / "&amp;$M2516,IF(設定!$I$15="(所)名","(　－　) "&amp;$M2516,IF(設定!$I$15="名・所",$M2516&amp;"・　－　",IF(設定!$I$15="名/所",$M2516&amp;" / 　－　",IF(設定!$I$15="名(所)",$M2516&amp;"(　－　)")))))),IF(設定!$I$15="所・名",INDEX(リスト!$S$2:$S$48,MATCH($L2516,リスト!$R$2:$R$48,0))&amp;"・"&amp;$M2516,IF(設定!$I$15="所/名",INDEX(リスト!$S$2:$S$48,MATCH($L2516,リスト!$R$2:$R$48,0))&amp;" / "&amp;$M2516,IF(設定!$I$15="(所)名","("&amp;INDEX(リスト!$S$2:$S$48,MATCH($L2516,リスト!$R$2:$R$48,0))&amp;") "&amp;$M2516,IF(設定!$I$15="名・所",$M2516&amp;"・"&amp;INDEX(リスト!$S$2:$S$48,MATCH($L2516,リスト!$R$2:$R$48,0)),IF(設定!$I$15="名/所",$M2516&amp;" / "&amp;INDEX(リスト!$S$2:$S$48,MATCH($L2516,リスト!$R$2:$R$48,0)),IF(設定!$I$15="名(所)",$M2516&amp;" ("&amp;INDEX(リスト!$S$2:$S$48,MATCH($L2516,リスト!$R$2:$R$48,0))&amp;")")))))))))</f>
        <v/>
      </c>
    </row>
    <row r="2517" spans="15:22" x14ac:dyDescent="0.4">
      <c r="O2517" s="2" t="str">
        <f>IFERROR(IF($B2517="","",INDEX(所属情報!$E:$E,MATCH($A2517,所属情報!$A:$A,0))),"")</f>
        <v/>
      </c>
      <c r="P2517" s="2" t="str">
        <f t="shared" si="117"/>
        <v/>
      </c>
      <c r="Q2517" s="2" t="str">
        <f t="shared" si="118"/>
        <v/>
      </c>
      <c r="R2517" s="2" t="str">
        <f t="shared" si="119"/>
        <v/>
      </c>
      <c r="S2517" s="2" t="str">
        <f>IFERROR(IF($F2517="","",INDEX(リスト!$C:$C,MATCH($F2517,リスト!$B:$B,0))),"")</f>
        <v/>
      </c>
      <c r="T2517" s="2" t="str">
        <f>IFERROR(IF($K2517="","",INDEX(リスト!$F:$F,MATCH($K2517,リスト!$E:$E,0))),"")</f>
        <v/>
      </c>
      <c r="U2517" s="2" t="str">
        <f>IF($B2517="","",RIGHT($G2517*1000+200+COUNTIF($G$2:$G2517,$G2517),9))</f>
        <v/>
      </c>
      <c r="V2517" s="2" t="str">
        <f>IF(OR($B2517="",設定!$I$15="",設定!$I$15="独立"),"",IF($M2517="","　－　",IF($L2517="",IF(設定!$I$15="所・名","　－　・"&amp;$M2517,IF(設定!$I$15="所/名","　－　 / "&amp;$M2517,IF(設定!$I$15="(所)名","(　－　) "&amp;$M2517,IF(設定!$I$15="名・所",$M2517&amp;"・　－　",IF(設定!$I$15="名/所",$M2517&amp;" / 　－　",IF(設定!$I$15="名(所)",$M2517&amp;"(　－　)")))))),IF(設定!$I$15="所・名",INDEX(リスト!$S$2:$S$48,MATCH($L2517,リスト!$R$2:$R$48,0))&amp;"・"&amp;$M2517,IF(設定!$I$15="所/名",INDEX(リスト!$S$2:$S$48,MATCH($L2517,リスト!$R$2:$R$48,0))&amp;" / "&amp;$M2517,IF(設定!$I$15="(所)名","("&amp;INDEX(リスト!$S$2:$S$48,MATCH($L2517,リスト!$R$2:$R$48,0))&amp;") "&amp;$M2517,IF(設定!$I$15="名・所",$M2517&amp;"・"&amp;INDEX(リスト!$S$2:$S$48,MATCH($L2517,リスト!$R$2:$R$48,0)),IF(設定!$I$15="名/所",$M2517&amp;" / "&amp;INDEX(リスト!$S$2:$S$48,MATCH($L2517,リスト!$R$2:$R$48,0)),IF(設定!$I$15="名(所)",$M2517&amp;" ("&amp;INDEX(リスト!$S$2:$S$48,MATCH($L2517,リスト!$R$2:$R$48,0))&amp;")")))))))))</f>
        <v/>
      </c>
    </row>
    <row r="2518" spans="15:22" x14ac:dyDescent="0.4">
      <c r="O2518" s="2" t="str">
        <f>IFERROR(IF($B2518="","",INDEX(所属情報!$E:$E,MATCH($A2518,所属情報!$A:$A,0))),"")</f>
        <v/>
      </c>
      <c r="P2518" s="2" t="str">
        <f t="shared" si="117"/>
        <v/>
      </c>
      <c r="Q2518" s="2" t="str">
        <f t="shared" si="118"/>
        <v/>
      </c>
      <c r="R2518" s="2" t="str">
        <f t="shared" si="119"/>
        <v/>
      </c>
      <c r="S2518" s="2" t="str">
        <f>IFERROR(IF($F2518="","",INDEX(リスト!$C:$C,MATCH($F2518,リスト!$B:$B,0))),"")</f>
        <v/>
      </c>
      <c r="T2518" s="2" t="str">
        <f>IFERROR(IF($K2518="","",INDEX(リスト!$F:$F,MATCH($K2518,リスト!$E:$E,0))),"")</f>
        <v/>
      </c>
      <c r="U2518" s="2" t="str">
        <f>IF($B2518="","",RIGHT($G2518*1000+200+COUNTIF($G$2:$G2518,$G2518),9))</f>
        <v/>
      </c>
      <c r="V2518" s="2" t="str">
        <f>IF(OR($B2518="",設定!$I$15="",設定!$I$15="独立"),"",IF($M2518="","　－　",IF($L2518="",IF(設定!$I$15="所・名","　－　・"&amp;$M2518,IF(設定!$I$15="所/名","　－　 / "&amp;$M2518,IF(設定!$I$15="(所)名","(　－　) "&amp;$M2518,IF(設定!$I$15="名・所",$M2518&amp;"・　－　",IF(設定!$I$15="名/所",$M2518&amp;" / 　－　",IF(設定!$I$15="名(所)",$M2518&amp;"(　－　)")))))),IF(設定!$I$15="所・名",INDEX(リスト!$S$2:$S$48,MATCH($L2518,リスト!$R$2:$R$48,0))&amp;"・"&amp;$M2518,IF(設定!$I$15="所/名",INDEX(リスト!$S$2:$S$48,MATCH($L2518,リスト!$R$2:$R$48,0))&amp;" / "&amp;$M2518,IF(設定!$I$15="(所)名","("&amp;INDEX(リスト!$S$2:$S$48,MATCH($L2518,リスト!$R$2:$R$48,0))&amp;") "&amp;$M2518,IF(設定!$I$15="名・所",$M2518&amp;"・"&amp;INDEX(リスト!$S$2:$S$48,MATCH($L2518,リスト!$R$2:$R$48,0)),IF(設定!$I$15="名/所",$M2518&amp;" / "&amp;INDEX(リスト!$S$2:$S$48,MATCH($L2518,リスト!$R$2:$R$48,0)),IF(設定!$I$15="名(所)",$M2518&amp;" ("&amp;INDEX(リスト!$S$2:$S$48,MATCH($L2518,リスト!$R$2:$R$48,0))&amp;")")))))))))</f>
        <v/>
      </c>
    </row>
    <row r="2519" spans="15:22" x14ac:dyDescent="0.4">
      <c r="O2519" s="2" t="str">
        <f>IFERROR(IF($B2519="","",INDEX(所属情報!$E:$E,MATCH($A2519,所属情報!$A:$A,0))),"")</f>
        <v/>
      </c>
      <c r="P2519" s="2" t="str">
        <f t="shared" si="117"/>
        <v/>
      </c>
      <c r="Q2519" s="2" t="str">
        <f t="shared" si="118"/>
        <v/>
      </c>
      <c r="R2519" s="2" t="str">
        <f t="shared" si="119"/>
        <v/>
      </c>
      <c r="S2519" s="2" t="str">
        <f>IFERROR(IF($F2519="","",INDEX(リスト!$C:$C,MATCH($F2519,リスト!$B:$B,0))),"")</f>
        <v/>
      </c>
      <c r="T2519" s="2" t="str">
        <f>IFERROR(IF($K2519="","",INDEX(リスト!$F:$F,MATCH($K2519,リスト!$E:$E,0))),"")</f>
        <v/>
      </c>
      <c r="U2519" s="2" t="str">
        <f>IF($B2519="","",RIGHT($G2519*1000+200+COUNTIF($G$2:$G2519,$G2519),9))</f>
        <v/>
      </c>
      <c r="V2519" s="2" t="str">
        <f>IF(OR($B2519="",設定!$I$15="",設定!$I$15="独立"),"",IF($M2519="","　－　",IF($L2519="",IF(設定!$I$15="所・名","　－　・"&amp;$M2519,IF(設定!$I$15="所/名","　－　 / "&amp;$M2519,IF(設定!$I$15="(所)名","(　－　) "&amp;$M2519,IF(設定!$I$15="名・所",$M2519&amp;"・　－　",IF(設定!$I$15="名/所",$M2519&amp;" / 　－　",IF(設定!$I$15="名(所)",$M2519&amp;"(　－　)")))))),IF(設定!$I$15="所・名",INDEX(リスト!$S$2:$S$48,MATCH($L2519,リスト!$R$2:$R$48,0))&amp;"・"&amp;$M2519,IF(設定!$I$15="所/名",INDEX(リスト!$S$2:$S$48,MATCH($L2519,リスト!$R$2:$R$48,0))&amp;" / "&amp;$M2519,IF(設定!$I$15="(所)名","("&amp;INDEX(リスト!$S$2:$S$48,MATCH($L2519,リスト!$R$2:$R$48,0))&amp;") "&amp;$M2519,IF(設定!$I$15="名・所",$M2519&amp;"・"&amp;INDEX(リスト!$S$2:$S$48,MATCH($L2519,リスト!$R$2:$R$48,0)),IF(設定!$I$15="名/所",$M2519&amp;" / "&amp;INDEX(リスト!$S$2:$S$48,MATCH($L2519,リスト!$R$2:$R$48,0)),IF(設定!$I$15="名(所)",$M2519&amp;" ("&amp;INDEX(リスト!$S$2:$S$48,MATCH($L2519,リスト!$R$2:$R$48,0))&amp;")")))))))))</f>
        <v/>
      </c>
    </row>
    <row r="2520" spans="15:22" x14ac:dyDescent="0.4">
      <c r="O2520" s="2" t="str">
        <f>IFERROR(IF($B2520="","",INDEX(所属情報!$E:$E,MATCH($A2520,所属情報!$A:$A,0))),"")</f>
        <v/>
      </c>
      <c r="P2520" s="2" t="str">
        <f t="shared" si="117"/>
        <v/>
      </c>
      <c r="Q2520" s="2" t="str">
        <f t="shared" si="118"/>
        <v/>
      </c>
      <c r="R2520" s="2" t="str">
        <f t="shared" si="119"/>
        <v/>
      </c>
      <c r="S2520" s="2" t="str">
        <f>IFERROR(IF($F2520="","",INDEX(リスト!$C:$C,MATCH($F2520,リスト!$B:$B,0))),"")</f>
        <v/>
      </c>
      <c r="T2520" s="2" t="str">
        <f>IFERROR(IF($K2520="","",INDEX(リスト!$F:$F,MATCH($K2520,リスト!$E:$E,0))),"")</f>
        <v/>
      </c>
      <c r="U2520" s="2" t="str">
        <f>IF($B2520="","",RIGHT($G2520*1000+200+COUNTIF($G$2:$G2520,$G2520),9))</f>
        <v/>
      </c>
      <c r="V2520" s="2" t="str">
        <f>IF(OR($B2520="",設定!$I$15="",設定!$I$15="独立"),"",IF($M2520="","　－　",IF($L2520="",IF(設定!$I$15="所・名","　－　・"&amp;$M2520,IF(設定!$I$15="所/名","　－　 / "&amp;$M2520,IF(設定!$I$15="(所)名","(　－　) "&amp;$M2520,IF(設定!$I$15="名・所",$M2520&amp;"・　－　",IF(設定!$I$15="名/所",$M2520&amp;" / 　－　",IF(設定!$I$15="名(所)",$M2520&amp;"(　－　)")))))),IF(設定!$I$15="所・名",INDEX(リスト!$S$2:$S$48,MATCH($L2520,リスト!$R$2:$R$48,0))&amp;"・"&amp;$M2520,IF(設定!$I$15="所/名",INDEX(リスト!$S$2:$S$48,MATCH($L2520,リスト!$R$2:$R$48,0))&amp;" / "&amp;$M2520,IF(設定!$I$15="(所)名","("&amp;INDEX(リスト!$S$2:$S$48,MATCH($L2520,リスト!$R$2:$R$48,0))&amp;") "&amp;$M2520,IF(設定!$I$15="名・所",$M2520&amp;"・"&amp;INDEX(リスト!$S$2:$S$48,MATCH($L2520,リスト!$R$2:$R$48,0)),IF(設定!$I$15="名/所",$M2520&amp;" / "&amp;INDEX(リスト!$S$2:$S$48,MATCH($L2520,リスト!$R$2:$R$48,0)),IF(設定!$I$15="名(所)",$M2520&amp;" ("&amp;INDEX(リスト!$S$2:$S$48,MATCH($L2520,リスト!$R$2:$R$48,0))&amp;")")))))))))</f>
        <v/>
      </c>
    </row>
    <row r="2521" spans="15:22" x14ac:dyDescent="0.4">
      <c r="O2521" s="2" t="str">
        <f>IFERROR(IF($B2521="","",INDEX(所属情報!$E:$E,MATCH($A2521,所属情報!$A:$A,0))),"")</f>
        <v/>
      </c>
      <c r="P2521" s="2" t="str">
        <f t="shared" si="117"/>
        <v/>
      </c>
      <c r="Q2521" s="2" t="str">
        <f t="shared" si="118"/>
        <v/>
      </c>
      <c r="R2521" s="2" t="str">
        <f t="shared" si="119"/>
        <v/>
      </c>
      <c r="S2521" s="2" t="str">
        <f>IFERROR(IF($F2521="","",INDEX(リスト!$C:$C,MATCH($F2521,リスト!$B:$B,0))),"")</f>
        <v/>
      </c>
      <c r="T2521" s="2" t="str">
        <f>IFERROR(IF($K2521="","",INDEX(リスト!$F:$F,MATCH($K2521,リスト!$E:$E,0))),"")</f>
        <v/>
      </c>
      <c r="U2521" s="2" t="str">
        <f>IF($B2521="","",RIGHT($G2521*1000+200+COUNTIF($G$2:$G2521,$G2521),9))</f>
        <v/>
      </c>
      <c r="V2521" s="2" t="str">
        <f>IF(OR($B2521="",設定!$I$15="",設定!$I$15="独立"),"",IF($M2521="","　－　",IF($L2521="",IF(設定!$I$15="所・名","　－　・"&amp;$M2521,IF(設定!$I$15="所/名","　－　 / "&amp;$M2521,IF(設定!$I$15="(所)名","(　－　) "&amp;$M2521,IF(設定!$I$15="名・所",$M2521&amp;"・　－　",IF(設定!$I$15="名/所",$M2521&amp;" / 　－　",IF(設定!$I$15="名(所)",$M2521&amp;"(　－　)")))))),IF(設定!$I$15="所・名",INDEX(リスト!$S$2:$S$48,MATCH($L2521,リスト!$R$2:$R$48,0))&amp;"・"&amp;$M2521,IF(設定!$I$15="所/名",INDEX(リスト!$S$2:$S$48,MATCH($L2521,リスト!$R$2:$R$48,0))&amp;" / "&amp;$M2521,IF(設定!$I$15="(所)名","("&amp;INDEX(リスト!$S$2:$S$48,MATCH($L2521,リスト!$R$2:$R$48,0))&amp;") "&amp;$M2521,IF(設定!$I$15="名・所",$M2521&amp;"・"&amp;INDEX(リスト!$S$2:$S$48,MATCH($L2521,リスト!$R$2:$R$48,0)),IF(設定!$I$15="名/所",$M2521&amp;" / "&amp;INDEX(リスト!$S$2:$S$48,MATCH($L2521,リスト!$R$2:$R$48,0)),IF(設定!$I$15="名(所)",$M2521&amp;" ("&amp;INDEX(リスト!$S$2:$S$48,MATCH($L2521,リスト!$R$2:$R$48,0))&amp;")")))))))))</f>
        <v/>
      </c>
    </row>
    <row r="2522" spans="15:22" x14ac:dyDescent="0.4">
      <c r="O2522" s="2" t="str">
        <f>IFERROR(IF($B2522="","",INDEX(所属情報!$E:$E,MATCH($A2522,所属情報!$A:$A,0))),"")</f>
        <v/>
      </c>
      <c r="P2522" s="2" t="str">
        <f t="shared" si="117"/>
        <v/>
      </c>
      <c r="Q2522" s="2" t="str">
        <f t="shared" si="118"/>
        <v/>
      </c>
      <c r="R2522" s="2" t="str">
        <f t="shared" si="119"/>
        <v/>
      </c>
      <c r="S2522" s="2" t="str">
        <f>IFERROR(IF($F2522="","",INDEX(リスト!$C:$C,MATCH($F2522,リスト!$B:$B,0))),"")</f>
        <v/>
      </c>
      <c r="T2522" s="2" t="str">
        <f>IFERROR(IF($K2522="","",INDEX(リスト!$F:$F,MATCH($K2522,リスト!$E:$E,0))),"")</f>
        <v/>
      </c>
      <c r="U2522" s="2" t="str">
        <f>IF($B2522="","",RIGHT($G2522*1000+200+COUNTIF($G$2:$G2522,$G2522),9))</f>
        <v/>
      </c>
      <c r="V2522" s="2" t="str">
        <f>IF(OR($B2522="",設定!$I$15="",設定!$I$15="独立"),"",IF($M2522="","　－　",IF($L2522="",IF(設定!$I$15="所・名","　－　・"&amp;$M2522,IF(設定!$I$15="所/名","　－　 / "&amp;$M2522,IF(設定!$I$15="(所)名","(　－　) "&amp;$M2522,IF(設定!$I$15="名・所",$M2522&amp;"・　－　",IF(設定!$I$15="名/所",$M2522&amp;" / 　－　",IF(設定!$I$15="名(所)",$M2522&amp;"(　－　)")))))),IF(設定!$I$15="所・名",INDEX(リスト!$S$2:$S$48,MATCH($L2522,リスト!$R$2:$R$48,0))&amp;"・"&amp;$M2522,IF(設定!$I$15="所/名",INDEX(リスト!$S$2:$S$48,MATCH($L2522,リスト!$R$2:$R$48,0))&amp;" / "&amp;$M2522,IF(設定!$I$15="(所)名","("&amp;INDEX(リスト!$S$2:$S$48,MATCH($L2522,リスト!$R$2:$R$48,0))&amp;") "&amp;$M2522,IF(設定!$I$15="名・所",$M2522&amp;"・"&amp;INDEX(リスト!$S$2:$S$48,MATCH($L2522,リスト!$R$2:$R$48,0)),IF(設定!$I$15="名/所",$M2522&amp;" / "&amp;INDEX(リスト!$S$2:$S$48,MATCH($L2522,リスト!$R$2:$R$48,0)),IF(設定!$I$15="名(所)",$M2522&amp;" ("&amp;INDEX(リスト!$S$2:$S$48,MATCH($L2522,リスト!$R$2:$R$48,0))&amp;")")))))))))</f>
        <v/>
      </c>
    </row>
    <row r="2523" spans="15:22" x14ac:dyDescent="0.4">
      <c r="O2523" s="2" t="str">
        <f>IFERROR(IF($B2523="","",INDEX(所属情報!$E:$E,MATCH($A2523,所属情報!$A:$A,0))),"")</f>
        <v/>
      </c>
      <c r="P2523" s="2" t="str">
        <f t="shared" si="117"/>
        <v/>
      </c>
      <c r="Q2523" s="2" t="str">
        <f t="shared" si="118"/>
        <v/>
      </c>
      <c r="R2523" s="2" t="str">
        <f t="shared" si="119"/>
        <v/>
      </c>
      <c r="S2523" s="2" t="str">
        <f>IFERROR(IF($F2523="","",INDEX(リスト!$C:$C,MATCH($F2523,リスト!$B:$B,0))),"")</f>
        <v/>
      </c>
      <c r="T2523" s="2" t="str">
        <f>IFERROR(IF($K2523="","",INDEX(リスト!$F:$F,MATCH($K2523,リスト!$E:$E,0))),"")</f>
        <v/>
      </c>
      <c r="U2523" s="2" t="str">
        <f>IF($B2523="","",RIGHT($G2523*1000+200+COUNTIF($G$2:$G2523,$G2523),9))</f>
        <v/>
      </c>
      <c r="V2523" s="2" t="str">
        <f>IF(OR($B2523="",設定!$I$15="",設定!$I$15="独立"),"",IF($M2523="","　－　",IF($L2523="",IF(設定!$I$15="所・名","　－　・"&amp;$M2523,IF(設定!$I$15="所/名","　－　 / "&amp;$M2523,IF(設定!$I$15="(所)名","(　－　) "&amp;$M2523,IF(設定!$I$15="名・所",$M2523&amp;"・　－　",IF(設定!$I$15="名/所",$M2523&amp;" / 　－　",IF(設定!$I$15="名(所)",$M2523&amp;"(　－　)")))))),IF(設定!$I$15="所・名",INDEX(リスト!$S$2:$S$48,MATCH($L2523,リスト!$R$2:$R$48,0))&amp;"・"&amp;$M2523,IF(設定!$I$15="所/名",INDEX(リスト!$S$2:$S$48,MATCH($L2523,リスト!$R$2:$R$48,0))&amp;" / "&amp;$M2523,IF(設定!$I$15="(所)名","("&amp;INDEX(リスト!$S$2:$S$48,MATCH($L2523,リスト!$R$2:$R$48,0))&amp;") "&amp;$M2523,IF(設定!$I$15="名・所",$M2523&amp;"・"&amp;INDEX(リスト!$S$2:$S$48,MATCH($L2523,リスト!$R$2:$R$48,0)),IF(設定!$I$15="名/所",$M2523&amp;" / "&amp;INDEX(リスト!$S$2:$S$48,MATCH($L2523,リスト!$R$2:$R$48,0)),IF(設定!$I$15="名(所)",$M2523&amp;" ("&amp;INDEX(リスト!$S$2:$S$48,MATCH($L2523,リスト!$R$2:$R$48,0))&amp;")")))))))))</f>
        <v/>
      </c>
    </row>
    <row r="2524" spans="15:22" x14ac:dyDescent="0.4">
      <c r="O2524" s="2" t="str">
        <f>IFERROR(IF($B2524="","",INDEX(所属情報!$E:$E,MATCH($A2524,所属情報!$A:$A,0))),"")</f>
        <v/>
      </c>
      <c r="P2524" s="2" t="str">
        <f t="shared" si="117"/>
        <v/>
      </c>
      <c r="Q2524" s="2" t="str">
        <f t="shared" si="118"/>
        <v/>
      </c>
      <c r="R2524" s="2" t="str">
        <f t="shared" si="119"/>
        <v/>
      </c>
      <c r="S2524" s="2" t="str">
        <f>IFERROR(IF($F2524="","",INDEX(リスト!$C:$C,MATCH($F2524,リスト!$B:$B,0))),"")</f>
        <v/>
      </c>
      <c r="T2524" s="2" t="str">
        <f>IFERROR(IF($K2524="","",INDEX(リスト!$F:$F,MATCH($K2524,リスト!$E:$E,0))),"")</f>
        <v/>
      </c>
      <c r="U2524" s="2" t="str">
        <f>IF($B2524="","",RIGHT($G2524*1000+200+COUNTIF($G$2:$G2524,$G2524),9))</f>
        <v/>
      </c>
      <c r="V2524" s="2" t="str">
        <f>IF(OR($B2524="",設定!$I$15="",設定!$I$15="独立"),"",IF($M2524="","　－　",IF($L2524="",IF(設定!$I$15="所・名","　－　・"&amp;$M2524,IF(設定!$I$15="所/名","　－　 / "&amp;$M2524,IF(設定!$I$15="(所)名","(　－　) "&amp;$M2524,IF(設定!$I$15="名・所",$M2524&amp;"・　－　",IF(設定!$I$15="名/所",$M2524&amp;" / 　－　",IF(設定!$I$15="名(所)",$M2524&amp;"(　－　)")))))),IF(設定!$I$15="所・名",INDEX(リスト!$S$2:$S$48,MATCH($L2524,リスト!$R$2:$R$48,0))&amp;"・"&amp;$M2524,IF(設定!$I$15="所/名",INDEX(リスト!$S$2:$S$48,MATCH($L2524,リスト!$R$2:$R$48,0))&amp;" / "&amp;$M2524,IF(設定!$I$15="(所)名","("&amp;INDEX(リスト!$S$2:$S$48,MATCH($L2524,リスト!$R$2:$R$48,0))&amp;") "&amp;$M2524,IF(設定!$I$15="名・所",$M2524&amp;"・"&amp;INDEX(リスト!$S$2:$S$48,MATCH($L2524,リスト!$R$2:$R$48,0)),IF(設定!$I$15="名/所",$M2524&amp;" / "&amp;INDEX(リスト!$S$2:$S$48,MATCH($L2524,リスト!$R$2:$R$48,0)),IF(設定!$I$15="名(所)",$M2524&amp;" ("&amp;INDEX(リスト!$S$2:$S$48,MATCH($L2524,リスト!$R$2:$R$48,0))&amp;")")))))))))</f>
        <v/>
      </c>
    </row>
    <row r="2525" spans="15:22" x14ac:dyDescent="0.4">
      <c r="O2525" s="2" t="str">
        <f>IFERROR(IF($B2525="","",INDEX(所属情報!$E:$E,MATCH($A2525,所属情報!$A:$A,0))),"")</f>
        <v/>
      </c>
      <c r="P2525" s="2" t="str">
        <f t="shared" si="117"/>
        <v/>
      </c>
      <c r="Q2525" s="2" t="str">
        <f t="shared" si="118"/>
        <v/>
      </c>
      <c r="R2525" s="2" t="str">
        <f t="shared" si="119"/>
        <v/>
      </c>
      <c r="S2525" s="2" t="str">
        <f>IFERROR(IF($F2525="","",INDEX(リスト!$C:$C,MATCH($F2525,リスト!$B:$B,0))),"")</f>
        <v/>
      </c>
      <c r="T2525" s="2" t="str">
        <f>IFERROR(IF($K2525="","",INDEX(リスト!$F:$F,MATCH($K2525,リスト!$E:$E,0))),"")</f>
        <v/>
      </c>
      <c r="U2525" s="2" t="str">
        <f>IF($B2525="","",RIGHT($G2525*1000+200+COUNTIF($G$2:$G2525,$G2525),9))</f>
        <v/>
      </c>
      <c r="V2525" s="2" t="str">
        <f>IF(OR($B2525="",設定!$I$15="",設定!$I$15="独立"),"",IF($M2525="","　－　",IF($L2525="",IF(設定!$I$15="所・名","　－　・"&amp;$M2525,IF(設定!$I$15="所/名","　－　 / "&amp;$M2525,IF(設定!$I$15="(所)名","(　－　) "&amp;$M2525,IF(設定!$I$15="名・所",$M2525&amp;"・　－　",IF(設定!$I$15="名/所",$M2525&amp;" / 　－　",IF(設定!$I$15="名(所)",$M2525&amp;"(　－　)")))))),IF(設定!$I$15="所・名",INDEX(リスト!$S$2:$S$48,MATCH($L2525,リスト!$R$2:$R$48,0))&amp;"・"&amp;$M2525,IF(設定!$I$15="所/名",INDEX(リスト!$S$2:$S$48,MATCH($L2525,リスト!$R$2:$R$48,0))&amp;" / "&amp;$M2525,IF(設定!$I$15="(所)名","("&amp;INDEX(リスト!$S$2:$S$48,MATCH($L2525,リスト!$R$2:$R$48,0))&amp;") "&amp;$M2525,IF(設定!$I$15="名・所",$M2525&amp;"・"&amp;INDEX(リスト!$S$2:$S$48,MATCH($L2525,リスト!$R$2:$R$48,0)),IF(設定!$I$15="名/所",$M2525&amp;" / "&amp;INDEX(リスト!$S$2:$S$48,MATCH($L2525,リスト!$R$2:$R$48,0)),IF(設定!$I$15="名(所)",$M2525&amp;" ("&amp;INDEX(リスト!$S$2:$S$48,MATCH($L2525,リスト!$R$2:$R$48,0))&amp;")")))))))))</f>
        <v/>
      </c>
    </row>
    <row r="2526" spans="15:22" x14ac:dyDescent="0.4">
      <c r="O2526" s="2" t="str">
        <f>IFERROR(IF($B2526="","",INDEX(所属情報!$E:$E,MATCH($A2526,所属情報!$A:$A,0))),"")</f>
        <v/>
      </c>
      <c r="P2526" s="2" t="str">
        <f t="shared" si="117"/>
        <v/>
      </c>
      <c r="Q2526" s="2" t="str">
        <f t="shared" si="118"/>
        <v/>
      </c>
      <c r="R2526" s="2" t="str">
        <f t="shared" si="119"/>
        <v/>
      </c>
      <c r="S2526" s="2" t="str">
        <f>IFERROR(IF($F2526="","",INDEX(リスト!$C:$C,MATCH($F2526,リスト!$B:$B,0))),"")</f>
        <v/>
      </c>
      <c r="T2526" s="2" t="str">
        <f>IFERROR(IF($K2526="","",INDEX(リスト!$F:$F,MATCH($K2526,リスト!$E:$E,0))),"")</f>
        <v/>
      </c>
      <c r="U2526" s="2" t="str">
        <f>IF($B2526="","",RIGHT($G2526*1000+200+COUNTIF($G$2:$G2526,$G2526),9))</f>
        <v/>
      </c>
      <c r="V2526" s="2" t="str">
        <f>IF(OR($B2526="",設定!$I$15="",設定!$I$15="独立"),"",IF($M2526="","　－　",IF($L2526="",IF(設定!$I$15="所・名","　－　・"&amp;$M2526,IF(設定!$I$15="所/名","　－　 / "&amp;$M2526,IF(設定!$I$15="(所)名","(　－　) "&amp;$M2526,IF(設定!$I$15="名・所",$M2526&amp;"・　－　",IF(設定!$I$15="名/所",$M2526&amp;" / 　－　",IF(設定!$I$15="名(所)",$M2526&amp;"(　－　)")))))),IF(設定!$I$15="所・名",INDEX(リスト!$S$2:$S$48,MATCH($L2526,リスト!$R$2:$R$48,0))&amp;"・"&amp;$M2526,IF(設定!$I$15="所/名",INDEX(リスト!$S$2:$S$48,MATCH($L2526,リスト!$R$2:$R$48,0))&amp;" / "&amp;$M2526,IF(設定!$I$15="(所)名","("&amp;INDEX(リスト!$S$2:$S$48,MATCH($L2526,リスト!$R$2:$R$48,0))&amp;") "&amp;$M2526,IF(設定!$I$15="名・所",$M2526&amp;"・"&amp;INDEX(リスト!$S$2:$S$48,MATCH($L2526,リスト!$R$2:$R$48,0)),IF(設定!$I$15="名/所",$M2526&amp;" / "&amp;INDEX(リスト!$S$2:$S$48,MATCH($L2526,リスト!$R$2:$R$48,0)),IF(設定!$I$15="名(所)",$M2526&amp;" ("&amp;INDEX(リスト!$S$2:$S$48,MATCH($L2526,リスト!$R$2:$R$48,0))&amp;")")))))))))</f>
        <v/>
      </c>
    </row>
    <row r="2527" spans="15:22" x14ac:dyDescent="0.4">
      <c r="O2527" s="2" t="str">
        <f>IFERROR(IF($B2527="","",INDEX(所属情報!$E:$E,MATCH($A2527,所属情報!$A:$A,0))),"")</f>
        <v/>
      </c>
      <c r="P2527" s="2" t="str">
        <f t="shared" si="117"/>
        <v/>
      </c>
      <c r="Q2527" s="2" t="str">
        <f t="shared" si="118"/>
        <v/>
      </c>
      <c r="R2527" s="2" t="str">
        <f t="shared" si="119"/>
        <v/>
      </c>
      <c r="S2527" s="2" t="str">
        <f>IFERROR(IF($F2527="","",INDEX(リスト!$C:$C,MATCH($F2527,リスト!$B:$B,0))),"")</f>
        <v/>
      </c>
      <c r="T2527" s="2" t="str">
        <f>IFERROR(IF($K2527="","",INDEX(リスト!$F:$F,MATCH($K2527,リスト!$E:$E,0))),"")</f>
        <v/>
      </c>
      <c r="U2527" s="2" t="str">
        <f>IF($B2527="","",RIGHT($G2527*1000+200+COUNTIF($G$2:$G2527,$G2527),9))</f>
        <v/>
      </c>
      <c r="V2527" s="2" t="str">
        <f>IF(OR($B2527="",設定!$I$15="",設定!$I$15="独立"),"",IF($M2527="","　－　",IF($L2527="",IF(設定!$I$15="所・名","　－　・"&amp;$M2527,IF(設定!$I$15="所/名","　－　 / "&amp;$M2527,IF(設定!$I$15="(所)名","(　－　) "&amp;$M2527,IF(設定!$I$15="名・所",$M2527&amp;"・　－　",IF(設定!$I$15="名/所",$M2527&amp;" / 　－　",IF(設定!$I$15="名(所)",$M2527&amp;"(　－　)")))))),IF(設定!$I$15="所・名",INDEX(リスト!$S$2:$S$48,MATCH($L2527,リスト!$R$2:$R$48,0))&amp;"・"&amp;$M2527,IF(設定!$I$15="所/名",INDEX(リスト!$S$2:$S$48,MATCH($L2527,リスト!$R$2:$R$48,0))&amp;" / "&amp;$M2527,IF(設定!$I$15="(所)名","("&amp;INDEX(リスト!$S$2:$S$48,MATCH($L2527,リスト!$R$2:$R$48,0))&amp;") "&amp;$M2527,IF(設定!$I$15="名・所",$M2527&amp;"・"&amp;INDEX(リスト!$S$2:$S$48,MATCH($L2527,リスト!$R$2:$R$48,0)),IF(設定!$I$15="名/所",$M2527&amp;" / "&amp;INDEX(リスト!$S$2:$S$48,MATCH($L2527,リスト!$R$2:$R$48,0)),IF(設定!$I$15="名(所)",$M2527&amp;" ("&amp;INDEX(リスト!$S$2:$S$48,MATCH($L2527,リスト!$R$2:$R$48,0))&amp;")")))))))))</f>
        <v/>
      </c>
    </row>
    <row r="2528" spans="15:22" x14ac:dyDescent="0.4">
      <c r="O2528" s="2" t="str">
        <f>IFERROR(IF($B2528="","",INDEX(所属情報!$E:$E,MATCH($A2528,所属情報!$A:$A,0))),"")</f>
        <v/>
      </c>
      <c r="P2528" s="2" t="str">
        <f t="shared" si="117"/>
        <v/>
      </c>
      <c r="Q2528" s="2" t="str">
        <f t="shared" si="118"/>
        <v/>
      </c>
      <c r="R2528" s="2" t="str">
        <f t="shared" si="119"/>
        <v/>
      </c>
      <c r="S2528" s="2" t="str">
        <f>IFERROR(IF($F2528="","",INDEX(リスト!$C:$C,MATCH($F2528,リスト!$B:$B,0))),"")</f>
        <v/>
      </c>
      <c r="T2528" s="2" t="str">
        <f>IFERROR(IF($K2528="","",INDEX(リスト!$F:$F,MATCH($K2528,リスト!$E:$E,0))),"")</f>
        <v/>
      </c>
      <c r="U2528" s="2" t="str">
        <f>IF($B2528="","",RIGHT($G2528*1000+200+COUNTIF($G$2:$G2528,$G2528),9))</f>
        <v/>
      </c>
      <c r="V2528" s="2" t="str">
        <f>IF(OR($B2528="",設定!$I$15="",設定!$I$15="独立"),"",IF($M2528="","　－　",IF($L2528="",IF(設定!$I$15="所・名","　－　・"&amp;$M2528,IF(設定!$I$15="所/名","　－　 / "&amp;$M2528,IF(設定!$I$15="(所)名","(　－　) "&amp;$M2528,IF(設定!$I$15="名・所",$M2528&amp;"・　－　",IF(設定!$I$15="名/所",$M2528&amp;" / 　－　",IF(設定!$I$15="名(所)",$M2528&amp;"(　－　)")))))),IF(設定!$I$15="所・名",INDEX(リスト!$S$2:$S$48,MATCH($L2528,リスト!$R$2:$R$48,0))&amp;"・"&amp;$M2528,IF(設定!$I$15="所/名",INDEX(リスト!$S$2:$S$48,MATCH($L2528,リスト!$R$2:$R$48,0))&amp;" / "&amp;$M2528,IF(設定!$I$15="(所)名","("&amp;INDEX(リスト!$S$2:$S$48,MATCH($L2528,リスト!$R$2:$R$48,0))&amp;") "&amp;$M2528,IF(設定!$I$15="名・所",$M2528&amp;"・"&amp;INDEX(リスト!$S$2:$S$48,MATCH($L2528,リスト!$R$2:$R$48,0)),IF(設定!$I$15="名/所",$M2528&amp;" / "&amp;INDEX(リスト!$S$2:$S$48,MATCH($L2528,リスト!$R$2:$R$48,0)),IF(設定!$I$15="名(所)",$M2528&amp;" ("&amp;INDEX(リスト!$S$2:$S$48,MATCH($L2528,リスト!$R$2:$R$48,0))&amp;")")))))))))</f>
        <v/>
      </c>
    </row>
    <row r="2529" spans="15:22" x14ac:dyDescent="0.4">
      <c r="O2529" s="2" t="str">
        <f>IFERROR(IF($B2529="","",INDEX(所属情報!$E:$E,MATCH($A2529,所属情報!$A:$A,0))),"")</f>
        <v/>
      </c>
      <c r="P2529" s="2" t="str">
        <f t="shared" si="117"/>
        <v/>
      </c>
      <c r="Q2529" s="2" t="str">
        <f t="shared" si="118"/>
        <v/>
      </c>
      <c r="R2529" s="2" t="str">
        <f t="shared" si="119"/>
        <v/>
      </c>
      <c r="S2529" s="2" t="str">
        <f>IFERROR(IF($F2529="","",INDEX(リスト!$C:$C,MATCH($F2529,リスト!$B:$B,0))),"")</f>
        <v/>
      </c>
      <c r="T2529" s="2" t="str">
        <f>IFERROR(IF($K2529="","",INDEX(リスト!$F:$F,MATCH($K2529,リスト!$E:$E,0))),"")</f>
        <v/>
      </c>
      <c r="U2529" s="2" t="str">
        <f>IF($B2529="","",RIGHT($G2529*1000+200+COUNTIF($G$2:$G2529,$G2529),9))</f>
        <v/>
      </c>
      <c r="V2529" s="2" t="str">
        <f>IF(OR($B2529="",設定!$I$15="",設定!$I$15="独立"),"",IF($M2529="","　－　",IF($L2529="",IF(設定!$I$15="所・名","　－　・"&amp;$M2529,IF(設定!$I$15="所/名","　－　 / "&amp;$M2529,IF(設定!$I$15="(所)名","(　－　) "&amp;$M2529,IF(設定!$I$15="名・所",$M2529&amp;"・　－　",IF(設定!$I$15="名/所",$M2529&amp;" / 　－　",IF(設定!$I$15="名(所)",$M2529&amp;"(　－　)")))))),IF(設定!$I$15="所・名",INDEX(リスト!$S$2:$S$48,MATCH($L2529,リスト!$R$2:$R$48,0))&amp;"・"&amp;$M2529,IF(設定!$I$15="所/名",INDEX(リスト!$S$2:$S$48,MATCH($L2529,リスト!$R$2:$R$48,0))&amp;" / "&amp;$M2529,IF(設定!$I$15="(所)名","("&amp;INDEX(リスト!$S$2:$S$48,MATCH($L2529,リスト!$R$2:$R$48,0))&amp;") "&amp;$M2529,IF(設定!$I$15="名・所",$M2529&amp;"・"&amp;INDEX(リスト!$S$2:$S$48,MATCH($L2529,リスト!$R$2:$R$48,0)),IF(設定!$I$15="名/所",$M2529&amp;" / "&amp;INDEX(リスト!$S$2:$S$48,MATCH($L2529,リスト!$R$2:$R$48,0)),IF(設定!$I$15="名(所)",$M2529&amp;" ("&amp;INDEX(リスト!$S$2:$S$48,MATCH($L2529,リスト!$R$2:$R$48,0))&amp;")")))))))))</f>
        <v/>
      </c>
    </row>
    <row r="2530" spans="15:22" x14ac:dyDescent="0.4">
      <c r="O2530" s="2" t="str">
        <f>IFERROR(IF($B2530="","",INDEX(所属情報!$E:$E,MATCH($A2530,所属情報!$A:$A,0))),"")</f>
        <v/>
      </c>
      <c r="P2530" s="2" t="str">
        <f t="shared" si="117"/>
        <v/>
      </c>
      <c r="Q2530" s="2" t="str">
        <f t="shared" si="118"/>
        <v/>
      </c>
      <c r="R2530" s="2" t="str">
        <f t="shared" si="119"/>
        <v/>
      </c>
      <c r="S2530" s="2" t="str">
        <f>IFERROR(IF($F2530="","",INDEX(リスト!$C:$C,MATCH($F2530,リスト!$B:$B,0))),"")</f>
        <v/>
      </c>
      <c r="T2530" s="2" t="str">
        <f>IFERROR(IF($K2530="","",INDEX(リスト!$F:$F,MATCH($K2530,リスト!$E:$E,0))),"")</f>
        <v/>
      </c>
      <c r="U2530" s="2" t="str">
        <f>IF($B2530="","",RIGHT($G2530*1000+200+COUNTIF($G$2:$G2530,$G2530),9))</f>
        <v/>
      </c>
      <c r="V2530" s="2" t="str">
        <f>IF(OR($B2530="",設定!$I$15="",設定!$I$15="独立"),"",IF($M2530="","　－　",IF($L2530="",IF(設定!$I$15="所・名","　－　・"&amp;$M2530,IF(設定!$I$15="所/名","　－　 / "&amp;$M2530,IF(設定!$I$15="(所)名","(　－　) "&amp;$M2530,IF(設定!$I$15="名・所",$M2530&amp;"・　－　",IF(設定!$I$15="名/所",$M2530&amp;" / 　－　",IF(設定!$I$15="名(所)",$M2530&amp;"(　－　)")))))),IF(設定!$I$15="所・名",INDEX(リスト!$S$2:$S$48,MATCH($L2530,リスト!$R$2:$R$48,0))&amp;"・"&amp;$M2530,IF(設定!$I$15="所/名",INDEX(リスト!$S$2:$S$48,MATCH($L2530,リスト!$R$2:$R$48,0))&amp;" / "&amp;$M2530,IF(設定!$I$15="(所)名","("&amp;INDEX(リスト!$S$2:$S$48,MATCH($L2530,リスト!$R$2:$R$48,0))&amp;") "&amp;$M2530,IF(設定!$I$15="名・所",$M2530&amp;"・"&amp;INDEX(リスト!$S$2:$S$48,MATCH($L2530,リスト!$R$2:$R$48,0)),IF(設定!$I$15="名/所",$M2530&amp;" / "&amp;INDEX(リスト!$S$2:$S$48,MATCH($L2530,リスト!$R$2:$R$48,0)),IF(設定!$I$15="名(所)",$M2530&amp;" ("&amp;INDEX(リスト!$S$2:$S$48,MATCH($L2530,リスト!$R$2:$R$48,0))&amp;")")))))))))</f>
        <v/>
      </c>
    </row>
    <row r="2531" spans="15:22" x14ac:dyDescent="0.4">
      <c r="O2531" s="2" t="str">
        <f>IFERROR(IF($B2531="","",INDEX(所属情報!$E:$E,MATCH($A2531,所属情報!$A:$A,0))),"")</f>
        <v/>
      </c>
      <c r="P2531" s="2" t="str">
        <f t="shared" si="117"/>
        <v/>
      </c>
      <c r="Q2531" s="2" t="str">
        <f t="shared" si="118"/>
        <v/>
      </c>
      <c r="R2531" s="2" t="str">
        <f t="shared" si="119"/>
        <v/>
      </c>
      <c r="S2531" s="2" t="str">
        <f>IFERROR(IF($F2531="","",INDEX(リスト!$C:$C,MATCH($F2531,リスト!$B:$B,0))),"")</f>
        <v/>
      </c>
      <c r="T2531" s="2" t="str">
        <f>IFERROR(IF($K2531="","",INDEX(リスト!$F:$F,MATCH($K2531,リスト!$E:$E,0))),"")</f>
        <v/>
      </c>
      <c r="U2531" s="2" t="str">
        <f>IF($B2531="","",RIGHT($G2531*1000+200+COUNTIF($G$2:$G2531,$G2531),9))</f>
        <v/>
      </c>
      <c r="V2531" s="2" t="str">
        <f>IF(OR($B2531="",設定!$I$15="",設定!$I$15="独立"),"",IF($M2531="","　－　",IF($L2531="",IF(設定!$I$15="所・名","　－　・"&amp;$M2531,IF(設定!$I$15="所/名","　－　 / "&amp;$M2531,IF(設定!$I$15="(所)名","(　－　) "&amp;$M2531,IF(設定!$I$15="名・所",$M2531&amp;"・　－　",IF(設定!$I$15="名/所",$M2531&amp;" / 　－　",IF(設定!$I$15="名(所)",$M2531&amp;"(　－　)")))))),IF(設定!$I$15="所・名",INDEX(リスト!$S$2:$S$48,MATCH($L2531,リスト!$R$2:$R$48,0))&amp;"・"&amp;$M2531,IF(設定!$I$15="所/名",INDEX(リスト!$S$2:$S$48,MATCH($L2531,リスト!$R$2:$R$48,0))&amp;" / "&amp;$M2531,IF(設定!$I$15="(所)名","("&amp;INDEX(リスト!$S$2:$S$48,MATCH($L2531,リスト!$R$2:$R$48,0))&amp;") "&amp;$M2531,IF(設定!$I$15="名・所",$M2531&amp;"・"&amp;INDEX(リスト!$S$2:$S$48,MATCH($L2531,リスト!$R$2:$R$48,0)),IF(設定!$I$15="名/所",$M2531&amp;" / "&amp;INDEX(リスト!$S$2:$S$48,MATCH($L2531,リスト!$R$2:$R$48,0)),IF(設定!$I$15="名(所)",$M2531&amp;" ("&amp;INDEX(リスト!$S$2:$S$48,MATCH($L2531,リスト!$R$2:$R$48,0))&amp;")")))))))))</f>
        <v/>
      </c>
    </row>
    <row r="2532" spans="15:22" x14ac:dyDescent="0.4">
      <c r="O2532" s="2" t="str">
        <f>IFERROR(IF($B2532="","",INDEX(所属情報!$E:$E,MATCH($A2532,所属情報!$A:$A,0))),"")</f>
        <v/>
      </c>
      <c r="P2532" s="2" t="str">
        <f t="shared" si="117"/>
        <v/>
      </c>
      <c r="Q2532" s="2" t="str">
        <f t="shared" si="118"/>
        <v/>
      </c>
      <c r="R2532" s="2" t="str">
        <f t="shared" si="119"/>
        <v/>
      </c>
      <c r="S2532" s="2" t="str">
        <f>IFERROR(IF($F2532="","",INDEX(リスト!$C:$C,MATCH($F2532,リスト!$B:$B,0))),"")</f>
        <v/>
      </c>
      <c r="T2532" s="2" t="str">
        <f>IFERROR(IF($K2532="","",INDEX(リスト!$F:$F,MATCH($K2532,リスト!$E:$E,0))),"")</f>
        <v/>
      </c>
      <c r="U2532" s="2" t="str">
        <f>IF($B2532="","",RIGHT($G2532*1000+200+COUNTIF($G$2:$G2532,$G2532),9))</f>
        <v/>
      </c>
      <c r="V2532" s="2" t="str">
        <f>IF(OR($B2532="",設定!$I$15="",設定!$I$15="独立"),"",IF($M2532="","　－　",IF($L2532="",IF(設定!$I$15="所・名","　－　・"&amp;$M2532,IF(設定!$I$15="所/名","　－　 / "&amp;$M2532,IF(設定!$I$15="(所)名","(　－　) "&amp;$M2532,IF(設定!$I$15="名・所",$M2532&amp;"・　－　",IF(設定!$I$15="名/所",$M2532&amp;" / 　－　",IF(設定!$I$15="名(所)",$M2532&amp;"(　－　)")))))),IF(設定!$I$15="所・名",INDEX(リスト!$S$2:$S$48,MATCH($L2532,リスト!$R$2:$R$48,0))&amp;"・"&amp;$M2532,IF(設定!$I$15="所/名",INDEX(リスト!$S$2:$S$48,MATCH($L2532,リスト!$R$2:$R$48,0))&amp;" / "&amp;$M2532,IF(設定!$I$15="(所)名","("&amp;INDEX(リスト!$S$2:$S$48,MATCH($L2532,リスト!$R$2:$R$48,0))&amp;") "&amp;$M2532,IF(設定!$I$15="名・所",$M2532&amp;"・"&amp;INDEX(リスト!$S$2:$S$48,MATCH($L2532,リスト!$R$2:$R$48,0)),IF(設定!$I$15="名/所",$M2532&amp;" / "&amp;INDEX(リスト!$S$2:$S$48,MATCH($L2532,リスト!$R$2:$R$48,0)),IF(設定!$I$15="名(所)",$M2532&amp;" ("&amp;INDEX(リスト!$S$2:$S$48,MATCH($L2532,リスト!$R$2:$R$48,0))&amp;")")))))))))</f>
        <v/>
      </c>
    </row>
    <row r="2533" spans="15:22" x14ac:dyDescent="0.4">
      <c r="O2533" s="2" t="str">
        <f>IFERROR(IF($B2533="","",INDEX(所属情報!$E:$E,MATCH($A2533,所属情報!$A:$A,0))),"")</f>
        <v/>
      </c>
      <c r="P2533" s="2" t="str">
        <f t="shared" si="117"/>
        <v/>
      </c>
      <c r="Q2533" s="2" t="str">
        <f t="shared" si="118"/>
        <v/>
      </c>
      <c r="R2533" s="2" t="str">
        <f t="shared" si="119"/>
        <v/>
      </c>
      <c r="S2533" s="2" t="str">
        <f>IFERROR(IF($F2533="","",INDEX(リスト!$C:$C,MATCH($F2533,リスト!$B:$B,0))),"")</f>
        <v/>
      </c>
      <c r="T2533" s="2" t="str">
        <f>IFERROR(IF($K2533="","",INDEX(リスト!$F:$F,MATCH($K2533,リスト!$E:$E,0))),"")</f>
        <v/>
      </c>
      <c r="U2533" s="2" t="str">
        <f>IF($B2533="","",RIGHT($G2533*1000+200+COUNTIF($G$2:$G2533,$G2533),9))</f>
        <v/>
      </c>
      <c r="V2533" s="2" t="str">
        <f>IF(OR($B2533="",設定!$I$15="",設定!$I$15="独立"),"",IF($M2533="","　－　",IF($L2533="",IF(設定!$I$15="所・名","　－　・"&amp;$M2533,IF(設定!$I$15="所/名","　－　 / "&amp;$M2533,IF(設定!$I$15="(所)名","(　－　) "&amp;$M2533,IF(設定!$I$15="名・所",$M2533&amp;"・　－　",IF(設定!$I$15="名/所",$M2533&amp;" / 　－　",IF(設定!$I$15="名(所)",$M2533&amp;"(　－　)")))))),IF(設定!$I$15="所・名",INDEX(リスト!$S$2:$S$48,MATCH($L2533,リスト!$R$2:$R$48,0))&amp;"・"&amp;$M2533,IF(設定!$I$15="所/名",INDEX(リスト!$S$2:$S$48,MATCH($L2533,リスト!$R$2:$R$48,0))&amp;" / "&amp;$M2533,IF(設定!$I$15="(所)名","("&amp;INDEX(リスト!$S$2:$S$48,MATCH($L2533,リスト!$R$2:$R$48,0))&amp;") "&amp;$M2533,IF(設定!$I$15="名・所",$M2533&amp;"・"&amp;INDEX(リスト!$S$2:$S$48,MATCH($L2533,リスト!$R$2:$R$48,0)),IF(設定!$I$15="名/所",$M2533&amp;" / "&amp;INDEX(リスト!$S$2:$S$48,MATCH($L2533,リスト!$R$2:$R$48,0)),IF(設定!$I$15="名(所)",$M2533&amp;" ("&amp;INDEX(リスト!$S$2:$S$48,MATCH($L2533,リスト!$R$2:$R$48,0))&amp;")")))))))))</f>
        <v/>
      </c>
    </row>
    <row r="2534" spans="15:22" x14ac:dyDescent="0.4">
      <c r="O2534" s="2" t="str">
        <f>IFERROR(IF($B2534="","",INDEX(所属情報!$E:$E,MATCH($A2534,所属情報!$A:$A,0))),"")</f>
        <v/>
      </c>
      <c r="P2534" s="2" t="str">
        <f t="shared" si="117"/>
        <v/>
      </c>
      <c r="Q2534" s="2" t="str">
        <f t="shared" si="118"/>
        <v/>
      </c>
      <c r="R2534" s="2" t="str">
        <f t="shared" si="119"/>
        <v/>
      </c>
      <c r="S2534" s="2" t="str">
        <f>IFERROR(IF($F2534="","",INDEX(リスト!$C:$C,MATCH($F2534,リスト!$B:$B,0))),"")</f>
        <v/>
      </c>
      <c r="T2534" s="2" t="str">
        <f>IFERROR(IF($K2534="","",INDEX(リスト!$F:$F,MATCH($K2534,リスト!$E:$E,0))),"")</f>
        <v/>
      </c>
      <c r="U2534" s="2" t="str">
        <f>IF($B2534="","",RIGHT($G2534*1000+200+COUNTIF($G$2:$G2534,$G2534),9))</f>
        <v/>
      </c>
      <c r="V2534" s="2" t="str">
        <f>IF(OR($B2534="",設定!$I$15="",設定!$I$15="独立"),"",IF($M2534="","　－　",IF($L2534="",IF(設定!$I$15="所・名","　－　・"&amp;$M2534,IF(設定!$I$15="所/名","　－　 / "&amp;$M2534,IF(設定!$I$15="(所)名","(　－　) "&amp;$M2534,IF(設定!$I$15="名・所",$M2534&amp;"・　－　",IF(設定!$I$15="名/所",$M2534&amp;" / 　－　",IF(設定!$I$15="名(所)",$M2534&amp;"(　－　)")))))),IF(設定!$I$15="所・名",INDEX(リスト!$S$2:$S$48,MATCH($L2534,リスト!$R$2:$R$48,0))&amp;"・"&amp;$M2534,IF(設定!$I$15="所/名",INDEX(リスト!$S$2:$S$48,MATCH($L2534,リスト!$R$2:$R$48,0))&amp;" / "&amp;$M2534,IF(設定!$I$15="(所)名","("&amp;INDEX(リスト!$S$2:$S$48,MATCH($L2534,リスト!$R$2:$R$48,0))&amp;") "&amp;$M2534,IF(設定!$I$15="名・所",$M2534&amp;"・"&amp;INDEX(リスト!$S$2:$S$48,MATCH($L2534,リスト!$R$2:$R$48,0)),IF(設定!$I$15="名/所",$M2534&amp;" / "&amp;INDEX(リスト!$S$2:$S$48,MATCH($L2534,リスト!$R$2:$R$48,0)),IF(設定!$I$15="名(所)",$M2534&amp;" ("&amp;INDEX(リスト!$S$2:$S$48,MATCH($L2534,リスト!$R$2:$R$48,0))&amp;")")))))))))</f>
        <v/>
      </c>
    </row>
    <row r="2535" spans="15:22" x14ac:dyDescent="0.4">
      <c r="O2535" s="2" t="str">
        <f>IFERROR(IF($B2535="","",INDEX(所属情報!$E:$E,MATCH($A2535,所属情報!$A:$A,0))),"")</f>
        <v/>
      </c>
      <c r="P2535" s="2" t="str">
        <f t="shared" si="117"/>
        <v/>
      </c>
      <c r="Q2535" s="2" t="str">
        <f t="shared" si="118"/>
        <v/>
      </c>
      <c r="R2535" s="2" t="str">
        <f t="shared" si="119"/>
        <v/>
      </c>
      <c r="S2535" s="2" t="str">
        <f>IFERROR(IF($F2535="","",INDEX(リスト!$C:$C,MATCH($F2535,リスト!$B:$B,0))),"")</f>
        <v/>
      </c>
      <c r="T2535" s="2" t="str">
        <f>IFERROR(IF($K2535="","",INDEX(リスト!$F:$F,MATCH($K2535,リスト!$E:$E,0))),"")</f>
        <v/>
      </c>
      <c r="U2535" s="2" t="str">
        <f>IF($B2535="","",RIGHT($G2535*1000+200+COUNTIF($G$2:$G2535,$G2535),9))</f>
        <v/>
      </c>
      <c r="V2535" s="2" t="str">
        <f>IF(OR($B2535="",設定!$I$15="",設定!$I$15="独立"),"",IF($M2535="","　－　",IF($L2535="",IF(設定!$I$15="所・名","　－　・"&amp;$M2535,IF(設定!$I$15="所/名","　－　 / "&amp;$M2535,IF(設定!$I$15="(所)名","(　－　) "&amp;$M2535,IF(設定!$I$15="名・所",$M2535&amp;"・　－　",IF(設定!$I$15="名/所",$M2535&amp;" / 　－　",IF(設定!$I$15="名(所)",$M2535&amp;"(　－　)")))))),IF(設定!$I$15="所・名",INDEX(リスト!$S$2:$S$48,MATCH($L2535,リスト!$R$2:$R$48,0))&amp;"・"&amp;$M2535,IF(設定!$I$15="所/名",INDEX(リスト!$S$2:$S$48,MATCH($L2535,リスト!$R$2:$R$48,0))&amp;" / "&amp;$M2535,IF(設定!$I$15="(所)名","("&amp;INDEX(リスト!$S$2:$S$48,MATCH($L2535,リスト!$R$2:$R$48,0))&amp;") "&amp;$M2535,IF(設定!$I$15="名・所",$M2535&amp;"・"&amp;INDEX(リスト!$S$2:$S$48,MATCH($L2535,リスト!$R$2:$R$48,0)),IF(設定!$I$15="名/所",$M2535&amp;" / "&amp;INDEX(リスト!$S$2:$S$48,MATCH($L2535,リスト!$R$2:$R$48,0)),IF(設定!$I$15="名(所)",$M2535&amp;" ("&amp;INDEX(リスト!$S$2:$S$48,MATCH($L2535,リスト!$R$2:$R$48,0))&amp;")")))))))))</f>
        <v/>
      </c>
    </row>
    <row r="2536" spans="15:22" x14ac:dyDescent="0.4">
      <c r="O2536" s="2" t="str">
        <f>IFERROR(IF($B2536="","",INDEX(所属情報!$E:$E,MATCH($A2536,所属情報!$A:$A,0))),"")</f>
        <v/>
      </c>
      <c r="P2536" s="2" t="str">
        <f t="shared" si="117"/>
        <v/>
      </c>
      <c r="Q2536" s="2" t="str">
        <f t="shared" si="118"/>
        <v/>
      </c>
      <c r="R2536" s="2" t="str">
        <f t="shared" si="119"/>
        <v/>
      </c>
      <c r="S2536" s="2" t="str">
        <f>IFERROR(IF($F2536="","",INDEX(リスト!$C:$C,MATCH($F2536,リスト!$B:$B,0))),"")</f>
        <v/>
      </c>
      <c r="T2536" s="2" t="str">
        <f>IFERROR(IF($K2536="","",INDEX(リスト!$F:$F,MATCH($K2536,リスト!$E:$E,0))),"")</f>
        <v/>
      </c>
      <c r="U2536" s="2" t="str">
        <f>IF($B2536="","",RIGHT($G2536*1000+200+COUNTIF($G$2:$G2536,$G2536),9))</f>
        <v/>
      </c>
      <c r="V2536" s="2" t="str">
        <f>IF(OR($B2536="",設定!$I$15="",設定!$I$15="独立"),"",IF($M2536="","　－　",IF($L2536="",IF(設定!$I$15="所・名","　－　・"&amp;$M2536,IF(設定!$I$15="所/名","　－　 / "&amp;$M2536,IF(設定!$I$15="(所)名","(　－　) "&amp;$M2536,IF(設定!$I$15="名・所",$M2536&amp;"・　－　",IF(設定!$I$15="名/所",$M2536&amp;" / 　－　",IF(設定!$I$15="名(所)",$M2536&amp;"(　－　)")))))),IF(設定!$I$15="所・名",INDEX(リスト!$S$2:$S$48,MATCH($L2536,リスト!$R$2:$R$48,0))&amp;"・"&amp;$M2536,IF(設定!$I$15="所/名",INDEX(リスト!$S$2:$S$48,MATCH($L2536,リスト!$R$2:$R$48,0))&amp;" / "&amp;$M2536,IF(設定!$I$15="(所)名","("&amp;INDEX(リスト!$S$2:$S$48,MATCH($L2536,リスト!$R$2:$R$48,0))&amp;") "&amp;$M2536,IF(設定!$I$15="名・所",$M2536&amp;"・"&amp;INDEX(リスト!$S$2:$S$48,MATCH($L2536,リスト!$R$2:$R$48,0)),IF(設定!$I$15="名/所",$M2536&amp;" / "&amp;INDEX(リスト!$S$2:$S$48,MATCH($L2536,リスト!$R$2:$R$48,0)),IF(設定!$I$15="名(所)",$M2536&amp;" ("&amp;INDEX(リスト!$S$2:$S$48,MATCH($L2536,リスト!$R$2:$R$48,0))&amp;")")))))))))</f>
        <v/>
      </c>
    </row>
    <row r="2537" spans="15:22" x14ac:dyDescent="0.4">
      <c r="O2537" s="2" t="str">
        <f>IFERROR(IF($B2537="","",INDEX(所属情報!$E:$E,MATCH($A2537,所属情報!$A:$A,0))),"")</f>
        <v/>
      </c>
      <c r="P2537" s="2" t="str">
        <f t="shared" si="117"/>
        <v/>
      </c>
      <c r="Q2537" s="2" t="str">
        <f t="shared" si="118"/>
        <v/>
      </c>
      <c r="R2537" s="2" t="str">
        <f t="shared" si="119"/>
        <v/>
      </c>
      <c r="S2537" s="2" t="str">
        <f>IFERROR(IF($F2537="","",INDEX(リスト!$C:$C,MATCH($F2537,リスト!$B:$B,0))),"")</f>
        <v/>
      </c>
      <c r="T2537" s="2" t="str">
        <f>IFERROR(IF($K2537="","",INDEX(リスト!$F:$F,MATCH($K2537,リスト!$E:$E,0))),"")</f>
        <v/>
      </c>
      <c r="U2537" s="2" t="str">
        <f>IF($B2537="","",RIGHT($G2537*1000+200+COUNTIF($G$2:$G2537,$G2537),9))</f>
        <v/>
      </c>
      <c r="V2537" s="2" t="str">
        <f>IF(OR($B2537="",設定!$I$15="",設定!$I$15="独立"),"",IF($M2537="","　－　",IF($L2537="",IF(設定!$I$15="所・名","　－　・"&amp;$M2537,IF(設定!$I$15="所/名","　－　 / "&amp;$M2537,IF(設定!$I$15="(所)名","(　－　) "&amp;$M2537,IF(設定!$I$15="名・所",$M2537&amp;"・　－　",IF(設定!$I$15="名/所",$M2537&amp;" / 　－　",IF(設定!$I$15="名(所)",$M2537&amp;"(　－　)")))))),IF(設定!$I$15="所・名",INDEX(リスト!$S$2:$S$48,MATCH($L2537,リスト!$R$2:$R$48,0))&amp;"・"&amp;$M2537,IF(設定!$I$15="所/名",INDEX(リスト!$S$2:$S$48,MATCH($L2537,リスト!$R$2:$R$48,0))&amp;" / "&amp;$M2537,IF(設定!$I$15="(所)名","("&amp;INDEX(リスト!$S$2:$S$48,MATCH($L2537,リスト!$R$2:$R$48,0))&amp;") "&amp;$M2537,IF(設定!$I$15="名・所",$M2537&amp;"・"&amp;INDEX(リスト!$S$2:$S$48,MATCH($L2537,リスト!$R$2:$R$48,0)),IF(設定!$I$15="名/所",$M2537&amp;" / "&amp;INDEX(リスト!$S$2:$S$48,MATCH($L2537,リスト!$R$2:$R$48,0)),IF(設定!$I$15="名(所)",$M2537&amp;" ("&amp;INDEX(リスト!$S$2:$S$48,MATCH($L2537,リスト!$R$2:$R$48,0))&amp;")")))))))))</f>
        <v/>
      </c>
    </row>
    <row r="2538" spans="15:22" x14ac:dyDescent="0.4">
      <c r="O2538" s="2" t="str">
        <f>IFERROR(IF($B2538="","",INDEX(所属情報!$E:$E,MATCH($A2538,所属情報!$A:$A,0))),"")</f>
        <v/>
      </c>
      <c r="P2538" s="2" t="str">
        <f t="shared" si="117"/>
        <v/>
      </c>
      <c r="Q2538" s="2" t="str">
        <f t="shared" si="118"/>
        <v/>
      </c>
      <c r="R2538" s="2" t="str">
        <f t="shared" si="119"/>
        <v/>
      </c>
      <c r="S2538" s="2" t="str">
        <f>IFERROR(IF($F2538="","",INDEX(リスト!$C:$C,MATCH($F2538,リスト!$B:$B,0))),"")</f>
        <v/>
      </c>
      <c r="T2538" s="2" t="str">
        <f>IFERROR(IF($K2538="","",INDEX(リスト!$F:$F,MATCH($K2538,リスト!$E:$E,0))),"")</f>
        <v/>
      </c>
      <c r="U2538" s="2" t="str">
        <f>IF($B2538="","",RIGHT($G2538*1000+200+COUNTIF($G$2:$G2538,$G2538),9))</f>
        <v/>
      </c>
      <c r="V2538" s="2" t="str">
        <f>IF(OR($B2538="",設定!$I$15="",設定!$I$15="独立"),"",IF($M2538="","　－　",IF($L2538="",IF(設定!$I$15="所・名","　－　・"&amp;$M2538,IF(設定!$I$15="所/名","　－　 / "&amp;$M2538,IF(設定!$I$15="(所)名","(　－　) "&amp;$M2538,IF(設定!$I$15="名・所",$M2538&amp;"・　－　",IF(設定!$I$15="名/所",$M2538&amp;" / 　－　",IF(設定!$I$15="名(所)",$M2538&amp;"(　－　)")))))),IF(設定!$I$15="所・名",INDEX(リスト!$S$2:$S$48,MATCH($L2538,リスト!$R$2:$R$48,0))&amp;"・"&amp;$M2538,IF(設定!$I$15="所/名",INDEX(リスト!$S$2:$S$48,MATCH($L2538,リスト!$R$2:$R$48,0))&amp;" / "&amp;$M2538,IF(設定!$I$15="(所)名","("&amp;INDEX(リスト!$S$2:$S$48,MATCH($L2538,リスト!$R$2:$R$48,0))&amp;") "&amp;$M2538,IF(設定!$I$15="名・所",$M2538&amp;"・"&amp;INDEX(リスト!$S$2:$S$48,MATCH($L2538,リスト!$R$2:$R$48,0)),IF(設定!$I$15="名/所",$M2538&amp;" / "&amp;INDEX(リスト!$S$2:$S$48,MATCH($L2538,リスト!$R$2:$R$48,0)),IF(設定!$I$15="名(所)",$M2538&amp;" ("&amp;INDEX(リスト!$S$2:$S$48,MATCH($L2538,リスト!$R$2:$R$48,0))&amp;")")))))))))</f>
        <v/>
      </c>
    </row>
    <row r="2539" spans="15:22" x14ac:dyDescent="0.4">
      <c r="O2539" s="2" t="str">
        <f>IFERROR(IF($B2539="","",INDEX(所属情報!$E:$E,MATCH($A2539,所属情報!$A:$A,0))),"")</f>
        <v/>
      </c>
      <c r="P2539" s="2" t="str">
        <f t="shared" si="117"/>
        <v/>
      </c>
      <c r="Q2539" s="2" t="str">
        <f t="shared" si="118"/>
        <v/>
      </c>
      <c r="R2539" s="2" t="str">
        <f t="shared" si="119"/>
        <v/>
      </c>
      <c r="S2539" s="2" t="str">
        <f>IFERROR(IF($F2539="","",INDEX(リスト!$C:$C,MATCH($F2539,リスト!$B:$B,0))),"")</f>
        <v/>
      </c>
      <c r="T2539" s="2" t="str">
        <f>IFERROR(IF($K2539="","",INDEX(リスト!$F:$F,MATCH($K2539,リスト!$E:$E,0))),"")</f>
        <v/>
      </c>
      <c r="U2539" s="2" t="str">
        <f>IF($B2539="","",RIGHT($G2539*1000+200+COUNTIF($G$2:$G2539,$G2539),9))</f>
        <v/>
      </c>
      <c r="V2539" s="2" t="str">
        <f>IF(OR($B2539="",設定!$I$15="",設定!$I$15="独立"),"",IF($M2539="","　－　",IF($L2539="",IF(設定!$I$15="所・名","　－　・"&amp;$M2539,IF(設定!$I$15="所/名","　－　 / "&amp;$M2539,IF(設定!$I$15="(所)名","(　－　) "&amp;$M2539,IF(設定!$I$15="名・所",$M2539&amp;"・　－　",IF(設定!$I$15="名/所",$M2539&amp;" / 　－　",IF(設定!$I$15="名(所)",$M2539&amp;"(　－　)")))))),IF(設定!$I$15="所・名",INDEX(リスト!$S$2:$S$48,MATCH($L2539,リスト!$R$2:$R$48,0))&amp;"・"&amp;$M2539,IF(設定!$I$15="所/名",INDEX(リスト!$S$2:$S$48,MATCH($L2539,リスト!$R$2:$R$48,0))&amp;" / "&amp;$M2539,IF(設定!$I$15="(所)名","("&amp;INDEX(リスト!$S$2:$S$48,MATCH($L2539,リスト!$R$2:$R$48,0))&amp;") "&amp;$M2539,IF(設定!$I$15="名・所",$M2539&amp;"・"&amp;INDEX(リスト!$S$2:$S$48,MATCH($L2539,リスト!$R$2:$R$48,0)),IF(設定!$I$15="名/所",$M2539&amp;" / "&amp;INDEX(リスト!$S$2:$S$48,MATCH($L2539,リスト!$R$2:$R$48,0)),IF(設定!$I$15="名(所)",$M2539&amp;" ("&amp;INDEX(リスト!$S$2:$S$48,MATCH($L2539,リスト!$R$2:$R$48,0))&amp;")")))))))))</f>
        <v/>
      </c>
    </row>
    <row r="2540" spans="15:22" x14ac:dyDescent="0.4">
      <c r="O2540" s="2" t="str">
        <f>IFERROR(IF($B2540="","",INDEX(所属情報!$E:$E,MATCH($A2540,所属情報!$A:$A,0))),"")</f>
        <v/>
      </c>
      <c r="P2540" s="2" t="str">
        <f t="shared" si="117"/>
        <v/>
      </c>
      <c r="Q2540" s="2" t="str">
        <f t="shared" si="118"/>
        <v/>
      </c>
      <c r="R2540" s="2" t="str">
        <f t="shared" si="119"/>
        <v/>
      </c>
      <c r="S2540" s="2" t="str">
        <f>IFERROR(IF($F2540="","",INDEX(リスト!$C:$C,MATCH($F2540,リスト!$B:$B,0))),"")</f>
        <v/>
      </c>
      <c r="T2540" s="2" t="str">
        <f>IFERROR(IF($K2540="","",INDEX(リスト!$F:$F,MATCH($K2540,リスト!$E:$E,0))),"")</f>
        <v/>
      </c>
      <c r="U2540" s="2" t="str">
        <f>IF($B2540="","",RIGHT($G2540*1000+200+COUNTIF($G$2:$G2540,$G2540),9))</f>
        <v/>
      </c>
      <c r="V2540" s="2" t="str">
        <f>IF(OR($B2540="",設定!$I$15="",設定!$I$15="独立"),"",IF($M2540="","　－　",IF($L2540="",IF(設定!$I$15="所・名","　－　・"&amp;$M2540,IF(設定!$I$15="所/名","　－　 / "&amp;$M2540,IF(設定!$I$15="(所)名","(　－　) "&amp;$M2540,IF(設定!$I$15="名・所",$M2540&amp;"・　－　",IF(設定!$I$15="名/所",$M2540&amp;" / 　－　",IF(設定!$I$15="名(所)",$M2540&amp;"(　－　)")))))),IF(設定!$I$15="所・名",INDEX(リスト!$S$2:$S$48,MATCH($L2540,リスト!$R$2:$R$48,0))&amp;"・"&amp;$M2540,IF(設定!$I$15="所/名",INDEX(リスト!$S$2:$S$48,MATCH($L2540,リスト!$R$2:$R$48,0))&amp;" / "&amp;$M2540,IF(設定!$I$15="(所)名","("&amp;INDEX(リスト!$S$2:$S$48,MATCH($L2540,リスト!$R$2:$R$48,0))&amp;") "&amp;$M2540,IF(設定!$I$15="名・所",$M2540&amp;"・"&amp;INDEX(リスト!$S$2:$S$48,MATCH($L2540,リスト!$R$2:$R$48,0)),IF(設定!$I$15="名/所",$M2540&amp;" / "&amp;INDEX(リスト!$S$2:$S$48,MATCH($L2540,リスト!$R$2:$R$48,0)),IF(設定!$I$15="名(所)",$M2540&amp;" ("&amp;INDEX(リスト!$S$2:$S$48,MATCH($L2540,リスト!$R$2:$R$48,0))&amp;")")))))))))</f>
        <v/>
      </c>
    </row>
    <row r="2541" spans="15:22" x14ac:dyDescent="0.4">
      <c r="O2541" s="2" t="str">
        <f>IFERROR(IF($B2541="","",INDEX(所属情報!$E:$E,MATCH($A2541,所属情報!$A:$A,0))),"")</f>
        <v/>
      </c>
      <c r="P2541" s="2" t="str">
        <f t="shared" si="117"/>
        <v/>
      </c>
      <c r="Q2541" s="2" t="str">
        <f t="shared" si="118"/>
        <v/>
      </c>
      <c r="R2541" s="2" t="str">
        <f t="shared" si="119"/>
        <v/>
      </c>
      <c r="S2541" s="2" t="str">
        <f>IFERROR(IF($F2541="","",INDEX(リスト!$C:$C,MATCH($F2541,リスト!$B:$B,0))),"")</f>
        <v/>
      </c>
      <c r="T2541" s="2" t="str">
        <f>IFERROR(IF($K2541="","",INDEX(リスト!$F:$F,MATCH($K2541,リスト!$E:$E,0))),"")</f>
        <v/>
      </c>
      <c r="U2541" s="2" t="str">
        <f>IF($B2541="","",RIGHT($G2541*1000+200+COUNTIF($G$2:$G2541,$G2541),9))</f>
        <v/>
      </c>
      <c r="V2541" s="2" t="str">
        <f>IF(OR($B2541="",設定!$I$15="",設定!$I$15="独立"),"",IF($M2541="","　－　",IF($L2541="",IF(設定!$I$15="所・名","　－　・"&amp;$M2541,IF(設定!$I$15="所/名","　－　 / "&amp;$M2541,IF(設定!$I$15="(所)名","(　－　) "&amp;$M2541,IF(設定!$I$15="名・所",$M2541&amp;"・　－　",IF(設定!$I$15="名/所",$M2541&amp;" / 　－　",IF(設定!$I$15="名(所)",$M2541&amp;"(　－　)")))))),IF(設定!$I$15="所・名",INDEX(リスト!$S$2:$S$48,MATCH($L2541,リスト!$R$2:$R$48,0))&amp;"・"&amp;$M2541,IF(設定!$I$15="所/名",INDEX(リスト!$S$2:$S$48,MATCH($L2541,リスト!$R$2:$R$48,0))&amp;" / "&amp;$M2541,IF(設定!$I$15="(所)名","("&amp;INDEX(リスト!$S$2:$S$48,MATCH($L2541,リスト!$R$2:$R$48,0))&amp;") "&amp;$M2541,IF(設定!$I$15="名・所",$M2541&amp;"・"&amp;INDEX(リスト!$S$2:$S$48,MATCH($L2541,リスト!$R$2:$R$48,0)),IF(設定!$I$15="名/所",$M2541&amp;" / "&amp;INDEX(リスト!$S$2:$S$48,MATCH($L2541,リスト!$R$2:$R$48,0)),IF(設定!$I$15="名(所)",$M2541&amp;" ("&amp;INDEX(リスト!$S$2:$S$48,MATCH($L2541,リスト!$R$2:$R$48,0))&amp;")")))))))))</f>
        <v/>
      </c>
    </row>
    <row r="2542" spans="15:22" x14ac:dyDescent="0.4">
      <c r="O2542" s="2" t="str">
        <f>IFERROR(IF($B2542="","",INDEX(所属情報!$E:$E,MATCH($A2542,所属情報!$A:$A,0))),"")</f>
        <v/>
      </c>
      <c r="P2542" s="2" t="str">
        <f t="shared" si="117"/>
        <v/>
      </c>
      <c r="Q2542" s="2" t="str">
        <f t="shared" si="118"/>
        <v/>
      </c>
      <c r="R2542" s="2" t="str">
        <f t="shared" si="119"/>
        <v/>
      </c>
      <c r="S2542" s="2" t="str">
        <f>IFERROR(IF($F2542="","",INDEX(リスト!$C:$C,MATCH($F2542,リスト!$B:$B,0))),"")</f>
        <v/>
      </c>
      <c r="T2542" s="2" t="str">
        <f>IFERROR(IF($K2542="","",INDEX(リスト!$F:$F,MATCH($K2542,リスト!$E:$E,0))),"")</f>
        <v/>
      </c>
      <c r="U2542" s="2" t="str">
        <f>IF($B2542="","",RIGHT($G2542*1000+200+COUNTIF($G$2:$G2542,$G2542),9))</f>
        <v/>
      </c>
      <c r="V2542" s="2" t="str">
        <f>IF(OR($B2542="",設定!$I$15="",設定!$I$15="独立"),"",IF($M2542="","　－　",IF($L2542="",IF(設定!$I$15="所・名","　－　・"&amp;$M2542,IF(設定!$I$15="所/名","　－　 / "&amp;$M2542,IF(設定!$I$15="(所)名","(　－　) "&amp;$M2542,IF(設定!$I$15="名・所",$M2542&amp;"・　－　",IF(設定!$I$15="名/所",$M2542&amp;" / 　－　",IF(設定!$I$15="名(所)",$M2542&amp;"(　－　)")))))),IF(設定!$I$15="所・名",INDEX(リスト!$S$2:$S$48,MATCH($L2542,リスト!$R$2:$R$48,0))&amp;"・"&amp;$M2542,IF(設定!$I$15="所/名",INDEX(リスト!$S$2:$S$48,MATCH($L2542,リスト!$R$2:$R$48,0))&amp;" / "&amp;$M2542,IF(設定!$I$15="(所)名","("&amp;INDEX(リスト!$S$2:$S$48,MATCH($L2542,リスト!$R$2:$R$48,0))&amp;") "&amp;$M2542,IF(設定!$I$15="名・所",$M2542&amp;"・"&amp;INDEX(リスト!$S$2:$S$48,MATCH($L2542,リスト!$R$2:$R$48,0)),IF(設定!$I$15="名/所",$M2542&amp;" / "&amp;INDEX(リスト!$S$2:$S$48,MATCH($L2542,リスト!$R$2:$R$48,0)),IF(設定!$I$15="名(所)",$M2542&amp;" ("&amp;INDEX(リスト!$S$2:$S$48,MATCH($L2542,リスト!$R$2:$R$48,0))&amp;")")))))))))</f>
        <v/>
      </c>
    </row>
    <row r="2543" spans="15:22" x14ac:dyDescent="0.4">
      <c r="O2543" s="2" t="str">
        <f>IFERROR(IF($B2543="","",INDEX(所属情報!$E:$E,MATCH($A2543,所属情報!$A:$A,0))),"")</f>
        <v/>
      </c>
      <c r="P2543" s="2" t="str">
        <f t="shared" si="117"/>
        <v/>
      </c>
      <c r="Q2543" s="2" t="str">
        <f t="shared" si="118"/>
        <v/>
      </c>
      <c r="R2543" s="2" t="str">
        <f t="shared" si="119"/>
        <v/>
      </c>
      <c r="S2543" s="2" t="str">
        <f>IFERROR(IF($F2543="","",INDEX(リスト!$C:$C,MATCH($F2543,リスト!$B:$B,0))),"")</f>
        <v/>
      </c>
      <c r="T2543" s="2" t="str">
        <f>IFERROR(IF($K2543="","",INDEX(リスト!$F:$F,MATCH($K2543,リスト!$E:$E,0))),"")</f>
        <v/>
      </c>
      <c r="U2543" s="2" t="str">
        <f>IF($B2543="","",RIGHT($G2543*1000+200+COUNTIF($G$2:$G2543,$G2543),9))</f>
        <v/>
      </c>
      <c r="V2543" s="2" t="str">
        <f>IF(OR($B2543="",設定!$I$15="",設定!$I$15="独立"),"",IF($M2543="","　－　",IF($L2543="",IF(設定!$I$15="所・名","　－　・"&amp;$M2543,IF(設定!$I$15="所/名","　－　 / "&amp;$M2543,IF(設定!$I$15="(所)名","(　－　) "&amp;$M2543,IF(設定!$I$15="名・所",$M2543&amp;"・　－　",IF(設定!$I$15="名/所",$M2543&amp;" / 　－　",IF(設定!$I$15="名(所)",$M2543&amp;"(　－　)")))))),IF(設定!$I$15="所・名",INDEX(リスト!$S$2:$S$48,MATCH($L2543,リスト!$R$2:$R$48,0))&amp;"・"&amp;$M2543,IF(設定!$I$15="所/名",INDEX(リスト!$S$2:$S$48,MATCH($L2543,リスト!$R$2:$R$48,0))&amp;" / "&amp;$M2543,IF(設定!$I$15="(所)名","("&amp;INDEX(リスト!$S$2:$S$48,MATCH($L2543,リスト!$R$2:$R$48,0))&amp;") "&amp;$M2543,IF(設定!$I$15="名・所",$M2543&amp;"・"&amp;INDEX(リスト!$S$2:$S$48,MATCH($L2543,リスト!$R$2:$R$48,0)),IF(設定!$I$15="名/所",$M2543&amp;" / "&amp;INDEX(リスト!$S$2:$S$48,MATCH($L2543,リスト!$R$2:$R$48,0)),IF(設定!$I$15="名(所)",$M2543&amp;" ("&amp;INDEX(リスト!$S$2:$S$48,MATCH($L2543,リスト!$R$2:$R$48,0))&amp;")")))))))))</f>
        <v/>
      </c>
    </row>
    <row r="2544" spans="15:22" x14ac:dyDescent="0.4">
      <c r="O2544" s="2" t="str">
        <f>IFERROR(IF($B2544="","",INDEX(所属情報!$E:$E,MATCH($A2544,所属情報!$A:$A,0))),"")</f>
        <v/>
      </c>
      <c r="P2544" s="2" t="str">
        <f t="shared" si="117"/>
        <v/>
      </c>
      <c r="Q2544" s="2" t="str">
        <f t="shared" si="118"/>
        <v/>
      </c>
      <c r="R2544" s="2" t="str">
        <f t="shared" si="119"/>
        <v/>
      </c>
      <c r="S2544" s="2" t="str">
        <f>IFERROR(IF($F2544="","",INDEX(リスト!$C:$C,MATCH($F2544,リスト!$B:$B,0))),"")</f>
        <v/>
      </c>
      <c r="T2544" s="2" t="str">
        <f>IFERROR(IF($K2544="","",INDEX(リスト!$F:$F,MATCH($K2544,リスト!$E:$E,0))),"")</f>
        <v/>
      </c>
      <c r="U2544" s="2" t="str">
        <f>IF($B2544="","",RIGHT($G2544*1000+200+COUNTIF($G$2:$G2544,$G2544),9))</f>
        <v/>
      </c>
      <c r="V2544" s="2" t="str">
        <f>IF(OR($B2544="",設定!$I$15="",設定!$I$15="独立"),"",IF($M2544="","　－　",IF($L2544="",IF(設定!$I$15="所・名","　－　・"&amp;$M2544,IF(設定!$I$15="所/名","　－　 / "&amp;$M2544,IF(設定!$I$15="(所)名","(　－　) "&amp;$M2544,IF(設定!$I$15="名・所",$M2544&amp;"・　－　",IF(設定!$I$15="名/所",$M2544&amp;" / 　－　",IF(設定!$I$15="名(所)",$M2544&amp;"(　－　)")))))),IF(設定!$I$15="所・名",INDEX(リスト!$S$2:$S$48,MATCH($L2544,リスト!$R$2:$R$48,0))&amp;"・"&amp;$M2544,IF(設定!$I$15="所/名",INDEX(リスト!$S$2:$S$48,MATCH($L2544,リスト!$R$2:$R$48,0))&amp;" / "&amp;$M2544,IF(設定!$I$15="(所)名","("&amp;INDEX(リスト!$S$2:$S$48,MATCH($L2544,リスト!$R$2:$R$48,0))&amp;") "&amp;$M2544,IF(設定!$I$15="名・所",$M2544&amp;"・"&amp;INDEX(リスト!$S$2:$S$48,MATCH($L2544,リスト!$R$2:$R$48,0)),IF(設定!$I$15="名/所",$M2544&amp;" / "&amp;INDEX(リスト!$S$2:$S$48,MATCH($L2544,リスト!$R$2:$R$48,0)),IF(設定!$I$15="名(所)",$M2544&amp;" ("&amp;INDEX(リスト!$S$2:$S$48,MATCH($L2544,リスト!$R$2:$R$48,0))&amp;")")))))))))</f>
        <v/>
      </c>
    </row>
    <row r="2545" spans="15:22" x14ac:dyDescent="0.4">
      <c r="O2545" s="2" t="str">
        <f>IFERROR(IF($B2545="","",INDEX(所属情報!$E:$E,MATCH($A2545,所属情報!$A:$A,0))),"")</f>
        <v/>
      </c>
      <c r="P2545" s="2" t="str">
        <f t="shared" si="117"/>
        <v/>
      </c>
      <c r="Q2545" s="2" t="str">
        <f t="shared" si="118"/>
        <v/>
      </c>
      <c r="R2545" s="2" t="str">
        <f t="shared" si="119"/>
        <v/>
      </c>
      <c r="S2545" s="2" t="str">
        <f>IFERROR(IF($F2545="","",INDEX(リスト!$C:$C,MATCH($F2545,リスト!$B:$B,0))),"")</f>
        <v/>
      </c>
      <c r="T2545" s="2" t="str">
        <f>IFERROR(IF($K2545="","",INDEX(リスト!$F:$F,MATCH($K2545,リスト!$E:$E,0))),"")</f>
        <v/>
      </c>
      <c r="U2545" s="2" t="str">
        <f>IF($B2545="","",RIGHT($G2545*1000+200+COUNTIF($G$2:$G2545,$G2545),9))</f>
        <v/>
      </c>
      <c r="V2545" s="2" t="str">
        <f>IF(OR($B2545="",設定!$I$15="",設定!$I$15="独立"),"",IF($M2545="","　－　",IF($L2545="",IF(設定!$I$15="所・名","　－　・"&amp;$M2545,IF(設定!$I$15="所/名","　－　 / "&amp;$M2545,IF(設定!$I$15="(所)名","(　－　) "&amp;$M2545,IF(設定!$I$15="名・所",$M2545&amp;"・　－　",IF(設定!$I$15="名/所",$M2545&amp;" / 　－　",IF(設定!$I$15="名(所)",$M2545&amp;"(　－　)")))))),IF(設定!$I$15="所・名",INDEX(リスト!$S$2:$S$48,MATCH($L2545,リスト!$R$2:$R$48,0))&amp;"・"&amp;$M2545,IF(設定!$I$15="所/名",INDEX(リスト!$S$2:$S$48,MATCH($L2545,リスト!$R$2:$R$48,0))&amp;" / "&amp;$M2545,IF(設定!$I$15="(所)名","("&amp;INDEX(リスト!$S$2:$S$48,MATCH($L2545,リスト!$R$2:$R$48,0))&amp;") "&amp;$M2545,IF(設定!$I$15="名・所",$M2545&amp;"・"&amp;INDEX(リスト!$S$2:$S$48,MATCH($L2545,リスト!$R$2:$R$48,0)),IF(設定!$I$15="名/所",$M2545&amp;" / "&amp;INDEX(リスト!$S$2:$S$48,MATCH($L2545,リスト!$R$2:$R$48,0)),IF(設定!$I$15="名(所)",$M2545&amp;" ("&amp;INDEX(リスト!$S$2:$S$48,MATCH($L2545,リスト!$R$2:$R$48,0))&amp;")")))))))))</f>
        <v/>
      </c>
    </row>
    <row r="2546" spans="15:22" x14ac:dyDescent="0.4">
      <c r="O2546" s="2" t="str">
        <f>IFERROR(IF($B2546="","",INDEX(所属情報!$E:$E,MATCH($A2546,所属情報!$A:$A,0))),"")</f>
        <v/>
      </c>
      <c r="P2546" s="2" t="str">
        <f t="shared" si="117"/>
        <v/>
      </c>
      <c r="Q2546" s="2" t="str">
        <f t="shared" si="118"/>
        <v/>
      </c>
      <c r="R2546" s="2" t="str">
        <f t="shared" si="119"/>
        <v/>
      </c>
      <c r="S2546" s="2" t="str">
        <f>IFERROR(IF($F2546="","",INDEX(リスト!$C:$C,MATCH($F2546,リスト!$B:$B,0))),"")</f>
        <v/>
      </c>
      <c r="T2546" s="2" t="str">
        <f>IFERROR(IF($K2546="","",INDEX(リスト!$F:$F,MATCH($K2546,リスト!$E:$E,0))),"")</f>
        <v/>
      </c>
      <c r="U2546" s="2" t="str">
        <f>IF($B2546="","",RIGHT($G2546*1000+200+COUNTIF($G$2:$G2546,$G2546),9))</f>
        <v/>
      </c>
      <c r="V2546" s="2" t="str">
        <f>IF(OR($B2546="",設定!$I$15="",設定!$I$15="独立"),"",IF($M2546="","　－　",IF($L2546="",IF(設定!$I$15="所・名","　－　・"&amp;$M2546,IF(設定!$I$15="所/名","　－　 / "&amp;$M2546,IF(設定!$I$15="(所)名","(　－　) "&amp;$M2546,IF(設定!$I$15="名・所",$M2546&amp;"・　－　",IF(設定!$I$15="名/所",$M2546&amp;" / 　－　",IF(設定!$I$15="名(所)",$M2546&amp;"(　－　)")))))),IF(設定!$I$15="所・名",INDEX(リスト!$S$2:$S$48,MATCH($L2546,リスト!$R$2:$R$48,0))&amp;"・"&amp;$M2546,IF(設定!$I$15="所/名",INDEX(リスト!$S$2:$S$48,MATCH($L2546,リスト!$R$2:$R$48,0))&amp;" / "&amp;$M2546,IF(設定!$I$15="(所)名","("&amp;INDEX(リスト!$S$2:$S$48,MATCH($L2546,リスト!$R$2:$R$48,0))&amp;") "&amp;$M2546,IF(設定!$I$15="名・所",$M2546&amp;"・"&amp;INDEX(リスト!$S$2:$S$48,MATCH($L2546,リスト!$R$2:$R$48,0)),IF(設定!$I$15="名/所",$M2546&amp;" / "&amp;INDEX(リスト!$S$2:$S$48,MATCH($L2546,リスト!$R$2:$R$48,0)),IF(設定!$I$15="名(所)",$M2546&amp;" ("&amp;INDEX(リスト!$S$2:$S$48,MATCH($L2546,リスト!$R$2:$R$48,0))&amp;")")))))))))</f>
        <v/>
      </c>
    </row>
    <row r="2547" spans="15:22" x14ac:dyDescent="0.4">
      <c r="O2547" s="2" t="str">
        <f>IFERROR(IF($B2547="","",INDEX(所属情報!$E:$E,MATCH($A2547,所属情報!$A:$A,0))),"")</f>
        <v/>
      </c>
      <c r="P2547" s="2" t="str">
        <f t="shared" si="117"/>
        <v/>
      </c>
      <c r="Q2547" s="2" t="str">
        <f t="shared" si="118"/>
        <v/>
      </c>
      <c r="R2547" s="2" t="str">
        <f t="shared" si="119"/>
        <v/>
      </c>
      <c r="S2547" s="2" t="str">
        <f>IFERROR(IF($F2547="","",INDEX(リスト!$C:$C,MATCH($F2547,リスト!$B:$B,0))),"")</f>
        <v/>
      </c>
      <c r="T2547" s="2" t="str">
        <f>IFERROR(IF($K2547="","",INDEX(リスト!$F:$F,MATCH($K2547,リスト!$E:$E,0))),"")</f>
        <v/>
      </c>
      <c r="U2547" s="2" t="str">
        <f>IF($B2547="","",RIGHT($G2547*1000+200+COUNTIF($G$2:$G2547,$G2547),9))</f>
        <v/>
      </c>
      <c r="V2547" s="2" t="str">
        <f>IF(OR($B2547="",設定!$I$15="",設定!$I$15="独立"),"",IF($M2547="","　－　",IF($L2547="",IF(設定!$I$15="所・名","　－　・"&amp;$M2547,IF(設定!$I$15="所/名","　－　 / "&amp;$M2547,IF(設定!$I$15="(所)名","(　－　) "&amp;$M2547,IF(設定!$I$15="名・所",$M2547&amp;"・　－　",IF(設定!$I$15="名/所",$M2547&amp;" / 　－　",IF(設定!$I$15="名(所)",$M2547&amp;"(　－　)")))))),IF(設定!$I$15="所・名",INDEX(リスト!$S$2:$S$48,MATCH($L2547,リスト!$R$2:$R$48,0))&amp;"・"&amp;$M2547,IF(設定!$I$15="所/名",INDEX(リスト!$S$2:$S$48,MATCH($L2547,リスト!$R$2:$R$48,0))&amp;" / "&amp;$M2547,IF(設定!$I$15="(所)名","("&amp;INDEX(リスト!$S$2:$S$48,MATCH($L2547,リスト!$R$2:$R$48,0))&amp;") "&amp;$M2547,IF(設定!$I$15="名・所",$M2547&amp;"・"&amp;INDEX(リスト!$S$2:$S$48,MATCH($L2547,リスト!$R$2:$R$48,0)),IF(設定!$I$15="名/所",$M2547&amp;" / "&amp;INDEX(リスト!$S$2:$S$48,MATCH($L2547,リスト!$R$2:$R$48,0)),IF(設定!$I$15="名(所)",$M2547&amp;" ("&amp;INDEX(リスト!$S$2:$S$48,MATCH($L2547,リスト!$R$2:$R$48,0))&amp;")")))))))))</f>
        <v/>
      </c>
    </row>
    <row r="2548" spans="15:22" x14ac:dyDescent="0.4">
      <c r="O2548" s="2" t="str">
        <f>IFERROR(IF($B2548="","",INDEX(所属情報!$E:$E,MATCH($A2548,所属情報!$A:$A,0))),"")</f>
        <v/>
      </c>
      <c r="P2548" s="2" t="str">
        <f t="shared" si="117"/>
        <v/>
      </c>
      <c r="Q2548" s="2" t="str">
        <f t="shared" si="118"/>
        <v/>
      </c>
      <c r="R2548" s="2" t="str">
        <f t="shared" si="119"/>
        <v/>
      </c>
      <c r="S2548" s="2" t="str">
        <f>IFERROR(IF($F2548="","",INDEX(リスト!$C:$C,MATCH($F2548,リスト!$B:$B,0))),"")</f>
        <v/>
      </c>
      <c r="T2548" s="2" t="str">
        <f>IFERROR(IF($K2548="","",INDEX(リスト!$F:$F,MATCH($K2548,リスト!$E:$E,0))),"")</f>
        <v/>
      </c>
      <c r="U2548" s="2" t="str">
        <f>IF($B2548="","",RIGHT($G2548*1000+200+COUNTIF($G$2:$G2548,$G2548),9))</f>
        <v/>
      </c>
      <c r="V2548" s="2" t="str">
        <f>IF(OR($B2548="",設定!$I$15="",設定!$I$15="独立"),"",IF($M2548="","　－　",IF($L2548="",IF(設定!$I$15="所・名","　－　・"&amp;$M2548,IF(設定!$I$15="所/名","　－　 / "&amp;$M2548,IF(設定!$I$15="(所)名","(　－　) "&amp;$M2548,IF(設定!$I$15="名・所",$M2548&amp;"・　－　",IF(設定!$I$15="名/所",$M2548&amp;" / 　－　",IF(設定!$I$15="名(所)",$M2548&amp;"(　－　)")))))),IF(設定!$I$15="所・名",INDEX(リスト!$S$2:$S$48,MATCH($L2548,リスト!$R$2:$R$48,0))&amp;"・"&amp;$M2548,IF(設定!$I$15="所/名",INDEX(リスト!$S$2:$S$48,MATCH($L2548,リスト!$R$2:$R$48,0))&amp;" / "&amp;$M2548,IF(設定!$I$15="(所)名","("&amp;INDEX(リスト!$S$2:$S$48,MATCH($L2548,リスト!$R$2:$R$48,0))&amp;") "&amp;$M2548,IF(設定!$I$15="名・所",$M2548&amp;"・"&amp;INDEX(リスト!$S$2:$S$48,MATCH($L2548,リスト!$R$2:$R$48,0)),IF(設定!$I$15="名/所",$M2548&amp;" / "&amp;INDEX(リスト!$S$2:$S$48,MATCH($L2548,リスト!$R$2:$R$48,0)),IF(設定!$I$15="名(所)",$M2548&amp;" ("&amp;INDEX(リスト!$S$2:$S$48,MATCH($L2548,リスト!$R$2:$R$48,0))&amp;")")))))))))</f>
        <v/>
      </c>
    </row>
    <row r="2549" spans="15:22" x14ac:dyDescent="0.4">
      <c r="O2549" s="2" t="str">
        <f>IFERROR(IF($B2549="","",INDEX(所属情報!$E:$E,MATCH($A2549,所属情報!$A:$A,0))),"")</f>
        <v/>
      </c>
      <c r="P2549" s="2" t="str">
        <f t="shared" si="117"/>
        <v/>
      </c>
      <c r="Q2549" s="2" t="str">
        <f t="shared" si="118"/>
        <v/>
      </c>
      <c r="R2549" s="2" t="str">
        <f t="shared" si="119"/>
        <v/>
      </c>
      <c r="S2549" s="2" t="str">
        <f>IFERROR(IF($F2549="","",INDEX(リスト!$C:$C,MATCH($F2549,リスト!$B:$B,0))),"")</f>
        <v/>
      </c>
      <c r="T2549" s="2" t="str">
        <f>IFERROR(IF($K2549="","",INDEX(リスト!$F:$F,MATCH($K2549,リスト!$E:$E,0))),"")</f>
        <v/>
      </c>
      <c r="U2549" s="2" t="str">
        <f>IF($B2549="","",RIGHT($G2549*1000+200+COUNTIF($G$2:$G2549,$G2549),9))</f>
        <v/>
      </c>
      <c r="V2549" s="2" t="str">
        <f>IF(OR($B2549="",設定!$I$15="",設定!$I$15="独立"),"",IF($M2549="","　－　",IF($L2549="",IF(設定!$I$15="所・名","　－　・"&amp;$M2549,IF(設定!$I$15="所/名","　－　 / "&amp;$M2549,IF(設定!$I$15="(所)名","(　－　) "&amp;$M2549,IF(設定!$I$15="名・所",$M2549&amp;"・　－　",IF(設定!$I$15="名/所",$M2549&amp;" / 　－　",IF(設定!$I$15="名(所)",$M2549&amp;"(　－　)")))))),IF(設定!$I$15="所・名",INDEX(リスト!$S$2:$S$48,MATCH($L2549,リスト!$R$2:$R$48,0))&amp;"・"&amp;$M2549,IF(設定!$I$15="所/名",INDEX(リスト!$S$2:$S$48,MATCH($L2549,リスト!$R$2:$R$48,0))&amp;" / "&amp;$M2549,IF(設定!$I$15="(所)名","("&amp;INDEX(リスト!$S$2:$S$48,MATCH($L2549,リスト!$R$2:$R$48,0))&amp;") "&amp;$M2549,IF(設定!$I$15="名・所",$M2549&amp;"・"&amp;INDEX(リスト!$S$2:$S$48,MATCH($L2549,リスト!$R$2:$R$48,0)),IF(設定!$I$15="名/所",$M2549&amp;" / "&amp;INDEX(リスト!$S$2:$S$48,MATCH($L2549,リスト!$R$2:$R$48,0)),IF(設定!$I$15="名(所)",$M2549&amp;" ("&amp;INDEX(リスト!$S$2:$S$48,MATCH($L2549,リスト!$R$2:$R$48,0))&amp;")")))))))))</f>
        <v/>
      </c>
    </row>
    <row r="2550" spans="15:22" x14ac:dyDescent="0.4">
      <c r="O2550" s="2" t="str">
        <f>IFERROR(IF($B2550="","",INDEX(所属情報!$E:$E,MATCH($A2550,所属情報!$A:$A,0))),"")</f>
        <v/>
      </c>
      <c r="P2550" s="2" t="str">
        <f t="shared" si="117"/>
        <v/>
      </c>
      <c r="Q2550" s="2" t="str">
        <f t="shared" si="118"/>
        <v/>
      </c>
      <c r="R2550" s="2" t="str">
        <f t="shared" si="119"/>
        <v/>
      </c>
      <c r="S2550" s="2" t="str">
        <f>IFERROR(IF($F2550="","",INDEX(リスト!$C:$C,MATCH($F2550,リスト!$B:$B,0))),"")</f>
        <v/>
      </c>
      <c r="T2550" s="2" t="str">
        <f>IFERROR(IF($K2550="","",INDEX(リスト!$F:$F,MATCH($K2550,リスト!$E:$E,0))),"")</f>
        <v/>
      </c>
      <c r="U2550" s="2" t="str">
        <f>IF($B2550="","",RIGHT($G2550*1000+200+COUNTIF($G$2:$G2550,$G2550),9))</f>
        <v/>
      </c>
      <c r="V2550" s="2" t="str">
        <f>IF(OR($B2550="",設定!$I$15="",設定!$I$15="独立"),"",IF($M2550="","　－　",IF($L2550="",IF(設定!$I$15="所・名","　－　・"&amp;$M2550,IF(設定!$I$15="所/名","　－　 / "&amp;$M2550,IF(設定!$I$15="(所)名","(　－　) "&amp;$M2550,IF(設定!$I$15="名・所",$M2550&amp;"・　－　",IF(設定!$I$15="名/所",$M2550&amp;" / 　－　",IF(設定!$I$15="名(所)",$M2550&amp;"(　－　)")))))),IF(設定!$I$15="所・名",INDEX(リスト!$S$2:$S$48,MATCH($L2550,リスト!$R$2:$R$48,0))&amp;"・"&amp;$M2550,IF(設定!$I$15="所/名",INDEX(リスト!$S$2:$S$48,MATCH($L2550,リスト!$R$2:$R$48,0))&amp;" / "&amp;$M2550,IF(設定!$I$15="(所)名","("&amp;INDEX(リスト!$S$2:$S$48,MATCH($L2550,リスト!$R$2:$R$48,0))&amp;") "&amp;$M2550,IF(設定!$I$15="名・所",$M2550&amp;"・"&amp;INDEX(リスト!$S$2:$S$48,MATCH($L2550,リスト!$R$2:$R$48,0)),IF(設定!$I$15="名/所",$M2550&amp;" / "&amp;INDEX(リスト!$S$2:$S$48,MATCH($L2550,リスト!$R$2:$R$48,0)),IF(設定!$I$15="名(所)",$M2550&amp;" ("&amp;INDEX(リスト!$S$2:$S$48,MATCH($L2550,リスト!$R$2:$R$48,0))&amp;")")))))))))</f>
        <v/>
      </c>
    </row>
    <row r="2551" spans="15:22" x14ac:dyDescent="0.4">
      <c r="O2551" s="2" t="str">
        <f>IFERROR(IF($B2551="","",INDEX(所属情報!$E:$E,MATCH($A2551,所属情報!$A:$A,0))),"")</f>
        <v/>
      </c>
      <c r="P2551" s="2" t="str">
        <f t="shared" si="117"/>
        <v/>
      </c>
      <c r="Q2551" s="2" t="str">
        <f t="shared" si="118"/>
        <v/>
      </c>
      <c r="R2551" s="2" t="str">
        <f t="shared" si="119"/>
        <v/>
      </c>
      <c r="S2551" s="2" t="str">
        <f>IFERROR(IF($F2551="","",INDEX(リスト!$C:$C,MATCH($F2551,リスト!$B:$B,0))),"")</f>
        <v/>
      </c>
      <c r="T2551" s="2" t="str">
        <f>IFERROR(IF($K2551="","",INDEX(リスト!$F:$F,MATCH($K2551,リスト!$E:$E,0))),"")</f>
        <v/>
      </c>
      <c r="U2551" s="2" t="str">
        <f>IF($B2551="","",RIGHT($G2551*1000+200+COUNTIF($G$2:$G2551,$G2551),9))</f>
        <v/>
      </c>
      <c r="V2551" s="2" t="str">
        <f>IF(OR($B2551="",設定!$I$15="",設定!$I$15="独立"),"",IF($M2551="","　－　",IF($L2551="",IF(設定!$I$15="所・名","　－　・"&amp;$M2551,IF(設定!$I$15="所/名","　－　 / "&amp;$M2551,IF(設定!$I$15="(所)名","(　－　) "&amp;$M2551,IF(設定!$I$15="名・所",$M2551&amp;"・　－　",IF(設定!$I$15="名/所",$M2551&amp;" / 　－　",IF(設定!$I$15="名(所)",$M2551&amp;"(　－　)")))))),IF(設定!$I$15="所・名",INDEX(リスト!$S$2:$S$48,MATCH($L2551,リスト!$R$2:$R$48,0))&amp;"・"&amp;$M2551,IF(設定!$I$15="所/名",INDEX(リスト!$S$2:$S$48,MATCH($L2551,リスト!$R$2:$R$48,0))&amp;" / "&amp;$M2551,IF(設定!$I$15="(所)名","("&amp;INDEX(リスト!$S$2:$S$48,MATCH($L2551,リスト!$R$2:$R$48,0))&amp;") "&amp;$M2551,IF(設定!$I$15="名・所",$M2551&amp;"・"&amp;INDEX(リスト!$S$2:$S$48,MATCH($L2551,リスト!$R$2:$R$48,0)),IF(設定!$I$15="名/所",$M2551&amp;" / "&amp;INDEX(リスト!$S$2:$S$48,MATCH($L2551,リスト!$R$2:$R$48,0)),IF(設定!$I$15="名(所)",$M2551&amp;" ("&amp;INDEX(リスト!$S$2:$S$48,MATCH($L2551,リスト!$R$2:$R$48,0))&amp;")")))))))))</f>
        <v/>
      </c>
    </row>
    <row r="2552" spans="15:22" x14ac:dyDescent="0.4">
      <c r="O2552" s="2" t="str">
        <f>IFERROR(IF($B2552="","",INDEX(所属情報!$E:$E,MATCH($A2552,所属情報!$A:$A,0))),"")</f>
        <v/>
      </c>
      <c r="P2552" s="2" t="str">
        <f t="shared" si="117"/>
        <v/>
      </c>
      <c r="Q2552" s="2" t="str">
        <f t="shared" si="118"/>
        <v/>
      </c>
      <c r="R2552" s="2" t="str">
        <f t="shared" si="119"/>
        <v/>
      </c>
      <c r="S2552" s="2" t="str">
        <f>IFERROR(IF($F2552="","",INDEX(リスト!$C:$C,MATCH($F2552,リスト!$B:$B,0))),"")</f>
        <v/>
      </c>
      <c r="T2552" s="2" t="str">
        <f>IFERROR(IF($K2552="","",INDEX(リスト!$F:$F,MATCH($K2552,リスト!$E:$E,0))),"")</f>
        <v/>
      </c>
      <c r="U2552" s="2" t="str">
        <f>IF($B2552="","",RIGHT($G2552*1000+200+COUNTIF($G$2:$G2552,$G2552),9))</f>
        <v/>
      </c>
      <c r="V2552" s="2" t="str">
        <f>IF(OR($B2552="",設定!$I$15="",設定!$I$15="独立"),"",IF($M2552="","　－　",IF($L2552="",IF(設定!$I$15="所・名","　－　・"&amp;$M2552,IF(設定!$I$15="所/名","　－　 / "&amp;$M2552,IF(設定!$I$15="(所)名","(　－　) "&amp;$M2552,IF(設定!$I$15="名・所",$M2552&amp;"・　－　",IF(設定!$I$15="名/所",$M2552&amp;" / 　－　",IF(設定!$I$15="名(所)",$M2552&amp;"(　－　)")))))),IF(設定!$I$15="所・名",INDEX(リスト!$S$2:$S$48,MATCH($L2552,リスト!$R$2:$R$48,0))&amp;"・"&amp;$M2552,IF(設定!$I$15="所/名",INDEX(リスト!$S$2:$S$48,MATCH($L2552,リスト!$R$2:$R$48,0))&amp;" / "&amp;$M2552,IF(設定!$I$15="(所)名","("&amp;INDEX(リスト!$S$2:$S$48,MATCH($L2552,リスト!$R$2:$R$48,0))&amp;") "&amp;$M2552,IF(設定!$I$15="名・所",$M2552&amp;"・"&amp;INDEX(リスト!$S$2:$S$48,MATCH($L2552,リスト!$R$2:$R$48,0)),IF(設定!$I$15="名/所",$M2552&amp;" / "&amp;INDEX(リスト!$S$2:$S$48,MATCH($L2552,リスト!$R$2:$R$48,0)),IF(設定!$I$15="名(所)",$M2552&amp;" ("&amp;INDEX(リスト!$S$2:$S$48,MATCH($L2552,リスト!$R$2:$R$48,0))&amp;")")))))))))</f>
        <v/>
      </c>
    </row>
    <row r="2553" spans="15:22" x14ac:dyDescent="0.4">
      <c r="O2553" s="2" t="str">
        <f>IFERROR(IF($B2553="","",INDEX(所属情報!$E:$E,MATCH($A2553,所属情報!$A:$A,0))),"")</f>
        <v/>
      </c>
      <c r="P2553" s="2" t="str">
        <f t="shared" si="117"/>
        <v/>
      </c>
      <c r="Q2553" s="2" t="str">
        <f t="shared" si="118"/>
        <v/>
      </c>
      <c r="R2553" s="2" t="str">
        <f t="shared" si="119"/>
        <v/>
      </c>
      <c r="S2553" s="2" t="str">
        <f>IFERROR(IF($F2553="","",INDEX(リスト!$C:$C,MATCH($F2553,リスト!$B:$B,0))),"")</f>
        <v/>
      </c>
      <c r="T2553" s="2" t="str">
        <f>IFERROR(IF($K2553="","",INDEX(リスト!$F:$F,MATCH($K2553,リスト!$E:$E,0))),"")</f>
        <v/>
      </c>
      <c r="U2553" s="2" t="str">
        <f>IF($B2553="","",RIGHT($G2553*1000+200+COUNTIF($G$2:$G2553,$G2553),9))</f>
        <v/>
      </c>
      <c r="V2553" s="2" t="str">
        <f>IF(OR($B2553="",設定!$I$15="",設定!$I$15="独立"),"",IF($M2553="","　－　",IF($L2553="",IF(設定!$I$15="所・名","　－　・"&amp;$M2553,IF(設定!$I$15="所/名","　－　 / "&amp;$M2553,IF(設定!$I$15="(所)名","(　－　) "&amp;$M2553,IF(設定!$I$15="名・所",$M2553&amp;"・　－　",IF(設定!$I$15="名/所",$M2553&amp;" / 　－　",IF(設定!$I$15="名(所)",$M2553&amp;"(　－　)")))))),IF(設定!$I$15="所・名",INDEX(リスト!$S$2:$S$48,MATCH($L2553,リスト!$R$2:$R$48,0))&amp;"・"&amp;$M2553,IF(設定!$I$15="所/名",INDEX(リスト!$S$2:$S$48,MATCH($L2553,リスト!$R$2:$R$48,0))&amp;" / "&amp;$M2553,IF(設定!$I$15="(所)名","("&amp;INDEX(リスト!$S$2:$S$48,MATCH($L2553,リスト!$R$2:$R$48,0))&amp;") "&amp;$M2553,IF(設定!$I$15="名・所",$M2553&amp;"・"&amp;INDEX(リスト!$S$2:$S$48,MATCH($L2553,リスト!$R$2:$R$48,0)),IF(設定!$I$15="名/所",$M2553&amp;" / "&amp;INDEX(リスト!$S$2:$S$48,MATCH($L2553,リスト!$R$2:$R$48,0)),IF(設定!$I$15="名(所)",$M2553&amp;" ("&amp;INDEX(リスト!$S$2:$S$48,MATCH($L2553,リスト!$R$2:$R$48,0))&amp;")")))))))))</f>
        <v/>
      </c>
    </row>
    <row r="2554" spans="15:22" x14ac:dyDescent="0.4">
      <c r="O2554" s="2" t="str">
        <f>IFERROR(IF($B2554="","",INDEX(所属情報!$E:$E,MATCH($A2554,所属情報!$A:$A,0))),"")</f>
        <v/>
      </c>
      <c r="P2554" s="2" t="str">
        <f t="shared" si="117"/>
        <v/>
      </c>
      <c r="Q2554" s="2" t="str">
        <f t="shared" si="118"/>
        <v/>
      </c>
      <c r="R2554" s="2" t="str">
        <f t="shared" si="119"/>
        <v/>
      </c>
      <c r="S2554" s="2" t="str">
        <f>IFERROR(IF($F2554="","",INDEX(リスト!$C:$C,MATCH($F2554,リスト!$B:$B,0))),"")</f>
        <v/>
      </c>
      <c r="T2554" s="2" t="str">
        <f>IFERROR(IF($K2554="","",INDEX(リスト!$F:$F,MATCH($K2554,リスト!$E:$E,0))),"")</f>
        <v/>
      </c>
      <c r="U2554" s="2" t="str">
        <f>IF($B2554="","",RIGHT($G2554*1000+200+COUNTIF($G$2:$G2554,$G2554),9))</f>
        <v/>
      </c>
      <c r="V2554" s="2" t="str">
        <f>IF(OR($B2554="",設定!$I$15="",設定!$I$15="独立"),"",IF($M2554="","　－　",IF($L2554="",IF(設定!$I$15="所・名","　－　・"&amp;$M2554,IF(設定!$I$15="所/名","　－　 / "&amp;$M2554,IF(設定!$I$15="(所)名","(　－　) "&amp;$M2554,IF(設定!$I$15="名・所",$M2554&amp;"・　－　",IF(設定!$I$15="名/所",$M2554&amp;" / 　－　",IF(設定!$I$15="名(所)",$M2554&amp;"(　－　)")))))),IF(設定!$I$15="所・名",INDEX(リスト!$S$2:$S$48,MATCH($L2554,リスト!$R$2:$R$48,0))&amp;"・"&amp;$M2554,IF(設定!$I$15="所/名",INDEX(リスト!$S$2:$S$48,MATCH($L2554,リスト!$R$2:$R$48,0))&amp;" / "&amp;$M2554,IF(設定!$I$15="(所)名","("&amp;INDEX(リスト!$S$2:$S$48,MATCH($L2554,リスト!$R$2:$R$48,0))&amp;") "&amp;$M2554,IF(設定!$I$15="名・所",$M2554&amp;"・"&amp;INDEX(リスト!$S$2:$S$48,MATCH($L2554,リスト!$R$2:$R$48,0)),IF(設定!$I$15="名/所",$M2554&amp;" / "&amp;INDEX(リスト!$S$2:$S$48,MATCH($L2554,リスト!$R$2:$R$48,0)),IF(設定!$I$15="名(所)",$M2554&amp;" ("&amp;INDEX(リスト!$S$2:$S$48,MATCH($L2554,リスト!$R$2:$R$48,0))&amp;")")))))))))</f>
        <v/>
      </c>
    </row>
    <row r="2555" spans="15:22" x14ac:dyDescent="0.4">
      <c r="O2555" s="2" t="str">
        <f>IFERROR(IF($B2555="","",INDEX(所属情報!$E:$E,MATCH($A2555,所属情報!$A:$A,0))),"")</f>
        <v/>
      </c>
      <c r="P2555" s="2" t="str">
        <f t="shared" si="117"/>
        <v/>
      </c>
      <c r="Q2555" s="2" t="str">
        <f t="shared" si="118"/>
        <v/>
      </c>
      <c r="R2555" s="2" t="str">
        <f t="shared" si="119"/>
        <v/>
      </c>
      <c r="S2555" s="2" t="str">
        <f>IFERROR(IF($F2555="","",INDEX(リスト!$C:$C,MATCH($F2555,リスト!$B:$B,0))),"")</f>
        <v/>
      </c>
      <c r="T2555" s="2" t="str">
        <f>IFERROR(IF($K2555="","",INDEX(リスト!$F:$F,MATCH($K2555,リスト!$E:$E,0))),"")</f>
        <v/>
      </c>
      <c r="U2555" s="2" t="str">
        <f>IF($B2555="","",RIGHT($G2555*1000+200+COUNTIF($G$2:$G2555,$G2555),9))</f>
        <v/>
      </c>
      <c r="V2555" s="2" t="str">
        <f>IF(OR($B2555="",設定!$I$15="",設定!$I$15="独立"),"",IF($M2555="","　－　",IF($L2555="",IF(設定!$I$15="所・名","　－　・"&amp;$M2555,IF(設定!$I$15="所/名","　－　 / "&amp;$M2555,IF(設定!$I$15="(所)名","(　－　) "&amp;$M2555,IF(設定!$I$15="名・所",$M2555&amp;"・　－　",IF(設定!$I$15="名/所",$M2555&amp;" / 　－　",IF(設定!$I$15="名(所)",$M2555&amp;"(　－　)")))))),IF(設定!$I$15="所・名",INDEX(リスト!$S$2:$S$48,MATCH($L2555,リスト!$R$2:$R$48,0))&amp;"・"&amp;$M2555,IF(設定!$I$15="所/名",INDEX(リスト!$S$2:$S$48,MATCH($L2555,リスト!$R$2:$R$48,0))&amp;" / "&amp;$M2555,IF(設定!$I$15="(所)名","("&amp;INDEX(リスト!$S$2:$S$48,MATCH($L2555,リスト!$R$2:$R$48,0))&amp;") "&amp;$M2555,IF(設定!$I$15="名・所",$M2555&amp;"・"&amp;INDEX(リスト!$S$2:$S$48,MATCH($L2555,リスト!$R$2:$R$48,0)),IF(設定!$I$15="名/所",$M2555&amp;" / "&amp;INDEX(リスト!$S$2:$S$48,MATCH($L2555,リスト!$R$2:$R$48,0)),IF(設定!$I$15="名(所)",$M2555&amp;" ("&amp;INDEX(リスト!$S$2:$S$48,MATCH($L2555,リスト!$R$2:$R$48,0))&amp;")")))))))))</f>
        <v/>
      </c>
    </row>
    <row r="2556" spans="15:22" x14ac:dyDescent="0.4">
      <c r="O2556" s="2" t="str">
        <f>IFERROR(IF($B2556="","",INDEX(所属情報!$E:$E,MATCH($A2556,所属情報!$A:$A,0))),"")</f>
        <v/>
      </c>
      <c r="P2556" s="2" t="str">
        <f t="shared" si="117"/>
        <v/>
      </c>
      <c r="Q2556" s="2" t="str">
        <f t="shared" si="118"/>
        <v/>
      </c>
      <c r="R2556" s="2" t="str">
        <f t="shared" si="119"/>
        <v/>
      </c>
      <c r="S2556" s="2" t="str">
        <f>IFERROR(IF($F2556="","",INDEX(リスト!$C:$C,MATCH($F2556,リスト!$B:$B,0))),"")</f>
        <v/>
      </c>
      <c r="T2556" s="2" t="str">
        <f>IFERROR(IF($K2556="","",INDEX(リスト!$F:$F,MATCH($K2556,リスト!$E:$E,0))),"")</f>
        <v/>
      </c>
      <c r="U2556" s="2" t="str">
        <f>IF($B2556="","",RIGHT($G2556*1000+200+COUNTIF($G$2:$G2556,$G2556),9))</f>
        <v/>
      </c>
      <c r="V2556" s="2" t="str">
        <f>IF(OR($B2556="",設定!$I$15="",設定!$I$15="独立"),"",IF($M2556="","　－　",IF($L2556="",IF(設定!$I$15="所・名","　－　・"&amp;$M2556,IF(設定!$I$15="所/名","　－　 / "&amp;$M2556,IF(設定!$I$15="(所)名","(　－　) "&amp;$M2556,IF(設定!$I$15="名・所",$M2556&amp;"・　－　",IF(設定!$I$15="名/所",$M2556&amp;" / 　－　",IF(設定!$I$15="名(所)",$M2556&amp;"(　－　)")))))),IF(設定!$I$15="所・名",INDEX(リスト!$S$2:$S$48,MATCH($L2556,リスト!$R$2:$R$48,0))&amp;"・"&amp;$M2556,IF(設定!$I$15="所/名",INDEX(リスト!$S$2:$S$48,MATCH($L2556,リスト!$R$2:$R$48,0))&amp;" / "&amp;$M2556,IF(設定!$I$15="(所)名","("&amp;INDEX(リスト!$S$2:$S$48,MATCH($L2556,リスト!$R$2:$R$48,0))&amp;") "&amp;$M2556,IF(設定!$I$15="名・所",$M2556&amp;"・"&amp;INDEX(リスト!$S$2:$S$48,MATCH($L2556,リスト!$R$2:$R$48,0)),IF(設定!$I$15="名/所",$M2556&amp;" / "&amp;INDEX(リスト!$S$2:$S$48,MATCH($L2556,リスト!$R$2:$R$48,0)),IF(設定!$I$15="名(所)",$M2556&amp;" ("&amp;INDEX(リスト!$S$2:$S$48,MATCH($L2556,リスト!$R$2:$R$48,0))&amp;")")))))))))</f>
        <v/>
      </c>
    </row>
    <row r="2557" spans="15:22" x14ac:dyDescent="0.4">
      <c r="O2557" s="2" t="str">
        <f>IFERROR(IF($B2557="","",INDEX(所属情報!$E:$E,MATCH($A2557,所属情報!$A:$A,0))),"")</f>
        <v/>
      </c>
      <c r="P2557" s="2" t="str">
        <f t="shared" si="117"/>
        <v/>
      </c>
      <c r="Q2557" s="2" t="str">
        <f t="shared" si="118"/>
        <v/>
      </c>
      <c r="R2557" s="2" t="str">
        <f t="shared" si="119"/>
        <v/>
      </c>
      <c r="S2557" s="2" t="str">
        <f>IFERROR(IF($F2557="","",INDEX(リスト!$C:$C,MATCH($F2557,リスト!$B:$B,0))),"")</f>
        <v/>
      </c>
      <c r="T2557" s="2" t="str">
        <f>IFERROR(IF($K2557="","",INDEX(リスト!$F:$F,MATCH($K2557,リスト!$E:$E,0))),"")</f>
        <v/>
      </c>
      <c r="U2557" s="2" t="str">
        <f>IF($B2557="","",RIGHT($G2557*1000+200+COUNTIF($G$2:$G2557,$G2557),9))</f>
        <v/>
      </c>
      <c r="V2557" s="2" t="str">
        <f>IF(OR($B2557="",設定!$I$15="",設定!$I$15="独立"),"",IF($M2557="","　－　",IF($L2557="",IF(設定!$I$15="所・名","　－　・"&amp;$M2557,IF(設定!$I$15="所/名","　－　 / "&amp;$M2557,IF(設定!$I$15="(所)名","(　－　) "&amp;$M2557,IF(設定!$I$15="名・所",$M2557&amp;"・　－　",IF(設定!$I$15="名/所",$M2557&amp;" / 　－　",IF(設定!$I$15="名(所)",$M2557&amp;"(　－　)")))))),IF(設定!$I$15="所・名",INDEX(リスト!$S$2:$S$48,MATCH($L2557,リスト!$R$2:$R$48,0))&amp;"・"&amp;$M2557,IF(設定!$I$15="所/名",INDEX(リスト!$S$2:$S$48,MATCH($L2557,リスト!$R$2:$R$48,0))&amp;" / "&amp;$M2557,IF(設定!$I$15="(所)名","("&amp;INDEX(リスト!$S$2:$S$48,MATCH($L2557,リスト!$R$2:$R$48,0))&amp;") "&amp;$M2557,IF(設定!$I$15="名・所",$M2557&amp;"・"&amp;INDEX(リスト!$S$2:$S$48,MATCH($L2557,リスト!$R$2:$R$48,0)),IF(設定!$I$15="名/所",$M2557&amp;" / "&amp;INDEX(リスト!$S$2:$S$48,MATCH($L2557,リスト!$R$2:$R$48,0)),IF(設定!$I$15="名(所)",$M2557&amp;" ("&amp;INDEX(リスト!$S$2:$S$48,MATCH($L2557,リスト!$R$2:$R$48,0))&amp;")")))))))))</f>
        <v/>
      </c>
    </row>
    <row r="2558" spans="15:22" x14ac:dyDescent="0.4">
      <c r="O2558" s="2" t="str">
        <f>IFERROR(IF($B2558="","",INDEX(所属情報!$E:$E,MATCH($A2558,所属情報!$A:$A,0))),"")</f>
        <v/>
      </c>
      <c r="P2558" s="2" t="str">
        <f t="shared" si="117"/>
        <v/>
      </c>
      <c r="Q2558" s="2" t="str">
        <f t="shared" si="118"/>
        <v/>
      </c>
      <c r="R2558" s="2" t="str">
        <f t="shared" si="119"/>
        <v/>
      </c>
      <c r="S2558" s="2" t="str">
        <f>IFERROR(IF($F2558="","",INDEX(リスト!$C:$C,MATCH($F2558,リスト!$B:$B,0))),"")</f>
        <v/>
      </c>
      <c r="T2558" s="2" t="str">
        <f>IFERROR(IF($K2558="","",INDEX(リスト!$F:$F,MATCH($K2558,リスト!$E:$E,0))),"")</f>
        <v/>
      </c>
      <c r="U2558" s="2" t="str">
        <f>IF($B2558="","",RIGHT($G2558*1000+200+COUNTIF($G$2:$G2558,$G2558),9))</f>
        <v/>
      </c>
      <c r="V2558" s="2" t="str">
        <f>IF(OR($B2558="",設定!$I$15="",設定!$I$15="独立"),"",IF($M2558="","　－　",IF($L2558="",IF(設定!$I$15="所・名","　－　・"&amp;$M2558,IF(設定!$I$15="所/名","　－　 / "&amp;$M2558,IF(設定!$I$15="(所)名","(　－　) "&amp;$M2558,IF(設定!$I$15="名・所",$M2558&amp;"・　－　",IF(設定!$I$15="名/所",$M2558&amp;" / 　－　",IF(設定!$I$15="名(所)",$M2558&amp;"(　－　)")))))),IF(設定!$I$15="所・名",INDEX(リスト!$S$2:$S$48,MATCH($L2558,リスト!$R$2:$R$48,0))&amp;"・"&amp;$M2558,IF(設定!$I$15="所/名",INDEX(リスト!$S$2:$S$48,MATCH($L2558,リスト!$R$2:$R$48,0))&amp;" / "&amp;$M2558,IF(設定!$I$15="(所)名","("&amp;INDEX(リスト!$S$2:$S$48,MATCH($L2558,リスト!$R$2:$R$48,0))&amp;") "&amp;$M2558,IF(設定!$I$15="名・所",$M2558&amp;"・"&amp;INDEX(リスト!$S$2:$S$48,MATCH($L2558,リスト!$R$2:$R$48,0)),IF(設定!$I$15="名/所",$M2558&amp;" / "&amp;INDEX(リスト!$S$2:$S$48,MATCH($L2558,リスト!$R$2:$R$48,0)),IF(設定!$I$15="名(所)",$M2558&amp;" ("&amp;INDEX(リスト!$S$2:$S$48,MATCH($L2558,リスト!$R$2:$R$48,0))&amp;")")))))))))</f>
        <v/>
      </c>
    </row>
    <row r="2559" spans="15:22" x14ac:dyDescent="0.4">
      <c r="O2559" s="2" t="str">
        <f>IFERROR(IF($B2559="","",INDEX(所属情報!$E:$E,MATCH($A2559,所属情報!$A:$A,0))),"")</f>
        <v/>
      </c>
      <c r="P2559" s="2" t="str">
        <f t="shared" si="117"/>
        <v/>
      </c>
      <c r="Q2559" s="2" t="str">
        <f t="shared" si="118"/>
        <v/>
      </c>
      <c r="R2559" s="2" t="str">
        <f t="shared" si="119"/>
        <v/>
      </c>
      <c r="S2559" s="2" t="str">
        <f>IFERROR(IF($F2559="","",INDEX(リスト!$C:$C,MATCH($F2559,リスト!$B:$B,0))),"")</f>
        <v/>
      </c>
      <c r="T2559" s="2" t="str">
        <f>IFERROR(IF($K2559="","",INDEX(リスト!$F:$F,MATCH($K2559,リスト!$E:$E,0))),"")</f>
        <v/>
      </c>
      <c r="U2559" s="2" t="str">
        <f>IF($B2559="","",RIGHT($G2559*1000+200+COUNTIF($G$2:$G2559,$G2559),9))</f>
        <v/>
      </c>
      <c r="V2559" s="2" t="str">
        <f>IF(OR($B2559="",設定!$I$15="",設定!$I$15="独立"),"",IF($M2559="","　－　",IF($L2559="",IF(設定!$I$15="所・名","　－　・"&amp;$M2559,IF(設定!$I$15="所/名","　－　 / "&amp;$M2559,IF(設定!$I$15="(所)名","(　－　) "&amp;$M2559,IF(設定!$I$15="名・所",$M2559&amp;"・　－　",IF(設定!$I$15="名/所",$M2559&amp;" / 　－　",IF(設定!$I$15="名(所)",$M2559&amp;"(　－　)")))))),IF(設定!$I$15="所・名",INDEX(リスト!$S$2:$S$48,MATCH($L2559,リスト!$R$2:$R$48,0))&amp;"・"&amp;$M2559,IF(設定!$I$15="所/名",INDEX(リスト!$S$2:$S$48,MATCH($L2559,リスト!$R$2:$R$48,0))&amp;" / "&amp;$M2559,IF(設定!$I$15="(所)名","("&amp;INDEX(リスト!$S$2:$S$48,MATCH($L2559,リスト!$R$2:$R$48,0))&amp;") "&amp;$M2559,IF(設定!$I$15="名・所",$M2559&amp;"・"&amp;INDEX(リスト!$S$2:$S$48,MATCH($L2559,リスト!$R$2:$R$48,0)),IF(設定!$I$15="名/所",$M2559&amp;" / "&amp;INDEX(リスト!$S$2:$S$48,MATCH($L2559,リスト!$R$2:$R$48,0)),IF(設定!$I$15="名(所)",$M2559&amp;" ("&amp;INDEX(リスト!$S$2:$S$48,MATCH($L2559,リスト!$R$2:$R$48,0))&amp;")")))))))))</f>
        <v/>
      </c>
    </row>
    <row r="2560" spans="15:22" x14ac:dyDescent="0.4">
      <c r="O2560" s="2" t="str">
        <f>IFERROR(IF($B2560="","",INDEX(所属情報!$E:$E,MATCH($A2560,所属情報!$A:$A,0))),"")</f>
        <v/>
      </c>
      <c r="P2560" s="2" t="str">
        <f t="shared" si="117"/>
        <v/>
      </c>
      <c r="Q2560" s="2" t="str">
        <f t="shared" si="118"/>
        <v/>
      </c>
      <c r="R2560" s="2" t="str">
        <f t="shared" si="119"/>
        <v/>
      </c>
      <c r="S2560" s="2" t="str">
        <f>IFERROR(IF($F2560="","",INDEX(リスト!$C:$C,MATCH($F2560,リスト!$B:$B,0))),"")</f>
        <v/>
      </c>
      <c r="T2560" s="2" t="str">
        <f>IFERROR(IF($K2560="","",INDEX(リスト!$F:$F,MATCH($K2560,リスト!$E:$E,0))),"")</f>
        <v/>
      </c>
      <c r="U2560" s="2" t="str">
        <f>IF($B2560="","",RIGHT($G2560*1000+200+COUNTIF($G$2:$G2560,$G2560),9))</f>
        <v/>
      </c>
      <c r="V2560" s="2" t="str">
        <f>IF(OR($B2560="",設定!$I$15="",設定!$I$15="独立"),"",IF($M2560="","　－　",IF($L2560="",IF(設定!$I$15="所・名","　－　・"&amp;$M2560,IF(設定!$I$15="所/名","　－　 / "&amp;$M2560,IF(設定!$I$15="(所)名","(　－　) "&amp;$M2560,IF(設定!$I$15="名・所",$M2560&amp;"・　－　",IF(設定!$I$15="名/所",$M2560&amp;" / 　－　",IF(設定!$I$15="名(所)",$M2560&amp;"(　－　)")))))),IF(設定!$I$15="所・名",INDEX(リスト!$S$2:$S$48,MATCH($L2560,リスト!$R$2:$R$48,0))&amp;"・"&amp;$M2560,IF(設定!$I$15="所/名",INDEX(リスト!$S$2:$S$48,MATCH($L2560,リスト!$R$2:$R$48,0))&amp;" / "&amp;$M2560,IF(設定!$I$15="(所)名","("&amp;INDEX(リスト!$S$2:$S$48,MATCH($L2560,リスト!$R$2:$R$48,0))&amp;") "&amp;$M2560,IF(設定!$I$15="名・所",$M2560&amp;"・"&amp;INDEX(リスト!$S$2:$S$48,MATCH($L2560,リスト!$R$2:$R$48,0)),IF(設定!$I$15="名/所",$M2560&amp;" / "&amp;INDEX(リスト!$S$2:$S$48,MATCH($L2560,リスト!$R$2:$R$48,0)),IF(設定!$I$15="名(所)",$M2560&amp;" ("&amp;INDEX(リスト!$S$2:$S$48,MATCH($L2560,リスト!$R$2:$R$48,0))&amp;")")))))))))</f>
        <v/>
      </c>
    </row>
    <row r="2561" spans="15:22" x14ac:dyDescent="0.4">
      <c r="O2561" s="2" t="str">
        <f>IFERROR(IF($B2561="","",INDEX(所属情報!$E:$E,MATCH($A2561,所属情報!$A:$A,0))),"")</f>
        <v/>
      </c>
      <c r="P2561" s="2" t="str">
        <f t="shared" si="117"/>
        <v/>
      </c>
      <c r="Q2561" s="2" t="str">
        <f t="shared" si="118"/>
        <v/>
      </c>
      <c r="R2561" s="2" t="str">
        <f t="shared" si="119"/>
        <v/>
      </c>
      <c r="S2561" s="2" t="str">
        <f>IFERROR(IF($F2561="","",INDEX(リスト!$C:$C,MATCH($F2561,リスト!$B:$B,0))),"")</f>
        <v/>
      </c>
      <c r="T2561" s="2" t="str">
        <f>IFERROR(IF($K2561="","",INDEX(リスト!$F:$F,MATCH($K2561,リスト!$E:$E,0))),"")</f>
        <v/>
      </c>
      <c r="U2561" s="2" t="str">
        <f>IF($B2561="","",RIGHT($G2561*1000+200+COUNTIF($G$2:$G2561,$G2561),9))</f>
        <v/>
      </c>
      <c r="V2561" s="2" t="str">
        <f>IF(OR($B2561="",設定!$I$15="",設定!$I$15="独立"),"",IF($M2561="","　－　",IF($L2561="",IF(設定!$I$15="所・名","　－　・"&amp;$M2561,IF(設定!$I$15="所/名","　－　 / "&amp;$M2561,IF(設定!$I$15="(所)名","(　－　) "&amp;$M2561,IF(設定!$I$15="名・所",$M2561&amp;"・　－　",IF(設定!$I$15="名/所",$M2561&amp;" / 　－　",IF(設定!$I$15="名(所)",$M2561&amp;"(　－　)")))))),IF(設定!$I$15="所・名",INDEX(リスト!$S$2:$S$48,MATCH($L2561,リスト!$R$2:$R$48,0))&amp;"・"&amp;$M2561,IF(設定!$I$15="所/名",INDEX(リスト!$S$2:$S$48,MATCH($L2561,リスト!$R$2:$R$48,0))&amp;" / "&amp;$M2561,IF(設定!$I$15="(所)名","("&amp;INDEX(リスト!$S$2:$S$48,MATCH($L2561,リスト!$R$2:$R$48,0))&amp;") "&amp;$M2561,IF(設定!$I$15="名・所",$M2561&amp;"・"&amp;INDEX(リスト!$S$2:$S$48,MATCH($L2561,リスト!$R$2:$R$48,0)),IF(設定!$I$15="名/所",$M2561&amp;" / "&amp;INDEX(リスト!$S$2:$S$48,MATCH($L2561,リスト!$R$2:$R$48,0)),IF(設定!$I$15="名(所)",$M2561&amp;" ("&amp;INDEX(リスト!$S$2:$S$48,MATCH($L2561,リスト!$R$2:$R$48,0))&amp;")")))))))))</f>
        <v/>
      </c>
    </row>
    <row r="2562" spans="15:22" x14ac:dyDescent="0.4">
      <c r="O2562" s="2" t="str">
        <f>IFERROR(IF($B2562="","",INDEX(所属情報!$E:$E,MATCH($A2562,所属情報!$A:$A,0))),"")</f>
        <v/>
      </c>
      <c r="P2562" s="2" t="str">
        <f t="shared" si="117"/>
        <v/>
      </c>
      <c r="Q2562" s="2" t="str">
        <f t="shared" si="118"/>
        <v/>
      </c>
      <c r="R2562" s="2" t="str">
        <f t="shared" si="119"/>
        <v/>
      </c>
      <c r="S2562" s="2" t="str">
        <f>IFERROR(IF($F2562="","",INDEX(リスト!$C:$C,MATCH($F2562,リスト!$B:$B,0))),"")</f>
        <v/>
      </c>
      <c r="T2562" s="2" t="str">
        <f>IFERROR(IF($K2562="","",INDEX(リスト!$F:$F,MATCH($K2562,リスト!$E:$E,0))),"")</f>
        <v/>
      </c>
      <c r="U2562" s="2" t="str">
        <f>IF($B2562="","",RIGHT($G2562*1000+200+COUNTIF($G$2:$G2562,$G2562),9))</f>
        <v/>
      </c>
      <c r="V2562" s="2" t="str">
        <f>IF(OR($B2562="",設定!$I$15="",設定!$I$15="独立"),"",IF($M2562="","　－　",IF($L2562="",IF(設定!$I$15="所・名","　－　・"&amp;$M2562,IF(設定!$I$15="所/名","　－　 / "&amp;$M2562,IF(設定!$I$15="(所)名","(　－　) "&amp;$M2562,IF(設定!$I$15="名・所",$M2562&amp;"・　－　",IF(設定!$I$15="名/所",$M2562&amp;" / 　－　",IF(設定!$I$15="名(所)",$M2562&amp;"(　－　)")))))),IF(設定!$I$15="所・名",INDEX(リスト!$S$2:$S$48,MATCH($L2562,リスト!$R$2:$R$48,0))&amp;"・"&amp;$M2562,IF(設定!$I$15="所/名",INDEX(リスト!$S$2:$S$48,MATCH($L2562,リスト!$R$2:$R$48,0))&amp;" / "&amp;$M2562,IF(設定!$I$15="(所)名","("&amp;INDEX(リスト!$S$2:$S$48,MATCH($L2562,リスト!$R$2:$R$48,0))&amp;") "&amp;$M2562,IF(設定!$I$15="名・所",$M2562&amp;"・"&amp;INDEX(リスト!$S$2:$S$48,MATCH($L2562,リスト!$R$2:$R$48,0)),IF(設定!$I$15="名/所",$M2562&amp;" / "&amp;INDEX(リスト!$S$2:$S$48,MATCH($L2562,リスト!$R$2:$R$48,0)),IF(設定!$I$15="名(所)",$M2562&amp;" ("&amp;INDEX(リスト!$S$2:$S$48,MATCH($L2562,リスト!$R$2:$R$48,0))&amp;")")))))))))</f>
        <v/>
      </c>
    </row>
    <row r="2563" spans="15:22" x14ac:dyDescent="0.4">
      <c r="O2563" s="2" t="str">
        <f>IFERROR(IF($B2563="","",INDEX(所属情報!$E:$E,MATCH($A2563,所属情報!$A:$A,0))),"")</f>
        <v/>
      </c>
      <c r="P2563" s="2" t="str">
        <f t="shared" ref="P2563:P2626" si="120">IF($C2563="","",IF($E2563="",$C2563,$C2563&amp;" ("&amp;$E2563&amp;")"))</f>
        <v/>
      </c>
      <c r="Q2563" s="2" t="str">
        <f t="shared" ref="Q2563:Q2626" si="121">IF($D2563="","",ASC($D2563))</f>
        <v/>
      </c>
      <c r="R2563" s="2" t="str">
        <f t="shared" ref="R2563:R2626" si="122">IF($I2563="","",UPPER($I2563)&amp;" "&amp;UPPER(LEFT($J2563,1))&amp;LOWER(RIGHT($J2563,LEN($J2563)-1))&amp;" ("&amp;MID($G2563,3,2)&amp;")")</f>
        <v/>
      </c>
      <c r="S2563" s="2" t="str">
        <f>IFERROR(IF($F2563="","",INDEX(リスト!$C:$C,MATCH($F2563,リスト!$B:$B,0))),"")</f>
        <v/>
      </c>
      <c r="T2563" s="2" t="str">
        <f>IFERROR(IF($K2563="","",INDEX(リスト!$F:$F,MATCH($K2563,リスト!$E:$E,0))),"")</f>
        <v/>
      </c>
      <c r="U2563" s="2" t="str">
        <f>IF($B2563="","",RIGHT($G2563*1000+200+COUNTIF($G$2:$G2563,$G2563),9))</f>
        <v/>
      </c>
      <c r="V2563" s="2" t="str">
        <f>IF(OR($B2563="",設定!$I$15="",設定!$I$15="独立"),"",IF($M2563="","　－　",IF($L2563="",IF(設定!$I$15="所・名","　－　・"&amp;$M2563,IF(設定!$I$15="所/名","　－　 / "&amp;$M2563,IF(設定!$I$15="(所)名","(　－　) "&amp;$M2563,IF(設定!$I$15="名・所",$M2563&amp;"・　－　",IF(設定!$I$15="名/所",$M2563&amp;" / 　－　",IF(設定!$I$15="名(所)",$M2563&amp;"(　－　)")))))),IF(設定!$I$15="所・名",INDEX(リスト!$S$2:$S$48,MATCH($L2563,リスト!$R$2:$R$48,0))&amp;"・"&amp;$M2563,IF(設定!$I$15="所/名",INDEX(リスト!$S$2:$S$48,MATCH($L2563,リスト!$R$2:$R$48,0))&amp;" / "&amp;$M2563,IF(設定!$I$15="(所)名","("&amp;INDEX(リスト!$S$2:$S$48,MATCH($L2563,リスト!$R$2:$R$48,0))&amp;") "&amp;$M2563,IF(設定!$I$15="名・所",$M2563&amp;"・"&amp;INDEX(リスト!$S$2:$S$48,MATCH($L2563,リスト!$R$2:$R$48,0)),IF(設定!$I$15="名/所",$M2563&amp;" / "&amp;INDEX(リスト!$S$2:$S$48,MATCH($L2563,リスト!$R$2:$R$48,0)),IF(設定!$I$15="名(所)",$M2563&amp;" ("&amp;INDEX(リスト!$S$2:$S$48,MATCH($L2563,リスト!$R$2:$R$48,0))&amp;")")))))))))</f>
        <v/>
      </c>
    </row>
    <row r="2564" spans="15:22" x14ac:dyDescent="0.4">
      <c r="O2564" s="2" t="str">
        <f>IFERROR(IF($B2564="","",INDEX(所属情報!$E:$E,MATCH($A2564,所属情報!$A:$A,0))),"")</f>
        <v/>
      </c>
      <c r="P2564" s="2" t="str">
        <f t="shared" si="120"/>
        <v/>
      </c>
      <c r="Q2564" s="2" t="str">
        <f t="shared" si="121"/>
        <v/>
      </c>
      <c r="R2564" s="2" t="str">
        <f t="shared" si="122"/>
        <v/>
      </c>
      <c r="S2564" s="2" t="str">
        <f>IFERROR(IF($F2564="","",INDEX(リスト!$C:$C,MATCH($F2564,リスト!$B:$B,0))),"")</f>
        <v/>
      </c>
      <c r="T2564" s="2" t="str">
        <f>IFERROR(IF($K2564="","",INDEX(リスト!$F:$F,MATCH($K2564,リスト!$E:$E,0))),"")</f>
        <v/>
      </c>
      <c r="U2564" s="2" t="str">
        <f>IF($B2564="","",RIGHT($G2564*1000+200+COUNTIF($G$2:$G2564,$G2564),9))</f>
        <v/>
      </c>
      <c r="V2564" s="2" t="str">
        <f>IF(OR($B2564="",設定!$I$15="",設定!$I$15="独立"),"",IF($M2564="","　－　",IF($L2564="",IF(設定!$I$15="所・名","　－　・"&amp;$M2564,IF(設定!$I$15="所/名","　－　 / "&amp;$M2564,IF(設定!$I$15="(所)名","(　－　) "&amp;$M2564,IF(設定!$I$15="名・所",$M2564&amp;"・　－　",IF(設定!$I$15="名/所",$M2564&amp;" / 　－　",IF(設定!$I$15="名(所)",$M2564&amp;"(　－　)")))))),IF(設定!$I$15="所・名",INDEX(リスト!$S$2:$S$48,MATCH($L2564,リスト!$R$2:$R$48,0))&amp;"・"&amp;$M2564,IF(設定!$I$15="所/名",INDEX(リスト!$S$2:$S$48,MATCH($L2564,リスト!$R$2:$R$48,0))&amp;" / "&amp;$M2564,IF(設定!$I$15="(所)名","("&amp;INDEX(リスト!$S$2:$S$48,MATCH($L2564,リスト!$R$2:$R$48,0))&amp;") "&amp;$M2564,IF(設定!$I$15="名・所",$M2564&amp;"・"&amp;INDEX(リスト!$S$2:$S$48,MATCH($L2564,リスト!$R$2:$R$48,0)),IF(設定!$I$15="名/所",$M2564&amp;" / "&amp;INDEX(リスト!$S$2:$S$48,MATCH($L2564,リスト!$R$2:$R$48,0)),IF(設定!$I$15="名(所)",$M2564&amp;" ("&amp;INDEX(リスト!$S$2:$S$48,MATCH($L2564,リスト!$R$2:$R$48,0))&amp;")")))))))))</f>
        <v/>
      </c>
    </row>
    <row r="2565" spans="15:22" x14ac:dyDescent="0.4">
      <c r="O2565" s="2" t="str">
        <f>IFERROR(IF($B2565="","",INDEX(所属情報!$E:$E,MATCH($A2565,所属情報!$A:$A,0))),"")</f>
        <v/>
      </c>
      <c r="P2565" s="2" t="str">
        <f t="shared" si="120"/>
        <v/>
      </c>
      <c r="Q2565" s="2" t="str">
        <f t="shared" si="121"/>
        <v/>
      </c>
      <c r="R2565" s="2" t="str">
        <f t="shared" si="122"/>
        <v/>
      </c>
      <c r="S2565" s="2" t="str">
        <f>IFERROR(IF($F2565="","",INDEX(リスト!$C:$C,MATCH($F2565,リスト!$B:$B,0))),"")</f>
        <v/>
      </c>
      <c r="T2565" s="2" t="str">
        <f>IFERROR(IF($K2565="","",INDEX(リスト!$F:$F,MATCH($K2565,リスト!$E:$E,0))),"")</f>
        <v/>
      </c>
      <c r="U2565" s="2" t="str">
        <f>IF($B2565="","",RIGHT($G2565*1000+200+COUNTIF($G$2:$G2565,$G2565),9))</f>
        <v/>
      </c>
      <c r="V2565" s="2" t="str">
        <f>IF(OR($B2565="",設定!$I$15="",設定!$I$15="独立"),"",IF($M2565="","　－　",IF($L2565="",IF(設定!$I$15="所・名","　－　・"&amp;$M2565,IF(設定!$I$15="所/名","　－　 / "&amp;$M2565,IF(設定!$I$15="(所)名","(　－　) "&amp;$M2565,IF(設定!$I$15="名・所",$M2565&amp;"・　－　",IF(設定!$I$15="名/所",$M2565&amp;" / 　－　",IF(設定!$I$15="名(所)",$M2565&amp;"(　－　)")))))),IF(設定!$I$15="所・名",INDEX(リスト!$S$2:$S$48,MATCH($L2565,リスト!$R$2:$R$48,0))&amp;"・"&amp;$M2565,IF(設定!$I$15="所/名",INDEX(リスト!$S$2:$S$48,MATCH($L2565,リスト!$R$2:$R$48,0))&amp;" / "&amp;$M2565,IF(設定!$I$15="(所)名","("&amp;INDEX(リスト!$S$2:$S$48,MATCH($L2565,リスト!$R$2:$R$48,0))&amp;") "&amp;$M2565,IF(設定!$I$15="名・所",$M2565&amp;"・"&amp;INDEX(リスト!$S$2:$S$48,MATCH($L2565,リスト!$R$2:$R$48,0)),IF(設定!$I$15="名/所",$M2565&amp;" / "&amp;INDEX(リスト!$S$2:$S$48,MATCH($L2565,リスト!$R$2:$R$48,0)),IF(設定!$I$15="名(所)",$M2565&amp;" ("&amp;INDEX(リスト!$S$2:$S$48,MATCH($L2565,リスト!$R$2:$R$48,0))&amp;")")))))))))</f>
        <v/>
      </c>
    </row>
    <row r="2566" spans="15:22" x14ac:dyDescent="0.4">
      <c r="O2566" s="2" t="str">
        <f>IFERROR(IF($B2566="","",INDEX(所属情報!$E:$E,MATCH($A2566,所属情報!$A:$A,0))),"")</f>
        <v/>
      </c>
      <c r="P2566" s="2" t="str">
        <f t="shared" si="120"/>
        <v/>
      </c>
      <c r="Q2566" s="2" t="str">
        <f t="shared" si="121"/>
        <v/>
      </c>
      <c r="R2566" s="2" t="str">
        <f t="shared" si="122"/>
        <v/>
      </c>
      <c r="S2566" s="2" t="str">
        <f>IFERROR(IF($F2566="","",INDEX(リスト!$C:$C,MATCH($F2566,リスト!$B:$B,0))),"")</f>
        <v/>
      </c>
      <c r="T2566" s="2" t="str">
        <f>IFERROR(IF($K2566="","",INDEX(リスト!$F:$F,MATCH($K2566,リスト!$E:$E,0))),"")</f>
        <v/>
      </c>
      <c r="U2566" s="2" t="str">
        <f>IF($B2566="","",RIGHT($G2566*1000+200+COUNTIF($G$2:$G2566,$G2566),9))</f>
        <v/>
      </c>
      <c r="V2566" s="2" t="str">
        <f>IF(OR($B2566="",設定!$I$15="",設定!$I$15="独立"),"",IF($M2566="","　－　",IF($L2566="",IF(設定!$I$15="所・名","　－　・"&amp;$M2566,IF(設定!$I$15="所/名","　－　 / "&amp;$M2566,IF(設定!$I$15="(所)名","(　－　) "&amp;$M2566,IF(設定!$I$15="名・所",$M2566&amp;"・　－　",IF(設定!$I$15="名/所",$M2566&amp;" / 　－　",IF(設定!$I$15="名(所)",$M2566&amp;"(　－　)")))))),IF(設定!$I$15="所・名",INDEX(リスト!$S$2:$S$48,MATCH($L2566,リスト!$R$2:$R$48,0))&amp;"・"&amp;$M2566,IF(設定!$I$15="所/名",INDEX(リスト!$S$2:$S$48,MATCH($L2566,リスト!$R$2:$R$48,0))&amp;" / "&amp;$M2566,IF(設定!$I$15="(所)名","("&amp;INDEX(リスト!$S$2:$S$48,MATCH($L2566,リスト!$R$2:$R$48,0))&amp;") "&amp;$M2566,IF(設定!$I$15="名・所",$M2566&amp;"・"&amp;INDEX(リスト!$S$2:$S$48,MATCH($L2566,リスト!$R$2:$R$48,0)),IF(設定!$I$15="名/所",$M2566&amp;" / "&amp;INDEX(リスト!$S$2:$S$48,MATCH($L2566,リスト!$R$2:$R$48,0)),IF(設定!$I$15="名(所)",$M2566&amp;" ("&amp;INDEX(リスト!$S$2:$S$48,MATCH($L2566,リスト!$R$2:$R$48,0))&amp;")")))))))))</f>
        <v/>
      </c>
    </row>
    <row r="2567" spans="15:22" x14ac:dyDescent="0.4">
      <c r="O2567" s="2" t="str">
        <f>IFERROR(IF($B2567="","",INDEX(所属情報!$E:$E,MATCH($A2567,所属情報!$A:$A,0))),"")</f>
        <v/>
      </c>
      <c r="P2567" s="2" t="str">
        <f t="shared" si="120"/>
        <v/>
      </c>
      <c r="Q2567" s="2" t="str">
        <f t="shared" si="121"/>
        <v/>
      </c>
      <c r="R2567" s="2" t="str">
        <f t="shared" si="122"/>
        <v/>
      </c>
      <c r="S2567" s="2" t="str">
        <f>IFERROR(IF($F2567="","",INDEX(リスト!$C:$C,MATCH($F2567,リスト!$B:$B,0))),"")</f>
        <v/>
      </c>
      <c r="T2567" s="2" t="str">
        <f>IFERROR(IF($K2567="","",INDEX(リスト!$F:$F,MATCH($K2567,リスト!$E:$E,0))),"")</f>
        <v/>
      </c>
      <c r="U2567" s="2" t="str">
        <f>IF($B2567="","",RIGHT($G2567*1000+200+COUNTIF($G$2:$G2567,$G2567),9))</f>
        <v/>
      </c>
      <c r="V2567" s="2" t="str">
        <f>IF(OR($B2567="",設定!$I$15="",設定!$I$15="独立"),"",IF($M2567="","　－　",IF($L2567="",IF(設定!$I$15="所・名","　－　・"&amp;$M2567,IF(設定!$I$15="所/名","　－　 / "&amp;$M2567,IF(設定!$I$15="(所)名","(　－　) "&amp;$M2567,IF(設定!$I$15="名・所",$M2567&amp;"・　－　",IF(設定!$I$15="名/所",$M2567&amp;" / 　－　",IF(設定!$I$15="名(所)",$M2567&amp;"(　－　)")))))),IF(設定!$I$15="所・名",INDEX(リスト!$S$2:$S$48,MATCH($L2567,リスト!$R$2:$R$48,0))&amp;"・"&amp;$M2567,IF(設定!$I$15="所/名",INDEX(リスト!$S$2:$S$48,MATCH($L2567,リスト!$R$2:$R$48,0))&amp;" / "&amp;$M2567,IF(設定!$I$15="(所)名","("&amp;INDEX(リスト!$S$2:$S$48,MATCH($L2567,リスト!$R$2:$R$48,0))&amp;") "&amp;$M2567,IF(設定!$I$15="名・所",$M2567&amp;"・"&amp;INDEX(リスト!$S$2:$S$48,MATCH($L2567,リスト!$R$2:$R$48,0)),IF(設定!$I$15="名/所",$M2567&amp;" / "&amp;INDEX(リスト!$S$2:$S$48,MATCH($L2567,リスト!$R$2:$R$48,0)),IF(設定!$I$15="名(所)",$M2567&amp;" ("&amp;INDEX(リスト!$S$2:$S$48,MATCH($L2567,リスト!$R$2:$R$48,0))&amp;")")))))))))</f>
        <v/>
      </c>
    </row>
    <row r="2568" spans="15:22" x14ac:dyDescent="0.4">
      <c r="O2568" s="2" t="str">
        <f>IFERROR(IF($B2568="","",INDEX(所属情報!$E:$E,MATCH($A2568,所属情報!$A:$A,0))),"")</f>
        <v/>
      </c>
      <c r="P2568" s="2" t="str">
        <f t="shared" si="120"/>
        <v/>
      </c>
      <c r="Q2568" s="2" t="str">
        <f t="shared" si="121"/>
        <v/>
      </c>
      <c r="R2568" s="2" t="str">
        <f t="shared" si="122"/>
        <v/>
      </c>
      <c r="S2568" s="2" t="str">
        <f>IFERROR(IF($F2568="","",INDEX(リスト!$C:$C,MATCH($F2568,リスト!$B:$B,0))),"")</f>
        <v/>
      </c>
      <c r="T2568" s="2" t="str">
        <f>IFERROR(IF($K2568="","",INDEX(リスト!$F:$F,MATCH($K2568,リスト!$E:$E,0))),"")</f>
        <v/>
      </c>
      <c r="U2568" s="2" t="str">
        <f>IF($B2568="","",RIGHT($G2568*1000+200+COUNTIF($G$2:$G2568,$G2568),9))</f>
        <v/>
      </c>
      <c r="V2568" s="2" t="str">
        <f>IF(OR($B2568="",設定!$I$15="",設定!$I$15="独立"),"",IF($M2568="","　－　",IF($L2568="",IF(設定!$I$15="所・名","　－　・"&amp;$M2568,IF(設定!$I$15="所/名","　－　 / "&amp;$M2568,IF(設定!$I$15="(所)名","(　－　) "&amp;$M2568,IF(設定!$I$15="名・所",$M2568&amp;"・　－　",IF(設定!$I$15="名/所",$M2568&amp;" / 　－　",IF(設定!$I$15="名(所)",$M2568&amp;"(　－　)")))))),IF(設定!$I$15="所・名",INDEX(リスト!$S$2:$S$48,MATCH($L2568,リスト!$R$2:$R$48,0))&amp;"・"&amp;$M2568,IF(設定!$I$15="所/名",INDEX(リスト!$S$2:$S$48,MATCH($L2568,リスト!$R$2:$R$48,0))&amp;" / "&amp;$M2568,IF(設定!$I$15="(所)名","("&amp;INDEX(リスト!$S$2:$S$48,MATCH($L2568,リスト!$R$2:$R$48,0))&amp;") "&amp;$M2568,IF(設定!$I$15="名・所",$M2568&amp;"・"&amp;INDEX(リスト!$S$2:$S$48,MATCH($L2568,リスト!$R$2:$R$48,0)),IF(設定!$I$15="名/所",$M2568&amp;" / "&amp;INDEX(リスト!$S$2:$S$48,MATCH($L2568,リスト!$R$2:$R$48,0)),IF(設定!$I$15="名(所)",$M2568&amp;" ("&amp;INDEX(リスト!$S$2:$S$48,MATCH($L2568,リスト!$R$2:$R$48,0))&amp;")")))))))))</f>
        <v/>
      </c>
    </row>
    <row r="2569" spans="15:22" x14ac:dyDescent="0.4">
      <c r="O2569" s="2" t="str">
        <f>IFERROR(IF($B2569="","",INDEX(所属情報!$E:$E,MATCH($A2569,所属情報!$A:$A,0))),"")</f>
        <v/>
      </c>
      <c r="P2569" s="2" t="str">
        <f t="shared" si="120"/>
        <v/>
      </c>
      <c r="Q2569" s="2" t="str">
        <f t="shared" si="121"/>
        <v/>
      </c>
      <c r="R2569" s="2" t="str">
        <f t="shared" si="122"/>
        <v/>
      </c>
      <c r="S2569" s="2" t="str">
        <f>IFERROR(IF($F2569="","",INDEX(リスト!$C:$C,MATCH($F2569,リスト!$B:$B,0))),"")</f>
        <v/>
      </c>
      <c r="T2569" s="2" t="str">
        <f>IFERROR(IF($K2569="","",INDEX(リスト!$F:$F,MATCH($K2569,リスト!$E:$E,0))),"")</f>
        <v/>
      </c>
      <c r="U2569" s="2" t="str">
        <f>IF($B2569="","",RIGHT($G2569*1000+200+COUNTIF($G$2:$G2569,$G2569),9))</f>
        <v/>
      </c>
      <c r="V2569" s="2" t="str">
        <f>IF(OR($B2569="",設定!$I$15="",設定!$I$15="独立"),"",IF($M2569="","　－　",IF($L2569="",IF(設定!$I$15="所・名","　－　・"&amp;$M2569,IF(設定!$I$15="所/名","　－　 / "&amp;$M2569,IF(設定!$I$15="(所)名","(　－　) "&amp;$M2569,IF(設定!$I$15="名・所",$M2569&amp;"・　－　",IF(設定!$I$15="名/所",$M2569&amp;" / 　－　",IF(設定!$I$15="名(所)",$M2569&amp;"(　－　)")))))),IF(設定!$I$15="所・名",INDEX(リスト!$S$2:$S$48,MATCH($L2569,リスト!$R$2:$R$48,0))&amp;"・"&amp;$M2569,IF(設定!$I$15="所/名",INDEX(リスト!$S$2:$S$48,MATCH($L2569,リスト!$R$2:$R$48,0))&amp;" / "&amp;$M2569,IF(設定!$I$15="(所)名","("&amp;INDEX(リスト!$S$2:$S$48,MATCH($L2569,リスト!$R$2:$R$48,0))&amp;") "&amp;$M2569,IF(設定!$I$15="名・所",$M2569&amp;"・"&amp;INDEX(リスト!$S$2:$S$48,MATCH($L2569,リスト!$R$2:$R$48,0)),IF(設定!$I$15="名/所",$M2569&amp;" / "&amp;INDEX(リスト!$S$2:$S$48,MATCH($L2569,リスト!$R$2:$R$48,0)),IF(設定!$I$15="名(所)",$M2569&amp;" ("&amp;INDEX(リスト!$S$2:$S$48,MATCH($L2569,リスト!$R$2:$R$48,0))&amp;")")))))))))</f>
        <v/>
      </c>
    </row>
    <row r="2570" spans="15:22" x14ac:dyDescent="0.4">
      <c r="O2570" s="2" t="str">
        <f>IFERROR(IF($B2570="","",INDEX(所属情報!$E:$E,MATCH($A2570,所属情報!$A:$A,0))),"")</f>
        <v/>
      </c>
      <c r="P2570" s="2" t="str">
        <f t="shared" si="120"/>
        <v/>
      </c>
      <c r="Q2570" s="2" t="str">
        <f t="shared" si="121"/>
        <v/>
      </c>
      <c r="R2570" s="2" t="str">
        <f t="shared" si="122"/>
        <v/>
      </c>
      <c r="S2570" s="2" t="str">
        <f>IFERROR(IF($F2570="","",INDEX(リスト!$C:$C,MATCH($F2570,リスト!$B:$B,0))),"")</f>
        <v/>
      </c>
      <c r="T2570" s="2" t="str">
        <f>IFERROR(IF($K2570="","",INDEX(リスト!$F:$F,MATCH($K2570,リスト!$E:$E,0))),"")</f>
        <v/>
      </c>
      <c r="U2570" s="2" t="str">
        <f>IF($B2570="","",RIGHT($G2570*1000+200+COUNTIF($G$2:$G2570,$G2570),9))</f>
        <v/>
      </c>
      <c r="V2570" s="2" t="str">
        <f>IF(OR($B2570="",設定!$I$15="",設定!$I$15="独立"),"",IF($M2570="","　－　",IF($L2570="",IF(設定!$I$15="所・名","　－　・"&amp;$M2570,IF(設定!$I$15="所/名","　－　 / "&amp;$M2570,IF(設定!$I$15="(所)名","(　－　) "&amp;$M2570,IF(設定!$I$15="名・所",$M2570&amp;"・　－　",IF(設定!$I$15="名/所",$M2570&amp;" / 　－　",IF(設定!$I$15="名(所)",$M2570&amp;"(　－　)")))))),IF(設定!$I$15="所・名",INDEX(リスト!$S$2:$S$48,MATCH($L2570,リスト!$R$2:$R$48,0))&amp;"・"&amp;$M2570,IF(設定!$I$15="所/名",INDEX(リスト!$S$2:$S$48,MATCH($L2570,リスト!$R$2:$R$48,0))&amp;" / "&amp;$M2570,IF(設定!$I$15="(所)名","("&amp;INDEX(リスト!$S$2:$S$48,MATCH($L2570,リスト!$R$2:$R$48,0))&amp;") "&amp;$M2570,IF(設定!$I$15="名・所",$M2570&amp;"・"&amp;INDEX(リスト!$S$2:$S$48,MATCH($L2570,リスト!$R$2:$R$48,0)),IF(設定!$I$15="名/所",$M2570&amp;" / "&amp;INDEX(リスト!$S$2:$S$48,MATCH($L2570,リスト!$R$2:$R$48,0)),IF(設定!$I$15="名(所)",$M2570&amp;" ("&amp;INDEX(リスト!$S$2:$S$48,MATCH($L2570,リスト!$R$2:$R$48,0))&amp;")")))))))))</f>
        <v/>
      </c>
    </row>
    <row r="2571" spans="15:22" x14ac:dyDescent="0.4">
      <c r="O2571" s="2" t="str">
        <f>IFERROR(IF($B2571="","",INDEX(所属情報!$E:$E,MATCH($A2571,所属情報!$A:$A,0))),"")</f>
        <v/>
      </c>
      <c r="P2571" s="2" t="str">
        <f t="shared" si="120"/>
        <v/>
      </c>
      <c r="Q2571" s="2" t="str">
        <f t="shared" si="121"/>
        <v/>
      </c>
      <c r="R2571" s="2" t="str">
        <f t="shared" si="122"/>
        <v/>
      </c>
      <c r="S2571" s="2" t="str">
        <f>IFERROR(IF($F2571="","",INDEX(リスト!$C:$C,MATCH($F2571,リスト!$B:$B,0))),"")</f>
        <v/>
      </c>
      <c r="T2571" s="2" t="str">
        <f>IFERROR(IF($K2571="","",INDEX(リスト!$F:$F,MATCH($K2571,リスト!$E:$E,0))),"")</f>
        <v/>
      </c>
      <c r="U2571" s="2" t="str">
        <f>IF($B2571="","",RIGHT($G2571*1000+200+COUNTIF($G$2:$G2571,$G2571),9))</f>
        <v/>
      </c>
      <c r="V2571" s="2" t="str">
        <f>IF(OR($B2571="",設定!$I$15="",設定!$I$15="独立"),"",IF($M2571="","　－　",IF($L2571="",IF(設定!$I$15="所・名","　－　・"&amp;$M2571,IF(設定!$I$15="所/名","　－　 / "&amp;$M2571,IF(設定!$I$15="(所)名","(　－　) "&amp;$M2571,IF(設定!$I$15="名・所",$M2571&amp;"・　－　",IF(設定!$I$15="名/所",$M2571&amp;" / 　－　",IF(設定!$I$15="名(所)",$M2571&amp;"(　－　)")))))),IF(設定!$I$15="所・名",INDEX(リスト!$S$2:$S$48,MATCH($L2571,リスト!$R$2:$R$48,0))&amp;"・"&amp;$M2571,IF(設定!$I$15="所/名",INDEX(リスト!$S$2:$S$48,MATCH($L2571,リスト!$R$2:$R$48,0))&amp;" / "&amp;$M2571,IF(設定!$I$15="(所)名","("&amp;INDEX(リスト!$S$2:$S$48,MATCH($L2571,リスト!$R$2:$R$48,0))&amp;") "&amp;$M2571,IF(設定!$I$15="名・所",$M2571&amp;"・"&amp;INDEX(リスト!$S$2:$S$48,MATCH($L2571,リスト!$R$2:$R$48,0)),IF(設定!$I$15="名/所",$M2571&amp;" / "&amp;INDEX(リスト!$S$2:$S$48,MATCH($L2571,リスト!$R$2:$R$48,0)),IF(設定!$I$15="名(所)",$M2571&amp;" ("&amp;INDEX(リスト!$S$2:$S$48,MATCH($L2571,リスト!$R$2:$R$48,0))&amp;")")))))))))</f>
        <v/>
      </c>
    </row>
    <row r="2572" spans="15:22" x14ac:dyDescent="0.4">
      <c r="O2572" s="2" t="str">
        <f>IFERROR(IF($B2572="","",INDEX(所属情報!$E:$E,MATCH($A2572,所属情報!$A:$A,0))),"")</f>
        <v/>
      </c>
      <c r="P2572" s="2" t="str">
        <f t="shared" si="120"/>
        <v/>
      </c>
      <c r="Q2572" s="2" t="str">
        <f t="shared" si="121"/>
        <v/>
      </c>
      <c r="R2572" s="2" t="str">
        <f t="shared" si="122"/>
        <v/>
      </c>
      <c r="S2572" s="2" t="str">
        <f>IFERROR(IF($F2572="","",INDEX(リスト!$C:$C,MATCH($F2572,リスト!$B:$B,0))),"")</f>
        <v/>
      </c>
      <c r="T2572" s="2" t="str">
        <f>IFERROR(IF($K2572="","",INDEX(リスト!$F:$F,MATCH($K2572,リスト!$E:$E,0))),"")</f>
        <v/>
      </c>
      <c r="U2572" s="2" t="str">
        <f>IF($B2572="","",RIGHT($G2572*1000+200+COUNTIF($G$2:$G2572,$G2572),9))</f>
        <v/>
      </c>
      <c r="V2572" s="2" t="str">
        <f>IF(OR($B2572="",設定!$I$15="",設定!$I$15="独立"),"",IF($M2572="","　－　",IF($L2572="",IF(設定!$I$15="所・名","　－　・"&amp;$M2572,IF(設定!$I$15="所/名","　－　 / "&amp;$M2572,IF(設定!$I$15="(所)名","(　－　) "&amp;$M2572,IF(設定!$I$15="名・所",$M2572&amp;"・　－　",IF(設定!$I$15="名/所",$M2572&amp;" / 　－　",IF(設定!$I$15="名(所)",$M2572&amp;"(　－　)")))))),IF(設定!$I$15="所・名",INDEX(リスト!$S$2:$S$48,MATCH($L2572,リスト!$R$2:$R$48,0))&amp;"・"&amp;$M2572,IF(設定!$I$15="所/名",INDEX(リスト!$S$2:$S$48,MATCH($L2572,リスト!$R$2:$R$48,0))&amp;" / "&amp;$M2572,IF(設定!$I$15="(所)名","("&amp;INDEX(リスト!$S$2:$S$48,MATCH($L2572,リスト!$R$2:$R$48,0))&amp;") "&amp;$M2572,IF(設定!$I$15="名・所",$M2572&amp;"・"&amp;INDEX(リスト!$S$2:$S$48,MATCH($L2572,リスト!$R$2:$R$48,0)),IF(設定!$I$15="名/所",$M2572&amp;" / "&amp;INDEX(リスト!$S$2:$S$48,MATCH($L2572,リスト!$R$2:$R$48,0)),IF(設定!$I$15="名(所)",$M2572&amp;" ("&amp;INDEX(リスト!$S$2:$S$48,MATCH($L2572,リスト!$R$2:$R$48,0))&amp;")")))))))))</f>
        <v/>
      </c>
    </row>
    <row r="2573" spans="15:22" x14ac:dyDescent="0.4">
      <c r="O2573" s="2" t="str">
        <f>IFERROR(IF($B2573="","",INDEX(所属情報!$E:$E,MATCH($A2573,所属情報!$A:$A,0))),"")</f>
        <v/>
      </c>
      <c r="P2573" s="2" t="str">
        <f t="shared" si="120"/>
        <v/>
      </c>
      <c r="Q2573" s="2" t="str">
        <f t="shared" si="121"/>
        <v/>
      </c>
      <c r="R2573" s="2" t="str">
        <f t="shared" si="122"/>
        <v/>
      </c>
      <c r="S2573" s="2" t="str">
        <f>IFERROR(IF($F2573="","",INDEX(リスト!$C:$C,MATCH($F2573,リスト!$B:$B,0))),"")</f>
        <v/>
      </c>
      <c r="T2573" s="2" t="str">
        <f>IFERROR(IF($K2573="","",INDEX(リスト!$F:$F,MATCH($K2573,リスト!$E:$E,0))),"")</f>
        <v/>
      </c>
      <c r="U2573" s="2" t="str">
        <f>IF($B2573="","",RIGHT($G2573*1000+200+COUNTIF($G$2:$G2573,$G2573),9))</f>
        <v/>
      </c>
      <c r="V2573" s="2" t="str">
        <f>IF(OR($B2573="",設定!$I$15="",設定!$I$15="独立"),"",IF($M2573="","　－　",IF($L2573="",IF(設定!$I$15="所・名","　－　・"&amp;$M2573,IF(設定!$I$15="所/名","　－　 / "&amp;$M2573,IF(設定!$I$15="(所)名","(　－　) "&amp;$M2573,IF(設定!$I$15="名・所",$M2573&amp;"・　－　",IF(設定!$I$15="名/所",$M2573&amp;" / 　－　",IF(設定!$I$15="名(所)",$M2573&amp;"(　－　)")))))),IF(設定!$I$15="所・名",INDEX(リスト!$S$2:$S$48,MATCH($L2573,リスト!$R$2:$R$48,0))&amp;"・"&amp;$M2573,IF(設定!$I$15="所/名",INDEX(リスト!$S$2:$S$48,MATCH($L2573,リスト!$R$2:$R$48,0))&amp;" / "&amp;$M2573,IF(設定!$I$15="(所)名","("&amp;INDEX(リスト!$S$2:$S$48,MATCH($L2573,リスト!$R$2:$R$48,0))&amp;") "&amp;$M2573,IF(設定!$I$15="名・所",$M2573&amp;"・"&amp;INDEX(リスト!$S$2:$S$48,MATCH($L2573,リスト!$R$2:$R$48,0)),IF(設定!$I$15="名/所",$M2573&amp;" / "&amp;INDEX(リスト!$S$2:$S$48,MATCH($L2573,リスト!$R$2:$R$48,0)),IF(設定!$I$15="名(所)",$M2573&amp;" ("&amp;INDEX(リスト!$S$2:$S$48,MATCH($L2573,リスト!$R$2:$R$48,0))&amp;")")))))))))</f>
        <v/>
      </c>
    </row>
    <row r="2574" spans="15:22" x14ac:dyDescent="0.4">
      <c r="O2574" s="2" t="str">
        <f>IFERROR(IF($B2574="","",INDEX(所属情報!$E:$E,MATCH($A2574,所属情報!$A:$A,0))),"")</f>
        <v/>
      </c>
      <c r="P2574" s="2" t="str">
        <f t="shared" si="120"/>
        <v/>
      </c>
      <c r="Q2574" s="2" t="str">
        <f t="shared" si="121"/>
        <v/>
      </c>
      <c r="R2574" s="2" t="str">
        <f t="shared" si="122"/>
        <v/>
      </c>
      <c r="S2574" s="2" t="str">
        <f>IFERROR(IF($F2574="","",INDEX(リスト!$C:$C,MATCH($F2574,リスト!$B:$B,0))),"")</f>
        <v/>
      </c>
      <c r="T2574" s="2" t="str">
        <f>IFERROR(IF($K2574="","",INDEX(リスト!$F:$F,MATCH($K2574,リスト!$E:$E,0))),"")</f>
        <v/>
      </c>
      <c r="U2574" s="2" t="str">
        <f>IF($B2574="","",RIGHT($G2574*1000+200+COUNTIF($G$2:$G2574,$G2574),9))</f>
        <v/>
      </c>
      <c r="V2574" s="2" t="str">
        <f>IF(OR($B2574="",設定!$I$15="",設定!$I$15="独立"),"",IF($M2574="","　－　",IF($L2574="",IF(設定!$I$15="所・名","　－　・"&amp;$M2574,IF(設定!$I$15="所/名","　－　 / "&amp;$M2574,IF(設定!$I$15="(所)名","(　－　) "&amp;$M2574,IF(設定!$I$15="名・所",$M2574&amp;"・　－　",IF(設定!$I$15="名/所",$M2574&amp;" / 　－　",IF(設定!$I$15="名(所)",$M2574&amp;"(　－　)")))))),IF(設定!$I$15="所・名",INDEX(リスト!$S$2:$S$48,MATCH($L2574,リスト!$R$2:$R$48,0))&amp;"・"&amp;$M2574,IF(設定!$I$15="所/名",INDEX(リスト!$S$2:$S$48,MATCH($L2574,リスト!$R$2:$R$48,0))&amp;" / "&amp;$M2574,IF(設定!$I$15="(所)名","("&amp;INDEX(リスト!$S$2:$S$48,MATCH($L2574,リスト!$R$2:$R$48,0))&amp;") "&amp;$M2574,IF(設定!$I$15="名・所",$M2574&amp;"・"&amp;INDEX(リスト!$S$2:$S$48,MATCH($L2574,リスト!$R$2:$R$48,0)),IF(設定!$I$15="名/所",$M2574&amp;" / "&amp;INDEX(リスト!$S$2:$S$48,MATCH($L2574,リスト!$R$2:$R$48,0)),IF(設定!$I$15="名(所)",$M2574&amp;" ("&amp;INDEX(リスト!$S$2:$S$48,MATCH($L2574,リスト!$R$2:$R$48,0))&amp;")")))))))))</f>
        <v/>
      </c>
    </row>
    <row r="2575" spans="15:22" x14ac:dyDescent="0.4">
      <c r="O2575" s="2" t="str">
        <f>IFERROR(IF($B2575="","",INDEX(所属情報!$E:$E,MATCH($A2575,所属情報!$A:$A,0))),"")</f>
        <v/>
      </c>
      <c r="P2575" s="2" t="str">
        <f t="shared" si="120"/>
        <v/>
      </c>
      <c r="Q2575" s="2" t="str">
        <f t="shared" si="121"/>
        <v/>
      </c>
      <c r="R2575" s="2" t="str">
        <f t="shared" si="122"/>
        <v/>
      </c>
      <c r="S2575" s="2" t="str">
        <f>IFERROR(IF($F2575="","",INDEX(リスト!$C:$C,MATCH($F2575,リスト!$B:$B,0))),"")</f>
        <v/>
      </c>
      <c r="T2575" s="2" t="str">
        <f>IFERROR(IF($K2575="","",INDEX(リスト!$F:$F,MATCH($K2575,リスト!$E:$E,0))),"")</f>
        <v/>
      </c>
      <c r="U2575" s="2" t="str">
        <f>IF($B2575="","",RIGHT($G2575*1000+200+COUNTIF($G$2:$G2575,$G2575),9))</f>
        <v/>
      </c>
      <c r="V2575" s="2" t="str">
        <f>IF(OR($B2575="",設定!$I$15="",設定!$I$15="独立"),"",IF($M2575="","　－　",IF($L2575="",IF(設定!$I$15="所・名","　－　・"&amp;$M2575,IF(設定!$I$15="所/名","　－　 / "&amp;$M2575,IF(設定!$I$15="(所)名","(　－　) "&amp;$M2575,IF(設定!$I$15="名・所",$M2575&amp;"・　－　",IF(設定!$I$15="名/所",$M2575&amp;" / 　－　",IF(設定!$I$15="名(所)",$M2575&amp;"(　－　)")))))),IF(設定!$I$15="所・名",INDEX(リスト!$S$2:$S$48,MATCH($L2575,リスト!$R$2:$R$48,0))&amp;"・"&amp;$M2575,IF(設定!$I$15="所/名",INDEX(リスト!$S$2:$S$48,MATCH($L2575,リスト!$R$2:$R$48,0))&amp;" / "&amp;$M2575,IF(設定!$I$15="(所)名","("&amp;INDEX(リスト!$S$2:$S$48,MATCH($L2575,リスト!$R$2:$R$48,0))&amp;") "&amp;$M2575,IF(設定!$I$15="名・所",$M2575&amp;"・"&amp;INDEX(リスト!$S$2:$S$48,MATCH($L2575,リスト!$R$2:$R$48,0)),IF(設定!$I$15="名/所",$M2575&amp;" / "&amp;INDEX(リスト!$S$2:$S$48,MATCH($L2575,リスト!$R$2:$R$48,0)),IF(設定!$I$15="名(所)",$M2575&amp;" ("&amp;INDEX(リスト!$S$2:$S$48,MATCH($L2575,リスト!$R$2:$R$48,0))&amp;")")))))))))</f>
        <v/>
      </c>
    </row>
    <row r="2576" spans="15:22" x14ac:dyDescent="0.4">
      <c r="O2576" s="2" t="str">
        <f>IFERROR(IF($B2576="","",INDEX(所属情報!$E:$E,MATCH($A2576,所属情報!$A:$A,0))),"")</f>
        <v/>
      </c>
      <c r="P2576" s="2" t="str">
        <f t="shared" si="120"/>
        <v/>
      </c>
      <c r="Q2576" s="2" t="str">
        <f t="shared" si="121"/>
        <v/>
      </c>
      <c r="R2576" s="2" t="str">
        <f t="shared" si="122"/>
        <v/>
      </c>
      <c r="S2576" s="2" t="str">
        <f>IFERROR(IF($F2576="","",INDEX(リスト!$C:$C,MATCH($F2576,リスト!$B:$B,0))),"")</f>
        <v/>
      </c>
      <c r="T2576" s="2" t="str">
        <f>IFERROR(IF($K2576="","",INDEX(リスト!$F:$F,MATCH($K2576,リスト!$E:$E,0))),"")</f>
        <v/>
      </c>
      <c r="U2576" s="2" t="str">
        <f>IF($B2576="","",RIGHT($G2576*1000+200+COUNTIF($G$2:$G2576,$G2576),9))</f>
        <v/>
      </c>
      <c r="V2576" s="2" t="str">
        <f>IF(OR($B2576="",設定!$I$15="",設定!$I$15="独立"),"",IF($M2576="","　－　",IF($L2576="",IF(設定!$I$15="所・名","　－　・"&amp;$M2576,IF(設定!$I$15="所/名","　－　 / "&amp;$M2576,IF(設定!$I$15="(所)名","(　－　) "&amp;$M2576,IF(設定!$I$15="名・所",$M2576&amp;"・　－　",IF(設定!$I$15="名/所",$M2576&amp;" / 　－　",IF(設定!$I$15="名(所)",$M2576&amp;"(　－　)")))))),IF(設定!$I$15="所・名",INDEX(リスト!$S$2:$S$48,MATCH($L2576,リスト!$R$2:$R$48,0))&amp;"・"&amp;$M2576,IF(設定!$I$15="所/名",INDEX(リスト!$S$2:$S$48,MATCH($L2576,リスト!$R$2:$R$48,0))&amp;" / "&amp;$M2576,IF(設定!$I$15="(所)名","("&amp;INDEX(リスト!$S$2:$S$48,MATCH($L2576,リスト!$R$2:$R$48,0))&amp;") "&amp;$M2576,IF(設定!$I$15="名・所",$M2576&amp;"・"&amp;INDEX(リスト!$S$2:$S$48,MATCH($L2576,リスト!$R$2:$R$48,0)),IF(設定!$I$15="名/所",$M2576&amp;" / "&amp;INDEX(リスト!$S$2:$S$48,MATCH($L2576,リスト!$R$2:$R$48,0)),IF(設定!$I$15="名(所)",$M2576&amp;" ("&amp;INDEX(リスト!$S$2:$S$48,MATCH($L2576,リスト!$R$2:$R$48,0))&amp;")")))))))))</f>
        <v/>
      </c>
    </row>
    <row r="2577" spans="15:22" x14ac:dyDescent="0.4">
      <c r="O2577" s="2" t="str">
        <f>IFERROR(IF($B2577="","",INDEX(所属情報!$E:$E,MATCH($A2577,所属情報!$A:$A,0))),"")</f>
        <v/>
      </c>
      <c r="P2577" s="2" t="str">
        <f t="shared" si="120"/>
        <v/>
      </c>
      <c r="Q2577" s="2" t="str">
        <f t="shared" si="121"/>
        <v/>
      </c>
      <c r="R2577" s="2" t="str">
        <f t="shared" si="122"/>
        <v/>
      </c>
      <c r="S2577" s="2" t="str">
        <f>IFERROR(IF($F2577="","",INDEX(リスト!$C:$C,MATCH($F2577,リスト!$B:$B,0))),"")</f>
        <v/>
      </c>
      <c r="T2577" s="2" t="str">
        <f>IFERROR(IF($K2577="","",INDEX(リスト!$F:$F,MATCH($K2577,リスト!$E:$E,0))),"")</f>
        <v/>
      </c>
      <c r="U2577" s="2" t="str">
        <f>IF($B2577="","",RIGHT($G2577*1000+200+COUNTIF($G$2:$G2577,$G2577),9))</f>
        <v/>
      </c>
      <c r="V2577" s="2" t="str">
        <f>IF(OR($B2577="",設定!$I$15="",設定!$I$15="独立"),"",IF($M2577="","　－　",IF($L2577="",IF(設定!$I$15="所・名","　－　・"&amp;$M2577,IF(設定!$I$15="所/名","　－　 / "&amp;$M2577,IF(設定!$I$15="(所)名","(　－　) "&amp;$M2577,IF(設定!$I$15="名・所",$M2577&amp;"・　－　",IF(設定!$I$15="名/所",$M2577&amp;" / 　－　",IF(設定!$I$15="名(所)",$M2577&amp;"(　－　)")))))),IF(設定!$I$15="所・名",INDEX(リスト!$S$2:$S$48,MATCH($L2577,リスト!$R$2:$R$48,0))&amp;"・"&amp;$M2577,IF(設定!$I$15="所/名",INDEX(リスト!$S$2:$S$48,MATCH($L2577,リスト!$R$2:$R$48,0))&amp;" / "&amp;$M2577,IF(設定!$I$15="(所)名","("&amp;INDEX(リスト!$S$2:$S$48,MATCH($L2577,リスト!$R$2:$R$48,0))&amp;") "&amp;$M2577,IF(設定!$I$15="名・所",$M2577&amp;"・"&amp;INDEX(リスト!$S$2:$S$48,MATCH($L2577,リスト!$R$2:$R$48,0)),IF(設定!$I$15="名/所",$M2577&amp;" / "&amp;INDEX(リスト!$S$2:$S$48,MATCH($L2577,リスト!$R$2:$R$48,0)),IF(設定!$I$15="名(所)",$M2577&amp;" ("&amp;INDEX(リスト!$S$2:$S$48,MATCH($L2577,リスト!$R$2:$R$48,0))&amp;")")))))))))</f>
        <v/>
      </c>
    </row>
    <row r="2578" spans="15:22" x14ac:dyDescent="0.4">
      <c r="O2578" s="2" t="str">
        <f>IFERROR(IF($B2578="","",INDEX(所属情報!$E:$E,MATCH($A2578,所属情報!$A:$A,0))),"")</f>
        <v/>
      </c>
      <c r="P2578" s="2" t="str">
        <f t="shared" si="120"/>
        <v/>
      </c>
      <c r="Q2578" s="2" t="str">
        <f t="shared" si="121"/>
        <v/>
      </c>
      <c r="R2578" s="2" t="str">
        <f t="shared" si="122"/>
        <v/>
      </c>
      <c r="S2578" s="2" t="str">
        <f>IFERROR(IF($F2578="","",INDEX(リスト!$C:$C,MATCH($F2578,リスト!$B:$B,0))),"")</f>
        <v/>
      </c>
      <c r="T2578" s="2" t="str">
        <f>IFERROR(IF($K2578="","",INDEX(リスト!$F:$F,MATCH($K2578,リスト!$E:$E,0))),"")</f>
        <v/>
      </c>
      <c r="U2578" s="2" t="str">
        <f>IF($B2578="","",RIGHT($G2578*1000+200+COUNTIF($G$2:$G2578,$G2578),9))</f>
        <v/>
      </c>
      <c r="V2578" s="2" t="str">
        <f>IF(OR($B2578="",設定!$I$15="",設定!$I$15="独立"),"",IF($M2578="","　－　",IF($L2578="",IF(設定!$I$15="所・名","　－　・"&amp;$M2578,IF(設定!$I$15="所/名","　－　 / "&amp;$M2578,IF(設定!$I$15="(所)名","(　－　) "&amp;$M2578,IF(設定!$I$15="名・所",$M2578&amp;"・　－　",IF(設定!$I$15="名/所",$M2578&amp;" / 　－　",IF(設定!$I$15="名(所)",$M2578&amp;"(　－　)")))))),IF(設定!$I$15="所・名",INDEX(リスト!$S$2:$S$48,MATCH($L2578,リスト!$R$2:$R$48,0))&amp;"・"&amp;$M2578,IF(設定!$I$15="所/名",INDEX(リスト!$S$2:$S$48,MATCH($L2578,リスト!$R$2:$R$48,0))&amp;" / "&amp;$M2578,IF(設定!$I$15="(所)名","("&amp;INDEX(リスト!$S$2:$S$48,MATCH($L2578,リスト!$R$2:$R$48,0))&amp;") "&amp;$M2578,IF(設定!$I$15="名・所",$M2578&amp;"・"&amp;INDEX(リスト!$S$2:$S$48,MATCH($L2578,リスト!$R$2:$R$48,0)),IF(設定!$I$15="名/所",$M2578&amp;" / "&amp;INDEX(リスト!$S$2:$S$48,MATCH($L2578,リスト!$R$2:$R$48,0)),IF(設定!$I$15="名(所)",$M2578&amp;" ("&amp;INDEX(リスト!$S$2:$S$48,MATCH($L2578,リスト!$R$2:$R$48,0))&amp;")")))))))))</f>
        <v/>
      </c>
    </row>
    <row r="2579" spans="15:22" x14ac:dyDescent="0.4">
      <c r="O2579" s="2" t="str">
        <f>IFERROR(IF($B2579="","",INDEX(所属情報!$E:$E,MATCH($A2579,所属情報!$A:$A,0))),"")</f>
        <v/>
      </c>
      <c r="P2579" s="2" t="str">
        <f t="shared" si="120"/>
        <v/>
      </c>
      <c r="Q2579" s="2" t="str">
        <f t="shared" si="121"/>
        <v/>
      </c>
      <c r="R2579" s="2" t="str">
        <f t="shared" si="122"/>
        <v/>
      </c>
      <c r="S2579" s="2" t="str">
        <f>IFERROR(IF($F2579="","",INDEX(リスト!$C:$C,MATCH($F2579,リスト!$B:$B,0))),"")</f>
        <v/>
      </c>
      <c r="T2579" s="2" t="str">
        <f>IFERROR(IF($K2579="","",INDEX(リスト!$F:$F,MATCH($K2579,リスト!$E:$E,0))),"")</f>
        <v/>
      </c>
      <c r="U2579" s="2" t="str">
        <f>IF($B2579="","",RIGHT($G2579*1000+200+COUNTIF($G$2:$G2579,$G2579),9))</f>
        <v/>
      </c>
      <c r="V2579" s="2" t="str">
        <f>IF(OR($B2579="",設定!$I$15="",設定!$I$15="独立"),"",IF($M2579="","　－　",IF($L2579="",IF(設定!$I$15="所・名","　－　・"&amp;$M2579,IF(設定!$I$15="所/名","　－　 / "&amp;$M2579,IF(設定!$I$15="(所)名","(　－　) "&amp;$M2579,IF(設定!$I$15="名・所",$M2579&amp;"・　－　",IF(設定!$I$15="名/所",$M2579&amp;" / 　－　",IF(設定!$I$15="名(所)",$M2579&amp;"(　－　)")))))),IF(設定!$I$15="所・名",INDEX(リスト!$S$2:$S$48,MATCH($L2579,リスト!$R$2:$R$48,0))&amp;"・"&amp;$M2579,IF(設定!$I$15="所/名",INDEX(リスト!$S$2:$S$48,MATCH($L2579,リスト!$R$2:$R$48,0))&amp;" / "&amp;$M2579,IF(設定!$I$15="(所)名","("&amp;INDEX(リスト!$S$2:$S$48,MATCH($L2579,リスト!$R$2:$R$48,0))&amp;") "&amp;$M2579,IF(設定!$I$15="名・所",$M2579&amp;"・"&amp;INDEX(リスト!$S$2:$S$48,MATCH($L2579,リスト!$R$2:$R$48,0)),IF(設定!$I$15="名/所",$M2579&amp;" / "&amp;INDEX(リスト!$S$2:$S$48,MATCH($L2579,リスト!$R$2:$R$48,0)),IF(設定!$I$15="名(所)",$M2579&amp;" ("&amp;INDEX(リスト!$S$2:$S$48,MATCH($L2579,リスト!$R$2:$R$48,0))&amp;")")))))))))</f>
        <v/>
      </c>
    </row>
    <row r="2580" spans="15:22" x14ac:dyDescent="0.4">
      <c r="O2580" s="2" t="str">
        <f>IFERROR(IF($B2580="","",INDEX(所属情報!$E:$E,MATCH($A2580,所属情報!$A:$A,0))),"")</f>
        <v/>
      </c>
      <c r="P2580" s="2" t="str">
        <f t="shared" si="120"/>
        <v/>
      </c>
      <c r="Q2580" s="2" t="str">
        <f t="shared" si="121"/>
        <v/>
      </c>
      <c r="R2580" s="2" t="str">
        <f t="shared" si="122"/>
        <v/>
      </c>
      <c r="S2580" s="2" t="str">
        <f>IFERROR(IF($F2580="","",INDEX(リスト!$C:$C,MATCH($F2580,リスト!$B:$B,0))),"")</f>
        <v/>
      </c>
      <c r="T2580" s="2" t="str">
        <f>IFERROR(IF($K2580="","",INDEX(リスト!$F:$F,MATCH($K2580,リスト!$E:$E,0))),"")</f>
        <v/>
      </c>
      <c r="U2580" s="2" t="str">
        <f>IF($B2580="","",RIGHT($G2580*1000+200+COUNTIF($G$2:$G2580,$G2580),9))</f>
        <v/>
      </c>
      <c r="V2580" s="2" t="str">
        <f>IF(OR($B2580="",設定!$I$15="",設定!$I$15="独立"),"",IF($M2580="","　－　",IF($L2580="",IF(設定!$I$15="所・名","　－　・"&amp;$M2580,IF(設定!$I$15="所/名","　－　 / "&amp;$M2580,IF(設定!$I$15="(所)名","(　－　) "&amp;$M2580,IF(設定!$I$15="名・所",$M2580&amp;"・　－　",IF(設定!$I$15="名/所",$M2580&amp;" / 　－　",IF(設定!$I$15="名(所)",$M2580&amp;"(　－　)")))))),IF(設定!$I$15="所・名",INDEX(リスト!$S$2:$S$48,MATCH($L2580,リスト!$R$2:$R$48,0))&amp;"・"&amp;$M2580,IF(設定!$I$15="所/名",INDEX(リスト!$S$2:$S$48,MATCH($L2580,リスト!$R$2:$R$48,0))&amp;" / "&amp;$M2580,IF(設定!$I$15="(所)名","("&amp;INDEX(リスト!$S$2:$S$48,MATCH($L2580,リスト!$R$2:$R$48,0))&amp;") "&amp;$M2580,IF(設定!$I$15="名・所",$M2580&amp;"・"&amp;INDEX(リスト!$S$2:$S$48,MATCH($L2580,リスト!$R$2:$R$48,0)),IF(設定!$I$15="名/所",$M2580&amp;" / "&amp;INDEX(リスト!$S$2:$S$48,MATCH($L2580,リスト!$R$2:$R$48,0)),IF(設定!$I$15="名(所)",$M2580&amp;" ("&amp;INDEX(リスト!$S$2:$S$48,MATCH($L2580,リスト!$R$2:$R$48,0))&amp;")")))))))))</f>
        <v/>
      </c>
    </row>
    <row r="2581" spans="15:22" x14ac:dyDescent="0.4">
      <c r="O2581" s="2" t="str">
        <f>IFERROR(IF($B2581="","",INDEX(所属情報!$E:$E,MATCH($A2581,所属情報!$A:$A,0))),"")</f>
        <v/>
      </c>
      <c r="P2581" s="2" t="str">
        <f t="shared" si="120"/>
        <v/>
      </c>
      <c r="Q2581" s="2" t="str">
        <f t="shared" si="121"/>
        <v/>
      </c>
      <c r="R2581" s="2" t="str">
        <f t="shared" si="122"/>
        <v/>
      </c>
      <c r="S2581" s="2" t="str">
        <f>IFERROR(IF($F2581="","",INDEX(リスト!$C:$C,MATCH($F2581,リスト!$B:$B,0))),"")</f>
        <v/>
      </c>
      <c r="T2581" s="2" t="str">
        <f>IFERROR(IF($K2581="","",INDEX(リスト!$F:$F,MATCH($K2581,リスト!$E:$E,0))),"")</f>
        <v/>
      </c>
      <c r="U2581" s="2" t="str">
        <f>IF($B2581="","",RIGHT($G2581*1000+200+COUNTIF($G$2:$G2581,$G2581),9))</f>
        <v/>
      </c>
      <c r="V2581" s="2" t="str">
        <f>IF(OR($B2581="",設定!$I$15="",設定!$I$15="独立"),"",IF($M2581="","　－　",IF($L2581="",IF(設定!$I$15="所・名","　－　・"&amp;$M2581,IF(設定!$I$15="所/名","　－　 / "&amp;$M2581,IF(設定!$I$15="(所)名","(　－　) "&amp;$M2581,IF(設定!$I$15="名・所",$M2581&amp;"・　－　",IF(設定!$I$15="名/所",$M2581&amp;" / 　－　",IF(設定!$I$15="名(所)",$M2581&amp;"(　－　)")))))),IF(設定!$I$15="所・名",INDEX(リスト!$S$2:$S$48,MATCH($L2581,リスト!$R$2:$R$48,0))&amp;"・"&amp;$M2581,IF(設定!$I$15="所/名",INDEX(リスト!$S$2:$S$48,MATCH($L2581,リスト!$R$2:$R$48,0))&amp;" / "&amp;$M2581,IF(設定!$I$15="(所)名","("&amp;INDEX(リスト!$S$2:$S$48,MATCH($L2581,リスト!$R$2:$R$48,0))&amp;") "&amp;$M2581,IF(設定!$I$15="名・所",$M2581&amp;"・"&amp;INDEX(リスト!$S$2:$S$48,MATCH($L2581,リスト!$R$2:$R$48,0)),IF(設定!$I$15="名/所",$M2581&amp;" / "&amp;INDEX(リスト!$S$2:$S$48,MATCH($L2581,リスト!$R$2:$R$48,0)),IF(設定!$I$15="名(所)",$M2581&amp;" ("&amp;INDEX(リスト!$S$2:$S$48,MATCH($L2581,リスト!$R$2:$R$48,0))&amp;")")))))))))</f>
        <v/>
      </c>
    </row>
    <row r="2582" spans="15:22" x14ac:dyDescent="0.4">
      <c r="O2582" s="2" t="str">
        <f>IFERROR(IF($B2582="","",INDEX(所属情報!$E:$E,MATCH($A2582,所属情報!$A:$A,0))),"")</f>
        <v/>
      </c>
      <c r="P2582" s="2" t="str">
        <f t="shared" si="120"/>
        <v/>
      </c>
      <c r="Q2582" s="2" t="str">
        <f t="shared" si="121"/>
        <v/>
      </c>
      <c r="R2582" s="2" t="str">
        <f t="shared" si="122"/>
        <v/>
      </c>
      <c r="S2582" s="2" t="str">
        <f>IFERROR(IF($F2582="","",INDEX(リスト!$C:$C,MATCH($F2582,リスト!$B:$B,0))),"")</f>
        <v/>
      </c>
      <c r="T2582" s="2" t="str">
        <f>IFERROR(IF($K2582="","",INDEX(リスト!$F:$F,MATCH($K2582,リスト!$E:$E,0))),"")</f>
        <v/>
      </c>
      <c r="U2582" s="2" t="str">
        <f>IF($B2582="","",RIGHT($G2582*1000+200+COUNTIF($G$2:$G2582,$G2582),9))</f>
        <v/>
      </c>
      <c r="V2582" s="2" t="str">
        <f>IF(OR($B2582="",設定!$I$15="",設定!$I$15="独立"),"",IF($M2582="","　－　",IF($L2582="",IF(設定!$I$15="所・名","　－　・"&amp;$M2582,IF(設定!$I$15="所/名","　－　 / "&amp;$M2582,IF(設定!$I$15="(所)名","(　－　) "&amp;$M2582,IF(設定!$I$15="名・所",$M2582&amp;"・　－　",IF(設定!$I$15="名/所",$M2582&amp;" / 　－　",IF(設定!$I$15="名(所)",$M2582&amp;"(　－　)")))))),IF(設定!$I$15="所・名",INDEX(リスト!$S$2:$S$48,MATCH($L2582,リスト!$R$2:$R$48,0))&amp;"・"&amp;$M2582,IF(設定!$I$15="所/名",INDEX(リスト!$S$2:$S$48,MATCH($L2582,リスト!$R$2:$R$48,0))&amp;" / "&amp;$M2582,IF(設定!$I$15="(所)名","("&amp;INDEX(リスト!$S$2:$S$48,MATCH($L2582,リスト!$R$2:$R$48,0))&amp;") "&amp;$M2582,IF(設定!$I$15="名・所",$M2582&amp;"・"&amp;INDEX(リスト!$S$2:$S$48,MATCH($L2582,リスト!$R$2:$R$48,0)),IF(設定!$I$15="名/所",$M2582&amp;" / "&amp;INDEX(リスト!$S$2:$S$48,MATCH($L2582,リスト!$R$2:$R$48,0)),IF(設定!$I$15="名(所)",$M2582&amp;" ("&amp;INDEX(リスト!$S$2:$S$48,MATCH($L2582,リスト!$R$2:$R$48,0))&amp;")")))))))))</f>
        <v/>
      </c>
    </row>
    <row r="2583" spans="15:22" x14ac:dyDescent="0.4">
      <c r="O2583" s="2" t="str">
        <f>IFERROR(IF($B2583="","",INDEX(所属情報!$E:$E,MATCH($A2583,所属情報!$A:$A,0))),"")</f>
        <v/>
      </c>
      <c r="P2583" s="2" t="str">
        <f t="shared" si="120"/>
        <v/>
      </c>
      <c r="Q2583" s="2" t="str">
        <f t="shared" si="121"/>
        <v/>
      </c>
      <c r="R2583" s="2" t="str">
        <f t="shared" si="122"/>
        <v/>
      </c>
      <c r="S2583" s="2" t="str">
        <f>IFERROR(IF($F2583="","",INDEX(リスト!$C:$C,MATCH($F2583,リスト!$B:$B,0))),"")</f>
        <v/>
      </c>
      <c r="T2583" s="2" t="str">
        <f>IFERROR(IF($K2583="","",INDEX(リスト!$F:$F,MATCH($K2583,リスト!$E:$E,0))),"")</f>
        <v/>
      </c>
      <c r="U2583" s="2" t="str">
        <f>IF($B2583="","",RIGHT($G2583*1000+200+COUNTIF($G$2:$G2583,$G2583),9))</f>
        <v/>
      </c>
      <c r="V2583" s="2" t="str">
        <f>IF(OR($B2583="",設定!$I$15="",設定!$I$15="独立"),"",IF($M2583="","　－　",IF($L2583="",IF(設定!$I$15="所・名","　－　・"&amp;$M2583,IF(設定!$I$15="所/名","　－　 / "&amp;$M2583,IF(設定!$I$15="(所)名","(　－　) "&amp;$M2583,IF(設定!$I$15="名・所",$M2583&amp;"・　－　",IF(設定!$I$15="名/所",$M2583&amp;" / 　－　",IF(設定!$I$15="名(所)",$M2583&amp;"(　－　)")))))),IF(設定!$I$15="所・名",INDEX(リスト!$S$2:$S$48,MATCH($L2583,リスト!$R$2:$R$48,0))&amp;"・"&amp;$M2583,IF(設定!$I$15="所/名",INDEX(リスト!$S$2:$S$48,MATCH($L2583,リスト!$R$2:$R$48,0))&amp;" / "&amp;$M2583,IF(設定!$I$15="(所)名","("&amp;INDEX(リスト!$S$2:$S$48,MATCH($L2583,リスト!$R$2:$R$48,0))&amp;") "&amp;$M2583,IF(設定!$I$15="名・所",$M2583&amp;"・"&amp;INDEX(リスト!$S$2:$S$48,MATCH($L2583,リスト!$R$2:$R$48,0)),IF(設定!$I$15="名/所",$M2583&amp;" / "&amp;INDEX(リスト!$S$2:$S$48,MATCH($L2583,リスト!$R$2:$R$48,0)),IF(設定!$I$15="名(所)",$M2583&amp;" ("&amp;INDEX(リスト!$S$2:$S$48,MATCH($L2583,リスト!$R$2:$R$48,0))&amp;")")))))))))</f>
        <v/>
      </c>
    </row>
    <row r="2584" spans="15:22" x14ac:dyDescent="0.4">
      <c r="O2584" s="2" t="str">
        <f>IFERROR(IF($B2584="","",INDEX(所属情報!$E:$E,MATCH($A2584,所属情報!$A:$A,0))),"")</f>
        <v/>
      </c>
      <c r="P2584" s="2" t="str">
        <f t="shared" si="120"/>
        <v/>
      </c>
      <c r="Q2584" s="2" t="str">
        <f t="shared" si="121"/>
        <v/>
      </c>
      <c r="R2584" s="2" t="str">
        <f t="shared" si="122"/>
        <v/>
      </c>
      <c r="S2584" s="2" t="str">
        <f>IFERROR(IF($F2584="","",INDEX(リスト!$C:$C,MATCH($F2584,リスト!$B:$B,0))),"")</f>
        <v/>
      </c>
      <c r="T2584" s="2" t="str">
        <f>IFERROR(IF($K2584="","",INDEX(リスト!$F:$F,MATCH($K2584,リスト!$E:$E,0))),"")</f>
        <v/>
      </c>
      <c r="U2584" s="2" t="str">
        <f>IF($B2584="","",RIGHT($G2584*1000+200+COUNTIF($G$2:$G2584,$G2584),9))</f>
        <v/>
      </c>
      <c r="V2584" s="2" t="str">
        <f>IF(OR($B2584="",設定!$I$15="",設定!$I$15="独立"),"",IF($M2584="","　－　",IF($L2584="",IF(設定!$I$15="所・名","　－　・"&amp;$M2584,IF(設定!$I$15="所/名","　－　 / "&amp;$M2584,IF(設定!$I$15="(所)名","(　－　) "&amp;$M2584,IF(設定!$I$15="名・所",$M2584&amp;"・　－　",IF(設定!$I$15="名/所",$M2584&amp;" / 　－　",IF(設定!$I$15="名(所)",$M2584&amp;"(　－　)")))))),IF(設定!$I$15="所・名",INDEX(リスト!$S$2:$S$48,MATCH($L2584,リスト!$R$2:$R$48,0))&amp;"・"&amp;$M2584,IF(設定!$I$15="所/名",INDEX(リスト!$S$2:$S$48,MATCH($L2584,リスト!$R$2:$R$48,0))&amp;" / "&amp;$M2584,IF(設定!$I$15="(所)名","("&amp;INDEX(リスト!$S$2:$S$48,MATCH($L2584,リスト!$R$2:$R$48,0))&amp;") "&amp;$M2584,IF(設定!$I$15="名・所",$M2584&amp;"・"&amp;INDEX(リスト!$S$2:$S$48,MATCH($L2584,リスト!$R$2:$R$48,0)),IF(設定!$I$15="名/所",$M2584&amp;" / "&amp;INDEX(リスト!$S$2:$S$48,MATCH($L2584,リスト!$R$2:$R$48,0)),IF(設定!$I$15="名(所)",$M2584&amp;" ("&amp;INDEX(リスト!$S$2:$S$48,MATCH($L2584,リスト!$R$2:$R$48,0))&amp;")")))))))))</f>
        <v/>
      </c>
    </row>
    <row r="2585" spans="15:22" x14ac:dyDescent="0.4">
      <c r="O2585" s="2" t="str">
        <f>IFERROR(IF($B2585="","",INDEX(所属情報!$E:$E,MATCH($A2585,所属情報!$A:$A,0))),"")</f>
        <v/>
      </c>
      <c r="P2585" s="2" t="str">
        <f t="shared" si="120"/>
        <v/>
      </c>
      <c r="Q2585" s="2" t="str">
        <f t="shared" si="121"/>
        <v/>
      </c>
      <c r="R2585" s="2" t="str">
        <f t="shared" si="122"/>
        <v/>
      </c>
      <c r="S2585" s="2" t="str">
        <f>IFERROR(IF($F2585="","",INDEX(リスト!$C:$C,MATCH($F2585,リスト!$B:$B,0))),"")</f>
        <v/>
      </c>
      <c r="T2585" s="2" t="str">
        <f>IFERROR(IF($K2585="","",INDEX(リスト!$F:$F,MATCH($K2585,リスト!$E:$E,0))),"")</f>
        <v/>
      </c>
      <c r="U2585" s="2" t="str">
        <f>IF($B2585="","",RIGHT($G2585*1000+200+COUNTIF($G$2:$G2585,$G2585),9))</f>
        <v/>
      </c>
      <c r="V2585" s="2" t="str">
        <f>IF(OR($B2585="",設定!$I$15="",設定!$I$15="独立"),"",IF($M2585="","　－　",IF($L2585="",IF(設定!$I$15="所・名","　－　・"&amp;$M2585,IF(設定!$I$15="所/名","　－　 / "&amp;$M2585,IF(設定!$I$15="(所)名","(　－　) "&amp;$M2585,IF(設定!$I$15="名・所",$M2585&amp;"・　－　",IF(設定!$I$15="名/所",$M2585&amp;" / 　－　",IF(設定!$I$15="名(所)",$M2585&amp;"(　－　)")))))),IF(設定!$I$15="所・名",INDEX(リスト!$S$2:$S$48,MATCH($L2585,リスト!$R$2:$R$48,0))&amp;"・"&amp;$M2585,IF(設定!$I$15="所/名",INDEX(リスト!$S$2:$S$48,MATCH($L2585,リスト!$R$2:$R$48,0))&amp;" / "&amp;$M2585,IF(設定!$I$15="(所)名","("&amp;INDEX(リスト!$S$2:$S$48,MATCH($L2585,リスト!$R$2:$R$48,0))&amp;") "&amp;$M2585,IF(設定!$I$15="名・所",$M2585&amp;"・"&amp;INDEX(リスト!$S$2:$S$48,MATCH($L2585,リスト!$R$2:$R$48,0)),IF(設定!$I$15="名/所",$M2585&amp;" / "&amp;INDEX(リスト!$S$2:$S$48,MATCH($L2585,リスト!$R$2:$R$48,0)),IF(設定!$I$15="名(所)",$M2585&amp;" ("&amp;INDEX(リスト!$S$2:$S$48,MATCH($L2585,リスト!$R$2:$R$48,0))&amp;")")))))))))</f>
        <v/>
      </c>
    </row>
    <row r="2586" spans="15:22" x14ac:dyDescent="0.4">
      <c r="O2586" s="2" t="str">
        <f>IFERROR(IF($B2586="","",INDEX(所属情報!$E:$E,MATCH($A2586,所属情報!$A:$A,0))),"")</f>
        <v/>
      </c>
      <c r="P2586" s="2" t="str">
        <f t="shared" si="120"/>
        <v/>
      </c>
      <c r="Q2586" s="2" t="str">
        <f t="shared" si="121"/>
        <v/>
      </c>
      <c r="R2586" s="2" t="str">
        <f t="shared" si="122"/>
        <v/>
      </c>
      <c r="S2586" s="2" t="str">
        <f>IFERROR(IF($F2586="","",INDEX(リスト!$C:$C,MATCH($F2586,リスト!$B:$B,0))),"")</f>
        <v/>
      </c>
      <c r="T2586" s="2" t="str">
        <f>IFERROR(IF($K2586="","",INDEX(リスト!$F:$F,MATCH($K2586,リスト!$E:$E,0))),"")</f>
        <v/>
      </c>
      <c r="U2586" s="2" t="str">
        <f>IF($B2586="","",RIGHT($G2586*1000+200+COUNTIF($G$2:$G2586,$G2586),9))</f>
        <v/>
      </c>
      <c r="V2586" s="2" t="str">
        <f>IF(OR($B2586="",設定!$I$15="",設定!$I$15="独立"),"",IF($M2586="","　－　",IF($L2586="",IF(設定!$I$15="所・名","　－　・"&amp;$M2586,IF(設定!$I$15="所/名","　－　 / "&amp;$M2586,IF(設定!$I$15="(所)名","(　－　) "&amp;$M2586,IF(設定!$I$15="名・所",$M2586&amp;"・　－　",IF(設定!$I$15="名/所",$M2586&amp;" / 　－　",IF(設定!$I$15="名(所)",$M2586&amp;"(　－　)")))))),IF(設定!$I$15="所・名",INDEX(リスト!$S$2:$S$48,MATCH($L2586,リスト!$R$2:$R$48,0))&amp;"・"&amp;$M2586,IF(設定!$I$15="所/名",INDEX(リスト!$S$2:$S$48,MATCH($L2586,リスト!$R$2:$R$48,0))&amp;" / "&amp;$M2586,IF(設定!$I$15="(所)名","("&amp;INDEX(リスト!$S$2:$S$48,MATCH($L2586,リスト!$R$2:$R$48,0))&amp;") "&amp;$M2586,IF(設定!$I$15="名・所",$M2586&amp;"・"&amp;INDEX(リスト!$S$2:$S$48,MATCH($L2586,リスト!$R$2:$R$48,0)),IF(設定!$I$15="名/所",$M2586&amp;" / "&amp;INDEX(リスト!$S$2:$S$48,MATCH($L2586,リスト!$R$2:$R$48,0)),IF(設定!$I$15="名(所)",$M2586&amp;" ("&amp;INDEX(リスト!$S$2:$S$48,MATCH($L2586,リスト!$R$2:$R$48,0))&amp;")")))))))))</f>
        <v/>
      </c>
    </row>
    <row r="2587" spans="15:22" x14ac:dyDescent="0.4">
      <c r="O2587" s="2" t="str">
        <f>IFERROR(IF($B2587="","",INDEX(所属情報!$E:$E,MATCH($A2587,所属情報!$A:$A,0))),"")</f>
        <v/>
      </c>
      <c r="P2587" s="2" t="str">
        <f t="shared" si="120"/>
        <v/>
      </c>
      <c r="Q2587" s="2" t="str">
        <f t="shared" si="121"/>
        <v/>
      </c>
      <c r="R2587" s="2" t="str">
        <f t="shared" si="122"/>
        <v/>
      </c>
      <c r="S2587" s="2" t="str">
        <f>IFERROR(IF($F2587="","",INDEX(リスト!$C:$C,MATCH($F2587,リスト!$B:$B,0))),"")</f>
        <v/>
      </c>
      <c r="T2587" s="2" t="str">
        <f>IFERROR(IF($K2587="","",INDEX(リスト!$F:$F,MATCH($K2587,リスト!$E:$E,0))),"")</f>
        <v/>
      </c>
      <c r="U2587" s="2" t="str">
        <f>IF($B2587="","",RIGHT($G2587*1000+200+COUNTIF($G$2:$G2587,$G2587),9))</f>
        <v/>
      </c>
      <c r="V2587" s="2" t="str">
        <f>IF(OR($B2587="",設定!$I$15="",設定!$I$15="独立"),"",IF($M2587="","　－　",IF($L2587="",IF(設定!$I$15="所・名","　－　・"&amp;$M2587,IF(設定!$I$15="所/名","　－　 / "&amp;$M2587,IF(設定!$I$15="(所)名","(　－　) "&amp;$M2587,IF(設定!$I$15="名・所",$M2587&amp;"・　－　",IF(設定!$I$15="名/所",$M2587&amp;" / 　－　",IF(設定!$I$15="名(所)",$M2587&amp;"(　－　)")))))),IF(設定!$I$15="所・名",INDEX(リスト!$S$2:$S$48,MATCH($L2587,リスト!$R$2:$R$48,0))&amp;"・"&amp;$M2587,IF(設定!$I$15="所/名",INDEX(リスト!$S$2:$S$48,MATCH($L2587,リスト!$R$2:$R$48,0))&amp;" / "&amp;$M2587,IF(設定!$I$15="(所)名","("&amp;INDEX(リスト!$S$2:$S$48,MATCH($L2587,リスト!$R$2:$R$48,0))&amp;") "&amp;$M2587,IF(設定!$I$15="名・所",$M2587&amp;"・"&amp;INDEX(リスト!$S$2:$S$48,MATCH($L2587,リスト!$R$2:$R$48,0)),IF(設定!$I$15="名/所",$M2587&amp;" / "&amp;INDEX(リスト!$S$2:$S$48,MATCH($L2587,リスト!$R$2:$R$48,0)),IF(設定!$I$15="名(所)",$M2587&amp;" ("&amp;INDEX(リスト!$S$2:$S$48,MATCH($L2587,リスト!$R$2:$R$48,0))&amp;")")))))))))</f>
        <v/>
      </c>
    </row>
    <row r="2588" spans="15:22" x14ac:dyDescent="0.4">
      <c r="O2588" s="2" t="str">
        <f>IFERROR(IF($B2588="","",INDEX(所属情報!$E:$E,MATCH($A2588,所属情報!$A:$A,0))),"")</f>
        <v/>
      </c>
      <c r="P2588" s="2" t="str">
        <f t="shared" si="120"/>
        <v/>
      </c>
      <c r="Q2588" s="2" t="str">
        <f t="shared" si="121"/>
        <v/>
      </c>
      <c r="R2588" s="2" t="str">
        <f t="shared" si="122"/>
        <v/>
      </c>
      <c r="S2588" s="2" t="str">
        <f>IFERROR(IF($F2588="","",INDEX(リスト!$C:$C,MATCH($F2588,リスト!$B:$B,0))),"")</f>
        <v/>
      </c>
      <c r="T2588" s="2" t="str">
        <f>IFERROR(IF($K2588="","",INDEX(リスト!$F:$F,MATCH($K2588,リスト!$E:$E,0))),"")</f>
        <v/>
      </c>
      <c r="U2588" s="2" t="str">
        <f>IF($B2588="","",RIGHT($G2588*1000+200+COUNTIF($G$2:$G2588,$G2588),9))</f>
        <v/>
      </c>
      <c r="V2588" s="2" t="str">
        <f>IF(OR($B2588="",設定!$I$15="",設定!$I$15="独立"),"",IF($M2588="","　－　",IF($L2588="",IF(設定!$I$15="所・名","　－　・"&amp;$M2588,IF(設定!$I$15="所/名","　－　 / "&amp;$M2588,IF(設定!$I$15="(所)名","(　－　) "&amp;$M2588,IF(設定!$I$15="名・所",$M2588&amp;"・　－　",IF(設定!$I$15="名/所",$M2588&amp;" / 　－　",IF(設定!$I$15="名(所)",$M2588&amp;"(　－　)")))))),IF(設定!$I$15="所・名",INDEX(リスト!$S$2:$S$48,MATCH($L2588,リスト!$R$2:$R$48,0))&amp;"・"&amp;$M2588,IF(設定!$I$15="所/名",INDEX(リスト!$S$2:$S$48,MATCH($L2588,リスト!$R$2:$R$48,0))&amp;" / "&amp;$M2588,IF(設定!$I$15="(所)名","("&amp;INDEX(リスト!$S$2:$S$48,MATCH($L2588,リスト!$R$2:$R$48,0))&amp;") "&amp;$M2588,IF(設定!$I$15="名・所",$M2588&amp;"・"&amp;INDEX(リスト!$S$2:$S$48,MATCH($L2588,リスト!$R$2:$R$48,0)),IF(設定!$I$15="名/所",$M2588&amp;" / "&amp;INDEX(リスト!$S$2:$S$48,MATCH($L2588,リスト!$R$2:$R$48,0)),IF(設定!$I$15="名(所)",$M2588&amp;" ("&amp;INDEX(リスト!$S$2:$S$48,MATCH($L2588,リスト!$R$2:$R$48,0))&amp;")")))))))))</f>
        <v/>
      </c>
    </row>
    <row r="2589" spans="15:22" x14ac:dyDescent="0.4">
      <c r="O2589" s="2" t="str">
        <f>IFERROR(IF($B2589="","",INDEX(所属情報!$E:$E,MATCH($A2589,所属情報!$A:$A,0))),"")</f>
        <v/>
      </c>
      <c r="P2589" s="2" t="str">
        <f t="shared" si="120"/>
        <v/>
      </c>
      <c r="Q2589" s="2" t="str">
        <f t="shared" si="121"/>
        <v/>
      </c>
      <c r="R2589" s="2" t="str">
        <f t="shared" si="122"/>
        <v/>
      </c>
      <c r="S2589" s="2" t="str">
        <f>IFERROR(IF($F2589="","",INDEX(リスト!$C:$C,MATCH($F2589,リスト!$B:$B,0))),"")</f>
        <v/>
      </c>
      <c r="T2589" s="2" t="str">
        <f>IFERROR(IF($K2589="","",INDEX(リスト!$F:$F,MATCH($K2589,リスト!$E:$E,0))),"")</f>
        <v/>
      </c>
      <c r="U2589" s="2" t="str">
        <f>IF($B2589="","",RIGHT($G2589*1000+200+COUNTIF($G$2:$G2589,$G2589),9))</f>
        <v/>
      </c>
      <c r="V2589" s="2" t="str">
        <f>IF(OR($B2589="",設定!$I$15="",設定!$I$15="独立"),"",IF($M2589="","　－　",IF($L2589="",IF(設定!$I$15="所・名","　－　・"&amp;$M2589,IF(設定!$I$15="所/名","　－　 / "&amp;$M2589,IF(設定!$I$15="(所)名","(　－　) "&amp;$M2589,IF(設定!$I$15="名・所",$M2589&amp;"・　－　",IF(設定!$I$15="名/所",$M2589&amp;" / 　－　",IF(設定!$I$15="名(所)",$M2589&amp;"(　－　)")))))),IF(設定!$I$15="所・名",INDEX(リスト!$S$2:$S$48,MATCH($L2589,リスト!$R$2:$R$48,0))&amp;"・"&amp;$M2589,IF(設定!$I$15="所/名",INDEX(リスト!$S$2:$S$48,MATCH($L2589,リスト!$R$2:$R$48,0))&amp;" / "&amp;$M2589,IF(設定!$I$15="(所)名","("&amp;INDEX(リスト!$S$2:$S$48,MATCH($L2589,リスト!$R$2:$R$48,0))&amp;") "&amp;$M2589,IF(設定!$I$15="名・所",$M2589&amp;"・"&amp;INDEX(リスト!$S$2:$S$48,MATCH($L2589,リスト!$R$2:$R$48,0)),IF(設定!$I$15="名/所",$M2589&amp;" / "&amp;INDEX(リスト!$S$2:$S$48,MATCH($L2589,リスト!$R$2:$R$48,0)),IF(設定!$I$15="名(所)",$M2589&amp;" ("&amp;INDEX(リスト!$S$2:$S$48,MATCH($L2589,リスト!$R$2:$R$48,0))&amp;")")))))))))</f>
        <v/>
      </c>
    </row>
    <row r="2590" spans="15:22" x14ac:dyDescent="0.4">
      <c r="O2590" s="2" t="str">
        <f>IFERROR(IF($B2590="","",INDEX(所属情報!$E:$E,MATCH($A2590,所属情報!$A:$A,0))),"")</f>
        <v/>
      </c>
      <c r="P2590" s="2" t="str">
        <f t="shared" si="120"/>
        <v/>
      </c>
      <c r="Q2590" s="2" t="str">
        <f t="shared" si="121"/>
        <v/>
      </c>
      <c r="R2590" s="2" t="str">
        <f t="shared" si="122"/>
        <v/>
      </c>
      <c r="S2590" s="2" t="str">
        <f>IFERROR(IF($F2590="","",INDEX(リスト!$C:$C,MATCH($F2590,リスト!$B:$B,0))),"")</f>
        <v/>
      </c>
      <c r="T2590" s="2" t="str">
        <f>IFERROR(IF($K2590="","",INDEX(リスト!$F:$F,MATCH($K2590,リスト!$E:$E,0))),"")</f>
        <v/>
      </c>
      <c r="U2590" s="2" t="str">
        <f>IF($B2590="","",RIGHT($G2590*1000+200+COUNTIF($G$2:$G2590,$G2590),9))</f>
        <v/>
      </c>
      <c r="V2590" s="2" t="str">
        <f>IF(OR($B2590="",設定!$I$15="",設定!$I$15="独立"),"",IF($M2590="","　－　",IF($L2590="",IF(設定!$I$15="所・名","　－　・"&amp;$M2590,IF(設定!$I$15="所/名","　－　 / "&amp;$M2590,IF(設定!$I$15="(所)名","(　－　) "&amp;$M2590,IF(設定!$I$15="名・所",$M2590&amp;"・　－　",IF(設定!$I$15="名/所",$M2590&amp;" / 　－　",IF(設定!$I$15="名(所)",$M2590&amp;"(　－　)")))))),IF(設定!$I$15="所・名",INDEX(リスト!$S$2:$S$48,MATCH($L2590,リスト!$R$2:$R$48,0))&amp;"・"&amp;$M2590,IF(設定!$I$15="所/名",INDEX(リスト!$S$2:$S$48,MATCH($L2590,リスト!$R$2:$R$48,0))&amp;" / "&amp;$M2590,IF(設定!$I$15="(所)名","("&amp;INDEX(リスト!$S$2:$S$48,MATCH($L2590,リスト!$R$2:$R$48,0))&amp;") "&amp;$M2590,IF(設定!$I$15="名・所",$M2590&amp;"・"&amp;INDEX(リスト!$S$2:$S$48,MATCH($L2590,リスト!$R$2:$R$48,0)),IF(設定!$I$15="名/所",$M2590&amp;" / "&amp;INDEX(リスト!$S$2:$S$48,MATCH($L2590,リスト!$R$2:$R$48,0)),IF(設定!$I$15="名(所)",$M2590&amp;" ("&amp;INDEX(リスト!$S$2:$S$48,MATCH($L2590,リスト!$R$2:$R$48,0))&amp;")")))))))))</f>
        <v/>
      </c>
    </row>
    <row r="2591" spans="15:22" x14ac:dyDescent="0.4">
      <c r="O2591" s="2" t="str">
        <f>IFERROR(IF($B2591="","",INDEX(所属情報!$E:$E,MATCH($A2591,所属情報!$A:$A,0))),"")</f>
        <v/>
      </c>
      <c r="P2591" s="2" t="str">
        <f t="shared" si="120"/>
        <v/>
      </c>
      <c r="Q2591" s="2" t="str">
        <f t="shared" si="121"/>
        <v/>
      </c>
      <c r="R2591" s="2" t="str">
        <f t="shared" si="122"/>
        <v/>
      </c>
      <c r="S2591" s="2" t="str">
        <f>IFERROR(IF($F2591="","",INDEX(リスト!$C:$C,MATCH($F2591,リスト!$B:$B,0))),"")</f>
        <v/>
      </c>
      <c r="T2591" s="2" t="str">
        <f>IFERROR(IF($K2591="","",INDEX(リスト!$F:$F,MATCH($K2591,リスト!$E:$E,0))),"")</f>
        <v/>
      </c>
      <c r="U2591" s="2" t="str">
        <f>IF($B2591="","",RIGHT($G2591*1000+200+COUNTIF($G$2:$G2591,$G2591),9))</f>
        <v/>
      </c>
      <c r="V2591" s="2" t="str">
        <f>IF(OR($B2591="",設定!$I$15="",設定!$I$15="独立"),"",IF($M2591="","　－　",IF($L2591="",IF(設定!$I$15="所・名","　－　・"&amp;$M2591,IF(設定!$I$15="所/名","　－　 / "&amp;$M2591,IF(設定!$I$15="(所)名","(　－　) "&amp;$M2591,IF(設定!$I$15="名・所",$M2591&amp;"・　－　",IF(設定!$I$15="名/所",$M2591&amp;" / 　－　",IF(設定!$I$15="名(所)",$M2591&amp;"(　－　)")))))),IF(設定!$I$15="所・名",INDEX(リスト!$S$2:$S$48,MATCH($L2591,リスト!$R$2:$R$48,0))&amp;"・"&amp;$M2591,IF(設定!$I$15="所/名",INDEX(リスト!$S$2:$S$48,MATCH($L2591,リスト!$R$2:$R$48,0))&amp;" / "&amp;$M2591,IF(設定!$I$15="(所)名","("&amp;INDEX(リスト!$S$2:$S$48,MATCH($L2591,リスト!$R$2:$R$48,0))&amp;") "&amp;$M2591,IF(設定!$I$15="名・所",$M2591&amp;"・"&amp;INDEX(リスト!$S$2:$S$48,MATCH($L2591,リスト!$R$2:$R$48,0)),IF(設定!$I$15="名/所",$M2591&amp;" / "&amp;INDEX(リスト!$S$2:$S$48,MATCH($L2591,リスト!$R$2:$R$48,0)),IF(設定!$I$15="名(所)",$M2591&amp;" ("&amp;INDEX(リスト!$S$2:$S$48,MATCH($L2591,リスト!$R$2:$R$48,0))&amp;")")))))))))</f>
        <v/>
      </c>
    </row>
    <row r="2592" spans="15:22" x14ac:dyDescent="0.4">
      <c r="O2592" s="2" t="str">
        <f>IFERROR(IF($B2592="","",INDEX(所属情報!$E:$E,MATCH($A2592,所属情報!$A:$A,0))),"")</f>
        <v/>
      </c>
      <c r="P2592" s="2" t="str">
        <f t="shared" si="120"/>
        <v/>
      </c>
      <c r="Q2592" s="2" t="str">
        <f t="shared" si="121"/>
        <v/>
      </c>
      <c r="R2592" s="2" t="str">
        <f t="shared" si="122"/>
        <v/>
      </c>
      <c r="S2592" s="2" t="str">
        <f>IFERROR(IF($F2592="","",INDEX(リスト!$C:$C,MATCH($F2592,リスト!$B:$B,0))),"")</f>
        <v/>
      </c>
      <c r="T2592" s="2" t="str">
        <f>IFERROR(IF($K2592="","",INDEX(リスト!$F:$F,MATCH($K2592,リスト!$E:$E,0))),"")</f>
        <v/>
      </c>
      <c r="U2592" s="2" t="str">
        <f>IF($B2592="","",RIGHT($G2592*1000+200+COUNTIF($G$2:$G2592,$G2592),9))</f>
        <v/>
      </c>
      <c r="V2592" s="2" t="str">
        <f>IF(OR($B2592="",設定!$I$15="",設定!$I$15="独立"),"",IF($M2592="","　－　",IF($L2592="",IF(設定!$I$15="所・名","　－　・"&amp;$M2592,IF(設定!$I$15="所/名","　－　 / "&amp;$M2592,IF(設定!$I$15="(所)名","(　－　) "&amp;$M2592,IF(設定!$I$15="名・所",$M2592&amp;"・　－　",IF(設定!$I$15="名/所",$M2592&amp;" / 　－　",IF(設定!$I$15="名(所)",$M2592&amp;"(　－　)")))))),IF(設定!$I$15="所・名",INDEX(リスト!$S$2:$S$48,MATCH($L2592,リスト!$R$2:$R$48,0))&amp;"・"&amp;$M2592,IF(設定!$I$15="所/名",INDEX(リスト!$S$2:$S$48,MATCH($L2592,リスト!$R$2:$R$48,0))&amp;" / "&amp;$M2592,IF(設定!$I$15="(所)名","("&amp;INDEX(リスト!$S$2:$S$48,MATCH($L2592,リスト!$R$2:$R$48,0))&amp;") "&amp;$M2592,IF(設定!$I$15="名・所",$M2592&amp;"・"&amp;INDEX(リスト!$S$2:$S$48,MATCH($L2592,リスト!$R$2:$R$48,0)),IF(設定!$I$15="名/所",$M2592&amp;" / "&amp;INDEX(リスト!$S$2:$S$48,MATCH($L2592,リスト!$R$2:$R$48,0)),IF(設定!$I$15="名(所)",$M2592&amp;" ("&amp;INDEX(リスト!$S$2:$S$48,MATCH($L2592,リスト!$R$2:$R$48,0))&amp;")")))))))))</f>
        <v/>
      </c>
    </row>
    <row r="2593" spans="15:22" x14ac:dyDescent="0.4">
      <c r="O2593" s="2" t="str">
        <f>IFERROR(IF($B2593="","",INDEX(所属情報!$E:$E,MATCH($A2593,所属情報!$A:$A,0))),"")</f>
        <v/>
      </c>
      <c r="P2593" s="2" t="str">
        <f t="shared" si="120"/>
        <v/>
      </c>
      <c r="Q2593" s="2" t="str">
        <f t="shared" si="121"/>
        <v/>
      </c>
      <c r="R2593" s="2" t="str">
        <f t="shared" si="122"/>
        <v/>
      </c>
      <c r="S2593" s="2" t="str">
        <f>IFERROR(IF($F2593="","",INDEX(リスト!$C:$C,MATCH($F2593,リスト!$B:$B,0))),"")</f>
        <v/>
      </c>
      <c r="T2593" s="2" t="str">
        <f>IFERROR(IF($K2593="","",INDEX(リスト!$F:$F,MATCH($K2593,リスト!$E:$E,0))),"")</f>
        <v/>
      </c>
      <c r="U2593" s="2" t="str">
        <f>IF($B2593="","",RIGHT($G2593*1000+200+COUNTIF($G$2:$G2593,$G2593),9))</f>
        <v/>
      </c>
      <c r="V2593" s="2" t="str">
        <f>IF(OR($B2593="",設定!$I$15="",設定!$I$15="独立"),"",IF($M2593="","　－　",IF($L2593="",IF(設定!$I$15="所・名","　－　・"&amp;$M2593,IF(設定!$I$15="所/名","　－　 / "&amp;$M2593,IF(設定!$I$15="(所)名","(　－　) "&amp;$M2593,IF(設定!$I$15="名・所",$M2593&amp;"・　－　",IF(設定!$I$15="名/所",$M2593&amp;" / 　－　",IF(設定!$I$15="名(所)",$M2593&amp;"(　－　)")))))),IF(設定!$I$15="所・名",INDEX(リスト!$S$2:$S$48,MATCH($L2593,リスト!$R$2:$R$48,0))&amp;"・"&amp;$M2593,IF(設定!$I$15="所/名",INDEX(リスト!$S$2:$S$48,MATCH($L2593,リスト!$R$2:$R$48,0))&amp;" / "&amp;$M2593,IF(設定!$I$15="(所)名","("&amp;INDEX(リスト!$S$2:$S$48,MATCH($L2593,リスト!$R$2:$R$48,0))&amp;") "&amp;$M2593,IF(設定!$I$15="名・所",$M2593&amp;"・"&amp;INDEX(リスト!$S$2:$S$48,MATCH($L2593,リスト!$R$2:$R$48,0)),IF(設定!$I$15="名/所",$M2593&amp;" / "&amp;INDEX(リスト!$S$2:$S$48,MATCH($L2593,リスト!$R$2:$R$48,0)),IF(設定!$I$15="名(所)",$M2593&amp;" ("&amp;INDEX(リスト!$S$2:$S$48,MATCH($L2593,リスト!$R$2:$R$48,0))&amp;")")))))))))</f>
        <v/>
      </c>
    </row>
    <row r="2594" spans="15:22" x14ac:dyDescent="0.4">
      <c r="O2594" s="2" t="str">
        <f>IFERROR(IF($B2594="","",INDEX(所属情報!$E:$E,MATCH($A2594,所属情報!$A:$A,0))),"")</f>
        <v/>
      </c>
      <c r="P2594" s="2" t="str">
        <f t="shared" si="120"/>
        <v/>
      </c>
      <c r="Q2594" s="2" t="str">
        <f t="shared" si="121"/>
        <v/>
      </c>
      <c r="R2594" s="2" t="str">
        <f t="shared" si="122"/>
        <v/>
      </c>
      <c r="S2594" s="2" t="str">
        <f>IFERROR(IF($F2594="","",INDEX(リスト!$C:$C,MATCH($F2594,リスト!$B:$B,0))),"")</f>
        <v/>
      </c>
      <c r="T2594" s="2" t="str">
        <f>IFERROR(IF($K2594="","",INDEX(リスト!$F:$F,MATCH($K2594,リスト!$E:$E,0))),"")</f>
        <v/>
      </c>
      <c r="U2594" s="2" t="str">
        <f>IF($B2594="","",RIGHT($G2594*1000+200+COUNTIF($G$2:$G2594,$G2594),9))</f>
        <v/>
      </c>
      <c r="V2594" s="2" t="str">
        <f>IF(OR($B2594="",設定!$I$15="",設定!$I$15="独立"),"",IF($M2594="","　－　",IF($L2594="",IF(設定!$I$15="所・名","　－　・"&amp;$M2594,IF(設定!$I$15="所/名","　－　 / "&amp;$M2594,IF(設定!$I$15="(所)名","(　－　) "&amp;$M2594,IF(設定!$I$15="名・所",$M2594&amp;"・　－　",IF(設定!$I$15="名/所",$M2594&amp;" / 　－　",IF(設定!$I$15="名(所)",$M2594&amp;"(　－　)")))))),IF(設定!$I$15="所・名",INDEX(リスト!$S$2:$S$48,MATCH($L2594,リスト!$R$2:$R$48,0))&amp;"・"&amp;$M2594,IF(設定!$I$15="所/名",INDEX(リスト!$S$2:$S$48,MATCH($L2594,リスト!$R$2:$R$48,0))&amp;" / "&amp;$M2594,IF(設定!$I$15="(所)名","("&amp;INDEX(リスト!$S$2:$S$48,MATCH($L2594,リスト!$R$2:$R$48,0))&amp;") "&amp;$M2594,IF(設定!$I$15="名・所",$M2594&amp;"・"&amp;INDEX(リスト!$S$2:$S$48,MATCH($L2594,リスト!$R$2:$R$48,0)),IF(設定!$I$15="名/所",$M2594&amp;" / "&amp;INDEX(リスト!$S$2:$S$48,MATCH($L2594,リスト!$R$2:$R$48,0)),IF(設定!$I$15="名(所)",$M2594&amp;" ("&amp;INDEX(リスト!$S$2:$S$48,MATCH($L2594,リスト!$R$2:$R$48,0))&amp;")")))))))))</f>
        <v/>
      </c>
    </row>
    <row r="2595" spans="15:22" x14ac:dyDescent="0.4">
      <c r="O2595" s="2" t="str">
        <f>IFERROR(IF($B2595="","",INDEX(所属情報!$E:$E,MATCH($A2595,所属情報!$A:$A,0))),"")</f>
        <v/>
      </c>
      <c r="P2595" s="2" t="str">
        <f t="shared" si="120"/>
        <v/>
      </c>
      <c r="Q2595" s="2" t="str">
        <f t="shared" si="121"/>
        <v/>
      </c>
      <c r="R2595" s="2" t="str">
        <f t="shared" si="122"/>
        <v/>
      </c>
      <c r="S2595" s="2" t="str">
        <f>IFERROR(IF($F2595="","",INDEX(リスト!$C:$C,MATCH($F2595,リスト!$B:$B,0))),"")</f>
        <v/>
      </c>
      <c r="T2595" s="2" t="str">
        <f>IFERROR(IF($K2595="","",INDEX(リスト!$F:$F,MATCH($K2595,リスト!$E:$E,0))),"")</f>
        <v/>
      </c>
      <c r="U2595" s="2" t="str">
        <f>IF($B2595="","",RIGHT($G2595*1000+200+COUNTIF($G$2:$G2595,$G2595),9))</f>
        <v/>
      </c>
      <c r="V2595" s="2" t="str">
        <f>IF(OR($B2595="",設定!$I$15="",設定!$I$15="独立"),"",IF($M2595="","　－　",IF($L2595="",IF(設定!$I$15="所・名","　－　・"&amp;$M2595,IF(設定!$I$15="所/名","　－　 / "&amp;$M2595,IF(設定!$I$15="(所)名","(　－　) "&amp;$M2595,IF(設定!$I$15="名・所",$M2595&amp;"・　－　",IF(設定!$I$15="名/所",$M2595&amp;" / 　－　",IF(設定!$I$15="名(所)",$M2595&amp;"(　－　)")))))),IF(設定!$I$15="所・名",INDEX(リスト!$S$2:$S$48,MATCH($L2595,リスト!$R$2:$R$48,0))&amp;"・"&amp;$M2595,IF(設定!$I$15="所/名",INDEX(リスト!$S$2:$S$48,MATCH($L2595,リスト!$R$2:$R$48,0))&amp;" / "&amp;$M2595,IF(設定!$I$15="(所)名","("&amp;INDEX(リスト!$S$2:$S$48,MATCH($L2595,リスト!$R$2:$R$48,0))&amp;") "&amp;$M2595,IF(設定!$I$15="名・所",$M2595&amp;"・"&amp;INDEX(リスト!$S$2:$S$48,MATCH($L2595,リスト!$R$2:$R$48,0)),IF(設定!$I$15="名/所",$M2595&amp;" / "&amp;INDEX(リスト!$S$2:$S$48,MATCH($L2595,リスト!$R$2:$R$48,0)),IF(設定!$I$15="名(所)",$M2595&amp;" ("&amp;INDEX(リスト!$S$2:$S$48,MATCH($L2595,リスト!$R$2:$R$48,0))&amp;")")))))))))</f>
        <v/>
      </c>
    </row>
    <row r="2596" spans="15:22" x14ac:dyDescent="0.4">
      <c r="O2596" s="2" t="str">
        <f>IFERROR(IF($B2596="","",INDEX(所属情報!$E:$E,MATCH($A2596,所属情報!$A:$A,0))),"")</f>
        <v/>
      </c>
      <c r="P2596" s="2" t="str">
        <f t="shared" si="120"/>
        <v/>
      </c>
      <c r="Q2596" s="2" t="str">
        <f t="shared" si="121"/>
        <v/>
      </c>
      <c r="R2596" s="2" t="str">
        <f t="shared" si="122"/>
        <v/>
      </c>
      <c r="S2596" s="2" t="str">
        <f>IFERROR(IF($F2596="","",INDEX(リスト!$C:$C,MATCH($F2596,リスト!$B:$B,0))),"")</f>
        <v/>
      </c>
      <c r="T2596" s="2" t="str">
        <f>IFERROR(IF($K2596="","",INDEX(リスト!$F:$F,MATCH($K2596,リスト!$E:$E,0))),"")</f>
        <v/>
      </c>
      <c r="U2596" s="2" t="str">
        <f>IF($B2596="","",RIGHT($G2596*1000+200+COUNTIF($G$2:$G2596,$G2596),9))</f>
        <v/>
      </c>
      <c r="V2596" s="2" t="str">
        <f>IF(OR($B2596="",設定!$I$15="",設定!$I$15="独立"),"",IF($M2596="","　－　",IF($L2596="",IF(設定!$I$15="所・名","　－　・"&amp;$M2596,IF(設定!$I$15="所/名","　－　 / "&amp;$M2596,IF(設定!$I$15="(所)名","(　－　) "&amp;$M2596,IF(設定!$I$15="名・所",$M2596&amp;"・　－　",IF(設定!$I$15="名/所",$M2596&amp;" / 　－　",IF(設定!$I$15="名(所)",$M2596&amp;"(　－　)")))))),IF(設定!$I$15="所・名",INDEX(リスト!$S$2:$S$48,MATCH($L2596,リスト!$R$2:$R$48,0))&amp;"・"&amp;$M2596,IF(設定!$I$15="所/名",INDEX(リスト!$S$2:$S$48,MATCH($L2596,リスト!$R$2:$R$48,0))&amp;" / "&amp;$M2596,IF(設定!$I$15="(所)名","("&amp;INDEX(リスト!$S$2:$S$48,MATCH($L2596,リスト!$R$2:$R$48,0))&amp;") "&amp;$M2596,IF(設定!$I$15="名・所",$M2596&amp;"・"&amp;INDEX(リスト!$S$2:$S$48,MATCH($L2596,リスト!$R$2:$R$48,0)),IF(設定!$I$15="名/所",$M2596&amp;" / "&amp;INDEX(リスト!$S$2:$S$48,MATCH($L2596,リスト!$R$2:$R$48,0)),IF(設定!$I$15="名(所)",$M2596&amp;" ("&amp;INDEX(リスト!$S$2:$S$48,MATCH($L2596,リスト!$R$2:$R$48,0))&amp;")")))))))))</f>
        <v/>
      </c>
    </row>
    <row r="2597" spans="15:22" x14ac:dyDescent="0.4">
      <c r="O2597" s="2" t="str">
        <f>IFERROR(IF($B2597="","",INDEX(所属情報!$E:$E,MATCH($A2597,所属情報!$A:$A,0))),"")</f>
        <v/>
      </c>
      <c r="P2597" s="2" t="str">
        <f t="shared" si="120"/>
        <v/>
      </c>
      <c r="Q2597" s="2" t="str">
        <f t="shared" si="121"/>
        <v/>
      </c>
      <c r="R2597" s="2" t="str">
        <f t="shared" si="122"/>
        <v/>
      </c>
      <c r="S2597" s="2" t="str">
        <f>IFERROR(IF($F2597="","",INDEX(リスト!$C:$C,MATCH($F2597,リスト!$B:$B,0))),"")</f>
        <v/>
      </c>
      <c r="T2597" s="2" t="str">
        <f>IFERROR(IF($K2597="","",INDEX(リスト!$F:$F,MATCH($K2597,リスト!$E:$E,0))),"")</f>
        <v/>
      </c>
      <c r="U2597" s="2" t="str">
        <f>IF($B2597="","",RIGHT($G2597*1000+200+COUNTIF($G$2:$G2597,$G2597),9))</f>
        <v/>
      </c>
      <c r="V2597" s="2" t="str">
        <f>IF(OR($B2597="",設定!$I$15="",設定!$I$15="独立"),"",IF($M2597="","　－　",IF($L2597="",IF(設定!$I$15="所・名","　－　・"&amp;$M2597,IF(設定!$I$15="所/名","　－　 / "&amp;$M2597,IF(設定!$I$15="(所)名","(　－　) "&amp;$M2597,IF(設定!$I$15="名・所",$M2597&amp;"・　－　",IF(設定!$I$15="名/所",$M2597&amp;" / 　－　",IF(設定!$I$15="名(所)",$M2597&amp;"(　－　)")))))),IF(設定!$I$15="所・名",INDEX(リスト!$S$2:$S$48,MATCH($L2597,リスト!$R$2:$R$48,0))&amp;"・"&amp;$M2597,IF(設定!$I$15="所/名",INDEX(リスト!$S$2:$S$48,MATCH($L2597,リスト!$R$2:$R$48,0))&amp;" / "&amp;$M2597,IF(設定!$I$15="(所)名","("&amp;INDEX(リスト!$S$2:$S$48,MATCH($L2597,リスト!$R$2:$R$48,0))&amp;") "&amp;$M2597,IF(設定!$I$15="名・所",$M2597&amp;"・"&amp;INDEX(リスト!$S$2:$S$48,MATCH($L2597,リスト!$R$2:$R$48,0)),IF(設定!$I$15="名/所",$M2597&amp;" / "&amp;INDEX(リスト!$S$2:$S$48,MATCH($L2597,リスト!$R$2:$R$48,0)),IF(設定!$I$15="名(所)",$M2597&amp;" ("&amp;INDEX(リスト!$S$2:$S$48,MATCH($L2597,リスト!$R$2:$R$48,0))&amp;")")))))))))</f>
        <v/>
      </c>
    </row>
    <row r="2598" spans="15:22" x14ac:dyDescent="0.4">
      <c r="O2598" s="2" t="str">
        <f>IFERROR(IF($B2598="","",INDEX(所属情報!$E:$E,MATCH($A2598,所属情報!$A:$A,0))),"")</f>
        <v/>
      </c>
      <c r="P2598" s="2" t="str">
        <f t="shared" si="120"/>
        <v/>
      </c>
      <c r="Q2598" s="2" t="str">
        <f t="shared" si="121"/>
        <v/>
      </c>
      <c r="R2598" s="2" t="str">
        <f t="shared" si="122"/>
        <v/>
      </c>
      <c r="S2598" s="2" t="str">
        <f>IFERROR(IF($F2598="","",INDEX(リスト!$C:$C,MATCH($F2598,リスト!$B:$B,0))),"")</f>
        <v/>
      </c>
      <c r="T2598" s="2" t="str">
        <f>IFERROR(IF($K2598="","",INDEX(リスト!$F:$F,MATCH($K2598,リスト!$E:$E,0))),"")</f>
        <v/>
      </c>
      <c r="U2598" s="2" t="str">
        <f>IF($B2598="","",RIGHT($G2598*1000+200+COUNTIF($G$2:$G2598,$G2598),9))</f>
        <v/>
      </c>
      <c r="V2598" s="2" t="str">
        <f>IF(OR($B2598="",設定!$I$15="",設定!$I$15="独立"),"",IF($M2598="","　－　",IF($L2598="",IF(設定!$I$15="所・名","　－　・"&amp;$M2598,IF(設定!$I$15="所/名","　－　 / "&amp;$M2598,IF(設定!$I$15="(所)名","(　－　) "&amp;$M2598,IF(設定!$I$15="名・所",$M2598&amp;"・　－　",IF(設定!$I$15="名/所",$M2598&amp;" / 　－　",IF(設定!$I$15="名(所)",$M2598&amp;"(　－　)")))))),IF(設定!$I$15="所・名",INDEX(リスト!$S$2:$S$48,MATCH($L2598,リスト!$R$2:$R$48,0))&amp;"・"&amp;$M2598,IF(設定!$I$15="所/名",INDEX(リスト!$S$2:$S$48,MATCH($L2598,リスト!$R$2:$R$48,0))&amp;" / "&amp;$M2598,IF(設定!$I$15="(所)名","("&amp;INDEX(リスト!$S$2:$S$48,MATCH($L2598,リスト!$R$2:$R$48,0))&amp;") "&amp;$M2598,IF(設定!$I$15="名・所",$M2598&amp;"・"&amp;INDEX(リスト!$S$2:$S$48,MATCH($L2598,リスト!$R$2:$R$48,0)),IF(設定!$I$15="名/所",$M2598&amp;" / "&amp;INDEX(リスト!$S$2:$S$48,MATCH($L2598,リスト!$R$2:$R$48,0)),IF(設定!$I$15="名(所)",$M2598&amp;" ("&amp;INDEX(リスト!$S$2:$S$48,MATCH($L2598,リスト!$R$2:$R$48,0))&amp;")")))))))))</f>
        <v/>
      </c>
    </row>
    <row r="2599" spans="15:22" x14ac:dyDescent="0.4">
      <c r="O2599" s="2" t="str">
        <f>IFERROR(IF($B2599="","",INDEX(所属情報!$E:$E,MATCH($A2599,所属情報!$A:$A,0))),"")</f>
        <v/>
      </c>
      <c r="P2599" s="2" t="str">
        <f t="shared" si="120"/>
        <v/>
      </c>
      <c r="Q2599" s="2" t="str">
        <f t="shared" si="121"/>
        <v/>
      </c>
      <c r="R2599" s="2" t="str">
        <f t="shared" si="122"/>
        <v/>
      </c>
      <c r="S2599" s="2" t="str">
        <f>IFERROR(IF($F2599="","",INDEX(リスト!$C:$C,MATCH($F2599,リスト!$B:$B,0))),"")</f>
        <v/>
      </c>
      <c r="T2599" s="2" t="str">
        <f>IFERROR(IF($K2599="","",INDEX(リスト!$F:$F,MATCH($K2599,リスト!$E:$E,0))),"")</f>
        <v/>
      </c>
      <c r="U2599" s="2" t="str">
        <f>IF($B2599="","",RIGHT($G2599*1000+200+COUNTIF($G$2:$G2599,$G2599),9))</f>
        <v/>
      </c>
      <c r="V2599" s="2" t="str">
        <f>IF(OR($B2599="",設定!$I$15="",設定!$I$15="独立"),"",IF($M2599="","　－　",IF($L2599="",IF(設定!$I$15="所・名","　－　・"&amp;$M2599,IF(設定!$I$15="所/名","　－　 / "&amp;$M2599,IF(設定!$I$15="(所)名","(　－　) "&amp;$M2599,IF(設定!$I$15="名・所",$M2599&amp;"・　－　",IF(設定!$I$15="名/所",$M2599&amp;" / 　－　",IF(設定!$I$15="名(所)",$M2599&amp;"(　－　)")))))),IF(設定!$I$15="所・名",INDEX(リスト!$S$2:$S$48,MATCH($L2599,リスト!$R$2:$R$48,0))&amp;"・"&amp;$M2599,IF(設定!$I$15="所/名",INDEX(リスト!$S$2:$S$48,MATCH($L2599,リスト!$R$2:$R$48,0))&amp;" / "&amp;$M2599,IF(設定!$I$15="(所)名","("&amp;INDEX(リスト!$S$2:$S$48,MATCH($L2599,リスト!$R$2:$R$48,0))&amp;") "&amp;$M2599,IF(設定!$I$15="名・所",$M2599&amp;"・"&amp;INDEX(リスト!$S$2:$S$48,MATCH($L2599,リスト!$R$2:$R$48,0)),IF(設定!$I$15="名/所",$M2599&amp;" / "&amp;INDEX(リスト!$S$2:$S$48,MATCH($L2599,リスト!$R$2:$R$48,0)),IF(設定!$I$15="名(所)",$M2599&amp;" ("&amp;INDEX(リスト!$S$2:$S$48,MATCH($L2599,リスト!$R$2:$R$48,0))&amp;")")))))))))</f>
        <v/>
      </c>
    </row>
    <row r="2600" spans="15:22" x14ac:dyDescent="0.4">
      <c r="O2600" s="2" t="str">
        <f>IFERROR(IF($B2600="","",INDEX(所属情報!$E:$E,MATCH($A2600,所属情報!$A:$A,0))),"")</f>
        <v/>
      </c>
      <c r="P2600" s="2" t="str">
        <f t="shared" si="120"/>
        <v/>
      </c>
      <c r="Q2600" s="2" t="str">
        <f t="shared" si="121"/>
        <v/>
      </c>
      <c r="R2600" s="2" t="str">
        <f t="shared" si="122"/>
        <v/>
      </c>
      <c r="S2600" s="2" t="str">
        <f>IFERROR(IF($F2600="","",INDEX(リスト!$C:$C,MATCH($F2600,リスト!$B:$B,0))),"")</f>
        <v/>
      </c>
      <c r="T2600" s="2" t="str">
        <f>IFERROR(IF($K2600="","",INDEX(リスト!$F:$F,MATCH($K2600,リスト!$E:$E,0))),"")</f>
        <v/>
      </c>
      <c r="U2600" s="2" t="str">
        <f>IF($B2600="","",RIGHT($G2600*1000+200+COUNTIF($G$2:$G2600,$G2600),9))</f>
        <v/>
      </c>
      <c r="V2600" s="2" t="str">
        <f>IF(OR($B2600="",設定!$I$15="",設定!$I$15="独立"),"",IF($M2600="","　－　",IF($L2600="",IF(設定!$I$15="所・名","　－　・"&amp;$M2600,IF(設定!$I$15="所/名","　－　 / "&amp;$M2600,IF(設定!$I$15="(所)名","(　－　) "&amp;$M2600,IF(設定!$I$15="名・所",$M2600&amp;"・　－　",IF(設定!$I$15="名/所",$M2600&amp;" / 　－　",IF(設定!$I$15="名(所)",$M2600&amp;"(　－　)")))))),IF(設定!$I$15="所・名",INDEX(リスト!$S$2:$S$48,MATCH($L2600,リスト!$R$2:$R$48,0))&amp;"・"&amp;$M2600,IF(設定!$I$15="所/名",INDEX(リスト!$S$2:$S$48,MATCH($L2600,リスト!$R$2:$R$48,0))&amp;" / "&amp;$M2600,IF(設定!$I$15="(所)名","("&amp;INDEX(リスト!$S$2:$S$48,MATCH($L2600,リスト!$R$2:$R$48,0))&amp;") "&amp;$M2600,IF(設定!$I$15="名・所",$M2600&amp;"・"&amp;INDEX(リスト!$S$2:$S$48,MATCH($L2600,リスト!$R$2:$R$48,0)),IF(設定!$I$15="名/所",$M2600&amp;" / "&amp;INDEX(リスト!$S$2:$S$48,MATCH($L2600,リスト!$R$2:$R$48,0)),IF(設定!$I$15="名(所)",$M2600&amp;" ("&amp;INDEX(リスト!$S$2:$S$48,MATCH($L2600,リスト!$R$2:$R$48,0))&amp;")")))))))))</f>
        <v/>
      </c>
    </row>
    <row r="2601" spans="15:22" x14ac:dyDescent="0.4">
      <c r="O2601" s="2" t="str">
        <f>IFERROR(IF($B2601="","",INDEX(所属情報!$E:$E,MATCH($A2601,所属情報!$A:$A,0))),"")</f>
        <v/>
      </c>
      <c r="P2601" s="2" t="str">
        <f t="shared" si="120"/>
        <v/>
      </c>
      <c r="Q2601" s="2" t="str">
        <f t="shared" si="121"/>
        <v/>
      </c>
      <c r="R2601" s="2" t="str">
        <f t="shared" si="122"/>
        <v/>
      </c>
      <c r="S2601" s="2" t="str">
        <f>IFERROR(IF($F2601="","",INDEX(リスト!$C:$C,MATCH($F2601,リスト!$B:$B,0))),"")</f>
        <v/>
      </c>
      <c r="T2601" s="2" t="str">
        <f>IFERROR(IF($K2601="","",INDEX(リスト!$F:$F,MATCH($K2601,リスト!$E:$E,0))),"")</f>
        <v/>
      </c>
      <c r="U2601" s="2" t="str">
        <f>IF($B2601="","",RIGHT($G2601*1000+200+COUNTIF($G$2:$G2601,$G2601),9))</f>
        <v/>
      </c>
      <c r="V2601" s="2" t="str">
        <f>IF(OR($B2601="",設定!$I$15="",設定!$I$15="独立"),"",IF($M2601="","　－　",IF($L2601="",IF(設定!$I$15="所・名","　－　・"&amp;$M2601,IF(設定!$I$15="所/名","　－　 / "&amp;$M2601,IF(設定!$I$15="(所)名","(　－　) "&amp;$M2601,IF(設定!$I$15="名・所",$M2601&amp;"・　－　",IF(設定!$I$15="名/所",$M2601&amp;" / 　－　",IF(設定!$I$15="名(所)",$M2601&amp;"(　－　)")))))),IF(設定!$I$15="所・名",INDEX(リスト!$S$2:$S$48,MATCH($L2601,リスト!$R$2:$R$48,0))&amp;"・"&amp;$M2601,IF(設定!$I$15="所/名",INDEX(リスト!$S$2:$S$48,MATCH($L2601,リスト!$R$2:$R$48,0))&amp;" / "&amp;$M2601,IF(設定!$I$15="(所)名","("&amp;INDEX(リスト!$S$2:$S$48,MATCH($L2601,リスト!$R$2:$R$48,0))&amp;") "&amp;$M2601,IF(設定!$I$15="名・所",$M2601&amp;"・"&amp;INDEX(リスト!$S$2:$S$48,MATCH($L2601,リスト!$R$2:$R$48,0)),IF(設定!$I$15="名/所",$M2601&amp;" / "&amp;INDEX(リスト!$S$2:$S$48,MATCH($L2601,リスト!$R$2:$R$48,0)),IF(設定!$I$15="名(所)",$M2601&amp;" ("&amp;INDEX(リスト!$S$2:$S$48,MATCH($L2601,リスト!$R$2:$R$48,0))&amp;")")))))))))</f>
        <v/>
      </c>
    </row>
    <row r="2602" spans="15:22" x14ac:dyDescent="0.4">
      <c r="O2602" s="2" t="str">
        <f>IFERROR(IF($B2602="","",INDEX(所属情報!$E:$E,MATCH($A2602,所属情報!$A:$A,0))),"")</f>
        <v/>
      </c>
      <c r="P2602" s="2" t="str">
        <f t="shared" si="120"/>
        <v/>
      </c>
      <c r="Q2602" s="2" t="str">
        <f t="shared" si="121"/>
        <v/>
      </c>
      <c r="R2602" s="2" t="str">
        <f t="shared" si="122"/>
        <v/>
      </c>
      <c r="S2602" s="2" t="str">
        <f>IFERROR(IF($F2602="","",INDEX(リスト!$C:$C,MATCH($F2602,リスト!$B:$B,0))),"")</f>
        <v/>
      </c>
      <c r="T2602" s="2" t="str">
        <f>IFERROR(IF($K2602="","",INDEX(リスト!$F:$F,MATCH($K2602,リスト!$E:$E,0))),"")</f>
        <v/>
      </c>
      <c r="U2602" s="2" t="str">
        <f>IF($B2602="","",RIGHT($G2602*1000+200+COUNTIF($G$2:$G2602,$G2602),9))</f>
        <v/>
      </c>
      <c r="V2602" s="2" t="str">
        <f>IF(OR($B2602="",設定!$I$15="",設定!$I$15="独立"),"",IF($M2602="","　－　",IF($L2602="",IF(設定!$I$15="所・名","　－　・"&amp;$M2602,IF(設定!$I$15="所/名","　－　 / "&amp;$M2602,IF(設定!$I$15="(所)名","(　－　) "&amp;$M2602,IF(設定!$I$15="名・所",$M2602&amp;"・　－　",IF(設定!$I$15="名/所",$M2602&amp;" / 　－　",IF(設定!$I$15="名(所)",$M2602&amp;"(　－　)")))))),IF(設定!$I$15="所・名",INDEX(リスト!$S$2:$S$48,MATCH($L2602,リスト!$R$2:$R$48,0))&amp;"・"&amp;$M2602,IF(設定!$I$15="所/名",INDEX(リスト!$S$2:$S$48,MATCH($L2602,リスト!$R$2:$R$48,0))&amp;" / "&amp;$M2602,IF(設定!$I$15="(所)名","("&amp;INDEX(リスト!$S$2:$S$48,MATCH($L2602,リスト!$R$2:$R$48,0))&amp;") "&amp;$M2602,IF(設定!$I$15="名・所",$M2602&amp;"・"&amp;INDEX(リスト!$S$2:$S$48,MATCH($L2602,リスト!$R$2:$R$48,0)),IF(設定!$I$15="名/所",$M2602&amp;" / "&amp;INDEX(リスト!$S$2:$S$48,MATCH($L2602,リスト!$R$2:$R$48,0)),IF(設定!$I$15="名(所)",$M2602&amp;" ("&amp;INDEX(リスト!$S$2:$S$48,MATCH($L2602,リスト!$R$2:$R$48,0))&amp;")")))))))))</f>
        <v/>
      </c>
    </row>
    <row r="2603" spans="15:22" x14ac:dyDescent="0.4">
      <c r="O2603" s="2" t="str">
        <f>IFERROR(IF($B2603="","",INDEX(所属情報!$E:$E,MATCH($A2603,所属情報!$A:$A,0))),"")</f>
        <v/>
      </c>
      <c r="P2603" s="2" t="str">
        <f t="shared" si="120"/>
        <v/>
      </c>
      <c r="Q2603" s="2" t="str">
        <f t="shared" si="121"/>
        <v/>
      </c>
      <c r="R2603" s="2" t="str">
        <f t="shared" si="122"/>
        <v/>
      </c>
      <c r="S2603" s="2" t="str">
        <f>IFERROR(IF($F2603="","",INDEX(リスト!$C:$C,MATCH($F2603,リスト!$B:$B,0))),"")</f>
        <v/>
      </c>
      <c r="T2603" s="2" t="str">
        <f>IFERROR(IF($K2603="","",INDEX(リスト!$F:$F,MATCH($K2603,リスト!$E:$E,0))),"")</f>
        <v/>
      </c>
      <c r="U2603" s="2" t="str">
        <f>IF($B2603="","",RIGHT($G2603*1000+200+COUNTIF($G$2:$G2603,$G2603),9))</f>
        <v/>
      </c>
      <c r="V2603" s="2" t="str">
        <f>IF(OR($B2603="",設定!$I$15="",設定!$I$15="独立"),"",IF($M2603="","　－　",IF($L2603="",IF(設定!$I$15="所・名","　－　・"&amp;$M2603,IF(設定!$I$15="所/名","　－　 / "&amp;$M2603,IF(設定!$I$15="(所)名","(　－　) "&amp;$M2603,IF(設定!$I$15="名・所",$M2603&amp;"・　－　",IF(設定!$I$15="名/所",$M2603&amp;" / 　－　",IF(設定!$I$15="名(所)",$M2603&amp;"(　－　)")))))),IF(設定!$I$15="所・名",INDEX(リスト!$S$2:$S$48,MATCH($L2603,リスト!$R$2:$R$48,0))&amp;"・"&amp;$M2603,IF(設定!$I$15="所/名",INDEX(リスト!$S$2:$S$48,MATCH($L2603,リスト!$R$2:$R$48,0))&amp;" / "&amp;$M2603,IF(設定!$I$15="(所)名","("&amp;INDEX(リスト!$S$2:$S$48,MATCH($L2603,リスト!$R$2:$R$48,0))&amp;") "&amp;$M2603,IF(設定!$I$15="名・所",$M2603&amp;"・"&amp;INDEX(リスト!$S$2:$S$48,MATCH($L2603,リスト!$R$2:$R$48,0)),IF(設定!$I$15="名/所",$M2603&amp;" / "&amp;INDEX(リスト!$S$2:$S$48,MATCH($L2603,リスト!$R$2:$R$48,0)),IF(設定!$I$15="名(所)",$M2603&amp;" ("&amp;INDEX(リスト!$S$2:$S$48,MATCH($L2603,リスト!$R$2:$R$48,0))&amp;")")))))))))</f>
        <v/>
      </c>
    </row>
    <row r="2604" spans="15:22" x14ac:dyDescent="0.4">
      <c r="O2604" s="2" t="str">
        <f>IFERROR(IF($B2604="","",INDEX(所属情報!$E:$E,MATCH($A2604,所属情報!$A:$A,0))),"")</f>
        <v/>
      </c>
      <c r="P2604" s="2" t="str">
        <f t="shared" si="120"/>
        <v/>
      </c>
      <c r="Q2604" s="2" t="str">
        <f t="shared" si="121"/>
        <v/>
      </c>
      <c r="R2604" s="2" t="str">
        <f t="shared" si="122"/>
        <v/>
      </c>
      <c r="S2604" s="2" t="str">
        <f>IFERROR(IF($F2604="","",INDEX(リスト!$C:$C,MATCH($F2604,リスト!$B:$B,0))),"")</f>
        <v/>
      </c>
      <c r="T2604" s="2" t="str">
        <f>IFERROR(IF($K2604="","",INDEX(リスト!$F:$F,MATCH($K2604,リスト!$E:$E,0))),"")</f>
        <v/>
      </c>
      <c r="U2604" s="2" t="str">
        <f>IF($B2604="","",RIGHT($G2604*1000+200+COUNTIF($G$2:$G2604,$G2604),9))</f>
        <v/>
      </c>
      <c r="V2604" s="2" t="str">
        <f>IF(OR($B2604="",設定!$I$15="",設定!$I$15="独立"),"",IF($M2604="","　－　",IF($L2604="",IF(設定!$I$15="所・名","　－　・"&amp;$M2604,IF(設定!$I$15="所/名","　－　 / "&amp;$M2604,IF(設定!$I$15="(所)名","(　－　) "&amp;$M2604,IF(設定!$I$15="名・所",$M2604&amp;"・　－　",IF(設定!$I$15="名/所",$M2604&amp;" / 　－　",IF(設定!$I$15="名(所)",$M2604&amp;"(　－　)")))))),IF(設定!$I$15="所・名",INDEX(リスト!$S$2:$S$48,MATCH($L2604,リスト!$R$2:$R$48,0))&amp;"・"&amp;$M2604,IF(設定!$I$15="所/名",INDEX(リスト!$S$2:$S$48,MATCH($L2604,リスト!$R$2:$R$48,0))&amp;" / "&amp;$M2604,IF(設定!$I$15="(所)名","("&amp;INDEX(リスト!$S$2:$S$48,MATCH($L2604,リスト!$R$2:$R$48,0))&amp;") "&amp;$M2604,IF(設定!$I$15="名・所",$M2604&amp;"・"&amp;INDEX(リスト!$S$2:$S$48,MATCH($L2604,リスト!$R$2:$R$48,0)),IF(設定!$I$15="名/所",$M2604&amp;" / "&amp;INDEX(リスト!$S$2:$S$48,MATCH($L2604,リスト!$R$2:$R$48,0)),IF(設定!$I$15="名(所)",$M2604&amp;" ("&amp;INDEX(リスト!$S$2:$S$48,MATCH($L2604,リスト!$R$2:$R$48,0))&amp;")")))))))))</f>
        <v/>
      </c>
    </row>
    <row r="2605" spans="15:22" x14ac:dyDescent="0.4">
      <c r="O2605" s="2" t="str">
        <f>IFERROR(IF($B2605="","",INDEX(所属情報!$E:$E,MATCH($A2605,所属情報!$A:$A,0))),"")</f>
        <v/>
      </c>
      <c r="P2605" s="2" t="str">
        <f t="shared" si="120"/>
        <v/>
      </c>
      <c r="Q2605" s="2" t="str">
        <f t="shared" si="121"/>
        <v/>
      </c>
      <c r="R2605" s="2" t="str">
        <f t="shared" si="122"/>
        <v/>
      </c>
      <c r="S2605" s="2" t="str">
        <f>IFERROR(IF($F2605="","",INDEX(リスト!$C:$C,MATCH($F2605,リスト!$B:$B,0))),"")</f>
        <v/>
      </c>
      <c r="T2605" s="2" t="str">
        <f>IFERROR(IF($K2605="","",INDEX(リスト!$F:$F,MATCH($K2605,リスト!$E:$E,0))),"")</f>
        <v/>
      </c>
      <c r="U2605" s="2" t="str">
        <f>IF($B2605="","",RIGHT($G2605*1000+200+COUNTIF($G$2:$G2605,$G2605),9))</f>
        <v/>
      </c>
      <c r="V2605" s="2" t="str">
        <f>IF(OR($B2605="",設定!$I$15="",設定!$I$15="独立"),"",IF($M2605="","　－　",IF($L2605="",IF(設定!$I$15="所・名","　－　・"&amp;$M2605,IF(設定!$I$15="所/名","　－　 / "&amp;$M2605,IF(設定!$I$15="(所)名","(　－　) "&amp;$M2605,IF(設定!$I$15="名・所",$M2605&amp;"・　－　",IF(設定!$I$15="名/所",$M2605&amp;" / 　－　",IF(設定!$I$15="名(所)",$M2605&amp;"(　－　)")))))),IF(設定!$I$15="所・名",INDEX(リスト!$S$2:$S$48,MATCH($L2605,リスト!$R$2:$R$48,0))&amp;"・"&amp;$M2605,IF(設定!$I$15="所/名",INDEX(リスト!$S$2:$S$48,MATCH($L2605,リスト!$R$2:$R$48,0))&amp;" / "&amp;$M2605,IF(設定!$I$15="(所)名","("&amp;INDEX(リスト!$S$2:$S$48,MATCH($L2605,リスト!$R$2:$R$48,0))&amp;") "&amp;$M2605,IF(設定!$I$15="名・所",$M2605&amp;"・"&amp;INDEX(リスト!$S$2:$S$48,MATCH($L2605,リスト!$R$2:$R$48,0)),IF(設定!$I$15="名/所",$M2605&amp;" / "&amp;INDEX(リスト!$S$2:$S$48,MATCH($L2605,リスト!$R$2:$R$48,0)),IF(設定!$I$15="名(所)",$M2605&amp;" ("&amp;INDEX(リスト!$S$2:$S$48,MATCH($L2605,リスト!$R$2:$R$48,0))&amp;")")))))))))</f>
        <v/>
      </c>
    </row>
    <row r="2606" spans="15:22" x14ac:dyDescent="0.4">
      <c r="O2606" s="2" t="str">
        <f>IFERROR(IF($B2606="","",INDEX(所属情報!$E:$E,MATCH($A2606,所属情報!$A:$A,0))),"")</f>
        <v/>
      </c>
      <c r="P2606" s="2" t="str">
        <f t="shared" si="120"/>
        <v/>
      </c>
      <c r="Q2606" s="2" t="str">
        <f t="shared" si="121"/>
        <v/>
      </c>
      <c r="R2606" s="2" t="str">
        <f t="shared" si="122"/>
        <v/>
      </c>
      <c r="S2606" s="2" t="str">
        <f>IFERROR(IF($F2606="","",INDEX(リスト!$C:$C,MATCH($F2606,リスト!$B:$B,0))),"")</f>
        <v/>
      </c>
      <c r="T2606" s="2" t="str">
        <f>IFERROR(IF($K2606="","",INDEX(リスト!$F:$F,MATCH($K2606,リスト!$E:$E,0))),"")</f>
        <v/>
      </c>
      <c r="U2606" s="2" t="str">
        <f>IF($B2606="","",RIGHT($G2606*1000+200+COUNTIF($G$2:$G2606,$G2606),9))</f>
        <v/>
      </c>
      <c r="V2606" s="2" t="str">
        <f>IF(OR($B2606="",設定!$I$15="",設定!$I$15="独立"),"",IF($M2606="","　－　",IF($L2606="",IF(設定!$I$15="所・名","　－　・"&amp;$M2606,IF(設定!$I$15="所/名","　－　 / "&amp;$M2606,IF(設定!$I$15="(所)名","(　－　) "&amp;$M2606,IF(設定!$I$15="名・所",$M2606&amp;"・　－　",IF(設定!$I$15="名/所",$M2606&amp;" / 　－　",IF(設定!$I$15="名(所)",$M2606&amp;"(　－　)")))))),IF(設定!$I$15="所・名",INDEX(リスト!$S$2:$S$48,MATCH($L2606,リスト!$R$2:$R$48,0))&amp;"・"&amp;$M2606,IF(設定!$I$15="所/名",INDEX(リスト!$S$2:$S$48,MATCH($L2606,リスト!$R$2:$R$48,0))&amp;" / "&amp;$M2606,IF(設定!$I$15="(所)名","("&amp;INDEX(リスト!$S$2:$S$48,MATCH($L2606,リスト!$R$2:$R$48,0))&amp;") "&amp;$M2606,IF(設定!$I$15="名・所",$M2606&amp;"・"&amp;INDEX(リスト!$S$2:$S$48,MATCH($L2606,リスト!$R$2:$R$48,0)),IF(設定!$I$15="名/所",$M2606&amp;" / "&amp;INDEX(リスト!$S$2:$S$48,MATCH($L2606,リスト!$R$2:$R$48,0)),IF(設定!$I$15="名(所)",$M2606&amp;" ("&amp;INDEX(リスト!$S$2:$S$48,MATCH($L2606,リスト!$R$2:$R$48,0))&amp;")")))))))))</f>
        <v/>
      </c>
    </row>
    <row r="2607" spans="15:22" x14ac:dyDescent="0.4">
      <c r="O2607" s="2" t="str">
        <f>IFERROR(IF($B2607="","",INDEX(所属情報!$E:$E,MATCH($A2607,所属情報!$A:$A,0))),"")</f>
        <v/>
      </c>
      <c r="P2607" s="2" t="str">
        <f t="shared" si="120"/>
        <v/>
      </c>
      <c r="Q2607" s="2" t="str">
        <f t="shared" si="121"/>
        <v/>
      </c>
      <c r="R2607" s="2" t="str">
        <f t="shared" si="122"/>
        <v/>
      </c>
      <c r="S2607" s="2" t="str">
        <f>IFERROR(IF($F2607="","",INDEX(リスト!$C:$C,MATCH($F2607,リスト!$B:$B,0))),"")</f>
        <v/>
      </c>
      <c r="T2607" s="2" t="str">
        <f>IFERROR(IF($K2607="","",INDEX(リスト!$F:$F,MATCH($K2607,リスト!$E:$E,0))),"")</f>
        <v/>
      </c>
      <c r="U2607" s="2" t="str">
        <f>IF($B2607="","",RIGHT($G2607*1000+200+COUNTIF($G$2:$G2607,$G2607),9))</f>
        <v/>
      </c>
      <c r="V2607" s="2" t="str">
        <f>IF(OR($B2607="",設定!$I$15="",設定!$I$15="独立"),"",IF($M2607="","　－　",IF($L2607="",IF(設定!$I$15="所・名","　－　・"&amp;$M2607,IF(設定!$I$15="所/名","　－　 / "&amp;$M2607,IF(設定!$I$15="(所)名","(　－　) "&amp;$M2607,IF(設定!$I$15="名・所",$M2607&amp;"・　－　",IF(設定!$I$15="名/所",$M2607&amp;" / 　－　",IF(設定!$I$15="名(所)",$M2607&amp;"(　－　)")))))),IF(設定!$I$15="所・名",INDEX(リスト!$S$2:$S$48,MATCH($L2607,リスト!$R$2:$R$48,0))&amp;"・"&amp;$M2607,IF(設定!$I$15="所/名",INDEX(リスト!$S$2:$S$48,MATCH($L2607,リスト!$R$2:$R$48,0))&amp;" / "&amp;$M2607,IF(設定!$I$15="(所)名","("&amp;INDEX(リスト!$S$2:$S$48,MATCH($L2607,リスト!$R$2:$R$48,0))&amp;") "&amp;$M2607,IF(設定!$I$15="名・所",$M2607&amp;"・"&amp;INDEX(リスト!$S$2:$S$48,MATCH($L2607,リスト!$R$2:$R$48,0)),IF(設定!$I$15="名/所",$M2607&amp;" / "&amp;INDEX(リスト!$S$2:$S$48,MATCH($L2607,リスト!$R$2:$R$48,0)),IF(設定!$I$15="名(所)",$M2607&amp;" ("&amp;INDEX(リスト!$S$2:$S$48,MATCH($L2607,リスト!$R$2:$R$48,0))&amp;")")))))))))</f>
        <v/>
      </c>
    </row>
    <row r="2608" spans="15:22" x14ac:dyDescent="0.4">
      <c r="O2608" s="2" t="str">
        <f>IFERROR(IF($B2608="","",INDEX(所属情報!$E:$E,MATCH($A2608,所属情報!$A:$A,0))),"")</f>
        <v/>
      </c>
      <c r="P2608" s="2" t="str">
        <f t="shared" si="120"/>
        <v/>
      </c>
      <c r="Q2608" s="2" t="str">
        <f t="shared" si="121"/>
        <v/>
      </c>
      <c r="R2608" s="2" t="str">
        <f t="shared" si="122"/>
        <v/>
      </c>
      <c r="S2608" s="2" t="str">
        <f>IFERROR(IF($F2608="","",INDEX(リスト!$C:$C,MATCH($F2608,リスト!$B:$B,0))),"")</f>
        <v/>
      </c>
      <c r="T2608" s="2" t="str">
        <f>IFERROR(IF($K2608="","",INDEX(リスト!$F:$F,MATCH($K2608,リスト!$E:$E,0))),"")</f>
        <v/>
      </c>
      <c r="U2608" s="2" t="str">
        <f>IF($B2608="","",RIGHT($G2608*1000+200+COUNTIF($G$2:$G2608,$G2608),9))</f>
        <v/>
      </c>
      <c r="V2608" s="2" t="str">
        <f>IF(OR($B2608="",設定!$I$15="",設定!$I$15="独立"),"",IF($M2608="","　－　",IF($L2608="",IF(設定!$I$15="所・名","　－　・"&amp;$M2608,IF(設定!$I$15="所/名","　－　 / "&amp;$M2608,IF(設定!$I$15="(所)名","(　－　) "&amp;$M2608,IF(設定!$I$15="名・所",$M2608&amp;"・　－　",IF(設定!$I$15="名/所",$M2608&amp;" / 　－　",IF(設定!$I$15="名(所)",$M2608&amp;"(　－　)")))))),IF(設定!$I$15="所・名",INDEX(リスト!$S$2:$S$48,MATCH($L2608,リスト!$R$2:$R$48,0))&amp;"・"&amp;$M2608,IF(設定!$I$15="所/名",INDEX(リスト!$S$2:$S$48,MATCH($L2608,リスト!$R$2:$R$48,0))&amp;" / "&amp;$M2608,IF(設定!$I$15="(所)名","("&amp;INDEX(リスト!$S$2:$S$48,MATCH($L2608,リスト!$R$2:$R$48,0))&amp;") "&amp;$M2608,IF(設定!$I$15="名・所",$M2608&amp;"・"&amp;INDEX(リスト!$S$2:$S$48,MATCH($L2608,リスト!$R$2:$R$48,0)),IF(設定!$I$15="名/所",$M2608&amp;" / "&amp;INDEX(リスト!$S$2:$S$48,MATCH($L2608,リスト!$R$2:$R$48,0)),IF(設定!$I$15="名(所)",$M2608&amp;" ("&amp;INDEX(リスト!$S$2:$S$48,MATCH($L2608,リスト!$R$2:$R$48,0))&amp;")")))))))))</f>
        <v/>
      </c>
    </row>
    <row r="2609" spans="15:22" x14ac:dyDescent="0.4">
      <c r="O2609" s="2" t="str">
        <f>IFERROR(IF($B2609="","",INDEX(所属情報!$E:$E,MATCH($A2609,所属情報!$A:$A,0))),"")</f>
        <v/>
      </c>
      <c r="P2609" s="2" t="str">
        <f t="shared" si="120"/>
        <v/>
      </c>
      <c r="Q2609" s="2" t="str">
        <f t="shared" si="121"/>
        <v/>
      </c>
      <c r="R2609" s="2" t="str">
        <f t="shared" si="122"/>
        <v/>
      </c>
      <c r="S2609" s="2" t="str">
        <f>IFERROR(IF($F2609="","",INDEX(リスト!$C:$C,MATCH($F2609,リスト!$B:$B,0))),"")</f>
        <v/>
      </c>
      <c r="T2609" s="2" t="str">
        <f>IFERROR(IF($K2609="","",INDEX(リスト!$F:$F,MATCH($K2609,リスト!$E:$E,0))),"")</f>
        <v/>
      </c>
      <c r="U2609" s="2" t="str">
        <f>IF($B2609="","",RIGHT($G2609*1000+200+COUNTIF($G$2:$G2609,$G2609),9))</f>
        <v/>
      </c>
      <c r="V2609" s="2" t="str">
        <f>IF(OR($B2609="",設定!$I$15="",設定!$I$15="独立"),"",IF($M2609="","　－　",IF($L2609="",IF(設定!$I$15="所・名","　－　・"&amp;$M2609,IF(設定!$I$15="所/名","　－　 / "&amp;$M2609,IF(設定!$I$15="(所)名","(　－　) "&amp;$M2609,IF(設定!$I$15="名・所",$M2609&amp;"・　－　",IF(設定!$I$15="名/所",$M2609&amp;" / 　－　",IF(設定!$I$15="名(所)",$M2609&amp;"(　－　)")))))),IF(設定!$I$15="所・名",INDEX(リスト!$S$2:$S$48,MATCH($L2609,リスト!$R$2:$R$48,0))&amp;"・"&amp;$M2609,IF(設定!$I$15="所/名",INDEX(リスト!$S$2:$S$48,MATCH($L2609,リスト!$R$2:$R$48,0))&amp;" / "&amp;$M2609,IF(設定!$I$15="(所)名","("&amp;INDEX(リスト!$S$2:$S$48,MATCH($L2609,リスト!$R$2:$R$48,0))&amp;") "&amp;$M2609,IF(設定!$I$15="名・所",$M2609&amp;"・"&amp;INDEX(リスト!$S$2:$S$48,MATCH($L2609,リスト!$R$2:$R$48,0)),IF(設定!$I$15="名/所",$M2609&amp;" / "&amp;INDEX(リスト!$S$2:$S$48,MATCH($L2609,リスト!$R$2:$R$48,0)),IF(設定!$I$15="名(所)",$M2609&amp;" ("&amp;INDEX(リスト!$S$2:$S$48,MATCH($L2609,リスト!$R$2:$R$48,0))&amp;")")))))))))</f>
        <v/>
      </c>
    </row>
    <row r="2610" spans="15:22" x14ac:dyDescent="0.4">
      <c r="O2610" s="2" t="str">
        <f>IFERROR(IF($B2610="","",INDEX(所属情報!$E:$E,MATCH($A2610,所属情報!$A:$A,0))),"")</f>
        <v/>
      </c>
      <c r="P2610" s="2" t="str">
        <f t="shared" si="120"/>
        <v/>
      </c>
      <c r="Q2610" s="2" t="str">
        <f t="shared" si="121"/>
        <v/>
      </c>
      <c r="R2610" s="2" t="str">
        <f t="shared" si="122"/>
        <v/>
      </c>
      <c r="S2610" s="2" t="str">
        <f>IFERROR(IF($F2610="","",INDEX(リスト!$C:$C,MATCH($F2610,リスト!$B:$B,0))),"")</f>
        <v/>
      </c>
      <c r="T2610" s="2" t="str">
        <f>IFERROR(IF($K2610="","",INDEX(リスト!$F:$F,MATCH($K2610,リスト!$E:$E,0))),"")</f>
        <v/>
      </c>
      <c r="U2610" s="2" t="str">
        <f>IF($B2610="","",RIGHT($G2610*1000+200+COUNTIF($G$2:$G2610,$G2610),9))</f>
        <v/>
      </c>
      <c r="V2610" s="2" t="str">
        <f>IF(OR($B2610="",設定!$I$15="",設定!$I$15="独立"),"",IF($M2610="","　－　",IF($L2610="",IF(設定!$I$15="所・名","　－　・"&amp;$M2610,IF(設定!$I$15="所/名","　－　 / "&amp;$M2610,IF(設定!$I$15="(所)名","(　－　) "&amp;$M2610,IF(設定!$I$15="名・所",$M2610&amp;"・　－　",IF(設定!$I$15="名/所",$M2610&amp;" / 　－　",IF(設定!$I$15="名(所)",$M2610&amp;"(　－　)")))))),IF(設定!$I$15="所・名",INDEX(リスト!$S$2:$S$48,MATCH($L2610,リスト!$R$2:$R$48,0))&amp;"・"&amp;$M2610,IF(設定!$I$15="所/名",INDEX(リスト!$S$2:$S$48,MATCH($L2610,リスト!$R$2:$R$48,0))&amp;" / "&amp;$M2610,IF(設定!$I$15="(所)名","("&amp;INDEX(リスト!$S$2:$S$48,MATCH($L2610,リスト!$R$2:$R$48,0))&amp;") "&amp;$M2610,IF(設定!$I$15="名・所",$M2610&amp;"・"&amp;INDEX(リスト!$S$2:$S$48,MATCH($L2610,リスト!$R$2:$R$48,0)),IF(設定!$I$15="名/所",$M2610&amp;" / "&amp;INDEX(リスト!$S$2:$S$48,MATCH($L2610,リスト!$R$2:$R$48,0)),IF(設定!$I$15="名(所)",$M2610&amp;" ("&amp;INDEX(リスト!$S$2:$S$48,MATCH($L2610,リスト!$R$2:$R$48,0))&amp;")")))))))))</f>
        <v/>
      </c>
    </row>
    <row r="2611" spans="15:22" x14ac:dyDescent="0.4">
      <c r="O2611" s="2" t="str">
        <f>IFERROR(IF($B2611="","",INDEX(所属情報!$E:$E,MATCH($A2611,所属情報!$A:$A,0))),"")</f>
        <v/>
      </c>
      <c r="P2611" s="2" t="str">
        <f t="shared" si="120"/>
        <v/>
      </c>
      <c r="Q2611" s="2" t="str">
        <f t="shared" si="121"/>
        <v/>
      </c>
      <c r="R2611" s="2" t="str">
        <f t="shared" si="122"/>
        <v/>
      </c>
      <c r="S2611" s="2" t="str">
        <f>IFERROR(IF($F2611="","",INDEX(リスト!$C:$C,MATCH($F2611,リスト!$B:$B,0))),"")</f>
        <v/>
      </c>
      <c r="T2611" s="2" t="str">
        <f>IFERROR(IF($K2611="","",INDEX(リスト!$F:$F,MATCH($K2611,リスト!$E:$E,0))),"")</f>
        <v/>
      </c>
      <c r="U2611" s="2" t="str">
        <f>IF($B2611="","",RIGHT($G2611*1000+200+COUNTIF($G$2:$G2611,$G2611),9))</f>
        <v/>
      </c>
      <c r="V2611" s="2" t="str">
        <f>IF(OR($B2611="",設定!$I$15="",設定!$I$15="独立"),"",IF($M2611="","　－　",IF($L2611="",IF(設定!$I$15="所・名","　－　・"&amp;$M2611,IF(設定!$I$15="所/名","　－　 / "&amp;$M2611,IF(設定!$I$15="(所)名","(　－　) "&amp;$M2611,IF(設定!$I$15="名・所",$M2611&amp;"・　－　",IF(設定!$I$15="名/所",$M2611&amp;" / 　－　",IF(設定!$I$15="名(所)",$M2611&amp;"(　－　)")))))),IF(設定!$I$15="所・名",INDEX(リスト!$S$2:$S$48,MATCH($L2611,リスト!$R$2:$R$48,0))&amp;"・"&amp;$M2611,IF(設定!$I$15="所/名",INDEX(リスト!$S$2:$S$48,MATCH($L2611,リスト!$R$2:$R$48,0))&amp;" / "&amp;$M2611,IF(設定!$I$15="(所)名","("&amp;INDEX(リスト!$S$2:$S$48,MATCH($L2611,リスト!$R$2:$R$48,0))&amp;") "&amp;$M2611,IF(設定!$I$15="名・所",$M2611&amp;"・"&amp;INDEX(リスト!$S$2:$S$48,MATCH($L2611,リスト!$R$2:$R$48,0)),IF(設定!$I$15="名/所",$M2611&amp;" / "&amp;INDEX(リスト!$S$2:$S$48,MATCH($L2611,リスト!$R$2:$R$48,0)),IF(設定!$I$15="名(所)",$M2611&amp;" ("&amp;INDEX(リスト!$S$2:$S$48,MATCH($L2611,リスト!$R$2:$R$48,0))&amp;")")))))))))</f>
        <v/>
      </c>
    </row>
    <row r="2612" spans="15:22" x14ac:dyDescent="0.4">
      <c r="O2612" s="2" t="str">
        <f>IFERROR(IF($B2612="","",INDEX(所属情報!$E:$E,MATCH($A2612,所属情報!$A:$A,0))),"")</f>
        <v/>
      </c>
      <c r="P2612" s="2" t="str">
        <f t="shared" si="120"/>
        <v/>
      </c>
      <c r="Q2612" s="2" t="str">
        <f t="shared" si="121"/>
        <v/>
      </c>
      <c r="R2612" s="2" t="str">
        <f t="shared" si="122"/>
        <v/>
      </c>
      <c r="S2612" s="2" t="str">
        <f>IFERROR(IF($F2612="","",INDEX(リスト!$C:$C,MATCH($F2612,リスト!$B:$B,0))),"")</f>
        <v/>
      </c>
      <c r="T2612" s="2" t="str">
        <f>IFERROR(IF($K2612="","",INDEX(リスト!$F:$F,MATCH($K2612,リスト!$E:$E,0))),"")</f>
        <v/>
      </c>
      <c r="U2612" s="2" t="str">
        <f>IF($B2612="","",RIGHT($G2612*1000+200+COUNTIF($G$2:$G2612,$G2612),9))</f>
        <v/>
      </c>
      <c r="V2612" s="2" t="str">
        <f>IF(OR($B2612="",設定!$I$15="",設定!$I$15="独立"),"",IF($M2612="","　－　",IF($L2612="",IF(設定!$I$15="所・名","　－　・"&amp;$M2612,IF(設定!$I$15="所/名","　－　 / "&amp;$M2612,IF(設定!$I$15="(所)名","(　－　) "&amp;$M2612,IF(設定!$I$15="名・所",$M2612&amp;"・　－　",IF(設定!$I$15="名/所",$M2612&amp;" / 　－　",IF(設定!$I$15="名(所)",$M2612&amp;"(　－　)")))))),IF(設定!$I$15="所・名",INDEX(リスト!$S$2:$S$48,MATCH($L2612,リスト!$R$2:$R$48,0))&amp;"・"&amp;$M2612,IF(設定!$I$15="所/名",INDEX(リスト!$S$2:$S$48,MATCH($L2612,リスト!$R$2:$R$48,0))&amp;" / "&amp;$M2612,IF(設定!$I$15="(所)名","("&amp;INDEX(リスト!$S$2:$S$48,MATCH($L2612,リスト!$R$2:$R$48,0))&amp;") "&amp;$M2612,IF(設定!$I$15="名・所",$M2612&amp;"・"&amp;INDEX(リスト!$S$2:$S$48,MATCH($L2612,リスト!$R$2:$R$48,0)),IF(設定!$I$15="名/所",$M2612&amp;" / "&amp;INDEX(リスト!$S$2:$S$48,MATCH($L2612,リスト!$R$2:$R$48,0)),IF(設定!$I$15="名(所)",$M2612&amp;" ("&amp;INDEX(リスト!$S$2:$S$48,MATCH($L2612,リスト!$R$2:$R$48,0))&amp;")")))))))))</f>
        <v/>
      </c>
    </row>
    <row r="2613" spans="15:22" x14ac:dyDescent="0.4">
      <c r="O2613" s="2" t="str">
        <f>IFERROR(IF($B2613="","",INDEX(所属情報!$E:$E,MATCH($A2613,所属情報!$A:$A,0))),"")</f>
        <v/>
      </c>
      <c r="P2613" s="2" t="str">
        <f t="shared" si="120"/>
        <v/>
      </c>
      <c r="Q2613" s="2" t="str">
        <f t="shared" si="121"/>
        <v/>
      </c>
      <c r="R2613" s="2" t="str">
        <f t="shared" si="122"/>
        <v/>
      </c>
      <c r="S2613" s="2" t="str">
        <f>IFERROR(IF($F2613="","",INDEX(リスト!$C:$C,MATCH($F2613,リスト!$B:$B,0))),"")</f>
        <v/>
      </c>
      <c r="T2613" s="2" t="str">
        <f>IFERROR(IF($K2613="","",INDEX(リスト!$F:$F,MATCH($K2613,リスト!$E:$E,0))),"")</f>
        <v/>
      </c>
      <c r="U2613" s="2" t="str">
        <f>IF($B2613="","",RIGHT($G2613*1000+200+COUNTIF($G$2:$G2613,$G2613),9))</f>
        <v/>
      </c>
      <c r="V2613" s="2" t="str">
        <f>IF(OR($B2613="",設定!$I$15="",設定!$I$15="独立"),"",IF($M2613="","　－　",IF($L2613="",IF(設定!$I$15="所・名","　－　・"&amp;$M2613,IF(設定!$I$15="所/名","　－　 / "&amp;$M2613,IF(設定!$I$15="(所)名","(　－　) "&amp;$M2613,IF(設定!$I$15="名・所",$M2613&amp;"・　－　",IF(設定!$I$15="名/所",$M2613&amp;" / 　－　",IF(設定!$I$15="名(所)",$M2613&amp;"(　－　)")))))),IF(設定!$I$15="所・名",INDEX(リスト!$S$2:$S$48,MATCH($L2613,リスト!$R$2:$R$48,0))&amp;"・"&amp;$M2613,IF(設定!$I$15="所/名",INDEX(リスト!$S$2:$S$48,MATCH($L2613,リスト!$R$2:$R$48,0))&amp;" / "&amp;$M2613,IF(設定!$I$15="(所)名","("&amp;INDEX(リスト!$S$2:$S$48,MATCH($L2613,リスト!$R$2:$R$48,0))&amp;") "&amp;$M2613,IF(設定!$I$15="名・所",$M2613&amp;"・"&amp;INDEX(リスト!$S$2:$S$48,MATCH($L2613,リスト!$R$2:$R$48,0)),IF(設定!$I$15="名/所",$M2613&amp;" / "&amp;INDEX(リスト!$S$2:$S$48,MATCH($L2613,リスト!$R$2:$R$48,0)),IF(設定!$I$15="名(所)",$M2613&amp;" ("&amp;INDEX(リスト!$S$2:$S$48,MATCH($L2613,リスト!$R$2:$R$48,0))&amp;")")))))))))</f>
        <v/>
      </c>
    </row>
    <row r="2614" spans="15:22" x14ac:dyDescent="0.4">
      <c r="O2614" s="2" t="str">
        <f>IFERROR(IF($B2614="","",INDEX(所属情報!$E:$E,MATCH($A2614,所属情報!$A:$A,0))),"")</f>
        <v/>
      </c>
      <c r="P2614" s="2" t="str">
        <f t="shared" si="120"/>
        <v/>
      </c>
      <c r="Q2614" s="2" t="str">
        <f t="shared" si="121"/>
        <v/>
      </c>
      <c r="R2614" s="2" t="str">
        <f t="shared" si="122"/>
        <v/>
      </c>
      <c r="S2614" s="2" t="str">
        <f>IFERROR(IF($F2614="","",INDEX(リスト!$C:$C,MATCH($F2614,リスト!$B:$B,0))),"")</f>
        <v/>
      </c>
      <c r="T2614" s="2" t="str">
        <f>IFERROR(IF($K2614="","",INDEX(リスト!$F:$F,MATCH($K2614,リスト!$E:$E,0))),"")</f>
        <v/>
      </c>
      <c r="U2614" s="2" t="str">
        <f>IF($B2614="","",RIGHT($G2614*1000+200+COUNTIF($G$2:$G2614,$G2614),9))</f>
        <v/>
      </c>
      <c r="V2614" s="2" t="str">
        <f>IF(OR($B2614="",設定!$I$15="",設定!$I$15="独立"),"",IF($M2614="","　－　",IF($L2614="",IF(設定!$I$15="所・名","　－　・"&amp;$M2614,IF(設定!$I$15="所/名","　－　 / "&amp;$M2614,IF(設定!$I$15="(所)名","(　－　) "&amp;$M2614,IF(設定!$I$15="名・所",$M2614&amp;"・　－　",IF(設定!$I$15="名/所",$M2614&amp;" / 　－　",IF(設定!$I$15="名(所)",$M2614&amp;"(　－　)")))))),IF(設定!$I$15="所・名",INDEX(リスト!$S$2:$S$48,MATCH($L2614,リスト!$R$2:$R$48,0))&amp;"・"&amp;$M2614,IF(設定!$I$15="所/名",INDEX(リスト!$S$2:$S$48,MATCH($L2614,リスト!$R$2:$R$48,0))&amp;" / "&amp;$M2614,IF(設定!$I$15="(所)名","("&amp;INDEX(リスト!$S$2:$S$48,MATCH($L2614,リスト!$R$2:$R$48,0))&amp;") "&amp;$M2614,IF(設定!$I$15="名・所",$M2614&amp;"・"&amp;INDEX(リスト!$S$2:$S$48,MATCH($L2614,リスト!$R$2:$R$48,0)),IF(設定!$I$15="名/所",$M2614&amp;" / "&amp;INDEX(リスト!$S$2:$S$48,MATCH($L2614,リスト!$R$2:$R$48,0)),IF(設定!$I$15="名(所)",$M2614&amp;" ("&amp;INDEX(リスト!$S$2:$S$48,MATCH($L2614,リスト!$R$2:$R$48,0))&amp;")")))))))))</f>
        <v/>
      </c>
    </row>
    <row r="2615" spans="15:22" x14ac:dyDescent="0.4">
      <c r="O2615" s="2" t="str">
        <f>IFERROR(IF($B2615="","",INDEX(所属情報!$E:$E,MATCH($A2615,所属情報!$A:$A,0))),"")</f>
        <v/>
      </c>
      <c r="P2615" s="2" t="str">
        <f t="shared" si="120"/>
        <v/>
      </c>
      <c r="Q2615" s="2" t="str">
        <f t="shared" si="121"/>
        <v/>
      </c>
      <c r="R2615" s="2" t="str">
        <f t="shared" si="122"/>
        <v/>
      </c>
      <c r="S2615" s="2" t="str">
        <f>IFERROR(IF($F2615="","",INDEX(リスト!$C:$C,MATCH($F2615,リスト!$B:$B,0))),"")</f>
        <v/>
      </c>
      <c r="T2615" s="2" t="str">
        <f>IFERROR(IF($K2615="","",INDEX(リスト!$F:$F,MATCH($K2615,リスト!$E:$E,0))),"")</f>
        <v/>
      </c>
      <c r="U2615" s="2" t="str">
        <f>IF($B2615="","",RIGHT($G2615*1000+200+COUNTIF($G$2:$G2615,$G2615),9))</f>
        <v/>
      </c>
      <c r="V2615" s="2" t="str">
        <f>IF(OR($B2615="",設定!$I$15="",設定!$I$15="独立"),"",IF($M2615="","　－　",IF($L2615="",IF(設定!$I$15="所・名","　－　・"&amp;$M2615,IF(設定!$I$15="所/名","　－　 / "&amp;$M2615,IF(設定!$I$15="(所)名","(　－　) "&amp;$M2615,IF(設定!$I$15="名・所",$M2615&amp;"・　－　",IF(設定!$I$15="名/所",$M2615&amp;" / 　－　",IF(設定!$I$15="名(所)",$M2615&amp;"(　－　)")))))),IF(設定!$I$15="所・名",INDEX(リスト!$S$2:$S$48,MATCH($L2615,リスト!$R$2:$R$48,0))&amp;"・"&amp;$M2615,IF(設定!$I$15="所/名",INDEX(リスト!$S$2:$S$48,MATCH($L2615,リスト!$R$2:$R$48,0))&amp;" / "&amp;$M2615,IF(設定!$I$15="(所)名","("&amp;INDEX(リスト!$S$2:$S$48,MATCH($L2615,リスト!$R$2:$R$48,0))&amp;") "&amp;$M2615,IF(設定!$I$15="名・所",$M2615&amp;"・"&amp;INDEX(リスト!$S$2:$S$48,MATCH($L2615,リスト!$R$2:$R$48,0)),IF(設定!$I$15="名/所",$M2615&amp;" / "&amp;INDEX(リスト!$S$2:$S$48,MATCH($L2615,リスト!$R$2:$R$48,0)),IF(設定!$I$15="名(所)",$M2615&amp;" ("&amp;INDEX(リスト!$S$2:$S$48,MATCH($L2615,リスト!$R$2:$R$48,0))&amp;")")))))))))</f>
        <v/>
      </c>
    </row>
    <row r="2616" spans="15:22" x14ac:dyDescent="0.4">
      <c r="O2616" s="2" t="str">
        <f>IFERROR(IF($B2616="","",INDEX(所属情報!$E:$E,MATCH($A2616,所属情報!$A:$A,0))),"")</f>
        <v/>
      </c>
      <c r="P2616" s="2" t="str">
        <f t="shared" si="120"/>
        <v/>
      </c>
      <c r="Q2616" s="2" t="str">
        <f t="shared" si="121"/>
        <v/>
      </c>
      <c r="R2616" s="2" t="str">
        <f t="shared" si="122"/>
        <v/>
      </c>
      <c r="S2616" s="2" t="str">
        <f>IFERROR(IF($F2616="","",INDEX(リスト!$C:$C,MATCH($F2616,リスト!$B:$B,0))),"")</f>
        <v/>
      </c>
      <c r="T2616" s="2" t="str">
        <f>IFERROR(IF($K2616="","",INDEX(リスト!$F:$F,MATCH($K2616,リスト!$E:$E,0))),"")</f>
        <v/>
      </c>
      <c r="U2616" s="2" t="str">
        <f>IF($B2616="","",RIGHT($G2616*1000+200+COUNTIF($G$2:$G2616,$G2616),9))</f>
        <v/>
      </c>
      <c r="V2616" s="2" t="str">
        <f>IF(OR($B2616="",設定!$I$15="",設定!$I$15="独立"),"",IF($M2616="","　－　",IF($L2616="",IF(設定!$I$15="所・名","　－　・"&amp;$M2616,IF(設定!$I$15="所/名","　－　 / "&amp;$M2616,IF(設定!$I$15="(所)名","(　－　) "&amp;$M2616,IF(設定!$I$15="名・所",$M2616&amp;"・　－　",IF(設定!$I$15="名/所",$M2616&amp;" / 　－　",IF(設定!$I$15="名(所)",$M2616&amp;"(　－　)")))))),IF(設定!$I$15="所・名",INDEX(リスト!$S$2:$S$48,MATCH($L2616,リスト!$R$2:$R$48,0))&amp;"・"&amp;$M2616,IF(設定!$I$15="所/名",INDEX(リスト!$S$2:$S$48,MATCH($L2616,リスト!$R$2:$R$48,0))&amp;" / "&amp;$M2616,IF(設定!$I$15="(所)名","("&amp;INDEX(リスト!$S$2:$S$48,MATCH($L2616,リスト!$R$2:$R$48,0))&amp;") "&amp;$M2616,IF(設定!$I$15="名・所",$M2616&amp;"・"&amp;INDEX(リスト!$S$2:$S$48,MATCH($L2616,リスト!$R$2:$R$48,0)),IF(設定!$I$15="名/所",$M2616&amp;" / "&amp;INDEX(リスト!$S$2:$S$48,MATCH($L2616,リスト!$R$2:$R$48,0)),IF(設定!$I$15="名(所)",$M2616&amp;" ("&amp;INDEX(リスト!$S$2:$S$48,MATCH($L2616,リスト!$R$2:$R$48,0))&amp;")")))))))))</f>
        <v/>
      </c>
    </row>
    <row r="2617" spans="15:22" x14ac:dyDescent="0.4">
      <c r="O2617" s="2" t="str">
        <f>IFERROR(IF($B2617="","",INDEX(所属情報!$E:$E,MATCH($A2617,所属情報!$A:$A,0))),"")</f>
        <v/>
      </c>
      <c r="P2617" s="2" t="str">
        <f t="shared" si="120"/>
        <v/>
      </c>
      <c r="Q2617" s="2" t="str">
        <f t="shared" si="121"/>
        <v/>
      </c>
      <c r="R2617" s="2" t="str">
        <f t="shared" si="122"/>
        <v/>
      </c>
      <c r="S2617" s="2" t="str">
        <f>IFERROR(IF($F2617="","",INDEX(リスト!$C:$C,MATCH($F2617,リスト!$B:$B,0))),"")</f>
        <v/>
      </c>
      <c r="T2617" s="2" t="str">
        <f>IFERROR(IF($K2617="","",INDEX(リスト!$F:$F,MATCH($K2617,リスト!$E:$E,0))),"")</f>
        <v/>
      </c>
      <c r="U2617" s="2" t="str">
        <f>IF($B2617="","",RIGHT($G2617*1000+200+COUNTIF($G$2:$G2617,$G2617),9))</f>
        <v/>
      </c>
      <c r="V2617" s="2" t="str">
        <f>IF(OR($B2617="",設定!$I$15="",設定!$I$15="独立"),"",IF($M2617="","　－　",IF($L2617="",IF(設定!$I$15="所・名","　－　・"&amp;$M2617,IF(設定!$I$15="所/名","　－　 / "&amp;$M2617,IF(設定!$I$15="(所)名","(　－　) "&amp;$M2617,IF(設定!$I$15="名・所",$M2617&amp;"・　－　",IF(設定!$I$15="名/所",$M2617&amp;" / 　－　",IF(設定!$I$15="名(所)",$M2617&amp;"(　－　)")))))),IF(設定!$I$15="所・名",INDEX(リスト!$S$2:$S$48,MATCH($L2617,リスト!$R$2:$R$48,0))&amp;"・"&amp;$M2617,IF(設定!$I$15="所/名",INDEX(リスト!$S$2:$S$48,MATCH($L2617,リスト!$R$2:$R$48,0))&amp;" / "&amp;$M2617,IF(設定!$I$15="(所)名","("&amp;INDEX(リスト!$S$2:$S$48,MATCH($L2617,リスト!$R$2:$R$48,0))&amp;") "&amp;$M2617,IF(設定!$I$15="名・所",$M2617&amp;"・"&amp;INDEX(リスト!$S$2:$S$48,MATCH($L2617,リスト!$R$2:$R$48,0)),IF(設定!$I$15="名/所",$M2617&amp;" / "&amp;INDEX(リスト!$S$2:$S$48,MATCH($L2617,リスト!$R$2:$R$48,0)),IF(設定!$I$15="名(所)",$M2617&amp;" ("&amp;INDEX(リスト!$S$2:$S$48,MATCH($L2617,リスト!$R$2:$R$48,0))&amp;")")))))))))</f>
        <v/>
      </c>
    </row>
    <row r="2618" spans="15:22" x14ac:dyDescent="0.4">
      <c r="O2618" s="2" t="str">
        <f>IFERROR(IF($B2618="","",INDEX(所属情報!$E:$E,MATCH($A2618,所属情報!$A:$A,0))),"")</f>
        <v/>
      </c>
      <c r="P2618" s="2" t="str">
        <f t="shared" si="120"/>
        <v/>
      </c>
      <c r="Q2618" s="2" t="str">
        <f t="shared" si="121"/>
        <v/>
      </c>
      <c r="R2618" s="2" t="str">
        <f t="shared" si="122"/>
        <v/>
      </c>
      <c r="S2618" s="2" t="str">
        <f>IFERROR(IF($F2618="","",INDEX(リスト!$C:$C,MATCH($F2618,リスト!$B:$B,0))),"")</f>
        <v/>
      </c>
      <c r="T2618" s="2" t="str">
        <f>IFERROR(IF($K2618="","",INDEX(リスト!$F:$F,MATCH($K2618,リスト!$E:$E,0))),"")</f>
        <v/>
      </c>
      <c r="U2618" s="2" t="str">
        <f>IF($B2618="","",RIGHT($G2618*1000+200+COUNTIF($G$2:$G2618,$G2618),9))</f>
        <v/>
      </c>
      <c r="V2618" s="2" t="str">
        <f>IF(OR($B2618="",設定!$I$15="",設定!$I$15="独立"),"",IF($M2618="","　－　",IF($L2618="",IF(設定!$I$15="所・名","　－　・"&amp;$M2618,IF(設定!$I$15="所/名","　－　 / "&amp;$M2618,IF(設定!$I$15="(所)名","(　－　) "&amp;$M2618,IF(設定!$I$15="名・所",$M2618&amp;"・　－　",IF(設定!$I$15="名/所",$M2618&amp;" / 　－　",IF(設定!$I$15="名(所)",$M2618&amp;"(　－　)")))))),IF(設定!$I$15="所・名",INDEX(リスト!$S$2:$S$48,MATCH($L2618,リスト!$R$2:$R$48,0))&amp;"・"&amp;$M2618,IF(設定!$I$15="所/名",INDEX(リスト!$S$2:$S$48,MATCH($L2618,リスト!$R$2:$R$48,0))&amp;" / "&amp;$M2618,IF(設定!$I$15="(所)名","("&amp;INDEX(リスト!$S$2:$S$48,MATCH($L2618,リスト!$R$2:$R$48,0))&amp;") "&amp;$M2618,IF(設定!$I$15="名・所",$M2618&amp;"・"&amp;INDEX(リスト!$S$2:$S$48,MATCH($L2618,リスト!$R$2:$R$48,0)),IF(設定!$I$15="名/所",$M2618&amp;" / "&amp;INDEX(リスト!$S$2:$S$48,MATCH($L2618,リスト!$R$2:$R$48,0)),IF(設定!$I$15="名(所)",$M2618&amp;" ("&amp;INDEX(リスト!$S$2:$S$48,MATCH($L2618,リスト!$R$2:$R$48,0))&amp;")")))))))))</f>
        <v/>
      </c>
    </row>
    <row r="2619" spans="15:22" x14ac:dyDescent="0.4">
      <c r="O2619" s="2" t="str">
        <f>IFERROR(IF($B2619="","",INDEX(所属情報!$E:$E,MATCH($A2619,所属情報!$A:$A,0))),"")</f>
        <v/>
      </c>
      <c r="P2619" s="2" t="str">
        <f t="shared" si="120"/>
        <v/>
      </c>
      <c r="Q2619" s="2" t="str">
        <f t="shared" si="121"/>
        <v/>
      </c>
      <c r="R2619" s="2" t="str">
        <f t="shared" si="122"/>
        <v/>
      </c>
      <c r="S2619" s="2" t="str">
        <f>IFERROR(IF($F2619="","",INDEX(リスト!$C:$C,MATCH($F2619,リスト!$B:$B,0))),"")</f>
        <v/>
      </c>
      <c r="T2619" s="2" t="str">
        <f>IFERROR(IF($K2619="","",INDEX(リスト!$F:$F,MATCH($K2619,リスト!$E:$E,0))),"")</f>
        <v/>
      </c>
      <c r="U2619" s="2" t="str">
        <f>IF($B2619="","",RIGHT($G2619*1000+200+COUNTIF($G$2:$G2619,$G2619),9))</f>
        <v/>
      </c>
      <c r="V2619" s="2" t="str">
        <f>IF(OR($B2619="",設定!$I$15="",設定!$I$15="独立"),"",IF($M2619="","　－　",IF($L2619="",IF(設定!$I$15="所・名","　－　・"&amp;$M2619,IF(設定!$I$15="所/名","　－　 / "&amp;$M2619,IF(設定!$I$15="(所)名","(　－　) "&amp;$M2619,IF(設定!$I$15="名・所",$M2619&amp;"・　－　",IF(設定!$I$15="名/所",$M2619&amp;" / 　－　",IF(設定!$I$15="名(所)",$M2619&amp;"(　－　)")))))),IF(設定!$I$15="所・名",INDEX(リスト!$S$2:$S$48,MATCH($L2619,リスト!$R$2:$R$48,0))&amp;"・"&amp;$M2619,IF(設定!$I$15="所/名",INDEX(リスト!$S$2:$S$48,MATCH($L2619,リスト!$R$2:$R$48,0))&amp;" / "&amp;$M2619,IF(設定!$I$15="(所)名","("&amp;INDEX(リスト!$S$2:$S$48,MATCH($L2619,リスト!$R$2:$R$48,0))&amp;") "&amp;$M2619,IF(設定!$I$15="名・所",$M2619&amp;"・"&amp;INDEX(リスト!$S$2:$S$48,MATCH($L2619,リスト!$R$2:$R$48,0)),IF(設定!$I$15="名/所",$M2619&amp;" / "&amp;INDEX(リスト!$S$2:$S$48,MATCH($L2619,リスト!$R$2:$R$48,0)),IF(設定!$I$15="名(所)",$M2619&amp;" ("&amp;INDEX(リスト!$S$2:$S$48,MATCH($L2619,リスト!$R$2:$R$48,0))&amp;")")))))))))</f>
        <v/>
      </c>
    </row>
    <row r="2620" spans="15:22" x14ac:dyDescent="0.4">
      <c r="O2620" s="2" t="str">
        <f>IFERROR(IF($B2620="","",INDEX(所属情報!$E:$E,MATCH($A2620,所属情報!$A:$A,0))),"")</f>
        <v/>
      </c>
      <c r="P2620" s="2" t="str">
        <f t="shared" si="120"/>
        <v/>
      </c>
      <c r="Q2620" s="2" t="str">
        <f t="shared" si="121"/>
        <v/>
      </c>
      <c r="R2620" s="2" t="str">
        <f t="shared" si="122"/>
        <v/>
      </c>
      <c r="S2620" s="2" t="str">
        <f>IFERROR(IF($F2620="","",INDEX(リスト!$C:$C,MATCH($F2620,リスト!$B:$B,0))),"")</f>
        <v/>
      </c>
      <c r="T2620" s="2" t="str">
        <f>IFERROR(IF($K2620="","",INDEX(リスト!$F:$F,MATCH($K2620,リスト!$E:$E,0))),"")</f>
        <v/>
      </c>
      <c r="U2620" s="2" t="str">
        <f>IF($B2620="","",RIGHT($G2620*1000+200+COUNTIF($G$2:$G2620,$G2620),9))</f>
        <v/>
      </c>
      <c r="V2620" s="2" t="str">
        <f>IF(OR($B2620="",設定!$I$15="",設定!$I$15="独立"),"",IF($M2620="","　－　",IF($L2620="",IF(設定!$I$15="所・名","　－　・"&amp;$M2620,IF(設定!$I$15="所/名","　－　 / "&amp;$M2620,IF(設定!$I$15="(所)名","(　－　) "&amp;$M2620,IF(設定!$I$15="名・所",$M2620&amp;"・　－　",IF(設定!$I$15="名/所",$M2620&amp;" / 　－　",IF(設定!$I$15="名(所)",$M2620&amp;"(　－　)")))))),IF(設定!$I$15="所・名",INDEX(リスト!$S$2:$S$48,MATCH($L2620,リスト!$R$2:$R$48,0))&amp;"・"&amp;$M2620,IF(設定!$I$15="所/名",INDEX(リスト!$S$2:$S$48,MATCH($L2620,リスト!$R$2:$R$48,0))&amp;" / "&amp;$M2620,IF(設定!$I$15="(所)名","("&amp;INDEX(リスト!$S$2:$S$48,MATCH($L2620,リスト!$R$2:$R$48,0))&amp;") "&amp;$M2620,IF(設定!$I$15="名・所",$M2620&amp;"・"&amp;INDEX(リスト!$S$2:$S$48,MATCH($L2620,リスト!$R$2:$R$48,0)),IF(設定!$I$15="名/所",$M2620&amp;" / "&amp;INDEX(リスト!$S$2:$S$48,MATCH($L2620,リスト!$R$2:$R$48,0)),IF(設定!$I$15="名(所)",$M2620&amp;" ("&amp;INDEX(リスト!$S$2:$S$48,MATCH($L2620,リスト!$R$2:$R$48,0))&amp;")")))))))))</f>
        <v/>
      </c>
    </row>
    <row r="2621" spans="15:22" x14ac:dyDescent="0.4">
      <c r="O2621" s="2" t="str">
        <f>IFERROR(IF($B2621="","",INDEX(所属情報!$E:$E,MATCH($A2621,所属情報!$A:$A,0))),"")</f>
        <v/>
      </c>
      <c r="P2621" s="2" t="str">
        <f t="shared" si="120"/>
        <v/>
      </c>
      <c r="Q2621" s="2" t="str">
        <f t="shared" si="121"/>
        <v/>
      </c>
      <c r="R2621" s="2" t="str">
        <f t="shared" si="122"/>
        <v/>
      </c>
      <c r="S2621" s="2" t="str">
        <f>IFERROR(IF($F2621="","",INDEX(リスト!$C:$C,MATCH($F2621,リスト!$B:$B,0))),"")</f>
        <v/>
      </c>
      <c r="T2621" s="2" t="str">
        <f>IFERROR(IF($K2621="","",INDEX(リスト!$F:$F,MATCH($K2621,リスト!$E:$E,0))),"")</f>
        <v/>
      </c>
      <c r="U2621" s="2" t="str">
        <f>IF($B2621="","",RIGHT($G2621*1000+200+COUNTIF($G$2:$G2621,$G2621),9))</f>
        <v/>
      </c>
      <c r="V2621" s="2" t="str">
        <f>IF(OR($B2621="",設定!$I$15="",設定!$I$15="独立"),"",IF($M2621="","　－　",IF($L2621="",IF(設定!$I$15="所・名","　－　・"&amp;$M2621,IF(設定!$I$15="所/名","　－　 / "&amp;$M2621,IF(設定!$I$15="(所)名","(　－　) "&amp;$M2621,IF(設定!$I$15="名・所",$M2621&amp;"・　－　",IF(設定!$I$15="名/所",$M2621&amp;" / 　－　",IF(設定!$I$15="名(所)",$M2621&amp;"(　－　)")))))),IF(設定!$I$15="所・名",INDEX(リスト!$S$2:$S$48,MATCH($L2621,リスト!$R$2:$R$48,0))&amp;"・"&amp;$M2621,IF(設定!$I$15="所/名",INDEX(リスト!$S$2:$S$48,MATCH($L2621,リスト!$R$2:$R$48,0))&amp;" / "&amp;$M2621,IF(設定!$I$15="(所)名","("&amp;INDEX(リスト!$S$2:$S$48,MATCH($L2621,リスト!$R$2:$R$48,0))&amp;") "&amp;$M2621,IF(設定!$I$15="名・所",$M2621&amp;"・"&amp;INDEX(リスト!$S$2:$S$48,MATCH($L2621,リスト!$R$2:$R$48,0)),IF(設定!$I$15="名/所",$M2621&amp;" / "&amp;INDEX(リスト!$S$2:$S$48,MATCH($L2621,リスト!$R$2:$R$48,0)),IF(設定!$I$15="名(所)",$M2621&amp;" ("&amp;INDEX(リスト!$S$2:$S$48,MATCH($L2621,リスト!$R$2:$R$48,0))&amp;")")))))))))</f>
        <v/>
      </c>
    </row>
    <row r="2622" spans="15:22" x14ac:dyDescent="0.4">
      <c r="O2622" s="2" t="str">
        <f>IFERROR(IF($B2622="","",INDEX(所属情報!$E:$E,MATCH($A2622,所属情報!$A:$A,0))),"")</f>
        <v/>
      </c>
      <c r="P2622" s="2" t="str">
        <f t="shared" si="120"/>
        <v/>
      </c>
      <c r="Q2622" s="2" t="str">
        <f t="shared" si="121"/>
        <v/>
      </c>
      <c r="R2622" s="2" t="str">
        <f t="shared" si="122"/>
        <v/>
      </c>
      <c r="S2622" s="2" t="str">
        <f>IFERROR(IF($F2622="","",INDEX(リスト!$C:$C,MATCH($F2622,リスト!$B:$B,0))),"")</f>
        <v/>
      </c>
      <c r="T2622" s="2" t="str">
        <f>IFERROR(IF($K2622="","",INDEX(リスト!$F:$F,MATCH($K2622,リスト!$E:$E,0))),"")</f>
        <v/>
      </c>
      <c r="U2622" s="2" t="str">
        <f>IF($B2622="","",RIGHT($G2622*1000+200+COUNTIF($G$2:$G2622,$G2622),9))</f>
        <v/>
      </c>
      <c r="V2622" s="2" t="str">
        <f>IF(OR($B2622="",設定!$I$15="",設定!$I$15="独立"),"",IF($M2622="","　－　",IF($L2622="",IF(設定!$I$15="所・名","　－　・"&amp;$M2622,IF(設定!$I$15="所/名","　－　 / "&amp;$M2622,IF(設定!$I$15="(所)名","(　－　) "&amp;$M2622,IF(設定!$I$15="名・所",$M2622&amp;"・　－　",IF(設定!$I$15="名/所",$M2622&amp;" / 　－　",IF(設定!$I$15="名(所)",$M2622&amp;"(　－　)")))))),IF(設定!$I$15="所・名",INDEX(リスト!$S$2:$S$48,MATCH($L2622,リスト!$R$2:$R$48,0))&amp;"・"&amp;$M2622,IF(設定!$I$15="所/名",INDEX(リスト!$S$2:$S$48,MATCH($L2622,リスト!$R$2:$R$48,0))&amp;" / "&amp;$M2622,IF(設定!$I$15="(所)名","("&amp;INDEX(リスト!$S$2:$S$48,MATCH($L2622,リスト!$R$2:$R$48,0))&amp;") "&amp;$M2622,IF(設定!$I$15="名・所",$M2622&amp;"・"&amp;INDEX(リスト!$S$2:$S$48,MATCH($L2622,リスト!$R$2:$R$48,0)),IF(設定!$I$15="名/所",$M2622&amp;" / "&amp;INDEX(リスト!$S$2:$S$48,MATCH($L2622,リスト!$R$2:$R$48,0)),IF(設定!$I$15="名(所)",$M2622&amp;" ("&amp;INDEX(リスト!$S$2:$S$48,MATCH($L2622,リスト!$R$2:$R$48,0))&amp;")")))))))))</f>
        <v/>
      </c>
    </row>
    <row r="2623" spans="15:22" x14ac:dyDescent="0.4">
      <c r="O2623" s="2" t="str">
        <f>IFERROR(IF($B2623="","",INDEX(所属情報!$E:$E,MATCH($A2623,所属情報!$A:$A,0))),"")</f>
        <v/>
      </c>
      <c r="P2623" s="2" t="str">
        <f t="shared" si="120"/>
        <v/>
      </c>
      <c r="Q2623" s="2" t="str">
        <f t="shared" si="121"/>
        <v/>
      </c>
      <c r="R2623" s="2" t="str">
        <f t="shared" si="122"/>
        <v/>
      </c>
      <c r="S2623" s="2" t="str">
        <f>IFERROR(IF($F2623="","",INDEX(リスト!$C:$C,MATCH($F2623,リスト!$B:$B,0))),"")</f>
        <v/>
      </c>
      <c r="T2623" s="2" t="str">
        <f>IFERROR(IF($K2623="","",INDEX(リスト!$F:$F,MATCH($K2623,リスト!$E:$E,0))),"")</f>
        <v/>
      </c>
      <c r="U2623" s="2" t="str">
        <f>IF($B2623="","",RIGHT($G2623*1000+200+COUNTIF($G$2:$G2623,$G2623),9))</f>
        <v/>
      </c>
      <c r="V2623" s="2" t="str">
        <f>IF(OR($B2623="",設定!$I$15="",設定!$I$15="独立"),"",IF($M2623="","　－　",IF($L2623="",IF(設定!$I$15="所・名","　－　・"&amp;$M2623,IF(設定!$I$15="所/名","　－　 / "&amp;$M2623,IF(設定!$I$15="(所)名","(　－　) "&amp;$M2623,IF(設定!$I$15="名・所",$M2623&amp;"・　－　",IF(設定!$I$15="名/所",$M2623&amp;" / 　－　",IF(設定!$I$15="名(所)",$M2623&amp;"(　－　)")))))),IF(設定!$I$15="所・名",INDEX(リスト!$S$2:$S$48,MATCH($L2623,リスト!$R$2:$R$48,0))&amp;"・"&amp;$M2623,IF(設定!$I$15="所/名",INDEX(リスト!$S$2:$S$48,MATCH($L2623,リスト!$R$2:$R$48,0))&amp;" / "&amp;$M2623,IF(設定!$I$15="(所)名","("&amp;INDEX(リスト!$S$2:$S$48,MATCH($L2623,リスト!$R$2:$R$48,0))&amp;") "&amp;$M2623,IF(設定!$I$15="名・所",$M2623&amp;"・"&amp;INDEX(リスト!$S$2:$S$48,MATCH($L2623,リスト!$R$2:$R$48,0)),IF(設定!$I$15="名/所",$M2623&amp;" / "&amp;INDEX(リスト!$S$2:$S$48,MATCH($L2623,リスト!$R$2:$R$48,0)),IF(設定!$I$15="名(所)",$M2623&amp;" ("&amp;INDEX(リスト!$S$2:$S$48,MATCH($L2623,リスト!$R$2:$R$48,0))&amp;")")))))))))</f>
        <v/>
      </c>
    </row>
    <row r="2624" spans="15:22" x14ac:dyDescent="0.4">
      <c r="O2624" s="2" t="str">
        <f>IFERROR(IF($B2624="","",INDEX(所属情報!$E:$E,MATCH($A2624,所属情報!$A:$A,0))),"")</f>
        <v/>
      </c>
      <c r="P2624" s="2" t="str">
        <f t="shared" si="120"/>
        <v/>
      </c>
      <c r="Q2624" s="2" t="str">
        <f t="shared" si="121"/>
        <v/>
      </c>
      <c r="R2624" s="2" t="str">
        <f t="shared" si="122"/>
        <v/>
      </c>
      <c r="S2624" s="2" t="str">
        <f>IFERROR(IF($F2624="","",INDEX(リスト!$C:$C,MATCH($F2624,リスト!$B:$B,0))),"")</f>
        <v/>
      </c>
      <c r="T2624" s="2" t="str">
        <f>IFERROR(IF($K2624="","",INDEX(リスト!$F:$F,MATCH($K2624,リスト!$E:$E,0))),"")</f>
        <v/>
      </c>
      <c r="U2624" s="2" t="str">
        <f>IF($B2624="","",RIGHT($G2624*1000+200+COUNTIF($G$2:$G2624,$G2624),9))</f>
        <v/>
      </c>
      <c r="V2624" s="2" t="str">
        <f>IF(OR($B2624="",設定!$I$15="",設定!$I$15="独立"),"",IF($M2624="","　－　",IF($L2624="",IF(設定!$I$15="所・名","　－　・"&amp;$M2624,IF(設定!$I$15="所/名","　－　 / "&amp;$M2624,IF(設定!$I$15="(所)名","(　－　) "&amp;$M2624,IF(設定!$I$15="名・所",$M2624&amp;"・　－　",IF(設定!$I$15="名/所",$M2624&amp;" / 　－　",IF(設定!$I$15="名(所)",$M2624&amp;"(　－　)")))))),IF(設定!$I$15="所・名",INDEX(リスト!$S$2:$S$48,MATCH($L2624,リスト!$R$2:$R$48,0))&amp;"・"&amp;$M2624,IF(設定!$I$15="所/名",INDEX(リスト!$S$2:$S$48,MATCH($L2624,リスト!$R$2:$R$48,0))&amp;" / "&amp;$M2624,IF(設定!$I$15="(所)名","("&amp;INDEX(リスト!$S$2:$S$48,MATCH($L2624,リスト!$R$2:$R$48,0))&amp;") "&amp;$M2624,IF(設定!$I$15="名・所",$M2624&amp;"・"&amp;INDEX(リスト!$S$2:$S$48,MATCH($L2624,リスト!$R$2:$R$48,0)),IF(設定!$I$15="名/所",$M2624&amp;" / "&amp;INDEX(リスト!$S$2:$S$48,MATCH($L2624,リスト!$R$2:$R$48,0)),IF(設定!$I$15="名(所)",$M2624&amp;" ("&amp;INDEX(リスト!$S$2:$S$48,MATCH($L2624,リスト!$R$2:$R$48,0))&amp;")")))))))))</f>
        <v/>
      </c>
    </row>
    <row r="2625" spans="15:22" x14ac:dyDescent="0.4">
      <c r="O2625" s="2" t="str">
        <f>IFERROR(IF($B2625="","",INDEX(所属情報!$E:$E,MATCH($A2625,所属情報!$A:$A,0))),"")</f>
        <v/>
      </c>
      <c r="P2625" s="2" t="str">
        <f t="shared" si="120"/>
        <v/>
      </c>
      <c r="Q2625" s="2" t="str">
        <f t="shared" si="121"/>
        <v/>
      </c>
      <c r="R2625" s="2" t="str">
        <f t="shared" si="122"/>
        <v/>
      </c>
      <c r="S2625" s="2" t="str">
        <f>IFERROR(IF($F2625="","",INDEX(リスト!$C:$C,MATCH($F2625,リスト!$B:$B,0))),"")</f>
        <v/>
      </c>
      <c r="T2625" s="2" t="str">
        <f>IFERROR(IF($K2625="","",INDEX(リスト!$F:$F,MATCH($K2625,リスト!$E:$E,0))),"")</f>
        <v/>
      </c>
      <c r="U2625" s="2" t="str">
        <f>IF($B2625="","",RIGHT($G2625*1000+200+COUNTIF($G$2:$G2625,$G2625),9))</f>
        <v/>
      </c>
      <c r="V2625" s="2" t="str">
        <f>IF(OR($B2625="",設定!$I$15="",設定!$I$15="独立"),"",IF($M2625="","　－　",IF($L2625="",IF(設定!$I$15="所・名","　－　・"&amp;$M2625,IF(設定!$I$15="所/名","　－　 / "&amp;$M2625,IF(設定!$I$15="(所)名","(　－　) "&amp;$M2625,IF(設定!$I$15="名・所",$M2625&amp;"・　－　",IF(設定!$I$15="名/所",$M2625&amp;" / 　－　",IF(設定!$I$15="名(所)",$M2625&amp;"(　－　)")))))),IF(設定!$I$15="所・名",INDEX(リスト!$S$2:$S$48,MATCH($L2625,リスト!$R$2:$R$48,0))&amp;"・"&amp;$M2625,IF(設定!$I$15="所/名",INDEX(リスト!$S$2:$S$48,MATCH($L2625,リスト!$R$2:$R$48,0))&amp;" / "&amp;$M2625,IF(設定!$I$15="(所)名","("&amp;INDEX(リスト!$S$2:$S$48,MATCH($L2625,リスト!$R$2:$R$48,0))&amp;") "&amp;$M2625,IF(設定!$I$15="名・所",$M2625&amp;"・"&amp;INDEX(リスト!$S$2:$S$48,MATCH($L2625,リスト!$R$2:$R$48,0)),IF(設定!$I$15="名/所",$M2625&amp;" / "&amp;INDEX(リスト!$S$2:$S$48,MATCH($L2625,リスト!$R$2:$R$48,0)),IF(設定!$I$15="名(所)",$M2625&amp;" ("&amp;INDEX(リスト!$S$2:$S$48,MATCH($L2625,リスト!$R$2:$R$48,0))&amp;")")))))))))</f>
        <v/>
      </c>
    </row>
    <row r="2626" spans="15:22" x14ac:dyDescent="0.4">
      <c r="O2626" s="2" t="str">
        <f>IFERROR(IF($B2626="","",INDEX(所属情報!$E:$E,MATCH($A2626,所属情報!$A:$A,0))),"")</f>
        <v/>
      </c>
      <c r="P2626" s="2" t="str">
        <f t="shared" si="120"/>
        <v/>
      </c>
      <c r="Q2626" s="2" t="str">
        <f t="shared" si="121"/>
        <v/>
      </c>
      <c r="R2626" s="2" t="str">
        <f t="shared" si="122"/>
        <v/>
      </c>
      <c r="S2626" s="2" t="str">
        <f>IFERROR(IF($F2626="","",INDEX(リスト!$C:$C,MATCH($F2626,リスト!$B:$B,0))),"")</f>
        <v/>
      </c>
      <c r="T2626" s="2" t="str">
        <f>IFERROR(IF($K2626="","",INDEX(リスト!$F:$F,MATCH($K2626,リスト!$E:$E,0))),"")</f>
        <v/>
      </c>
      <c r="U2626" s="2" t="str">
        <f>IF($B2626="","",RIGHT($G2626*1000+200+COUNTIF($G$2:$G2626,$G2626),9))</f>
        <v/>
      </c>
      <c r="V2626" s="2" t="str">
        <f>IF(OR($B2626="",設定!$I$15="",設定!$I$15="独立"),"",IF($M2626="","　－　",IF($L2626="",IF(設定!$I$15="所・名","　－　・"&amp;$M2626,IF(設定!$I$15="所/名","　－　 / "&amp;$M2626,IF(設定!$I$15="(所)名","(　－　) "&amp;$M2626,IF(設定!$I$15="名・所",$M2626&amp;"・　－　",IF(設定!$I$15="名/所",$M2626&amp;" / 　－　",IF(設定!$I$15="名(所)",$M2626&amp;"(　－　)")))))),IF(設定!$I$15="所・名",INDEX(リスト!$S$2:$S$48,MATCH($L2626,リスト!$R$2:$R$48,0))&amp;"・"&amp;$M2626,IF(設定!$I$15="所/名",INDEX(リスト!$S$2:$S$48,MATCH($L2626,リスト!$R$2:$R$48,0))&amp;" / "&amp;$M2626,IF(設定!$I$15="(所)名","("&amp;INDEX(リスト!$S$2:$S$48,MATCH($L2626,リスト!$R$2:$R$48,0))&amp;") "&amp;$M2626,IF(設定!$I$15="名・所",$M2626&amp;"・"&amp;INDEX(リスト!$S$2:$S$48,MATCH($L2626,リスト!$R$2:$R$48,0)),IF(設定!$I$15="名/所",$M2626&amp;" / "&amp;INDEX(リスト!$S$2:$S$48,MATCH($L2626,リスト!$R$2:$R$48,0)),IF(設定!$I$15="名(所)",$M2626&amp;" ("&amp;INDEX(リスト!$S$2:$S$48,MATCH($L2626,リスト!$R$2:$R$48,0))&amp;")")))))))))</f>
        <v/>
      </c>
    </row>
    <row r="2627" spans="15:22" x14ac:dyDescent="0.4">
      <c r="O2627" s="2" t="str">
        <f>IFERROR(IF($B2627="","",INDEX(所属情報!$E:$E,MATCH($A2627,所属情報!$A:$A,0))),"")</f>
        <v/>
      </c>
      <c r="P2627" s="2" t="str">
        <f t="shared" ref="P2627:P2690" si="123">IF($C2627="","",IF($E2627="",$C2627,$C2627&amp;" ("&amp;$E2627&amp;")"))</f>
        <v/>
      </c>
      <c r="Q2627" s="2" t="str">
        <f t="shared" ref="Q2627:Q2690" si="124">IF($D2627="","",ASC($D2627))</f>
        <v/>
      </c>
      <c r="R2627" s="2" t="str">
        <f t="shared" ref="R2627:R2690" si="125">IF($I2627="","",UPPER($I2627)&amp;" "&amp;UPPER(LEFT($J2627,1))&amp;LOWER(RIGHT($J2627,LEN($J2627)-1))&amp;" ("&amp;MID($G2627,3,2)&amp;")")</f>
        <v/>
      </c>
      <c r="S2627" s="2" t="str">
        <f>IFERROR(IF($F2627="","",INDEX(リスト!$C:$C,MATCH($F2627,リスト!$B:$B,0))),"")</f>
        <v/>
      </c>
      <c r="T2627" s="2" t="str">
        <f>IFERROR(IF($K2627="","",INDEX(リスト!$F:$F,MATCH($K2627,リスト!$E:$E,0))),"")</f>
        <v/>
      </c>
      <c r="U2627" s="2" t="str">
        <f>IF($B2627="","",RIGHT($G2627*1000+200+COUNTIF($G$2:$G2627,$G2627),9))</f>
        <v/>
      </c>
      <c r="V2627" s="2" t="str">
        <f>IF(OR($B2627="",設定!$I$15="",設定!$I$15="独立"),"",IF($M2627="","　－　",IF($L2627="",IF(設定!$I$15="所・名","　－　・"&amp;$M2627,IF(設定!$I$15="所/名","　－　 / "&amp;$M2627,IF(設定!$I$15="(所)名","(　－　) "&amp;$M2627,IF(設定!$I$15="名・所",$M2627&amp;"・　－　",IF(設定!$I$15="名/所",$M2627&amp;" / 　－　",IF(設定!$I$15="名(所)",$M2627&amp;"(　－　)")))))),IF(設定!$I$15="所・名",INDEX(リスト!$S$2:$S$48,MATCH($L2627,リスト!$R$2:$R$48,0))&amp;"・"&amp;$M2627,IF(設定!$I$15="所/名",INDEX(リスト!$S$2:$S$48,MATCH($L2627,リスト!$R$2:$R$48,0))&amp;" / "&amp;$M2627,IF(設定!$I$15="(所)名","("&amp;INDEX(リスト!$S$2:$S$48,MATCH($L2627,リスト!$R$2:$R$48,0))&amp;") "&amp;$M2627,IF(設定!$I$15="名・所",$M2627&amp;"・"&amp;INDEX(リスト!$S$2:$S$48,MATCH($L2627,リスト!$R$2:$R$48,0)),IF(設定!$I$15="名/所",$M2627&amp;" / "&amp;INDEX(リスト!$S$2:$S$48,MATCH($L2627,リスト!$R$2:$R$48,0)),IF(設定!$I$15="名(所)",$M2627&amp;" ("&amp;INDEX(リスト!$S$2:$S$48,MATCH($L2627,リスト!$R$2:$R$48,0))&amp;")")))))))))</f>
        <v/>
      </c>
    </row>
    <row r="2628" spans="15:22" x14ac:dyDescent="0.4">
      <c r="O2628" s="2" t="str">
        <f>IFERROR(IF($B2628="","",INDEX(所属情報!$E:$E,MATCH($A2628,所属情報!$A:$A,0))),"")</f>
        <v/>
      </c>
      <c r="P2628" s="2" t="str">
        <f t="shared" si="123"/>
        <v/>
      </c>
      <c r="Q2628" s="2" t="str">
        <f t="shared" si="124"/>
        <v/>
      </c>
      <c r="R2628" s="2" t="str">
        <f t="shared" si="125"/>
        <v/>
      </c>
      <c r="S2628" s="2" t="str">
        <f>IFERROR(IF($F2628="","",INDEX(リスト!$C:$C,MATCH($F2628,リスト!$B:$B,0))),"")</f>
        <v/>
      </c>
      <c r="T2628" s="2" t="str">
        <f>IFERROR(IF($K2628="","",INDEX(リスト!$F:$F,MATCH($K2628,リスト!$E:$E,0))),"")</f>
        <v/>
      </c>
      <c r="U2628" s="2" t="str">
        <f>IF($B2628="","",RIGHT($G2628*1000+200+COUNTIF($G$2:$G2628,$G2628),9))</f>
        <v/>
      </c>
      <c r="V2628" s="2" t="str">
        <f>IF(OR($B2628="",設定!$I$15="",設定!$I$15="独立"),"",IF($M2628="","　－　",IF($L2628="",IF(設定!$I$15="所・名","　－　・"&amp;$M2628,IF(設定!$I$15="所/名","　－　 / "&amp;$M2628,IF(設定!$I$15="(所)名","(　－　) "&amp;$M2628,IF(設定!$I$15="名・所",$M2628&amp;"・　－　",IF(設定!$I$15="名/所",$M2628&amp;" / 　－　",IF(設定!$I$15="名(所)",$M2628&amp;"(　－　)")))))),IF(設定!$I$15="所・名",INDEX(リスト!$S$2:$S$48,MATCH($L2628,リスト!$R$2:$R$48,0))&amp;"・"&amp;$M2628,IF(設定!$I$15="所/名",INDEX(リスト!$S$2:$S$48,MATCH($L2628,リスト!$R$2:$R$48,0))&amp;" / "&amp;$M2628,IF(設定!$I$15="(所)名","("&amp;INDEX(リスト!$S$2:$S$48,MATCH($L2628,リスト!$R$2:$R$48,0))&amp;") "&amp;$M2628,IF(設定!$I$15="名・所",$M2628&amp;"・"&amp;INDEX(リスト!$S$2:$S$48,MATCH($L2628,リスト!$R$2:$R$48,0)),IF(設定!$I$15="名/所",$M2628&amp;" / "&amp;INDEX(リスト!$S$2:$S$48,MATCH($L2628,リスト!$R$2:$R$48,0)),IF(設定!$I$15="名(所)",$M2628&amp;" ("&amp;INDEX(リスト!$S$2:$S$48,MATCH($L2628,リスト!$R$2:$R$48,0))&amp;")")))))))))</f>
        <v/>
      </c>
    </row>
    <row r="2629" spans="15:22" x14ac:dyDescent="0.4">
      <c r="O2629" s="2" t="str">
        <f>IFERROR(IF($B2629="","",INDEX(所属情報!$E:$E,MATCH($A2629,所属情報!$A:$A,0))),"")</f>
        <v/>
      </c>
      <c r="P2629" s="2" t="str">
        <f t="shared" si="123"/>
        <v/>
      </c>
      <c r="Q2629" s="2" t="str">
        <f t="shared" si="124"/>
        <v/>
      </c>
      <c r="R2629" s="2" t="str">
        <f t="shared" si="125"/>
        <v/>
      </c>
      <c r="S2629" s="2" t="str">
        <f>IFERROR(IF($F2629="","",INDEX(リスト!$C:$C,MATCH($F2629,リスト!$B:$B,0))),"")</f>
        <v/>
      </c>
      <c r="T2629" s="2" t="str">
        <f>IFERROR(IF($K2629="","",INDEX(リスト!$F:$F,MATCH($K2629,リスト!$E:$E,0))),"")</f>
        <v/>
      </c>
      <c r="U2629" s="2" t="str">
        <f>IF($B2629="","",RIGHT($G2629*1000+200+COUNTIF($G$2:$G2629,$G2629),9))</f>
        <v/>
      </c>
      <c r="V2629" s="2" t="str">
        <f>IF(OR($B2629="",設定!$I$15="",設定!$I$15="独立"),"",IF($M2629="","　－　",IF($L2629="",IF(設定!$I$15="所・名","　－　・"&amp;$M2629,IF(設定!$I$15="所/名","　－　 / "&amp;$M2629,IF(設定!$I$15="(所)名","(　－　) "&amp;$M2629,IF(設定!$I$15="名・所",$M2629&amp;"・　－　",IF(設定!$I$15="名/所",$M2629&amp;" / 　－　",IF(設定!$I$15="名(所)",$M2629&amp;"(　－　)")))))),IF(設定!$I$15="所・名",INDEX(リスト!$S$2:$S$48,MATCH($L2629,リスト!$R$2:$R$48,0))&amp;"・"&amp;$M2629,IF(設定!$I$15="所/名",INDEX(リスト!$S$2:$S$48,MATCH($L2629,リスト!$R$2:$R$48,0))&amp;" / "&amp;$M2629,IF(設定!$I$15="(所)名","("&amp;INDEX(リスト!$S$2:$S$48,MATCH($L2629,リスト!$R$2:$R$48,0))&amp;") "&amp;$M2629,IF(設定!$I$15="名・所",$M2629&amp;"・"&amp;INDEX(リスト!$S$2:$S$48,MATCH($L2629,リスト!$R$2:$R$48,0)),IF(設定!$I$15="名/所",$M2629&amp;" / "&amp;INDEX(リスト!$S$2:$S$48,MATCH($L2629,リスト!$R$2:$R$48,0)),IF(設定!$I$15="名(所)",$M2629&amp;" ("&amp;INDEX(リスト!$S$2:$S$48,MATCH($L2629,リスト!$R$2:$R$48,0))&amp;")")))))))))</f>
        <v/>
      </c>
    </row>
    <row r="2630" spans="15:22" x14ac:dyDescent="0.4">
      <c r="O2630" s="2" t="str">
        <f>IFERROR(IF($B2630="","",INDEX(所属情報!$E:$E,MATCH($A2630,所属情報!$A:$A,0))),"")</f>
        <v/>
      </c>
      <c r="P2630" s="2" t="str">
        <f t="shared" si="123"/>
        <v/>
      </c>
      <c r="Q2630" s="2" t="str">
        <f t="shared" si="124"/>
        <v/>
      </c>
      <c r="R2630" s="2" t="str">
        <f t="shared" si="125"/>
        <v/>
      </c>
      <c r="S2630" s="2" t="str">
        <f>IFERROR(IF($F2630="","",INDEX(リスト!$C:$C,MATCH($F2630,リスト!$B:$B,0))),"")</f>
        <v/>
      </c>
      <c r="T2630" s="2" t="str">
        <f>IFERROR(IF($K2630="","",INDEX(リスト!$F:$F,MATCH($K2630,リスト!$E:$E,0))),"")</f>
        <v/>
      </c>
      <c r="U2630" s="2" t="str">
        <f>IF($B2630="","",RIGHT($G2630*1000+200+COUNTIF($G$2:$G2630,$G2630),9))</f>
        <v/>
      </c>
      <c r="V2630" s="2" t="str">
        <f>IF(OR($B2630="",設定!$I$15="",設定!$I$15="独立"),"",IF($M2630="","　－　",IF($L2630="",IF(設定!$I$15="所・名","　－　・"&amp;$M2630,IF(設定!$I$15="所/名","　－　 / "&amp;$M2630,IF(設定!$I$15="(所)名","(　－　) "&amp;$M2630,IF(設定!$I$15="名・所",$M2630&amp;"・　－　",IF(設定!$I$15="名/所",$M2630&amp;" / 　－　",IF(設定!$I$15="名(所)",$M2630&amp;"(　－　)")))))),IF(設定!$I$15="所・名",INDEX(リスト!$S$2:$S$48,MATCH($L2630,リスト!$R$2:$R$48,0))&amp;"・"&amp;$M2630,IF(設定!$I$15="所/名",INDEX(リスト!$S$2:$S$48,MATCH($L2630,リスト!$R$2:$R$48,0))&amp;" / "&amp;$M2630,IF(設定!$I$15="(所)名","("&amp;INDEX(リスト!$S$2:$S$48,MATCH($L2630,リスト!$R$2:$R$48,0))&amp;") "&amp;$M2630,IF(設定!$I$15="名・所",$M2630&amp;"・"&amp;INDEX(リスト!$S$2:$S$48,MATCH($L2630,リスト!$R$2:$R$48,0)),IF(設定!$I$15="名/所",$M2630&amp;" / "&amp;INDEX(リスト!$S$2:$S$48,MATCH($L2630,リスト!$R$2:$R$48,0)),IF(設定!$I$15="名(所)",$M2630&amp;" ("&amp;INDEX(リスト!$S$2:$S$48,MATCH($L2630,リスト!$R$2:$R$48,0))&amp;")")))))))))</f>
        <v/>
      </c>
    </row>
    <row r="2631" spans="15:22" x14ac:dyDescent="0.4">
      <c r="O2631" s="2" t="str">
        <f>IFERROR(IF($B2631="","",INDEX(所属情報!$E:$E,MATCH($A2631,所属情報!$A:$A,0))),"")</f>
        <v/>
      </c>
      <c r="P2631" s="2" t="str">
        <f t="shared" si="123"/>
        <v/>
      </c>
      <c r="Q2631" s="2" t="str">
        <f t="shared" si="124"/>
        <v/>
      </c>
      <c r="R2631" s="2" t="str">
        <f t="shared" si="125"/>
        <v/>
      </c>
      <c r="S2631" s="2" t="str">
        <f>IFERROR(IF($F2631="","",INDEX(リスト!$C:$C,MATCH($F2631,リスト!$B:$B,0))),"")</f>
        <v/>
      </c>
      <c r="T2631" s="2" t="str">
        <f>IFERROR(IF($K2631="","",INDEX(リスト!$F:$F,MATCH($K2631,リスト!$E:$E,0))),"")</f>
        <v/>
      </c>
      <c r="U2631" s="2" t="str">
        <f>IF($B2631="","",RIGHT($G2631*1000+200+COUNTIF($G$2:$G2631,$G2631),9))</f>
        <v/>
      </c>
      <c r="V2631" s="2" t="str">
        <f>IF(OR($B2631="",設定!$I$15="",設定!$I$15="独立"),"",IF($M2631="","　－　",IF($L2631="",IF(設定!$I$15="所・名","　－　・"&amp;$M2631,IF(設定!$I$15="所/名","　－　 / "&amp;$M2631,IF(設定!$I$15="(所)名","(　－　) "&amp;$M2631,IF(設定!$I$15="名・所",$M2631&amp;"・　－　",IF(設定!$I$15="名/所",$M2631&amp;" / 　－　",IF(設定!$I$15="名(所)",$M2631&amp;"(　－　)")))))),IF(設定!$I$15="所・名",INDEX(リスト!$S$2:$S$48,MATCH($L2631,リスト!$R$2:$R$48,0))&amp;"・"&amp;$M2631,IF(設定!$I$15="所/名",INDEX(リスト!$S$2:$S$48,MATCH($L2631,リスト!$R$2:$R$48,0))&amp;" / "&amp;$M2631,IF(設定!$I$15="(所)名","("&amp;INDEX(リスト!$S$2:$S$48,MATCH($L2631,リスト!$R$2:$R$48,0))&amp;") "&amp;$M2631,IF(設定!$I$15="名・所",$M2631&amp;"・"&amp;INDEX(リスト!$S$2:$S$48,MATCH($L2631,リスト!$R$2:$R$48,0)),IF(設定!$I$15="名/所",$M2631&amp;" / "&amp;INDEX(リスト!$S$2:$S$48,MATCH($L2631,リスト!$R$2:$R$48,0)),IF(設定!$I$15="名(所)",$M2631&amp;" ("&amp;INDEX(リスト!$S$2:$S$48,MATCH($L2631,リスト!$R$2:$R$48,0))&amp;")")))))))))</f>
        <v/>
      </c>
    </row>
    <row r="2632" spans="15:22" x14ac:dyDescent="0.4">
      <c r="O2632" s="2" t="str">
        <f>IFERROR(IF($B2632="","",INDEX(所属情報!$E:$E,MATCH($A2632,所属情報!$A:$A,0))),"")</f>
        <v/>
      </c>
      <c r="P2632" s="2" t="str">
        <f t="shared" si="123"/>
        <v/>
      </c>
      <c r="Q2632" s="2" t="str">
        <f t="shared" si="124"/>
        <v/>
      </c>
      <c r="R2632" s="2" t="str">
        <f t="shared" si="125"/>
        <v/>
      </c>
      <c r="S2632" s="2" t="str">
        <f>IFERROR(IF($F2632="","",INDEX(リスト!$C:$C,MATCH($F2632,リスト!$B:$B,0))),"")</f>
        <v/>
      </c>
      <c r="T2632" s="2" t="str">
        <f>IFERROR(IF($K2632="","",INDEX(リスト!$F:$F,MATCH($K2632,リスト!$E:$E,0))),"")</f>
        <v/>
      </c>
      <c r="U2632" s="2" t="str">
        <f>IF($B2632="","",RIGHT($G2632*1000+200+COUNTIF($G$2:$G2632,$G2632),9))</f>
        <v/>
      </c>
      <c r="V2632" s="2" t="str">
        <f>IF(OR($B2632="",設定!$I$15="",設定!$I$15="独立"),"",IF($M2632="","　－　",IF($L2632="",IF(設定!$I$15="所・名","　－　・"&amp;$M2632,IF(設定!$I$15="所/名","　－　 / "&amp;$M2632,IF(設定!$I$15="(所)名","(　－　) "&amp;$M2632,IF(設定!$I$15="名・所",$M2632&amp;"・　－　",IF(設定!$I$15="名/所",$M2632&amp;" / 　－　",IF(設定!$I$15="名(所)",$M2632&amp;"(　－　)")))))),IF(設定!$I$15="所・名",INDEX(リスト!$S$2:$S$48,MATCH($L2632,リスト!$R$2:$R$48,0))&amp;"・"&amp;$M2632,IF(設定!$I$15="所/名",INDEX(リスト!$S$2:$S$48,MATCH($L2632,リスト!$R$2:$R$48,0))&amp;" / "&amp;$M2632,IF(設定!$I$15="(所)名","("&amp;INDEX(リスト!$S$2:$S$48,MATCH($L2632,リスト!$R$2:$R$48,0))&amp;") "&amp;$M2632,IF(設定!$I$15="名・所",$M2632&amp;"・"&amp;INDEX(リスト!$S$2:$S$48,MATCH($L2632,リスト!$R$2:$R$48,0)),IF(設定!$I$15="名/所",$M2632&amp;" / "&amp;INDEX(リスト!$S$2:$S$48,MATCH($L2632,リスト!$R$2:$R$48,0)),IF(設定!$I$15="名(所)",$M2632&amp;" ("&amp;INDEX(リスト!$S$2:$S$48,MATCH($L2632,リスト!$R$2:$R$48,0))&amp;")")))))))))</f>
        <v/>
      </c>
    </row>
    <row r="2633" spans="15:22" x14ac:dyDescent="0.4">
      <c r="O2633" s="2" t="str">
        <f>IFERROR(IF($B2633="","",INDEX(所属情報!$E:$E,MATCH($A2633,所属情報!$A:$A,0))),"")</f>
        <v/>
      </c>
      <c r="P2633" s="2" t="str">
        <f t="shared" si="123"/>
        <v/>
      </c>
      <c r="Q2633" s="2" t="str">
        <f t="shared" si="124"/>
        <v/>
      </c>
      <c r="R2633" s="2" t="str">
        <f t="shared" si="125"/>
        <v/>
      </c>
      <c r="S2633" s="2" t="str">
        <f>IFERROR(IF($F2633="","",INDEX(リスト!$C:$C,MATCH($F2633,リスト!$B:$B,0))),"")</f>
        <v/>
      </c>
      <c r="T2633" s="2" t="str">
        <f>IFERROR(IF($K2633="","",INDEX(リスト!$F:$F,MATCH($K2633,リスト!$E:$E,0))),"")</f>
        <v/>
      </c>
      <c r="U2633" s="2" t="str">
        <f>IF($B2633="","",RIGHT($G2633*1000+200+COUNTIF($G$2:$G2633,$G2633),9))</f>
        <v/>
      </c>
      <c r="V2633" s="2" t="str">
        <f>IF(OR($B2633="",設定!$I$15="",設定!$I$15="独立"),"",IF($M2633="","　－　",IF($L2633="",IF(設定!$I$15="所・名","　－　・"&amp;$M2633,IF(設定!$I$15="所/名","　－　 / "&amp;$M2633,IF(設定!$I$15="(所)名","(　－　) "&amp;$M2633,IF(設定!$I$15="名・所",$M2633&amp;"・　－　",IF(設定!$I$15="名/所",$M2633&amp;" / 　－　",IF(設定!$I$15="名(所)",$M2633&amp;"(　－　)")))))),IF(設定!$I$15="所・名",INDEX(リスト!$S$2:$S$48,MATCH($L2633,リスト!$R$2:$R$48,0))&amp;"・"&amp;$M2633,IF(設定!$I$15="所/名",INDEX(リスト!$S$2:$S$48,MATCH($L2633,リスト!$R$2:$R$48,0))&amp;" / "&amp;$M2633,IF(設定!$I$15="(所)名","("&amp;INDEX(リスト!$S$2:$S$48,MATCH($L2633,リスト!$R$2:$R$48,0))&amp;") "&amp;$M2633,IF(設定!$I$15="名・所",$M2633&amp;"・"&amp;INDEX(リスト!$S$2:$S$48,MATCH($L2633,リスト!$R$2:$R$48,0)),IF(設定!$I$15="名/所",$M2633&amp;" / "&amp;INDEX(リスト!$S$2:$S$48,MATCH($L2633,リスト!$R$2:$R$48,0)),IF(設定!$I$15="名(所)",$M2633&amp;" ("&amp;INDEX(リスト!$S$2:$S$48,MATCH($L2633,リスト!$R$2:$R$48,0))&amp;")")))))))))</f>
        <v/>
      </c>
    </row>
    <row r="2634" spans="15:22" x14ac:dyDescent="0.4">
      <c r="O2634" s="2" t="str">
        <f>IFERROR(IF($B2634="","",INDEX(所属情報!$E:$E,MATCH($A2634,所属情報!$A:$A,0))),"")</f>
        <v/>
      </c>
      <c r="P2634" s="2" t="str">
        <f t="shared" si="123"/>
        <v/>
      </c>
      <c r="Q2634" s="2" t="str">
        <f t="shared" si="124"/>
        <v/>
      </c>
      <c r="R2634" s="2" t="str">
        <f t="shared" si="125"/>
        <v/>
      </c>
      <c r="S2634" s="2" t="str">
        <f>IFERROR(IF($F2634="","",INDEX(リスト!$C:$C,MATCH($F2634,リスト!$B:$B,0))),"")</f>
        <v/>
      </c>
      <c r="T2634" s="2" t="str">
        <f>IFERROR(IF($K2634="","",INDEX(リスト!$F:$F,MATCH($K2634,リスト!$E:$E,0))),"")</f>
        <v/>
      </c>
      <c r="U2634" s="2" t="str">
        <f>IF($B2634="","",RIGHT($G2634*1000+200+COUNTIF($G$2:$G2634,$G2634),9))</f>
        <v/>
      </c>
      <c r="V2634" s="2" t="str">
        <f>IF(OR($B2634="",設定!$I$15="",設定!$I$15="独立"),"",IF($M2634="","　－　",IF($L2634="",IF(設定!$I$15="所・名","　－　・"&amp;$M2634,IF(設定!$I$15="所/名","　－　 / "&amp;$M2634,IF(設定!$I$15="(所)名","(　－　) "&amp;$M2634,IF(設定!$I$15="名・所",$M2634&amp;"・　－　",IF(設定!$I$15="名/所",$M2634&amp;" / 　－　",IF(設定!$I$15="名(所)",$M2634&amp;"(　－　)")))))),IF(設定!$I$15="所・名",INDEX(リスト!$S$2:$S$48,MATCH($L2634,リスト!$R$2:$R$48,0))&amp;"・"&amp;$M2634,IF(設定!$I$15="所/名",INDEX(リスト!$S$2:$S$48,MATCH($L2634,リスト!$R$2:$R$48,0))&amp;" / "&amp;$M2634,IF(設定!$I$15="(所)名","("&amp;INDEX(リスト!$S$2:$S$48,MATCH($L2634,リスト!$R$2:$R$48,0))&amp;") "&amp;$M2634,IF(設定!$I$15="名・所",$M2634&amp;"・"&amp;INDEX(リスト!$S$2:$S$48,MATCH($L2634,リスト!$R$2:$R$48,0)),IF(設定!$I$15="名/所",$M2634&amp;" / "&amp;INDEX(リスト!$S$2:$S$48,MATCH($L2634,リスト!$R$2:$R$48,0)),IF(設定!$I$15="名(所)",$M2634&amp;" ("&amp;INDEX(リスト!$S$2:$S$48,MATCH($L2634,リスト!$R$2:$R$48,0))&amp;")")))))))))</f>
        <v/>
      </c>
    </row>
    <row r="2635" spans="15:22" x14ac:dyDescent="0.4">
      <c r="O2635" s="2" t="str">
        <f>IFERROR(IF($B2635="","",INDEX(所属情報!$E:$E,MATCH($A2635,所属情報!$A:$A,0))),"")</f>
        <v/>
      </c>
      <c r="P2635" s="2" t="str">
        <f t="shared" si="123"/>
        <v/>
      </c>
      <c r="Q2635" s="2" t="str">
        <f t="shared" si="124"/>
        <v/>
      </c>
      <c r="R2635" s="2" t="str">
        <f t="shared" si="125"/>
        <v/>
      </c>
      <c r="S2635" s="2" t="str">
        <f>IFERROR(IF($F2635="","",INDEX(リスト!$C:$C,MATCH($F2635,リスト!$B:$B,0))),"")</f>
        <v/>
      </c>
      <c r="T2635" s="2" t="str">
        <f>IFERROR(IF($K2635="","",INDEX(リスト!$F:$F,MATCH($K2635,リスト!$E:$E,0))),"")</f>
        <v/>
      </c>
      <c r="U2635" s="2" t="str">
        <f>IF($B2635="","",RIGHT($G2635*1000+200+COUNTIF($G$2:$G2635,$G2635),9))</f>
        <v/>
      </c>
      <c r="V2635" s="2" t="str">
        <f>IF(OR($B2635="",設定!$I$15="",設定!$I$15="独立"),"",IF($M2635="","　－　",IF($L2635="",IF(設定!$I$15="所・名","　－　・"&amp;$M2635,IF(設定!$I$15="所/名","　－　 / "&amp;$M2635,IF(設定!$I$15="(所)名","(　－　) "&amp;$M2635,IF(設定!$I$15="名・所",$M2635&amp;"・　－　",IF(設定!$I$15="名/所",$M2635&amp;" / 　－　",IF(設定!$I$15="名(所)",$M2635&amp;"(　－　)")))))),IF(設定!$I$15="所・名",INDEX(リスト!$S$2:$S$48,MATCH($L2635,リスト!$R$2:$R$48,0))&amp;"・"&amp;$M2635,IF(設定!$I$15="所/名",INDEX(リスト!$S$2:$S$48,MATCH($L2635,リスト!$R$2:$R$48,0))&amp;" / "&amp;$M2635,IF(設定!$I$15="(所)名","("&amp;INDEX(リスト!$S$2:$S$48,MATCH($L2635,リスト!$R$2:$R$48,0))&amp;") "&amp;$M2635,IF(設定!$I$15="名・所",$M2635&amp;"・"&amp;INDEX(リスト!$S$2:$S$48,MATCH($L2635,リスト!$R$2:$R$48,0)),IF(設定!$I$15="名/所",$M2635&amp;" / "&amp;INDEX(リスト!$S$2:$S$48,MATCH($L2635,リスト!$R$2:$R$48,0)),IF(設定!$I$15="名(所)",$M2635&amp;" ("&amp;INDEX(リスト!$S$2:$S$48,MATCH($L2635,リスト!$R$2:$R$48,0))&amp;")")))))))))</f>
        <v/>
      </c>
    </row>
    <row r="2636" spans="15:22" x14ac:dyDescent="0.4">
      <c r="O2636" s="2" t="str">
        <f>IFERROR(IF($B2636="","",INDEX(所属情報!$E:$E,MATCH($A2636,所属情報!$A:$A,0))),"")</f>
        <v/>
      </c>
      <c r="P2636" s="2" t="str">
        <f t="shared" si="123"/>
        <v/>
      </c>
      <c r="Q2636" s="2" t="str">
        <f t="shared" si="124"/>
        <v/>
      </c>
      <c r="R2636" s="2" t="str">
        <f t="shared" si="125"/>
        <v/>
      </c>
      <c r="S2636" s="2" t="str">
        <f>IFERROR(IF($F2636="","",INDEX(リスト!$C:$C,MATCH($F2636,リスト!$B:$B,0))),"")</f>
        <v/>
      </c>
      <c r="T2636" s="2" t="str">
        <f>IFERROR(IF($K2636="","",INDEX(リスト!$F:$F,MATCH($K2636,リスト!$E:$E,0))),"")</f>
        <v/>
      </c>
      <c r="U2636" s="2" t="str">
        <f>IF($B2636="","",RIGHT($G2636*1000+200+COUNTIF($G$2:$G2636,$G2636),9))</f>
        <v/>
      </c>
      <c r="V2636" s="2" t="str">
        <f>IF(OR($B2636="",設定!$I$15="",設定!$I$15="独立"),"",IF($M2636="","　－　",IF($L2636="",IF(設定!$I$15="所・名","　－　・"&amp;$M2636,IF(設定!$I$15="所/名","　－　 / "&amp;$M2636,IF(設定!$I$15="(所)名","(　－　) "&amp;$M2636,IF(設定!$I$15="名・所",$M2636&amp;"・　－　",IF(設定!$I$15="名/所",$M2636&amp;" / 　－　",IF(設定!$I$15="名(所)",$M2636&amp;"(　－　)")))))),IF(設定!$I$15="所・名",INDEX(リスト!$S$2:$S$48,MATCH($L2636,リスト!$R$2:$R$48,0))&amp;"・"&amp;$M2636,IF(設定!$I$15="所/名",INDEX(リスト!$S$2:$S$48,MATCH($L2636,リスト!$R$2:$R$48,0))&amp;" / "&amp;$M2636,IF(設定!$I$15="(所)名","("&amp;INDEX(リスト!$S$2:$S$48,MATCH($L2636,リスト!$R$2:$R$48,0))&amp;") "&amp;$M2636,IF(設定!$I$15="名・所",$M2636&amp;"・"&amp;INDEX(リスト!$S$2:$S$48,MATCH($L2636,リスト!$R$2:$R$48,0)),IF(設定!$I$15="名/所",$M2636&amp;" / "&amp;INDEX(リスト!$S$2:$S$48,MATCH($L2636,リスト!$R$2:$R$48,0)),IF(設定!$I$15="名(所)",$M2636&amp;" ("&amp;INDEX(リスト!$S$2:$S$48,MATCH($L2636,リスト!$R$2:$R$48,0))&amp;")")))))))))</f>
        <v/>
      </c>
    </row>
    <row r="2637" spans="15:22" x14ac:dyDescent="0.4">
      <c r="O2637" s="2" t="str">
        <f>IFERROR(IF($B2637="","",INDEX(所属情報!$E:$E,MATCH($A2637,所属情報!$A:$A,0))),"")</f>
        <v/>
      </c>
      <c r="P2637" s="2" t="str">
        <f t="shared" si="123"/>
        <v/>
      </c>
      <c r="Q2637" s="2" t="str">
        <f t="shared" si="124"/>
        <v/>
      </c>
      <c r="R2637" s="2" t="str">
        <f t="shared" si="125"/>
        <v/>
      </c>
      <c r="S2637" s="2" t="str">
        <f>IFERROR(IF($F2637="","",INDEX(リスト!$C:$C,MATCH($F2637,リスト!$B:$B,0))),"")</f>
        <v/>
      </c>
      <c r="T2637" s="2" t="str">
        <f>IFERROR(IF($K2637="","",INDEX(リスト!$F:$F,MATCH($K2637,リスト!$E:$E,0))),"")</f>
        <v/>
      </c>
      <c r="U2637" s="2" t="str">
        <f>IF($B2637="","",RIGHT($G2637*1000+200+COUNTIF($G$2:$G2637,$G2637),9))</f>
        <v/>
      </c>
      <c r="V2637" s="2" t="str">
        <f>IF(OR($B2637="",設定!$I$15="",設定!$I$15="独立"),"",IF($M2637="","　－　",IF($L2637="",IF(設定!$I$15="所・名","　－　・"&amp;$M2637,IF(設定!$I$15="所/名","　－　 / "&amp;$M2637,IF(設定!$I$15="(所)名","(　－　) "&amp;$M2637,IF(設定!$I$15="名・所",$M2637&amp;"・　－　",IF(設定!$I$15="名/所",$M2637&amp;" / 　－　",IF(設定!$I$15="名(所)",$M2637&amp;"(　－　)")))))),IF(設定!$I$15="所・名",INDEX(リスト!$S$2:$S$48,MATCH($L2637,リスト!$R$2:$R$48,0))&amp;"・"&amp;$M2637,IF(設定!$I$15="所/名",INDEX(リスト!$S$2:$S$48,MATCH($L2637,リスト!$R$2:$R$48,0))&amp;" / "&amp;$M2637,IF(設定!$I$15="(所)名","("&amp;INDEX(リスト!$S$2:$S$48,MATCH($L2637,リスト!$R$2:$R$48,0))&amp;") "&amp;$M2637,IF(設定!$I$15="名・所",$M2637&amp;"・"&amp;INDEX(リスト!$S$2:$S$48,MATCH($L2637,リスト!$R$2:$R$48,0)),IF(設定!$I$15="名/所",$M2637&amp;" / "&amp;INDEX(リスト!$S$2:$S$48,MATCH($L2637,リスト!$R$2:$R$48,0)),IF(設定!$I$15="名(所)",$M2637&amp;" ("&amp;INDEX(リスト!$S$2:$S$48,MATCH($L2637,リスト!$R$2:$R$48,0))&amp;")")))))))))</f>
        <v/>
      </c>
    </row>
    <row r="2638" spans="15:22" x14ac:dyDescent="0.4">
      <c r="O2638" s="2" t="str">
        <f>IFERROR(IF($B2638="","",INDEX(所属情報!$E:$E,MATCH($A2638,所属情報!$A:$A,0))),"")</f>
        <v/>
      </c>
      <c r="P2638" s="2" t="str">
        <f t="shared" si="123"/>
        <v/>
      </c>
      <c r="Q2638" s="2" t="str">
        <f t="shared" si="124"/>
        <v/>
      </c>
      <c r="R2638" s="2" t="str">
        <f t="shared" si="125"/>
        <v/>
      </c>
      <c r="S2638" s="2" t="str">
        <f>IFERROR(IF($F2638="","",INDEX(リスト!$C:$C,MATCH($F2638,リスト!$B:$B,0))),"")</f>
        <v/>
      </c>
      <c r="T2638" s="2" t="str">
        <f>IFERROR(IF($K2638="","",INDEX(リスト!$F:$F,MATCH($K2638,リスト!$E:$E,0))),"")</f>
        <v/>
      </c>
      <c r="U2638" s="2" t="str">
        <f>IF($B2638="","",RIGHT($G2638*1000+200+COUNTIF($G$2:$G2638,$G2638),9))</f>
        <v/>
      </c>
      <c r="V2638" s="2" t="str">
        <f>IF(OR($B2638="",設定!$I$15="",設定!$I$15="独立"),"",IF($M2638="","　－　",IF($L2638="",IF(設定!$I$15="所・名","　－　・"&amp;$M2638,IF(設定!$I$15="所/名","　－　 / "&amp;$M2638,IF(設定!$I$15="(所)名","(　－　) "&amp;$M2638,IF(設定!$I$15="名・所",$M2638&amp;"・　－　",IF(設定!$I$15="名/所",$M2638&amp;" / 　－　",IF(設定!$I$15="名(所)",$M2638&amp;"(　－　)")))))),IF(設定!$I$15="所・名",INDEX(リスト!$S$2:$S$48,MATCH($L2638,リスト!$R$2:$R$48,0))&amp;"・"&amp;$M2638,IF(設定!$I$15="所/名",INDEX(リスト!$S$2:$S$48,MATCH($L2638,リスト!$R$2:$R$48,0))&amp;" / "&amp;$M2638,IF(設定!$I$15="(所)名","("&amp;INDEX(リスト!$S$2:$S$48,MATCH($L2638,リスト!$R$2:$R$48,0))&amp;") "&amp;$M2638,IF(設定!$I$15="名・所",$M2638&amp;"・"&amp;INDEX(リスト!$S$2:$S$48,MATCH($L2638,リスト!$R$2:$R$48,0)),IF(設定!$I$15="名/所",$M2638&amp;" / "&amp;INDEX(リスト!$S$2:$S$48,MATCH($L2638,リスト!$R$2:$R$48,0)),IF(設定!$I$15="名(所)",$M2638&amp;" ("&amp;INDEX(リスト!$S$2:$S$48,MATCH($L2638,リスト!$R$2:$R$48,0))&amp;")")))))))))</f>
        <v/>
      </c>
    </row>
    <row r="2639" spans="15:22" x14ac:dyDescent="0.4">
      <c r="O2639" s="2" t="str">
        <f>IFERROR(IF($B2639="","",INDEX(所属情報!$E:$E,MATCH($A2639,所属情報!$A:$A,0))),"")</f>
        <v/>
      </c>
      <c r="P2639" s="2" t="str">
        <f t="shared" si="123"/>
        <v/>
      </c>
      <c r="Q2639" s="2" t="str">
        <f t="shared" si="124"/>
        <v/>
      </c>
      <c r="R2639" s="2" t="str">
        <f t="shared" si="125"/>
        <v/>
      </c>
      <c r="S2639" s="2" t="str">
        <f>IFERROR(IF($F2639="","",INDEX(リスト!$C:$C,MATCH($F2639,リスト!$B:$B,0))),"")</f>
        <v/>
      </c>
      <c r="T2639" s="2" t="str">
        <f>IFERROR(IF($K2639="","",INDEX(リスト!$F:$F,MATCH($K2639,リスト!$E:$E,0))),"")</f>
        <v/>
      </c>
      <c r="U2639" s="2" t="str">
        <f>IF($B2639="","",RIGHT($G2639*1000+200+COUNTIF($G$2:$G2639,$G2639),9))</f>
        <v/>
      </c>
      <c r="V2639" s="2" t="str">
        <f>IF(OR($B2639="",設定!$I$15="",設定!$I$15="独立"),"",IF($M2639="","　－　",IF($L2639="",IF(設定!$I$15="所・名","　－　・"&amp;$M2639,IF(設定!$I$15="所/名","　－　 / "&amp;$M2639,IF(設定!$I$15="(所)名","(　－　) "&amp;$M2639,IF(設定!$I$15="名・所",$M2639&amp;"・　－　",IF(設定!$I$15="名/所",$M2639&amp;" / 　－　",IF(設定!$I$15="名(所)",$M2639&amp;"(　－　)")))))),IF(設定!$I$15="所・名",INDEX(リスト!$S$2:$S$48,MATCH($L2639,リスト!$R$2:$R$48,0))&amp;"・"&amp;$M2639,IF(設定!$I$15="所/名",INDEX(リスト!$S$2:$S$48,MATCH($L2639,リスト!$R$2:$R$48,0))&amp;" / "&amp;$M2639,IF(設定!$I$15="(所)名","("&amp;INDEX(リスト!$S$2:$S$48,MATCH($L2639,リスト!$R$2:$R$48,0))&amp;") "&amp;$M2639,IF(設定!$I$15="名・所",$M2639&amp;"・"&amp;INDEX(リスト!$S$2:$S$48,MATCH($L2639,リスト!$R$2:$R$48,0)),IF(設定!$I$15="名/所",$M2639&amp;" / "&amp;INDEX(リスト!$S$2:$S$48,MATCH($L2639,リスト!$R$2:$R$48,0)),IF(設定!$I$15="名(所)",$M2639&amp;" ("&amp;INDEX(リスト!$S$2:$S$48,MATCH($L2639,リスト!$R$2:$R$48,0))&amp;")")))))))))</f>
        <v/>
      </c>
    </row>
    <row r="2640" spans="15:22" x14ac:dyDescent="0.4">
      <c r="O2640" s="2" t="str">
        <f>IFERROR(IF($B2640="","",INDEX(所属情報!$E:$E,MATCH($A2640,所属情報!$A:$A,0))),"")</f>
        <v/>
      </c>
      <c r="P2640" s="2" t="str">
        <f t="shared" si="123"/>
        <v/>
      </c>
      <c r="Q2640" s="2" t="str">
        <f t="shared" si="124"/>
        <v/>
      </c>
      <c r="R2640" s="2" t="str">
        <f t="shared" si="125"/>
        <v/>
      </c>
      <c r="S2640" s="2" t="str">
        <f>IFERROR(IF($F2640="","",INDEX(リスト!$C:$C,MATCH($F2640,リスト!$B:$B,0))),"")</f>
        <v/>
      </c>
      <c r="T2640" s="2" t="str">
        <f>IFERROR(IF($K2640="","",INDEX(リスト!$F:$F,MATCH($K2640,リスト!$E:$E,0))),"")</f>
        <v/>
      </c>
      <c r="U2640" s="2" t="str">
        <f>IF($B2640="","",RIGHT($G2640*1000+200+COUNTIF($G$2:$G2640,$G2640),9))</f>
        <v/>
      </c>
      <c r="V2640" s="2" t="str">
        <f>IF(OR($B2640="",設定!$I$15="",設定!$I$15="独立"),"",IF($M2640="","　－　",IF($L2640="",IF(設定!$I$15="所・名","　－　・"&amp;$M2640,IF(設定!$I$15="所/名","　－　 / "&amp;$M2640,IF(設定!$I$15="(所)名","(　－　) "&amp;$M2640,IF(設定!$I$15="名・所",$M2640&amp;"・　－　",IF(設定!$I$15="名/所",$M2640&amp;" / 　－　",IF(設定!$I$15="名(所)",$M2640&amp;"(　－　)")))))),IF(設定!$I$15="所・名",INDEX(リスト!$S$2:$S$48,MATCH($L2640,リスト!$R$2:$R$48,0))&amp;"・"&amp;$M2640,IF(設定!$I$15="所/名",INDEX(リスト!$S$2:$S$48,MATCH($L2640,リスト!$R$2:$R$48,0))&amp;" / "&amp;$M2640,IF(設定!$I$15="(所)名","("&amp;INDEX(リスト!$S$2:$S$48,MATCH($L2640,リスト!$R$2:$R$48,0))&amp;") "&amp;$M2640,IF(設定!$I$15="名・所",$M2640&amp;"・"&amp;INDEX(リスト!$S$2:$S$48,MATCH($L2640,リスト!$R$2:$R$48,0)),IF(設定!$I$15="名/所",$M2640&amp;" / "&amp;INDEX(リスト!$S$2:$S$48,MATCH($L2640,リスト!$R$2:$R$48,0)),IF(設定!$I$15="名(所)",$M2640&amp;" ("&amp;INDEX(リスト!$S$2:$S$48,MATCH($L2640,リスト!$R$2:$R$48,0))&amp;")")))))))))</f>
        <v/>
      </c>
    </row>
    <row r="2641" spans="15:22" x14ac:dyDescent="0.4">
      <c r="O2641" s="2" t="str">
        <f>IFERROR(IF($B2641="","",INDEX(所属情報!$E:$E,MATCH($A2641,所属情報!$A:$A,0))),"")</f>
        <v/>
      </c>
      <c r="P2641" s="2" t="str">
        <f t="shared" si="123"/>
        <v/>
      </c>
      <c r="Q2641" s="2" t="str">
        <f t="shared" si="124"/>
        <v/>
      </c>
      <c r="R2641" s="2" t="str">
        <f t="shared" si="125"/>
        <v/>
      </c>
      <c r="S2641" s="2" t="str">
        <f>IFERROR(IF($F2641="","",INDEX(リスト!$C:$C,MATCH($F2641,リスト!$B:$B,0))),"")</f>
        <v/>
      </c>
      <c r="T2641" s="2" t="str">
        <f>IFERROR(IF($K2641="","",INDEX(リスト!$F:$F,MATCH($K2641,リスト!$E:$E,0))),"")</f>
        <v/>
      </c>
      <c r="U2641" s="2" t="str">
        <f>IF($B2641="","",RIGHT($G2641*1000+200+COUNTIF($G$2:$G2641,$G2641),9))</f>
        <v/>
      </c>
      <c r="V2641" s="2" t="str">
        <f>IF(OR($B2641="",設定!$I$15="",設定!$I$15="独立"),"",IF($M2641="","　－　",IF($L2641="",IF(設定!$I$15="所・名","　－　・"&amp;$M2641,IF(設定!$I$15="所/名","　－　 / "&amp;$M2641,IF(設定!$I$15="(所)名","(　－　) "&amp;$M2641,IF(設定!$I$15="名・所",$M2641&amp;"・　－　",IF(設定!$I$15="名/所",$M2641&amp;" / 　－　",IF(設定!$I$15="名(所)",$M2641&amp;"(　－　)")))))),IF(設定!$I$15="所・名",INDEX(リスト!$S$2:$S$48,MATCH($L2641,リスト!$R$2:$R$48,0))&amp;"・"&amp;$M2641,IF(設定!$I$15="所/名",INDEX(リスト!$S$2:$S$48,MATCH($L2641,リスト!$R$2:$R$48,0))&amp;" / "&amp;$M2641,IF(設定!$I$15="(所)名","("&amp;INDEX(リスト!$S$2:$S$48,MATCH($L2641,リスト!$R$2:$R$48,0))&amp;") "&amp;$M2641,IF(設定!$I$15="名・所",$M2641&amp;"・"&amp;INDEX(リスト!$S$2:$S$48,MATCH($L2641,リスト!$R$2:$R$48,0)),IF(設定!$I$15="名/所",$M2641&amp;" / "&amp;INDEX(リスト!$S$2:$S$48,MATCH($L2641,リスト!$R$2:$R$48,0)),IF(設定!$I$15="名(所)",$M2641&amp;" ("&amp;INDEX(リスト!$S$2:$S$48,MATCH($L2641,リスト!$R$2:$R$48,0))&amp;")")))))))))</f>
        <v/>
      </c>
    </row>
    <row r="2642" spans="15:22" x14ac:dyDescent="0.4">
      <c r="O2642" s="2" t="str">
        <f>IFERROR(IF($B2642="","",INDEX(所属情報!$E:$E,MATCH($A2642,所属情報!$A:$A,0))),"")</f>
        <v/>
      </c>
      <c r="P2642" s="2" t="str">
        <f t="shared" si="123"/>
        <v/>
      </c>
      <c r="Q2642" s="2" t="str">
        <f t="shared" si="124"/>
        <v/>
      </c>
      <c r="R2642" s="2" t="str">
        <f t="shared" si="125"/>
        <v/>
      </c>
      <c r="S2642" s="2" t="str">
        <f>IFERROR(IF($F2642="","",INDEX(リスト!$C:$C,MATCH($F2642,リスト!$B:$B,0))),"")</f>
        <v/>
      </c>
      <c r="T2642" s="2" t="str">
        <f>IFERROR(IF($K2642="","",INDEX(リスト!$F:$F,MATCH($K2642,リスト!$E:$E,0))),"")</f>
        <v/>
      </c>
      <c r="U2642" s="2" t="str">
        <f>IF($B2642="","",RIGHT($G2642*1000+200+COUNTIF($G$2:$G2642,$G2642),9))</f>
        <v/>
      </c>
      <c r="V2642" s="2" t="str">
        <f>IF(OR($B2642="",設定!$I$15="",設定!$I$15="独立"),"",IF($M2642="","　－　",IF($L2642="",IF(設定!$I$15="所・名","　－　・"&amp;$M2642,IF(設定!$I$15="所/名","　－　 / "&amp;$M2642,IF(設定!$I$15="(所)名","(　－　) "&amp;$M2642,IF(設定!$I$15="名・所",$M2642&amp;"・　－　",IF(設定!$I$15="名/所",$M2642&amp;" / 　－　",IF(設定!$I$15="名(所)",$M2642&amp;"(　－　)")))))),IF(設定!$I$15="所・名",INDEX(リスト!$S$2:$S$48,MATCH($L2642,リスト!$R$2:$R$48,0))&amp;"・"&amp;$M2642,IF(設定!$I$15="所/名",INDEX(リスト!$S$2:$S$48,MATCH($L2642,リスト!$R$2:$R$48,0))&amp;" / "&amp;$M2642,IF(設定!$I$15="(所)名","("&amp;INDEX(リスト!$S$2:$S$48,MATCH($L2642,リスト!$R$2:$R$48,0))&amp;") "&amp;$M2642,IF(設定!$I$15="名・所",$M2642&amp;"・"&amp;INDEX(リスト!$S$2:$S$48,MATCH($L2642,リスト!$R$2:$R$48,0)),IF(設定!$I$15="名/所",$M2642&amp;" / "&amp;INDEX(リスト!$S$2:$S$48,MATCH($L2642,リスト!$R$2:$R$48,0)),IF(設定!$I$15="名(所)",$M2642&amp;" ("&amp;INDEX(リスト!$S$2:$S$48,MATCH($L2642,リスト!$R$2:$R$48,0))&amp;")")))))))))</f>
        <v/>
      </c>
    </row>
    <row r="2643" spans="15:22" x14ac:dyDescent="0.4">
      <c r="O2643" s="2" t="str">
        <f>IFERROR(IF($B2643="","",INDEX(所属情報!$E:$E,MATCH($A2643,所属情報!$A:$A,0))),"")</f>
        <v/>
      </c>
      <c r="P2643" s="2" t="str">
        <f t="shared" si="123"/>
        <v/>
      </c>
      <c r="Q2643" s="2" t="str">
        <f t="shared" si="124"/>
        <v/>
      </c>
      <c r="R2643" s="2" t="str">
        <f t="shared" si="125"/>
        <v/>
      </c>
      <c r="S2643" s="2" t="str">
        <f>IFERROR(IF($F2643="","",INDEX(リスト!$C:$C,MATCH($F2643,リスト!$B:$B,0))),"")</f>
        <v/>
      </c>
      <c r="T2643" s="2" t="str">
        <f>IFERROR(IF($K2643="","",INDEX(リスト!$F:$F,MATCH($K2643,リスト!$E:$E,0))),"")</f>
        <v/>
      </c>
      <c r="U2643" s="2" t="str">
        <f>IF($B2643="","",RIGHT($G2643*1000+200+COUNTIF($G$2:$G2643,$G2643),9))</f>
        <v/>
      </c>
      <c r="V2643" s="2" t="str">
        <f>IF(OR($B2643="",設定!$I$15="",設定!$I$15="独立"),"",IF($M2643="","　－　",IF($L2643="",IF(設定!$I$15="所・名","　－　・"&amp;$M2643,IF(設定!$I$15="所/名","　－　 / "&amp;$M2643,IF(設定!$I$15="(所)名","(　－　) "&amp;$M2643,IF(設定!$I$15="名・所",$M2643&amp;"・　－　",IF(設定!$I$15="名/所",$M2643&amp;" / 　－　",IF(設定!$I$15="名(所)",$M2643&amp;"(　－　)")))))),IF(設定!$I$15="所・名",INDEX(リスト!$S$2:$S$48,MATCH($L2643,リスト!$R$2:$R$48,0))&amp;"・"&amp;$M2643,IF(設定!$I$15="所/名",INDEX(リスト!$S$2:$S$48,MATCH($L2643,リスト!$R$2:$R$48,0))&amp;" / "&amp;$M2643,IF(設定!$I$15="(所)名","("&amp;INDEX(リスト!$S$2:$S$48,MATCH($L2643,リスト!$R$2:$R$48,0))&amp;") "&amp;$M2643,IF(設定!$I$15="名・所",$M2643&amp;"・"&amp;INDEX(リスト!$S$2:$S$48,MATCH($L2643,リスト!$R$2:$R$48,0)),IF(設定!$I$15="名/所",$M2643&amp;" / "&amp;INDEX(リスト!$S$2:$S$48,MATCH($L2643,リスト!$R$2:$R$48,0)),IF(設定!$I$15="名(所)",$M2643&amp;" ("&amp;INDEX(リスト!$S$2:$S$48,MATCH($L2643,リスト!$R$2:$R$48,0))&amp;")")))))))))</f>
        <v/>
      </c>
    </row>
    <row r="2644" spans="15:22" x14ac:dyDescent="0.4">
      <c r="O2644" s="2" t="str">
        <f>IFERROR(IF($B2644="","",INDEX(所属情報!$E:$E,MATCH($A2644,所属情報!$A:$A,0))),"")</f>
        <v/>
      </c>
      <c r="P2644" s="2" t="str">
        <f t="shared" si="123"/>
        <v/>
      </c>
      <c r="Q2644" s="2" t="str">
        <f t="shared" si="124"/>
        <v/>
      </c>
      <c r="R2644" s="2" t="str">
        <f t="shared" si="125"/>
        <v/>
      </c>
      <c r="S2644" s="2" t="str">
        <f>IFERROR(IF($F2644="","",INDEX(リスト!$C:$C,MATCH($F2644,リスト!$B:$B,0))),"")</f>
        <v/>
      </c>
      <c r="T2644" s="2" t="str">
        <f>IFERROR(IF($K2644="","",INDEX(リスト!$F:$F,MATCH($K2644,リスト!$E:$E,0))),"")</f>
        <v/>
      </c>
      <c r="U2644" s="2" t="str">
        <f>IF($B2644="","",RIGHT($G2644*1000+200+COUNTIF($G$2:$G2644,$G2644),9))</f>
        <v/>
      </c>
      <c r="V2644" s="2" t="str">
        <f>IF(OR($B2644="",設定!$I$15="",設定!$I$15="独立"),"",IF($M2644="","　－　",IF($L2644="",IF(設定!$I$15="所・名","　－　・"&amp;$M2644,IF(設定!$I$15="所/名","　－　 / "&amp;$M2644,IF(設定!$I$15="(所)名","(　－　) "&amp;$M2644,IF(設定!$I$15="名・所",$M2644&amp;"・　－　",IF(設定!$I$15="名/所",$M2644&amp;" / 　－　",IF(設定!$I$15="名(所)",$M2644&amp;"(　－　)")))))),IF(設定!$I$15="所・名",INDEX(リスト!$S$2:$S$48,MATCH($L2644,リスト!$R$2:$R$48,0))&amp;"・"&amp;$M2644,IF(設定!$I$15="所/名",INDEX(リスト!$S$2:$S$48,MATCH($L2644,リスト!$R$2:$R$48,0))&amp;" / "&amp;$M2644,IF(設定!$I$15="(所)名","("&amp;INDEX(リスト!$S$2:$S$48,MATCH($L2644,リスト!$R$2:$R$48,0))&amp;") "&amp;$M2644,IF(設定!$I$15="名・所",$M2644&amp;"・"&amp;INDEX(リスト!$S$2:$S$48,MATCH($L2644,リスト!$R$2:$R$48,0)),IF(設定!$I$15="名/所",$M2644&amp;" / "&amp;INDEX(リスト!$S$2:$S$48,MATCH($L2644,リスト!$R$2:$R$48,0)),IF(設定!$I$15="名(所)",$M2644&amp;" ("&amp;INDEX(リスト!$S$2:$S$48,MATCH($L2644,リスト!$R$2:$R$48,0))&amp;")")))))))))</f>
        <v/>
      </c>
    </row>
    <row r="2645" spans="15:22" x14ac:dyDescent="0.4">
      <c r="O2645" s="2" t="str">
        <f>IFERROR(IF($B2645="","",INDEX(所属情報!$E:$E,MATCH($A2645,所属情報!$A:$A,0))),"")</f>
        <v/>
      </c>
      <c r="P2645" s="2" t="str">
        <f t="shared" si="123"/>
        <v/>
      </c>
      <c r="Q2645" s="2" t="str">
        <f t="shared" si="124"/>
        <v/>
      </c>
      <c r="R2645" s="2" t="str">
        <f t="shared" si="125"/>
        <v/>
      </c>
      <c r="S2645" s="2" t="str">
        <f>IFERROR(IF($F2645="","",INDEX(リスト!$C:$C,MATCH($F2645,リスト!$B:$B,0))),"")</f>
        <v/>
      </c>
      <c r="T2645" s="2" t="str">
        <f>IFERROR(IF($K2645="","",INDEX(リスト!$F:$F,MATCH($K2645,リスト!$E:$E,0))),"")</f>
        <v/>
      </c>
      <c r="U2645" s="2" t="str">
        <f>IF($B2645="","",RIGHT($G2645*1000+200+COUNTIF($G$2:$G2645,$G2645),9))</f>
        <v/>
      </c>
      <c r="V2645" s="2" t="str">
        <f>IF(OR($B2645="",設定!$I$15="",設定!$I$15="独立"),"",IF($M2645="","　－　",IF($L2645="",IF(設定!$I$15="所・名","　－　・"&amp;$M2645,IF(設定!$I$15="所/名","　－　 / "&amp;$M2645,IF(設定!$I$15="(所)名","(　－　) "&amp;$M2645,IF(設定!$I$15="名・所",$M2645&amp;"・　－　",IF(設定!$I$15="名/所",$M2645&amp;" / 　－　",IF(設定!$I$15="名(所)",$M2645&amp;"(　－　)")))))),IF(設定!$I$15="所・名",INDEX(リスト!$S$2:$S$48,MATCH($L2645,リスト!$R$2:$R$48,0))&amp;"・"&amp;$M2645,IF(設定!$I$15="所/名",INDEX(リスト!$S$2:$S$48,MATCH($L2645,リスト!$R$2:$R$48,0))&amp;" / "&amp;$M2645,IF(設定!$I$15="(所)名","("&amp;INDEX(リスト!$S$2:$S$48,MATCH($L2645,リスト!$R$2:$R$48,0))&amp;") "&amp;$M2645,IF(設定!$I$15="名・所",$M2645&amp;"・"&amp;INDEX(リスト!$S$2:$S$48,MATCH($L2645,リスト!$R$2:$R$48,0)),IF(設定!$I$15="名/所",$M2645&amp;" / "&amp;INDEX(リスト!$S$2:$S$48,MATCH($L2645,リスト!$R$2:$R$48,0)),IF(設定!$I$15="名(所)",$M2645&amp;" ("&amp;INDEX(リスト!$S$2:$S$48,MATCH($L2645,リスト!$R$2:$R$48,0))&amp;")")))))))))</f>
        <v/>
      </c>
    </row>
    <row r="2646" spans="15:22" x14ac:dyDescent="0.4">
      <c r="O2646" s="2" t="str">
        <f>IFERROR(IF($B2646="","",INDEX(所属情報!$E:$E,MATCH($A2646,所属情報!$A:$A,0))),"")</f>
        <v/>
      </c>
      <c r="P2646" s="2" t="str">
        <f t="shared" si="123"/>
        <v/>
      </c>
      <c r="Q2646" s="2" t="str">
        <f t="shared" si="124"/>
        <v/>
      </c>
      <c r="R2646" s="2" t="str">
        <f t="shared" si="125"/>
        <v/>
      </c>
      <c r="S2646" s="2" t="str">
        <f>IFERROR(IF($F2646="","",INDEX(リスト!$C:$C,MATCH($F2646,リスト!$B:$B,0))),"")</f>
        <v/>
      </c>
      <c r="T2646" s="2" t="str">
        <f>IFERROR(IF($K2646="","",INDEX(リスト!$F:$F,MATCH($K2646,リスト!$E:$E,0))),"")</f>
        <v/>
      </c>
      <c r="U2646" s="2" t="str">
        <f>IF($B2646="","",RIGHT($G2646*1000+200+COUNTIF($G$2:$G2646,$G2646),9))</f>
        <v/>
      </c>
      <c r="V2646" s="2" t="str">
        <f>IF(OR($B2646="",設定!$I$15="",設定!$I$15="独立"),"",IF($M2646="","　－　",IF($L2646="",IF(設定!$I$15="所・名","　－　・"&amp;$M2646,IF(設定!$I$15="所/名","　－　 / "&amp;$M2646,IF(設定!$I$15="(所)名","(　－　) "&amp;$M2646,IF(設定!$I$15="名・所",$M2646&amp;"・　－　",IF(設定!$I$15="名/所",$M2646&amp;" / 　－　",IF(設定!$I$15="名(所)",$M2646&amp;"(　－　)")))))),IF(設定!$I$15="所・名",INDEX(リスト!$S$2:$S$48,MATCH($L2646,リスト!$R$2:$R$48,0))&amp;"・"&amp;$M2646,IF(設定!$I$15="所/名",INDEX(リスト!$S$2:$S$48,MATCH($L2646,リスト!$R$2:$R$48,0))&amp;" / "&amp;$M2646,IF(設定!$I$15="(所)名","("&amp;INDEX(リスト!$S$2:$S$48,MATCH($L2646,リスト!$R$2:$R$48,0))&amp;") "&amp;$M2646,IF(設定!$I$15="名・所",$M2646&amp;"・"&amp;INDEX(リスト!$S$2:$S$48,MATCH($L2646,リスト!$R$2:$R$48,0)),IF(設定!$I$15="名/所",$M2646&amp;" / "&amp;INDEX(リスト!$S$2:$S$48,MATCH($L2646,リスト!$R$2:$R$48,0)),IF(設定!$I$15="名(所)",$M2646&amp;" ("&amp;INDEX(リスト!$S$2:$S$48,MATCH($L2646,リスト!$R$2:$R$48,0))&amp;")")))))))))</f>
        <v/>
      </c>
    </row>
    <row r="2647" spans="15:22" x14ac:dyDescent="0.4">
      <c r="O2647" s="2" t="str">
        <f>IFERROR(IF($B2647="","",INDEX(所属情報!$E:$E,MATCH($A2647,所属情報!$A:$A,0))),"")</f>
        <v/>
      </c>
      <c r="P2647" s="2" t="str">
        <f t="shared" si="123"/>
        <v/>
      </c>
      <c r="Q2647" s="2" t="str">
        <f t="shared" si="124"/>
        <v/>
      </c>
      <c r="R2647" s="2" t="str">
        <f t="shared" si="125"/>
        <v/>
      </c>
      <c r="S2647" s="2" t="str">
        <f>IFERROR(IF($F2647="","",INDEX(リスト!$C:$C,MATCH($F2647,リスト!$B:$B,0))),"")</f>
        <v/>
      </c>
      <c r="T2647" s="2" t="str">
        <f>IFERROR(IF($K2647="","",INDEX(リスト!$F:$F,MATCH($K2647,リスト!$E:$E,0))),"")</f>
        <v/>
      </c>
      <c r="U2647" s="2" t="str">
        <f>IF($B2647="","",RIGHT($G2647*1000+200+COUNTIF($G$2:$G2647,$G2647),9))</f>
        <v/>
      </c>
      <c r="V2647" s="2" t="str">
        <f>IF(OR($B2647="",設定!$I$15="",設定!$I$15="独立"),"",IF($M2647="","　－　",IF($L2647="",IF(設定!$I$15="所・名","　－　・"&amp;$M2647,IF(設定!$I$15="所/名","　－　 / "&amp;$M2647,IF(設定!$I$15="(所)名","(　－　) "&amp;$M2647,IF(設定!$I$15="名・所",$M2647&amp;"・　－　",IF(設定!$I$15="名/所",$M2647&amp;" / 　－　",IF(設定!$I$15="名(所)",$M2647&amp;"(　－　)")))))),IF(設定!$I$15="所・名",INDEX(リスト!$S$2:$S$48,MATCH($L2647,リスト!$R$2:$R$48,0))&amp;"・"&amp;$M2647,IF(設定!$I$15="所/名",INDEX(リスト!$S$2:$S$48,MATCH($L2647,リスト!$R$2:$R$48,0))&amp;" / "&amp;$M2647,IF(設定!$I$15="(所)名","("&amp;INDEX(リスト!$S$2:$S$48,MATCH($L2647,リスト!$R$2:$R$48,0))&amp;") "&amp;$M2647,IF(設定!$I$15="名・所",$M2647&amp;"・"&amp;INDEX(リスト!$S$2:$S$48,MATCH($L2647,リスト!$R$2:$R$48,0)),IF(設定!$I$15="名/所",$M2647&amp;" / "&amp;INDEX(リスト!$S$2:$S$48,MATCH($L2647,リスト!$R$2:$R$48,0)),IF(設定!$I$15="名(所)",$M2647&amp;" ("&amp;INDEX(リスト!$S$2:$S$48,MATCH($L2647,リスト!$R$2:$R$48,0))&amp;")")))))))))</f>
        <v/>
      </c>
    </row>
    <row r="2648" spans="15:22" x14ac:dyDescent="0.4">
      <c r="O2648" s="2" t="str">
        <f>IFERROR(IF($B2648="","",INDEX(所属情報!$E:$E,MATCH($A2648,所属情報!$A:$A,0))),"")</f>
        <v/>
      </c>
      <c r="P2648" s="2" t="str">
        <f t="shared" si="123"/>
        <v/>
      </c>
      <c r="Q2648" s="2" t="str">
        <f t="shared" si="124"/>
        <v/>
      </c>
      <c r="R2648" s="2" t="str">
        <f t="shared" si="125"/>
        <v/>
      </c>
      <c r="S2648" s="2" t="str">
        <f>IFERROR(IF($F2648="","",INDEX(リスト!$C:$C,MATCH($F2648,リスト!$B:$B,0))),"")</f>
        <v/>
      </c>
      <c r="T2648" s="2" t="str">
        <f>IFERROR(IF($K2648="","",INDEX(リスト!$F:$F,MATCH($K2648,リスト!$E:$E,0))),"")</f>
        <v/>
      </c>
      <c r="U2648" s="2" t="str">
        <f>IF($B2648="","",RIGHT($G2648*1000+200+COUNTIF($G$2:$G2648,$G2648),9))</f>
        <v/>
      </c>
      <c r="V2648" s="2" t="str">
        <f>IF(OR($B2648="",設定!$I$15="",設定!$I$15="独立"),"",IF($M2648="","　－　",IF($L2648="",IF(設定!$I$15="所・名","　－　・"&amp;$M2648,IF(設定!$I$15="所/名","　－　 / "&amp;$M2648,IF(設定!$I$15="(所)名","(　－　) "&amp;$M2648,IF(設定!$I$15="名・所",$M2648&amp;"・　－　",IF(設定!$I$15="名/所",$M2648&amp;" / 　－　",IF(設定!$I$15="名(所)",$M2648&amp;"(　－　)")))))),IF(設定!$I$15="所・名",INDEX(リスト!$S$2:$S$48,MATCH($L2648,リスト!$R$2:$R$48,0))&amp;"・"&amp;$M2648,IF(設定!$I$15="所/名",INDEX(リスト!$S$2:$S$48,MATCH($L2648,リスト!$R$2:$R$48,0))&amp;" / "&amp;$M2648,IF(設定!$I$15="(所)名","("&amp;INDEX(リスト!$S$2:$S$48,MATCH($L2648,リスト!$R$2:$R$48,0))&amp;") "&amp;$M2648,IF(設定!$I$15="名・所",$M2648&amp;"・"&amp;INDEX(リスト!$S$2:$S$48,MATCH($L2648,リスト!$R$2:$R$48,0)),IF(設定!$I$15="名/所",$M2648&amp;" / "&amp;INDEX(リスト!$S$2:$S$48,MATCH($L2648,リスト!$R$2:$R$48,0)),IF(設定!$I$15="名(所)",$M2648&amp;" ("&amp;INDEX(リスト!$S$2:$S$48,MATCH($L2648,リスト!$R$2:$R$48,0))&amp;")")))))))))</f>
        <v/>
      </c>
    </row>
    <row r="2649" spans="15:22" x14ac:dyDescent="0.4">
      <c r="O2649" s="2" t="str">
        <f>IFERROR(IF($B2649="","",INDEX(所属情報!$E:$E,MATCH($A2649,所属情報!$A:$A,0))),"")</f>
        <v/>
      </c>
      <c r="P2649" s="2" t="str">
        <f t="shared" si="123"/>
        <v/>
      </c>
      <c r="Q2649" s="2" t="str">
        <f t="shared" si="124"/>
        <v/>
      </c>
      <c r="R2649" s="2" t="str">
        <f t="shared" si="125"/>
        <v/>
      </c>
      <c r="S2649" s="2" t="str">
        <f>IFERROR(IF($F2649="","",INDEX(リスト!$C:$C,MATCH($F2649,リスト!$B:$B,0))),"")</f>
        <v/>
      </c>
      <c r="T2649" s="2" t="str">
        <f>IFERROR(IF($K2649="","",INDEX(リスト!$F:$F,MATCH($K2649,リスト!$E:$E,0))),"")</f>
        <v/>
      </c>
      <c r="U2649" s="2" t="str">
        <f>IF($B2649="","",RIGHT($G2649*1000+200+COUNTIF($G$2:$G2649,$G2649),9))</f>
        <v/>
      </c>
      <c r="V2649" s="2" t="str">
        <f>IF(OR($B2649="",設定!$I$15="",設定!$I$15="独立"),"",IF($M2649="","　－　",IF($L2649="",IF(設定!$I$15="所・名","　－　・"&amp;$M2649,IF(設定!$I$15="所/名","　－　 / "&amp;$M2649,IF(設定!$I$15="(所)名","(　－　) "&amp;$M2649,IF(設定!$I$15="名・所",$M2649&amp;"・　－　",IF(設定!$I$15="名/所",$M2649&amp;" / 　－　",IF(設定!$I$15="名(所)",$M2649&amp;"(　－　)")))))),IF(設定!$I$15="所・名",INDEX(リスト!$S$2:$S$48,MATCH($L2649,リスト!$R$2:$R$48,0))&amp;"・"&amp;$M2649,IF(設定!$I$15="所/名",INDEX(リスト!$S$2:$S$48,MATCH($L2649,リスト!$R$2:$R$48,0))&amp;" / "&amp;$M2649,IF(設定!$I$15="(所)名","("&amp;INDEX(リスト!$S$2:$S$48,MATCH($L2649,リスト!$R$2:$R$48,0))&amp;") "&amp;$M2649,IF(設定!$I$15="名・所",$M2649&amp;"・"&amp;INDEX(リスト!$S$2:$S$48,MATCH($L2649,リスト!$R$2:$R$48,0)),IF(設定!$I$15="名/所",$M2649&amp;" / "&amp;INDEX(リスト!$S$2:$S$48,MATCH($L2649,リスト!$R$2:$R$48,0)),IF(設定!$I$15="名(所)",$M2649&amp;" ("&amp;INDEX(リスト!$S$2:$S$48,MATCH($L2649,リスト!$R$2:$R$48,0))&amp;")")))))))))</f>
        <v/>
      </c>
    </row>
    <row r="2650" spans="15:22" x14ac:dyDescent="0.4">
      <c r="O2650" s="2" t="str">
        <f>IFERROR(IF($B2650="","",INDEX(所属情報!$E:$E,MATCH($A2650,所属情報!$A:$A,0))),"")</f>
        <v/>
      </c>
      <c r="P2650" s="2" t="str">
        <f t="shared" si="123"/>
        <v/>
      </c>
      <c r="Q2650" s="2" t="str">
        <f t="shared" si="124"/>
        <v/>
      </c>
      <c r="R2650" s="2" t="str">
        <f t="shared" si="125"/>
        <v/>
      </c>
      <c r="S2650" s="2" t="str">
        <f>IFERROR(IF($F2650="","",INDEX(リスト!$C:$C,MATCH($F2650,リスト!$B:$B,0))),"")</f>
        <v/>
      </c>
      <c r="T2650" s="2" t="str">
        <f>IFERROR(IF($K2650="","",INDEX(リスト!$F:$F,MATCH($K2650,リスト!$E:$E,0))),"")</f>
        <v/>
      </c>
      <c r="U2650" s="2" t="str">
        <f>IF($B2650="","",RIGHT($G2650*1000+200+COUNTIF($G$2:$G2650,$G2650),9))</f>
        <v/>
      </c>
      <c r="V2650" s="2" t="str">
        <f>IF(OR($B2650="",設定!$I$15="",設定!$I$15="独立"),"",IF($M2650="","　－　",IF($L2650="",IF(設定!$I$15="所・名","　－　・"&amp;$M2650,IF(設定!$I$15="所/名","　－　 / "&amp;$M2650,IF(設定!$I$15="(所)名","(　－　) "&amp;$M2650,IF(設定!$I$15="名・所",$M2650&amp;"・　－　",IF(設定!$I$15="名/所",$M2650&amp;" / 　－　",IF(設定!$I$15="名(所)",$M2650&amp;"(　－　)")))))),IF(設定!$I$15="所・名",INDEX(リスト!$S$2:$S$48,MATCH($L2650,リスト!$R$2:$R$48,0))&amp;"・"&amp;$M2650,IF(設定!$I$15="所/名",INDEX(リスト!$S$2:$S$48,MATCH($L2650,リスト!$R$2:$R$48,0))&amp;" / "&amp;$M2650,IF(設定!$I$15="(所)名","("&amp;INDEX(リスト!$S$2:$S$48,MATCH($L2650,リスト!$R$2:$R$48,0))&amp;") "&amp;$M2650,IF(設定!$I$15="名・所",$M2650&amp;"・"&amp;INDEX(リスト!$S$2:$S$48,MATCH($L2650,リスト!$R$2:$R$48,0)),IF(設定!$I$15="名/所",$M2650&amp;" / "&amp;INDEX(リスト!$S$2:$S$48,MATCH($L2650,リスト!$R$2:$R$48,0)),IF(設定!$I$15="名(所)",$M2650&amp;" ("&amp;INDEX(リスト!$S$2:$S$48,MATCH($L2650,リスト!$R$2:$R$48,0))&amp;")")))))))))</f>
        <v/>
      </c>
    </row>
    <row r="2651" spans="15:22" x14ac:dyDescent="0.4">
      <c r="O2651" s="2" t="str">
        <f>IFERROR(IF($B2651="","",INDEX(所属情報!$E:$E,MATCH($A2651,所属情報!$A:$A,0))),"")</f>
        <v/>
      </c>
      <c r="P2651" s="2" t="str">
        <f t="shared" si="123"/>
        <v/>
      </c>
      <c r="Q2651" s="2" t="str">
        <f t="shared" si="124"/>
        <v/>
      </c>
      <c r="R2651" s="2" t="str">
        <f t="shared" si="125"/>
        <v/>
      </c>
      <c r="S2651" s="2" t="str">
        <f>IFERROR(IF($F2651="","",INDEX(リスト!$C:$C,MATCH($F2651,リスト!$B:$B,0))),"")</f>
        <v/>
      </c>
      <c r="T2651" s="2" t="str">
        <f>IFERROR(IF($K2651="","",INDEX(リスト!$F:$F,MATCH($K2651,リスト!$E:$E,0))),"")</f>
        <v/>
      </c>
      <c r="U2651" s="2" t="str">
        <f>IF($B2651="","",RIGHT($G2651*1000+200+COUNTIF($G$2:$G2651,$G2651),9))</f>
        <v/>
      </c>
      <c r="V2651" s="2" t="str">
        <f>IF(OR($B2651="",設定!$I$15="",設定!$I$15="独立"),"",IF($M2651="","　－　",IF($L2651="",IF(設定!$I$15="所・名","　－　・"&amp;$M2651,IF(設定!$I$15="所/名","　－　 / "&amp;$M2651,IF(設定!$I$15="(所)名","(　－　) "&amp;$M2651,IF(設定!$I$15="名・所",$M2651&amp;"・　－　",IF(設定!$I$15="名/所",$M2651&amp;" / 　－　",IF(設定!$I$15="名(所)",$M2651&amp;"(　－　)")))))),IF(設定!$I$15="所・名",INDEX(リスト!$S$2:$S$48,MATCH($L2651,リスト!$R$2:$R$48,0))&amp;"・"&amp;$M2651,IF(設定!$I$15="所/名",INDEX(リスト!$S$2:$S$48,MATCH($L2651,リスト!$R$2:$R$48,0))&amp;" / "&amp;$M2651,IF(設定!$I$15="(所)名","("&amp;INDEX(リスト!$S$2:$S$48,MATCH($L2651,リスト!$R$2:$R$48,0))&amp;") "&amp;$M2651,IF(設定!$I$15="名・所",$M2651&amp;"・"&amp;INDEX(リスト!$S$2:$S$48,MATCH($L2651,リスト!$R$2:$R$48,0)),IF(設定!$I$15="名/所",$M2651&amp;" / "&amp;INDEX(リスト!$S$2:$S$48,MATCH($L2651,リスト!$R$2:$R$48,0)),IF(設定!$I$15="名(所)",$M2651&amp;" ("&amp;INDEX(リスト!$S$2:$S$48,MATCH($L2651,リスト!$R$2:$R$48,0))&amp;")")))))))))</f>
        <v/>
      </c>
    </row>
    <row r="2652" spans="15:22" x14ac:dyDescent="0.4">
      <c r="O2652" s="2" t="str">
        <f>IFERROR(IF($B2652="","",INDEX(所属情報!$E:$E,MATCH($A2652,所属情報!$A:$A,0))),"")</f>
        <v/>
      </c>
      <c r="P2652" s="2" t="str">
        <f t="shared" si="123"/>
        <v/>
      </c>
      <c r="Q2652" s="2" t="str">
        <f t="shared" si="124"/>
        <v/>
      </c>
      <c r="R2652" s="2" t="str">
        <f t="shared" si="125"/>
        <v/>
      </c>
      <c r="S2652" s="2" t="str">
        <f>IFERROR(IF($F2652="","",INDEX(リスト!$C:$C,MATCH($F2652,リスト!$B:$B,0))),"")</f>
        <v/>
      </c>
      <c r="T2652" s="2" t="str">
        <f>IFERROR(IF($K2652="","",INDEX(リスト!$F:$F,MATCH($K2652,リスト!$E:$E,0))),"")</f>
        <v/>
      </c>
      <c r="U2652" s="2" t="str">
        <f>IF($B2652="","",RIGHT($G2652*1000+200+COUNTIF($G$2:$G2652,$G2652),9))</f>
        <v/>
      </c>
      <c r="V2652" s="2" t="str">
        <f>IF(OR($B2652="",設定!$I$15="",設定!$I$15="独立"),"",IF($M2652="","　－　",IF($L2652="",IF(設定!$I$15="所・名","　－　・"&amp;$M2652,IF(設定!$I$15="所/名","　－　 / "&amp;$M2652,IF(設定!$I$15="(所)名","(　－　) "&amp;$M2652,IF(設定!$I$15="名・所",$M2652&amp;"・　－　",IF(設定!$I$15="名/所",$M2652&amp;" / 　－　",IF(設定!$I$15="名(所)",$M2652&amp;"(　－　)")))))),IF(設定!$I$15="所・名",INDEX(リスト!$S$2:$S$48,MATCH($L2652,リスト!$R$2:$R$48,0))&amp;"・"&amp;$M2652,IF(設定!$I$15="所/名",INDEX(リスト!$S$2:$S$48,MATCH($L2652,リスト!$R$2:$R$48,0))&amp;" / "&amp;$M2652,IF(設定!$I$15="(所)名","("&amp;INDEX(リスト!$S$2:$S$48,MATCH($L2652,リスト!$R$2:$R$48,0))&amp;") "&amp;$M2652,IF(設定!$I$15="名・所",$M2652&amp;"・"&amp;INDEX(リスト!$S$2:$S$48,MATCH($L2652,リスト!$R$2:$R$48,0)),IF(設定!$I$15="名/所",$M2652&amp;" / "&amp;INDEX(リスト!$S$2:$S$48,MATCH($L2652,リスト!$R$2:$R$48,0)),IF(設定!$I$15="名(所)",$M2652&amp;" ("&amp;INDEX(リスト!$S$2:$S$48,MATCH($L2652,リスト!$R$2:$R$48,0))&amp;")")))))))))</f>
        <v/>
      </c>
    </row>
    <row r="2653" spans="15:22" x14ac:dyDescent="0.4">
      <c r="O2653" s="2" t="str">
        <f>IFERROR(IF($B2653="","",INDEX(所属情報!$E:$E,MATCH($A2653,所属情報!$A:$A,0))),"")</f>
        <v/>
      </c>
      <c r="P2653" s="2" t="str">
        <f t="shared" si="123"/>
        <v/>
      </c>
      <c r="Q2653" s="2" t="str">
        <f t="shared" si="124"/>
        <v/>
      </c>
      <c r="R2653" s="2" t="str">
        <f t="shared" si="125"/>
        <v/>
      </c>
      <c r="S2653" s="2" t="str">
        <f>IFERROR(IF($F2653="","",INDEX(リスト!$C:$C,MATCH($F2653,リスト!$B:$B,0))),"")</f>
        <v/>
      </c>
      <c r="T2653" s="2" t="str">
        <f>IFERROR(IF($K2653="","",INDEX(リスト!$F:$F,MATCH($K2653,リスト!$E:$E,0))),"")</f>
        <v/>
      </c>
      <c r="U2653" s="2" t="str">
        <f>IF($B2653="","",RIGHT($G2653*1000+200+COUNTIF($G$2:$G2653,$G2653),9))</f>
        <v/>
      </c>
      <c r="V2653" s="2" t="str">
        <f>IF(OR($B2653="",設定!$I$15="",設定!$I$15="独立"),"",IF($M2653="","　－　",IF($L2653="",IF(設定!$I$15="所・名","　－　・"&amp;$M2653,IF(設定!$I$15="所/名","　－　 / "&amp;$M2653,IF(設定!$I$15="(所)名","(　－　) "&amp;$M2653,IF(設定!$I$15="名・所",$M2653&amp;"・　－　",IF(設定!$I$15="名/所",$M2653&amp;" / 　－　",IF(設定!$I$15="名(所)",$M2653&amp;"(　－　)")))))),IF(設定!$I$15="所・名",INDEX(リスト!$S$2:$S$48,MATCH($L2653,リスト!$R$2:$R$48,0))&amp;"・"&amp;$M2653,IF(設定!$I$15="所/名",INDEX(リスト!$S$2:$S$48,MATCH($L2653,リスト!$R$2:$R$48,0))&amp;" / "&amp;$M2653,IF(設定!$I$15="(所)名","("&amp;INDEX(リスト!$S$2:$S$48,MATCH($L2653,リスト!$R$2:$R$48,0))&amp;") "&amp;$M2653,IF(設定!$I$15="名・所",$M2653&amp;"・"&amp;INDEX(リスト!$S$2:$S$48,MATCH($L2653,リスト!$R$2:$R$48,0)),IF(設定!$I$15="名/所",$M2653&amp;" / "&amp;INDEX(リスト!$S$2:$S$48,MATCH($L2653,リスト!$R$2:$R$48,0)),IF(設定!$I$15="名(所)",$M2653&amp;" ("&amp;INDEX(リスト!$S$2:$S$48,MATCH($L2653,リスト!$R$2:$R$48,0))&amp;")")))))))))</f>
        <v/>
      </c>
    </row>
    <row r="2654" spans="15:22" x14ac:dyDescent="0.4">
      <c r="O2654" s="2" t="str">
        <f>IFERROR(IF($B2654="","",INDEX(所属情報!$E:$E,MATCH($A2654,所属情報!$A:$A,0))),"")</f>
        <v/>
      </c>
      <c r="P2654" s="2" t="str">
        <f t="shared" si="123"/>
        <v/>
      </c>
      <c r="Q2654" s="2" t="str">
        <f t="shared" si="124"/>
        <v/>
      </c>
      <c r="R2654" s="2" t="str">
        <f t="shared" si="125"/>
        <v/>
      </c>
      <c r="S2654" s="2" t="str">
        <f>IFERROR(IF($F2654="","",INDEX(リスト!$C:$C,MATCH($F2654,リスト!$B:$B,0))),"")</f>
        <v/>
      </c>
      <c r="T2654" s="2" t="str">
        <f>IFERROR(IF($K2654="","",INDEX(リスト!$F:$F,MATCH($K2654,リスト!$E:$E,0))),"")</f>
        <v/>
      </c>
      <c r="U2654" s="2" t="str">
        <f>IF($B2654="","",RIGHT($G2654*1000+200+COUNTIF($G$2:$G2654,$G2654),9))</f>
        <v/>
      </c>
      <c r="V2654" s="2" t="str">
        <f>IF(OR($B2654="",設定!$I$15="",設定!$I$15="独立"),"",IF($M2654="","　－　",IF($L2654="",IF(設定!$I$15="所・名","　－　・"&amp;$M2654,IF(設定!$I$15="所/名","　－　 / "&amp;$M2654,IF(設定!$I$15="(所)名","(　－　) "&amp;$M2654,IF(設定!$I$15="名・所",$M2654&amp;"・　－　",IF(設定!$I$15="名/所",$M2654&amp;" / 　－　",IF(設定!$I$15="名(所)",$M2654&amp;"(　－　)")))))),IF(設定!$I$15="所・名",INDEX(リスト!$S$2:$S$48,MATCH($L2654,リスト!$R$2:$R$48,0))&amp;"・"&amp;$M2654,IF(設定!$I$15="所/名",INDEX(リスト!$S$2:$S$48,MATCH($L2654,リスト!$R$2:$R$48,0))&amp;" / "&amp;$M2654,IF(設定!$I$15="(所)名","("&amp;INDEX(リスト!$S$2:$S$48,MATCH($L2654,リスト!$R$2:$R$48,0))&amp;") "&amp;$M2654,IF(設定!$I$15="名・所",$M2654&amp;"・"&amp;INDEX(リスト!$S$2:$S$48,MATCH($L2654,リスト!$R$2:$R$48,0)),IF(設定!$I$15="名/所",$M2654&amp;" / "&amp;INDEX(リスト!$S$2:$S$48,MATCH($L2654,リスト!$R$2:$R$48,0)),IF(設定!$I$15="名(所)",$M2654&amp;" ("&amp;INDEX(リスト!$S$2:$S$48,MATCH($L2654,リスト!$R$2:$R$48,0))&amp;")")))))))))</f>
        <v/>
      </c>
    </row>
    <row r="2655" spans="15:22" x14ac:dyDescent="0.4">
      <c r="O2655" s="2" t="str">
        <f>IFERROR(IF($B2655="","",INDEX(所属情報!$E:$E,MATCH($A2655,所属情報!$A:$A,0))),"")</f>
        <v/>
      </c>
      <c r="P2655" s="2" t="str">
        <f t="shared" si="123"/>
        <v/>
      </c>
      <c r="Q2655" s="2" t="str">
        <f t="shared" si="124"/>
        <v/>
      </c>
      <c r="R2655" s="2" t="str">
        <f t="shared" si="125"/>
        <v/>
      </c>
      <c r="S2655" s="2" t="str">
        <f>IFERROR(IF($F2655="","",INDEX(リスト!$C:$C,MATCH($F2655,リスト!$B:$B,0))),"")</f>
        <v/>
      </c>
      <c r="T2655" s="2" t="str">
        <f>IFERROR(IF($K2655="","",INDEX(リスト!$F:$F,MATCH($K2655,リスト!$E:$E,0))),"")</f>
        <v/>
      </c>
      <c r="U2655" s="2" t="str">
        <f>IF($B2655="","",RIGHT($G2655*1000+200+COUNTIF($G$2:$G2655,$G2655),9))</f>
        <v/>
      </c>
      <c r="V2655" s="2" t="str">
        <f>IF(OR($B2655="",設定!$I$15="",設定!$I$15="独立"),"",IF($M2655="","　－　",IF($L2655="",IF(設定!$I$15="所・名","　－　・"&amp;$M2655,IF(設定!$I$15="所/名","　－　 / "&amp;$M2655,IF(設定!$I$15="(所)名","(　－　) "&amp;$M2655,IF(設定!$I$15="名・所",$M2655&amp;"・　－　",IF(設定!$I$15="名/所",$M2655&amp;" / 　－　",IF(設定!$I$15="名(所)",$M2655&amp;"(　－　)")))))),IF(設定!$I$15="所・名",INDEX(リスト!$S$2:$S$48,MATCH($L2655,リスト!$R$2:$R$48,0))&amp;"・"&amp;$M2655,IF(設定!$I$15="所/名",INDEX(リスト!$S$2:$S$48,MATCH($L2655,リスト!$R$2:$R$48,0))&amp;" / "&amp;$M2655,IF(設定!$I$15="(所)名","("&amp;INDEX(リスト!$S$2:$S$48,MATCH($L2655,リスト!$R$2:$R$48,0))&amp;") "&amp;$M2655,IF(設定!$I$15="名・所",$M2655&amp;"・"&amp;INDEX(リスト!$S$2:$S$48,MATCH($L2655,リスト!$R$2:$R$48,0)),IF(設定!$I$15="名/所",$M2655&amp;" / "&amp;INDEX(リスト!$S$2:$S$48,MATCH($L2655,リスト!$R$2:$R$48,0)),IF(設定!$I$15="名(所)",$M2655&amp;" ("&amp;INDEX(リスト!$S$2:$S$48,MATCH($L2655,リスト!$R$2:$R$48,0))&amp;")")))))))))</f>
        <v/>
      </c>
    </row>
    <row r="2656" spans="15:22" x14ac:dyDescent="0.4">
      <c r="O2656" s="2" t="str">
        <f>IFERROR(IF($B2656="","",INDEX(所属情報!$E:$E,MATCH($A2656,所属情報!$A:$A,0))),"")</f>
        <v/>
      </c>
      <c r="P2656" s="2" t="str">
        <f t="shared" si="123"/>
        <v/>
      </c>
      <c r="Q2656" s="2" t="str">
        <f t="shared" si="124"/>
        <v/>
      </c>
      <c r="R2656" s="2" t="str">
        <f t="shared" si="125"/>
        <v/>
      </c>
      <c r="S2656" s="2" t="str">
        <f>IFERROR(IF($F2656="","",INDEX(リスト!$C:$C,MATCH($F2656,リスト!$B:$B,0))),"")</f>
        <v/>
      </c>
      <c r="T2656" s="2" t="str">
        <f>IFERROR(IF($K2656="","",INDEX(リスト!$F:$F,MATCH($K2656,リスト!$E:$E,0))),"")</f>
        <v/>
      </c>
      <c r="U2656" s="2" t="str">
        <f>IF($B2656="","",RIGHT($G2656*1000+200+COUNTIF($G$2:$G2656,$G2656),9))</f>
        <v/>
      </c>
      <c r="V2656" s="2" t="str">
        <f>IF(OR($B2656="",設定!$I$15="",設定!$I$15="独立"),"",IF($M2656="","　－　",IF($L2656="",IF(設定!$I$15="所・名","　－　・"&amp;$M2656,IF(設定!$I$15="所/名","　－　 / "&amp;$M2656,IF(設定!$I$15="(所)名","(　－　) "&amp;$M2656,IF(設定!$I$15="名・所",$M2656&amp;"・　－　",IF(設定!$I$15="名/所",$M2656&amp;" / 　－　",IF(設定!$I$15="名(所)",$M2656&amp;"(　－　)")))))),IF(設定!$I$15="所・名",INDEX(リスト!$S$2:$S$48,MATCH($L2656,リスト!$R$2:$R$48,0))&amp;"・"&amp;$M2656,IF(設定!$I$15="所/名",INDEX(リスト!$S$2:$S$48,MATCH($L2656,リスト!$R$2:$R$48,0))&amp;" / "&amp;$M2656,IF(設定!$I$15="(所)名","("&amp;INDEX(リスト!$S$2:$S$48,MATCH($L2656,リスト!$R$2:$R$48,0))&amp;") "&amp;$M2656,IF(設定!$I$15="名・所",$M2656&amp;"・"&amp;INDEX(リスト!$S$2:$S$48,MATCH($L2656,リスト!$R$2:$R$48,0)),IF(設定!$I$15="名/所",$M2656&amp;" / "&amp;INDEX(リスト!$S$2:$S$48,MATCH($L2656,リスト!$R$2:$R$48,0)),IF(設定!$I$15="名(所)",$M2656&amp;" ("&amp;INDEX(リスト!$S$2:$S$48,MATCH($L2656,リスト!$R$2:$R$48,0))&amp;")")))))))))</f>
        <v/>
      </c>
    </row>
    <row r="2657" spans="15:22" x14ac:dyDescent="0.4">
      <c r="O2657" s="2" t="str">
        <f>IFERROR(IF($B2657="","",INDEX(所属情報!$E:$E,MATCH($A2657,所属情報!$A:$A,0))),"")</f>
        <v/>
      </c>
      <c r="P2657" s="2" t="str">
        <f t="shared" si="123"/>
        <v/>
      </c>
      <c r="Q2657" s="2" t="str">
        <f t="shared" si="124"/>
        <v/>
      </c>
      <c r="R2657" s="2" t="str">
        <f t="shared" si="125"/>
        <v/>
      </c>
      <c r="S2657" s="2" t="str">
        <f>IFERROR(IF($F2657="","",INDEX(リスト!$C:$C,MATCH($F2657,リスト!$B:$B,0))),"")</f>
        <v/>
      </c>
      <c r="T2657" s="2" t="str">
        <f>IFERROR(IF($K2657="","",INDEX(リスト!$F:$F,MATCH($K2657,リスト!$E:$E,0))),"")</f>
        <v/>
      </c>
      <c r="U2657" s="2" t="str">
        <f>IF($B2657="","",RIGHT($G2657*1000+200+COUNTIF($G$2:$G2657,$G2657),9))</f>
        <v/>
      </c>
      <c r="V2657" s="2" t="str">
        <f>IF(OR($B2657="",設定!$I$15="",設定!$I$15="独立"),"",IF($M2657="","　－　",IF($L2657="",IF(設定!$I$15="所・名","　－　・"&amp;$M2657,IF(設定!$I$15="所/名","　－　 / "&amp;$M2657,IF(設定!$I$15="(所)名","(　－　) "&amp;$M2657,IF(設定!$I$15="名・所",$M2657&amp;"・　－　",IF(設定!$I$15="名/所",$M2657&amp;" / 　－　",IF(設定!$I$15="名(所)",$M2657&amp;"(　－　)")))))),IF(設定!$I$15="所・名",INDEX(リスト!$S$2:$S$48,MATCH($L2657,リスト!$R$2:$R$48,0))&amp;"・"&amp;$M2657,IF(設定!$I$15="所/名",INDEX(リスト!$S$2:$S$48,MATCH($L2657,リスト!$R$2:$R$48,0))&amp;" / "&amp;$M2657,IF(設定!$I$15="(所)名","("&amp;INDEX(リスト!$S$2:$S$48,MATCH($L2657,リスト!$R$2:$R$48,0))&amp;") "&amp;$M2657,IF(設定!$I$15="名・所",$M2657&amp;"・"&amp;INDEX(リスト!$S$2:$S$48,MATCH($L2657,リスト!$R$2:$R$48,0)),IF(設定!$I$15="名/所",$M2657&amp;" / "&amp;INDEX(リスト!$S$2:$S$48,MATCH($L2657,リスト!$R$2:$R$48,0)),IF(設定!$I$15="名(所)",$M2657&amp;" ("&amp;INDEX(リスト!$S$2:$S$48,MATCH($L2657,リスト!$R$2:$R$48,0))&amp;")")))))))))</f>
        <v/>
      </c>
    </row>
    <row r="2658" spans="15:22" x14ac:dyDescent="0.4">
      <c r="O2658" s="2" t="str">
        <f>IFERROR(IF($B2658="","",INDEX(所属情報!$E:$E,MATCH($A2658,所属情報!$A:$A,0))),"")</f>
        <v/>
      </c>
      <c r="P2658" s="2" t="str">
        <f t="shared" si="123"/>
        <v/>
      </c>
      <c r="Q2658" s="2" t="str">
        <f t="shared" si="124"/>
        <v/>
      </c>
      <c r="R2658" s="2" t="str">
        <f t="shared" si="125"/>
        <v/>
      </c>
      <c r="S2658" s="2" t="str">
        <f>IFERROR(IF($F2658="","",INDEX(リスト!$C:$C,MATCH($F2658,リスト!$B:$B,0))),"")</f>
        <v/>
      </c>
      <c r="T2658" s="2" t="str">
        <f>IFERROR(IF($K2658="","",INDEX(リスト!$F:$F,MATCH($K2658,リスト!$E:$E,0))),"")</f>
        <v/>
      </c>
      <c r="U2658" s="2" t="str">
        <f>IF($B2658="","",RIGHT($G2658*1000+200+COUNTIF($G$2:$G2658,$G2658),9))</f>
        <v/>
      </c>
      <c r="V2658" s="2" t="str">
        <f>IF(OR($B2658="",設定!$I$15="",設定!$I$15="独立"),"",IF($M2658="","　－　",IF($L2658="",IF(設定!$I$15="所・名","　－　・"&amp;$M2658,IF(設定!$I$15="所/名","　－　 / "&amp;$M2658,IF(設定!$I$15="(所)名","(　－　) "&amp;$M2658,IF(設定!$I$15="名・所",$M2658&amp;"・　－　",IF(設定!$I$15="名/所",$M2658&amp;" / 　－　",IF(設定!$I$15="名(所)",$M2658&amp;"(　－　)")))))),IF(設定!$I$15="所・名",INDEX(リスト!$S$2:$S$48,MATCH($L2658,リスト!$R$2:$R$48,0))&amp;"・"&amp;$M2658,IF(設定!$I$15="所/名",INDEX(リスト!$S$2:$S$48,MATCH($L2658,リスト!$R$2:$R$48,0))&amp;" / "&amp;$M2658,IF(設定!$I$15="(所)名","("&amp;INDEX(リスト!$S$2:$S$48,MATCH($L2658,リスト!$R$2:$R$48,0))&amp;") "&amp;$M2658,IF(設定!$I$15="名・所",$M2658&amp;"・"&amp;INDEX(リスト!$S$2:$S$48,MATCH($L2658,リスト!$R$2:$R$48,0)),IF(設定!$I$15="名/所",$M2658&amp;" / "&amp;INDEX(リスト!$S$2:$S$48,MATCH($L2658,リスト!$R$2:$R$48,0)),IF(設定!$I$15="名(所)",$M2658&amp;" ("&amp;INDEX(リスト!$S$2:$S$48,MATCH($L2658,リスト!$R$2:$R$48,0))&amp;")")))))))))</f>
        <v/>
      </c>
    </row>
    <row r="2659" spans="15:22" x14ac:dyDescent="0.4">
      <c r="O2659" s="2" t="str">
        <f>IFERROR(IF($B2659="","",INDEX(所属情報!$E:$E,MATCH($A2659,所属情報!$A:$A,0))),"")</f>
        <v/>
      </c>
      <c r="P2659" s="2" t="str">
        <f t="shared" si="123"/>
        <v/>
      </c>
      <c r="Q2659" s="2" t="str">
        <f t="shared" si="124"/>
        <v/>
      </c>
      <c r="R2659" s="2" t="str">
        <f t="shared" si="125"/>
        <v/>
      </c>
      <c r="S2659" s="2" t="str">
        <f>IFERROR(IF($F2659="","",INDEX(リスト!$C:$C,MATCH($F2659,リスト!$B:$B,0))),"")</f>
        <v/>
      </c>
      <c r="T2659" s="2" t="str">
        <f>IFERROR(IF($K2659="","",INDEX(リスト!$F:$F,MATCH($K2659,リスト!$E:$E,0))),"")</f>
        <v/>
      </c>
      <c r="U2659" s="2" t="str">
        <f>IF($B2659="","",RIGHT($G2659*1000+200+COUNTIF($G$2:$G2659,$G2659),9))</f>
        <v/>
      </c>
      <c r="V2659" s="2" t="str">
        <f>IF(OR($B2659="",設定!$I$15="",設定!$I$15="独立"),"",IF($M2659="","　－　",IF($L2659="",IF(設定!$I$15="所・名","　－　・"&amp;$M2659,IF(設定!$I$15="所/名","　－　 / "&amp;$M2659,IF(設定!$I$15="(所)名","(　－　) "&amp;$M2659,IF(設定!$I$15="名・所",$M2659&amp;"・　－　",IF(設定!$I$15="名/所",$M2659&amp;" / 　－　",IF(設定!$I$15="名(所)",$M2659&amp;"(　－　)")))))),IF(設定!$I$15="所・名",INDEX(リスト!$S$2:$S$48,MATCH($L2659,リスト!$R$2:$R$48,0))&amp;"・"&amp;$M2659,IF(設定!$I$15="所/名",INDEX(リスト!$S$2:$S$48,MATCH($L2659,リスト!$R$2:$R$48,0))&amp;" / "&amp;$M2659,IF(設定!$I$15="(所)名","("&amp;INDEX(リスト!$S$2:$S$48,MATCH($L2659,リスト!$R$2:$R$48,0))&amp;") "&amp;$M2659,IF(設定!$I$15="名・所",$M2659&amp;"・"&amp;INDEX(リスト!$S$2:$S$48,MATCH($L2659,リスト!$R$2:$R$48,0)),IF(設定!$I$15="名/所",$M2659&amp;" / "&amp;INDEX(リスト!$S$2:$S$48,MATCH($L2659,リスト!$R$2:$R$48,0)),IF(設定!$I$15="名(所)",$M2659&amp;" ("&amp;INDEX(リスト!$S$2:$S$48,MATCH($L2659,リスト!$R$2:$R$48,0))&amp;")")))))))))</f>
        <v/>
      </c>
    </row>
    <row r="2660" spans="15:22" x14ac:dyDescent="0.4">
      <c r="O2660" s="2" t="str">
        <f>IFERROR(IF($B2660="","",INDEX(所属情報!$E:$E,MATCH($A2660,所属情報!$A:$A,0))),"")</f>
        <v/>
      </c>
      <c r="P2660" s="2" t="str">
        <f t="shared" si="123"/>
        <v/>
      </c>
      <c r="Q2660" s="2" t="str">
        <f t="shared" si="124"/>
        <v/>
      </c>
      <c r="R2660" s="2" t="str">
        <f t="shared" si="125"/>
        <v/>
      </c>
      <c r="S2660" s="2" t="str">
        <f>IFERROR(IF($F2660="","",INDEX(リスト!$C:$C,MATCH($F2660,リスト!$B:$B,0))),"")</f>
        <v/>
      </c>
      <c r="T2660" s="2" t="str">
        <f>IFERROR(IF($K2660="","",INDEX(リスト!$F:$F,MATCH($K2660,リスト!$E:$E,0))),"")</f>
        <v/>
      </c>
      <c r="U2660" s="2" t="str">
        <f>IF($B2660="","",RIGHT($G2660*1000+200+COUNTIF($G$2:$G2660,$G2660),9))</f>
        <v/>
      </c>
      <c r="V2660" s="2" t="str">
        <f>IF(OR($B2660="",設定!$I$15="",設定!$I$15="独立"),"",IF($M2660="","　－　",IF($L2660="",IF(設定!$I$15="所・名","　－　・"&amp;$M2660,IF(設定!$I$15="所/名","　－　 / "&amp;$M2660,IF(設定!$I$15="(所)名","(　－　) "&amp;$M2660,IF(設定!$I$15="名・所",$M2660&amp;"・　－　",IF(設定!$I$15="名/所",$M2660&amp;" / 　－　",IF(設定!$I$15="名(所)",$M2660&amp;"(　－　)")))))),IF(設定!$I$15="所・名",INDEX(リスト!$S$2:$S$48,MATCH($L2660,リスト!$R$2:$R$48,0))&amp;"・"&amp;$M2660,IF(設定!$I$15="所/名",INDEX(リスト!$S$2:$S$48,MATCH($L2660,リスト!$R$2:$R$48,0))&amp;" / "&amp;$M2660,IF(設定!$I$15="(所)名","("&amp;INDEX(リスト!$S$2:$S$48,MATCH($L2660,リスト!$R$2:$R$48,0))&amp;") "&amp;$M2660,IF(設定!$I$15="名・所",$M2660&amp;"・"&amp;INDEX(リスト!$S$2:$S$48,MATCH($L2660,リスト!$R$2:$R$48,0)),IF(設定!$I$15="名/所",$M2660&amp;" / "&amp;INDEX(リスト!$S$2:$S$48,MATCH($L2660,リスト!$R$2:$R$48,0)),IF(設定!$I$15="名(所)",$M2660&amp;" ("&amp;INDEX(リスト!$S$2:$S$48,MATCH($L2660,リスト!$R$2:$R$48,0))&amp;")")))))))))</f>
        <v/>
      </c>
    </row>
    <row r="2661" spans="15:22" x14ac:dyDescent="0.4">
      <c r="O2661" s="2" t="str">
        <f>IFERROR(IF($B2661="","",INDEX(所属情報!$E:$E,MATCH($A2661,所属情報!$A:$A,0))),"")</f>
        <v/>
      </c>
      <c r="P2661" s="2" t="str">
        <f t="shared" si="123"/>
        <v/>
      </c>
      <c r="Q2661" s="2" t="str">
        <f t="shared" si="124"/>
        <v/>
      </c>
      <c r="R2661" s="2" t="str">
        <f t="shared" si="125"/>
        <v/>
      </c>
      <c r="S2661" s="2" t="str">
        <f>IFERROR(IF($F2661="","",INDEX(リスト!$C:$C,MATCH($F2661,リスト!$B:$B,0))),"")</f>
        <v/>
      </c>
      <c r="T2661" s="2" t="str">
        <f>IFERROR(IF($K2661="","",INDEX(リスト!$F:$F,MATCH($K2661,リスト!$E:$E,0))),"")</f>
        <v/>
      </c>
      <c r="U2661" s="2" t="str">
        <f>IF($B2661="","",RIGHT($G2661*1000+200+COUNTIF($G$2:$G2661,$G2661),9))</f>
        <v/>
      </c>
      <c r="V2661" s="2" t="str">
        <f>IF(OR($B2661="",設定!$I$15="",設定!$I$15="独立"),"",IF($M2661="","　－　",IF($L2661="",IF(設定!$I$15="所・名","　－　・"&amp;$M2661,IF(設定!$I$15="所/名","　－　 / "&amp;$M2661,IF(設定!$I$15="(所)名","(　－　) "&amp;$M2661,IF(設定!$I$15="名・所",$M2661&amp;"・　－　",IF(設定!$I$15="名/所",$M2661&amp;" / 　－　",IF(設定!$I$15="名(所)",$M2661&amp;"(　－　)")))))),IF(設定!$I$15="所・名",INDEX(リスト!$S$2:$S$48,MATCH($L2661,リスト!$R$2:$R$48,0))&amp;"・"&amp;$M2661,IF(設定!$I$15="所/名",INDEX(リスト!$S$2:$S$48,MATCH($L2661,リスト!$R$2:$R$48,0))&amp;" / "&amp;$M2661,IF(設定!$I$15="(所)名","("&amp;INDEX(リスト!$S$2:$S$48,MATCH($L2661,リスト!$R$2:$R$48,0))&amp;") "&amp;$M2661,IF(設定!$I$15="名・所",$M2661&amp;"・"&amp;INDEX(リスト!$S$2:$S$48,MATCH($L2661,リスト!$R$2:$R$48,0)),IF(設定!$I$15="名/所",$M2661&amp;" / "&amp;INDEX(リスト!$S$2:$S$48,MATCH($L2661,リスト!$R$2:$R$48,0)),IF(設定!$I$15="名(所)",$M2661&amp;" ("&amp;INDEX(リスト!$S$2:$S$48,MATCH($L2661,リスト!$R$2:$R$48,0))&amp;")")))))))))</f>
        <v/>
      </c>
    </row>
    <row r="2662" spans="15:22" x14ac:dyDescent="0.4">
      <c r="O2662" s="2" t="str">
        <f>IFERROR(IF($B2662="","",INDEX(所属情報!$E:$E,MATCH($A2662,所属情報!$A:$A,0))),"")</f>
        <v/>
      </c>
      <c r="P2662" s="2" t="str">
        <f t="shared" si="123"/>
        <v/>
      </c>
      <c r="Q2662" s="2" t="str">
        <f t="shared" si="124"/>
        <v/>
      </c>
      <c r="R2662" s="2" t="str">
        <f t="shared" si="125"/>
        <v/>
      </c>
      <c r="S2662" s="2" t="str">
        <f>IFERROR(IF($F2662="","",INDEX(リスト!$C:$C,MATCH($F2662,リスト!$B:$B,0))),"")</f>
        <v/>
      </c>
      <c r="T2662" s="2" t="str">
        <f>IFERROR(IF($K2662="","",INDEX(リスト!$F:$F,MATCH($K2662,リスト!$E:$E,0))),"")</f>
        <v/>
      </c>
      <c r="U2662" s="2" t="str">
        <f>IF($B2662="","",RIGHT($G2662*1000+200+COUNTIF($G$2:$G2662,$G2662),9))</f>
        <v/>
      </c>
      <c r="V2662" s="2" t="str">
        <f>IF(OR($B2662="",設定!$I$15="",設定!$I$15="独立"),"",IF($M2662="","　－　",IF($L2662="",IF(設定!$I$15="所・名","　－　・"&amp;$M2662,IF(設定!$I$15="所/名","　－　 / "&amp;$M2662,IF(設定!$I$15="(所)名","(　－　) "&amp;$M2662,IF(設定!$I$15="名・所",$M2662&amp;"・　－　",IF(設定!$I$15="名/所",$M2662&amp;" / 　－　",IF(設定!$I$15="名(所)",$M2662&amp;"(　－　)")))))),IF(設定!$I$15="所・名",INDEX(リスト!$S$2:$S$48,MATCH($L2662,リスト!$R$2:$R$48,0))&amp;"・"&amp;$M2662,IF(設定!$I$15="所/名",INDEX(リスト!$S$2:$S$48,MATCH($L2662,リスト!$R$2:$R$48,0))&amp;" / "&amp;$M2662,IF(設定!$I$15="(所)名","("&amp;INDEX(リスト!$S$2:$S$48,MATCH($L2662,リスト!$R$2:$R$48,0))&amp;") "&amp;$M2662,IF(設定!$I$15="名・所",$M2662&amp;"・"&amp;INDEX(リスト!$S$2:$S$48,MATCH($L2662,リスト!$R$2:$R$48,0)),IF(設定!$I$15="名/所",$M2662&amp;" / "&amp;INDEX(リスト!$S$2:$S$48,MATCH($L2662,リスト!$R$2:$R$48,0)),IF(設定!$I$15="名(所)",$M2662&amp;" ("&amp;INDEX(リスト!$S$2:$S$48,MATCH($L2662,リスト!$R$2:$R$48,0))&amp;")")))))))))</f>
        <v/>
      </c>
    </row>
    <row r="2663" spans="15:22" x14ac:dyDescent="0.4">
      <c r="O2663" s="2" t="str">
        <f>IFERROR(IF($B2663="","",INDEX(所属情報!$E:$E,MATCH($A2663,所属情報!$A:$A,0))),"")</f>
        <v/>
      </c>
      <c r="P2663" s="2" t="str">
        <f t="shared" si="123"/>
        <v/>
      </c>
      <c r="Q2663" s="2" t="str">
        <f t="shared" si="124"/>
        <v/>
      </c>
      <c r="R2663" s="2" t="str">
        <f t="shared" si="125"/>
        <v/>
      </c>
      <c r="S2663" s="2" t="str">
        <f>IFERROR(IF($F2663="","",INDEX(リスト!$C:$C,MATCH($F2663,リスト!$B:$B,0))),"")</f>
        <v/>
      </c>
      <c r="T2663" s="2" t="str">
        <f>IFERROR(IF($K2663="","",INDEX(リスト!$F:$F,MATCH($K2663,リスト!$E:$E,0))),"")</f>
        <v/>
      </c>
      <c r="U2663" s="2" t="str">
        <f>IF($B2663="","",RIGHT($G2663*1000+200+COUNTIF($G$2:$G2663,$G2663),9))</f>
        <v/>
      </c>
      <c r="V2663" s="2" t="str">
        <f>IF(OR($B2663="",設定!$I$15="",設定!$I$15="独立"),"",IF($M2663="","　－　",IF($L2663="",IF(設定!$I$15="所・名","　－　・"&amp;$M2663,IF(設定!$I$15="所/名","　－　 / "&amp;$M2663,IF(設定!$I$15="(所)名","(　－　) "&amp;$M2663,IF(設定!$I$15="名・所",$M2663&amp;"・　－　",IF(設定!$I$15="名/所",$M2663&amp;" / 　－　",IF(設定!$I$15="名(所)",$M2663&amp;"(　－　)")))))),IF(設定!$I$15="所・名",INDEX(リスト!$S$2:$S$48,MATCH($L2663,リスト!$R$2:$R$48,0))&amp;"・"&amp;$M2663,IF(設定!$I$15="所/名",INDEX(リスト!$S$2:$S$48,MATCH($L2663,リスト!$R$2:$R$48,0))&amp;" / "&amp;$M2663,IF(設定!$I$15="(所)名","("&amp;INDEX(リスト!$S$2:$S$48,MATCH($L2663,リスト!$R$2:$R$48,0))&amp;") "&amp;$M2663,IF(設定!$I$15="名・所",$M2663&amp;"・"&amp;INDEX(リスト!$S$2:$S$48,MATCH($L2663,リスト!$R$2:$R$48,0)),IF(設定!$I$15="名/所",$M2663&amp;" / "&amp;INDEX(リスト!$S$2:$S$48,MATCH($L2663,リスト!$R$2:$R$48,0)),IF(設定!$I$15="名(所)",$M2663&amp;" ("&amp;INDEX(リスト!$S$2:$S$48,MATCH($L2663,リスト!$R$2:$R$48,0))&amp;")")))))))))</f>
        <v/>
      </c>
    </row>
    <row r="2664" spans="15:22" x14ac:dyDescent="0.4">
      <c r="O2664" s="2" t="str">
        <f>IFERROR(IF($B2664="","",INDEX(所属情報!$E:$E,MATCH($A2664,所属情報!$A:$A,0))),"")</f>
        <v/>
      </c>
      <c r="P2664" s="2" t="str">
        <f t="shared" si="123"/>
        <v/>
      </c>
      <c r="Q2664" s="2" t="str">
        <f t="shared" si="124"/>
        <v/>
      </c>
      <c r="R2664" s="2" t="str">
        <f t="shared" si="125"/>
        <v/>
      </c>
      <c r="S2664" s="2" t="str">
        <f>IFERROR(IF($F2664="","",INDEX(リスト!$C:$C,MATCH($F2664,リスト!$B:$B,0))),"")</f>
        <v/>
      </c>
      <c r="T2664" s="2" t="str">
        <f>IFERROR(IF($K2664="","",INDEX(リスト!$F:$F,MATCH($K2664,リスト!$E:$E,0))),"")</f>
        <v/>
      </c>
      <c r="U2664" s="2" t="str">
        <f>IF($B2664="","",RIGHT($G2664*1000+200+COUNTIF($G$2:$G2664,$G2664),9))</f>
        <v/>
      </c>
      <c r="V2664" s="2" t="str">
        <f>IF(OR($B2664="",設定!$I$15="",設定!$I$15="独立"),"",IF($M2664="","　－　",IF($L2664="",IF(設定!$I$15="所・名","　－　・"&amp;$M2664,IF(設定!$I$15="所/名","　－　 / "&amp;$M2664,IF(設定!$I$15="(所)名","(　－　) "&amp;$M2664,IF(設定!$I$15="名・所",$M2664&amp;"・　－　",IF(設定!$I$15="名/所",$M2664&amp;" / 　－　",IF(設定!$I$15="名(所)",$M2664&amp;"(　－　)")))))),IF(設定!$I$15="所・名",INDEX(リスト!$S$2:$S$48,MATCH($L2664,リスト!$R$2:$R$48,0))&amp;"・"&amp;$M2664,IF(設定!$I$15="所/名",INDEX(リスト!$S$2:$S$48,MATCH($L2664,リスト!$R$2:$R$48,0))&amp;" / "&amp;$M2664,IF(設定!$I$15="(所)名","("&amp;INDEX(リスト!$S$2:$S$48,MATCH($L2664,リスト!$R$2:$R$48,0))&amp;") "&amp;$M2664,IF(設定!$I$15="名・所",$M2664&amp;"・"&amp;INDEX(リスト!$S$2:$S$48,MATCH($L2664,リスト!$R$2:$R$48,0)),IF(設定!$I$15="名/所",$M2664&amp;" / "&amp;INDEX(リスト!$S$2:$S$48,MATCH($L2664,リスト!$R$2:$R$48,0)),IF(設定!$I$15="名(所)",$M2664&amp;" ("&amp;INDEX(リスト!$S$2:$S$48,MATCH($L2664,リスト!$R$2:$R$48,0))&amp;")")))))))))</f>
        <v/>
      </c>
    </row>
    <row r="2665" spans="15:22" x14ac:dyDescent="0.4">
      <c r="O2665" s="2" t="str">
        <f>IFERROR(IF($B2665="","",INDEX(所属情報!$E:$E,MATCH($A2665,所属情報!$A:$A,0))),"")</f>
        <v/>
      </c>
      <c r="P2665" s="2" t="str">
        <f t="shared" si="123"/>
        <v/>
      </c>
      <c r="Q2665" s="2" t="str">
        <f t="shared" si="124"/>
        <v/>
      </c>
      <c r="R2665" s="2" t="str">
        <f t="shared" si="125"/>
        <v/>
      </c>
      <c r="S2665" s="2" t="str">
        <f>IFERROR(IF($F2665="","",INDEX(リスト!$C:$C,MATCH($F2665,リスト!$B:$B,0))),"")</f>
        <v/>
      </c>
      <c r="T2665" s="2" t="str">
        <f>IFERROR(IF($K2665="","",INDEX(リスト!$F:$F,MATCH($K2665,リスト!$E:$E,0))),"")</f>
        <v/>
      </c>
      <c r="U2665" s="2" t="str">
        <f>IF($B2665="","",RIGHT($G2665*1000+200+COUNTIF($G$2:$G2665,$G2665),9))</f>
        <v/>
      </c>
      <c r="V2665" s="2" t="str">
        <f>IF(OR($B2665="",設定!$I$15="",設定!$I$15="独立"),"",IF($M2665="","　－　",IF($L2665="",IF(設定!$I$15="所・名","　－　・"&amp;$M2665,IF(設定!$I$15="所/名","　－　 / "&amp;$M2665,IF(設定!$I$15="(所)名","(　－　) "&amp;$M2665,IF(設定!$I$15="名・所",$M2665&amp;"・　－　",IF(設定!$I$15="名/所",$M2665&amp;" / 　－　",IF(設定!$I$15="名(所)",$M2665&amp;"(　－　)")))))),IF(設定!$I$15="所・名",INDEX(リスト!$S$2:$S$48,MATCH($L2665,リスト!$R$2:$R$48,0))&amp;"・"&amp;$M2665,IF(設定!$I$15="所/名",INDEX(リスト!$S$2:$S$48,MATCH($L2665,リスト!$R$2:$R$48,0))&amp;" / "&amp;$M2665,IF(設定!$I$15="(所)名","("&amp;INDEX(リスト!$S$2:$S$48,MATCH($L2665,リスト!$R$2:$R$48,0))&amp;") "&amp;$M2665,IF(設定!$I$15="名・所",$M2665&amp;"・"&amp;INDEX(リスト!$S$2:$S$48,MATCH($L2665,リスト!$R$2:$R$48,0)),IF(設定!$I$15="名/所",$M2665&amp;" / "&amp;INDEX(リスト!$S$2:$S$48,MATCH($L2665,リスト!$R$2:$R$48,0)),IF(設定!$I$15="名(所)",$M2665&amp;" ("&amp;INDEX(リスト!$S$2:$S$48,MATCH($L2665,リスト!$R$2:$R$48,0))&amp;")")))))))))</f>
        <v/>
      </c>
    </row>
    <row r="2666" spans="15:22" x14ac:dyDescent="0.4">
      <c r="O2666" s="2" t="str">
        <f>IFERROR(IF($B2666="","",INDEX(所属情報!$E:$E,MATCH($A2666,所属情報!$A:$A,0))),"")</f>
        <v/>
      </c>
      <c r="P2666" s="2" t="str">
        <f t="shared" si="123"/>
        <v/>
      </c>
      <c r="Q2666" s="2" t="str">
        <f t="shared" si="124"/>
        <v/>
      </c>
      <c r="R2666" s="2" t="str">
        <f t="shared" si="125"/>
        <v/>
      </c>
      <c r="S2666" s="2" t="str">
        <f>IFERROR(IF($F2666="","",INDEX(リスト!$C:$C,MATCH($F2666,リスト!$B:$B,0))),"")</f>
        <v/>
      </c>
      <c r="T2666" s="2" t="str">
        <f>IFERROR(IF($K2666="","",INDEX(リスト!$F:$F,MATCH($K2666,リスト!$E:$E,0))),"")</f>
        <v/>
      </c>
      <c r="U2666" s="2" t="str">
        <f>IF($B2666="","",RIGHT($G2666*1000+200+COUNTIF($G$2:$G2666,$G2666),9))</f>
        <v/>
      </c>
      <c r="V2666" s="2" t="str">
        <f>IF(OR($B2666="",設定!$I$15="",設定!$I$15="独立"),"",IF($M2666="","　－　",IF($L2666="",IF(設定!$I$15="所・名","　－　・"&amp;$M2666,IF(設定!$I$15="所/名","　－　 / "&amp;$M2666,IF(設定!$I$15="(所)名","(　－　) "&amp;$M2666,IF(設定!$I$15="名・所",$M2666&amp;"・　－　",IF(設定!$I$15="名/所",$M2666&amp;" / 　－　",IF(設定!$I$15="名(所)",$M2666&amp;"(　－　)")))))),IF(設定!$I$15="所・名",INDEX(リスト!$S$2:$S$48,MATCH($L2666,リスト!$R$2:$R$48,0))&amp;"・"&amp;$M2666,IF(設定!$I$15="所/名",INDEX(リスト!$S$2:$S$48,MATCH($L2666,リスト!$R$2:$R$48,0))&amp;" / "&amp;$M2666,IF(設定!$I$15="(所)名","("&amp;INDEX(リスト!$S$2:$S$48,MATCH($L2666,リスト!$R$2:$R$48,0))&amp;") "&amp;$M2666,IF(設定!$I$15="名・所",$M2666&amp;"・"&amp;INDEX(リスト!$S$2:$S$48,MATCH($L2666,リスト!$R$2:$R$48,0)),IF(設定!$I$15="名/所",$M2666&amp;" / "&amp;INDEX(リスト!$S$2:$S$48,MATCH($L2666,リスト!$R$2:$R$48,0)),IF(設定!$I$15="名(所)",$M2666&amp;" ("&amp;INDEX(リスト!$S$2:$S$48,MATCH($L2666,リスト!$R$2:$R$48,0))&amp;")")))))))))</f>
        <v/>
      </c>
    </row>
    <row r="2667" spans="15:22" x14ac:dyDescent="0.4">
      <c r="O2667" s="2" t="str">
        <f>IFERROR(IF($B2667="","",INDEX(所属情報!$E:$E,MATCH($A2667,所属情報!$A:$A,0))),"")</f>
        <v/>
      </c>
      <c r="P2667" s="2" t="str">
        <f t="shared" si="123"/>
        <v/>
      </c>
      <c r="Q2667" s="2" t="str">
        <f t="shared" si="124"/>
        <v/>
      </c>
      <c r="R2667" s="2" t="str">
        <f t="shared" si="125"/>
        <v/>
      </c>
      <c r="S2667" s="2" t="str">
        <f>IFERROR(IF($F2667="","",INDEX(リスト!$C:$C,MATCH($F2667,リスト!$B:$B,0))),"")</f>
        <v/>
      </c>
      <c r="T2667" s="2" t="str">
        <f>IFERROR(IF($K2667="","",INDEX(リスト!$F:$F,MATCH($K2667,リスト!$E:$E,0))),"")</f>
        <v/>
      </c>
      <c r="U2667" s="2" t="str">
        <f>IF($B2667="","",RIGHT($G2667*1000+200+COUNTIF($G$2:$G2667,$G2667),9))</f>
        <v/>
      </c>
      <c r="V2667" s="2" t="str">
        <f>IF(OR($B2667="",設定!$I$15="",設定!$I$15="独立"),"",IF($M2667="","　－　",IF($L2667="",IF(設定!$I$15="所・名","　－　・"&amp;$M2667,IF(設定!$I$15="所/名","　－　 / "&amp;$M2667,IF(設定!$I$15="(所)名","(　－　) "&amp;$M2667,IF(設定!$I$15="名・所",$M2667&amp;"・　－　",IF(設定!$I$15="名/所",$M2667&amp;" / 　－　",IF(設定!$I$15="名(所)",$M2667&amp;"(　－　)")))))),IF(設定!$I$15="所・名",INDEX(リスト!$S$2:$S$48,MATCH($L2667,リスト!$R$2:$R$48,0))&amp;"・"&amp;$M2667,IF(設定!$I$15="所/名",INDEX(リスト!$S$2:$S$48,MATCH($L2667,リスト!$R$2:$R$48,0))&amp;" / "&amp;$M2667,IF(設定!$I$15="(所)名","("&amp;INDEX(リスト!$S$2:$S$48,MATCH($L2667,リスト!$R$2:$R$48,0))&amp;") "&amp;$M2667,IF(設定!$I$15="名・所",$M2667&amp;"・"&amp;INDEX(リスト!$S$2:$S$48,MATCH($L2667,リスト!$R$2:$R$48,0)),IF(設定!$I$15="名/所",$M2667&amp;" / "&amp;INDEX(リスト!$S$2:$S$48,MATCH($L2667,リスト!$R$2:$R$48,0)),IF(設定!$I$15="名(所)",$M2667&amp;" ("&amp;INDEX(リスト!$S$2:$S$48,MATCH($L2667,リスト!$R$2:$R$48,0))&amp;")")))))))))</f>
        <v/>
      </c>
    </row>
    <row r="2668" spans="15:22" x14ac:dyDescent="0.4">
      <c r="O2668" s="2" t="str">
        <f>IFERROR(IF($B2668="","",INDEX(所属情報!$E:$E,MATCH($A2668,所属情報!$A:$A,0))),"")</f>
        <v/>
      </c>
      <c r="P2668" s="2" t="str">
        <f t="shared" si="123"/>
        <v/>
      </c>
      <c r="Q2668" s="2" t="str">
        <f t="shared" si="124"/>
        <v/>
      </c>
      <c r="R2668" s="2" t="str">
        <f t="shared" si="125"/>
        <v/>
      </c>
      <c r="S2668" s="2" t="str">
        <f>IFERROR(IF($F2668="","",INDEX(リスト!$C:$C,MATCH($F2668,リスト!$B:$B,0))),"")</f>
        <v/>
      </c>
      <c r="T2668" s="2" t="str">
        <f>IFERROR(IF($K2668="","",INDEX(リスト!$F:$F,MATCH($K2668,リスト!$E:$E,0))),"")</f>
        <v/>
      </c>
      <c r="U2668" s="2" t="str">
        <f>IF($B2668="","",RIGHT($G2668*1000+200+COUNTIF($G$2:$G2668,$G2668),9))</f>
        <v/>
      </c>
      <c r="V2668" s="2" t="str">
        <f>IF(OR($B2668="",設定!$I$15="",設定!$I$15="独立"),"",IF($M2668="","　－　",IF($L2668="",IF(設定!$I$15="所・名","　－　・"&amp;$M2668,IF(設定!$I$15="所/名","　－　 / "&amp;$M2668,IF(設定!$I$15="(所)名","(　－　) "&amp;$M2668,IF(設定!$I$15="名・所",$M2668&amp;"・　－　",IF(設定!$I$15="名/所",$M2668&amp;" / 　－　",IF(設定!$I$15="名(所)",$M2668&amp;"(　－　)")))))),IF(設定!$I$15="所・名",INDEX(リスト!$S$2:$S$48,MATCH($L2668,リスト!$R$2:$R$48,0))&amp;"・"&amp;$M2668,IF(設定!$I$15="所/名",INDEX(リスト!$S$2:$S$48,MATCH($L2668,リスト!$R$2:$R$48,0))&amp;" / "&amp;$M2668,IF(設定!$I$15="(所)名","("&amp;INDEX(リスト!$S$2:$S$48,MATCH($L2668,リスト!$R$2:$R$48,0))&amp;") "&amp;$M2668,IF(設定!$I$15="名・所",$M2668&amp;"・"&amp;INDEX(リスト!$S$2:$S$48,MATCH($L2668,リスト!$R$2:$R$48,0)),IF(設定!$I$15="名/所",$M2668&amp;" / "&amp;INDEX(リスト!$S$2:$S$48,MATCH($L2668,リスト!$R$2:$R$48,0)),IF(設定!$I$15="名(所)",$M2668&amp;" ("&amp;INDEX(リスト!$S$2:$S$48,MATCH($L2668,リスト!$R$2:$R$48,0))&amp;")")))))))))</f>
        <v/>
      </c>
    </row>
    <row r="2669" spans="15:22" x14ac:dyDescent="0.4">
      <c r="O2669" s="2" t="str">
        <f>IFERROR(IF($B2669="","",INDEX(所属情報!$E:$E,MATCH($A2669,所属情報!$A:$A,0))),"")</f>
        <v/>
      </c>
      <c r="P2669" s="2" t="str">
        <f t="shared" si="123"/>
        <v/>
      </c>
      <c r="Q2669" s="2" t="str">
        <f t="shared" si="124"/>
        <v/>
      </c>
      <c r="R2669" s="2" t="str">
        <f t="shared" si="125"/>
        <v/>
      </c>
      <c r="S2669" s="2" t="str">
        <f>IFERROR(IF($F2669="","",INDEX(リスト!$C:$C,MATCH($F2669,リスト!$B:$B,0))),"")</f>
        <v/>
      </c>
      <c r="T2669" s="2" t="str">
        <f>IFERROR(IF($K2669="","",INDEX(リスト!$F:$F,MATCH($K2669,リスト!$E:$E,0))),"")</f>
        <v/>
      </c>
      <c r="U2669" s="2" t="str">
        <f>IF($B2669="","",RIGHT($G2669*1000+200+COUNTIF($G$2:$G2669,$G2669),9))</f>
        <v/>
      </c>
      <c r="V2669" s="2" t="str">
        <f>IF(OR($B2669="",設定!$I$15="",設定!$I$15="独立"),"",IF($M2669="","　－　",IF($L2669="",IF(設定!$I$15="所・名","　－　・"&amp;$M2669,IF(設定!$I$15="所/名","　－　 / "&amp;$M2669,IF(設定!$I$15="(所)名","(　－　) "&amp;$M2669,IF(設定!$I$15="名・所",$M2669&amp;"・　－　",IF(設定!$I$15="名/所",$M2669&amp;" / 　－　",IF(設定!$I$15="名(所)",$M2669&amp;"(　－　)")))))),IF(設定!$I$15="所・名",INDEX(リスト!$S$2:$S$48,MATCH($L2669,リスト!$R$2:$R$48,0))&amp;"・"&amp;$M2669,IF(設定!$I$15="所/名",INDEX(リスト!$S$2:$S$48,MATCH($L2669,リスト!$R$2:$R$48,0))&amp;" / "&amp;$M2669,IF(設定!$I$15="(所)名","("&amp;INDEX(リスト!$S$2:$S$48,MATCH($L2669,リスト!$R$2:$R$48,0))&amp;") "&amp;$M2669,IF(設定!$I$15="名・所",$M2669&amp;"・"&amp;INDEX(リスト!$S$2:$S$48,MATCH($L2669,リスト!$R$2:$R$48,0)),IF(設定!$I$15="名/所",$M2669&amp;" / "&amp;INDEX(リスト!$S$2:$S$48,MATCH($L2669,リスト!$R$2:$R$48,0)),IF(設定!$I$15="名(所)",$M2669&amp;" ("&amp;INDEX(リスト!$S$2:$S$48,MATCH($L2669,リスト!$R$2:$R$48,0))&amp;")")))))))))</f>
        <v/>
      </c>
    </row>
    <row r="2670" spans="15:22" x14ac:dyDescent="0.4">
      <c r="O2670" s="2" t="str">
        <f>IFERROR(IF($B2670="","",INDEX(所属情報!$E:$E,MATCH($A2670,所属情報!$A:$A,0))),"")</f>
        <v/>
      </c>
      <c r="P2670" s="2" t="str">
        <f t="shared" si="123"/>
        <v/>
      </c>
      <c r="Q2670" s="2" t="str">
        <f t="shared" si="124"/>
        <v/>
      </c>
      <c r="R2670" s="2" t="str">
        <f t="shared" si="125"/>
        <v/>
      </c>
      <c r="S2670" s="2" t="str">
        <f>IFERROR(IF($F2670="","",INDEX(リスト!$C:$C,MATCH($F2670,リスト!$B:$B,0))),"")</f>
        <v/>
      </c>
      <c r="T2670" s="2" t="str">
        <f>IFERROR(IF($K2670="","",INDEX(リスト!$F:$F,MATCH($K2670,リスト!$E:$E,0))),"")</f>
        <v/>
      </c>
      <c r="U2670" s="2" t="str">
        <f>IF($B2670="","",RIGHT($G2670*1000+200+COUNTIF($G$2:$G2670,$G2670),9))</f>
        <v/>
      </c>
      <c r="V2670" s="2" t="str">
        <f>IF(OR($B2670="",設定!$I$15="",設定!$I$15="独立"),"",IF($M2670="","　－　",IF($L2670="",IF(設定!$I$15="所・名","　－　・"&amp;$M2670,IF(設定!$I$15="所/名","　－　 / "&amp;$M2670,IF(設定!$I$15="(所)名","(　－　) "&amp;$M2670,IF(設定!$I$15="名・所",$M2670&amp;"・　－　",IF(設定!$I$15="名/所",$M2670&amp;" / 　－　",IF(設定!$I$15="名(所)",$M2670&amp;"(　－　)")))))),IF(設定!$I$15="所・名",INDEX(リスト!$S$2:$S$48,MATCH($L2670,リスト!$R$2:$R$48,0))&amp;"・"&amp;$M2670,IF(設定!$I$15="所/名",INDEX(リスト!$S$2:$S$48,MATCH($L2670,リスト!$R$2:$R$48,0))&amp;" / "&amp;$M2670,IF(設定!$I$15="(所)名","("&amp;INDEX(リスト!$S$2:$S$48,MATCH($L2670,リスト!$R$2:$R$48,0))&amp;") "&amp;$M2670,IF(設定!$I$15="名・所",$M2670&amp;"・"&amp;INDEX(リスト!$S$2:$S$48,MATCH($L2670,リスト!$R$2:$R$48,0)),IF(設定!$I$15="名/所",$M2670&amp;" / "&amp;INDEX(リスト!$S$2:$S$48,MATCH($L2670,リスト!$R$2:$R$48,0)),IF(設定!$I$15="名(所)",$M2670&amp;" ("&amp;INDEX(リスト!$S$2:$S$48,MATCH($L2670,リスト!$R$2:$R$48,0))&amp;")")))))))))</f>
        <v/>
      </c>
    </row>
    <row r="2671" spans="15:22" x14ac:dyDescent="0.4">
      <c r="O2671" s="2" t="str">
        <f>IFERROR(IF($B2671="","",INDEX(所属情報!$E:$E,MATCH($A2671,所属情報!$A:$A,0))),"")</f>
        <v/>
      </c>
      <c r="P2671" s="2" t="str">
        <f t="shared" si="123"/>
        <v/>
      </c>
      <c r="Q2671" s="2" t="str">
        <f t="shared" si="124"/>
        <v/>
      </c>
      <c r="R2671" s="2" t="str">
        <f t="shared" si="125"/>
        <v/>
      </c>
      <c r="S2671" s="2" t="str">
        <f>IFERROR(IF($F2671="","",INDEX(リスト!$C:$C,MATCH($F2671,リスト!$B:$B,0))),"")</f>
        <v/>
      </c>
      <c r="T2671" s="2" t="str">
        <f>IFERROR(IF($K2671="","",INDEX(リスト!$F:$F,MATCH($K2671,リスト!$E:$E,0))),"")</f>
        <v/>
      </c>
      <c r="U2671" s="2" t="str">
        <f>IF($B2671="","",RIGHT($G2671*1000+200+COUNTIF($G$2:$G2671,$G2671),9))</f>
        <v/>
      </c>
      <c r="V2671" s="2" t="str">
        <f>IF(OR($B2671="",設定!$I$15="",設定!$I$15="独立"),"",IF($M2671="","　－　",IF($L2671="",IF(設定!$I$15="所・名","　－　・"&amp;$M2671,IF(設定!$I$15="所/名","　－　 / "&amp;$M2671,IF(設定!$I$15="(所)名","(　－　) "&amp;$M2671,IF(設定!$I$15="名・所",$M2671&amp;"・　－　",IF(設定!$I$15="名/所",$M2671&amp;" / 　－　",IF(設定!$I$15="名(所)",$M2671&amp;"(　－　)")))))),IF(設定!$I$15="所・名",INDEX(リスト!$S$2:$S$48,MATCH($L2671,リスト!$R$2:$R$48,0))&amp;"・"&amp;$M2671,IF(設定!$I$15="所/名",INDEX(リスト!$S$2:$S$48,MATCH($L2671,リスト!$R$2:$R$48,0))&amp;" / "&amp;$M2671,IF(設定!$I$15="(所)名","("&amp;INDEX(リスト!$S$2:$S$48,MATCH($L2671,リスト!$R$2:$R$48,0))&amp;") "&amp;$M2671,IF(設定!$I$15="名・所",$M2671&amp;"・"&amp;INDEX(リスト!$S$2:$S$48,MATCH($L2671,リスト!$R$2:$R$48,0)),IF(設定!$I$15="名/所",$M2671&amp;" / "&amp;INDEX(リスト!$S$2:$S$48,MATCH($L2671,リスト!$R$2:$R$48,0)),IF(設定!$I$15="名(所)",$M2671&amp;" ("&amp;INDEX(リスト!$S$2:$S$48,MATCH($L2671,リスト!$R$2:$R$48,0))&amp;")")))))))))</f>
        <v/>
      </c>
    </row>
    <row r="2672" spans="15:22" x14ac:dyDescent="0.4">
      <c r="O2672" s="2" t="str">
        <f>IFERROR(IF($B2672="","",INDEX(所属情報!$E:$E,MATCH($A2672,所属情報!$A:$A,0))),"")</f>
        <v/>
      </c>
      <c r="P2672" s="2" t="str">
        <f t="shared" si="123"/>
        <v/>
      </c>
      <c r="Q2672" s="2" t="str">
        <f t="shared" si="124"/>
        <v/>
      </c>
      <c r="R2672" s="2" t="str">
        <f t="shared" si="125"/>
        <v/>
      </c>
      <c r="S2672" s="2" t="str">
        <f>IFERROR(IF($F2672="","",INDEX(リスト!$C:$C,MATCH($F2672,リスト!$B:$B,0))),"")</f>
        <v/>
      </c>
      <c r="T2672" s="2" t="str">
        <f>IFERROR(IF($K2672="","",INDEX(リスト!$F:$F,MATCH($K2672,リスト!$E:$E,0))),"")</f>
        <v/>
      </c>
      <c r="U2672" s="2" t="str">
        <f>IF($B2672="","",RIGHT($G2672*1000+200+COUNTIF($G$2:$G2672,$G2672),9))</f>
        <v/>
      </c>
      <c r="V2672" s="2" t="str">
        <f>IF(OR($B2672="",設定!$I$15="",設定!$I$15="独立"),"",IF($M2672="","　－　",IF($L2672="",IF(設定!$I$15="所・名","　－　・"&amp;$M2672,IF(設定!$I$15="所/名","　－　 / "&amp;$M2672,IF(設定!$I$15="(所)名","(　－　) "&amp;$M2672,IF(設定!$I$15="名・所",$M2672&amp;"・　－　",IF(設定!$I$15="名/所",$M2672&amp;" / 　－　",IF(設定!$I$15="名(所)",$M2672&amp;"(　－　)")))))),IF(設定!$I$15="所・名",INDEX(リスト!$S$2:$S$48,MATCH($L2672,リスト!$R$2:$R$48,0))&amp;"・"&amp;$M2672,IF(設定!$I$15="所/名",INDEX(リスト!$S$2:$S$48,MATCH($L2672,リスト!$R$2:$R$48,0))&amp;" / "&amp;$M2672,IF(設定!$I$15="(所)名","("&amp;INDEX(リスト!$S$2:$S$48,MATCH($L2672,リスト!$R$2:$R$48,0))&amp;") "&amp;$M2672,IF(設定!$I$15="名・所",$M2672&amp;"・"&amp;INDEX(リスト!$S$2:$S$48,MATCH($L2672,リスト!$R$2:$R$48,0)),IF(設定!$I$15="名/所",$M2672&amp;" / "&amp;INDEX(リスト!$S$2:$S$48,MATCH($L2672,リスト!$R$2:$R$48,0)),IF(設定!$I$15="名(所)",$M2672&amp;" ("&amp;INDEX(リスト!$S$2:$S$48,MATCH($L2672,リスト!$R$2:$R$48,0))&amp;")")))))))))</f>
        <v/>
      </c>
    </row>
    <row r="2673" spans="15:22" x14ac:dyDescent="0.4">
      <c r="O2673" s="2" t="str">
        <f>IFERROR(IF($B2673="","",INDEX(所属情報!$E:$E,MATCH($A2673,所属情報!$A:$A,0))),"")</f>
        <v/>
      </c>
      <c r="P2673" s="2" t="str">
        <f t="shared" si="123"/>
        <v/>
      </c>
      <c r="Q2673" s="2" t="str">
        <f t="shared" si="124"/>
        <v/>
      </c>
      <c r="R2673" s="2" t="str">
        <f t="shared" si="125"/>
        <v/>
      </c>
      <c r="S2673" s="2" t="str">
        <f>IFERROR(IF($F2673="","",INDEX(リスト!$C:$C,MATCH($F2673,リスト!$B:$B,0))),"")</f>
        <v/>
      </c>
      <c r="T2673" s="2" t="str">
        <f>IFERROR(IF($K2673="","",INDEX(リスト!$F:$F,MATCH($K2673,リスト!$E:$E,0))),"")</f>
        <v/>
      </c>
      <c r="U2673" s="2" t="str">
        <f>IF($B2673="","",RIGHT($G2673*1000+200+COUNTIF($G$2:$G2673,$G2673),9))</f>
        <v/>
      </c>
      <c r="V2673" s="2" t="str">
        <f>IF(OR($B2673="",設定!$I$15="",設定!$I$15="独立"),"",IF($M2673="","　－　",IF($L2673="",IF(設定!$I$15="所・名","　－　・"&amp;$M2673,IF(設定!$I$15="所/名","　－　 / "&amp;$M2673,IF(設定!$I$15="(所)名","(　－　) "&amp;$M2673,IF(設定!$I$15="名・所",$M2673&amp;"・　－　",IF(設定!$I$15="名/所",$M2673&amp;" / 　－　",IF(設定!$I$15="名(所)",$M2673&amp;"(　－　)")))))),IF(設定!$I$15="所・名",INDEX(リスト!$S$2:$S$48,MATCH($L2673,リスト!$R$2:$R$48,0))&amp;"・"&amp;$M2673,IF(設定!$I$15="所/名",INDEX(リスト!$S$2:$S$48,MATCH($L2673,リスト!$R$2:$R$48,0))&amp;" / "&amp;$M2673,IF(設定!$I$15="(所)名","("&amp;INDEX(リスト!$S$2:$S$48,MATCH($L2673,リスト!$R$2:$R$48,0))&amp;") "&amp;$M2673,IF(設定!$I$15="名・所",$M2673&amp;"・"&amp;INDEX(リスト!$S$2:$S$48,MATCH($L2673,リスト!$R$2:$R$48,0)),IF(設定!$I$15="名/所",$M2673&amp;" / "&amp;INDEX(リスト!$S$2:$S$48,MATCH($L2673,リスト!$R$2:$R$48,0)),IF(設定!$I$15="名(所)",$M2673&amp;" ("&amp;INDEX(リスト!$S$2:$S$48,MATCH($L2673,リスト!$R$2:$R$48,0))&amp;")")))))))))</f>
        <v/>
      </c>
    </row>
    <row r="2674" spans="15:22" x14ac:dyDescent="0.4">
      <c r="O2674" s="2" t="str">
        <f>IFERROR(IF($B2674="","",INDEX(所属情報!$E:$E,MATCH($A2674,所属情報!$A:$A,0))),"")</f>
        <v/>
      </c>
      <c r="P2674" s="2" t="str">
        <f t="shared" si="123"/>
        <v/>
      </c>
      <c r="Q2674" s="2" t="str">
        <f t="shared" si="124"/>
        <v/>
      </c>
      <c r="R2674" s="2" t="str">
        <f t="shared" si="125"/>
        <v/>
      </c>
      <c r="S2674" s="2" t="str">
        <f>IFERROR(IF($F2674="","",INDEX(リスト!$C:$C,MATCH($F2674,リスト!$B:$B,0))),"")</f>
        <v/>
      </c>
      <c r="T2674" s="2" t="str">
        <f>IFERROR(IF($K2674="","",INDEX(リスト!$F:$F,MATCH($K2674,リスト!$E:$E,0))),"")</f>
        <v/>
      </c>
      <c r="U2674" s="2" t="str">
        <f>IF($B2674="","",RIGHT($G2674*1000+200+COUNTIF($G$2:$G2674,$G2674),9))</f>
        <v/>
      </c>
      <c r="V2674" s="2" t="str">
        <f>IF(OR($B2674="",設定!$I$15="",設定!$I$15="独立"),"",IF($M2674="","　－　",IF($L2674="",IF(設定!$I$15="所・名","　－　・"&amp;$M2674,IF(設定!$I$15="所/名","　－　 / "&amp;$M2674,IF(設定!$I$15="(所)名","(　－　) "&amp;$M2674,IF(設定!$I$15="名・所",$M2674&amp;"・　－　",IF(設定!$I$15="名/所",$M2674&amp;" / 　－　",IF(設定!$I$15="名(所)",$M2674&amp;"(　－　)")))))),IF(設定!$I$15="所・名",INDEX(リスト!$S$2:$S$48,MATCH($L2674,リスト!$R$2:$R$48,0))&amp;"・"&amp;$M2674,IF(設定!$I$15="所/名",INDEX(リスト!$S$2:$S$48,MATCH($L2674,リスト!$R$2:$R$48,0))&amp;" / "&amp;$M2674,IF(設定!$I$15="(所)名","("&amp;INDEX(リスト!$S$2:$S$48,MATCH($L2674,リスト!$R$2:$R$48,0))&amp;") "&amp;$M2674,IF(設定!$I$15="名・所",$M2674&amp;"・"&amp;INDEX(リスト!$S$2:$S$48,MATCH($L2674,リスト!$R$2:$R$48,0)),IF(設定!$I$15="名/所",$M2674&amp;" / "&amp;INDEX(リスト!$S$2:$S$48,MATCH($L2674,リスト!$R$2:$R$48,0)),IF(設定!$I$15="名(所)",$M2674&amp;" ("&amp;INDEX(リスト!$S$2:$S$48,MATCH($L2674,リスト!$R$2:$R$48,0))&amp;")")))))))))</f>
        <v/>
      </c>
    </row>
    <row r="2675" spans="15:22" x14ac:dyDescent="0.4">
      <c r="O2675" s="2" t="str">
        <f>IFERROR(IF($B2675="","",INDEX(所属情報!$E:$E,MATCH($A2675,所属情報!$A:$A,0))),"")</f>
        <v/>
      </c>
      <c r="P2675" s="2" t="str">
        <f t="shared" si="123"/>
        <v/>
      </c>
      <c r="Q2675" s="2" t="str">
        <f t="shared" si="124"/>
        <v/>
      </c>
      <c r="R2675" s="2" t="str">
        <f t="shared" si="125"/>
        <v/>
      </c>
      <c r="S2675" s="2" t="str">
        <f>IFERROR(IF($F2675="","",INDEX(リスト!$C:$C,MATCH($F2675,リスト!$B:$B,0))),"")</f>
        <v/>
      </c>
      <c r="T2675" s="2" t="str">
        <f>IFERROR(IF($K2675="","",INDEX(リスト!$F:$F,MATCH($K2675,リスト!$E:$E,0))),"")</f>
        <v/>
      </c>
      <c r="U2675" s="2" t="str">
        <f>IF($B2675="","",RIGHT($G2675*1000+200+COUNTIF($G$2:$G2675,$G2675),9))</f>
        <v/>
      </c>
      <c r="V2675" s="2" t="str">
        <f>IF(OR($B2675="",設定!$I$15="",設定!$I$15="独立"),"",IF($M2675="","　－　",IF($L2675="",IF(設定!$I$15="所・名","　－　・"&amp;$M2675,IF(設定!$I$15="所/名","　－　 / "&amp;$M2675,IF(設定!$I$15="(所)名","(　－　) "&amp;$M2675,IF(設定!$I$15="名・所",$M2675&amp;"・　－　",IF(設定!$I$15="名/所",$M2675&amp;" / 　－　",IF(設定!$I$15="名(所)",$M2675&amp;"(　－　)")))))),IF(設定!$I$15="所・名",INDEX(リスト!$S$2:$S$48,MATCH($L2675,リスト!$R$2:$R$48,0))&amp;"・"&amp;$M2675,IF(設定!$I$15="所/名",INDEX(リスト!$S$2:$S$48,MATCH($L2675,リスト!$R$2:$R$48,0))&amp;" / "&amp;$M2675,IF(設定!$I$15="(所)名","("&amp;INDEX(リスト!$S$2:$S$48,MATCH($L2675,リスト!$R$2:$R$48,0))&amp;") "&amp;$M2675,IF(設定!$I$15="名・所",$M2675&amp;"・"&amp;INDEX(リスト!$S$2:$S$48,MATCH($L2675,リスト!$R$2:$R$48,0)),IF(設定!$I$15="名/所",$M2675&amp;" / "&amp;INDEX(リスト!$S$2:$S$48,MATCH($L2675,リスト!$R$2:$R$48,0)),IF(設定!$I$15="名(所)",$M2675&amp;" ("&amp;INDEX(リスト!$S$2:$S$48,MATCH($L2675,リスト!$R$2:$R$48,0))&amp;")")))))))))</f>
        <v/>
      </c>
    </row>
    <row r="2676" spans="15:22" x14ac:dyDescent="0.4">
      <c r="O2676" s="2" t="str">
        <f>IFERROR(IF($B2676="","",INDEX(所属情報!$E:$E,MATCH($A2676,所属情報!$A:$A,0))),"")</f>
        <v/>
      </c>
      <c r="P2676" s="2" t="str">
        <f t="shared" si="123"/>
        <v/>
      </c>
      <c r="Q2676" s="2" t="str">
        <f t="shared" si="124"/>
        <v/>
      </c>
      <c r="R2676" s="2" t="str">
        <f t="shared" si="125"/>
        <v/>
      </c>
      <c r="S2676" s="2" t="str">
        <f>IFERROR(IF($F2676="","",INDEX(リスト!$C:$C,MATCH($F2676,リスト!$B:$B,0))),"")</f>
        <v/>
      </c>
      <c r="T2676" s="2" t="str">
        <f>IFERROR(IF($K2676="","",INDEX(リスト!$F:$F,MATCH($K2676,リスト!$E:$E,0))),"")</f>
        <v/>
      </c>
      <c r="U2676" s="2" t="str">
        <f>IF($B2676="","",RIGHT($G2676*1000+200+COUNTIF($G$2:$G2676,$G2676),9))</f>
        <v/>
      </c>
      <c r="V2676" s="2" t="str">
        <f>IF(OR($B2676="",設定!$I$15="",設定!$I$15="独立"),"",IF($M2676="","　－　",IF($L2676="",IF(設定!$I$15="所・名","　－　・"&amp;$M2676,IF(設定!$I$15="所/名","　－　 / "&amp;$M2676,IF(設定!$I$15="(所)名","(　－　) "&amp;$M2676,IF(設定!$I$15="名・所",$M2676&amp;"・　－　",IF(設定!$I$15="名/所",$M2676&amp;" / 　－　",IF(設定!$I$15="名(所)",$M2676&amp;"(　－　)")))))),IF(設定!$I$15="所・名",INDEX(リスト!$S$2:$S$48,MATCH($L2676,リスト!$R$2:$R$48,0))&amp;"・"&amp;$M2676,IF(設定!$I$15="所/名",INDEX(リスト!$S$2:$S$48,MATCH($L2676,リスト!$R$2:$R$48,0))&amp;" / "&amp;$M2676,IF(設定!$I$15="(所)名","("&amp;INDEX(リスト!$S$2:$S$48,MATCH($L2676,リスト!$R$2:$R$48,0))&amp;") "&amp;$M2676,IF(設定!$I$15="名・所",$M2676&amp;"・"&amp;INDEX(リスト!$S$2:$S$48,MATCH($L2676,リスト!$R$2:$R$48,0)),IF(設定!$I$15="名/所",$M2676&amp;" / "&amp;INDEX(リスト!$S$2:$S$48,MATCH($L2676,リスト!$R$2:$R$48,0)),IF(設定!$I$15="名(所)",$M2676&amp;" ("&amp;INDEX(リスト!$S$2:$S$48,MATCH($L2676,リスト!$R$2:$R$48,0))&amp;")")))))))))</f>
        <v/>
      </c>
    </row>
    <row r="2677" spans="15:22" x14ac:dyDescent="0.4">
      <c r="O2677" s="2" t="str">
        <f>IFERROR(IF($B2677="","",INDEX(所属情報!$E:$E,MATCH($A2677,所属情報!$A:$A,0))),"")</f>
        <v/>
      </c>
      <c r="P2677" s="2" t="str">
        <f t="shared" si="123"/>
        <v/>
      </c>
      <c r="Q2677" s="2" t="str">
        <f t="shared" si="124"/>
        <v/>
      </c>
      <c r="R2677" s="2" t="str">
        <f t="shared" si="125"/>
        <v/>
      </c>
      <c r="S2677" s="2" t="str">
        <f>IFERROR(IF($F2677="","",INDEX(リスト!$C:$C,MATCH($F2677,リスト!$B:$B,0))),"")</f>
        <v/>
      </c>
      <c r="T2677" s="2" t="str">
        <f>IFERROR(IF($K2677="","",INDEX(リスト!$F:$F,MATCH($K2677,リスト!$E:$E,0))),"")</f>
        <v/>
      </c>
      <c r="U2677" s="2" t="str">
        <f>IF($B2677="","",RIGHT($G2677*1000+200+COUNTIF($G$2:$G2677,$G2677),9))</f>
        <v/>
      </c>
      <c r="V2677" s="2" t="str">
        <f>IF(OR($B2677="",設定!$I$15="",設定!$I$15="独立"),"",IF($M2677="","　－　",IF($L2677="",IF(設定!$I$15="所・名","　－　・"&amp;$M2677,IF(設定!$I$15="所/名","　－　 / "&amp;$M2677,IF(設定!$I$15="(所)名","(　－　) "&amp;$M2677,IF(設定!$I$15="名・所",$M2677&amp;"・　－　",IF(設定!$I$15="名/所",$M2677&amp;" / 　－　",IF(設定!$I$15="名(所)",$M2677&amp;"(　－　)")))))),IF(設定!$I$15="所・名",INDEX(リスト!$S$2:$S$48,MATCH($L2677,リスト!$R$2:$R$48,0))&amp;"・"&amp;$M2677,IF(設定!$I$15="所/名",INDEX(リスト!$S$2:$S$48,MATCH($L2677,リスト!$R$2:$R$48,0))&amp;" / "&amp;$M2677,IF(設定!$I$15="(所)名","("&amp;INDEX(リスト!$S$2:$S$48,MATCH($L2677,リスト!$R$2:$R$48,0))&amp;") "&amp;$M2677,IF(設定!$I$15="名・所",$M2677&amp;"・"&amp;INDEX(リスト!$S$2:$S$48,MATCH($L2677,リスト!$R$2:$R$48,0)),IF(設定!$I$15="名/所",$M2677&amp;" / "&amp;INDEX(リスト!$S$2:$S$48,MATCH($L2677,リスト!$R$2:$R$48,0)),IF(設定!$I$15="名(所)",$M2677&amp;" ("&amp;INDEX(リスト!$S$2:$S$48,MATCH($L2677,リスト!$R$2:$R$48,0))&amp;")")))))))))</f>
        <v/>
      </c>
    </row>
    <row r="2678" spans="15:22" x14ac:dyDescent="0.4">
      <c r="O2678" s="2" t="str">
        <f>IFERROR(IF($B2678="","",INDEX(所属情報!$E:$E,MATCH($A2678,所属情報!$A:$A,0))),"")</f>
        <v/>
      </c>
      <c r="P2678" s="2" t="str">
        <f t="shared" si="123"/>
        <v/>
      </c>
      <c r="Q2678" s="2" t="str">
        <f t="shared" si="124"/>
        <v/>
      </c>
      <c r="R2678" s="2" t="str">
        <f t="shared" si="125"/>
        <v/>
      </c>
      <c r="S2678" s="2" t="str">
        <f>IFERROR(IF($F2678="","",INDEX(リスト!$C:$C,MATCH($F2678,リスト!$B:$B,0))),"")</f>
        <v/>
      </c>
      <c r="T2678" s="2" t="str">
        <f>IFERROR(IF($K2678="","",INDEX(リスト!$F:$F,MATCH($K2678,リスト!$E:$E,0))),"")</f>
        <v/>
      </c>
      <c r="U2678" s="2" t="str">
        <f>IF($B2678="","",RIGHT($G2678*1000+200+COUNTIF($G$2:$G2678,$G2678),9))</f>
        <v/>
      </c>
      <c r="V2678" s="2" t="str">
        <f>IF(OR($B2678="",設定!$I$15="",設定!$I$15="独立"),"",IF($M2678="","　－　",IF($L2678="",IF(設定!$I$15="所・名","　－　・"&amp;$M2678,IF(設定!$I$15="所/名","　－　 / "&amp;$M2678,IF(設定!$I$15="(所)名","(　－　) "&amp;$M2678,IF(設定!$I$15="名・所",$M2678&amp;"・　－　",IF(設定!$I$15="名/所",$M2678&amp;" / 　－　",IF(設定!$I$15="名(所)",$M2678&amp;"(　－　)")))))),IF(設定!$I$15="所・名",INDEX(リスト!$S$2:$S$48,MATCH($L2678,リスト!$R$2:$R$48,0))&amp;"・"&amp;$M2678,IF(設定!$I$15="所/名",INDEX(リスト!$S$2:$S$48,MATCH($L2678,リスト!$R$2:$R$48,0))&amp;" / "&amp;$M2678,IF(設定!$I$15="(所)名","("&amp;INDEX(リスト!$S$2:$S$48,MATCH($L2678,リスト!$R$2:$R$48,0))&amp;") "&amp;$M2678,IF(設定!$I$15="名・所",$M2678&amp;"・"&amp;INDEX(リスト!$S$2:$S$48,MATCH($L2678,リスト!$R$2:$R$48,0)),IF(設定!$I$15="名/所",$M2678&amp;" / "&amp;INDEX(リスト!$S$2:$S$48,MATCH($L2678,リスト!$R$2:$R$48,0)),IF(設定!$I$15="名(所)",$M2678&amp;" ("&amp;INDEX(リスト!$S$2:$S$48,MATCH($L2678,リスト!$R$2:$R$48,0))&amp;")")))))))))</f>
        <v/>
      </c>
    </row>
    <row r="2679" spans="15:22" x14ac:dyDescent="0.4">
      <c r="O2679" s="2" t="str">
        <f>IFERROR(IF($B2679="","",INDEX(所属情報!$E:$E,MATCH($A2679,所属情報!$A:$A,0))),"")</f>
        <v/>
      </c>
      <c r="P2679" s="2" t="str">
        <f t="shared" si="123"/>
        <v/>
      </c>
      <c r="Q2679" s="2" t="str">
        <f t="shared" si="124"/>
        <v/>
      </c>
      <c r="R2679" s="2" t="str">
        <f t="shared" si="125"/>
        <v/>
      </c>
      <c r="S2679" s="2" t="str">
        <f>IFERROR(IF($F2679="","",INDEX(リスト!$C:$C,MATCH($F2679,リスト!$B:$B,0))),"")</f>
        <v/>
      </c>
      <c r="T2679" s="2" t="str">
        <f>IFERROR(IF($K2679="","",INDEX(リスト!$F:$F,MATCH($K2679,リスト!$E:$E,0))),"")</f>
        <v/>
      </c>
      <c r="U2679" s="2" t="str">
        <f>IF($B2679="","",RIGHT($G2679*1000+200+COUNTIF($G$2:$G2679,$G2679),9))</f>
        <v/>
      </c>
      <c r="V2679" s="2" t="str">
        <f>IF(OR($B2679="",設定!$I$15="",設定!$I$15="独立"),"",IF($M2679="","　－　",IF($L2679="",IF(設定!$I$15="所・名","　－　・"&amp;$M2679,IF(設定!$I$15="所/名","　－　 / "&amp;$M2679,IF(設定!$I$15="(所)名","(　－　) "&amp;$M2679,IF(設定!$I$15="名・所",$M2679&amp;"・　－　",IF(設定!$I$15="名/所",$M2679&amp;" / 　－　",IF(設定!$I$15="名(所)",$M2679&amp;"(　－　)")))))),IF(設定!$I$15="所・名",INDEX(リスト!$S$2:$S$48,MATCH($L2679,リスト!$R$2:$R$48,0))&amp;"・"&amp;$M2679,IF(設定!$I$15="所/名",INDEX(リスト!$S$2:$S$48,MATCH($L2679,リスト!$R$2:$R$48,0))&amp;" / "&amp;$M2679,IF(設定!$I$15="(所)名","("&amp;INDEX(リスト!$S$2:$S$48,MATCH($L2679,リスト!$R$2:$R$48,0))&amp;") "&amp;$M2679,IF(設定!$I$15="名・所",$M2679&amp;"・"&amp;INDEX(リスト!$S$2:$S$48,MATCH($L2679,リスト!$R$2:$R$48,0)),IF(設定!$I$15="名/所",$M2679&amp;" / "&amp;INDEX(リスト!$S$2:$S$48,MATCH($L2679,リスト!$R$2:$R$48,0)),IF(設定!$I$15="名(所)",$M2679&amp;" ("&amp;INDEX(リスト!$S$2:$S$48,MATCH($L2679,リスト!$R$2:$R$48,0))&amp;")")))))))))</f>
        <v/>
      </c>
    </row>
    <row r="2680" spans="15:22" x14ac:dyDescent="0.4">
      <c r="O2680" s="2" t="str">
        <f>IFERROR(IF($B2680="","",INDEX(所属情報!$E:$E,MATCH($A2680,所属情報!$A:$A,0))),"")</f>
        <v/>
      </c>
      <c r="P2680" s="2" t="str">
        <f t="shared" si="123"/>
        <v/>
      </c>
      <c r="Q2680" s="2" t="str">
        <f t="shared" si="124"/>
        <v/>
      </c>
      <c r="R2680" s="2" t="str">
        <f t="shared" si="125"/>
        <v/>
      </c>
      <c r="S2680" s="2" t="str">
        <f>IFERROR(IF($F2680="","",INDEX(リスト!$C:$C,MATCH($F2680,リスト!$B:$B,0))),"")</f>
        <v/>
      </c>
      <c r="T2680" s="2" t="str">
        <f>IFERROR(IF($K2680="","",INDEX(リスト!$F:$F,MATCH($K2680,リスト!$E:$E,0))),"")</f>
        <v/>
      </c>
      <c r="U2680" s="2" t="str">
        <f>IF($B2680="","",RIGHT($G2680*1000+200+COUNTIF($G$2:$G2680,$G2680),9))</f>
        <v/>
      </c>
      <c r="V2680" s="2" t="str">
        <f>IF(OR($B2680="",設定!$I$15="",設定!$I$15="独立"),"",IF($M2680="","　－　",IF($L2680="",IF(設定!$I$15="所・名","　－　・"&amp;$M2680,IF(設定!$I$15="所/名","　－　 / "&amp;$M2680,IF(設定!$I$15="(所)名","(　－　) "&amp;$M2680,IF(設定!$I$15="名・所",$M2680&amp;"・　－　",IF(設定!$I$15="名/所",$M2680&amp;" / 　－　",IF(設定!$I$15="名(所)",$M2680&amp;"(　－　)")))))),IF(設定!$I$15="所・名",INDEX(リスト!$S$2:$S$48,MATCH($L2680,リスト!$R$2:$R$48,0))&amp;"・"&amp;$M2680,IF(設定!$I$15="所/名",INDEX(リスト!$S$2:$S$48,MATCH($L2680,リスト!$R$2:$R$48,0))&amp;" / "&amp;$M2680,IF(設定!$I$15="(所)名","("&amp;INDEX(リスト!$S$2:$S$48,MATCH($L2680,リスト!$R$2:$R$48,0))&amp;") "&amp;$M2680,IF(設定!$I$15="名・所",$M2680&amp;"・"&amp;INDEX(リスト!$S$2:$S$48,MATCH($L2680,リスト!$R$2:$R$48,0)),IF(設定!$I$15="名/所",$M2680&amp;" / "&amp;INDEX(リスト!$S$2:$S$48,MATCH($L2680,リスト!$R$2:$R$48,0)),IF(設定!$I$15="名(所)",$M2680&amp;" ("&amp;INDEX(リスト!$S$2:$S$48,MATCH($L2680,リスト!$R$2:$R$48,0))&amp;")")))))))))</f>
        <v/>
      </c>
    </row>
    <row r="2681" spans="15:22" x14ac:dyDescent="0.4">
      <c r="O2681" s="2" t="str">
        <f>IFERROR(IF($B2681="","",INDEX(所属情報!$E:$E,MATCH($A2681,所属情報!$A:$A,0))),"")</f>
        <v/>
      </c>
      <c r="P2681" s="2" t="str">
        <f t="shared" si="123"/>
        <v/>
      </c>
      <c r="Q2681" s="2" t="str">
        <f t="shared" si="124"/>
        <v/>
      </c>
      <c r="R2681" s="2" t="str">
        <f t="shared" si="125"/>
        <v/>
      </c>
      <c r="S2681" s="2" t="str">
        <f>IFERROR(IF($F2681="","",INDEX(リスト!$C:$C,MATCH($F2681,リスト!$B:$B,0))),"")</f>
        <v/>
      </c>
      <c r="T2681" s="2" t="str">
        <f>IFERROR(IF($K2681="","",INDEX(リスト!$F:$F,MATCH($K2681,リスト!$E:$E,0))),"")</f>
        <v/>
      </c>
      <c r="U2681" s="2" t="str">
        <f>IF($B2681="","",RIGHT($G2681*1000+200+COUNTIF($G$2:$G2681,$G2681),9))</f>
        <v/>
      </c>
      <c r="V2681" s="2" t="str">
        <f>IF(OR($B2681="",設定!$I$15="",設定!$I$15="独立"),"",IF($M2681="","　－　",IF($L2681="",IF(設定!$I$15="所・名","　－　・"&amp;$M2681,IF(設定!$I$15="所/名","　－　 / "&amp;$M2681,IF(設定!$I$15="(所)名","(　－　) "&amp;$M2681,IF(設定!$I$15="名・所",$M2681&amp;"・　－　",IF(設定!$I$15="名/所",$M2681&amp;" / 　－　",IF(設定!$I$15="名(所)",$M2681&amp;"(　－　)")))))),IF(設定!$I$15="所・名",INDEX(リスト!$S$2:$S$48,MATCH($L2681,リスト!$R$2:$R$48,0))&amp;"・"&amp;$M2681,IF(設定!$I$15="所/名",INDEX(リスト!$S$2:$S$48,MATCH($L2681,リスト!$R$2:$R$48,0))&amp;" / "&amp;$M2681,IF(設定!$I$15="(所)名","("&amp;INDEX(リスト!$S$2:$S$48,MATCH($L2681,リスト!$R$2:$R$48,0))&amp;") "&amp;$M2681,IF(設定!$I$15="名・所",$M2681&amp;"・"&amp;INDEX(リスト!$S$2:$S$48,MATCH($L2681,リスト!$R$2:$R$48,0)),IF(設定!$I$15="名/所",$M2681&amp;" / "&amp;INDEX(リスト!$S$2:$S$48,MATCH($L2681,リスト!$R$2:$R$48,0)),IF(設定!$I$15="名(所)",$M2681&amp;" ("&amp;INDEX(リスト!$S$2:$S$48,MATCH($L2681,リスト!$R$2:$R$48,0))&amp;")")))))))))</f>
        <v/>
      </c>
    </row>
    <row r="2682" spans="15:22" x14ac:dyDescent="0.4">
      <c r="O2682" s="2" t="str">
        <f>IFERROR(IF($B2682="","",INDEX(所属情報!$E:$E,MATCH($A2682,所属情報!$A:$A,0))),"")</f>
        <v/>
      </c>
      <c r="P2682" s="2" t="str">
        <f t="shared" si="123"/>
        <v/>
      </c>
      <c r="Q2682" s="2" t="str">
        <f t="shared" si="124"/>
        <v/>
      </c>
      <c r="R2682" s="2" t="str">
        <f t="shared" si="125"/>
        <v/>
      </c>
      <c r="S2682" s="2" t="str">
        <f>IFERROR(IF($F2682="","",INDEX(リスト!$C:$C,MATCH($F2682,リスト!$B:$B,0))),"")</f>
        <v/>
      </c>
      <c r="T2682" s="2" t="str">
        <f>IFERROR(IF($K2682="","",INDEX(リスト!$F:$F,MATCH($K2682,リスト!$E:$E,0))),"")</f>
        <v/>
      </c>
      <c r="U2682" s="2" t="str">
        <f>IF($B2682="","",RIGHT($G2682*1000+200+COUNTIF($G$2:$G2682,$G2682),9))</f>
        <v/>
      </c>
      <c r="V2682" s="2" t="str">
        <f>IF(OR($B2682="",設定!$I$15="",設定!$I$15="独立"),"",IF($M2682="","　－　",IF($L2682="",IF(設定!$I$15="所・名","　－　・"&amp;$M2682,IF(設定!$I$15="所/名","　－　 / "&amp;$M2682,IF(設定!$I$15="(所)名","(　－　) "&amp;$M2682,IF(設定!$I$15="名・所",$M2682&amp;"・　－　",IF(設定!$I$15="名/所",$M2682&amp;" / 　－　",IF(設定!$I$15="名(所)",$M2682&amp;"(　－　)")))))),IF(設定!$I$15="所・名",INDEX(リスト!$S$2:$S$48,MATCH($L2682,リスト!$R$2:$R$48,0))&amp;"・"&amp;$M2682,IF(設定!$I$15="所/名",INDEX(リスト!$S$2:$S$48,MATCH($L2682,リスト!$R$2:$R$48,0))&amp;" / "&amp;$M2682,IF(設定!$I$15="(所)名","("&amp;INDEX(リスト!$S$2:$S$48,MATCH($L2682,リスト!$R$2:$R$48,0))&amp;") "&amp;$M2682,IF(設定!$I$15="名・所",$M2682&amp;"・"&amp;INDEX(リスト!$S$2:$S$48,MATCH($L2682,リスト!$R$2:$R$48,0)),IF(設定!$I$15="名/所",$M2682&amp;" / "&amp;INDEX(リスト!$S$2:$S$48,MATCH($L2682,リスト!$R$2:$R$48,0)),IF(設定!$I$15="名(所)",$M2682&amp;" ("&amp;INDEX(リスト!$S$2:$S$48,MATCH($L2682,リスト!$R$2:$R$48,0))&amp;")")))))))))</f>
        <v/>
      </c>
    </row>
    <row r="2683" spans="15:22" x14ac:dyDescent="0.4">
      <c r="O2683" s="2" t="str">
        <f>IFERROR(IF($B2683="","",INDEX(所属情報!$E:$E,MATCH($A2683,所属情報!$A:$A,0))),"")</f>
        <v/>
      </c>
      <c r="P2683" s="2" t="str">
        <f t="shared" si="123"/>
        <v/>
      </c>
      <c r="Q2683" s="2" t="str">
        <f t="shared" si="124"/>
        <v/>
      </c>
      <c r="R2683" s="2" t="str">
        <f t="shared" si="125"/>
        <v/>
      </c>
      <c r="S2683" s="2" t="str">
        <f>IFERROR(IF($F2683="","",INDEX(リスト!$C:$C,MATCH($F2683,リスト!$B:$B,0))),"")</f>
        <v/>
      </c>
      <c r="T2683" s="2" t="str">
        <f>IFERROR(IF($K2683="","",INDEX(リスト!$F:$F,MATCH($K2683,リスト!$E:$E,0))),"")</f>
        <v/>
      </c>
      <c r="U2683" s="2" t="str">
        <f>IF($B2683="","",RIGHT($G2683*1000+200+COUNTIF($G$2:$G2683,$G2683),9))</f>
        <v/>
      </c>
      <c r="V2683" s="2" t="str">
        <f>IF(OR($B2683="",設定!$I$15="",設定!$I$15="独立"),"",IF($M2683="","　－　",IF($L2683="",IF(設定!$I$15="所・名","　－　・"&amp;$M2683,IF(設定!$I$15="所/名","　－　 / "&amp;$M2683,IF(設定!$I$15="(所)名","(　－　) "&amp;$M2683,IF(設定!$I$15="名・所",$M2683&amp;"・　－　",IF(設定!$I$15="名/所",$M2683&amp;" / 　－　",IF(設定!$I$15="名(所)",$M2683&amp;"(　－　)")))))),IF(設定!$I$15="所・名",INDEX(リスト!$S$2:$S$48,MATCH($L2683,リスト!$R$2:$R$48,0))&amp;"・"&amp;$M2683,IF(設定!$I$15="所/名",INDEX(リスト!$S$2:$S$48,MATCH($L2683,リスト!$R$2:$R$48,0))&amp;" / "&amp;$M2683,IF(設定!$I$15="(所)名","("&amp;INDEX(リスト!$S$2:$S$48,MATCH($L2683,リスト!$R$2:$R$48,0))&amp;") "&amp;$M2683,IF(設定!$I$15="名・所",$M2683&amp;"・"&amp;INDEX(リスト!$S$2:$S$48,MATCH($L2683,リスト!$R$2:$R$48,0)),IF(設定!$I$15="名/所",$M2683&amp;" / "&amp;INDEX(リスト!$S$2:$S$48,MATCH($L2683,リスト!$R$2:$R$48,0)),IF(設定!$I$15="名(所)",$M2683&amp;" ("&amp;INDEX(リスト!$S$2:$S$48,MATCH($L2683,リスト!$R$2:$R$48,0))&amp;")")))))))))</f>
        <v/>
      </c>
    </row>
    <row r="2684" spans="15:22" x14ac:dyDescent="0.4">
      <c r="O2684" s="2" t="str">
        <f>IFERROR(IF($B2684="","",INDEX(所属情報!$E:$E,MATCH($A2684,所属情報!$A:$A,0))),"")</f>
        <v/>
      </c>
      <c r="P2684" s="2" t="str">
        <f t="shared" si="123"/>
        <v/>
      </c>
      <c r="Q2684" s="2" t="str">
        <f t="shared" si="124"/>
        <v/>
      </c>
      <c r="R2684" s="2" t="str">
        <f t="shared" si="125"/>
        <v/>
      </c>
      <c r="S2684" s="2" t="str">
        <f>IFERROR(IF($F2684="","",INDEX(リスト!$C:$C,MATCH($F2684,リスト!$B:$B,0))),"")</f>
        <v/>
      </c>
      <c r="T2684" s="2" t="str">
        <f>IFERROR(IF($K2684="","",INDEX(リスト!$F:$F,MATCH($K2684,リスト!$E:$E,0))),"")</f>
        <v/>
      </c>
      <c r="U2684" s="2" t="str">
        <f>IF($B2684="","",RIGHT($G2684*1000+200+COUNTIF($G$2:$G2684,$G2684),9))</f>
        <v/>
      </c>
      <c r="V2684" s="2" t="str">
        <f>IF(OR($B2684="",設定!$I$15="",設定!$I$15="独立"),"",IF($M2684="","　－　",IF($L2684="",IF(設定!$I$15="所・名","　－　・"&amp;$M2684,IF(設定!$I$15="所/名","　－　 / "&amp;$M2684,IF(設定!$I$15="(所)名","(　－　) "&amp;$M2684,IF(設定!$I$15="名・所",$M2684&amp;"・　－　",IF(設定!$I$15="名/所",$M2684&amp;" / 　－　",IF(設定!$I$15="名(所)",$M2684&amp;"(　－　)")))))),IF(設定!$I$15="所・名",INDEX(リスト!$S$2:$S$48,MATCH($L2684,リスト!$R$2:$R$48,0))&amp;"・"&amp;$M2684,IF(設定!$I$15="所/名",INDEX(リスト!$S$2:$S$48,MATCH($L2684,リスト!$R$2:$R$48,0))&amp;" / "&amp;$M2684,IF(設定!$I$15="(所)名","("&amp;INDEX(リスト!$S$2:$S$48,MATCH($L2684,リスト!$R$2:$R$48,0))&amp;") "&amp;$M2684,IF(設定!$I$15="名・所",$M2684&amp;"・"&amp;INDEX(リスト!$S$2:$S$48,MATCH($L2684,リスト!$R$2:$R$48,0)),IF(設定!$I$15="名/所",$M2684&amp;" / "&amp;INDEX(リスト!$S$2:$S$48,MATCH($L2684,リスト!$R$2:$R$48,0)),IF(設定!$I$15="名(所)",$M2684&amp;" ("&amp;INDEX(リスト!$S$2:$S$48,MATCH($L2684,リスト!$R$2:$R$48,0))&amp;")")))))))))</f>
        <v/>
      </c>
    </row>
    <row r="2685" spans="15:22" x14ac:dyDescent="0.4">
      <c r="O2685" s="2" t="str">
        <f>IFERROR(IF($B2685="","",INDEX(所属情報!$E:$E,MATCH($A2685,所属情報!$A:$A,0))),"")</f>
        <v/>
      </c>
      <c r="P2685" s="2" t="str">
        <f t="shared" si="123"/>
        <v/>
      </c>
      <c r="Q2685" s="2" t="str">
        <f t="shared" si="124"/>
        <v/>
      </c>
      <c r="R2685" s="2" t="str">
        <f t="shared" si="125"/>
        <v/>
      </c>
      <c r="S2685" s="2" t="str">
        <f>IFERROR(IF($F2685="","",INDEX(リスト!$C:$C,MATCH($F2685,リスト!$B:$B,0))),"")</f>
        <v/>
      </c>
      <c r="T2685" s="2" t="str">
        <f>IFERROR(IF($K2685="","",INDEX(リスト!$F:$F,MATCH($K2685,リスト!$E:$E,0))),"")</f>
        <v/>
      </c>
      <c r="U2685" s="2" t="str">
        <f>IF($B2685="","",RIGHT($G2685*1000+200+COUNTIF($G$2:$G2685,$G2685),9))</f>
        <v/>
      </c>
      <c r="V2685" s="2" t="str">
        <f>IF(OR($B2685="",設定!$I$15="",設定!$I$15="独立"),"",IF($M2685="","　－　",IF($L2685="",IF(設定!$I$15="所・名","　－　・"&amp;$M2685,IF(設定!$I$15="所/名","　－　 / "&amp;$M2685,IF(設定!$I$15="(所)名","(　－　) "&amp;$M2685,IF(設定!$I$15="名・所",$M2685&amp;"・　－　",IF(設定!$I$15="名/所",$M2685&amp;" / 　－　",IF(設定!$I$15="名(所)",$M2685&amp;"(　－　)")))))),IF(設定!$I$15="所・名",INDEX(リスト!$S$2:$S$48,MATCH($L2685,リスト!$R$2:$R$48,0))&amp;"・"&amp;$M2685,IF(設定!$I$15="所/名",INDEX(リスト!$S$2:$S$48,MATCH($L2685,リスト!$R$2:$R$48,0))&amp;" / "&amp;$M2685,IF(設定!$I$15="(所)名","("&amp;INDEX(リスト!$S$2:$S$48,MATCH($L2685,リスト!$R$2:$R$48,0))&amp;") "&amp;$M2685,IF(設定!$I$15="名・所",$M2685&amp;"・"&amp;INDEX(リスト!$S$2:$S$48,MATCH($L2685,リスト!$R$2:$R$48,0)),IF(設定!$I$15="名/所",$M2685&amp;" / "&amp;INDEX(リスト!$S$2:$S$48,MATCH($L2685,リスト!$R$2:$R$48,0)),IF(設定!$I$15="名(所)",$M2685&amp;" ("&amp;INDEX(リスト!$S$2:$S$48,MATCH($L2685,リスト!$R$2:$R$48,0))&amp;")")))))))))</f>
        <v/>
      </c>
    </row>
    <row r="2686" spans="15:22" x14ac:dyDescent="0.4">
      <c r="O2686" s="2" t="str">
        <f>IFERROR(IF($B2686="","",INDEX(所属情報!$E:$E,MATCH($A2686,所属情報!$A:$A,0))),"")</f>
        <v/>
      </c>
      <c r="P2686" s="2" t="str">
        <f t="shared" si="123"/>
        <v/>
      </c>
      <c r="Q2686" s="2" t="str">
        <f t="shared" si="124"/>
        <v/>
      </c>
      <c r="R2686" s="2" t="str">
        <f t="shared" si="125"/>
        <v/>
      </c>
      <c r="S2686" s="2" t="str">
        <f>IFERROR(IF($F2686="","",INDEX(リスト!$C:$C,MATCH($F2686,リスト!$B:$B,0))),"")</f>
        <v/>
      </c>
      <c r="T2686" s="2" t="str">
        <f>IFERROR(IF($K2686="","",INDEX(リスト!$F:$F,MATCH($K2686,リスト!$E:$E,0))),"")</f>
        <v/>
      </c>
      <c r="U2686" s="2" t="str">
        <f>IF($B2686="","",RIGHT($G2686*1000+200+COUNTIF($G$2:$G2686,$G2686),9))</f>
        <v/>
      </c>
      <c r="V2686" s="2" t="str">
        <f>IF(OR($B2686="",設定!$I$15="",設定!$I$15="独立"),"",IF($M2686="","　－　",IF($L2686="",IF(設定!$I$15="所・名","　－　・"&amp;$M2686,IF(設定!$I$15="所/名","　－　 / "&amp;$M2686,IF(設定!$I$15="(所)名","(　－　) "&amp;$M2686,IF(設定!$I$15="名・所",$M2686&amp;"・　－　",IF(設定!$I$15="名/所",$M2686&amp;" / 　－　",IF(設定!$I$15="名(所)",$M2686&amp;"(　－　)")))))),IF(設定!$I$15="所・名",INDEX(リスト!$S$2:$S$48,MATCH($L2686,リスト!$R$2:$R$48,0))&amp;"・"&amp;$M2686,IF(設定!$I$15="所/名",INDEX(リスト!$S$2:$S$48,MATCH($L2686,リスト!$R$2:$R$48,0))&amp;" / "&amp;$M2686,IF(設定!$I$15="(所)名","("&amp;INDEX(リスト!$S$2:$S$48,MATCH($L2686,リスト!$R$2:$R$48,0))&amp;") "&amp;$M2686,IF(設定!$I$15="名・所",$M2686&amp;"・"&amp;INDEX(リスト!$S$2:$S$48,MATCH($L2686,リスト!$R$2:$R$48,0)),IF(設定!$I$15="名/所",$M2686&amp;" / "&amp;INDEX(リスト!$S$2:$S$48,MATCH($L2686,リスト!$R$2:$R$48,0)),IF(設定!$I$15="名(所)",$M2686&amp;" ("&amp;INDEX(リスト!$S$2:$S$48,MATCH($L2686,リスト!$R$2:$R$48,0))&amp;")")))))))))</f>
        <v/>
      </c>
    </row>
    <row r="2687" spans="15:22" x14ac:dyDescent="0.4">
      <c r="O2687" s="2" t="str">
        <f>IFERROR(IF($B2687="","",INDEX(所属情報!$E:$E,MATCH($A2687,所属情報!$A:$A,0))),"")</f>
        <v/>
      </c>
      <c r="P2687" s="2" t="str">
        <f t="shared" si="123"/>
        <v/>
      </c>
      <c r="Q2687" s="2" t="str">
        <f t="shared" si="124"/>
        <v/>
      </c>
      <c r="R2687" s="2" t="str">
        <f t="shared" si="125"/>
        <v/>
      </c>
      <c r="S2687" s="2" t="str">
        <f>IFERROR(IF($F2687="","",INDEX(リスト!$C:$C,MATCH($F2687,リスト!$B:$B,0))),"")</f>
        <v/>
      </c>
      <c r="T2687" s="2" t="str">
        <f>IFERROR(IF($K2687="","",INDEX(リスト!$F:$F,MATCH($K2687,リスト!$E:$E,0))),"")</f>
        <v/>
      </c>
      <c r="U2687" s="2" t="str">
        <f>IF($B2687="","",RIGHT($G2687*1000+200+COUNTIF($G$2:$G2687,$G2687),9))</f>
        <v/>
      </c>
      <c r="V2687" s="2" t="str">
        <f>IF(OR($B2687="",設定!$I$15="",設定!$I$15="独立"),"",IF($M2687="","　－　",IF($L2687="",IF(設定!$I$15="所・名","　－　・"&amp;$M2687,IF(設定!$I$15="所/名","　－　 / "&amp;$M2687,IF(設定!$I$15="(所)名","(　－　) "&amp;$M2687,IF(設定!$I$15="名・所",$M2687&amp;"・　－　",IF(設定!$I$15="名/所",$M2687&amp;" / 　－　",IF(設定!$I$15="名(所)",$M2687&amp;"(　－　)")))))),IF(設定!$I$15="所・名",INDEX(リスト!$S$2:$S$48,MATCH($L2687,リスト!$R$2:$R$48,0))&amp;"・"&amp;$M2687,IF(設定!$I$15="所/名",INDEX(リスト!$S$2:$S$48,MATCH($L2687,リスト!$R$2:$R$48,0))&amp;" / "&amp;$M2687,IF(設定!$I$15="(所)名","("&amp;INDEX(リスト!$S$2:$S$48,MATCH($L2687,リスト!$R$2:$R$48,0))&amp;") "&amp;$M2687,IF(設定!$I$15="名・所",$M2687&amp;"・"&amp;INDEX(リスト!$S$2:$S$48,MATCH($L2687,リスト!$R$2:$R$48,0)),IF(設定!$I$15="名/所",$M2687&amp;" / "&amp;INDEX(リスト!$S$2:$S$48,MATCH($L2687,リスト!$R$2:$R$48,0)),IF(設定!$I$15="名(所)",$M2687&amp;" ("&amp;INDEX(リスト!$S$2:$S$48,MATCH($L2687,リスト!$R$2:$R$48,0))&amp;")")))))))))</f>
        <v/>
      </c>
    </row>
    <row r="2688" spans="15:22" x14ac:dyDescent="0.4">
      <c r="O2688" s="2" t="str">
        <f>IFERROR(IF($B2688="","",INDEX(所属情報!$E:$E,MATCH($A2688,所属情報!$A:$A,0))),"")</f>
        <v/>
      </c>
      <c r="P2688" s="2" t="str">
        <f t="shared" si="123"/>
        <v/>
      </c>
      <c r="Q2688" s="2" t="str">
        <f t="shared" si="124"/>
        <v/>
      </c>
      <c r="R2688" s="2" t="str">
        <f t="shared" si="125"/>
        <v/>
      </c>
      <c r="S2688" s="2" t="str">
        <f>IFERROR(IF($F2688="","",INDEX(リスト!$C:$C,MATCH($F2688,リスト!$B:$B,0))),"")</f>
        <v/>
      </c>
      <c r="T2688" s="2" t="str">
        <f>IFERROR(IF($K2688="","",INDEX(リスト!$F:$F,MATCH($K2688,リスト!$E:$E,0))),"")</f>
        <v/>
      </c>
      <c r="U2688" s="2" t="str">
        <f>IF($B2688="","",RIGHT($G2688*1000+200+COUNTIF($G$2:$G2688,$G2688),9))</f>
        <v/>
      </c>
      <c r="V2688" s="2" t="str">
        <f>IF(OR($B2688="",設定!$I$15="",設定!$I$15="独立"),"",IF($M2688="","　－　",IF($L2688="",IF(設定!$I$15="所・名","　－　・"&amp;$M2688,IF(設定!$I$15="所/名","　－　 / "&amp;$M2688,IF(設定!$I$15="(所)名","(　－　) "&amp;$M2688,IF(設定!$I$15="名・所",$M2688&amp;"・　－　",IF(設定!$I$15="名/所",$M2688&amp;" / 　－　",IF(設定!$I$15="名(所)",$M2688&amp;"(　－　)")))))),IF(設定!$I$15="所・名",INDEX(リスト!$S$2:$S$48,MATCH($L2688,リスト!$R$2:$R$48,0))&amp;"・"&amp;$M2688,IF(設定!$I$15="所/名",INDEX(リスト!$S$2:$S$48,MATCH($L2688,リスト!$R$2:$R$48,0))&amp;" / "&amp;$M2688,IF(設定!$I$15="(所)名","("&amp;INDEX(リスト!$S$2:$S$48,MATCH($L2688,リスト!$R$2:$R$48,0))&amp;") "&amp;$M2688,IF(設定!$I$15="名・所",$M2688&amp;"・"&amp;INDEX(リスト!$S$2:$S$48,MATCH($L2688,リスト!$R$2:$R$48,0)),IF(設定!$I$15="名/所",$M2688&amp;" / "&amp;INDEX(リスト!$S$2:$S$48,MATCH($L2688,リスト!$R$2:$R$48,0)),IF(設定!$I$15="名(所)",$M2688&amp;" ("&amp;INDEX(リスト!$S$2:$S$48,MATCH($L2688,リスト!$R$2:$R$48,0))&amp;")")))))))))</f>
        <v/>
      </c>
    </row>
    <row r="2689" spans="15:22" x14ac:dyDescent="0.4">
      <c r="O2689" s="2" t="str">
        <f>IFERROR(IF($B2689="","",INDEX(所属情報!$E:$E,MATCH($A2689,所属情報!$A:$A,0))),"")</f>
        <v/>
      </c>
      <c r="P2689" s="2" t="str">
        <f t="shared" si="123"/>
        <v/>
      </c>
      <c r="Q2689" s="2" t="str">
        <f t="shared" si="124"/>
        <v/>
      </c>
      <c r="R2689" s="2" t="str">
        <f t="shared" si="125"/>
        <v/>
      </c>
      <c r="S2689" s="2" t="str">
        <f>IFERROR(IF($F2689="","",INDEX(リスト!$C:$C,MATCH($F2689,リスト!$B:$B,0))),"")</f>
        <v/>
      </c>
      <c r="T2689" s="2" t="str">
        <f>IFERROR(IF($K2689="","",INDEX(リスト!$F:$F,MATCH($K2689,リスト!$E:$E,0))),"")</f>
        <v/>
      </c>
      <c r="U2689" s="2" t="str">
        <f>IF($B2689="","",RIGHT($G2689*1000+200+COUNTIF($G$2:$G2689,$G2689),9))</f>
        <v/>
      </c>
      <c r="V2689" s="2" t="str">
        <f>IF(OR($B2689="",設定!$I$15="",設定!$I$15="独立"),"",IF($M2689="","　－　",IF($L2689="",IF(設定!$I$15="所・名","　－　・"&amp;$M2689,IF(設定!$I$15="所/名","　－　 / "&amp;$M2689,IF(設定!$I$15="(所)名","(　－　) "&amp;$M2689,IF(設定!$I$15="名・所",$M2689&amp;"・　－　",IF(設定!$I$15="名/所",$M2689&amp;" / 　－　",IF(設定!$I$15="名(所)",$M2689&amp;"(　－　)")))))),IF(設定!$I$15="所・名",INDEX(リスト!$S$2:$S$48,MATCH($L2689,リスト!$R$2:$R$48,0))&amp;"・"&amp;$M2689,IF(設定!$I$15="所/名",INDEX(リスト!$S$2:$S$48,MATCH($L2689,リスト!$R$2:$R$48,0))&amp;" / "&amp;$M2689,IF(設定!$I$15="(所)名","("&amp;INDEX(リスト!$S$2:$S$48,MATCH($L2689,リスト!$R$2:$R$48,0))&amp;") "&amp;$M2689,IF(設定!$I$15="名・所",$M2689&amp;"・"&amp;INDEX(リスト!$S$2:$S$48,MATCH($L2689,リスト!$R$2:$R$48,0)),IF(設定!$I$15="名/所",$M2689&amp;" / "&amp;INDEX(リスト!$S$2:$S$48,MATCH($L2689,リスト!$R$2:$R$48,0)),IF(設定!$I$15="名(所)",$M2689&amp;" ("&amp;INDEX(リスト!$S$2:$S$48,MATCH($L2689,リスト!$R$2:$R$48,0))&amp;")")))))))))</f>
        <v/>
      </c>
    </row>
    <row r="2690" spans="15:22" x14ac:dyDescent="0.4">
      <c r="O2690" s="2" t="str">
        <f>IFERROR(IF($B2690="","",INDEX(所属情報!$E:$E,MATCH($A2690,所属情報!$A:$A,0))),"")</f>
        <v/>
      </c>
      <c r="P2690" s="2" t="str">
        <f t="shared" si="123"/>
        <v/>
      </c>
      <c r="Q2690" s="2" t="str">
        <f t="shared" si="124"/>
        <v/>
      </c>
      <c r="R2690" s="2" t="str">
        <f t="shared" si="125"/>
        <v/>
      </c>
      <c r="S2690" s="2" t="str">
        <f>IFERROR(IF($F2690="","",INDEX(リスト!$C:$C,MATCH($F2690,リスト!$B:$B,0))),"")</f>
        <v/>
      </c>
      <c r="T2690" s="2" t="str">
        <f>IFERROR(IF($K2690="","",INDEX(リスト!$F:$F,MATCH($K2690,リスト!$E:$E,0))),"")</f>
        <v/>
      </c>
      <c r="U2690" s="2" t="str">
        <f>IF($B2690="","",RIGHT($G2690*1000+200+COUNTIF($G$2:$G2690,$G2690),9))</f>
        <v/>
      </c>
      <c r="V2690" s="2" t="str">
        <f>IF(OR($B2690="",設定!$I$15="",設定!$I$15="独立"),"",IF($M2690="","　－　",IF($L2690="",IF(設定!$I$15="所・名","　－　・"&amp;$M2690,IF(設定!$I$15="所/名","　－　 / "&amp;$M2690,IF(設定!$I$15="(所)名","(　－　) "&amp;$M2690,IF(設定!$I$15="名・所",$M2690&amp;"・　－　",IF(設定!$I$15="名/所",$M2690&amp;" / 　－　",IF(設定!$I$15="名(所)",$M2690&amp;"(　－　)")))))),IF(設定!$I$15="所・名",INDEX(リスト!$S$2:$S$48,MATCH($L2690,リスト!$R$2:$R$48,0))&amp;"・"&amp;$M2690,IF(設定!$I$15="所/名",INDEX(リスト!$S$2:$S$48,MATCH($L2690,リスト!$R$2:$R$48,0))&amp;" / "&amp;$M2690,IF(設定!$I$15="(所)名","("&amp;INDEX(リスト!$S$2:$S$48,MATCH($L2690,リスト!$R$2:$R$48,0))&amp;") "&amp;$M2690,IF(設定!$I$15="名・所",$M2690&amp;"・"&amp;INDEX(リスト!$S$2:$S$48,MATCH($L2690,リスト!$R$2:$R$48,0)),IF(設定!$I$15="名/所",$M2690&amp;" / "&amp;INDEX(リスト!$S$2:$S$48,MATCH($L2690,リスト!$R$2:$R$48,0)),IF(設定!$I$15="名(所)",$M2690&amp;" ("&amp;INDEX(リスト!$S$2:$S$48,MATCH($L2690,リスト!$R$2:$R$48,0))&amp;")")))))))))</f>
        <v/>
      </c>
    </row>
    <row r="2691" spans="15:22" x14ac:dyDescent="0.4">
      <c r="O2691" s="2" t="str">
        <f>IFERROR(IF($B2691="","",INDEX(所属情報!$E:$E,MATCH($A2691,所属情報!$A:$A,0))),"")</f>
        <v/>
      </c>
      <c r="P2691" s="2" t="str">
        <f t="shared" ref="P2691:P2754" si="126">IF($C2691="","",IF($E2691="",$C2691,$C2691&amp;" ("&amp;$E2691&amp;")"))</f>
        <v/>
      </c>
      <c r="Q2691" s="2" t="str">
        <f t="shared" ref="Q2691:Q2754" si="127">IF($D2691="","",ASC($D2691))</f>
        <v/>
      </c>
      <c r="R2691" s="2" t="str">
        <f t="shared" ref="R2691:R2754" si="128">IF($I2691="","",UPPER($I2691)&amp;" "&amp;UPPER(LEFT($J2691,1))&amp;LOWER(RIGHT($J2691,LEN($J2691)-1))&amp;" ("&amp;MID($G2691,3,2)&amp;")")</f>
        <v/>
      </c>
      <c r="S2691" s="2" t="str">
        <f>IFERROR(IF($F2691="","",INDEX(リスト!$C:$C,MATCH($F2691,リスト!$B:$B,0))),"")</f>
        <v/>
      </c>
      <c r="T2691" s="2" t="str">
        <f>IFERROR(IF($K2691="","",INDEX(リスト!$F:$F,MATCH($K2691,リスト!$E:$E,0))),"")</f>
        <v/>
      </c>
      <c r="U2691" s="2" t="str">
        <f>IF($B2691="","",RIGHT($G2691*1000+200+COUNTIF($G$2:$G2691,$G2691),9))</f>
        <v/>
      </c>
      <c r="V2691" s="2" t="str">
        <f>IF(OR($B2691="",設定!$I$15="",設定!$I$15="独立"),"",IF($M2691="","　－　",IF($L2691="",IF(設定!$I$15="所・名","　－　・"&amp;$M2691,IF(設定!$I$15="所/名","　－　 / "&amp;$M2691,IF(設定!$I$15="(所)名","(　－　) "&amp;$M2691,IF(設定!$I$15="名・所",$M2691&amp;"・　－　",IF(設定!$I$15="名/所",$M2691&amp;" / 　－　",IF(設定!$I$15="名(所)",$M2691&amp;"(　－　)")))))),IF(設定!$I$15="所・名",INDEX(リスト!$S$2:$S$48,MATCH($L2691,リスト!$R$2:$R$48,0))&amp;"・"&amp;$M2691,IF(設定!$I$15="所/名",INDEX(リスト!$S$2:$S$48,MATCH($L2691,リスト!$R$2:$R$48,0))&amp;" / "&amp;$M2691,IF(設定!$I$15="(所)名","("&amp;INDEX(リスト!$S$2:$S$48,MATCH($L2691,リスト!$R$2:$R$48,0))&amp;") "&amp;$M2691,IF(設定!$I$15="名・所",$M2691&amp;"・"&amp;INDEX(リスト!$S$2:$S$48,MATCH($L2691,リスト!$R$2:$R$48,0)),IF(設定!$I$15="名/所",$M2691&amp;" / "&amp;INDEX(リスト!$S$2:$S$48,MATCH($L2691,リスト!$R$2:$R$48,0)),IF(設定!$I$15="名(所)",$M2691&amp;" ("&amp;INDEX(リスト!$S$2:$S$48,MATCH($L2691,リスト!$R$2:$R$48,0))&amp;")")))))))))</f>
        <v/>
      </c>
    </row>
    <row r="2692" spans="15:22" x14ac:dyDescent="0.4">
      <c r="O2692" s="2" t="str">
        <f>IFERROR(IF($B2692="","",INDEX(所属情報!$E:$E,MATCH($A2692,所属情報!$A:$A,0))),"")</f>
        <v/>
      </c>
      <c r="P2692" s="2" t="str">
        <f t="shared" si="126"/>
        <v/>
      </c>
      <c r="Q2692" s="2" t="str">
        <f t="shared" si="127"/>
        <v/>
      </c>
      <c r="R2692" s="2" t="str">
        <f t="shared" si="128"/>
        <v/>
      </c>
      <c r="S2692" s="2" t="str">
        <f>IFERROR(IF($F2692="","",INDEX(リスト!$C:$C,MATCH($F2692,リスト!$B:$B,0))),"")</f>
        <v/>
      </c>
      <c r="T2692" s="2" t="str">
        <f>IFERROR(IF($K2692="","",INDEX(リスト!$F:$F,MATCH($K2692,リスト!$E:$E,0))),"")</f>
        <v/>
      </c>
      <c r="U2692" s="2" t="str">
        <f>IF($B2692="","",RIGHT($G2692*1000+200+COUNTIF($G$2:$G2692,$G2692),9))</f>
        <v/>
      </c>
      <c r="V2692" s="2" t="str">
        <f>IF(OR($B2692="",設定!$I$15="",設定!$I$15="独立"),"",IF($M2692="","　－　",IF($L2692="",IF(設定!$I$15="所・名","　－　・"&amp;$M2692,IF(設定!$I$15="所/名","　－　 / "&amp;$M2692,IF(設定!$I$15="(所)名","(　－　) "&amp;$M2692,IF(設定!$I$15="名・所",$M2692&amp;"・　－　",IF(設定!$I$15="名/所",$M2692&amp;" / 　－　",IF(設定!$I$15="名(所)",$M2692&amp;"(　－　)")))))),IF(設定!$I$15="所・名",INDEX(リスト!$S$2:$S$48,MATCH($L2692,リスト!$R$2:$R$48,0))&amp;"・"&amp;$M2692,IF(設定!$I$15="所/名",INDEX(リスト!$S$2:$S$48,MATCH($L2692,リスト!$R$2:$R$48,0))&amp;" / "&amp;$M2692,IF(設定!$I$15="(所)名","("&amp;INDEX(リスト!$S$2:$S$48,MATCH($L2692,リスト!$R$2:$R$48,0))&amp;") "&amp;$M2692,IF(設定!$I$15="名・所",$M2692&amp;"・"&amp;INDEX(リスト!$S$2:$S$48,MATCH($L2692,リスト!$R$2:$R$48,0)),IF(設定!$I$15="名/所",$M2692&amp;" / "&amp;INDEX(リスト!$S$2:$S$48,MATCH($L2692,リスト!$R$2:$R$48,0)),IF(設定!$I$15="名(所)",$M2692&amp;" ("&amp;INDEX(リスト!$S$2:$S$48,MATCH($L2692,リスト!$R$2:$R$48,0))&amp;")")))))))))</f>
        <v/>
      </c>
    </row>
    <row r="2693" spans="15:22" x14ac:dyDescent="0.4">
      <c r="O2693" s="2" t="str">
        <f>IFERROR(IF($B2693="","",INDEX(所属情報!$E:$E,MATCH($A2693,所属情報!$A:$A,0))),"")</f>
        <v/>
      </c>
      <c r="P2693" s="2" t="str">
        <f t="shared" si="126"/>
        <v/>
      </c>
      <c r="Q2693" s="2" t="str">
        <f t="shared" si="127"/>
        <v/>
      </c>
      <c r="R2693" s="2" t="str">
        <f t="shared" si="128"/>
        <v/>
      </c>
      <c r="S2693" s="2" t="str">
        <f>IFERROR(IF($F2693="","",INDEX(リスト!$C:$C,MATCH($F2693,リスト!$B:$B,0))),"")</f>
        <v/>
      </c>
      <c r="T2693" s="2" t="str">
        <f>IFERROR(IF($K2693="","",INDEX(リスト!$F:$F,MATCH($K2693,リスト!$E:$E,0))),"")</f>
        <v/>
      </c>
      <c r="U2693" s="2" t="str">
        <f>IF($B2693="","",RIGHT($G2693*1000+200+COUNTIF($G$2:$G2693,$G2693),9))</f>
        <v/>
      </c>
      <c r="V2693" s="2" t="str">
        <f>IF(OR($B2693="",設定!$I$15="",設定!$I$15="独立"),"",IF($M2693="","　－　",IF($L2693="",IF(設定!$I$15="所・名","　－　・"&amp;$M2693,IF(設定!$I$15="所/名","　－　 / "&amp;$M2693,IF(設定!$I$15="(所)名","(　－　) "&amp;$M2693,IF(設定!$I$15="名・所",$M2693&amp;"・　－　",IF(設定!$I$15="名/所",$M2693&amp;" / 　－　",IF(設定!$I$15="名(所)",$M2693&amp;"(　－　)")))))),IF(設定!$I$15="所・名",INDEX(リスト!$S$2:$S$48,MATCH($L2693,リスト!$R$2:$R$48,0))&amp;"・"&amp;$M2693,IF(設定!$I$15="所/名",INDEX(リスト!$S$2:$S$48,MATCH($L2693,リスト!$R$2:$R$48,0))&amp;" / "&amp;$M2693,IF(設定!$I$15="(所)名","("&amp;INDEX(リスト!$S$2:$S$48,MATCH($L2693,リスト!$R$2:$R$48,0))&amp;") "&amp;$M2693,IF(設定!$I$15="名・所",$M2693&amp;"・"&amp;INDEX(リスト!$S$2:$S$48,MATCH($L2693,リスト!$R$2:$R$48,0)),IF(設定!$I$15="名/所",$M2693&amp;" / "&amp;INDEX(リスト!$S$2:$S$48,MATCH($L2693,リスト!$R$2:$R$48,0)),IF(設定!$I$15="名(所)",$M2693&amp;" ("&amp;INDEX(リスト!$S$2:$S$48,MATCH($L2693,リスト!$R$2:$R$48,0))&amp;")")))))))))</f>
        <v/>
      </c>
    </row>
    <row r="2694" spans="15:22" x14ac:dyDescent="0.4">
      <c r="O2694" s="2" t="str">
        <f>IFERROR(IF($B2694="","",INDEX(所属情報!$E:$E,MATCH($A2694,所属情報!$A:$A,0))),"")</f>
        <v/>
      </c>
      <c r="P2694" s="2" t="str">
        <f t="shared" si="126"/>
        <v/>
      </c>
      <c r="Q2694" s="2" t="str">
        <f t="shared" si="127"/>
        <v/>
      </c>
      <c r="R2694" s="2" t="str">
        <f t="shared" si="128"/>
        <v/>
      </c>
      <c r="S2694" s="2" t="str">
        <f>IFERROR(IF($F2694="","",INDEX(リスト!$C:$C,MATCH($F2694,リスト!$B:$B,0))),"")</f>
        <v/>
      </c>
      <c r="T2694" s="2" t="str">
        <f>IFERROR(IF($K2694="","",INDEX(リスト!$F:$F,MATCH($K2694,リスト!$E:$E,0))),"")</f>
        <v/>
      </c>
      <c r="U2694" s="2" t="str">
        <f>IF($B2694="","",RIGHT($G2694*1000+200+COUNTIF($G$2:$G2694,$G2694),9))</f>
        <v/>
      </c>
      <c r="V2694" s="2" t="str">
        <f>IF(OR($B2694="",設定!$I$15="",設定!$I$15="独立"),"",IF($M2694="","　－　",IF($L2694="",IF(設定!$I$15="所・名","　－　・"&amp;$M2694,IF(設定!$I$15="所/名","　－　 / "&amp;$M2694,IF(設定!$I$15="(所)名","(　－　) "&amp;$M2694,IF(設定!$I$15="名・所",$M2694&amp;"・　－　",IF(設定!$I$15="名/所",$M2694&amp;" / 　－　",IF(設定!$I$15="名(所)",$M2694&amp;"(　－　)")))))),IF(設定!$I$15="所・名",INDEX(リスト!$S$2:$S$48,MATCH($L2694,リスト!$R$2:$R$48,0))&amp;"・"&amp;$M2694,IF(設定!$I$15="所/名",INDEX(リスト!$S$2:$S$48,MATCH($L2694,リスト!$R$2:$R$48,0))&amp;" / "&amp;$M2694,IF(設定!$I$15="(所)名","("&amp;INDEX(リスト!$S$2:$S$48,MATCH($L2694,リスト!$R$2:$R$48,0))&amp;") "&amp;$M2694,IF(設定!$I$15="名・所",$M2694&amp;"・"&amp;INDEX(リスト!$S$2:$S$48,MATCH($L2694,リスト!$R$2:$R$48,0)),IF(設定!$I$15="名/所",$M2694&amp;" / "&amp;INDEX(リスト!$S$2:$S$48,MATCH($L2694,リスト!$R$2:$R$48,0)),IF(設定!$I$15="名(所)",$M2694&amp;" ("&amp;INDEX(リスト!$S$2:$S$48,MATCH($L2694,リスト!$R$2:$R$48,0))&amp;")")))))))))</f>
        <v/>
      </c>
    </row>
    <row r="2695" spans="15:22" x14ac:dyDescent="0.4">
      <c r="O2695" s="2" t="str">
        <f>IFERROR(IF($B2695="","",INDEX(所属情報!$E:$E,MATCH($A2695,所属情報!$A:$A,0))),"")</f>
        <v/>
      </c>
      <c r="P2695" s="2" t="str">
        <f t="shared" si="126"/>
        <v/>
      </c>
      <c r="Q2695" s="2" t="str">
        <f t="shared" si="127"/>
        <v/>
      </c>
      <c r="R2695" s="2" t="str">
        <f t="shared" si="128"/>
        <v/>
      </c>
      <c r="S2695" s="2" t="str">
        <f>IFERROR(IF($F2695="","",INDEX(リスト!$C:$C,MATCH($F2695,リスト!$B:$B,0))),"")</f>
        <v/>
      </c>
      <c r="T2695" s="2" t="str">
        <f>IFERROR(IF($K2695="","",INDEX(リスト!$F:$F,MATCH($K2695,リスト!$E:$E,0))),"")</f>
        <v/>
      </c>
      <c r="U2695" s="2" t="str">
        <f>IF($B2695="","",RIGHT($G2695*1000+200+COUNTIF($G$2:$G2695,$G2695),9))</f>
        <v/>
      </c>
      <c r="V2695" s="2" t="str">
        <f>IF(OR($B2695="",設定!$I$15="",設定!$I$15="独立"),"",IF($M2695="","　－　",IF($L2695="",IF(設定!$I$15="所・名","　－　・"&amp;$M2695,IF(設定!$I$15="所/名","　－　 / "&amp;$M2695,IF(設定!$I$15="(所)名","(　－　) "&amp;$M2695,IF(設定!$I$15="名・所",$M2695&amp;"・　－　",IF(設定!$I$15="名/所",$M2695&amp;" / 　－　",IF(設定!$I$15="名(所)",$M2695&amp;"(　－　)")))))),IF(設定!$I$15="所・名",INDEX(リスト!$S$2:$S$48,MATCH($L2695,リスト!$R$2:$R$48,0))&amp;"・"&amp;$M2695,IF(設定!$I$15="所/名",INDEX(リスト!$S$2:$S$48,MATCH($L2695,リスト!$R$2:$R$48,0))&amp;" / "&amp;$M2695,IF(設定!$I$15="(所)名","("&amp;INDEX(リスト!$S$2:$S$48,MATCH($L2695,リスト!$R$2:$R$48,0))&amp;") "&amp;$M2695,IF(設定!$I$15="名・所",$M2695&amp;"・"&amp;INDEX(リスト!$S$2:$S$48,MATCH($L2695,リスト!$R$2:$R$48,0)),IF(設定!$I$15="名/所",$M2695&amp;" / "&amp;INDEX(リスト!$S$2:$S$48,MATCH($L2695,リスト!$R$2:$R$48,0)),IF(設定!$I$15="名(所)",$M2695&amp;" ("&amp;INDEX(リスト!$S$2:$S$48,MATCH($L2695,リスト!$R$2:$R$48,0))&amp;")")))))))))</f>
        <v/>
      </c>
    </row>
    <row r="2696" spans="15:22" x14ac:dyDescent="0.4">
      <c r="O2696" s="2" t="str">
        <f>IFERROR(IF($B2696="","",INDEX(所属情報!$E:$E,MATCH($A2696,所属情報!$A:$A,0))),"")</f>
        <v/>
      </c>
      <c r="P2696" s="2" t="str">
        <f t="shared" si="126"/>
        <v/>
      </c>
      <c r="Q2696" s="2" t="str">
        <f t="shared" si="127"/>
        <v/>
      </c>
      <c r="R2696" s="2" t="str">
        <f t="shared" si="128"/>
        <v/>
      </c>
      <c r="S2696" s="2" t="str">
        <f>IFERROR(IF($F2696="","",INDEX(リスト!$C:$C,MATCH($F2696,リスト!$B:$B,0))),"")</f>
        <v/>
      </c>
      <c r="T2696" s="2" t="str">
        <f>IFERROR(IF($K2696="","",INDEX(リスト!$F:$F,MATCH($K2696,リスト!$E:$E,0))),"")</f>
        <v/>
      </c>
      <c r="U2696" s="2" t="str">
        <f>IF($B2696="","",RIGHT($G2696*1000+200+COUNTIF($G$2:$G2696,$G2696),9))</f>
        <v/>
      </c>
      <c r="V2696" s="2" t="str">
        <f>IF(OR($B2696="",設定!$I$15="",設定!$I$15="独立"),"",IF($M2696="","　－　",IF($L2696="",IF(設定!$I$15="所・名","　－　・"&amp;$M2696,IF(設定!$I$15="所/名","　－　 / "&amp;$M2696,IF(設定!$I$15="(所)名","(　－　) "&amp;$M2696,IF(設定!$I$15="名・所",$M2696&amp;"・　－　",IF(設定!$I$15="名/所",$M2696&amp;" / 　－　",IF(設定!$I$15="名(所)",$M2696&amp;"(　－　)")))))),IF(設定!$I$15="所・名",INDEX(リスト!$S$2:$S$48,MATCH($L2696,リスト!$R$2:$R$48,0))&amp;"・"&amp;$M2696,IF(設定!$I$15="所/名",INDEX(リスト!$S$2:$S$48,MATCH($L2696,リスト!$R$2:$R$48,0))&amp;" / "&amp;$M2696,IF(設定!$I$15="(所)名","("&amp;INDEX(リスト!$S$2:$S$48,MATCH($L2696,リスト!$R$2:$R$48,0))&amp;") "&amp;$M2696,IF(設定!$I$15="名・所",$M2696&amp;"・"&amp;INDEX(リスト!$S$2:$S$48,MATCH($L2696,リスト!$R$2:$R$48,0)),IF(設定!$I$15="名/所",$M2696&amp;" / "&amp;INDEX(リスト!$S$2:$S$48,MATCH($L2696,リスト!$R$2:$R$48,0)),IF(設定!$I$15="名(所)",$M2696&amp;" ("&amp;INDEX(リスト!$S$2:$S$48,MATCH($L2696,リスト!$R$2:$R$48,0))&amp;")")))))))))</f>
        <v/>
      </c>
    </row>
    <row r="2697" spans="15:22" x14ac:dyDescent="0.4">
      <c r="O2697" s="2" t="str">
        <f>IFERROR(IF($B2697="","",INDEX(所属情報!$E:$E,MATCH($A2697,所属情報!$A:$A,0))),"")</f>
        <v/>
      </c>
      <c r="P2697" s="2" t="str">
        <f t="shared" si="126"/>
        <v/>
      </c>
      <c r="Q2697" s="2" t="str">
        <f t="shared" si="127"/>
        <v/>
      </c>
      <c r="R2697" s="2" t="str">
        <f t="shared" si="128"/>
        <v/>
      </c>
      <c r="S2697" s="2" t="str">
        <f>IFERROR(IF($F2697="","",INDEX(リスト!$C:$C,MATCH($F2697,リスト!$B:$B,0))),"")</f>
        <v/>
      </c>
      <c r="T2697" s="2" t="str">
        <f>IFERROR(IF($K2697="","",INDEX(リスト!$F:$F,MATCH($K2697,リスト!$E:$E,0))),"")</f>
        <v/>
      </c>
      <c r="U2697" s="2" t="str">
        <f>IF($B2697="","",RIGHT($G2697*1000+200+COUNTIF($G$2:$G2697,$G2697),9))</f>
        <v/>
      </c>
      <c r="V2697" s="2" t="str">
        <f>IF(OR($B2697="",設定!$I$15="",設定!$I$15="独立"),"",IF($M2697="","　－　",IF($L2697="",IF(設定!$I$15="所・名","　－　・"&amp;$M2697,IF(設定!$I$15="所/名","　－　 / "&amp;$M2697,IF(設定!$I$15="(所)名","(　－　) "&amp;$M2697,IF(設定!$I$15="名・所",$M2697&amp;"・　－　",IF(設定!$I$15="名/所",$M2697&amp;" / 　－　",IF(設定!$I$15="名(所)",$M2697&amp;"(　－　)")))))),IF(設定!$I$15="所・名",INDEX(リスト!$S$2:$S$48,MATCH($L2697,リスト!$R$2:$R$48,0))&amp;"・"&amp;$M2697,IF(設定!$I$15="所/名",INDEX(リスト!$S$2:$S$48,MATCH($L2697,リスト!$R$2:$R$48,0))&amp;" / "&amp;$M2697,IF(設定!$I$15="(所)名","("&amp;INDEX(リスト!$S$2:$S$48,MATCH($L2697,リスト!$R$2:$R$48,0))&amp;") "&amp;$M2697,IF(設定!$I$15="名・所",$M2697&amp;"・"&amp;INDEX(リスト!$S$2:$S$48,MATCH($L2697,リスト!$R$2:$R$48,0)),IF(設定!$I$15="名/所",$M2697&amp;" / "&amp;INDEX(リスト!$S$2:$S$48,MATCH($L2697,リスト!$R$2:$R$48,0)),IF(設定!$I$15="名(所)",$M2697&amp;" ("&amp;INDEX(リスト!$S$2:$S$48,MATCH($L2697,リスト!$R$2:$R$48,0))&amp;")")))))))))</f>
        <v/>
      </c>
    </row>
    <row r="2698" spans="15:22" x14ac:dyDescent="0.4">
      <c r="O2698" s="2" t="str">
        <f>IFERROR(IF($B2698="","",INDEX(所属情報!$E:$E,MATCH($A2698,所属情報!$A:$A,0))),"")</f>
        <v/>
      </c>
      <c r="P2698" s="2" t="str">
        <f t="shared" si="126"/>
        <v/>
      </c>
      <c r="Q2698" s="2" t="str">
        <f t="shared" si="127"/>
        <v/>
      </c>
      <c r="R2698" s="2" t="str">
        <f t="shared" si="128"/>
        <v/>
      </c>
      <c r="S2698" s="2" t="str">
        <f>IFERROR(IF($F2698="","",INDEX(リスト!$C:$C,MATCH($F2698,リスト!$B:$B,0))),"")</f>
        <v/>
      </c>
      <c r="T2698" s="2" t="str">
        <f>IFERROR(IF($K2698="","",INDEX(リスト!$F:$F,MATCH($K2698,リスト!$E:$E,0))),"")</f>
        <v/>
      </c>
      <c r="U2698" s="2" t="str">
        <f>IF($B2698="","",RIGHT($G2698*1000+200+COUNTIF($G$2:$G2698,$G2698),9))</f>
        <v/>
      </c>
      <c r="V2698" s="2" t="str">
        <f>IF(OR($B2698="",設定!$I$15="",設定!$I$15="独立"),"",IF($M2698="","　－　",IF($L2698="",IF(設定!$I$15="所・名","　－　・"&amp;$M2698,IF(設定!$I$15="所/名","　－　 / "&amp;$M2698,IF(設定!$I$15="(所)名","(　－　) "&amp;$M2698,IF(設定!$I$15="名・所",$M2698&amp;"・　－　",IF(設定!$I$15="名/所",$M2698&amp;" / 　－　",IF(設定!$I$15="名(所)",$M2698&amp;"(　－　)")))))),IF(設定!$I$15="所・名",INDEX(リスト!$S$2:$S$48,MATCH($L2698,リスト!$R$2:$R$48,0))&amp;"・"&amp;$M2698,IF(設定!$I$15="所/名",INDEX(リスト!$S$2:$S$48,MATCH($L2698,リスト!$R$2:$R$48,0))&amp;" / "&amp;$M2698,IF(設定!$I$15="(所)名","("&amp;INDEX(リスト!$S$2:$S$48,MATCH($L2698,リスト!$R$2:$R$48,0))&amp;") "&amp;$M2698,IF(設定!$I$15="名・所",$M2698&amp;"・"&amp;INDEX(リスト!$S$2:$S$48,MATCH($L2698,リスト!$R$2:$R$48,0)),IF(設定!$I$15="名/所",$M2698&amp;" / "&amp;INDEX(リスト!$S$2:$S$48,MATCH($L2698,リスト!$R$2:$R$48,0)),IF(設定!$I$15="名(所)",$M2698&amp;" ("&amp;INDEX(リスト!$S$2:$S$48,MATCH($L2698,リスト!$R$2:$R$48,0))&amp;")")))))))))</f>
        <v/>
      </c>
    </row>
    <row r="2699" spans="15:22" x14ac:dyDescent="0.4">
      <c r="O2699" s="2" t="str">
        <f>IFERROR(IF($B2699="","",INDEX(所属情報!$E:$E,MATCH($A2699,所属情報!$A:$A,0))),"")</f>
        <v/>
      </c>
      <c r="P2699" s="2" t="str">
        <f t="shared" si="126"/>
        <v/>
      </c>
      <c r="Q2699" s="2" t="str">
        <f t="shared" si="127"/>
        <v/>
      </c>
      <c r="R2699" s="2" t="str">
        <f t="shared" si="128"/>
        <v/>
      </c>
      <c r="S2699" s="2" t="str">
        <f>IFERROR(IF($F2699="","",INDEX(リスト!$C:$C,MATCH($F2699,リスト!$B:$B,0))),"")</f>
        <v/>
      </c>
      <c r="T2699" s="2" t="str">
        <f>IFERROR(IF($K2699="","",INDEX(リスト!$F:$F,MATCH($K2699,リスト!$E:$E,0))),"")</f>
        <v/>
      </c>
      <c r="U2699" s="2" t="str">
        <f>IF($B2699="","",RIGHT($G2699*1000+200+COUNTIF($G$2:$G2699,$G2699),9))</f>
        <v/>
      </c>
      <c r="V2699" s="2" t="str">
        <f>IF(OR($B2699="",設定!$I$15="",設定!$I$15="独立"),"",IF($M2699="","　－　",IF($L2699="",IF(設定!$I$15="所・名","　－　・"&amp;$M2699,IF(設定!$I$15="所/名","　－　 / "&amp;$M2699,IF(設定!$I$15="(所)名","(　－　) "&amp;$M2699,IF(設定!$I$15="名・所",$M2699&amp;"・　－　",IF(設定!$I$15="名/所",$M2699&amp;" / 　－　",IF(設定!$I$15="名(所)",$M2699&amp;"(　－　)")))))),IF(設定!$I$15="所・名",INDEX(リスト!$S$2:$S$48,MATCH($L2699,リスト!$R$2:$R$48,0))&amp;"・"&amp;$M2699,IF(設定!$I$15="所/名",INDEX(リスト!$S$2:$S$48,MATCH($L2699,リスト!$R$2:$R$48,0))&amp;" / "&amp;$M2699,IF(設定!$I$15="(所)名","("&amp;INDEX(リスト!$S$2:$S$48,MATCH($L2699,リスト!$R$2:$R$48,0))&amp;") "&amp;$M2699,IF(設定!$I$15="名・所",$M2699&amp;"・"&amp;INDEX(リスト!$S$2:$S$48,MATCH($L2699,リスト!$R$2:$R$48,0)),IF(設定!$I$15="名/所",$M2699&amp;" / "&amp;INDEX(リスト!$S$2:$S$48,MATCH($L2699,リスト!$R$2:$R$48,0)),IF(設定!$I$15="名(所)",$M2699&amp;" ("&amp;INDEX(リスト!$S$2:$S$48,MATCH($L2699,リスト!$R$2:$R$48,0))&amp;")")))))))))</f>
        <v/>
      </c>
    </row>
    <row r="2700" spans="15:22" x14ac:dyDescent="0.4">
      <c r="O2700" s="2" t="str">
        <f>IFERROR(IF($B2700="","",INDEX(所属情報!$E:$E,MATCH($A2700,所属情報!$A:$A,0))),"")</f>
        <v/>
      </c>
      <c r="P2700" s="2" t="str">
        <f t="shared" si="126"/>
        <v/>
      </c>
      <c r="Q2700" s="2" t="str">
        <f t="shared" si="127"/>
        <v/>
      </c>
      <c r="R2700" s="2" t="str">
        <f t="shared" si="128"/>
        <v/>
      </c>
      <c r="S2700" s="2" t="str">
        <f>IFERROR(IF($F2700="","",INDEX(リスト!$C:$C,MATCH($F2700,リスト!$B:$B,0))),"")</f>
        <v/>
      </c>
      <c r="T2700" s="2" t="str">
        <f>IFERROR(IF($K2700="","",INDEX(リスト!$F:$F,MATCH($K2700,リスト!$E:$E,0))),"")</f>
        <v/>
      </c>
      <c r="U2700" s="2" t="str">
        <f>IF($B2700="","",RIGHT($G2700*1000+200+COUNTIF($G$2:$G2700,$G2700),9))</f>
        <v/>
      </c>
      <c r="V2700" s="2" t="str">
        <f>IF(OR($B2700="",設定!$I$15="",設定!$I$15="独立"),"",IF($M2700="","　－　",IF($L2700="",IF(設定!$I$15="所・名","　－　・"&amp;$M2700,IF(設定!$I$15="所/名","　－　 / "&amp;$M2700,IF(設定!$I$15="(所)名","(　－　) "&amp;$M2700,IF(設定!$I$15="名・所",$M2700&amp;"・　－　",IF(設定!$I$15="名/所",$M2700&amp;" / 　－　",IF(設定!$I$15="名(所)",$M2700&amp;"(　－　)")))))),IF(設定!$I$15="所・名",INDEX(リスト!$S$2:$S$48,MATCH($L2700,リスト!$R$2:$R$48,0))&amp;"・"&amp;$M2700,IF(設定!$I$15="所/名",INDEX(リスト!$S$2:$S$48,MATCH($L2700,リスト!$R$2:$R$48,0))&amp;" / "&amp;$M2700,IF(設定!$I$15="(所)名","("&amp;INDEX(リスト!$S$2:$S$48,MATCH($L2700,リスト!$R$2:$R$48,0))&amp;") "&amp;$M2700,IF(設定!$I$15="名・所",$M2700&amp;"・"&amp;INDEX(リスト!$S$2:$S$48,MATCH($L2700,リスト!$R$2:$R$48,0)),IF(設定!$I$15="名/所",$M2700&amp;" / "&amp;INDEX(リスト!$S$2:$S$48,MATCH($L2700,リスト!$R$2:$R$48,0)),IF(設定!$I$15="名(所)",$M2700&amp;" ("&amp;INDEX(リスト!$S$2:$S$48,MATCH($L2700,リスト!$R$2:$R$48,0))&amp;")")))))))))</f>
        <v/>
      </c>
    </row>
    <row r="2701" spans="15:22" x14ac:dyDescent="0.4">
      <c r="O2701" s="2" t="str">
        <f>IFERROR(IF($B2701="","",INDEX(所属情報!$E:$E,MATCH($A2701,所属情報!$A:$A,0))),"")</f>
        <v/>
      </c>
      <c r="P2701" s="2" t="str">
        <f t="shared" si="126"/>
        <v/>
      </c>
      <c r="Q2701" s="2" t="str">
        <f t="shared" si="127"/>
        <v/>
      </c>
      <c r="R2701" s="2" t="str">
        <f t="shared" si="128"/>
        <v/>
      </c>
      <c r="S2701" s="2" t="str">
        <f>IFERROR(IF($F2701="","",INDEX(リスト!$C:$C,MATCH($F2701,リスト!$B:$B,0))),"")</f>
        <v/>
      </c>
      <c r="T2701" s="2" t="str">
        <f>IFERROR(IF($K2701="","",INDEX(リスト!$F:$F,MATCH($K2701,リスト!$E:$E,0))),"")</f>
        <v/>
      </c>
      <c r="U2701" s="2" t="str">
        <f>IF($B2701="","",RIGHT($G2701*1000+200+COUNTIF($G$2:$G2701,$G2701),9))</f>
        <v/>
      </c>
      <c r="V2701" s="2" t="str">
        <f>IF(OR($B2701="",設定!$I$15="",設定!$I$15="独立"),"",IF($M2701="","　－　",IF($L2701="",IF(設定!$I$15="所・名","　－　・"&amp;$M2701,IF(設定!$I$15="所/名","　－　 / "&amp;$M2701,IF(設定!$I$15="(所)名","(　－　) "&amp;$M2701,IF(設定!$I$15="名・所",$M2701&amp;"・　－　",IF(設定!$I$15="名/所",$M2701&amp;" / 　－　",IF(設定!$I$15="名(所)",$M2701&amp;"(　－　)")))))),IF(設定!$I$15="所・名",INDEX(リスト!$S$2:$S$48,MATCH($L2701,リスト!$R$2:$R$48,0))&amp;"・"&amp;$M2701,IF(設定!$I$15="所/名",INDEX(リスト!$S$2:$S$48,MATCH($L2701,リスト!$R$2:$R$48,0))&amp;" / "&amp;$M2701,IF(設定!$I$15="(所)名","("&amp;INDEX(リスト!$S$2:$S$48,MATCH($L2701,リスト!$R$2:$R$48,0))&amp;") "&amp;$M2701,IF(設定!$I$15="名・所",$M2701&amp;"・"&amp;INDEX(リスト!$S$2:$S$48,MATCH($L2701,リスト!$R$2:$R$48,0)),IF(設定!$I$15="名/所",$M2701&amp;" / "&amp;INDEX(リスト!$S$2:$S$48,MATCH($L2701,リスト!$R$2:$R$48,0)),IF(設定!$I$15="名(所)",$M2701&amp;" ("&amp;INDEX(リスト!$S$2:$S$48,MATCH($L2701,リスト!$R$2:$R$48,0))&amp;")")))))))))</f>
        <v/>
      </c>
    </row>
    <row r="2702" spans="15:22" x14ac:dyDescent="0.4">
      <c r="O2702" s="2" t="str">
        <f>IFERROR(IF($B2702="","",INDEX(所属情報!$E:$E,MATCH($A2702,所属情報!$A:$A,0))),"")</f>
        <v/>
      </c>
      <c r="P2702" s="2" t="str">
        <f t="shared" si="126"/>
        <v/>
      </c>
      <c r="Q2702" s="2" t="str">
        <f t="shared" si="127"/>
        <v/>
      </c>
      <c r="R2702" s="2" t="str">
        <f t="shared" si="128"/>
        <v/>
      </c>
      <c r="S2702" s="2" t="str">
        <f>IFERROR(IF($F2702="","",INDEX(リスト!$C:$C,MATCH($F2702,リスト!$B:$B,0))),"")</f>
        <v/>
      </c>
      <c r="T2702" s="2" t="str">
        <f>IFERROR(IF($K2702="","",INDEX(リスト!$F:$F,MATCH($K2702,リスト!$E:$E,0))),"")</f>
        <v/>
      </c>
      <c r="U2702" s="2" t="str">
        <f>IF($B2702="","",RIGHT($G2702*1000+200+COUNTIF($G$2:$G2702,$G2702),9))</f>
        <v/>
      </c>
      <c r="V2702" s="2" t="str">
        <f>IF(OR($B2702="",設定!$I$15="",設定!$I$15="独立"),"",IF($M2702="","　－　",IF($L2702="",IF(設定!$I$15="所・名","　－　・"&amp;$M2702,IF(設定!$I$15="所/名","　－　 / "&amp;$M2702,IF(設定!$I$15="(所)名","(　－　) "&amp;$M2702,IF(設定!$I$15="名・所",$M2702&amp;"・　－　",IF(設定!$I$15="名/所",$M2702&amp;" / 　－　",IF(設定!$I$15="名(所)",$M2702&amp;"(　－　)")))))),IF(設定!$I$15="所・名",INDEX(リスト!$S$2:$S$48,MATCH($L2702,リスト!$R$2:$R$48,0))&amp;"・"&amp;$M2702,IF(設定!$I$15="所/名",INDEX(リスト!$S$2:$S$48,MATCH($L2702,リスト!$R$2:$R$48,0))&amp;" / "&amp;$M2702,IF(設定!$I$15="(所)名","("&amp;INDEX(リスト!$S$2:$S$48,MATCH($L2702,リスト!$R$2:$R$48,0))&amp;") "&amp;$M2702,IF(設定!$I$15="名・所",$M2702&amp;"・"&amp;INDEX(リスト!$S$2:$S$48,MATCH($L2702,リスト!$R$2:$R$48,0)),IF(設定!$I$15="名/所",$M2702&amp;" / "&amp;INDEX(リスト!$S$2:$S$48,MATCH($L2702,リスト!$R$2:$R$48,0)),IF(設定!$I$15="名(所)",$M2702&amp;" ("&amp;INDEX(リスト!$S$2:$S$48,MATCH($L2702,リスト!$R$2:$R$48,0))&amp;")")))))))))</f>
        <v/>
      </c>
    </row>
    <row r="2703" spans="15:22" x14ac:dyDescent="0.4">
      <c r="O2703" s="2" t="str">
        <f>IFERROR(IF($B2703="","",INDEX(所属情報!$E:$E,MATCH($A2703,所属情報!$A:$A,0))),"")</f>
        <v/>
      </c>
      <c r="P2703" s="2" t="str">
        <f t="shared" si="126"/>
        <v/>
      </c>
      <c r="Q2703" s="2" t="str">
        <f t="shared" si="127"/>
        <v/>
      </c>
      <c r="R2703" s="2" t="str">
        <f t="shared" si="128"/>
        <v/>
      </c>
      <c r="S2703" s="2" t="str">
        <f>IFERROR(IF($F2703="","",INDEX(リスト!$C:$C,MATCH($F2703,リスト!$B:$B,0))),"")</f>
        <v/>
      </c>
      <c r="T2703" s="2" t="str">
        <f>IFERROR(IF($K2703="","",INDEX(リスト!$F:$F,MATCH($K2703,リスト!$E:$E,0))),"")</f>
        <v/>
      </c>
      <c r="U2703" s="2" t="str">
        <f>IF($B2703="","",RIGHT($G2703*1000+200+COUNTIF($G$2:$G2703,$G2703),9))</f>
        <v/>
      </c>
      <c r="V2703" s="2" t="str">
        <f>IF(OR($B2703="",設定!$I$15="",設定!$I$15="独立"),"",IF($M2703="","　－　",IF($L2703="",IF(設定!$I$15="所・名","　－　・"&amp;$M2703,IF(設定!$I$15="所/名","　－　 / "&amp;$M2703,IF(設定!$I$15="(所)名","(　－　) "&amp;$M2703,IF(設定!$I$15="名・所",$M2703&amp;"・　－　",IF(設定!$I$15="名/所",$M2703&amp;" / 　－　",IF(設定!$I$15="名(所)",$M2703&amp;"(　－　)")))))),IF(設定!$I$15="所・名",INDEX(リスト!$S$2:$S$48,MATCH($L2703,リスト!$R$2:$R$48,0))&amp;"・"&amp;$M2703,IF(設定!$I$15="所/名",INDEX(リスト!$S$2:$S$48,MATCH($L2703,リスト!$R$2:$R$48,0))&amp;" / "&amp;$M2703,IF(設定!$I$15="(所)名","("&amp;INDEX(リスト!$S$2:$S$48,MATCH($L2703,リスト!$R$2:$R$48,0))&amp;") "&amp;$M2703,IF(設定!$I$15="名・所",$M2703&amp;"・"&amp;INDEX(リスト!$S$2:$S$48,MATCH($L2703,リスト!$R$2:$R$48,0)),IF(設定!$I$15="名/所",$M2703&amp;" / "&amp;INDEX(リスト!$S$2:$S$48,MATCH($L2703,リスト!$R$2:$R$48,0)),IF(設定!$I$15="名(所)",$M2703&amp;" ("&amp;INDEX(リスト!$S$2:$S$48,MATCH($L2703,リスト!$R$2:$R$48,0))&amp;")")))))))))</f>
        <v/>
      </c>
    </row>
    <row r="2704" spans="15:22" x14ac:dyDescent="0.4">
      <c r="O2704" s="2" t="str">
        <f>IFERROR(IF($B2704="","",INDEX(所属情報!$E:$E,MATCH($A2704,所属情報!$A:$A,0))),"")</f>
        <v/>
      </c>
      <c r="P2704" s="2" t="str">
        <f t="shared" si="126"/>
        <v/>
      </c>
      <c r="Q2704" s="2" t="str">
        <f t="shared" si="127"/>
        <v/>
      </c>
      <c r="R2704" s="2" t="str">
        <f t="shared" si="128"/>
        <v/>
      </c>
      <c r="S2704" s="2" t="str">
        <f>IFERROR(IF($F2704="","",INDEX(リスト!$C:$C,MATCH($F2704,リスト!$B:$B,0))),"")</f>
        <v/>
      </c>
      <c r="T2704" s="2" t="str">
        <f>IFERROR(IF($K2704="","",INDEX(リスト!$F:$F,MATCH($K2704,リスト!$E:$E,0))),"")</f>
        <v/>
      </c>
      <c r="U2704" s="2" t="str">
        <f>IF($B2704="","",RIGHT($G2704*1000+200+COUNTIF($G$2:$G2704,$G2704),9))</f>
        <v/>
      </c>
      <c r="V2704" s="2" t="str">
        <f>IF(OR($B2704="",設定!$I$15="",設定!$I$15="独立"),"",IF($M2704="","　－　",IF($L2704="",IF(設定!$I$15="所・名","　－　・"&amp;$M2704,IF(設定!$I$15="所/名","　－　 / "&amp;$M2704,IF(設定!$I$15="(所)名","(　－　) "&amp;$M2704,IF(設定!$I$15="名・所",$M2704&amp;"・　－　",IF(設定!$I$15="名/所",$M2704&amp;" / 　－　",IF(設定!$I$15="名(所)",$M2704&amp;"(　－　)")))))),IF(設定!$I$15="所・名",INDEX(リスト!$S$2:$S$48,MATCH($L2704,リスト!$R$2:$R$48,0))&amp;"・"&amp;$M2704,IF(設定!$I$15="所/名",INDEX(リスト!$S$2:$S$48,MATCH($L2704,リスト!$R$2:$R$48,0))&amp;" / "&amp;$M2704,IF(設定!$I$15="(所)名","("&amp;INDEX(リスト!$S$2:$S$48,MATCH($L2704,リスト!$R$2:$R$48,0))&amp;") "&amp;$M2704,IF(設定!$I$15="名・所",$M2704&amp;"・"&amp;INDEX(リスト!$S$2:$S$48,MATCH($L2704,リスト!$R$2:$R$48,0)),IF(設定!$I$15="名/所",$M2704&amp;" / "&amp;INDEX(リスト!$S$2:$S$48,MATCH($L2704,リスト!$R$2:$R$48,0)),IF(設定!$I$15="名(所)",$M2704&amp;" ("&amp;INDEX(リスト!$S$2:$S$48,MATCH($L2704,リスト!$R$2:$R$48,0))&amp;")")))))))))</f>
        <v/>
      </c>
    </row>
    <row r="2705" spans="15:22" x14ac:dyDescent="0.4">
      <c r="O2705" s="2" t="str">
        <f>IFERROR(IF($B2705="","",INDEX(所属情報!$E:$E,MATCH($A2705,所属情報!$A:$A,0))),"")</f>
        <v/>
      </c>
      <c r="P2705" s="2" t="str">
        <f t="shared" si="126"/>
        <v/>
      </c>
      <c r="Q2705" s="2" t="str">
        <f t="shared" si="127"/>
        <v/>
      </c>
      <c r="R2705" s="2" t="str">
        <f t="shared" si="128"/>
        <v/>
      </c>
      <c r="S2705" s="2" t="str">
        <f>IFERROR(IF($F2705="","",INDEX(リスト!$C:$C,MATCH($F2705,リスト!$B:$B,0))),"")</f>
        <v/>
      </c>
      <c r="T2705" s="2" t="str">
        <f>IFERROR(IF($K2705="","",INDEX(リスト!$F:$F,MATCH($K2705,リスト!$E:$E,0))),"")</f>
        <v/>
      </c>
      <c r="U2705" s="2" t="str">
        <f>IF($B2705="","",RIGHT($G2705*1000+200+COUNTIF($G$2:$G2705,$G2705),9))</f>
        <v/>
      </c>
      <c r="V2705" s="2" t="str">
        <f>IF(OR($B2705="",設定!$I$15="",設定!$I$15="独立"),"",IF($M2705="","　－　",IF($L2705="",IF(設定!$I$15="所・名","　－　・"&amp;$M2705,IF(設定!$I$15="所/名","　－　 / "&amp;$M2705,IF(設定!$I$15="(所)名","(　－　) "&amp;$M2705,IF(設定!$I$15="名・所",$M2705&amp;"・　－　",IF(設定!$I$15="名/所",$M2705&amp;" / 　－　",IF(設定!$I$15="名(所)",$M2705&amp;"(　－　)")))))),IF(設定!$I$15="所・名",INDEX(リスト!$S$2:$S$48,MATCH($L2705,リスト!$R$2:$R$48,0))&amp;"・"&amp;$M2705,IF(設定!$I$15="所/名",INDEX(リスト!$S$2:$S$48,MATCH($L2705,リスト!$R$2:$R$48,0))&amp;" / "&amp;$M2705,IF(設定!$I$15="(所)名","("&amp;INDEX(リスト!$S$2:$S$48,MATCH($L2705,リスト!$R$2:$R$48,0))&amp;") "&amp;$M2705,IF(設定!$I$15="名・所",$M2705&amp;"・"&amp;INDEX(リスト!$S$2:$S$48,MATCH($L2705,リスト!$R$2:$R$48,0)),IF(設定!$I$15="名/所",$M2705&amp;" / "&amp;INDEX(リスト!$S$2:$S$48,MATCH($L2705,リスト!$R$2:$R$48,0)),IF(設定!$I$15="名(所)",$M2705&amp;" ("&amp;INDEX(リスト!$S$2:$S$48,MATCH($L2705,リスト!$R$2:$R$48,0))&amp;")")))))))))</f>
        <v/>
      </c>
    </row>
    <row r="2706" spans="15:22" x14ac:dyDescent="0.4">
      <c r="O2706" s="2" t="str">
        <f>IFERROR(IF($B2706="","",INDEX(所属情報!$E:$E,MATCH($A2706,所属情報!$A:$A,0))),"")</f>
        <v/>
      </c>
      <c r="P2706" s="2" t="str">
        <f t="shared" si="126"/>
        <v/>
      </c>
      <c r="Q2706" s="2" t="str">
        <f t="shared" si="127"/>
        <v/>
      </c>
      <c r="R2706" s="2" t="str">
        <f t="shared" si="128"/>
        <v/>
      </c>
      <c r="S2706" s="2" t="str">
        <f>IFERROR(IF($F2706="","",INDEX(リスト!$C:$C,MATCH($F2706,リスト!$B:$B,0))),"")</f>
        <v/>
      </c>
      <c r="T2706" s="2" t="str">
        <f>IFERROR(IF($K2706="","",INDEX(リスト!$F:$F,MATCH($K2706,リスト!$E:$E,0))),"")</f>
        <v/>
      </c>
      <c r="U2706" s="2" t="str">
        <f>IF($B2706="","",RIGHT($G2706*1000+200+COUNTIF($G$2:$G2706,$G2706),9))</f>
        <v/>
      </c>
      <c r="V2706" s="2" t="str">
        <f>IF(OR($B2706="",設定!$I$15="",設定!$I$15="独立"),"",IF($M2706="","　－　",IF($L2706="",IF(設定!$I$15="所・名","　－　・"&amp;$M2706,IF(設定!$I$15="所/名","　－　 / "&amp;$M2706,IF(設定!$I$15="(所)名","(　－　) "&amp;$M2706,IF(設定!$I$15="名・所",$M2706&amp;"・　－　",IF(設定!$I$15="名/所",$M2706&amp;" / 　－　",IF(設定!$I$15="名(所)",$M2706&amp;"(　－　)")))))),IF(設定!$I$15="所・名",INDEX(リスト!$S$2:$S$48,MATCH($L2706,リスト!$R$2:$R$48,0))&amp;"・"&amp;$M2706,IF(設定!$I$15="所/名",INDEX(リスト!$S$2:$S$48,MATCH($L2706,リスト!$R$2:$R$48,0))&amp;" / "&amp;$M2706,IF(設定!$I$15="(所)名","("&amp;INDEX(リスト!$S$2:$S$48,MATCH($L2706,リスト!$R$2:$R$48,0))&amp;") "&amp;$M2706,IF(設定!$I$15="名・所",$M2706&amp;"・"&amp;INDEX(リスト!$S$2:$S$48,MATCH($L2706,リスト!$R$2:$R$48,0)),IF(設定!$I$15="名/所",$M2706&amp;" / "&amp;INDEX(リスト!$S$2:$S$48,MATCH($L2706,リスト!$R$2:$R$48,0)),IF(設定!$I$15="名(所)",$M2706&amp;" ("&amp;INDEX(リスト!$S$2:$S$48,MATCH($L2706,リスト!$R$2:$R$48,0))&amp;")")))))))))</f>
        <v/>
      </c>
    </row>
    <row r="2707" spans="15:22" x14ac:dyDescent="0.4">
      <c r="O2707" s="2" t="str">
        <f>IFERROR(IF($B2707="","",INDEX(所属情報!$E:$E,MATCH($A2707,所属情報!$A:$A,0))),"")</f>
        <v/>
      </c>
      <c r="P2707" s="2" t="str">
        <f t="shared" si="126"/>
        <v/>
      </c>
      <c r="Q2707" s="2" t="str">
        <f t="shared" si="127"/>
        <v/>
      </c>
      <c r="R2707" s="2" t="str">
        <f t="shared" si="128"/>
        <v/>
      </c>
      <c r="S2707" s="2" t="str">
        <f>IFERROR(IF($F2707="","",INDEX(リスト!$C:$C,MATCH($F2707,リスト!$B:$B,0))),"")</f>
        <v/>
      </c>
      <c r="T2707" s="2" t="str">
        <f>IFERROR(IF($K2707="","",INDEX(リスト!$F:$F,MATCH($K2707,リスト!$E:$E,0))),"")</f>
        <v/>
      </c>
      <c r="U2707" s="2" t="str">
        <f>IF($B2707="","",RIGHT($G2707*1000+200+COUNTIF($G$2:$G2707,$G2707),9))</f>
        <v/>
      </c>
      <c r="V2707" s="2" t="str">
        <f>IF(OR($B2707="",設定!$I$15="",設定!$I$15="独立"),"",IF($M2707="","　－　",IF($L2707="",IF(設定!$I$15="所・名","　－　・"&amp;$M2707,IF(設定!$I$15="所/名","　－　 / "&amp;$M2707,IF(設定!$I$15="(所)名","(　－　) "&amp;$M2707,IF(設定!$I$15="名・所",$M2707&amp;"・　－　",IF(設定!$I$15="名/所",$M2707&amp;" / 　－　",IF(設定!$I$15="名(所)",$M2707&amp;"(　－　)")))))),IF(設定!$I$15="所・名",INDEX(リスト!$S$2:$S$48,MATCH($L2707,リスト!$R$2:$R$48,0))&amp;"・"&amp;$M2707,IF(設定!$I$15="所/名",INDEX(リスト!$S$2:$S$48,MATCH($L2707,リスト!$R$2:$R$48,0))&amp;" / "&amp;$M2707,IF(設定!$I$15="(所)名","("&amp;INDEX(リスト!$S$2:$S$48,MATCH($L2707,リスト!$R$2:$R$48,0))&amp;") "&amp;$M2707,IF(設定!$I$15="名・所",$M2707&amp;"・"&amp;INDEX(リスト!$S$2:$S$48,MATCH($L2707,リスト!$R$2:$R$48,0)),IF(設定!$I$15="名/所",$M2707&amp;" / "&amp;INDEX(リスト!$S$2:$S$48,MATCH($L2707,リスト!$R$2:$R$48,0)),IF(設定!$I$15="名(所)",$M2707&amp;" ("&amp;INDEX(リスト!$S$2:$S$48,MATCH($L2707,リスト!$R$2:$R$48,0))&amp;")")))))))))</f>
        <v/>
      </c>
    </row>
    <row r="2708" spans="15:22" x14ac:dyDescent="0.4">
      <c r="O2708" s="2" t="str">
        <f>IFERROR(IF($B2708="","",INDEX(所属情報!$E:$E,MATCH($A2708,所属情報!$A:$A,0))),"")</f>
        <v/>
      </c>
      <c r="P2708" s="2" t="str">
        <f t="shared" si="126"/>
        <v/>
      </c>
      <c r="Q2708" s="2" t="str">
        <f t="shared" si="127"/>
        <v/>
      </c>
      <c r="R2708" s="2" t="str">
        <f t="shared" si="128"/>
        <v/>
      </c>
      <c r="S2708" s="2" t="str">
        <f>IFERROR(IF($F2708="","",INDEX(リスト!$C:$C,MATCH($F2708,リスト!$B:$B,0))),"")</f>
        <v/>
      </c>
      <c r="T2708" s="2" t="str">
        <f>IFERROR(IF($K2708="","",INDEX(リスト!$F:$F,MATCH($K2708,リスト!$E:$E,0))),"")</f>
        <v/>
      </c>
      <c r="U2708" s="2" t="str">
        <f>IF($B2708="","",RIGHT($G2708*1000+200+COUNTIF($G$2:$G2708,$G2708),9))</f>
        <v/>
      </c>
      <c r="V2708" s="2" t="str">
        <f>IF(OR($B2708="",設定!$I$15="",設定!$I$15="独立"),"",IF($M2708="","　－　",IF($L2708="",IF(設定!$I$15="所・名","　－　・"&amp;$M2708,IF(設定!$I$15="所/名","　－　 / "&amp;$M2708,IF(設定!$I$15="(所)名","(　－　) "&amp;$M2708,IF(設定!$I$15="名・所",$M2708&amp;"・　－　",IF(設定!$I$15="名/所",$M2708&amp;" / 　－　",IF(設定!$I$15="名(所)",$M2708&amp;"(　－　)")))))),IF(設定!$I$15="所・名",INDEX(リスト!$S$2:$S$48,MATCH($L2708,リスト!$R$2:$R$48,0))&amp;"・"&amp;$M2708,IF(設定!$I$15="所/名",INDEX(リスト!$S$2:$S$48,MATCH($L2708,リスト!$R$2:$R$48,0))&amp;" / "&amp;$M2708,IF(設定!$I$15="(所)名","("&amp;INDEX(リスト!$S$2:$S$48,MATCH($L2708,リスト!$R$2:$R$48,0))&amp;") "&amp;$M2708,IF(設定!$I$15="名・所",$M2708&amp;"・"&amp;INDEX(リスト!$S$2:$S$48,MATCH($L2708,リスト!$R$2:$R$48,0)),IF(設定!$I$15="名/所",$M2708&amp;" / "&amp;INDEX(リスト!$S$2:$S$48,MATCH($L2708,リスト!$R$2:$R$48,0)),IF(設定!$I$15="名(所)",$M2708&amp;" ("&amp;INDEX(リスト!$S$2:$S$48,MATCH($L2708,リスト!$R$2:$R$48,0))&amp;")")))))))))</f>
        <v/>
      </c>
    </row>
    <row r="2709" spans="15:22" x14ac:dyDescent="0.4">
      <c r="O2709" s="2" t="str">
        <f>IFERROR(IF($B2709="","",INDEX(所属情報!$E:$E,MATCH($A2709,所属情報!$A:$A,0))),"")</f>
        <v/>
      </c>
      <c r="P2709" s="2" t="str">
        <f t="shared" si="126"/>
        <v/>
      </c>
      <c r="Q2709" s="2" t="str">
        <f t="shared" si="127"/>
        <v/>
      </c>
      <c r="R2709" s="2" t="str">
        <f t="shared" si="128"/>
        <v/>
      </c>
      <c r="S2709" s="2" t="str">
        <f>IFERROR(IF($F2709="","",INDEX(リスト!$C:$C,MATCH($F2709,リスト!$B:$B,0))),"")</f>
        <v/>
      </c>
      <c r="T2709" s="2" t="str">
        <f>IFERROR(IF($K2709="","",INDEX(リスト!$F:$F,MATCH($K2709,リスト!$E:$E,0))),"")</f>
        <v/>
      </c>
      <c r="U2709" s="2" t="str">
        <f>IF($B2709="","",RIGHT($G2709*1000+200+COUNTIF($G$2:$G2709,$G2709),9))</f>
        <v/>
      </c>
      <c r="V2709" s="2" t="str">
        <f>IF(OR($B2709="",設定!$I$15="",設定!$I$15="独立"),"",IF($M2709="","　－　",IF($L2709="",IF(設定!$I$15="所・名","　－　・"&amp;$M2709,IF(設定!$I$15="所/名","　－　 / "&amp;$M2709,IF(設定!$I$15="(所)名","(　－　) "&amp;$M2709,IF(設定!$I$15="名・所",$M2709&amp;"・　－　",IF(設定!$I$15="名/所",$M2709&amp;" / 　－　",IF(設定!$I$15="名(所)",$M2709&amp;"(　－　)")))))),IF(設定!$I$15="所・名",INDEX(リスト!$S$2:$S$48,MATCH($L2709,リスト!$R$2:$R$48,0))&amp;"・"&amp;$M2709,IF(設定!$I$15="所/名",INDEX(リスト!$S$2:$S$48,MATCH($L2709,リスト!$R$2:$R$48,0))&amp;" / "&amp;$M2709,IF(設定!$I$15="(所)名","("&amp;INDEX(リスト!$S$2:$S$48,MATCH($L2709,リスト!$R$2:$R$48,0))&amp;") "&amp;$M2709,IF(設定!$I$15="名・所",$M2709&amp;"・"&amp;INDEX(リスト!$S$2:$S$48,MATCH($L2709,リスト!$R$2:$R$48,0)),IF(設定!$I$15="名/所",$M2709&amp;" / "&amp;INDEX(リスト!$S$2:$S$48,MATCH($L2709,リスト!$R$2:$R$48,0)),IF(設定!$I$15="名(所)",$M2709&amp;" ("&amp;INDEX(リスト!$S$2:$S$48,MATCH($L2709,リスト!$R$2:$R$48,0))&amp;")")))))))))</f>
        <v/>
      </c>
    </row>
    <row r="2710" spans="15:22" x14ac:dyDescent="0.4">
      <c r="O2710" s="2" t="str">
        <f>IFERROR(IF($B2710="","",INDEX(所属情報!$E:$E,MATCH($A2710,所属情報!$A:$A,0))),"")</f>
        <v/>
      </c>
      <c r="P2710" s="2" t="str">
        <f t="shared" si="126"/>
        <v/>
      </c>
      <c r="Q2710" s="2" t="str">
        <f t="shared" si="127"/>
        <v/>
      </c>
      <c r="R2710" s="2" t="str">
        <f t="shared" si="128"/>
        <v/>
      </c>
      <c r="S2710" s="2" t="str">
        <f>IFERROR(IF($F2710="","",INDEX(リスト!$C:$C,MATCH($F2710,リスト!$B:$B,0))),"")</f>
        <v/>
      </c>
      <c r="T2710" s="2" t="str">
        <f>IFERROR(IF($K2710="","",INDEX(リスト!$F:$F,MATCH($K2710,リスト!$E:$E,0))),"")</f>
        <v/>
      </c>
      <c r="U2710" s="2" t="str">
        <f>IF($B2710="","",RIGHT($G2710*1000+200+COUNTIF($G$2:$G2710,$G2710),9))</f>
        <v/>
      </c>
      <c r="V2710" s="2" t="str">
        <f>IF(OR($B2710="",設定!$I$15="",設定!$I$15="独立"),"",IF($M2710="","　－　",IF($L2710="",IF(設定!$I$15="所・名","　－　・"&amp;$M2710,IF(設定!$I$15="所/名","　－　 / "&amp;$M2710,IF(設定!$I$15="(所)名","(　－　) "&amp;$M2710,IF(設定!$I$15="名・所",$M2710&amp;"・　－　",IF(設定!$I$15="名/所",$M2710&amp;" / 　－　",IF(設定!$I$15="名(所)",$M2710&amp;"(　－　)")))))),IF(設定!$I$15="所・名",INDEX(リスト!$S$2:$S$48,MATCH($L2710,リスト!$R$2:$R$48,0))&amp;"・"&amp;$M2710,IF(設定!$I$15="所/名",INDEX(リスト!$S$2:$S$48,MATCH($L2710,リスト!$R$2:$R$48,0))&amp;" / "&amp;$M2710,IF(設定!$I$15="(所)名","("&amp;INDEX(リスト!$S$2:$S$48,MATCH($L2710,リスト!$R$2:$R$48,0))&amp;") "&amp;$M2710,IF(設定!$I$15="名・所",$M2710&amp;"・"&amp;INDEX(リスト!$S$2:$S$48,MATCH($L2710,リスト!$R$2:$R$48,0)),IF(設定!$I$15="名/所",$M2710&amp;" / "&amp;INDEX(リスト!$S$2:$S$48,MATCH($L2710,リスト!$R$2:$R$48,0)),IF(設定!$I$15="名(所)",$M2710&amp;" ("&amp;INDEX(リスト!$S$2:$S$48,MATCH($L2710,リスト!$R$2:$R$48,0))&amp;")")))))))))</f>
        <v/>
      </c>
    </row>
    <row r="2711" spans="15:22" x14ac:dyDescent="0.4">
      <c r="O2711" s="2" t="str">
        <f>IFERROR(IF($B2711="","",INDEX(所属情報!$E:$E,MATCH($A2711,所属情報!$A:$A,0))),"")</f>
        <v/>
      </c>
      <c r="P2711" s="2" t="str">
        <f t="shared" si="126"/>
        <v/>
      </c>
      <c r="Q2711" s="2" t="str">
        <f t="shared" si="127"/>
        <v/>
      </c>
      <c r="R2711" s="2" t="str">
        <f t="shared" si="128"/>
        <v/>
      </c>
      <c r="S2711" s="2" t="str">
        <f>IFERROR(IF($F2711="","",INDEX(リスト!$C:$C,MATCH($F2711,リスト!$B:$B,0))),"")</f>
        <v/>
      </c>
      <c r="T2711" s="2" t="str">
        <f>IFERROR(IF($K2711="","",INDEX(リスト!$F:$F,MATCH($K2711,リスト!$E:$E,0))),"")</f>
        <v/>
      </c>
      <c r="U2711" s="2" t="str">
        <f>IF($B2711="","",RIGHT($G2711*1000+200+COUNTIF($G$2:$G2711,$G2711),9))</f>
        <v/>
      </c>
      <c r="V2711" s="2" t="str">
        <f>IF(OR($B2711="",設定!$I$15="",設定!$I$15="独立"),"",IF($M2711="","　－　",IF($L2711="",IF(設定!$I$15="所・名","　－　・"&amp;$M2711,IF(設定!$I$15="所/名","　－　 / "&amp;$M2711,IF(設定!$I$15="(所)名","(　－　) "&amp;$M2711,IF(設定!$I$15="名・所",$M2711&amp;"・　－　",IF(設定!$I$15="名/所",$M2711&amp;" / 　－　",IF(設定!$I$15="名(所)",$M2711&amp;"(　－　)")))))),IF(設定!$I$15="所・名",INDEX(リスト!$S$2:$S$48,MATCH($L2711,リスト!$R$2:$R$48,0))&amp;"・"&amp;$M2711,IF(設定!$I$15="所/名",INDEX(リスト!$S$2:$S$48,MATCH($L2711,リスト!$R$2:$R$48,0))&amp;" / "&amp;$M2711,IF(設定!$I$15="(所)名","("&amp;INDEX(リスト!$S$2:$S$48,MATCH($L2711,リスト!$R$2:$R$48,0))&amp;") "&amp;$M2711,IF(設定!$I$15="名・所",$M2711&amp;"・"&amp;INDEX(リスト!$S$2:$S$48,MATCH($L2711,リスト!$R$2:$R$48,0)),IF(設定!$I$15="名/所",$M2711&amp;" / "&amp;INDEX(リスト!$S$2:$S$48,MATCH($L2711,リスト!$R$2:$R$48,0)),IF(設定!$I$15="名(所)",$M2711&amp;" ("&amp;INDEX(リスト!$S$2:$S$48,MATCH($L2711,リスト!$R$2:$R$48,0))&amp;")")))))))))</f>
        <v/>
      </c>
    </row>
    <row r="2712" spans="15:22" x14ac:dyDescent="0.4">
      <c r="O2712" s="2" t="str">
        <f>IFERROR(IF($B2712="","",INDEX(所属情報!$E:$E,MATCH($A2712,所属情報!$A:$A,0))),"")</f>
        <v/>
      </c>
      <c r="P2712" s="2" t="str">
        <f t="shared" si="126"/>
        <v/>
      </c>
      <c r="Q2712" s="2" t="str">
        <f t="shared" si="127"/>
        <v/>
      </c>
      <c r="R2712" s="2" t="str">
        <f t="shared" si="128"/>
        <v/>
      </c>
      <c r="S2712" s="2" t="str">
        <f>IFERROR(IF($F2712="","",INDEX(リスト!$C:$C,MATCH($F2712,リスト!$B:$B,0))),"")</f>
        <v/>
      </c>
      <c r="T2712" s="2" t="str">
        <f>IFERROR(IF($K2712="","",INDEX(リスト!$F:$F,MATCH($K2712,リスト!$E:$E,0))),"")</f>
        <v/>
      </c>
      <c r="U2712" s="2" t="str">
        <f>IF($B2712="","",RIGHT($G2712*1000+200+COUNTIF($G$2:$G2712,$G2712),9))</f>
        <v/>
      </c>
      <c r="V2712" s="2" t="str">
        <f>IF(OR($B2712="",設定!$I$15="",設定!$I$15="独立"),"",IF($M2712="","　－　",IF($L2712="",IF(設定!$I$15="所・名","　－　・"&amp;$M2712,IF(設定!$I$15="所/名","　－　 / "&amp;$M2712,IF(設定!$I$15="(所)名","(　－　) "&amp;$M2712,IF(設定!$I$15="名・所",$M2712&amp;"・　－　",IF(設定!$I$15="名/所",$M2712&amp;" / 　－　",IF(設定!$I$15="名(所)",$M2712&amp;"(　－　)")))))),IF(設定!$I$15="所・名",INDEX(リスト!$S$2:$S$48,MATCH($L2712,リスト!$R$2:$R$48,0))&amp;"・"&amp;$M2712,IF(設定!$I$15="所/名",INDEX(リスト!$S$2:$S$48,MATCH($L2712,リスト!$R$2:$R$48,0))&amp;" / "&amp;$M2712,IF(設定!$I$15="(所)名","("&amp;INDEX(リスト!$S$2:$S$48,MATCH($L2712,リスト!$R$2:$R$48,0))&amp;") "&amp;$M2712,IF(設定!$I$15="名・所",$M2712&amp;"・"&amp;INDEX(リスト!$S$2:$S$48,MATCH($L2712,リスト!$R$2:$R$48,0)),IF(設定!$I$15="名/所",$M2712&amp;" / "&amp;INDEX(リスト!$S$2:$S$48,MATCH($L2712,リスト!$R$2:$R$48,0)),IF(設定!$I$15="名(所)",$M2712&amp;" ("&amp;INDEX(リスト!$S$2:$S$48,MATCH($L2712,リスト!$R$2:$R$48,0))&amp;")")))))))))</f>
        <v/>
      </c>
    </row>
    <row r="2713" spans="15:22" x14ac:dyDescent="0.4">
      <c r="O2713" s="2" t="str">
        <f>IFERROR(IF($B2713="","",INDEX(所属情報!$E:$E,MATCH($A2713,所属情報!$A:$A,0))),"")</f>
        <v/>
      </c>
      <c r="P2713" s="2" t="str">
        <f t="shared" si="126"/>
        <v/>
      </c>
      <c r="Q2713" s="2" t="str">
        <f t="shared" si="127"/>
        <v/>
      </c>
      <c r="R2713" s="2" t="str">
        <f t="shared" si="128"/>
        <v/>
      </c>
      <c r="S2713" s="2" t="str">
        <f>IFERROR(IF($F2713="","",INDEX(リスト!$C:$C,MATCH($F2713,リスト!$B:$B,0))),"")</f>
        <v/>
      </c>
      <c r="T2713" s="2" t="str">
        <f>IFERROR(IF($K2713="","",INDEX(リスト!$F:$F,MATCH($K2713,リスト!$E:$E,0))),"")</f>
        <v/>
      </c>
      <c r="U2713" s="2" t="str">
        <f>IF($B2713="","",RIGHT($G2713*1000+200+COUNTIF($G$2:$G2713,$G2713),9))</f>
        <v/>
      </c>
      <c r="V2713" s="2" t="str">
        <f>IF(OR($B2713="",設定!$I$15="",設定!$I$15="独立"),"",IF($M2713="","　－　",IF($L2713="",IF(設定!$I$15="所・名","　－　・"&amp;$M2713,IF(設定!$I$15="所/名","　－　 / "&amp;$M2713,IF(設定!$I$15="(所)名","(　－　) "&amp;$M2713,IF(設定!$I$15="名・所",$M2713&amp;"・　－　",IF(設定!$I$15="名/所",$M2713&amp;" / 　－　",IF(設定!$I$15="名(所)",$M2713&amp;"(　－　)")))))),IF(設定!$I$15="所・名",INDEX(リスト!$S$2:$S$48,MATCH($L2713,リスト!$R$2:$R$48,0))&amp;"・"&amp;$M2713,IF(設定!$I$15="所/名",INDEX(リスト!$S$2:$S$48,MATCH($L2713,リスト!$R$2:$R$48,0))&amp;" / "&amp;$M2713,IF(設定!$I$15="(所)名","("&amp;INDEX(リスト!$S$2:$S$48,MATCH($L2713,リスト!$R$2:$R$48,0))&amp;") "&amp;$M2713,IF(設定!$I$15="名・所",$M2713&amp;"・"&amp;INDEX(リスト!$S$2:$S$48,MATCH($L2713,リスト!$R$2:$R$48,0)),IF(設定!$I$15="名/所",$M2713&amp;" / "&amp;INDEX(リスト!$S$2:$S$48,MATCH($L2713,リスト!$R$2:$R$48,0)),IF(設定!$I$15="名(所)",$M2713&amp;" ("&amp;INDEX(リスト!$S$2:$S$48,MATCH($L2713,リスト!$R$2:$R$48,0))&amp;")")))))))))</f>
        <v/>
      </c>
    </row>
    <row r="2714" spans="15:22" x14ac:dyDescent="0.4">
      <c r="O2714" s="2" t="str">
        <f>IFERROR(IF($B2714="","",INDEX(所属情報!$E:$E,MATCH($A2714,所属情報!$A:$A,0))),"")</f>
        <v/>
      </c>
      <c r="P2714" s="2" t="str">
        <f t="shared" si="126"/>
        <v/>
      </c>
      <c r="Q2714" s="2" t="str">
        <f t="shared" si="127"/>
        <v/>
      </c>
      <c r="R2714" s="2" t="str">
        <f t="shared" si="128"/>
        <v/>
      </c>
      <c r="S2714" s="2" t="str">
        <f>IFERROR(IF($F2714="","",INDEX(リスト!$C:$C,MATCH($F2714,リスト!$B:$B,0))),"")</f>
        <v/>
      </c>
      <c r="T2714" s="2" t="str">
        <f>IFERROR(IF($K2714="","",INDEX(リスト!$F:$F,MATCH($K2714,リスト!$E:$E,0))),"")</f>
        <v/>
      </c>
      <c r="U2714" s="2" t="str">
        <f>IF($B2714="","",RIGHT($G2714*1000+200+COUNTIF($G$2:$G2714,$G2714),9))</f>
        <v/>
      </c>
      <c r="V2714" s="2" t="str">
        <f>IF(OR($B2714="",設定!$I$15="",設定!$I$15="独立"),"",IF($M2714="","　－　",IF($L2714="",IF(設定!$I$15="所・名","　－　・"&amp;$M2714,IF(設定!$I$15="所/名","　－　 / "&amp;$M2714,IF(設定!$I$15="(所)名","(　－　) "&amp;$M2714,IF(設定!$I$15="名・所",$M2714&amp;"・　－　",IF(設定!$I$15="名/所",$M2714&amp;" / 　－　",IF(設定!$I$15="名(所)",$M2714&amp;"(　－　)")))))),IF(設定!$I$15="所・名",INDEX(リスト!$S$2:$S$48,MATCH($L2714,リスト!$R$2:$R$48,0))&amp;"・"&amp;$M2714,IF(設定!$I$15="所/名",INDEX(リスト!$S$2:$S$48,MATCH($L2714,リスト!$R$2:$R$48,0))&amp;" / "&amp;$M2714,IF(設定!$I$15="(所)名","("&amp;INDEX(リスト!$S$2:$S$48,MATCH($L2714,リスト!$R$2:$R$48,0))&amp;") "&amp;$M2714,IF(設定!$I$15="名・所",$M2714&amp;"・"&amp;INDEX(リスト!$S$2:$S$48,MATCH($L2714,リスト!$R$2:$R$48,0)),IF(設定!$I$15="名/所",$M2714&amp;" / "&amp;INDEX(リスト!$S$2:$S$48,MATCH($L2714,リスト!$R$2:$R$48,0)),IF(設定!$I$15="名(所)",$M2714&amp;" ("&amp;INDEX(リスト!$S$2:$S$48,MATCH($L2714,リスト!$R$2:$R$48,0))&amp;")")))))))))</f>
        <v/>
      </c>
    </row>
    <row r="2715" spans="15:22" x14ac:dyDescent="0.4">
      <c r="O2715" s="2" t="str">
        <f>IFERROR(IF($B2715="","",INDEX(所属情報!$E:$E,MATCH($A2715,所属情報!$A:$A,0))),"")</f>
        <v/>
      </c>
      <c r="P2715" s="2" t="str">
        <f t="shared" si="126"/>
        <v/>
      </c>
      <c r="Q2715" s="2" t="str">
        <f t="shared" si="127"/>
        <v/>
      </c>
      <c r="R2715" s="2" t="str">
        <f t="shared" si="128"/>
        <v/>
      </c>
      <c r="S2715" s="2" t="str">
        <f>IFERROR(IF($F2715="","",INDEX(リスト!$C:$C,MATCH($F2715,リスト!$B:$B,0))),"")</f>
        <v/>
      </c>
      <c r="T2715" s="2" t="str">
        <f>IFERROR(IF($K2715="","",INDEX(リスト!$F:$F,MATCH($K2715,リスト!$E:$E,0))),"")</f>
        <v/>
      </c>
      <c r="U2715" s="2" t="str">
        <f>IF($B2715="","",RIGHT($G2715*1000+200+COUNTIF($G$2:$G2715,$G2715),9))</f>
        <v/>
      </c>
      <c r="V2715" s="2" t="str">
        <f>IF(OR($B2715="",設定!$I$15="",設定!$I$15="独立"),"",IF($M2715="","　－　",IF($L2715="",IF(設定!$I$15="所・名","　－　・"&amp;$M2715,IF(設定!$I$15="所/名","　－　 / "&amp;$M2715,IF(設定!$I$15="(所)名","(　－　) "&amp;$M2715,IF(設定!$I$15="名・所",$M2715&amp;"・　－　",IF(設定!$I$15="名/所",$M2715&amp;" / 　－　",IF(設定!$I$15="名(所)",$M2715&amp;"(　－　)")))))),IF(設定!$I$15="所・名",INDEX(リスト!$S$2:$S$48,MATCH($L2715,リスト!$R$2:$R$48,0))&amp;"・"&amp;$M2715,IF(設定!$I$15="所/名",INDEX(リスト!$S$2:$S$48,MATCH($L2715,リスト!$R$2:$R$48,0))&amp;" / "&amp;$M2715,IF(設定!$I$15="(所)名","("&amp;INDEX(リスト!$S$2:$S$48,MATCH($L2715,リスト!$R$2:$R$48,0))&amp;") "&amp;$M2715,IF(設定!$I$15="名・所",$M2715&amp;"・"&amp;INDEX(リスト!$S$2:$S$48,MATCH($L2715,リスト!$R$2:$R$48,0)),IF(設定!$I$15="名/所",$M2715&amp;" / "&amp;INDEX(リスト!$S$2:$S$48,MATCH($L2715,リスト!$R$2:$R$48,0)),IF(設定!$I$15="名(所)",$M2715&amp;" ("&amp;INDEX(リスト!$S$2:$S$48,MATCH($L2715,リスト!$R$2:$R$48,0))&amp;")")))))))))</f>
        <v/>
      </c>
    </row>
    <row r="2716" spans="15:22" x14ac:dyDescent="0.4">
      <c r="O2716" s="2" t="str">
        <f>IFERROR(IF($B2716="","",INDEX(所属情報!$E:$E,MATCH($A2716,所属情報!$A:$A,0))),"")</f>
        <v/>
      </c>
      <c r="P2716" s="2" t="str">
        <f t="shared" si="126"/>
        <v/>
      </c>
      <c r="Q2716" s="2" t="str">
        <f t="shared" si="127"/>
        <v/>
      </c>
      <c r="R2716" s="2" t="str">
        <f t="shared" si="128"/>
        <v/>
      </c>
      <c r="S2716" s="2" t="str">
        <f>IFERROR(IF($F2716="","",INDEX(リスト!$C:$C,MATCH($F2716,リスト!$B:$B,0))),"")</f>
        <v/>
      </c>
      <c r="T2716" s="2" t="str">
        <f>IFERROR(IF($K2716="","",INDEX(リスト!$F:$F,MATCH($K2716,リスト!$E:$E,0))),"")</f>
        <v/>
      </c>
      <c r="U2716" s="2" t="str">
        <f>IF($B2716="","",RIGHT($G2716*1000+200+COUNTIF($G$2:$G2716,$G2716),9))</f>
        <v/>
      </c>
      <c r="V2716" s="2" t="str">
        <f>IF(OR($B2716="",設定!$I$15="",設定!$I$15="独立"),"",IF($M2716="","　－　",IF($L2716="",IF(設定!$I$15="所・名","　－　・"&amp;$M2716,IF(設定!$I$15="所/名","　－　 / "&amp;$M2716,IF(設定!$I$15="(所)名","(　－　) "&amp;$M2716,IF(設定!$I$15="名・所",$M2716&amp;"・　－　",IF(設定!$I$15="名/所",$M2716&amp;" / 　－　",IF(設定!$I$15="名(所)",$M2716&amp;"(　－　)")))))),IF(設定!$I$15="所・名",INDEX(リスト!$S$2:$S$48,MATCH($L2716,リスト!$R$2:$R$48,0))&amp;"・"&amp;$M2716,IF(設定!$I$15="所/名",INDEX(リスト!$S$2:$S$48,MATCH($L2716,リスト!$R$2:$R$48,0))&amp;" / "&amp;$M2716,IF(設定!$I$15="(所)名","("&amp;INDEX(リスト!$S$2:$S$48,MATCH($L2716,リスト!$R$2:$R$48,0))&amp;") "&amp;$M2716,IF(設定!$I$15="名・所",$M2716&amp;"・"&amp;INDEX(リスト!$S$2:$S$48,MATCH($L2716,リスト!$R$2:$R$48,0)),IF(設定!$I$15="名/所",$M2716&amp;" / "&amp;INDEX(リスト!$S$2:$S$48,MATCH($L2716,リスト!$R$2:$R$48,0)),IF(設定!$I$15="名(所)",$M2716&amp;" ("&amp;INDEX(リスト!$S$2:$S$48,MATCH($L2716,リスト!$R$2:$R$48,0))&amp;")")))))))))</f>
        <v/>
      </c>
    </row>
    <row r="2717" spans="15:22" x14ac:dyDescent="0.4">
      <c r="O2717" s="2" t="str">
        <f>IFERROR(IF($B2717="","",INDEX(所属情報!$E:$E,MATCH($A2717,所属情報!$A:$A,0))),"")</f>
        <v/>
      </c>
      <c r="P2717" s="2" t="str">
        <f t="shared" si="126"/>
        <v/>
      </c>
      <c r="Q2717" s="2" t="str">
        <f t="shared" si="127"/>
        <v/>
      </c>
      <c r="R2717" s="2" t="str">
        <f t="shared" si="128"/>
        <v/>
      </c>
      <c r="S2717" s="2" t="str">
        <f>IFERROR(IF($F2717="","",INDEX(リスト!$C:$C,MATCH($F2717,リスト!$B:$B,0))),"")</f>
        <v/>
      </c>
      <c r="T2717" s="2" t="str">
        <f>IFERROR(IF($K2717="","",INDEX(リスト!$F:$F,MATCH($K2717,リスト!$E:$E,0))),"")</f>
        <v/>
      </c>
      <c r="U2717" s="2" t="str">
        <f>IF($B2717="","",RIGHT($G2717*1000+200+COUNTIF($G$2:$G2717,$G2717),9))</f>
        <v/>
      </c>
      <c r="V2717" s="2" t="str">
        <f>IF(OR($B2717="",設定!$I$15="",設定!$I$15="独立"),"",IF($M2717="","　－　",IF($L2717="",IF(設定!$I$15="所・名","　－　・"&amp;$M2717,IF(設定!$I$15="所/名","　－　 / "&amp;$M2717,IF(設定!$I$15="(所)名","(　－　) "&amp;$M2717,IF(設定!$I$15="名・所",$M2717&amp;"・　－　",IF(設定!$I$15="名/所",$M2717&amp;" / 　－　",IF(設定!$I$15="名(所)",$M2717&amp;"(　－　)")))))),IF(設定!$I$15="所・名",INDEX(リスト!$S$2:$S$48,MATCH($L2717,リスト!$R$2:$R$48,0))&amp;"・"&amp;$M2717,IF(設定!$I$15="所/名",INDEX(リスト!$S$2:$S$48,MATCH($L2717,リスト!$R$2:$R$48,0))&amp;" / "&amp;$M2717,IF(設定!$I$15="(所)名","("&amp;INDEX(リスト!$S$2:$S$48,MATCH($L2717,リスト!$R$2:$R$48,0))&amp;") "&amp;$M2717,IF(設定!$I$15="名・所",$M2717&amp;"・"&amp;INDEX(リスト!$S$2:$S$48,MATCH($L2717,リスト!$R$2:$R$48,0)),IF(設定!$I$15="名/所",$M2717&amp;" / "&amp;INDEX(リスト!$S$2:$S$48,MATCH($L2717,リスト!$R$2:$R$48,0)),IF(設定!$I$15="名(所)",$M2717&amp;" ("&amp;INDEX(リスト!$S$2:$S$48,MATCH($L2717,リスト!$R$2:$R$48,0))&amp;")")))))))))</f>
        <v/>
      </c>
    </row>
    <row r="2718" spans="15:22" x14ac:dyDescent="0.4">
      <c r="O2718" s="2" t="str">
        <f>IFERROR(IF($B2718="","",INDEX(所属情報!$E:$E,MATCH($A2718,所属情報!$A:$A,0))),"")</f>
        <v/>
      </c>
      <c r="P2718" s="2" t="str">
        <f t="shared" si="126"/>
        <v/>
      </c>
      <c r="Q2718" s="2" t="str">
        <f t="shared" si="127"/>
        <v/>
      </c>
      <c r="R2718" s="2" t="str">
        <f t="shared" si="128"/>
        <v/>
      </c>
      <c r="S2718" s="2" t="str">
        <f>IFERROR(IF($F2718="","",INDEX(リスト!$C:$C,MATCH($F2718,リスト!$B:$B,0))),"")</f>
        <v/>
      </c>
      <c r="T2718" s="2" t="str">
        <f>IFERROR(IF($K2718="","",INDEX(リスト!$F:$F,MATCH($K2718,リスト!$E:$E,0))),"")</f>
        <v/>
      </c>
      <c r="U2718" s="2" t="str">
        <f>IF($B2718="","",RIGHT($G2718*1000+200+COUNTIF($G$2:$G2718,$G2718),9))</f>
        <v/>
      </c>
      <c r="V2718" s="2" t="str">
        <f>IF(OR($B2718="",設定!$I$15="",設定!$I$15="独立"),"",IF($M2718="","　－　",IF($L2718="",IF(設定!$I$15="所・名","　－　・"&amp;$M2718,IF(設定!$I$15="所/名","　－　 / "&amp;$M2718,IF(設定!$I$15="(所)名","(　－　) "&amp;$M2718,IF(設定!$I$15="名・所",$M2718&amp;"・　－　",IF(設定!$I$15="名/所",$M2718&amp;" / 　－　",IF(設定!$I$15="名(所)",$M2718&amp;"(　－　)")))))),IF(設定!$I$15="所・名",INDEX(リスト!$S$2:$S$48,MATCH($L2718,リスト!$R$2:$R$48,0))&amp;"・"&amp;$M2718,IF(設定!$I$15="所/名",INDEX(リスト!$S$2:$S$48,MATCH($L2718,リスト!$R$2:$R$48,0))&amp;" / "&amp;$M2718,IF(設定!$I$15="(所)名","("&amp;INDEX(リスト!$S$2:$S$48,MATCH($L2718,リスト!$R$2:$R$48,0))&amp;") "&amp;$M2718,IF(設定!$I$15="名・所",$M2718&amp;"・"&amp;INDEX(リスト!$S$2:$S$48,MATCH($L2718,リスト!$R$2:$R$48,0)),IF(設定!$I$15="名/所",$M2718&amp;" / "&amp;INDEX(リスト!$S$2:$S$48,MATCH($L2718,リスト!$R$2:$R$48,0)),IF(設定!$I$15="名(所)",$M2718&amp;" ("&amp;INDEX(リスト!$S$2:$S$48,MATCH($L2718,リスト!$R$2:$R$48,0))&amp;")")))))))))</f>
        <v/>
      </c>
    </row>
    <row r="2719" spans="15:22" x14ac:dyDescent="0.4">
      <c r="O2719" s="2" t="str">
        <f>IFERROR(IF($B2719="","",INDEX(所属情報!$E:$E,MATCH($A2719,所属情報!$A:$A,0))),"")</f>
        <v/>
      </c>
      <c r="P2719" s="2" t="str">
        <f t="shared" si="126"/>
        <v/>
      </c>
      <c r="Q2719" s="2" t="str">
        <f t="shared" si="127"/>
        <v/>
      </c>
      <c r="R2719" s="2" t="str">
        <f t="shared" si="128"/>
        <v/>
      </c>
      <c r="S2719" s="2" t="str">
        <f>IFERROR(IF($F2719="","",INDEX(リスト!$C:$C,MATCH($F2719,リスト!$B:$B,0))),"")</f>
        <v/>
      </c>
      <c r="T2719" s="2" t="str">
        <f>IFERROR(IF($K2719="","",INDEX(リスト!$F:$F,MATCH($K2719,リスト!$E:$E,0))),"")</f>
        <v/>
      </c>
      <c r="U2719" s="2" t="str">
        <f>IF($B2719="","",RIGHT($G2719*1000+200+COUNTIF($G$2:$G2719,$G2719),9))</f>
        <v/>
      </c>
      <c r="V2719" s="2" t="str">
        <f>IF(OR($B2719="",設定!$I$15="",設定!$I$15="独立"),"",IF($M2719="","　－　",IF($L2719="",IF(設定!$I$15="所・名","　－　・"&amp;$M2719,IF(設定!$I$15="所/名","　－　 / "&amp;$M2719,IF(設定!$I$15="(所)名","(　－　) "&amp;$M2719,IF(設定!$I$15="名・所",$M2719&amp;"・　－　",IF(設定!$I$15="名/所",$M2719&amp;" / 　－　",IF(設定!$I$15="名(所)",$M2719&amp;"(　－　)")))))),IF(設定!$I$15="所・名",INDEX(リスト!$S$2:$S$48,MATCH($L2719,リスト!$R$2:$R$48,0))&amp;"・"&amp;$M2719,IF(設定!$I$15="所/名",INDEX(リスト!$S$2:$S$48,MATCH($L2719,リスト!$R$2:$R$48,0))&amp;" / "&amp;$M2719,IF(設定!$I$15="(所)名","("&amp;INDEX(リスト!$S$2:$S$48,MATCH($L2719,リスト!$R$2:$R$48,0))&amp;") "&amp;$M2719,IF(設定!$I$15="名・所",$M2719&amp;"・"&amp;INDEX(リスト!$S$2:$S$48,MATCH($L2719,リスト!$R$2:$R$48,0)),IF(設定!$I$15="名/所",$M2719&amp;" / "&amp;INDEX(リスト!$S$2:$S$48,MATCH($L2719,リスト!$R$2:$R$48,0)),IF(設定!$I$15="名(所)",$M2719&amp;" ("&amp;INDEX(リスト!$S$2:$S$48,MATCH($L2719,リスト!$R$2:$R$48,0))&amp;")")))))))))</f>
        <v/>
      </c>
    </row>
    <row r="2720" spans="15:22" x14ac:dyDescent="0.4">
      <c r="O2720" s="2" t="str">
        <f>IFERROR(IF($B2720="","",INDEX(所属情報!$E:$E,MATCH($A2720,所属情報!$A:$A,0))),"")</f>
        <v/>
      </c>
      <c r="P2720" s="2" t="str">
        <f t="shared" si="126"/>
        <v/>
      </c>
      <c r="Q2720" s="2" t="str">
        <f t="shared" si="127"/>
        <v/>
      </c>
      <c r="R2720" s="2" t="str">
        <f t="shared" si="128"/>
        <v/>
      </c>
      <c r="S2720" s="2" t="str">
        <f>IFERROR(IF($F2720="","",INDEX(リスト!$C:$C,MATCH($F2720,リスト!$B:$B,0))),"")</f>
        <v/>
      </c>
      <c r="T2720" s="2" t="str">
        <f>IFERROR(IF($K2720="","",INDEX(リスト!$F:$F,MATCH($K2720,リスト!$E:$E,0))),"")</f>
        <v/>
      </c>
      <c r="U2720" s="2" t="str">
        <f>IF($B2720="","",RIGHT($G2720*1000+200+COUNTIF($G$2:$G2720,$G2720),9))</f>
        <v/>
      </c>
      <c r="V2720" s="2" t="str">
        <f>IF(OR($B2720="",設定!$I$15="",設定!$I$15="独立"),"",IF($M2720="","　－　",IF($L2720="",IF(設定!$I$15="所・名","　－　・"&amp;$M2720,IF(設定!$I$15="所/名","　－　 / "&amp;$M2720,IF(設定!$I$15="(所)名","(　－　) "&amp;$M2720,IF(設定!$I$15="名・所",$M2720&amp;"・　－　",IF(設定!$I$15="名/所",$M2720&amp;" / 　－　",IF(設定!$I$15="名(所)",$M2720&amp;"(　－　)")))))),IF(設定!$I$15="所・名",INDEX(リスト!$S$2:$S$48,MATCH($L2720,リスト!$R$2:$R$48,0))&amp;"・"&amp;$M2720,IF(設定!$I$15="所/名",INDEX(リスト!$S$2:$S$48,MATCH($L2720,リスト!$R$2:$R$48,0))&amp;" / "&amp;$M2720,IF(設定!$I$15="(所)名","("&amp;INDEX(リスト!$S$2:$S$48,MATCH($L2720,リスト!$R$2:$R$48,0))&amp;") "&amp;$M2720,IF(設定!$I$15="名・所",$M2720&amp;"・"&amp;INDEX(リスト!$S$2:$S$48,MATCH($L2720,リスト!$R$2:$R$48,0)),IF(設定!$I$15="名/所",$M2720&amp;" / "&amp;INDEX(リスト!$S$2:$S$48,MATCH($L2720,リスト!$R$2:$R$48,0)),IF(設定!$I$15="名(所)",$M2720&amp;" ("&amp;INDEX(リスト!$S$2:$S$48,MATCH($L2720,リスト!$R$2:$R$48,0))&amp;")")))))))))</f>
        <v/>
      </c>
    </row>
    <row r="2721" spans="15:22" x14ac:dyDescent="0.4">
      <c r="O2721" s="2" t="str">
        <f>IFERROR(IF($B2721="","",INDEX(所属情報!$E:$E,MATCH($A2721,所属情報!$A:$A,0))),"")</f>
        <v/>
      </c>
      <c r="P2721" s="2" t="str">
        <f t="shared" si="126"/>
        <v/>
      </c>
      <c r="Q2721" s="2" t="str">
        <f t="shared" si="127"/>
        <v/>
      </c>
      <c r="R2721" s="2" t="str">
        <f t="shared" si="128"/>
        <v/>
      </c>
      <c r="S2721" s="2" t="str">
        <f>IFERROR(IF($F2721="","",INDEX(リスト!$C:$C,MATCH($F2721,リスト!$B:$B,0))),"")</f>
        <v/>
      </c>
      <c r="T2721" s="2" t="str">
        <f>IFERROR(IF($K2721="","",INDEX(リスト!$F:$F,MATCH($K2721,リスト!$E:$E,0))),"")</f>
        <v/>
      </c>
      <c r="U2721" s="2" t="str">
        <f>IF($B2721="","",RIGHT($G2721*1000+200+COUNTIF($G$2:$G2721,$G2721),9))</f>
        <v/>
      </c>
      <c r="V2721" s="2" t="str">
        <f>IF(OR($B2721="",設定!$I$15="",設定!$I$15="独立"),"",IF($M2721="","　－　",IF($L2721="",IF(設定!$I$15="所・名","　－　・"&amp;$M2721,IF(設定!$I$15="所/名","　－　 / "&amp;$M2721,IF(設定!$I$15="(所)名","(　－　) "&amp;$M2721,IF(設定!$I$15="名・所",$M2721&amp;"・　－　",IF(設定!$I$15="名/所",$M2721&amp;" / 　－　",IF(設定!$I$15="名(所)",$M2721&amp;"(　－　)")))))),IF(設定!$I$15="所・名",INDEX(リスト!$S$2:$S$48,MATCH($L2721,リスト!$R$2:$R$48,0))&amp;"・"&amp;$M2721,IF(設定!$I$15="所/名",INDEX(リスト!$S$2:$S$48,MATCH($L2721,リスト!$R$2:$R$48,0))&amp;" / "&amp;$M2721,IF(設定!$I$15="(所)名","("&amp;INDEX(リスト!$S$2:$S$48,MATCH($L2721,リスト!$R$2:$R$48,0))&amp;") "&amp;$M2721,IF(設定!$I$15="名・所",$M2721&amp;"・"&amp;INDEX(リスト!$S$2:$S$48,MATCH($L2721,リスト!$R$2:$R$48,0)),IF(設定!$I$15="名/所",$M2721&amp;" / "&amp;INDEX(リスト!$S$2:$S$48,MATCH($L2721,リスト!$R$2:$R$48,0)),IF(設定!$I$15="名(所)",$M2721&amp;" ("&amp;INDEX(リスト!$S$2:$S$48,MATCH($L2721,リスト!$R$2:$R$48,0))&amp;")")))))))))</f>
        <v/>
      </c>
    </row>
    <row r="2722" spans="15:22" x14ac:dyDescent="0.4">
      <c r="O2722" s="2" t="str">
        <f>IFERROR(IF($B2722="","",INDEX(所属情報!$E:$E,MATCH($A2722,所属情報!$A:$A,0))),"")</f>
        <v/>
      </c>
      <c r="P2722" s="2" t="str">
        <f t="shared" si="126"/>
        <v/>
      </c>
      <c r="Q2722" s="2" t="str">
        <f t="shared" si="127"/>
        <v/>
      </c>
      <c r="R2722" s="2" t="str">
        <f t="shared" si="128"/>
        <v/>
      </c>
      <c r="S2722" s="2" t="str">
        <f>IFERROR(IF($F2722="","",INDEX(リスト!$C:$C,MATCH($F2722,リスト!$B:$B,0))),"")</f>
        <v/>
      </c>
      <c r="T2722" s="2" t="str">
        <f>IFERROR(IF($K2722="","",INDEX(リスト!$F:$F,MATCH($K2722,リスト!$E:$E,0))),"")</f>
        <v/>
      </c>
      <c r="U2722" s="2" t="str">
        <f>IF($B2722="","",RIGHT($G2722*1000+200+COUNTIF($G$2:$G2722,$G2722),9))</f>
        <v/>
      </c>
      <c r="V2722" s="2" t="str">
        <f>IF(OR($B2722="",設定!$I$15="",設定!$I$15="独立"),"",IF($M2722="","　－　",IF($L2722="",IF(設定!$I$15="所・名","　－　・"&amp;$M2722,IF(設定!$I$15="所/名","　－　 / "&amp;$M2722,IF(設定!$I$15="(所)名","(　－　) "&amp;$M2722,IF(設定!$I$15="名・所",$M2722&amp;"・　－　",IF(設定!$I$15="名/所",$M2722&amp;" / 　－　",IF(設定!$I$15="名(所)",$M2722&amp;"(　－　)")))))),IF(設定!$I$15="所・名",INDEX(リスト!$S$2:$S$48,MATCH($L2722,リスト!$R$2:$R$48,0))&amp;"・"&amp;$M2722,IF(設定!$I$15="所/名",INDEX(リスト!$S$2:$S$48,MATCH($L2722,リスト!$R$2:$R$48,0))&amp;" / "&amp;$M2722,IF(設定!$I$15="(所)名","("&amp;INDEX(リスト!$S$2:$S$48,MATCH($L2722,リスト!$R$2:$R$48,0))&amp;") "&amp;$M2722,IF(設定!$I$15="名・所",$M2722&amp;"・"&amp;INDEX(リスト!$S$2:$S$48,MATCH($L2722,リスト!$R$2:$R$48,0)),IF(設定!$I$15="名/所",$M2722&amp;" / "&amp;INDEX(リスト!$S$2:$S$48,MATCH($L2722,リスト!$R$2:$R$48,0)),IF(設定!$I$15="名(所)",$M2722&amp;" ("&amp;INDEX(リスト!$S$2:$S$48,MATCH($L2722,リスト!$R$2:$R$48,0))&amp;")")))))))))</f>
        <v/>
      </c>
    </row>
    <row r="2723" spans="15:22" x14ac:dyDescent="0.4">
      <c r="O2723" s="2" t="str">
        <f>IFERROR(IF($B2723="","",INDEX(所属情報!$E:$E,MATCH($A2723,所属情報!$A:$A,0))),"")</f>
        <v/>
      </c>
      <c r="P2723" s="2" t="str">
        <f t="shared" si="126"/>
        <v/>
      </c>
      <c r="Q2723" s="2" t="str">
        <f t="shared" si="127"/>
        <v/>
      </c>
      <c r="R2723" s="2" t="str">
        <f t="shared" si="128"/>
        <v/>
      </c>
      <c r="S2723" s="2" t="str">
        <f>IFERROR(IF($F2723="","",INDEX(リスト!$C:$C,MATCH($F2723,リスト!$B:$B,0))),"")</f>
        <v/>
      </c>
      <c r="T2723" s="2" t="str">
        <f>IFERROR(IF($K2723="","",INDEX(リスト!$F:$F,MATCH($K2723,リスト!$E:$E,0))),"")</f>
        <v/>
      </c>
      <c r="U2723" s="2" t="str">
        <f>IF($B2723="","",RIGHT($G2723*1000+200+COUNTIF($G$2:$G2723,$G2723),9))</f>
        <v/>
      </c>
      <c r="V2723" s="2" t="str">
        <f>IF(OR($B2723="",設定!$I$15="",設定!$I$15="独立"),"",IF($M2723="","　－　",IF($L2723="",IF(設定!$I$15="所・名","　－　・"&amp;$M2723,IF(設定!$I$15="所/名","　－　 / "&amp;$M2723,IF(設定!$I$15="(所)名","(　－　) "&amp;$M2723,IF(設定!$I$15="名・所",$M2723&amp;"・　－　",IF(設定!$I$15="名/所",$M2723&amp;" / 　－　",IF(設定!$I$15="名(所)",$M2723&amp;"(　－　)")))))),IF(設定!$I$15="所・名",INDEX(リスト!$S$2:$S$48,MATCH($L2723,リスト!$R$2:$R$48,0))&amp;"・"&amp;$M2723,IF(設定!$I$15="所/名",INDEX(リスト!$S$2:$S$48,MATCH($L2723,リスト!$R$2:$R$48,0))&amp;" / "&amp;$M2723,IF(設定!$I$15="(所)名","("&amp;INDEX(リスト!$S$2:$S$48,MATCH($L2723,リスト!$R$2:$R$48,0))&amp;") "&amp;$M2723,IF(設定!$I$15="名・所",$M2723&amp;"・"&amp;INDEX(リスト!$S$2:$S$48,MATCH($L2723,リスト!$R$2:$R$48,0)),IF(設定!$I$15="名/所",$M2723&amp;" / "&amp;INDEX(リスト!$S$2:$S$48,MATCH($L2723,リスト!$R$2:$R$48,0)),IF(設定!$I$15="名(所)",$M2723&amp;" ("&amp;INDEX(リスト!$S$2:$S$48,MATCH($L2723,リスト!$R$2:$R$48,0))&amp;")")))))))))</f>
        <v/>
      </c>
    </row>
    <row r="2724" spans="15:22" x14ac:dyDescent="0.4">
      <c r="O2724" s="2" t="str">
        <f>IFERROR(IF($B2724="","",INDEX(所属情報!$E:$E,MATCH($A2724,所属情報!$A:$A,0))),"")</f>
        <v/>
      </c>
      <c r="P2724" s="2" t="str">
        <f t="shared" si="126"/>
        <v/>
      </c>
      <c r="Q2724" s="2" t="str">
        <f t="shared" si="127"/>
        <v/>
      </c>
      <c r="R2724" s="2" t="str">
        <f t="shared" si="128"/>
        <v/>
      </c>
      <c r="S2724" s="2" t="str">
        <f>IFERROR(IF($F2724="","",INDEX(リスト!$C:$C,MATCH($F2724,リスト!$B:$B,0))),"")</f>
        <v/>
      </c>
      <c r="T2724" s="2" t="str">
        <f>IFERROR(IF($K2724="","",INDEX(リスト!$F:$F,MATCH($K2724,リスト!$E:$E,0))),"")</f>
        <v/>
      </c>
      <c r="U2724" s="2" t="str">
        <f>IF($B2724="","",RIGHT($G2724*1000+200+COUNTIF($G$2:$G2724,$G2724),9))</f>
        <v/>
      </c>
      <c r="V2724" s="2" t="str">
        <f>IF(OR($B2724="",設定!$I$15="",設定!$I$15="独立"),"",IF($M2724="","　－　",IF($L2724="",IF(設定!$I$15="所・名","　－　・"&amp;$M2724,IF(設定!$I$15="所/名","　－　 / "&amp;$M2724,IF(設定!$I$15="(所)名","(　－　) "&amp;$M2724,IF(設定!$I$15="名・所",$M2724&amp;"・　－　",IF(設定!$I$15="名/所",$M2724&amp;" / 　－　",IF(設定!$I$15="名(所)",$M2724&amp;"(　－　)")))))),IF(設定!$I$15="所・名",INDEX(リスト!$S$2:$S$48,MATCH($L2724,リスト!$R$2:$R$48,0))&amp;"・"&amp;$M2724,IF(設定!$I$15="所/名",INDEX(リスト!$S$2:$S$48,MATCH($L2724,リスト!$R$2:$R$48,0))&amp;" / "&amp;$M2724,IF(設定!$I$15="(所)名","("&amp;INDEX(リスト!$S$2:$S$48,MATCH($L2724,リスト!$R$2:$R$48,0))&amp;") "&amp;$M2724,IF(設定!$I$15="名・所",$M2724&amp;"・"&amp;INDEX(リスト!$S$2:$S$48,MATCH($L2724,リスト!$R$2:$R$48,0)),IF(設定!$I$15="名/所",$M2724&amp;" / "&amp;INDEX(リスト!$S$2:$S$48,MATCH($L2724,リスト!$R$2:$R$48,0)),IF(設定!$I$15="名(所)",$M2724&amp;" ("&amp;INDEX(リスト!$S$2:$S$48,MATCH($L2724,リスト!$R$2:$R$48,0))&amp;")")))))))))</f>
        <v/>
      </c>
    </row>
    <row r="2725" spans="15:22" x14ac:dyDescent="0.4">
      <c r="O2725" s="2" t="str">
        <f>IFERROR(IF($B2725="","",INDEX(所属情報!$E:$E,MATCH($A2725,所属情報!$A:$A,0))),"")</f>
        <v/>
      </c>
      <c r="P2725" s="2" t="str">
        <f t="shared" si="126"/>
        <v/>
      </c>
      <c r="Q2725" s="2" t="str">
        <f t="shared" si="127"/>
        <v/>
      </c>
      <c r="R2725" s="2" t="str">
        <f t="shared" si="128"/>
        <v/>
      </c>
      <c r="S2725" s="2" t="str">
        <f>IFERROR(IF($F2725="","",INDEX(リスト!$C:$C,MATCH($F2725,リスト!$B:$B,0))),"")</f>
        <v/>
      </c>
      <c r="T2725" s="2" t="str">
        <f>IFERROR(IF($K2725="","",INDEX(リスト!$F:$F,MATCH($K2725,リスト!$E:$E,0))),"")</f>
        <v/>
      </c>
      <c r="U2725" s="2" t="str">
        <f>IF($B2725="","",RIGHT($G2725*1000+200+COUNTIF($G$2:$G2725,$G2725),9))</f>
        <v/>
      </c>
      <c r="V2725" s="2" t="str">
        <f>IF(OR($B2725="",設定!$I$15="",設定!$I$15="独立"),"",IF($M2725="","　－　",IF($L2725="",IF(設定!$I$15="所・名","　－　・"&amp;$M2725,IF(設定!$I$15="所/名","　－　 / "&amp;$M2725,IF(設定!$I$15="(所)名","(　－　) "&amp;$M2725,IF(設定!$I$15="名・所",$M2725&amp;"・　－　",IF(設定!$I$15="名/所",$M2725&amp;" / 　－　",IF(設定!$I$15="名(所)",$M2725&amp;"(　－　)")))))),IF(設定!$I$15="所・名",INDEX(リスト!$S$2:$S$48,MATCH($L2725,リスト!$R$2:$R$48,0))&amp;"・"&amp;$M2725,IF(設定!$I$15="所/名",INDEX(リスト!$S$2:$S$48,MATCH($L2725,リスト!$R$2:$R$48,0))&amp;" / "&amp;$M2725,IF(設定!$I$15="(所)名","("&amp;INDEX(リスト!$S$2:$S$48,MATCH($L2725,リスト!$R$2:$R$48,0))&amp;") "&amp;$M2725,IF(設定!$I$15="名・所",$M2725&amp;"・"&amp;INDEX(リスト!$S$2:$S$48,MATCH($L2725,リスト!$R$2:$R$48,0)),IF(設定!$I$15="名/所",$M2725&amp;" / "&amp;INDEX(リスト!$S$2:$S$48,MATCH($L2725,リスト!$R$2:$R$48,0)),IF(設定!$I$15="名(所)",$M2725&amp;" ("&amp;INDEX(リスト!$S$2:$S$48,MATCH($L2725,リスト!$R$2:$R$48,0))&amp;")")))))))))</f>
        <v/>
      </c>
    </row>
    <row r="2726" spans="15:22" x14ac:dyDescent="0.4">
      <c r="O2726" s="2" t="str">
        <f>IFERROR(IF($B2726="","",INDEX(所属情報!$E:$E,MATCH($A2726,所属情報!$A:$A,0))),"")</f>
        <v/>
      </c>
      <c r="P2726" s="2" t="str">
        <f t="shared" si="126"/>
        <v/>
      </c>
      <c r="Q2726" s="2" t="str">
        <f t="shared" si="127"/>
        <v/>
      </c>
      <c r="R2726" s="2" t="str">
        <f t="shared" si="128"/>
        <v/>
      </c>
      <c r="S2726" s="2" t="str">
        <f>IFERROR(IF($F2726="","",INDEX(リスト!$C:$C,MATCH($F2726,リスト!$B:$B,0))),"")</f>
        <v/>
      </c>
      <c r="T2726" s="2" t="str">
        <f>IFERROR(IF($K2726="","",INDEX(リスト!$F:$F,MATCH($K2726,リスト!$E:$E,0))),"")</f>
        <v/>
      </c>
      <c r="U2726" s="2" t="str">
        <f>IF($B2726="","",RIGHT($G2726*1000+200+COUNTIF($G$2:$G2726,$G2726),9))</f>
        <v/>
      </c>
      <c r="V2726" s="2" t="str">
        <f>IF(OR($B2726="",設定!$I$15="",設定!$I$15="独立"),"",IF($M2726="","　－　",IF($L2726="",IF(設定!$I$15="所・名","　－　・"&amp;$M2726,IF(設定!$I$15="所/名","　－　 / "&amp;$M2726,IF(設定!$I$15="(所)名","(　－　) "&amp;$M2726,IF(設定!$I$15="名・所",$M2726&amp;"・　－　",IF(設定!$I$15="名/所",$M2726&amp;" / 　－　",IF(設定!$I$15="名(所)",$M2726&amp;"(　－　)")))))),IF(設定!$I$15="所・名",INDEX(リスト!$S$2:$S$48,MATCH($L2726,リスト!$R$2:$R$48,0))&amp;"・"&amp;$M2726,IF(設定!$I$15="所/名",INDEX(リスト!$S$2:$S$48,MATCH($L2726,リスト!$R$2:$R$48,0))&amp;" / "&amp;$M2726,IF(設定!$I$15="(所)名","("&amp;INDEX(リスト!$S$2:$S$48,MATCH($L2726,リスト!$R$2:$R$48,0))&amp;") "&amp;$M2726,IF(設定!$I$15="名・所",$M2726&amp;"・"&amp;INDEX(リスト!$S$2:$S$48,MATCH($L2726,リスト!$R$2:$R$48,0)),IF(設定!$I$15="名/所",$M2726&amp;" / "&amp;INDEX(リスト!$S$2:$S$48,MATCH($L2726,リスト!$R$2:$R$48,0)),IF(設定!$I$15="名(所)",$M2726&amp;" ("&amp;INDEX(リスト!$S$2:$S$48,MATCH($L2726,リスト!$R$2:$R$48,0))&amp;")")))))))))</f>
        <v/>
      </c>
    </row>
    <row r="2727" spans="15:22" x14ac:dyDescent="0.4">
      <c r="O2727" s="2" t="str">
        <f>IFERROR(IF($B2727="","",INDEX(所属情報!$E:$E,MATCH($A2727,所属情報!$A:$A,0))),"")</f>
        <v/>
      </c>
      <c r="P2727" s="2" t="str">
        <f t="shared" si="126"/>
        <v/>
      </c>
      <c r="Q2727" s="2" t="str">
        <f t="shared" si="127"/>
        <v/>
      </c>
      <c r="R2727" s="2" t="str">
        <f t="shared" si="128"/>
        <v/>
      </c>
      <c r="S2727" s="2" t="str">
        <f>IFERROR(IF($F2727="","",INDEX(リスト!$C:$C,MATCH($F2727,リスト!$B:$B,0))),"")</f>
        <v/>
      </c>
      <c r="T2727" s="2" t="str">
        <f>IFERROR(IF($K2727="","",INDEX(リスト!$F:$F,MATCH($K2727,リスト!$E:$E,0))),"")</f>
        <v/>
      </c>
      <c r="U2727" s="2" t="str">
        <f>IF($B2727="","",RIGHT($G2727*1000+200+COUNTIF($G$2:$G2727,$G2727),9))</f>
        <v/>
      </c>
      <c r="V2727" s="2" t="str">
        <f>IF(OR($B2727="",設定!$I$15="",設定!$I$15="独立"),"",IF($M2727="","　－　",IF($L2727="",IF(設定!$I$15="所・名","　－　・"&amp;$M2727,IF(設定!$I$15="所/名","　－　 / "&amp;$M2727,IF(設定!$I$15="(所)名","(　－　) "&amp;$M2727,IF(設定!$I$15="名・所",$M2727&amp;"・　－　",IF(設定!$I$15="名/所",$M2727&amp;" / 　－　",IF(設定!$I$15="名(所)",$M2727&amp;"(　－　)")))))),IF(設定!$I$15="所・名",INDEX(リスト!$S$2:$S$48,MATCH($L2727,リスト!$R$2:$R$48,0))&amp;"・"&amp;$M2727,IF(設定!$I$15="所/名",INDEX(リスト!$S$2:$S$48,MATCH($L2727,リスト!$R$2:$R$48,0))&amp;" / "&amp;$M2727,IF(設定!$I$15="(所)名","("&amp;INDEX(リスト!$S$2:$S$48,MATCH($L2727,リスト!$R$2:$R$48,0))&amp;") "&amp;$M2727,IF(設定!$I$15="名・所",$M2727&amp;"・"&amp;INDEX(リスト!$S$2:$S$48,MATCH($L2727,リスト!$R$2:$R$48,0)),IF(設定!$I$15="名/所",$M2727&amp;" / "&amp;INDEX(リスト!$S$2:$S$48,MATCH($L2727,リスト!$R$2:$R$48,0)),IF(設定!$I$15="名(所)",$M2727&amp;" ("&amp;INDEX(リスト!$S$2:$S$48,MATCH($L2727,リスト!$R$2:$R$48,0))&amp;")")))))))))</f>
        <v/>
      </c>
    </row>
    <row r="2728" spans="15:22" x14ac:dyDescent="0.4">
      <c r="O2728" s="2" t="str">
        <f>IFERROR(IF($B2728="","",INDEX(所属情報!$E:$E,MATCH($A2728,所属情報!$A:$A,0))),"")</f>
        <v/>
      </c>
      <c r="P2728" s="2" t="str">
        <f t="shared" si="126"/>
        <v/>
      </c>
      <c r="Q2728" s="2" t="str">
        <f t="shared" si="127"/>
        <v/>
      </c>
      <c r="R2728" s="2" t="str">
        <f t="shared" si="128"/>
        <v/>
      </c>
      <c r="S2728" s="2" t="str">
        <f>IFERROR(IF($F2728="","",INDEX(リスト!$C:$C,MATCH($F2728,リスト!$B:$B,0))),"")</f>
        <v/>
      </c>
      <c r="T2728" s="2" t="str">
        <f>IFERROR(IF($K2728="","",INDEX(リスト!$F:$F,MATCH($K2728,リスト!$E:$E,0))),"")</f>
        <v/>
      </c>
      <c r="U2728" s="2" t="str">
        <f>IF($B2728="","",RIGHT($G2728*1000+200+COUNTIF($G$2:$G2728,$G2728),9))</f>
        <v/>
      </c>
      <c r="V2728" s="2" t="str">
        <f>IF(OR($B2728="",設定!$I$15="",設定!$I$15="独立"),"",IF($M2728="","　－　",IF($L2728="",IF(設定!$I$15="所・名","　－　・"&amp;$M2728,IF(設定!$I$15="所/名","　－　 / "&amp;$M2728,IF(設定!$I$15="(所)名","(　－　) "&amp;$M2728,IF(設定!$I$15="名・所",$M2728&amp;"・　－　",IF(設定!$I$15="名/所",$M2728&amp;" / 　－　",IF(設定!$I$15="名(所)",$M2728&amp;"(　－　)")))))),IF(設定!$I$15="所・名",INDEX(リスト!$S$2:$S$48,MATCH($L2728,リスト!$R$2:$R$48,0))&amp;"・"&amp;$M2728,IF(設定!$I$15="所/名",INDEX(リスト!$S$2:$S$48,MATCH($L2728,リスト!$R$2:$R$48,0))&amp;" / "&amp;$M2728,IF(設定!$I$15="(所)名","("&amp;INDEX(リスト!$S$2:$S$48,MATCH($L2728,リスト!$R$2:$R$48,0))&amp;") "&amp;$M2728,IF(設定!$I$15="名・所",$M2728&amp;"・"&amp;INDEX(リスト!$S$2:$S$48,MATCH($L2728,リスト!$R$2:$R$48,0)),IF(設定!$I$15="名/所",$M2728&amp;" / "&amp;INDEX(リスト!$S$2:$S$48,MATCH($L2728,リスト!$R$2:$R$48,0)),IF(設定!$I$15="名(所)",$M2728&amp;" ("&amp;INDEX(リスト!$S$2:$S$48,MATCH($L2728,リスト!$R$2:$R$48,0))&amp;")")))))))))</f>
        <v/>
      </c>
    </row>
    <row r="2729" spans="15:22" x14ac:dyDescent="0.4">
      <c r="O2729" s="2" t="str">
        <f>IFERROR(IF($B2729="","",INDEX(所属情報!$E:$E,MATCH($A2729,所属情報!$A:$A,0))),"")</f>
        <v/>
      </c>
      <c r="P2729" s="2" t="str">
        <f t="shared" si="126"/>
        <v/>
      </c>
      <c r="Q2729" s="2" t="str">
        <f t="shared" si="127"/>
        <v/>
      </c>
      <c r="R2729" s="2" t="str">
        <f t="shared" si="128"/>
        <v/>
      </c>
      <c r="S2729" s="2" t="str">
        <f>IFERROR(IF($F2729="","",INDEX(リスト!$C:$C,MATCH($F2729,リスト!$B:$B,0))),"")</f>
        <v/>
      </c>
      <c r="T2729" s="2" t="str">
        <f>IFERROR(IF($K2729="","",INDEX(リスト!$F:$F,MATCH($K2729,リスト!$E:$E,0))),"")</f>
        <v/>
      </c>
      <c r="U2729" s="2" t="str">
        <f>IF($B2729="","",RIGHT($G2729*1000+200+COUNTIF($G$2:$G2729,$G2729),9))</f>
        <v/>
      </c>
      <c r="V2729" s="2" t="str">
        <f>IF(OR($B2729="",設定!$I$15="",設定!$I$15="独立"),"",IF($M2729="","　－　",IF($L2729="",IF(設定!$I$15="所・名","　－　・"&amp;$M2729,IF(設定!$I$15="所/名","　－　 / "&amp;$M2729,IF(設定!$I$15="(所)名","(　－　) "&amp;$M2729,IF(設定!$I$15="名・所",$M2729&amp;"・　－　",IF(設定!$I$15="名/所",$M2729&amp;" / 　－　",IF(設定!$I$15="名(所)",$M2729&amp;"(　－　)")))))),IF(設定!$I$15="所・名",INDEX(リスト!$S$2:$S$48,MATCH($L2729,リスト!$R$2:$R$48,0))&amp;"・"&amp;$M2729,IF(設定!$I$15="所/名",INDEX(リスト!$S$2:$S$48,MATCH($L2729,リスト!$R$2:$R$48,0))&amp;" / "&amp;$M2729,IF(設定!$I$15="(所)名","("&amp;INDEX(リスト!$S$2:$S$48,MATCH($L2729,リスト!$R$2:$R$48,0))&amp;") "&amp;$M2729,IF(設定!$I$15="名・所",$M2729&amp;"・"&amp;INDEX(リスト!$S$2:$S$48,MATCH($L2729,リスト!$R$2:$R$48,0)),IF(設定!$I$15="名/所",$M2729&amp;" / "&amp;INDEX(リスト!$S$2:$S$48,MATCH($L2729,リスト!$R$2:$R$48,0)),IF(設定!$I$15="名(所)",$M2729&amp;" ("&amp;INDEX(リスト!$S$2:$S$48,MATCH($L2729,リスト!$R$2:$R$48,0))&amp;")")))))))))</f>
        <v/>
      </c>
    </row>
    <row r="2730" spans="15:22" x14ac:dyDescent="0.4">
      <c r="O2730" s="2" t="str">
        <f>IFERROR(IF($B2730="","",INDEX(所属情報!$E:$E,MATCH($A2730,所属情報!$A:$A,0))),"")</f>
        <v/>
      </c>
      <c r="P2730" s="2" t="str">
        <f t="shared" si="126"/>
        <v/>
      </c>
      <c r="Q2730" s="2" t="str">
        <f t="shared" si="127"/>
        <v/>
      </c>
      <c r="R2730" s="2" t="str">
        <f t="shared" si="128"/>
        <v/>
      </c>
      <c r="S2730" s="2" t="str">
        <f>IFERROR(IF($F2730="","",INDEX(リスト!$C:$C,MATCH($F2730,リスト!$B:$B,0))),"")</f>
        <v/>
      </c>
      <c r="T2730" s="2" t="str">
        <f>IFERROR(IF($K2730="","",INDEX(リスト!$F:$F,MATCH($K2730,リスト!$E:$E,0))),"")</f>
        <v/>
      </c>
      <c r="U2730" s="2" t="str">
        <f>IF($B2730="","",RIGHT($G2730*1000+200+COUNTIF($G$2:$G2730,$G2730),9))</f>
        <v/>
      </c>
      <c r="V2730" s="2" t="str">
        <f>IF(OR($B2730="",設定!$I$15="",設定!$I$15="独立"),"",IF($M2730="","　－　",IF($L2730="",IF(設定!$I$15="所・名","　－　・"&amp;$M2730,IF(設定!$I$15="所/名","　－　 / "&amp;$M2730,IF(設定!$I$15="(所)名","(　－　) "&amp;$M2730,IF(設定!$I$15="名・所",$M2730&amp;"・　－　",IF(設定!$I$15="名/所",$M2730&amp;" / 　－　",IF(設定!$I$15="名(所)",$M2730&amp;"(　－　)")))))),IF(設定!$I$15="所・名",INDEX(リスト!$S$2:$S$48,MATCH($L2730,リスト!$R$2:$R$48,0))&amp;"・"&amp;$M2730,IF(設定!$I$15="所/名",INDEX(リスト!$S$2:$S$48,MATCH($L2730,リスト!$R$2:$R$48,0))&amp;" / "&amp;$M2730,IF(設定!$I$15="(所)名","("&amp;INDEX(リスト!$S$2:$S$48,MATCH($L2730,リスト!$R$2:$R$48,0))&amp;") "&amp;$M2730,IF(設定!$I$15="名・所",$M2730&amp;"・"&amp;INDEX(リスト!$S$2:$S$48,MATCH($L2730,リスト!$R$2:$R$48,0)),IF(設定!$I$15="名/所",$M2730&amp;" / "&amp;INDEX(リスト!$S$2:$S$48,MATCH($L2730,リスト!$R$2:$R$48,0)),IF(設定!$I$15="名(所)",$M2730&amp;" ("&amp;INDEX(リスト!$S$2:$S$48,MATCH($L2730,リスト!$R$2:$R$48,0))&amp;")")))))))))</f>
        <v/>
      </c>
    </row>
    <row r="2731" spans="15:22" x14ac:dyDescent="0.4">
      <c r="O2731" s="2" t="str">
        <f>IFERROR(IF($B2731="","",INDEX(所属情報!$E:$E,MATCH($A2731,所属情報!$A:$A,0))),"")</f>
        <v/>
      </c>
      <c r="P2731" s="2" t="str">
        <f t="shared" si="126"/>
        <v/>
      </c>
      <c r="Q2731" s="2" t="str">
        <f t="shared" si="127"/>
        <v/>
      </c>
      <c r="R2731" s="2" t="str">
        <f t="shared" si="128"/>
        <v/>
      </c>
      <c r="S2731" s="2" t="str">
        <f>IFERROR(IF($F2731="","",INDEX(リスト!$C:$C,MATCH($F2731,リスト!$B:$B,0))),"")</f>
        <v/>
      </c>
      <c r="T2731" s="2" t="str">
        <f>IFERROR(IF($K2731="","",INDEX(リスト!$F:$F,MATCH($K2731,リスト!$E:$E,0))),"")</f>
        <v/>
      </c>
      <c r="U2731" s="2" t="str">
        <f>IF($B2731="","",RIGHT($G2731*1000+200+COUNTIF($G$2:$G2731,$G2731),9))</f>
        <v/>
      </c>
      <c r="V2731" s="2" t="str">
        <f>IF(OR($B2731="",設定!$I$15="",設定!$I$15="独立"),"",IF($M2731="","　－　",IF($L2731="",IF(設定!$I$15="所・名","　－　・"&amp;$M2731,IF(設定!$I$15="所/名","　－　 / "&amp;$M2731,IF(設定!$I$15="(所)名","(　－　) "&amp;$M2731,IF(設定!$I$15="名・所",$M2731&amp;"・　－　",IF(設定!$I$15="名/所",$M2731&amp;" / 　－　",IF(設定!$I$15="名(所)",$M2731&amp;"(　－　)")))))),IF(設定!$I$15="所・名",INDEX(リスト!$S$2:$S$48,MATCH($L2731,リスト!$R$2:$R$48,0))&amp;"・"&amp;$M2731,IF(設定!$I$15="所/名",INDEX(リスト!$S$2:$S$48,MATCH($L2731,リスト!$R$2:$R$48,0))&amp;" / "&amp;$M2731,IF(設定!$I$15="(所)名","("&amp;INDEX(リスト!$S$2:$S$48,MATCH($L2731,リスト!$R$2:$R$48,0))&amp;") "&amp;$M2731,IF(設定!$I$15="名・所",$M2731&amp;"・"&amp;INDEX(リスト!$S$2:$S$48,MATCH($L2731,リスト!$R$2:$R$48,0)),IF(設定!$I$15="名/所",$M2731&amp;" / "&amp;INDEX(リスト!$S$2:$S$48,MATCH($L2731,リスト!$R$2:$R$48,0)),IF(設定!$I$15="名(所)",$M2731&amp;" ("&amp;INDEX(リスト!$S$2:$S$48,MATCH($L2731,リスト!$R$2:$R$48,0))&amp;")")))))))))</f>
        <v/>
      </c>
    </row>
    <row r="2732" spans="15:22" x14ac:dyDescent="0.4">
      <c r="O2732" s="2" t="str">
        <f>IFERROR(IF($B2732="","",INDEX(所属情報!$E:$E,MATCH($A2732,所属情報!$A:$A,0))),"")</f>
        <v/>
      </c>
      <c r="P2732" s="2" t="str">
        <f t="shared" si="126"/>
        <v/>
      </c>
      <c r="Q2732" s="2" t="str">
        <f t="shared" si="127"/>
        <v/>
      </c>
      <c r="R2732" s="2" t="str">
        <f t="shared" si="128"/>
        <v/>
      </c>
      <c r="S2732" s="2" t="str">
        <f>IFERROR(IF($F2732="","",INDEX(リスト!$C:$C,MATCH($F2732,リスト!$B:$B,0))),"")</f>
        <v/>
      </c>
      <c r="T2732" s="2" t="str">
        <f>IFERROR(IF($K2732="","",INDEX(リスト!$F:$F,MATCH($K2732,リスト!$E:$E,0))),"")</f>
        <v/>
      </c>
      <c r="U2732" s="2" t="str">
        <f>IF($B2732="","",RIGHT($G2732*1000+200+COUNTIF($G$2:$G2732,$G2732),9))</f>
        <v/>
      </c>
      <c r="V2732" s="2" t="str">
        <f>IF(OR($B2732="",設定!$I$15="",設定!$I$15="独立"),"",IF($M2732="","　－　",IF($L2732="",IF(設定!$I$15="所・名","　－　・"&amp;$M2732,IF(設定!$I$15="所/名","　－　 / "&amp;$M2732,IF(設定!$I$15="(所)名","(　－　) "&amp;$M2732,IF(設定!$I$15="名・所",$M2732&amp;"・　－　",IF(設定!$I$15="名/所",$M2732&amp;" / 　－　",IF(設定!$I$15="名(所)",$M2732&amp;"(　－　)")))))),IF(設定!$I$15="所・名",INDEX(リスト!$S$2:$S$48,MATCH($L2732,リスト!$R$2:$R$48,0))&amp;"・"&amp;$M2732,IF(設定!$I$15="所/名",INDEX(リスト!$S$2:$S$48,MATCH($L2732,リスト!$R$2:$R$48,0))&amp;" / "&amp;$M2732,IF(設定!$I$15="(所)名","("&amp;INDEX(リスト!$S$2:$S$48,MATCH($L2732,リスト!$R$2:$R$48,0))&amp;") "&amp;$M2732,IF(設定!$I$15="名・所",$M2732&amp;"・"&amp;INDEX(リスト!$S$2:$S$48,MATCH($L2732,リスト!$R$2:$R$48,0)),IF(設定!$I$15="名/所",$M2732&amp;" / "&amp;INDEX(リスト!$S$2:$S$48,MATCH($L2732,リスト!$R$2:$R$48,0)),IF(設定!$I$15="名(所)",$M2732&amp;" ("&amp;INDEX(リスト!$S$2:$S$48,MATCH($L2732,リスト!$R$2:$R$48,0))&amp;")")))))))))</f>
        <v/>
      </c>
    </row>
    <row r="2733" spans="15:22" x14ac:dyDescent="0.4">
      <c r="O2733" s="2" t="str">
        <f>IFERROR(IF($B2733="","",INDEX(所属情報!$E:$E,MATCH($A2733,所属情報!$A:$A,0))),"")</f>
        <v/>
      </c>
      <c r="P2733" s="2" t="str">
        <f t="shared" si="126"/>
        <v/>
      </c>
      <c r="Q2733" s="2" t="str">
        <f t="shared" si="127"/>
        <v/>
      </c>
      <c r="R2733" s="2" t="str">
        <f t="shared" si="128"/>
        <v/>
      </c>
      <c r="S2733" s="2" t="str">
        <f>IFERROR(IF($F2733="","",INDEX(リスト!$C:$C,MATCH($F2733,リスト!$B:$B,0))),"")</f>
        <v/>
      </c>
      <c r="T2733" s="2" t="str">
        <f>IFERROR(IF($K2733="","",INDEX(リスト!$F:$F,MATCH($K2733,リスト!$E:$E,0))),"")</f>
        <v/>
      </c>
      <c r="U2733" s="2" t="str">
        <f>IF($B2733="","",RIGHT($G2733*1000+200+COUNTIF($G$2:$G2733,$G2733),9))</f>
        <v/>
      </c>
      <c r="V2733" s="2" t="str">
        <f>IF(OR($B2733="",設定!$I$15="",設定!$I$15="独立"),"",IF($M2733="","　－　",IF($L2733="",IF(設定!$I$15="所・名","　－　・"&amp;$M2733,IF(設定!$I$15="所/名","　－　 / "&amp;$M2733,IF(設定!$I$15="(所)名","(　－　) "&amp;$M2733,IF(設定!$I$15="名・所",$M2733&amp;"・　－　",IF(設定!$I$15="名/所",$M2733&amp;" / 　－　",IF(設定!$I$15="名(所)",$M2733&amp;"(　－　)")))))),IF(設定!$I$15="所・名",INDEX(リスト!$S$2:$S$48,MATCH($L2733,リスト!$R$2:$R$48,0))&amp;"・"&amp;$M2733,IF(設定!$I$15="所/名",INDEX(リスト!$S$2:$S$48,MATCH($L2733,リスト!$R$2:$R$48,0))&amp;" / "&amp;$M2733,IF(設定!$I$15="(所)名","("&amp;INDEX(リスト!$S$2:$S$48,MATCH($L2733,リスト!$R$2:$R$48,0))&amp;") "&amp;$M2733,IF(設定!$I$15="名・所",$M2733&amp;"・"&amp;INDEX(リスト!$S$2:$S$48,MATCH($L2733,リスト!$R$2:$R$48,0)),IF(設定!$I$15="名/所",$M2733&amp;" / "&amp;INDEX(リスト!$S$2:$S$48,MATCH($L2733,リスト!$R$2:$R$48,0)),IF(設定!$I$15="名(所)",$M2733&amp;" ("&amp;INDEX(リスト!$S$2:$S$48,MATCH($L2733,リスト!$R$2:$R$48,0))&amp;")")))))))))</f>
        <v/>
      </c>
    </row>
    <row r="2734" spans="15:22" x14ac:dyDescent="0.4">
      <c r="O2734" s="2" t="str">
        <f>IFERROR(IF($B2734="","",INDEX(所属情報!$E:$E,MATCH($A2734,所属情報!$A:$A,0))),"")</f>
        <v/>
      </c>
      <c r="P2734" s="2" t="str">
        <f t="shared" si="126"/>
        <v/>
      </c>
      <c r="Q2734" s="2" t="str">
        <f t="shared" si="127"/>
        <v/>
      </c>
      <c r="R2734" s="2" t="str">
        <f t="shared" si="128"/>
        <v/>
      </c>
      <c r="S2734" s="2" t="str">
        <f>IFERROR(IF($F2734="","",INDEX(リスト!$C:$C,MATCH($F2734,リスト!$B:$B,0))),"")</f>
        <v/>
      </c>
      <c r="T2734" s="2" t="str">
        <f>IFERROR(IF($K2734="","",INDEX(リスト!$F:$F,MATCH($K2734,リスト!$E:$E,0))),"")</f>
        <v/>
      </c>
      <c r="U2734" s="2" t="str">
        <f>IF($B2734="","",RIGHT($G2734*1000+200+COUNTIF($G$2:$G2734,$G2734),9))</f>
        <v/>
      </c>
      <c r="V2734" s="2" t="str">
        <f>IF(OR($B2734="",設定!$I$15="",設定!$I$15="独立"),"",IF($M2734="","　－　",IF($L2734="",IF(設定!$I$15="所・名","　－　・"&amp;$M2734,IF(設定!$I$15="所/名","　－　 / "&amp;$M2734,IF(設定!$I$15="(所)名","(　－　) "&amp;$M2734,IF(設定!$I$15="名・所",$M2734&amp;"・　－　",IF(設定!$I$15="名/所",$M2734&amp;" / 　－　",IF(設定!$I$15="名(所)",$M2734&amp;"(　－　)")))))),IF(設定!$I$15="所・名",INDEX(リスト!$S$2:$S$48,MATCH($L2734,リスト!$R$2:$R$48,0))&amp;"・"&amp;$M2734,IF(設定!$I$15="所/名",INDEX(リスト!$S$2:$S$48,MATCH($L2734,リスト!$R$2:$R$48,0))&amp;" / "&amp;$M2734,IF(設定!$I$15="(所)名","("&amp;INDEX(リスト!$S$2:$S$48,MATCH($L2734,リスト!$R$2:$R$48,0))&amp;") "&amp;$M2734,IF(設定!$I$15="名・所",$M2734&amp;"・"&amp;INDEX(リスト!$S$2:$S$48,MATCH($L2734,リスト!$R$2:$R$48,0)),IF(設定!$I$15="名/所",$M2734&amp;" / "&amp;INDEX(リスト!$S$2:$S$48,MATCH($L2734,リスト!$R$2:$R$48,0)),IF(設定!$I$15="名(所)",$M2734&amp;" ("&amp;INDEX(リスト!$S$2:$S$48,MATCH($L2734,リスト!$R$2:$R$48,0))&amp;")")))))))))</f>
        <v/>
      </c>
    </row>
    <row r="2735" spans="15:22" x14ac:dyDescent="0.4">
      <c r="O2735" s="2" t="str">
        <f>IFERROR(IF($B2735="","",INDEX(所属情報!$E:$E,MATCH($A2735,所属情報!$A:$A,0))),"")</f>
        <v/>
      </c>
      <c r="P2735" s="2" t="str">
        <f t="shared" si="126"/>
        <v/>
      </c>
      <c r="Q2735" s="2" t="str">
        <f t="shared" si="127"/>
        <v/>
      </c>
      <c r="R2735" s="2" t="str">
        <f t="shared" si="128"/>
        <v/>
      </c>
      <c r="S2735" s="2" t="str">
        <f>IFERROR(IF($F2735="","",INDEX(リスト!$C:$C,MATCH($F2735,リスト!$B:$B,0))),"")</f>
        <v/>
      </c>
      <c r="T2735" s="2" t="str">
        <f>IFERROR(IF($K2735="","",INDEX(リスト!$F:$F,MATCH($K2735,リスト!$E:$E,0))),"")</f>
        <v/>
      </c>
      <c r="U2735" s="2" t="str">
        <f>IF($B2735="","",RIGHT($G2735*1000+200+COUNTIF($G$2:$G2735,$G2735),9))</f>
        <v/>
      </c>
      <c r="V2735" s="2" t="str">
        <f>IF(OR($B2735="",設定!$I$15="",設定!$I$15="独立"),"",IF($M2735="","　－　",IF($L2735="",IF(設定!$I$15="所・名","　－　・"&amp;$M2735,IF(設定!$I$15="所/名","　－　 / "&amp;$M2735,IF(設定!$I$15="(所)名","(　－　) "&amp;$M2735,IF(設定!$I$15="名・所",$M2735&amp;"・　－　",IF(設定!$I$15="名/所",$M2735&amp;" / 　－　",IF(設定!$I$15="名(所)",$M2735&amp;"(　－　)")))))),IF(設定!$I$15="所・名",INDEX(リスト!$S$2:$S$48,MATCH($L2735,リスト!$R$2:$R$48,0))&amp;"・"&amp;$M2735,IF(設定!$I$15="所/名",INDEX(リスト!$S$2:$S$48,MATCH($L2735,リスト!$R$2:$R$48,0))&amp;" / "&amp;$M2735,IF(設定!$I$15="(所)名","("&amp;INDEX(リスト!$S$2:$S$48,MATCH($L2735,リスト!$R$2:$R$48,0))&amp;") "&amp;$M2735,IF(設定!$I$15="名・所",$M2735&amp;"・"&amp;INDEX(リスト!$S$2:$S$48,MATCH($L2735,リスト!$R$2:$R$48,0)),IF(設定!$I$15="名/所",$M2735&amp;" / "&amp;INDEX(リスト!$S$2:$S$48,MATCH($L2735,リスト!$R$2:$R$48,0)),IF(設定!$I$15="名(所)",$M2735&amp;" ("&amp;INDEX(リスト!$S$2:$S$48,MATCH($L2735,リスト!$R$2:$R$48,0))&amp;")")))))))))</f>
        <v/>
      </c>
    </row>
    <row r="2736" spans="15:22" x14ac:dyDescent="0.4">
      <c r="O2736" s="2" t="str">
        <f>IFERROR(IF($B2736="","",INDEX(所属情報!$E:$E,MATCH($A2736,所属情報!$A:$A,0))),"")</f>
        <v/>
      </c>
      <c r="P2736" s="2" t="str">
        <f t="shared" si="126"/>
        <v/>
      </c>
      <c r="Q2736" s="2" t="str">
        <f t="shared" si="127"/>
        <v/>
      </c>
      <c r="R2736" s="2" t="str">
        <f t="shared" si="128"/>
        <v/>
      </c>
      <c r="S2736" s="2" t="str">
        <f>IFERROR(IF($F2736="","",INDEX(リスト!$C:$C,MATCH($F2736,リスト!$B:$B,0))),"")</f>
        <v/>
      </c>
      <c r="T2736" s="2" t="str">
        <f>IFERROR(IF($K2736="","",INDEX(リスト!$F:$F,MATCH($K2736,リスト!$E:$E,0))),"")</f>
        <v/>
      </c>
      <c r="U2736" s="2" t="str">
        <f>IF($B2736="","",RIGHT($G2736*1000+200+COUNTIF($G$2:$G2736,$G2736),9))</f>
        <v/>
      </c>
      <c r="V2736" s="2" t="str">
        <f>IF(OR($B2736="",設定!$I$15="",設定!$I$15="独立"),"",IF($M2736="","　－　",IF($L2736="",IF(設定!$I$15="所・名","　－　・"&amp;$M2736,IF(設定!$I$15="所/名","　－　 / "&amp;$M2736,IF(設定!$I$15="(所)名","(　－　) "&amp;$M2736,IF(設定!$I$15="名・所",$M2736&amp;"・　－　",IF(設定!$I$15="名/所",$M2736&amp;" / 　－　",IF(設定!$I$15="名(所)",$M2736&amp;"(　－　)")))))),IF(設定!$I$15="所・名",INDEX(リスト!$S$2:$S$48,MATCH($L2736,リスト!$R$2:$R$48,0))&amp;"・"&amp;$M2736,IF(設定!$I$15="所/名",INDEX(リスト!$S$2:$S$48,MATCH($L2736,リスト!$R$2:$R$48,0))&amp;" / "&amp;$M2736,IF(設定!$I$15="(所)名","("&amp;INDEX(リスト!$S$2:$S$48,MATCH($L2736,リスト!$R$2:$R$48,0))&amp;") "&amp;$M2736,IF(設定!$I$15="名・所",$M2736&amp;"・"&amp;INDEX(リスト!$S$2:$S$48,MATCH($L2736,リスト!$R$2:$R$48,0)),IF(設定!$I$15="名/所",$M2736&amp;" / "&amp;INDEX(リスト!$S$2:$S$48,MATCH($L2736,リスト!$R$2:$R$48,0)),IF(設定!$I$15="名(所)",$M2736&amp;" ("&amp;INDEX(リスト!$S$2:$S$48,MATCH($L2736,リスト!$R$2:$R$48,0))&amp;")")))))))))</f>
        <v/>
      </c>
    </row>
    <row r="2737" spans="15:22" x14ac:dyDescent="0.4">
      <c r="O2737" s="2" t="str">
        <f>IFERROR(IF($B2737="","",INDEX(所属情報!$E:$E,MATCH($A2737,所属情報!$A:$A,0))),"")</f>
        <v/>
      </c>
      <c r="P2737" s="2" t="str">
        <f t="shared" si="126"/>
        <v/>
      </c>
      <c r="Q2737" s="2" t="str">
        <f t="shared" si="127"/>
        <v/>
      </c>
      <c r="R2737" s="2" t="str">
        <f t="shared" si="128"/>
        <v/>
      </c>
      <c r="S2737" s="2" t="str">
        <f>IFERROR(IF($F2737="","",INDEX(リスト!$C:$C,MATCH($F2737,リスト!$B:$B,0))),"")</f>
        <v/>
      </c>
      <c r="T2737" s="2" t="str">
        <f>IFERROR(IF($K2737="","",INDEX(リスト!$F:$F,MATCH($K2737,リスト!$E:$E,0))),"")</f>
        <v/>
      </c>
      <c r="U2737" s="2" t="str">
        <f>IF($B2737="","",RIGHT($G2737*1000+200+COUNTIF($G$2:$G2737,$G2737),9))</f>
        <v/>
      </c>
      <c r="V2737" s="2" t="str">
        <f>IF(OR($B2737="",設定!$I$15="",設定!$I$15="独立"),"",IF($M2737="","　－　",IF($L2737="",IF(設定!$I$15="所・名","　－　・"&amp;$M2737,IF(設定!$I$15="所/名","　－　 / "&amp;$M2737,IF(設定!$I$15="(所)名","(　－　) "&amp;$M2737,IF(設定!$I$15="名・所",$M2737&amp;"・　－　",IF(設定!$I$15="名/所",$M2737&amp;" / 　－　",IF(設定!$I$15="名(所)",$M2737&amp;"(　－　)")))))),IF(設定!$I$15="所・名",INDEX(リスト!$S$2:$S$48,MATCH($L2737,リスト!$R$2:$R$48,0))&amp;"・"&amp;$M2737,IF(設定!$I$15="所/名",INDEX(リスト!$S$2:$S$48,MATCH($L2737,リスト!$R$2:$R$48,0))&amp;" / "&amp;$M2737,IF(設定!$I$15="(所)名","("&amp;INDEX(リスト!$S$2:$S$48,MATCH($L2737,リスト!$R$2:$R$48,0))&amp;") "&amp;$M2737,IF(設定!$I$15="名・所",$M2737&amp;"・"&amp;INDEX(リスト!$S$2:$S$48,MATCH($L2737,リスト!$R$2:$R$48,0)),IF(設定!$I$15="名/所",$M2737&amp;" / "&amp;INDEX(リスト!$S$2:$S$48,MATCH($L2737,リスト!$R$2:$R$48,0)),IF(設定!$I$15="名(所)",$M2737&amp;" ("&amp;INDEX(リスト!$S$2:$S$48,MATCH($L2737,リスト!$R$2:$R$48,0))&amp;")")))))))))</f>
        <v/>
      </c>
    </row>
    <row r="2738" spans="15:22" x14ac:dyDescent="0.4">
      <c r="O2738" s="2" t="str">
        <f>IFERROR(IF($B2738="","",INDEX(所属情報!$E:$E,MATCH($A2738,所属情報!$A:$A,0))),"")</f>
        <v/>
      </c>
      <c r="P2738" s="2" t="str">
        <f t="shared" si="126"/>
        <v/>
      </c>
      <c r="Q2738" s="2" t="str">
        <f t="shared" si="127"/>
        <v/>
      </c>
      <c r="R2738" s="2" t="str">
        <f t="shared" si="128"/>
        <v/>
      </c>
      <c r="S2738" s="2" t="str">
        <f>IFERROR(IF($F2738="","",INDEX(リスト!$C:$C,MATCH($F2738,リスト!$B:$B,0))),"")</f>
        <v/>
      </c>
      <c r="T2738" s="2" t="str">
        <f>IFERROR(IF($K2738="","",INDEX(リスト!$F:$F,MATCH($K2738,リスト!$E:$E,0))),"")</f>
        <v/>
      </c>
      <c r="U2738" s="2" t="str">
        <f>IF($B2738="","",RIGHT($G2738*1000+200+COUNTIF($G$2:$G2738,$G2738),9))</f>
        <v/>
      </c>
      <c r="V2738" s="2" t="str">
        <f>IF(OR($B2738="",設定!$I$15="",設定!$I$15="独立"),"",IF($M2738="","　－　",IF($L2738="",IF(設定!$I$15="所・名","　－　・"&amp;$M2738,IF(設定!$I$15="所/名","　－　 / "&amp;$M2738,IF(設定!$I$15="(所)名","(　－　) "&amp;$M2738,IF(設定!$I$15="名・所",$M2738&amp;"・　－　",IF(設定!$I$15="名/所",$M2738&amp;" / 　－　",IF(設定!$I$15="名(所)",$M2738&amp;"(　－　)")))))),IF(設定!$I$15="所・名",INDEX(リスト!$S$2:$S$48,MATCH($L2738,リスト!$R$2:$R$48,0))&amp;"・"&amp;$M2738,IF(設定!$I$15="所/名",INDEX(リスト!$S$2:$S$48,MATCH($L2738,リスト!$R$2:$R$48,0))&amp;" / "&amp;$M2738,IF(設定!$I$15="(所)名","("&amp;INDEX(リスト!$S$2:$S$48,MATCH($L2738,リスト!$R$2:$R$48,0))&amp;") "&amp;$M2738,IF(設定!$I$15="名・所",$M2738&amp;"・"&amp;INDEX(リスト!$S$2:$S$48,MATCH($L2738,リスト!$R$2:$R$48,0)),IF(設定!$I$15="名/所",$M2738&amp;" / "&amp;INDEX(リスト!$S$2:$S$48,MATCH($L2738,リスト!$R$2:$R$48,0)),IF(設定!$I$15="名(所)",$M2738&amp;" ("&amp;INDEX(リスト!$S$2:$S$48,MATCH($L2738,リスト!$R$2:$R$48,0))&amp;")")))))))))</f>
        <v/>
      </c>
    </row>
    <row r="2739" spans="15:22" x14ac:dyDescent="0.4">
      <c r="O2739" s="2" t="str">
        <f>IFERROR(IF($B2739="","",INDEX(所属情報!$E:$E,MATCH($A2739,所属情報!$A:$A,0))),"")</f>
        <v/>
      </c>
      <c r="P2739" s="2" t="str">
        <f t="shared" si="126"/>
        <v/>
      </c>
      <c r="Q2739" s="2" t="str">
        <f t="shared" si="127"/>
        <v/>
      </c>
      <c r="R2739" s="2" t="str">
        <f t="shared" si="128"/>
        <v/>
      </c>
      <c r="S2739" s="2" t="str">
        <f>IFERROR(IF($F2739="","",INDEX(リスト!$C:$C,MATCH($F2739,リスト!$B:$B,0))),"")</f>
        <v/>
      </c>
      <c r="T2739" s="2" t="str">
        <f>IFERROR(IF($K2739="","",INDEX(リスト!$F:$F,MATCH($K2739,リスト!$E:$E,0))),"")</f>
        <v/>
      </c>
      <c r="U2739" s="2" t="str">
        <f>IF($B2739="","",RIGHT($G2739*1000+200+COUNTIF($G$2:$G2739,$G2739),9))</f>
        <v/>
      </c>
      <c r="V2739" s="2" t="str">
        <f>IF(OR($B2739="",設定!$I$15="",設定!$I$15="独立"),"",IF($M2739="","　－　",IF($L2739="",IF(設定!$I$15="所・名","　－　・"&amp;$M2739,IF(設定!$I$15="所/名","　－　 / "&amp;$M2739,IF(設定!$I$15="(所)名","(　－　) "&amp;$M2739,IF(設定!$I$15="名・所",$M2739&amp;"・　－　",IF(設定!$I$15="名/所",$M2739&amp;" / 　－　",IF(設定!$I$15="名(所)",$M2739&amp;"(　－　)")))))),IF(設定!$I$15="所・名",INDEX(リスト!$S$2:$S$48,MATCH($L2739,リスト!$R$2:$R$48,0))&amp;"・"&amp;$M2739,IF(設定!$I$15="所/名",INDEX(リスト!$S$2:$S$48,MATCH($L2739,リスト!$R$2:$R$48,0))&amp;" / "&amp;$M2739,IF(設定!$I$15="(所)名","("&amp;INDEX(リスト!$S$2:$S$48,MATCH($L2739,リスト!$R$2:$R$48,0))&amp;") "&amp;$M2739,IF(設定!$I$15="名・所",$M2739&amp;"・"&amp;INDEX(リスト!$S$2:$S$48,MATCH($L2739,リスト!$R$2:$R$48,0)),IF(設定!$I$15="名/所",$M2739&amp;" / "&amp;INDEX(リスト!$S$2:$S$48,MATCH($L2739,リスト!$R$2:$R$48,0)),IF(設定!$I$15="名(所)",$M2739&amp;" ("&amp;INDEX(リスト!$S$2:$S$48,MATCH($L2739,リスト!$R$2:$R$48,0))&amp;")")))))))))</f>
        <v/>
      </c>
    </row>
    <row r="2740" spans="15:22" x14ac:dyDescent="0.4">
      <c r="O2740" s="2" t="str">
        <f>IFERROR(IF($B2740="","",INDEX(所属情報!$E:$E,MATCH($A2740,所属情報!$A:$A,0))),"")</f>
        <v/>
      </c>
      <c r="P2740" s="2" t="str">
        <f t="shared" si="126"/>
        <v/>
      </c>
      <c r="Q2740" s="2" t="str">
        <f t="shared" si="127"/>
        <v/>
      </c>
      <c r="R2740" s="2" t="str">
        <f t="shared" si="128"/>
        <v/>
      </c>
      <c r="S2740" s="2" t="str">
        <f>IFERROR(IF($F2740="","",INDEX(リスト!$C:$C,MATCH($F2740,リスト!$B:$B,0))),"")</f>
        <v/>
      </c>
      <c r="T2740" s="2" t="str">
        <f>IFERROR(IF($K2740="","",INDEX(リスト!$F:$F,MATCH($K2740,リスト!$E:$E,0))),"")</f>
        <v/>
      </c>
      <c r="U2740" s="2" t="str">
        <f>IF($B2740="","",RIGHT($G2740*1000+200+COUNTIF($G$2:$G2740,$G2740),9))</f>
        <v/>
      </c>
      <c r="V2740" s="2" t="str">
        <f>IF(OR($B2740="",設定!$I$15="",設定!$I$15="独立"),"",IF($M2740="","　－　",IF($L2740="",IF(設定!$I$15="所・名","　－　・"&amp;$M2740,IF(設定!$I$15="所/名","　－　 / "&amp;$M2740,IF(設定!$I$15="(所)名","(　－　) "&amp;$M2740,IF(設定!$I$15="名・所",$M2740&amp;"・　－　",IF(設定!$I$15="名/所",$M2740&amp;" / 　－　",IF(設定!$I$15="名(所)",$M2740&amp;"(　－　)")))))),IF(設定!$I$15="所・名",INDEX(リスト!$S$2:$S$48,MATCH($L2740,リスト!$R$2:$R$48,0))&amp;"・"&amp;$M2740,IF(設定!$I$15="所/名",INDEX(リスト!$S$2:$S$48,MATCH($L2740,リスト!$R$2:$R$48,0))&amp;" / "&amp;$M2740,IF(設定!$I$15="(所)名","("&amp;INDEX(リスト!$S$2:$S$48,MATCH($L2740,リスト!$R$2:$R$48,0))&amp;") "&amp;$M2740,IF(設定!$I$15="名・所",$M2740&amp;"・"&amp;INDEX(リスト!$S$2:$S$48,MATCH($L2740,リスト!$R$2:$R$48,0)),IF(設定!$I$15="名/所",$M2740&amp;" / "&amp;INDEX(リスト!$S$2:$S$48,MATCH($L2740,リスト!$R$2:$R$48,0)),IF(設定!$I$15="名(所)",$M2740&amp;" ("&amp;INDEX(リスト!$S$2:$S$48,MATCH($L2740,リスト!$R$2:$R$48,0))&amp;")")))))))))</f>
        <v/>
      </c>
    </row>
    <row r="2741" spans="15:22" x14ac:dyDescent="0.4">
      <c r="O2741" s="2" t="str">
        <f>IFERROR(IF($B2741="","",INDEX(所属情報!$E:$E,MATCH($A2741,所属情報!$A:$A,0))),"")</f>
        <v/>
      </c>
      <c r="P2741" s="2" t="str">
        <f t="shared" si="126"/>
        <v/>
      </c>
      <c r="Q2741" s="2" t="str">
        <f t="shared" si="127"/>
        <v/>
      </c>
      <c r="R2741" s="2" t="str">
        <f t="shared" si="128"/>
        <v/>
      </c>
      <c r="S2741" s="2" t="str">
        <f>IFERROR(IF($F2741="","",INDEX(リスト!$C:$C,MATCH($F2741,リスト!$B:$B,0))),"")</f>
        <v/>
      </c>
      <c r="T2741" s="2" t="str">
        <f>IFERROR(IF($K2741="","",INDEX(リスト!$F:$F,MATCH($K2741,リスト!$E:$E,0))),"")</f>
        <v/>
      </c>
      <c r="U2741" s="2" t="str">
        <f>IF($B2741="","",RIGHT($G2741*1000+200+COUNTIF($G$2:$G2741,$G2741),9))</f>
        <v/>
      </c>
      <c r="V2741" s="2" t="str">
        <f>IF(OR($B2741="",設定!$I$15="",設定!$I$15="独立"),"",IF($M2741="","　－　",IF($L2741="",IF(設定!$I$15="所・名","　－　・"&amp;$M2741,IF(設定!$I$15="所/名","　－　 / "&amp;$M2741,IF(設定!$I$15="(所)名","(　－　) "&amp;$M2741,IF(設定!$I$15="名・所",$M2741&amp;"・　－　",IF(設定!$I$15="名/所",$M2741&amp;" / 　－　",IF(設定!$I$15="名(所)",$M2741&amp;"(　－　)")))))),IF(設定!$I$15="所・名",INDEX(リスト!$S$2:$S$48,MATCH($L2741,リスト!$R$2:$R$48,0))&amp;"・"&amp;$M2741,IF(設定!$I$15="所/名",INDEX(リスト!$S$2:$S$48,MATCH($L2741,リスト!$R$2:$R$48,0))&amp;" / "&amp;$M2741,IF(設定!$I$15="(所)名","("&amp;INDEX(リスト!$S$2:$S$48,MATCH($L2741,リスト!$R$2:$R$48,0))&amp;") "&amp;$M2741,IF(設定!$I$15="名・所",$M2741&amp;"・"&amp;INDEX(リスト!$S$2:$S$48,MATCH($L2741,リスト!$R$2:$R$48,0)),IF(設定!$I$15="名/所",$M2741&amp;" / "&amp;INDEX(リスト!$S$2:$S$48,MATCH($L2741,リスト!$R$2:$R$48,0)),IF(設定!$I$15="名(所)",$M2741&amp;" ("&amp;INDEX(リスト!$S$2:$S$48,MATCH($L2741,リスト!$R$2:$R$48,0))&amp;")")))))))))</f>
        <v/>
      </c>
    </row>
    <row r="2742" spans="15:22" x14ac:dyDescent="0.4">
      <c r="O2742" s="2" t="str">
        <f>IFERROR(IF($B2742="","",INDEX(所属情報!$E:$E,MATCH($A2742,所属情報!$A:$A,0))),"")</f>
        <v/>
      </c>
      <c r="P2742" s="2" t="str">
        <f t="shared" si="126"/>
        <v/>
      </c>
      <c r="Q2742" s="2" t="str">
        <f t="shared" si="127"/>
        <v/>
      </c>
      <c r="R2742" s="2" t="str">
        <f t="shared" si="128"/>
        <v/>
      </c>
      <c r="S2742" s="2" t="str">
        <f>IFERROR(IF($F2742="","",INDEX(リスト!$C:$C,MATCH($F2742,リスト!$B:$B,0))),"")</f>
        <v/>
      </c>
      <c r="T2742" s="2" t="str">
        <f>IFERROR(IF($K2742="","",INDEX(リスト!$F:$F,MATCH($K2742,リスト!$E:$E,0))),"")</f>
        <v/>
      </c>
      <c r="U2742" s="2" t="str">
        <f>IF($B2742="","",RIGHT($G2742*1000+200+COUNTIF($G$2:$G2742,$G2742),9))</f>
        <v/>
      </c>
      <c r="V2742" s="2" t="str">
        <f>IF(OR($B2742="",設定!$I$15="",設定!$I$15="独立"),"",IF($M2742="","　－　",IF($L2742="",IF(設定!$I$15="所・名","　－　・"&amp;$M2742,IF(設定!$I$15="所/名","　－　 / "&amp;$M2742,IF(設定!$I$15="(所)名","(　－　) "&amp;$M2742,IF(設定!$I$15="名・所",$M2742&amp;"・　－　",IF(設定!$I$15="名/所",$M2742&amp;" / 　－　",IF(設定!$I$15="名(所)",$M2742&amp;"(　－　)")))))),IF(設定!$I$15="所・名",INDEX(リスト!$S$2:$S$48,MATCH($L2742,リスト!$R$2:$R$48,0))&amp;"・"&amp;$M2742,IF(設定!$I$15="所/名",INDEX(リスト!$S$2:$S$48,MATCH($L2742,リスト!$R$2:$R$48,0))&amp;" / "&amp;$M2742,IF(設定!$I$15="(所)名","("&amp;INDEX(リスト!$S$2:$S$48,MATCH($L2742,リスト!$R$2:$R$48,0))&amp;") "&amp;$M2742,IF(設定!$I$15="名・所",$M2742&amp;"・"&amp;INDEX(リスト!$S$2:$S$48,MATCH($L2742,リスト!$R$2:$R$48,0)),IF(設定!$I$15="名/所",$M2742&amp;" / "&amp;INDEX(リスト!$S$2:$S$48,MATCH($L2742,リスト!$R$2:$R$48,0)),IF(設定!$I$15="名(所)",$M2742&amp;" ("&amp;INDEX(リスト!$S$2:$S$48,MATCH($L2742,リスト!$R$2:$R$48,0))&amp;")")))))))))</f>
        <v/>
      </c>
    </row>
    <row r="2743" spans="15:22" x14ac:dyDescent="0.4">
      <c r="O2743" s="2" t="str">
        <f>IFERROR(IF($B2743="","",INDEX(所属情報!$E:$E,MATCH($A2743,所属情報!$A:$A,0))),"")</f>
        <v/>
      </c>
      <c r="P2743" s="2" t="str">
        <f t="shared" si="126"/>
        <v/>
      </c>
      <c r="Q2743" s="2" t="str">
        <f t="shared" si="127"/>
        <v/>
      </c>
      <c r="R2743" s="2" t="str">
        <f t="shared" si="128"/>
        <v/>
      </c>
      <c r="S2743" s="2" t="str">
        <f>IFERROR(IF($F2743="","",INDEX(リスト!$C:$C,MATCH($F2743,リスト!$B:$B,0))),"")</f>
        <v/>
      </c>
      <c r="T2743" s="2" t="str">
        <f>IFERROR(IF($K2743="","",INDEX(リスト!$F:$F,MATCH($K2743,リスト!$E:$E,0))),"")</f>
        <v/>
      </c>
      <c r="U2743" s="2" t="str">
        <f>IF($B2743="","",RIGHT($G2743*1000+200+COUNTIF($G$2:$G2743,$G2743),9))</f>
        <v/>
      </c>
      <c r="V2743" s="2" t="str">
        <f>IF(OR($B2743="",設定!$I$15="",設定!$I$15="独立"),"",IF($M2743="","　－　",IF($L2743="",IF(設定!$I$15="所・名","　－　・"&amp;$M2743,IF(設定!$I$15="所/名","　－　 / "&amp;$M2743,IF(設定!$I$15="(所)名","(　－　) "&amp;$M2743,IF(設定!$I$15="名・所",$M2743&amp;"・　－　",IF(設定!$I$15="名/所",$M2743&amp;" / 　－　",IF(設定!$I$15="名(所)",$M2743&amp;"(　－　)")))))),IF(設定!$I$15="所・名",INDEX(リスト!$S$2:$S$48,MATCH($L2743,リスト!$R$2:$R$48,0))&amp;"・"&amp;$M2743,IF(設定!$I$15="所/名",INDEX(リスト!$S$2:$S$48,MATCH($L2743,リスト!$R$2:$R$48,0))&amp;" / "&amp;$M2743,IF(設定!$I$15="(所)名","("&amp;INDEX(リスト!$S$2:$S$48,MATCH($L2743,リスト!$R$2:$R$48,0))&amp;") "&amp;$M2743,IF(設定!$I$15="名・所",$M2743&amp;"・"&amp;INDEX(リスト!$S$2:$S$48,MATCH($L2743,リスト!$R$2:$R$48,0)),IF(設定!$I$15="名/所",$M2743&amp;" / "&amp;INDEX(リスト!$S$2:$S$48,MATCH($L2743,リスト!$R$2:$R$48,0)),IF(設定!$I$15="名(所)",$M2743&amp;" ("&amp;INDEX(リスト!$S$2:$S$48,MATCH($L2743,リスト!$R$2:$R$48,0))&amp;")")))))))))</f>
        <v/>
      </c>
    </row>
    <row r="2744" spans="15:22" x14ac:dyDescent="0.4">
      <c r="O2744" s="2" t="str">
        <f>IFERROR(IF($B2744="","",INDEX(所属情報!$E:$E,MATCH($A2744,所属情報!$A:$A,0))),"")</f>
        <v/>
      </c>
      <c r="P2744" s="2" t="str">
        <f t="shared" si="126"/>
        <v/>
      </c>
      <c r="Q2744" s="2" t="str">
        <f t="shared" si="127"/>
        <v/>
      </c>
      <c r="R2744" s="2" t="str">
        <f t="shared" si="128"/>
        <v/>
      </c>
      <c r="S2744" s="2" t="str">
        <f>IFERROR(IF($F2744="","",INDEX(リスト!$C:$C,MATCH($F2744,リスト!$B:$B,0))),"")</f>
        <v/>
      </c>
      <c r="T2744" s="2" t="str">
        <f>IFERROR(IF($K2744="","",INDEX(リスト!$F:$F,MATCH($K2744,リスト!$E:$E,0))),"")</f>
        <v/>
      </c>
      <c r="U2744" s="2" t="str">
        <f>IF($B2744="","",RIGHT($G2744*1000+200+COUNTIF($G$2:$G2744,$G2744),9))</f>
        <v/>
      </c>
      <c r="V2744" s="2" t="str">
        <f>IF(OR($B2744="",設定!$I$15="",設定!$I$15="独立"),"",IF($M2744="","　－　",IF($L2744="",IF(設定!$I$15="所・名","　－　・"&amp;$M2744,IF(設定!$I$15="所/名","　－　 / "&amp;$M2744,IF(設定!$I$15="(所)名","(　－　) "&amp;$M2744,IF(設定!$I$15="名・所",$M2744&amp;"・　－　",IF(設定!$I$15="名/所",$M2744&amp;" / 　－　",IF(設定!$I$15="名(所)",$M2744&amp;"(　－　)")))))),IF(設定!$I$15="所・名",INDEX(リスト!$S$2:$S$48,MATCH($L2744,リスト!$R$2:$R$48,0))&amp;"・"&amp;$M2744,IF(設定!$I$15="所/名",INDEX(リスト!$S$2:$S$48,MATCH($L2744,リスト!$R$2:$R$48,0))&amp;" / "&amp;$M2744,IF(設定!$I$15="(所)名","("&amp;INDEX(リスト!$S$2:$S$48,MATCH($L2744,リスト!$R$2:$R$48,0))&amp;") "&amp;$M2744,IF(設定!$I$15="名・所",$M2744&amp;"・"&amp;INDEX(リスト!$S$2:$S$48,MATCH($L2744,リスト!$R$2:$R$48,0)),IF(設定!$I$15="名/所",$M2744&amp;" / "&amp;INDEX(リスト!$S$2:$S$48,MATCH($L2744,リスト!$R$2:$R$48,0)),IF(設定!$I$15="名(所)",$M2744&amp;" ("&amp;INDEX(リスト!$S$2:$S$48,MATCH($L2744,リスト!$R$2:$R$48,0))&amp;")")))))))))</f>
        <v/>
      </c>
    </row>
    <row r="2745" spans="15:22" x14ac:dyDescent="0.4">
      <c r="O2745" s="2" t="str">
        <f>IFERROR(IF($B2745="","",INDEX(所属情報!$E:$E,MATCH($A2745,所属情報!$A:$A,0))),"")</f>
        <v/>
      </c>
      <c r="P2745" s="2" t="str">
        <f t="shared" si="126"/>
        <v/>
      </c>
      <c r="Q2745" s="2" t="str">
        <f t="shared" si="127"/>
        <v/>
      </c>
      <c r="R2745" s="2" t="str">
        <f t="shared" si="128"/>
        <v/>
      </c>
      <c r="S2745" s="2" t="str">
        <f>IFERROR(IF($F2745="","",INDEX(リスト!$C:$C,MATCH($F2745,リスト!$B:$B,0))),"")</f>
        <v/>
      </c>
      <c r="T2745" s="2" t="str">
        <f>IFERROR(IF($K2745="","",INDEX(リスト!$F:$F,MATCH($K2745,リスト!$E:$E,0))),"")</f>
        <v/>
      </c>
      <c r="U2745" s="2" t="str">
        <f>IF($B2745="","",RIGHT($G2745*1000+200+COUNTIF($G$2:$G2745,$G2745),9))</f>
        <v/>
      </c>
      <c r="V2745" s="2" t="str">
        <f>IF(OR($B2745="",設定!$I$15="",設定!$I$15="独立"),"",IF($M2745="","　－　",IF($L2745="",IF(設定!$I$15="所・名","　－　・"&amp;$M2745,IF(設定!$I$15="所/名","　－　 / "&amp;$M2745,IF(設定!$I$15="(所)名","(　－　) "&amp;$M2745,IF(設定!$I$15="名・所",$M2745&amp;"・　－　",IF(設定!$I$15="名/所",$M2745&amp;" / 　－　",IF(設定!$I$15="名(所)",$M2745&amp;"(　－　)")))))),IF(設定!$I$15="所・名",INDEX(リスト!$S$2:$S$48,MATCH($L2745,リスト!$R$2:$R$48,0))&amp;"・"&amp;$M2745,IF(設定!$I$15="所/名",INDEX(リスト!$S$2:$S$48,MATCH($L2745,リスト!$R$2:$R$48,0))&amp;" / "&amp;$M2745,IF(設定!$I$15="(所)名","("&amp;INDEX(リスト!$S$2:$S$48,MATCH($L2745,リスト!$R$2:$R$48,0))&amp;") "&amp;$M2745,IF(設定!$I$15="名・所",$M2745&amp;"・"&amp;INDEX(リスト!$S$2:$S$48,MATCH($L2745,リスト!$R$2:$R$48,0)),IF(設定!$I$15="名/所",$M2745&amp;" / "&amp;INDEX(リスト!$S$2:$S$48,MATCH($L2745,リスト!$R$2:$R$48,0)),IF(設定!$I$15="名(所)",$M2745&amp;" ("&amp;INDEX(リスト!$S$2:$S$48,MATCH($L2745,リスト!$R$2:$R$48,0))&amp;")")))))))))</f>
        <v/>
      </c>
    </row>
    <row r="2746" spans="15:22" x14ac:dyDescent="0.4">
      <c r="O2746" s="2" t="str">
        <f>IFERROR(IF($B2746="","",INDEX(所属情報!$E:$E,MATCH($A2746,所属情報!$A:$A,0))),"")</f>
        <v/>
      </c>
      <c r="P2746" s="2" t="str">
        <f t="shared" si="126"/>
        <v/>
      </c>
      <c r="Q2746" s="2" t="str">
        <f t="shared" si="127"/>
        <v/>
      </c>
      <c r="R2746" s="2" t="str">
        <f t="shared" si="128"/>
        <v/>
      </c>
      <c r="S2746" s="2" t="str">
        <f>IFERROR(IF($F2746="","",INDEX(リスト!$C:$C,MATCH($F2746,リスト!$B:$B,0))),"")</f>
        <v/>
      </c>
      <c r="T2746" s="2" t="str">
        <f>IFERROR(IF($K2746="","",INDEX(リスト!$F:$F,MATCH($K2746,リスト!$E:$E,0))),"")</f>
        <v/>
      </c>
      <c r="U2746" s="2" t="str">
        <f>IF($B2746="","",RIGHT($G2746*1000+200+COUNTIF($G$2:$G2746,$G2746),9))</f>
        <v/>
      </c>
      <c r="V2746" s="2" t="str">
        <f>IF(OR($B2746="",設定!$I$15="",設定!$I$15="独立"),"",IF($M2746="","　－　",IF($L2746="",IF(設定!$I$15="所・名","　－　・"&amp;$M2746,IF(設定!$I$15="所/名","　－　 / "&amp;$M2746,IF(設定!$I$15="(所)名","(　－　) "&amp;$M2746,IF(設定!$I$15="名・所",$M2746&amp;"・　－　",IF(設定!$I$15="名/所",$M2746&amp;" / 　－　",IF(設定!$I$15="名(所)",$M2746&amp;"(　－　)")))))),IF(設定!$I$15="所・名",INDEX(リスト!$S$2:$S$48,MATCH($L2746,リスト!$R$2:$R$48,0))&amp;"・"&amp;$M2746,IF(設定!$I$15="所/名",INDEX(リスト!$S$2:$S$48,MATCH($L2746,リスト!$R$2:$R$48,0))&amp;" / "&amp;$M2746,IF(設定!$I$15="(所)名","("&amp;INDEX(リスト!$S$2:$S$48,MATCH($L2746,リスト!$R$2:$R$48,0))&amp;") "&amp;$M2746,IF(設定!$I$15="名・所",$M2746&amp;"・"&amp;INDEX(リスト!$S$2:$S$48,MATCH($L2746,リスト!$R$2:$R$48,0)),IF(設定!$I$15="名/所",$M2746&amp;" / "&amp;INDEX(リスト!$S$2:$S$48,MATCH($L2746,リスト!$R$2:$R$48,0)),IF(設定!$I$15="名(所)",$M2746&amp;" ("&amp;INDEX(リスト!$S$2:$S$48,MATCH($L2746,リスト!$R$2:$R$48,0))&amp;")")))))))))</f>
        <v/>
      </c>
    </row>
    <row r="2747" spans="15:22" x14ac:dyDescent="0.4">
      <c r="O2747" s="2" t="str">
        <f>IFERROR(IF($B2747="","",INDEX(所属情報!$E:$E,MATCH($A2747,所属情報!$A:$A,0))),"")</f>
        <v/>
      </c>
      <c r="P2747" s="2" t="str">
        <f t="shared" si="126"/>
        <v/>
      </c>
      <c r="Q2747" s="2" t="str">
        <f t="shared" si="127"/>
        <v/>
      </c>
      <c r="R2747" s="2" t="str">
        <f t="shared" si="128"/>
        <v/>
      </c>
      <c r="S2747" s="2" t="str">
        <f>IFERROR(IF($F2747="","",INDEX(リスト!$C:$C,MATCH($F2747,リスト!$B:$B,0))),"")</f>
        <v/>
      </c>
      <c r="T2747" s="2" t="str">
        <f>IFERROR(IF($K2747="","",INDEX(リスト!$F:$F,MATCH($K2747,リスト!$E:$E,0))),"")</f>
        <v/>
      </c>
      <c r="U2747" s="2" t="str">
        <f>IF($B2747="","",RIGHT($G2747*1000+200+COUNTIF($G$2:$G2747,$G2747),9))</f>
        <v/>
      </c>
      <c r="V2747" s="2" t="str">
        <f>IF(OR($B2747="",設定!$I$15="",設定!$I$15="独立"),"",IF($M2747="","　－　",IF($L2747="",IF(設定!$I$15="所・名","　－　・"&amp;$M2747,IF(設定!$I$15="所/名","　－　 / "&amp;$M2747,IF(設定!$I$15="(所)名","(　－　) "&amp;$M2747,IF(設定!$I$15="名・所",$M2747&amp;"・　－　",IF(設定!$I$15="名/所",$M2747&amp;" / 　－　",IF(設定!$I$15="名(所)",$M2747&amp;"(　－　)")))))),IF(設定!$I$15="所・名",INDEX(リスト!$S$2:$S$48,MATCH($L2747,リスト!$R$2:$R$48,0))&amp;"・"&amp;$M2747,IF(設定!$I$15="所/名",INDEX(リスト!$S$2:$S$48,MATCH($L2747,リスト!$R$2:$R$48,0))&amp;" / "&amp;$M2747,IF(設定!$I$15="(所)名","("&amp;INDEX(リスト!$S$2:$S$48,MATCH($L2747,リスト!$R$2:$R$48,0))&amp;") "&amp;$M2747,IF(設定!$I$15="名・所",$M2747&amp;"・"&amp;INDEX(リスト!$S$2:$S$48,MATCH($L2747,リスト!$R$2:$R$48,0)),IF(設定!$I$15="名/所",$M2747&amp;" / "&amp;INDEX(リスト!$S$2:$S$48,MATCH($L2747,リスト!$R$2:$R$48,0)),IF(設定!$I$15="名(所)",$M2747&amp;" ("&amp;INDEX(リスト!$S$2:$S$48,MATCH($L2747,リスト!$R$2:$R$48,0))&amp;")")))))))))</f>
        <v/>
      </c>
    </row>
    <row r="2748" spans="15:22" x14ac:dyDescent="0.4">
      <c r="O2748" s="2" t="str">
        <f>IFERROR(IF($B2748="","",INDEX(所属情報!$E:$E,MATCH($A2748,所属情報!$A:$A,0))),"")</f>
        <v/>
      </c>
      <c r="P2748" s="2" t="str">
        <f t="shared" si="126"/>
        <v/>
      </c>
      <c r="Q2748" s="2" t="str">
        <f t="shared" si="127"/>
        <v/>
      </c>
      <c r="R2748" s="2" t="str">
        <f t="shared" si="128"/>
        <v/>
      </c>
      <c r="S2748" s="2" t="str">
        <f>IFERROR(IF($F2748="","",INDEX(リスト!$C:$C,MATCH($F2748,リスト!$B:$B,0))),"")</f>
        <v/>
      </c>
      <c r="T2748" s="2" t="str">
        <f>IFERROR(IF($K2748="","",INDEX(リスト!$F:$F,MATCH($K2748,リスト!$E:$E,0))),"")</f>
        <v/>
      </c>
      <c r="U2748" s="2" t="str">
        <f>IF($B2748="","",RIGHT($G2748*1000+200+COUNTIF($G$2:$G2748,$G2748),9))</f>
        <v/>
      </c>
      <c r="V2748" s="2" t="str">
        <f>IF(OR($B2748="",設定!$I$15="",設定!$I$15="独立"),"",IF($M2748="","　－　",IF($L2748="",IF(設定!$I$15="所・名","　－　・"&amp;$M2748,IF(設定!$I$15="所/名","　－　 / "&amp;$M2748,IF(設定!$I$15="(所)名","(　－　) "&amp;$M2748,IF(設定!$I$15="名・所",$M2748&amp;"・　－　",IF(設定!$I$15="名/所",$M2748&amp;" / 　－　",IF(設定!$I$15="名(所)",$M2748&amp;"(　－　)")))))),IF(設定!$I$15="所・名",INDEX(リスト!$S$2:$S$48,MATCH($L2748,リスト!$R$2:$R$48,0))&amp;"・"&amp;$M2748,IF(設定!$I$15="所/名",INDEX(リスト!$S$2:$S$48,MATCH($L2748,リスト!$R$2:$R$48,0))&amp;" / "&amp;$M2748,IF(設定!$I$15="(所)名","("&amp;INDEX(リスト!$S$2:$S$48,MATCH($L2748,リスト!$R$2:$R$48,0))&amp;") "&amp;$M2748,IF(設定!$I$15="名・所",$M2748&amp;"・"&amp;INDEX(リスト!$S$2:$S$48,MATCH($L2748,リスト!$R$2:$R$48,0)),IF(設定!$I$15="名/所",$M2748&amp;" / "&amp;INDEX(リスト!$S$2:$S$48,MATCH($L2748,リスト!$R$2:$R$48,0)),IF(設定!$I$15="名(所)",$M2748&amp;" ("&amp;INDEX(リスト!$S$2:$S$48,MATCH($L2748,リスト!$R$2:$R$48,0))&amp;")")))))))))</f>
        <v/>
      </c>
    </row>
    <row r="2749" spans="15:22" x14ac:dyDescent="0.4">
      <c r="O2749" s="2" t="str">
        <f>IFERROR(IF($B2749="","",INDEX(所属情報!$E:$E,MATCH($A2749,所属情報!$A:$A,0))),"")</f>
        <v/>
      </c>
      <c r="P2749" s="2" t="str">
        <f t="shared" si="126"/>
        <v/>
      </c>
      <c r="Q2749" s="2" t="str">
        <f t="shared" si="127"/>
        <v/>
      </c>
      <c r="R2749" s="2" t="str">
        <f t="shared" si="128"/>
        <v/>
      </c>
      <c r="S2749" s="2" t="str">
        <f>IFERROR(IF($F2749="","",INDEX(リスト!$C:$C,MATCH($F2749,リスト!$B:$B,0))),"")</f>
        <v/>
      </c>
      <c r="T2749" s="2" t="str">
        <f>IFERROR(IF($K2749="","",INDEX(リスト!$F:$F,MATCH($K2749,リスト!$E:$E,0))),"")</f>
        <v/>
      </c>
      <c r="U2749" s="2" t="str">
        <f>IF($B2749="","",RIGHT($G2749*1000+200+COUNTIF($G$2:$G2749,$G2749),9))</f>
        <v/>
      </c>
      <c r="V2749" s="2" t="str">
        <f>IF(OR($B2749="",設定!$I$15="",設定!$I$15="独立"),"",IF($M2749="","　－　",IF($L2749="",IF(設定!$I$15="所・名","　－　・"&amp;$M2749,IF(設定!$I$15="所/名","　－　 / "&amp;$M2749,IF(設定!$I$15="(所)名","(　－　) "&amp;$M2749,IF(設定!$I$15="名・所",$M2749&amp;"・　－　",IF(設定!$I$15="名/所",$M2749&amp;" / 　－　",IF(設定!$I$15="名(所)",$M2749&amp;"(　－　)")))))),IF(設定!$I$15="所・名",INDEX(リスト!$S$2:$S$48,MATCH($L2749,リスト!$R$2:$R$48,0))&amp;"・"&amp;$M2749,IF(設定!$I$15="所/名",INDEX(リスト!$S$2:$S$48,MATCH($L2749,リスト!$R$2:$R$48,0))&amp;" / "&amp;$M2749,IF(設定!$I$15="(所)名","("&amp;INDEX(リスト!$S$2:$S$48,MATCH($L2749,リスト!$R$2:$R$48,0))&amp;") "&amp;$M2749,IF(設定!$I$15="名・所",$M2749&amp;"・"&amp;INDEX(リスト!$S$2:$S$48,MATCH($L2749,リスト!$R$2:$R$48,0)),IF(設定!$I$15="名/所",$M2749&amp;" / "&amp;INDEX(リスト!$S$2:$S$48,MATCH($L2749,リスト!$R$2:$R$48,0)),IF(設定!$I$15="名(所)",$M2749&amp;" ("&amp;INDEX(リスト!$S$2:$S$48,MATCH($L2749,リスト!$R$2:$R$48,0))&amp;")")))))))))</f>
        <v/>
      </c>
    </row>
    <row r="2750" spans="15:22" x14ac:dyDescent="0.4">
      <c r="O2750" s="2" t="str">
        <f>IFERROR(IF($B2750="","",INDEX(所属情報!$E:$E,MATCH($A2750,所属情報!$A:$A,0))),"")</f>
        <v/>
      </c>
      <c r="P2750" s="2" t="str">
        <f t="shared" si="126"/>
        <v/>
      </c>
      <c r="Q2750" s="2" t="str">
        <f t="shared" si="127"/>
        <v/>
      </c>
      <c r="R2750" s="2" t="str">
        <f t="shared" si="128"/>
        <v/>
      </c>
      <c r="S2750" s="2" t="str">
        <f>IFERROR(IF($F2750="","",INDEX(リスト!$C:$C,MATCH($F2750,リスト!$B:$B,0))),"")</f>
        <v/>
      </c>
      <c r="T2750" s="2" t="str">
        <f>IFERROR(IF($K2750="","",INDEX(リスト!$F:$F,MATCH($K2750,リスト!$E:$E,0))),"")</f>
        <v/>
      </c>
      <c r="U2750" s="2" t="str">
        <f>IF($B2750="","",RIGHT($G2750*1000+200+COUNTIF($G$2:$G2750,$G2750),9))</f>
        <v/>
      </c>
      <c r="V2750" s="2" t="str">
        <f>IF(OR($B2750="",設定!$I$15="",設定!$I$15="独立"),"",IF($M2750="","　－　",IF($L2750="",IF(設定!$I$15="所・名","　－　・"&amp;$M2750,IF(設定!$I$15="所/名","　－　 / "&amp;$M2750,IF(設定!$I$15="(所)名","(　－　) "&amp;$M2750,IF(設定!$I$15="名・所",$M2750&amp;"・　－　",IF(設定!$I$15="名/所",$M2750&amp;" / 　－　",IF(設定!$I$15="名(所)",$M2750&amp;"(　－　)")))))),IF(設定!$I$15="所・名",INDEX(リスト!$S$2:$S$48,MATCH($L2750,リスト!$R$2:$R$48,0))&amp;"・"&amp;$M2750,IF(設定!$I$15="所/名",INDEX(リスト!$S$2:$S$48,MATCH($L2750,リスト!$R$2:$R$48,0))&amp;" / "&amp;$M2750,IF(設定!$I$15="(所)名","("&amp;INDEX(リスト!$S$2:$S$48,MATCH($L2750,リスト!$R$2:$R$48,0))&amp;") "&amp;$M2750,IF(設定!$I$15="名・所",$M2750&amp;"・"&amp;INDEX(リスト!$S$2:$S$48,MATCH($L2750,リスト!$R$2:$R$48,0)),IF(設定!$I$15="名/所",$M2750&amp;" / "&amp;INDEX(リスト!$S$2:$S$48,MATCH($L2750,リスト!$R$2:$R$48,0)),IF(設定!$I$15="名(所)",$M2750&amp;" ("&amp;INDEX(リスト!$S$2:$S$48,MATCH($L2750,リスト!$R$2:$R$48,0))&amp;")")))))))))</f>
        <v/>
      </c>
    </row>
    <row r="2751" spans="15:22" x14ac:dyDescent="0.4">
      <c r="O2751" s="2" t="str">
        <f>IFERROR(IF($B2751="","",INDEX(所属情報!$E:$E,MATCH($A2751,所属情報!$A:$A,0))),"")</f>
        <v/>
      </c>
      <c r="P2751" s="2" t="str">
        <f t="shared" si="126"/>
        <v/>
      </c>
      <c r="Q2751" s="2" t="str">
        <f t="shared" si="127"/>
        <v/>
      </c>
      <c r="R2751" s="2" t="str">
        <f t="shared" si="128"/>
        <v/>
      </c>
      <c r="S2751" s="2" t="str">
        <f>IFERROR(IF($F2751="","",INDEX(リスト!$C:$C,MATCH($F2751,リスト!$B:$B,0))),"")</f>
        <v/>
      </c>
      <c r="T2751" s="2" t="str">
        <f>IFERROR(IF($K2751="","",INDEX(リスト!$F:$F,MATCH($K2751,リスト!$E:$E,0))),"")</f>
        <v/>
      </c>
      <c r="U2751" s="2" t="str">
        <f>IF($B2751="","",RIGHT($G2751*1000+200+COUNTIF($G$2:$G2751,$G2751),9))</f>
        <v/>
      </c>
      <c r="V2751" s="2" t="str">
        <f>IF(OR($B2751="",設定!$I$15="",設定!$I$15="独立"),"",IF($M2751="","　－　",IF($L2751="",IF(設定!$I$15="所・名","　－　・"&amp;$M2751,IF(設定!$I$15="所/名","　－　 / "&amp;$M2751,IF(設定!$I$15="(所)名","(　－　) "&amp;$M2751,IF(設定!$I$15="名・所",$M2751&amp;"・　－　",IF(設定!$I$15="名/所",$M2751&amp;" / 　－　",IF(設定!$I$15="名(所)",$M2751&amp;"(　－　)")))))),IF(設定!$I$15="所・名",INDEX(リスト!$S$2:$S$48,MATCH($L2751,リスト!$R$2:$R$48,0))&amp;"・"&amp;$M2751,IF(設定!$I$15="所/名",INDEX(リスト!$S$2:$S$48,MATCH($L2751,リスト!$R$2:$R$48,0))&amp;" / "&amp;$M2751,IF(設定!$I$15="(所)名","("&amp;INDEX(リスト!$S$2:$S$48,MATCH($L2751,リスト!$R$2:$R$48,0))&amp;") "&amp;$M2751,IF(設定!$I$15="名・所",$M2751&amp;"・"&amp;INDEX(リスト!$S$2:$S$48,MATCH($L2751,リスト!$R$2:$R$48,0)),IF(設定!$I$15="名/所",$M2751&amp;" / "&amp;INDEX(リスト!$S$2:$S$48,MATCH($L2751,リスト!$R$2:$R$48,0)),IF(設定!$I$15="名(所)",$M2751&amp;" ("&amp;INDEX(リスト!$S$2:$S$48,MATCH($L2751,リスト!$R$2:$R$48,0))&amp;")")))))))))</f>
        <v/>
      </c>
    </row>
    <row r="2752" spans="15:22" x14ac:dyDescent="0.4">
      <c r="O2752" s="2" t="str">
        <f>IFERROR(IF($B2752="","",INDEX(所属情報!$E:$E,MATCH($A2752,所属情報!$A:$A,0))),"")</f>
        <v/>
      </c>
      <c r="P2752" s="2" t="str">
        <f t="shared" si="126"/>
        <v/>
      </c>
      <c r="Q2752" s="2" t="str">
        <f t="shared" si="127"/>
        <v/>
      </c>
      <c r="R2752" s="2" t="str">
        <f t="shared" si="128"/>
        <v/>
      </c>
      <c r="S2752" s="2" t="str">
        <f>IFERROR(IF($F2752="","",INDEX(リスト!$C:$C,MATCH($F2752,リスト!$B:$B,0))),"")</f>
        <v/>
      </c>
      <c r="T2752" s="2" t="str">
        <f>IFERROR(IF($K2752="","",INDEX(リスト!$F:$F,MATCH($K2752,リスト!$E:$E,0))),"")</f>
        <v/>
      </c>
      <c r="U2752" s="2" t="str">
        <f>IF($B2752="","",RIGHT($G2752*1000+200+COUNTIF($G$2:$G2752,$G2752),9))</f>
        <v/>
      </c>
      <c r="V2752" s="2" t="str">
        <f>IF(OR($B2752="",設定!$I$15="",設定!$I$15="独立"),"",IF($M2752="","　－　",IF($L2752="",IF(設定!$I$15="所・名","　－　・"&amp;$M2752,IF(設定!$I$15="所/名","　－　 / "&amp;$M2752,IF(設定!$I$15="(所)名","(　－　) "&amp;$M2752,IF(設定!$I$15="名・所",$M2752&amp;"・　－　",IF(設定!$I$15="名/所",$M2752&amp;" / 　－　",IF(設定!$I$15="名(所)",$M2752&amp;"(　－　)")))))),IF(設定!$I$15="所・名",INDEX(リスト!$S$2:$S$48,MATCH($L2752,リスト!$R$2:$R$48,0))&amp;"・"&amp;$M2752,IF(設定!$I$15="所/名",INDEX(リスト!$S$2:$S$48,MATCH($L2752,リスト!$R$2:$R$48,0))&amp;" / "&amp;$M2752,IF(設定!$I$15="(所)名","("&amp;INDEX(リスト!$S$2:$S$48,MATCH($L2752,リスト!$R$2:$R$48,0))&amp;") "&amp;$M2752,IF(設定!$I$15="名・所",$M2752&amp;"・"&amp;INDEX(リスト!$S$2:$S$48,MATCH($L2752,リスト!$R$2:$R$48,0)),IF(設定!$I$15="名/所",$M2752&amp;" / "&amp;INDEX(リスト!$S$2:$S$48,MATCH($L2752,リスト!$R$2:$R$48,0)),IF(設定!$I$15="名(所)",$M2752&amp;" ("&amp;INDEX(リスト!$S$2:$S$48,MATCH($L2752,リスト!$R$2:$R$48,0))&amp;")")))))))))</f>
        <v/>
      </c>
    </row>
    <row r="2753" spans="15:22" x14ac:dyDescent="0.4">
      <c r="O2753" s="2" t="str">
        <f>IFERROR(IF($B2753="","",INDEX(所属情報!$E:$E,MATCH($A2753,所属情報!$A:$A,0))),"")</f>
        <v/>
      </c>
      <c r="P2753" s="2" t="str">
        <f t="shared" si="126"/>
        <v/>
      </c>
      <c r="Q2753" s="2" t="str">
        <f t="shared" si="127"/>
        <v/>
      </c>
      <c r="R2753" s="2" t="str">
        <f t="shared" si="128"/>
        <v/>
      </c>
      <c r="S2753" s="2" t="str">
        <f>IFERROR(IF($F2753="","",INDEX(リスト!$C:$C,MATCH($F2753,リスト!$B:$B,0))),"")</f>
        <v/>
      </c>
      <c r="T2753" s="2" t="str">
        <f>IFERROR(IF($K2753="","",INDEX(リスト!$F:$F,MATCH($K2753,リスト!$E:$E,0))),"")</f>
        <v/>
      </c>
      <c r="U2753" s="2" t="str">
        <f>IF($B2753="","",RIGHT($G2753*1000+200+COUNTIF($G$2:$G2753,$G2753),9))</f>
        <v/>
      </c>
      <c r="V2753" s="2" t="str">
        <f>IF(OR($B2753="",設定!$I$15="",設定!$I$15="独立"),"",IF($M2753="","　－　",IF($L2753="",IF(設定!$I$15="所・名","　－　・"&amp;$M2753,IF(設定!$I$15="所/名","　－　 / "&amp;$M2753,IF(設定!$I$15="(所)名","(　－　) "&amp;$M2753,IF(設定!$I$15="名・所",$M2753&amp;"・　－　",IF(設定!$I$15="名/所",$M2753&amp;" / 　－　",IF(設定!$I$15="名(所)",$M2753&amp;"(　－　)")))))),IF(設定!$I$15="所・名",INDEX(リスト!$S$2:$S$48,MATCH($L2753,リスト!$R$2:$R$48,0))&amp;"・"&amp;$M2753,IF(設定!$I$15="所/名",INDEX(リスト!$S$2:$S$48,MATCH($L2753,リスト!$R$2:$R$48,0))&amp;" / "&amp;$M2753,IF(設定!$I$15="(所)名","("&amp;INDEX(リスト!$S$2:$S$48,MATCH($L2753,リスト!$R$2:$R$48,0))&amp;") "&amp;$M2753,IF(設定!$I$15="名・所",$M2753&amp;"・"&amp;INDEX(リスト!$S$2:$S$48,MATCH($L2753,リスト!$R$2:$R$48,0)),IF(設定!$I$15="名/所",$M2753&amp;" / "&amp;INDEX(リスト!$S$2:$S$48,MATCH($L2753,リスト!$R$2:$R$48,0)),IF(設定!$I$15="名(所)",$M2753&amp;" ("&amp;INDEX(リスト!$S$2:$S$48,MATCH($L2753,リスト!$R$2:$R$48,0))&amp;")")))))))))</f>
        <v/>
      </c>
    </row>
    <row r="2754" spans="15:22" x14ac:dyDescent="0.4">
      <c r="O2754" s="2" t="str">
        <f>IFERROR(IF($B2754="","",INDEX(所属情報!$E:$E,MATCH($A2754,所属情報!$A:$A,0))),"")</f>
        <v/>
      </c>
      <c r="P2754" s="2" t="str">
        <f t="shared" si="126"/>
        <v/>
      </c>
      <c r="Q2754" s="2" t="str">
        <f t="shared" si="127"/>
        <v/>
      </c>
      <c r="R2754" s="2" t="str">
        <f t="shared" si="128"/>
        <v/>
      </c>
      <c r="S2754" s="2" t="str">
        <f>IFERROR(IF($F2754="","",INDEX(リスト!$C:$C,MATCH($F2754,リスト!$B:$B,0))),"")</f>
        <v/>
      </c>
      <c r="T2754" s="2" t="str">
        <f>IFERROR(IF($K2754="","",INDEX(リスト!$F:$F,MATCH($K2754,リスト!$E:$E,0))),"")</f>
        <v/>
      </c>
      <c r="U2754" s="2" t="str">
        <f>IF($B2754="","",RIGHT($G2754*1000+200+COUNTIF($G$2:$G2754,$G2754),9))</f>
        <v/>
      </c>
      <c r="V2754" s="2" t="str">
        <f>IF(OR($B2754="",設定!$I$15="",設定!$I$15="独立"),"",IF($M2754="","　－　",IF($L2754="",IF(設定!$I$15="所・名","　－　・"&amp;$M2754,IF(設定!$I$15="所/名","　－　 / "&amp;$M2754,IF(設定!$I$15="(所)名","(　－　) "&amp;$M2754,IF(設定!$I$15="名・所",$M2754&amp;"・　－　",IF(設定!$I$15="名/所",$M2754&amp;" / 　－　",IF(設定!$I$15="名(所)",$M2754&amp;"(　－　)")))))),IF(設定!$I$15="所・名",INDEX(リスト!$S$2:$S$48,MATCH($L2754,リスト!$R$2:$R$48,0))&amp;"・"&amp;$M2754,IF(設定!$I$15="所/名",INDEX(リスト!$S$2:$S$48,MATCH($L2754,リスト!$R$2:$R$48,0))&amp;" / "&amp;$M2754,IF(設定!$I$15="(所)名","("&amp;INDEX(リスト!$S$2:$S$48,MATCH($L2754,リスト!$R$2:$R$48,0))&amp;") "&amp;$M2754,IF(設定!$I$15="名・所",$M2754&amp;"・"&amp;INDEX(リスト!$S$2:$S$48,MATCH($L2754,リスト!$R$2:$R$48,0)),IF(設定!$I$15="名/所",$M2754&amp;" / "&amp;INDEX(リスト!$S$2:$S$48,MATCH($L2754,リスト!$R$2:$R$48,0)),IF(設定!$I$15="名(所)",$M2754&amp;" ("&amp;INDEX(リスト!$S$2:$S$48,MATCH($L2754,リスト!$R$2:$R$48,0))&amp;")")))))))))</f>
        <v/>
      </c>
    </row>
    <row r="2755" spans="15:22" x14ac:dyDescent="0.4">
      <c r="O2755" s="2" t="str">
        <f>IFERROR(IF($B2755="","",INDEX(所属情報!$E:$E,MATCH($A2755,所属情報!$A:$A,0))),"")</f>
        <v/>
      </c>
      <c r="P2755" s="2" t="str">
        <f t="shared" ref="P2755:P2818" si="129">IF($C2755="","",IF($E2755="",$C2755,$C2755&amp;" ("&amp;$E2755&amp;")"))</f>
        <v/>
      </c>
      <c r="Q2755" s="2" t="str">
        <f t="shared" ref="Q2755:Q2818" si="130">IF($D2755="","",ASC($D2755))</f>
        <v/>
      </c>
      <c r="R2755" s="2" t="str">
        <f t="shared" ref="R2755:R2818" si="131">IF($I2755="","",UPPER($I2755)&amp;" "&amp;UPPER(LEFT($J2755,1))&amp;LOWER(RIGHT($J2755,LEN($J2755)-1))&amp;" ("&amp;MID($G2755,3,2)&amp;")")</f>
        <v/>
      </c>
      <c r="S2755" s="2" t="str">
        <f>IFERROR(IF($F2755="","",INDEX(リスト!$C:$C,MATCH($F2755,リスト!$B:$B,0))),"")</f>
        <v/>
      </c>
      <c r="T2755" s="2" t="str">
        <f>IFERROR(IF($K2755="","",INDEX(リスト!$F:$F,MATCH($K2755,リスト!$E:$E,0))),"")</f>
        <v/>
      </c>
      <c r="U2755" s="2" t="str">
        <f>IF($B2755="","",RIGHT($G2755*1000+200+COUNTIF($G$2:$G2755,$G2755),9))</f>
        <v/>
      </c>
      <c r="V2755" s="2" t="str">
        <f>IF(OR($B2755="",設定!$I$15="",設定!$I$15="独立"),"",IF($M2755="","　－　",IF($L2755="",IF(設定!$I$15="所・名","　－　・"&amp;$M2755,IF(設定!$I$15="所/名","　－　 / "&amp;$M2755,IF(設定!$I$15="(所)名","(　－　) "&amp;$M2755,IF(設定!$I$15="名・所",$M2755&amp;"・　－　",IF(設定!$I$15="名/所",$M2755&amp;" / 　－　",IF(設定!$I$15="名(所)",$M2755&amp;"(　－　)")))))),IF(設定!$I$15="所・名",INDEX(リスト!$S$2:$S$48,MATCH($L2755,リスト!$R$2:$R$48,0))&amp;"・"&amp;$M2755,IF(設定!$I$15="所/名",INDEX(リスト!$S$2:$S$48,MATCH($L2755,リスト!$R$2:$R$48,0))&amp;" / "&amp;$M2755,IF(設定!$I$15="(所)名","("&amp;INDEX(リスト!$S$2:$S$48,MATCH($L2755,リスト!$R$2:$R$48,0))&amp;") "&amp;$M2755,IF(設定!$I$15="名・所",$M2755&amp;"・"&amp;INDEX(リスト!$S$2:$S$48,MATCH($L2755,リスト!$R$2:$R$48,0)),IF(設定!$I$15="名/所",$M2755&amp;" / "&amp;INDEX(リスト!$S$2:$S$48,MATCH($L2755,リスト!$R$2:$R$48,0)),IF(設定!$I$15="名(所)",$M2755&amp;" ("&amp;INDEX(リスト!$S$2:$S$48,MATCH($L2755,リスト!$R$2:$R$48,0))&amp;")")))))))))</f>
        <v/>
      </c>
    </row>
    <row r="2756" spans="15:22" x14ac:dyDescent="0.4">
      <c r="O2756" s="2" t="str">
        <f>IFERROR(IF($B2756="","",INDEX(所属情報!$E:$E,MATCH($A2756,所属情報!$A:$A,0))),"")</f>
        <v/>
      </c>
      <c r="P2756" s="2" t="str">
        <f t="shared" si="129"/>
        <v/>
      </c>
      <c r="Q2756" s="2" t="str">
        <f t="shared" si="130"/>
        <v/>
      </c>
      <c r="R2756" s="2" t="str">
        <f t="shared" si="131"/>
        <v/>
      </c>
      <c r="S2756" s="2" t="str">
        <f>IFERROR(IF($F2756="","",INDEX(リスト!$C:$C,MATCH($F2756,リスト!$B:$B,0))),"")</f>
        <v/>
      </c>
      <c r="T2756" s="2" t="str">
        <f>IFERROR(IF($K2756="","",INDEX(リスト!$F:$F,MATCH($K2756,リスト!$E:$E,0))),"")</f>
        <v/>
      </c>
      <c r="U2756" s="2" t="str">
        <f>IF($B2756="","",RIGHT($G2756*1000+200+COUNTIF($G$2:$G2756,$G2756),9))</f>
        <v/>
      </c>
      <c r="V2756" s="2" t="str">
        <f>IF(OR($B2756="",設定!$I$15="",設定!$I$15="独立"),"",IF($M2756="","　－　",IF($L2756="",IF(設定!$I$15="所・名","　－　・"&amp;$M2756,IF(設定!$I$15="所/名","　－　 / "&amp;$M2756,IF(設定!$I$15="(所)名","(　－　) "&amp;$M2756,IF(設定!$I$15="名・所",$M2756&amp;"・　－　",IF(設定!$I$15="名/所",$M2756&amp;" / 　－　",IF(設定!$I$15="名(所)",$M2756&amp;"(　－　)")))))),IF(設定!$I$15="所・名",INDEX(リスト!$S$2:$S$48,MATCH($L2756,リスト!$R$2:$R$48,0))&amp;"・"&amp;$M2756,IF(設定!$I$15="所/名",INDEX(リスト!$S$2:$S$48,MATCH($L2756,リスト!$R$2:$R$48,0))&amp;" / "&amp;$M2756,IF(設定!$I$15="(所)名","("&amp;INDEX(リスト!$S$2:$S$48,MATCH($L2756,リスト!$R$2:$R$48,0))&amp;") "&amp;$M2756,IF(設定!$I$15="名・所",$M2756&amp;"・"&amp;INDEX(リスト!$S$2:$S$48,MATCH($L2756,リスト!$R$2:$R$48,0)),IF(設定!$I$15="名/所",$M2756&amp;" / "&amp;INDEX(リスト!$S$2:$S$48,MATCH($L2756,リスト!$R$2:$R$48,0)),IF(設定!$I$15="名(所)",$M2756&amp;" ("&amp;INDEX(リスト!$S$2:$S$48,MATCH($L2756,リスト!$R$2:$R$48,0))&amp;")")))))))))</f>
        <v/>
      </c>
    </row>
    <row r="2757" spans="15:22" x14ac:dyDescent="0.4">
      <c r="O2757" s="2" t="str">
        <f>IFERROR(IF($B2757="","",INDEX(所属情報!$E:$E,MATCH($A2757,所属情報!$A:$A,0))),"")</f>
        <v/>
      </c>
      <c r="P2757" s="2" t="str">
        <f t="shared" si="129"/>
        <v/>
      </c>
      <c r="Q2757" s="2" t="str">
        <f t="shared" si="130"/>
        <v/>
      </c>
      <c r="R2757" s="2" t="str">
        <f t="shared" si="131"/>
        <v/>
      </c>
      <c r="S2757" s="2" t="str">
        <f>IFERROR(IF($F2757="","",INDEX(リスト!$C:$C,MATCH($F2757,リスト!$B:$B,0))),"")</f>
        <v/>
      </c>
      <c r="T2757" s="2" t="str">
        <f>IFERROR(IF($K2757="","",INDEX(リスト!$F:$F,MATCH($K2757,リスト!$E:$E,0))),"")</f>
        <v/>
      </c>
      <c r="U2757" s="2" t="str">
        <f>IF($B2757="","",RIGHT($G2757*1000+200+COUNTIF($G$2:$G2757,$G2757),9))</f>
        <v/>
      </c>
      <c r="V2757" s="2" t="str">
        <f>IF(OR($B2757="",設定!$I$15="",設定!$I$15="独立"),"",IF($M2757="","　－　",IF($L2757="",IF(設定!$I$15="所・名","　－　・"&amp;$M2757,IF(設定!$I$15="所/名","　－　 / "&amp;$M2757,IF(設定!$I$15="(所)名","(　－　) "&amp;$M2757,IF(設定!$I$15="名・所",$M2757&amp;"・　－　",IF(設定!$I$15="名/所",$M2757&amp;" / 　－　",IF(設定!$I$15="名(所)",$M2757&amp;"(　－　)")))))),IF(設定!$I$15="所・名",INDEX(リスト!$S$2:$S$48,MATCH($L2757,リスト!$R$2:$R$48,0))&amp;"・"&amp;$M2757,IF(設定!$I$15="所/名",INDEX(リスト!$S$2:$S$48,MATCH($L2757,リスト!$R$2:$R$48,0))&amp;" / "&amp;$M2757,IF(設定!$I$15="(所)名","("&amp;INDEX(リスト!$S$2:$S$48,MATCH($L2757,リスト!$R$2:$R$48,0))&amp;") "&amp;$M2757,IF(設定!$I$15="名・所",$M2757&amp;"・"&amp;INDEX(リスト!$S$2:$S$48,MATCH($L2757,リスト!$R$2:$R$48,0)),IF(設定!$I$15="名/所",$M2757&amp;" / "&amp;INDEX(リスト!$S$2:$S$48,MATCH($L2757,リスト!$R$2:$R$48,0)),IF(設定!$I$15="名(所)",$M2757&amp;" ("&amp;INDEX(リスト!$S$2:$S$48,MATCH($L2757,リスト!$R$2:$R$48,0))&amp;")")))))))))</f>
        <v/>
      </c>
    </row>
    <row r="2758" spans="15:22" x14ac:dyDescent="0.4">
      <c r="O2758" s="2" t="str">
        <f>IFERROR(IF($B2758="","",INDEX(所属情報!$E:$E,MATCH($A2758,所属情報!$A:$A,0))),"")</f>
        <v/>
      </c>
      <c r="P2758" s="2" t="str">
        <f t="shared" si="129"/>
        <v/>
      </c>
      <c r="Q2758" s="2" t="str">
        <f t="shared" si="130"/>
        <v/>
      </c>
      <c r="R2758" s="2" t="str">
        <f t="shared" si="131"/>
        <v/>
      </c>
      <c r="S2758" s="2" t="str">
        <f>IFERROR(IF($F2758="","",INDEX(リスト!$C:$C,MATCH($F2758,リスト!$B:$B,0))),"")</f>
        <v/>
      </c>
      <c r="T2758" s="2" t="str">
        <f>IFERROR(IF($K2758="","",INDEX(リスト!$F:$F,MATCH($K2758,リスト!$E:$E,0))),"")</f>
        <v/>
      </c>
      <c r="U2758" s="2" t="str">
        <f>IF($B2758="","",RIGHT($G2758*1000+200+COUNTIF($G$2:$G2758,$G2758),9))</f>
        <v/>
      </c>
      <c r="V2758" s="2" t="str">
        <f>IF(OR($B2758="",設定!$I$15="",設定!$I$15="独立"),"",IF($M2758="","　－　",IF($L2758="",IF(設定!$I$15="所・名","　－　・"&amp;$M2758,IF(設定!$I$15="所/名","　－　 / "&amp;$M2758,IF(設定!$I$15="(所)名","(　－　) "&amp;$M2758,IF(設定!$I$15="名・所",$M2758&amp;"・　－　",IF(設定!$I$15="名/所",$M2758&amp;" / 　－　",IF(設定!$I$15="名(所)",$M2758&amp;"(　－　)")))))),IF(設定!$I$15="所・名",INDEX(リスト!$S$2:$S$48,MATCH($L2758,リスト!$R$2:$R$48,0))&amp;"・"&amp;$M2758,IF(設定!$I$15="所/名",INDEX(リスト!$S$2:$S$48,MATCH($L2758,リスト!$R$2:$R$48,0))&amp;" / "&amp;$M2758,IF(設定!$I$15="(所)名","("&amp;INDEX(リスト!$S$2:$S$48,MATCH($L2758,リスト!$R$2:$R$48,0))&amp;") "&amp;$M2758,IF(設定!$I$15="名・所",$M2758&amp;"・"&amp;INDEX(リスト!$S$2:$S$48,MATCH($L2758,リスト!$R$2:$R$48,0)),IF(設定!$I$15="名/所",$M2758&amp;" / "&amp;INDEX(リスト!$S$2:$S$48,MATCH($L2758,リスト!$R$2:$R$48,0)),IF(設定!$I$15="名(所)",$M2758&amp;" ("&amp;INDEX(リスト!$S$2:$S$48,MATCH($L2758,リスト!$R$2:$R$48,0))&amp;")")))))))))</f>
        <v/>
      </c>
    </row>
    <row r="2759" spans="15:22" x14ac:dyDescent="0.4">
      <c r="O2759" s="2" t="str">
        <f>IFERROR(IF($B2759="","",INDEX(所属情報!$E:$E,MATCH($A2759,所属情報!$A:$A,0))),"")</f>
        <v/>
      </c>
      <c r="P2759" s="2" t="str">
        <f t="shared" si="129"/>
        <v/>
      </c>
      <c r="Q2759" s="2" t="str">
        <f t="shared" si="130"/>
        <v/>
      </c>
      <c r="R2759" s="2" t="str">
        <f t="shared" si="131"/>
        <v/>
      </c>
      <c r="S2759" s="2" t="str">
        <f>IFERROR(IF($F2759="","",INDEX(リスト!$C:$C,MATCH($F2759,リスト!$B:$B,0))),"")</f>
        <v/>
      </c>
      <c r="T2759" s="2" t="str">
        <f>IFERROR(IF($K2759="","",INDEX(リスト!$F:$F,MATCH($K2759,リスト!$E:$E,0))),"")</f>
        <v/>
      </c>
      <c r="U2759" s="2" t="str">
        <f>IF($B2759="","",RIGHT($G2759*1000+200+COUNTIF($G$2:$G2759,$G2759),9))</f>
        <v/>
      </c>
      <c r="V2759" s="2" t="str">
        <f>IF(OR($B2759="",設定!$I$15="",設定!$I$15="独立"),"",IF($M2759="","　－　",IF($L2759="",IF(設定!$I$15="所・名","　－　・"&amp;$M2759,IF(設定!$I$15="所/名","　－　 / "&amp;$M2759,IF(設定!$I$15="(所)名","(　－　) "&amp;$M2759,IF(設定!$I$15="名・所",$M2759&amp;"・　－　",IF(設定!$I$15="名/所",$M2759&amp;" / 　－　",IF(設定!$I$15="名(所)",$M2759&amp;"(　－　)")))))),IF(設定!$I$15="所・名",INDEX(リスト!$S$2:$S$48,MATCH($L2759,リスト!$R$2:$R$48,0))&amp;"・"&amp;$M2759,IF(設定!$I$15="所/名",INDEX(リスト!$S$2:$S$48,MATCH($L2759,リスト!$R$2:$R$48,0))&amp;" / "&amp;$M2759,IF(設定!$I$15="(所)名","("&amp;INDEX(リスト!$S$2:$S$48,MATCH($L2759,リスト!$R$2:$R$48,0))&amp;") "&amp;$M2759,IF(設定!$I$15="名・所",$M2759&amp;"・"&amp;INDEX(リスト!$S$2:$S$48,MATCH($L2759,リスト!$R$2:$R$48,0)),IF(設定!$I$15="名/所",$M2759&amp;" / "&amp;INDEX(リスト!$S$2:$S$48,MATCH($L2759,リスト!$R$2:$R$48,0)),IF(設定!$I$15="名(所)",$M2759&amp;" ("&amp;INDEX(リスト!$S$2:$S$48,MATCH($L2759,リスト!$R$2:$R$48,0))&amp;")")))))))))</f>
        <v/>
      </c>
    </row>
    <row r="2760" spans="15:22" x14ac:dyDescent="0.4">
      <c r="O2760" s="2" t="str">
        <f>IFERROR(IF($B2760="","",INDEX(所属情報!$E:$E,MATCH($A2760,所属情報!$A:$A,0))),"")</f>
        <v/>
      </c>
      <c r="P2760" s="2" t="str">
        <f t="shared" si="129"/>
        <v/>
      </c>
      <c r="Q2760" s="2" t="str">
        <f t="shared" si="130"/>
        <v/>
      </c>
      <c r="R2760" s="2" t="str">
        <f t="shared" si="131"/>
        <v/>
      </c>
      <c r="S2760" s="2" t="str">
        <f>IFERROR(IF($F2760="","",INDEX(リスト!$C:$C,MATCH($F2760,リスト!$B:$B,0))),"")</f>
        <v/>
      </c>
      <c r="T2760" s="2" t="str">
        <f>IFERROR(IF($K2760="","",INDEX(リスト!$F:$F,MATCH($K2760,リスト!$E:$E,0))),"")</f>
        <v/>
      </c>
      <c r="U2760" s="2" t="str">
        <f>IF($B2760="","",RIGHT($G2760*1000+200+COUNTIF($G$2:$G2760,$G2760),9))</f>
        <v/>
      </c>
      <c r="V2760" s="2" t="str">
        <f>IF(OR($B2760="",設定!$I$15="",設定!$I$15="独立"),"",IF($M2760="","　－　",IF($L2760="",IF(設定!$I$15="所・名","　－　・"&amp;$M2760,IF(設定!$I$15="所/名","　－　 / "&amp;$M2760,IF(設定!$I$15="(所)名","(　－　) "&amp;$M2760,IF(設定!$I$15="名・所",$M2760&amp;"・　－　",IF(設定!$I$15="名/所",$M2760&amp;" / 　－　",IF(設定!$I$15="名(所)",$M2760&amp;"(　－　)")))))),IF(設定!$I$15="所・名",INDEX(リスト!$S$2:$S$48,MATCH($L2760,リスト!$R$2:$R$48,0))&amp;"・"&amp;$M2760,IF(設定!$I$15="所/名",INDEX(リスト!$S$2:$S$48,MATCH($L2760,リスト!$R$2:$R$48,0))&amp;" / "&amp;$M2760,IF(設定!$I$15="(所)名","("&amp;INDEX(リスト!$S$2:$S$48,MATCH($L2760,リスト!$R$2:$R$48,0))&amp;") "&amp;$M2760,IF(設定!$I$15="名・所",$M2760&amp;"・"&amp;INDEX(リスト!$S$2:$S$48,MATCH($L2760,リスト!$R$2:$R$48,0)),IF(設定!$I$15="名/所",$M2760&amp;" / "&amp;INDEX(リスト!$S$2:$S$48,MATCH($L2760,リスト!$R$2:$R$48,0)),IF(設定!$I$15="名(所)",$M2760&amp;" ("&amp;INDEX(リスト!$S$2:$S$48,MATCH($L2760,リスト!$R$2:$R$48,0))&amp;")")))))))))</f>
        <v/>
      </c>
    </row>
    <row r="2761" spans="15:22" x14ac:dyDescent="0.4">
      <c r="O2761" s="2" t="str">
        <f>IFERROR(IF($B2761="","",INDEX(所属情報!$E:$E,MATCH($A2761,所属情報!$A:$A,0))),"")</f>
        <v/>
      </c>
      <c r="P2761" s="2" t="str">
        <f t="shared" si="129"/>
        <v/>
      </c>
      <c r="Q2761" s="2" t="str">
        <f t="shared" si="130"/>
        <v/>
      </c>
      <c r="R2761" s="2" t="str">
        <f t="shared" si="131"/>
        <v/>
      </c>
      <c r="S2761" s="2" t="str">
        <f>IFERROR(IF($F2761="","",INDEX(リスト!$C:$C,MATCH($F2761,リスト!$B:$B,0))),"")</f>
        <v/>
      </c>
      <c r="T2761" s="2" t="str">
        <f>IFERROR(IF($K2761="","",INDEX(リスト!$F:$F,MATCH($K2761,リスト!$E:$E,0))),"")</f>
        <v/>
      </c>
      <c r="U2761" s="2" t="str">
        <f>IF($B2761="","",RIGHT($G2761*1000+200+COUNTIF($G$2:$G2761,$G2761),9))</f>
        <v/>
      </c>
      <c r="V2761" s="2" t="str">
        <f>IF(OR($B2761="",設定!$I$15="",設定!$I$15="独立"),"",IF($M2761="","　－　",IF($L2761="",IF(設定!$I$15="所・名","　－　・"&amp;$M2761,IF(設定!$I$15="所/名","　－　 / "&amp;$M2761,IF(設定!$I$15="(所)名","(　－　) "&amp;$M2761,IF(設定!$I$15="名・所",$M2761&amp;"・　－　",IF(設定!$I$15="名/所",$M2761&amp;" / 　－　",IF(設定!$I$15="名(所)",$M2761&amp;"(　－　)")))))),IF(設定!$I$15="所・名",INDEX(リスト!$S$2:$S$48,MATCH($L2761,リスト!$R$2:$R$48,0))&amp;"・"&amp;$M2761,IF(設定!$I$15="所/名",INDEX(リスト!$S$2:$S$48,MATCH($L2761,リスト!$R$2:$R$48,0))&amp;" / "&amp;$M2761,IF(設定!$I$15="(所)名","("&amp;INDEX(リスト!$S$2:$S$48,MATCH($L2761,リスト!$R$2:$R$48,0))&amp;") "&amp;$M2761,IF(設定!$I$15="名・所",$M2761&amp;"・"&amp;INDEX(リスト!$S$2:$S$48,MATCH($L2761,リスト!$R$2:$R$48,0)),IF(設定!$I$15="名/所",$M2761&amp;" / "&amp;INDEX(リスト!$S$2:$S$48,MATCH($L2761,リスト!$R$2:$R$48,0)),IF(設定!$I$15="名(所)",$M2761&amp;" ("&amp;INDEX(リスト!$S$2:$S$48,MATCH($L2761,リスト!$R$2:$R$48,0))&amp;")")))))))))</f>
        <v/>
      </c>
    </row>
    <row r="2762" spans="15:22" x14ac:dyDescent="0.4">
      <c r="O2762" s="2" t="str">
        <f>IFERROR(IF($B2762="","",INDEX(所属情報!$E:$E,MATCH($A2762,所属情報!$A:$A,0))),"")</f>
        <v/>
      </c>
      <c r="P2762" s="2" t="str">
        <f t="shared" si="129"/>
        <v/>
      </c>
      <c r="Q2762" s="2" t="str">
        <f t="shared" si="130"/>
        <v/>
      </c>
      <c r="R2762" s="2" t="str">
        <f t="shared" si="131"/>
        <v/>
      </c>
      <c r="S2762" s="2" t="str">
        <f>IFERROR(IF($F2762="","",INDEX(リスト!$C:$C,MATCH($F2762,リスト!$B:$B,0))),"")</f>
        <v/>
      </c>
      <c r="T2762" s="2" t="str">
        <f>IFERROR(IF($K2762="","",INDEX(リスト!$F:$F,MATCH($K2762,リスト!$E:$E,0))),"")</f>
        <v/>
      </c>
      <c r="U2762" s="2" t="str">
        <f>IF($B2762="","",RIGHT($G2762*1000+200+COUNTIF($G$2:$G2762,$G2762),9))</f>
        <v/>
      </c>
      <c r="V2762" s="2" t="str">
        <f>IF(OR($B2762="",設定!$I$15="",設定!$I$15="独立"),"",IF($M2762="","　－　",IF($L2762="",IF(設定!$I$15="所・名","　－　・"&amp;$M2762,IF(設定!$I$15="所/名","　－　 / "&amp;$M2762,IF(設定!$I$15="(所)名","(　－　) "&amp;$M2762,IF(設定!$I$15="名・所",$M2762&amp;"・　－　",IF(設定!$I$15="名/所",$M2762&amp;" / 　－　",IF(設定!$I$15="名(所)",$M2762&amp;"(　－　)")))))),IF(設定!$I$15="所・名",INDEX(リスト!$S$2:$S$48,MATCH($L2762,リスト!$R$2:$R$48,0))&amp;"・"&amp;$M2762,IF(設定!$I$15="所/名",INDEX(リスト!$S$2:$S$48,MATCH($L2762,リスト!$R$2:$R$48,0))&amp;" / "&amp;$M2762,IF(設定!$I$15="(所)名","("&amp;INDEX(リスト!$S$2:$S$48,MATCH($L2762,リスト!$R$2:$R$48,0))&amp;") "&amp;$M2762,IF(設定!$I$15="名・所",$M2762&amp;"・"&amp;INDEX(リスト!$S$2:$S$48,MATCH($L2762,リスト!$R$2:$R$48,0)),IF(設定!$I$15="名/所",$M2762&amp;" / "&amp;INDEX(リスト!$S$2:$S$48,MATCH($L2762,リスト!$R$2:$R$48,0)),IF(設定!$I$15="名(所)",$M2762&amp;" ("&amp;INDEX(リスト!$S$2:$S$48,MATCH($L2762,リスト!$R$2:$R$48,0))&amp;")")))))))))</f>
        <v/>
      </c>
    </row>
    <row r="2763" spans="15:22" x14ac:dyDescent="0.4">
      <c r="O2763" s="2" t="str">
        <f>IFERROR(IF($B2763="","",INDEX(所属情報!$E:$E,MATCH($A2763,所属情報!$A:$A,0))),"")</f>
        <v/>
      </c>
      <c r="P2763" s="2" t="str">
        <f t="shared" si="129"/>
        <v/>
      </c>
      <c r="Q2763" s="2" t="str">
        <f t="shared" si="130"/>
        <v/>
      </c>
      <c r="R2763" s="2" t="str">
        <f t="shared" si="131"/>
        <v/>
      </c>
      <c r="S2763" s="2" t="str">
        <f>IFERROR(IF($F2763="","",INDEX(リスト!$C:$C,MATCH($F2763,リスト!$B:$B,0))),"")</f>
        <v/>
      </c>
      <c r="T2763" s="2" t="str">
        <f>IFERROR(IF($K2763="","",INDEX(リスト!$F:$F,MATCH($K2763,リスト!$E:$E,0))),"")</f>
        <v/>
      </c>
      <c r="U2763" s="2" t="str">
        <f>IF($B2763="","",RIGHT($G2763*1000+200+COUNTIF($G$2:$G2763,$G2763),9))</f>
        <v/>
      </c>
      <c r="V2763" s="2" t="str">
        <f>IF(OR($B2763="",設定!$I$15="",設定!$I$15="独立"),"",IF($M2763="","　－　",IF($L2763="",IF(設定!$I$15="所・名","　－　・"&amp;$M2763,IF(設定!$I$15="所/名","　－　 / "&amp;$M2763,IF(設定!$I$15="(所)名","(　－　) "&amp;$M2763,IF(設定!$I$15="名・所",$M2763&amp;"・　－　",IF(設定!$I$15="名/所",$M2763&amp;" / 　－　",IF(設定!$I$15="名(所)",$M2763&amp;"(　－　)")))))),IF(設定!$I$15="所・名",INDEX(リスト!$S$2:$S$48,MATCH($L2763,リスト!$R$2:$R$48,0))&amp;"・"&amp;$M2763,IF(設定!$I$15="所/名",INDEX(リスト!$S$2:$S$48,MATCH($L2763,リスト!$R$2:$R$48,0))&amp;" / "&amp;$M2763,IF(設定!$I$15="(所)名","("&amp;INDEX(リスト!$S$2:$S$48,MATCH($L2763,リスト!$R$2:$R$48,0))&amp;") "&amp;$M2763,IF(設定!$I$15="名・所",$M2763&amp;"・"&amp;INDEX(リスト!$S$2:$S$48,MATCH($L2763,リスト!$R$2:$R$48,0)),IF(設定!$I$15="名/所",$M2763&amp;" / "&amp;INDEX(リスト!$S$2:$S$48,MATCH($L2763,リスト!$R$2:$R$48,0)),IF(設定!$I$15="名(所)",$M2763&amp;" ("&amp;INDEX(リスト!$S$2:$S$48,MATCH($L2763,リスト!$R$2:$R$48,0))&amp;")")))))))))</f>
        <v/>
      </c>
    </row>
    <row r="2764" spans="15:22" x14ac:dyDescent="0.4">
      <c r="O2764" s="2" t="str">
        <f>IFERROR(IF($B2764="","",INDEX(所属情報!$E:$E,MATCH($A2764,所属情報!$A:$A,0))),"")</f>
        <v/>
      </c>
      <c r="P2764" s="2" t="str">
        <f t="shared" si="129"/>
        <v/>
      </c>
      <c r="Q2764" s="2" t="str">
        <f t="shared" si="130"/>
        <v/>
      </c>
      <c r="R2764" s="2" t="str">
        <f t="shared" si="131"/>
        <v/>
      </c>
      <c r="S2764" s="2" t="str">
        <f>IFERROR(IF($F2764="","",INDEX(リスト!$C:$C,MATCH($F2764,リスト!$B:$B,0))),"")</f>
        <v/>
      </c>
      <c r="T2764" s="2" t="str">
        <f>IFERROR(IF($K2764="","",INDEX(リスト!$F:$F,MATCH($K2764,リスト!$E:$E,0))),"")</f>
        <v/>
      </c>
      <c r="U2764" s="2" t="str">
        <f>IF($B2764="","",RIGHT($G2764*1000+200+COUNTIF($G$2:$G2764,$G2764),9))</f>
        <v/>
      </c>
      <c r="V2764" s="2" t="str">
        <f>IF(OR($B2764="",設定!$I$15="",設定!$I$15="独立"),"",IF($M2764="","　－　",IF($L2764="",IF(設定!$I$15="所・名","　－　・"&amp;$M2764,IF(設定!$I$15="所/名","　－　 / "&amp;$M2764,IF(設定!$I$15="(所)名","(　－　) "&amp;$M2764,IF(設定!$I$15="名・所",$M2764&amp;"・　－　",IF(設定!$I$15="名/所",$M2764&amp;" / 　－　",IF(設定!$I$15="名(所)",$M2764&amp;"(　－　)")))))),IF(設定!$I$15="所・名",INDEX(リスト!$S$2:$S$48,MATCH($L2764,リスト!$R$2:$R$48,0))&amp;"・"&amp;$M2764,IF(設定!$I$15="所/名",INDEX(リスト!$S$2:$S$48,MATCH($L2764,リスト!$R$2:$R$48,0))&amp;" / "&amp;$M2764,IF(設定!$I$15="(所)名","("&amp;INDEX(リスト!$S$2:$S$48,MATCH($L2764,リスト!$R$2:$R$48,0))&amp;") "&amp;$M2764,IF(設定!$I$15="名・所",$M2764&amp;"・"&amp;INDEX(リスト!$S$2:$S$48,MATCH($L2764,リスト!$R$2:$R$48,0)),IF(設定!$I$15="名/所",$M2764&amp;" / "&amp;INDEX(リスト!$S$2:$S$48,MATCH($L2764,リスト!$R$2:$R$48,0)),IF(設定!$I$15="名(所)",$M2764&amp;" ("&amp;INDEX(リスト!$S$2:$S$48,MATCH($L2764,リスト!$R$2:$R$48,0))&amp;")")))))))))</f>
        <v/>
      </c>
    </row>
    <row r="2765" spans="15:22" x14ac:dyDescent="0.4">
      <c r="O2765" s="2" t="str">
        <f>IFERROR(IF($B2765="","",INDEX(所属情報!$E:$E,MATCH($A2765,所属情報!$A:$A,0))),"")</f>
        <v/>
      </c>
      <c r="P2765" s="2" t="str">
        <f t="shared" si="129"/>
        <v/>
      </c>
      <c r="Q2765" s="2" t="str">
        <f t="shared" si="130"/>
        <v/>
      </c>
      <c r="R2765" s="2" t="str">
        <f t="shared" si="131"/>
        <v/>
      </c>
      <c r="S2765" s="2" t="str">
        <f>IFERROR(IF($F2765="","",INDEX(リスト!$C:$C,MATCH($F2765,リスト!$B:$B,0))),"")</f>
        <v/>
      </c>
      <c r="T2765" s="2" t="str">
        <f>IFERROR(IF($K2765="","",INDEX(リスト!$F:$F,MATCH($K2765,リスト!$E:$E,0))),"")</f>
        <v/>
      </c>
      <c r="U2765" s="2" t="str">
        <f>IF($B2765="","",RIGHT($G2765*1000+200+COUNTIF($G$2:$G2765,$G2765),9))</f>
        <v/>
      </c>
      <c r="V2765" s="2" t="str">
        <f>IF(OR($B2765="",設定!$I$15="",設定!$I$15="独立"),"",IF($M2765="","　－　",IF($L2765="",IF(設定!$I$15="所・名","　－　・"&amp;$M2765,IF(設定!$I$15="所/名","　－　 / "&amp;$M2765,IF(設定!$I$15="(所)名","(　－　) "&amp;$M2765,IF(設定!$I$15="名・所",$M2765&amp;"・　－　",IF(設定!$I$15="名/所",$M2765&amp;" / 　－　",IF(設定!$I$15="名(所)",$M2765&amp;"(　－　)")))))),IF(設定!$I$15="所・名",INDEX(リスト!$S$2:$S$48,MATCH($L2765,リスト!$R$2:$R$48,0))&amp;"・"&amp;$M2765,IF(設定!$I$15="所/名",INDEX(リスト!$S$2:$S$48,MATCH($L2765,リスト!$R$2:$R$48,0))&amp;" / "&amp;$M2765,IF(設定!$I$15="(所)名","("&amp;INDEX(リスト!$S$2:$S$48,MATCH($L2765,リスト!$R$2:$R$48,0))&amp;") "&amp;$M2765,IF(設定!$I$15="名・所",$M2765&amp;"・"&amp;INDEX(リスト!$S$2:$S$48,MATCH($L2765,リスト!$R$2:$R$48,0)),IF(設定!$I$15="名/所",$M2765&amp;" / "&amp;INDEX(リスト!$S$2:$S$48,MATCH($L2765,リスト!$R$2:$R$48,0)),IF(設定!$I$15="名(所)",$M2765&amp;" ("&amp;INDEX(リスト!$S$2:$S$48,MATCH($L2765,リスト!$R$2:$R$48,0))&amp;")")))))))))</f>
        <v/>
      </c>
    </row>
    <row r="2766" spans="15:22" x14ac:dyDescent="0.4">
      <c r="O2766" s="2" t="str">
        <f>IFERROR(IF($B2766="","",INDEX(所属情報!$E:$E,MATCH($A2766,所属情報!$A:$A,0))),"")</f>
        <v/>
      </c>
      <c r="P2766" s="2" t="str">
        <f t="shared" si="129"/>
        <v/>
      </c>
      <c r="Q2766" s="2" t="str">
        <f t="shared" si="130"/>
        <v/>
      </c>
      <c r="R2766" s="2" t="str">
        <f t="shared" si="131"/>
        <v/>
      </c>
      <c r="S2766" s="2" t="str">
        <f>IFERROR(IF($F2766="","",INDEX(リスト!$C:$C,MATCH($F2766,リスト!$B:$B,0))),"")</f>
        <v/>
      </c>
      <c r="T2766" s="2" t="str">
        <f>IFERROR(IF($K2766="","",INDEX(リスト!$F:$F,MATCH($K2766,リスト!$E:$E,0))),"")</f>
        <v/>
      </c>
      <c r="U2766" s="2" t="str">
        <f>IF($B2766="","",RIGHT($G2766*1000+200+COUNTIF($G$2:$G2766,$G2766),9))</f>
        <v/>
      </c>
      <c r="V2766" s="2" t="str">
        <f>IF(OR($B2766="",設定!$I$15="",設定!$I$15="独立"),"",IF($M2766="","　－　",IF($L2766="",IF(設定!$I$15="所・名","　－　・"&amp;$M2766,IF(設定!$I$15="所/名","　－　 / "&amp;$M2766,IF(設定!$I$15="(所)名","(　－　) "&amp;$M2766,IF(設定!$I$15="名・所",$M2766&amp;"・　－　",IF(設定!$I$15="名/所",$M2766&amp;" / 　－　",IF(設定!$I$15="名(所)",$M2766&amp;"(　－　)")))))),IF(設定!$I$15="所・名",INDEX(リスト!$S$2:$S$48,MATCH($L2766,リスト!$R$2:$R$48,0))&amp;"・"&amp;$M2766,IF(設定!$I$15="所/名",INDEX(リスト!$S$2:$S$48,MATCH($L2766,リスト!$R$2:$R$48,0))&amp;" / "&amp;$M2766,IF(設定!$I$15="(所)名","("&amp;INDEX(リスト!$S$2:$S$48,MATCH($L2766,リスト!$R$2:$R$48,0))&amp;") "&amp;$M2766,IF(設定!$I$15="名・所",$M2766&amp;"・"&amp;INDEX(リスト!$S$2:$S$48,MATCH($L2766,リスト!$R$2:$R$48,0)),IF(設定!$I$15="名/所",$M2766&amp;" / "&amp;INDEX(リスト!$S$2:$S$48,MATCH($L2766,リスト!$R$2:$R$48,0)),IF(設定!$I$15="名(所)",$M2766&amp;" ("&amp;INDEX(リスト!$S$2:$S$48,MATCH($L2766,リスト!$R$2:$R$48,0))&amp;")")))))))))</f>
        <v/>
      </c>
    </row>
    <row r="2767" spans="15:22" x14ac:dyDescent="0.4">
      <c r="O2767" s="2" t="str">
        <f>IFERROR(IF($B2767="","",INDEX(所属情報!$E:$E,MATCH($A2767,所属情報!$A:$A,0))),"")</f>
        <v/>
      </c>
      <c r="P2767" s="2" t="str">
        <f t="shared" si="129"/>
        <v/>
      </c>
      <c r="Q2767" s="2" t="str">
        <f t="shared" si="130"/>
        <v/>
      </c>
      <c r="R2767" s="2" t="str">
        <f t="shared" si="131"/>
        <v/>
      </c>
      <c r="S2767" s="2" t="str">
        <f>IFERROR(IF($F2767="","",INDEX(リスト!$C:$C,MATCH($F2767,リスト!$B:$B,0))),"")</f>
        <v/>
      </c>
      <c r="T2767" s="2" t="str">
        <f>IFERROR(IF($K2767="","",INDEX(リスト!$F:$F,MATCH($K2767,リスト!$E:$E,0))),"")</f>
        <v/>
      </c>
      <c r="U2767" s="2" t="str">
        <f>IF($B2767="","",RIGHT($G2767*1000+200+COUNTIF($G$2:$G2767,$G2767),9))</f>
        <v/>
      </c>
      <c r="V2767" s="2" t="str">
        <f>IF(OR($B2767="",設定!$I$15="",設定!$I$15="独立"),"",IF($M2767="","　－　",IF($L2767="",IF(設定!$I$15="所・名","　－　・"&amp;$M2767,IF(設定!$I$15="所/名","　－　 / "&amp;$M2767,IF(設定!$I$15="(所)名","(　－　) "&amp;$M2767,IF(設定!$I$15="名・所",$M2767&amp;"・　－　",IF(設定!$I$15="名/所",$M2767&amp;" / 　－　",IF(設定!$I$15="名(所)",$M2767&amp;"(　－　)")))))),IF(設定!$I$15="所・名",INDEX(リスト!$S$2:$S$48,MATCH($L2767,リスト!$R$2:$R$48,0))&amp;"・"&amp;$M2767,IF(設定!$I$15="所/名",INDEX(リスト!$S$2:$S$48,MATCH($L2767,リスト!$R$2:$R$48,0))&amp;" / "&amp;$M2767,IF(設定!$I$15="(所)名","("&amp;INDEX(リスト!$S$2:$S$48,MATCH($L2767,リスト!$R$2:$R$48,0))&amp;") "&amp;$M2767,IF(設定!$I$15="名・所",$M2767&amp;"・"&amp;INDEX(リスト!$S$2:$S$48,MATCH($L2767,リスト!$R$2:$R$48,0)),IF(設定!$I$15="名/所",$M2767&amp;" / "&amp;INDEX(リスト!$S$2:$S$48,MATCH($L2767,リスト!$R$2:$R$48,0)),IF(設定!$I$15="名(所)",$M2767&amp;" ("&amp;INDEX(リスト!$S$2:$S$48,MATCH($L2767,リスト!$R$2:$R$48,0))&amp;")")))))))))</f>
        <v/>
      </c>
    </row>
    <row r="2768" spans="15:22" x14ac:dyDescent="0.4">
      <c r="O2768" s="2" t="str">
        <f>IFERROR(IF($B2768="","",INDEX(所属情報!$E:$E,MATCH($A2768,所属情報!$A:$A,0))),"")</f>
        <v/>
      </c>
      <c r="P2768" s="2" t="str">
        <f t="shared" si="129"/>
        <v/>
      </c>
      <c r="Q2768" s="2" t="str">
        <f t="shared" si="130"/>
        <v/>
      </c>
      <c r="R2768" s="2" t="str">
        <f t="shared" si="131"/>
        <v/>
      </c>
      <c r="S2768" s="2" t="str">
        <f>IFERROR(IF($F2768="","",INDEX(リスト!$C:$C,MATCH($F2768,リスト!$B:$B,0))),"")</f>
        <v/>
      </c>
      <c r="T2768" s="2" t="str">
        <f>IFERROR(IF($K2768="","",INDEX(リスト!$F:$F,MATCH($K2768,リスト!$E:$E,0))),"")</f>
        <v/>
      </c>
      <c r="U2768" s="2" t="str">
        <f>IF($B2768="","",RIGHT($G2768*1000+200+COUNTIF($G$2:$G2768,$G2768),9))</f>
        <v/>
      </c>
      <c r="V2768" s="2" t="str">
        <f>IF(OR($B2768="",設定!$I$15="",設定!$I$15="独立"),"",IF($M2768="","　－　",IF($L2768="",IF(設定!$I$15="所・名","　－　・"&amp;$M2768,IF(設定!$I$15="所/名","　－　 / "&amp;$M2768,IF(設定!$I$15="(所)名","(　－　) "&amp;$M2768,IF(設定!$I$15="名・所",$M2768&amp;"・　－　",IF(設定!$I$15="名/所",$M2768&amp;" / 　－　",IF(設定!$I$15="名(所)",$M2768&amp;"(　－　)")))))),IF(設定!$I$15="所・名",INDEX(リスト!$S$2:$S$48,MATCH($L2768,リスト!$R$2:$R$48,0))&amp;"・"&amp;$M2768,IF(設定!$I$15="所/名",INDEX(リスト!$S$2:$S$48,MATCH($L2768,リスト!$R$2:$R$48,0))&amp;" / "&amp;$M2768,IF(設定!$I$15="(所)名","("&amp;INDEX(リスト!$S$2:$S$48,MATCH($L2768,リスト!$R$2:$R$48,0))&amp;") "&amp;$M2768,IF(設定!$I$15="名・所",$M2768&amp;"・"&amp;INDEX(リスト!$S$2:$S$48,MATCH($L2768,リスト!$R$2:$R$48,0)),IF(設定!$I$15="名/所",$M2768&amp;" / "&amp;INDEX(リスト!$S$2:$S$48,MATCH($L2768,リスト!$R$2:$R$48,0)),IF(設定!$I$15="名(所)",$M2768&amp;" ("&amp;INDEX(リスト!$S$2:$S$48,MATCH($L2768,リスト!$R$2:$R$48,0))&amp;")")))))))))</f>
        <v/>
      </c>
    </row>
    <row r="2769" spans="15:22" x14ac:dyDescent="0.4">
      <c r="O2769" s="2" t="str">
        <f>IFERROR(IF($B2769="","",INDEX(所属情報!$E:$E,MATCH($A2769,所属情報!$A:$A,0))),"")</f>
        <v/>
      </c>
      <c r="P2769" s="2" t="str">
        <f t="shared" si="129"/>
        <v/>
      </c>
      <c r="Q2769" s="2" t="str">
        <f t="shared" si="130"/>
        <v/>
      </c>
      <c r="R2769" s="2" t="str">
        <f t="shared" si="131"/>
        <v/>
      </c>
      <c r="S2769" s="2" t="str">
        <f>IFERROR(IF($F2769="","",INDEX(リスト!$C:$C,MATCH($F2769,リスト!$B:$B,0))),"")</f>
        <v/>
      </c>
      <c r="T2769" s="2" t="str">
        <f>IFERROR(IF($K2769="","",INDEX(リスト!$F:$F,MATCH($K2769,リスト!$E:$E,0))),"")</f>
        <v/>
      </c>
      <c r="U2769" s="2" t="str">
        <f>IF($B2769="","",RIGHT($G2769*1000+200+COUNTIF($G$2:$G2769,$G2769),9))</f>
        <v/>
      </c>
      <c r="V2769" s="2" t="str">
        <f>IF(OR($B2769="",設定!$I$15="",設定!$I$15="独立"),"",IF($M2769="","　－　",IF($L2769="",IF(設定!$I$15="所・名","　－　・"&amp;$M2769,IF(設定!$I$15="所/名","　－　 / "&amp;$M2769,IF(設定!$I$15="(所)名","(　－　) "&amp;$M2769,IF(設定!$I$15="名・所",$M2769&amp;"・　－　",IF(設定!$I$15="名/所",$M2769&amp;" / 　－　",IF(設定!$I$15="名(所)",$M2769&amp;"(　－　)")))))),IF(設定!$I$15="所・名",INDEX(リスト!$S$2:$S$48,MATCH($L2769,リスト!$R$2:$R$48,0))&amp;"・"&amp;$M2769,IF(設定!$I$15="所/名",INDEX(リスト!$S$2:$S$48,MATCH($L2769,リスト!$R$2:$R$48,0))&amp;" / "&amp;$M2769,IF(設定!$I$15="(所)名","("&amp;INDEX(リスト!$S$2:$S$48,MATCH($L2769,リスト!$R$2:$R$48,0))&amp;") "&amp;$M2769,IF(設定!$I$15="名・所",$M2769&amp;"・"&amp;INDEX(リスト!$S$2:$S$48,MATCH($L2769,リスト!$R$2:$R$48,0)),IF(設定!$I$15="名/所",$M2769&amp;" / "&amp;INDEX(リスト!$S$2:$S$48,MATCH($L2769,リスト!$R$2:$R$48,0)),IF(設定!$I$15="名(所)",$M2769&amp;" ("&amp;INDEX(リスト!$S$2:$S$48,MATCH($L2769,リスト!$R$2:$R$48,0))&amp;")")))))))))</f>
        <v/>
      </c>
    </row>
    <row r="2770" spans="15:22" x14ac:dyDescent="0.4">
      <c r="O2770" s="2" t="str">
        <f>IFERROR(IF($B2770="","",INDEX(所属情報!$E:$E,MATCH($A2770,所属情報!$A:$A,0))),"")</f>
        <v/>
      </c>
      <c r="P2770" s="2" t="str">
        <f t="shared" si="129"/>
        <v/>
      </c>
      <c r="Q2770" s="2" t="str">
        <f t="shared" si="130"/>
        <v/>
      </c>
      <c r="R2770" s="2" t="str">
        <f t="shared" si="131"/>
        <v/>
      </c>
      <c r="S2770" s="2" t="str">
        <f>IFERROR(IF($F2770="","",INDEX(リスト!$C:$C,MATCH($F2770,リスト!$B:$B,0))),"")</f>
        <v/>
      </c>
      <c r="T2770" s="2" t="str">
        <f>IFERROR(IF($K2770="","",INDEX(リスト!$F:$F,MATCH($K2770,リスト!$E:$E,0))),"")</f>
        <v/>
      </c>
      <c r="U2770" s="2" t="str">
        <f>IF($B2770="","",RIGHT($G2770*1000+200+COUNTIF($G$2:$G2770,$G2770),9))</f>
        <v/>
      </c>
      <c r="V2770" s="2" t="str">
        <f>IF(OR($B2770="",設定!$I$15="",設定!$I$15="独立"),"",IF($M2770="","　－　",IF($L2770="",IF(設定!$I$15="所・名","　－　・"&amp;$M2770,IF(設定!$I$15="所/名","　－　 / "&amp;$M2770,IF(設定!$I$15="(所)名","(　－　) "&amp;$M2770,IF(設定!$I$15="名・所",$M2770&amp;"・　－　",IF(設定!$I$15="名/所",$M2770&amp;" / 　－　",IF(設定!$I$15="名(所)",$M2770&amp;"(　－　)")))))),IF(設定!$I$15="所・名",INDEX(リスト!$S$2:$S$48,MATCH($L2770,リスト!$R$2:$R$48,0))&amp;"・"&amp;$M2770,IF(設定!$I$15="所/名",INDEX(リスト!$S$2:$S$48,MATCH($L2770,リスト!$R$2:$R$48,0))&amp;" / "&amp;$M2770,IF(設定!$I$15="(所)名","("&amp;INDEX(リスト!$S$2:$S$48,MATCH($L2770,リスト!$R$2:$R$48,0))&amp;") "&amp;$M2770,IF(設定!$I$15="名・所",$M2770&amp;"・"&amp;INDEX(リスト!$S$2:$S$48,MATCH($L2770,リスト!$R$2:$R$48,0)),IF(設定!$I$15="名/所",$M2770&amp;" / "&amp;INDEX(リスト!$S$2:$S$48,MATCH($L2770,リスト!$R$2:$R$48,0)),IF(設定!$I$15="名(所)",$M2770&amp;" ("&amp;INDEX(リスト!$S$2:$S$48,MATCH($L2770,リスト!$R$2:$R$48,0))&amp;")")))))))))</f>
        <v/>
      </c>
    </row>
    <row r="2771" spans="15:22" x14ac:dyDescent="0.4">
      <c r="O2771" s="2" t="str">
        <f>IFERROR(IF($B2771="","",INDEX(所属情報!$E:$E,MATCH($A2771,所属情報!$A:$A,0))),"")</f>
        <v/>
      </c>
      <c r="P2771" s="2" t="str">
        <f t="shared" si="129"/>
        <v/>
      </c>
      <c r="Q2771" s="2" t="str">
        <f t="shared" si="130"/>
        <v/>
      </c>
      <c r="R2771" s="2" t="str">
        <f t="shared" si="131"/>
        <v/>
      </c>
      <c r="S2771" s="2" t="str">
        <f>IFERROR(IF($F2771="","",INDEX(リスト!$C:$C,MATCH($F2771,リスト!$B:$B,0))),"")</f>
        <v/>
      </c>
      <c r="T2771" s="2" t="str">
        <f>IFERROR(IF($K2771="","",INDEX(リスト!$F:$F,MATCH($K2771,リスト!$E:$E,0))),"")</f>
        <v/>
      </c>
      <c r="U2771" s="2" t="str">
        <f>IF($B2771="","",RIGHT($G2771*1000+200+COUNTIF($G$2:$G2771,$G2771),9))</f>
        <v/>
      </c>
      <c r="V2771" s="2" t="str">
        <f>IF(OR($B2771="",設定!$I$15="",設定!$I$15="独立"),"",IF($M2771="","　－　",IF($L2771="",IF(設定!$I$15="所・名","　－　・"&amp;$M2771,IF(設定!$I$15="所/名","　－　 / "&amp;$M2771,IF(設定!$I$15="(所)名","(　－　) "&amp;$M2771,IF(設定!$I$15="名・所",$M2771&amp;"・　－　",IF(設定!$I$15="名/所",$M2771&amp;" / 　－　",IF(設定!$I$15="名(所)",$M2771&amp;"(　－　)")))))),IF(設定!$I$15="所・名",INDEX(リスト!$S$2:$S$48,MATCH($L2771,リスト!$R$2:$R$48,0))&amp;"・"&amp;$M2771,IF(設定!$I$15="所/名",INDEX(リスト!$S$2:$S$48,MATCH($L2771,リスト!$R$2:$R$48,0))&amp;" / "&amp;$M2771,IF(設定!$I$15="(所)名","("&amp;INDEX(リスト!$S$2:$S$48,MATCH($L2771,リスト!$R$2:$R$48,0))&amp;") "&amp;$M2771,IF(設定!$I$15="名・所",$M2771&amp;"・"&amp;INDEX(リスト!$S$2:$S$48,MATCH($L2771,リスト!$R$2:$R$48,0)),IF(設定!$I$15="名/所",$M2771&amp;" / "&amp;INDEX(リスト!$S$2:$S$48,MATCH($L2771,リスト!$R$2:$R$48,0)),IF(設定!$I$15="名(所)",$M2771&amp;" ("&amp;INDEX(リスト!$S$2:$S$48,MATCH($L2771,リスト!$R$2:$R$48,0))&amp;")")))))))))</f>
        <v/>
      </c>
    </row>
    <row r="2772" spans="15:22" x14ac:dyDescent="0.4">
      <c r="O2772" s="2" t="str">
        <f>IFERROR(IF($B2772="","",INDEX(所属情報!$E:$E,MATCH($A2772,所属情報!$A:$A,0))),"")</f>
        <v/>
      </c>
      <c r="P2772" s="2" t="str">
        <f t="shared" si="129"/>
        <v/>
      </c>
      <c r="Q2772" s="2" t="str">
        <f t="shared" si="130"/>
        <v/>
      </c>
      <c r="R2772" s="2" t="str">
        <f t="shared" si="131"/>
        <v/>
      </c>
      <c r="S2772" s="2" t="str">
        <f>IFERROR(IF($F2772="","",INDEX(リスト!$C:$C,MATCH($F2772,リスト!$B:$B,0))),"")</f>
        <v/>
      </c>
      <c r="T2772" s="2" t="str">
        <f>IFERROR(IF($K2772="","",INDEX(リスト!$F:$F,MATCH($K2772,リスト!$E:$E,0))),"")</f>
        <v/>
      </c>
      <c r="U2772" s="2" t="str">
        <f>IF($B2772="","",RIGHT($G2772*1000+200+COUNTIF($G$2:$G2772,$G2772),9))</f>
        <v/>
      </c>
      <c r="V2772" s="2" t="str">
        <f>IF(OR($B2772="",設定!$I$15="",設定!$I$15="独立"),"",IF($M2772="","　－　",IF($L2772="",IF(設定!$I$15="所・名","　－　・"&amp;$M2772,IF(設定!$I$15="所/名","　－　 / "&amp;$M2772,IF(設定!$I$15="(所)名","(　－　) "&amp;$M2772,IF(設定!$I$15="名・所",$M2772&amp;"・　－　",IF(設定!$I$15="名/所",$M2772&amp;" / 　－　",IF(設定!$I$15="名(所)",$M2772&amp;"(　－　)")))))),IF(設定!$I$15="所・名",INDEX(リスト!$S$2:$S$48,MATCH($L2772,リスト!$R$2:$R$48,0))&amp;"・"&amp;$M2772,IF(設定!$I$15="所/名",INDEX(リスト!$S$2:$S$48,MATCH($L2772,リスト!$R$2:$R$48,0))&amp;" / "&amp;$M2772,IF(設定!$I$15="(所)名","("&amp;INDEX(リスト!$S$2:$S$48,MATCH($L2772,リスト!$R$2:$R$48,0))&amp;") "&amp;$M2772,IF(設定!$I$15="名・所",$M2772&amp;"・"&amp;INDEX(リスト!$S$2:$S$48,MATCH($L2772,リスト!$R$2:$R$48,0)),IF(設定!$I$15="名/所",$M2772&amp;" / "&amp;INDEX(リスト!$S$2:$S$48,MATCH($L2772,リスト!$R$2:$R$48,0)),IF(設定!$I$15="名(所)",$M2772&amp;" ("&amp;INDEX(リスト!$S$2:$S$48,MATCH($L2772,リスト!$R$2:$R$48,0))&amp;")")))))))))</f>
        <v/>
      </c>
    </row>
    <row r="2773" spans="15:22" x14ac:dyDescent="0.4">
      <c r="O2773" s="2" t="str">
        <f>IFERROR(IF($B2773="","",INDEX(所属情報!$E:$E,MATCH($A2773,所属情報!$A:$A,0))),"")</f>
        <v/>
      </c>
      <c r="P2773" s="2" t="str">
        <f t="shared" si="129"/>
        <v/>
      </c>
      <c r="Q2773" s="2" t="str">
        <f t="shared" si="130"/>
        <v/>
      </c>
      <c r="R2773" s="2" t="str">
        <f t="shared" si="131"/>
        <v/>
      </c>
      <c r="S2773" s="2" t="str">
        <f>IFERROR(IF($F2773="","",INDEX(リスト!$C:$C,MATCH($F2773,リスト!$B:$B,0))),"")</f>
        <v/>
      </c>
      <c r="T2773" s="2" t="str">
        <f>IFERROR(IF($K2773="","",INDEX(リスト!$F:$F,MATCH($K2773,リスト!$E:$E,0))),"")</f>
        <v/>
      </c>
      <c r="U2773" s="2" t="str">
        <f>IF($B2773="","",RIGHT($G2773*1000+200+COUNTIF($G$2:$G2773,$G2773),9))</f>
        <v/>
      </c>
      <c r="V2773" s="2" t="str">
        <f>IF(OR($B2773="",設定!$I$15="",設定!$I$15="独立"),"",IF($M2773="","　－　",IF($L2773="",IF(設定!$I$15="所・名","　－　・"&amp;$M2773,IF(設定!$I$15="所/名","　－　 / "&amp;$M2773,IF(設定!$I$15="(所)名","(　－　) "&amp;$M2773,IF(設定!$I$15="名・所",$M2773&amp;"・　－　",IF(設定!$I$15="名/所",$M2773&amp;" / 　－　",IF(設定!$I$15="名(所)",$M2773&amp;"(　－　)")))))),IF(設定!$I$15="所・名",INDEX(リスト!$S$2:$S$48,MATCH($L2773,リスト!$R$2:$R$48,0))&amp;"・"&amp;$M2773,IF(設定!$I$15="所/名",INDEX(リスト!$S$2:$S$48,MATCH($L2773,リスト!$R$2:$R$48,0))&amp;" / "&amp;$M2773,IF(設定!$I$15="(所)名","("&amp;INDEX(リスト!$S$2:$S$48,MATCH($L2773,リスト!$R$2:$R$48,0))&amp;") "&amp;$M2773,IF(設定!$I$15="名・所",$M2773&amp;"・"&amp;INDEX(リスト!$S$2:$S$48,MATCH($L2773,リスト!$R$2:$R$48,0)),IF(設定!$I$15="名/所",$M2773&amp;" / "&amp;INDEX(リスト!$S$2:$S$48,MATCH($L2773,リスト!$R$2:$R$48,0)),IF(設定!$I$15="名(所)",$M2773&amp;" ("&amp;INDEX(リスト!$S$2:$S$48,MATCH($L2773,リスト!$R$2:$R$48,0))&amp;")")))))))))</f>
        <v/>
      </c>
    </row>
    <row r="2774" spans="15:22" x14ac:dyDescent="0.4">
      <c r="O2774" s="2" t="str">
        <f>IFERROR(IF($B2774="","",INDEX(所属情報!$E:$E,MATCH($A2774,所属情報!$A:$A,0))),"")</f>
        <v/>
      </c>
      <c r="P2774" s="2" t="str">
        <f t="shared" si="129"/>
        <v/>
      </c>
      <c r="Q2774" s="2" t="str">
        <f t="shared" si="130"/>
        <v/>
      </c>
      <c r="R2774" s="2" t="str">
        <f t="shared" si="131"/>
        <v/>
      </c>
      <c r="S2774" s="2" t="str">
        <f>IFERROR(IF($F2774="","",INDEX(リスト!$C:$C,MATCH($F2774,リスト!$B:$B,0))),"")</f>
        <v/>
      </c>
      <c r="T2774" s="2" t="str">
        <f>IFERROR(IF($K2774="","",INDEX(リスト!$F:$F,MATCH($K2774,リスト!$E:$E,0))),"")</f>
        <v/>
      </c>
      <c r="U2774" s="2" t="str">
        <f>IF($B2774="","",RIGHT($G2774*1000+200+COUNTIF($G$2:$G2774,$G2774),9))</f>
        <v/>
      </c>
      <c r="V2774" s="2" t="str">
        <f>IF(OR($B2774="",設定!$I$15="",設定!$I$15="独立"),"",IF($M2774="","　－　",IF($L2774="",IF(設定!$I$15="所・名","　－　・"&amp;$M2774,IF(設定!$I$15="所/名","　－　 / "&amp;$M2774,IF(設定!$I$15="(所)名","(　－　) "&amp;$M2774,IF(設定!$I$15="名・所",$M2774&amp;"・　－　",IF(設定!$I$15="名/所",$M2774&amp;" / 　－　",IF(設定!$I$15="名(所)",$M2774&amp;"(　－　)")))))),IF(設定!$I$15="所・名",INDEX(リスト!$S$2:$S$48,MATCH($L2774,リスト!$R$2:$R$48,0))&amp;"・"&amp;$M2774,IF(設定!$I$15="所/名",INDEX(リスト!$S$2:$S$48,MATCH($L2774,リスト!$R$2:$R$48,0))&amp;" / "&amp;$M2774,IF(設定!$I$15="(所)名","("&amp;INDEX(リスト!$S$2:$S$48,MATCH($L2774,リスト!$R$2:$R$48,0))&amp;") "&amp;$M2774,IF(設定!$I$15="名・所",$M2774&amp;"・"&amp;INDEX(リスト!$S$2:$S$48,MATCH($L2774,リスト!$R$2:$R$48,0)),IF(設定!$I$15="名/所",$M2774&amp;" / "&amp;INDEX(リスト!$S$2:$S$48,MATCH($L2774,リスト!$R$2:$R$48,0)),IF(設定!$I$15="名(所)",$M2774&amp;" ("&amp;INDEX(リスト!$S$2:$S$48,MATCH($L2774,リスト!$R$2:$R$48,0))&amp;")")))))))))</f>
        <v/>
      </c>
    </row>
    <row r="2775" spans="15:22" x14ac:dyDescent="0.4">
      <c r="O2775" s="2" t="str">
        <f>IFERROR(IF($B2775="","",INDEX(所属情報!$E:$E,MATCH($A2775,所属情報!$A:$A,0))),"")</f>
        <v/>
      </c>
      <c r="P2775" s="2" t="str">
        <f t="shared" si="129"/>
        <v/>
      </c>
      <c r="Q2775" s="2" t="str">
        <f t="shared" si="130"/>
        <v/>
      </c>
      <c r="R2775" s="2" t="str">
        <f t="shared" si="131"/>
        <v/>
      </c>
      <c r="S2775" s="2" t="str">
        <f>IFERROR(IF($F2775="","",INDEX(リスト!$C:$C,MATCH($F2775,リスト!$B:$B,0))),"")</f>
        <v/>
      </c>
      <c r="T2775" s="2" t="str">
        <f>IFERROR(IF($K2775="","",INDEX(リスト!$F:$F,MATCH($K2775,リスト!$E:$E,0))),"")</f>
        <v/>
      </c>
      <c r="U2775" s="2" t="str">
        <f>IF($B2775="","",RIGHT($G2775*1000+200+COUNTIF($G$2:$G2775,$G2775),9))</f>
        <v/>
      </c>
      <c r="V2775" s="2" t="str">
        <f>IF(OR($B2775="",設定!$I$15="",設定!$I$15="独立"),"",IF($M2775="","　－　",IF($L2775="",IF(設定!$I$15="所・名","　－　・"&amp;$M2775,IF(設定!$I$15="所/名","　－　 / "&amp;$M2775,IF(設定!$I$15="(所)名","(　－　) "&amp;$M2775,IF(設定!$I$15="名・所",$M2775&amp;"・　－　",IF(設定!$I$15="名/所",$M2775&amp;" / 　－　",IF(設定!$I$15="名(所)",$M2775&amp;"(　－　)")))))),IF(設定!$I$15="所・名",INDEX(リスト!$S$2:$S$48,MATCH($L2775,リスト!$R$2:$R$48,0))&amp;"・"&amp;$M2775,IF(設定!$I$15="所/名",INDEX(リスト!$S$2:$S$48,MATCH($L2775,リスト!$R$2:$R$48,0))&amp;" / "&amp;$M2775,IF(設定!$I$15="(所)名","("&amp;INDEX(リスト!$S$2:$S$48,MATCH($L2775,リスト!$R$2:$R$48,0))&amp;") "&amp;$M2775,IF(設定!$I$15="名・所",$M2775&amp;"・"&amp;INDEX(リスト!$S$2:$S$48,MATCH($L2775,リスト!$R$2:$R$48,0)),IF(設定!$I$15="名/所",$M2775&amp;" / "&amp;INDEX(リスト!$S$2:$S$48,MATCH($L2775,リスト!$R$2:$R$48,0)),IF(設定!$I$15="名(所)",$M2775&amp;" ("&amp;INDEX(リスト!$S$2:$S$48,MATCH($L2775,リスト!$R$2:$R$48,0))&amp;")")))))))))</f>
        <v/>
      </c>
    </row>
    <row r="2776" spans="15:22" x14ac:dyDescent="0.4">
      <c r="O2776" s="2" t="str">
        <f>IFERROR(IF($B2776="","",INDEX(所属情報!$E:$E,MATCH($A2776,所属情報!$A:$A,0))),"")</f>
        <v/>
      </c>
      <c r="P2776" s="2" t="str">
        <f t="shared" si="129"/>
        <v/>
      </c>
      <c r="Q2776" s="2" t="str">
        <f t="shared" si="130"/>
        <v/>
      </c>
      <c r="R2776" s="2" t="str">
        <f t="shared" si="131"/>
        <v/>
      </c>
      <c r="S2776" s="2" t="str">
        <f>IFERROR(IF($F2776="","",INDEX(リスト!$C:$C,MATCH($F2776,リスト!$B:$B,0))),"")</f>
        <v/>
      </c>
      <c r="T2776" s="2" t="str">
        <f>IFERROR(IF($K2776="","",INDEX(リスト!$F:$F,MATCH($K2776,リスト!$E:$E,0))),"")</f>
        <v/>
      </c>
      <c r="U2776" s="2" t="str">
        <f>IF($B2776="","",RIGHT($G2776*1000+200+COUNTIF($G$2:$G2776,$G2776),9))</f>
        <v/>
      </c>
      <c r="V2776" s="2" t="str">
        <f>IF(OR($B2776="",設定!$I$15="",設定!$I$15="独立"),"",IF($M2776="","　－　",IF($L2776="",IF(設定!$I$15="所・名","　－　・"&amp;$M2776,IF(設定!$I$15="所/名","　－　 / "&amp;$M2776,IF(設定!$I$15="(所)名","(　－　) "&amp;$M2776,IF(設定!$I$15="名・所",$M2776&amp;"・　－　",IF(設定!$I$15="名/所",$M2776&amp;" / 　－　",IF(設定!$I$15="名(所)",$M2776&amp;"(　－　)")))))),IF(設定!$I$15="所・名",INDEX(リスト!$S$2:$S$48,MATCH($L2776,リスト!$R$2:$R$48,0))&amp;"・"&amp;$M2776,IF(設定!$I$15="所/名",INDEX(リスト!$S$2:$S$48,MATCH($L2776,リスト!$R$2:$R$48,0))&amp;" / "&amp;$M2776,IF(設定!$I$15="(所)名","("&amp;INDEX(リスト!$S$2:$S$48,MATCH($L2776,リスト!$R$2:$R$48,0))&amp;") "&amp;$M2776,IF(設定!$I$15="名・所",$M2776&amp;"・"&amp;INDEX(リスト!$S$2:$S$48,MATCH($L2776,リスト!$R$2:$R$48,0)),IF(設定!$I$15="名/所",$M2776&amp;" / "&amp;INDEX(リスト!$S$2:$S$48,MATCH($L2776,リスト!$R$2:$R$48,0)),IF(設定!$I$15="名(所)",$M2776&amp;" ("&amp;INDEX(リスト!$S$2:$S$48,MATCH($L2776,リスト!$R$2:$R$48,0))&amp;")")))))))))</f>
        <v/>
      </c>
    </row>
    <row r="2777" spans="15:22" x14ac:dyDescent="0.4">
      <c r="O2777" s="2" t="str">
        <f>IFERROR(IF($B2777="","",INDEX(所属情報!$E:$E,MATCH($A2777,所属情報!$A:$A,0))),"")</f>
        <v/>
      </c>
      <c r="P2777" s="2" t="str">
        <f t="shared" si="129"/>
        <v/>
      </c>
      <c r="Q2777" s="2" t="str">
        <f t="shared" si="130"/>
        <v/>
      </c>
      <c r="R2777" s="2" t="str">
        <f t="shared" si="131"/>
        <v/>
      </c>
      <c r="S2777" s="2" t="str">
        <f>IFERROR(IF($F2777="","",INDEX(リスト!$C:$C,MATCH($F2777,リスト!$B:$B,0))),"")</f>
        <v/>
      </c>
      <c r="T2777" s="2" t="str">
        <f>IFERROR(IF($K2777="","",INDEX(リスト!$F:$F,MATCH($K2777,リスト!$E:$E,0))),"")</f>
        <v/>
      </c>
      <c r="U2777" s="2" t="str">
        <f>IF($B2777="","",RIGHT($G2777*1000+200+COUNTIF($G$2:$G2777,$G2777),9))</f>
        <v/>
      </c>
      <c r="V2777" s="2" t="str">
        <f>IF(OR($B2777="",設定!$I$15="",設定!$I$15="独立"),"",IF($M2777="","　－　",IF($L2777="",IF(設定!$I$15="所・名","　－　・"&amp;$M2777,IF(設定!$I$15="所/名","　－　 / "&amp;$M2777,IF(設定!$I$15="(所)名","(　－　) "&amp;$M2777,IF(設定!$I$15="名・所",$M2777&amp;"・　－　",IF(設定!$I$15="名/所",$M2777&amp;" / 　－　",IF(設定!$I$15="名(所)",$M2777&amp;"(　－　)")))))),IF(設定!$I$15="所・名",INDEX(リスト!$S$2:$S$48,MATCH($L2777,リスト!$R$2:$R$48,0))&amp;"・"&amp;$M2777,IF(設定!$I$15="所/名",INDEX(リスト!$S$2:$S$48,MATCH($L2777,リスト!$R$2:$R$48,0))&amp;" / "&amp;$M2777,IF(設定!$I$15="(所)名","("&amp;INDEX(リスト!$S$2:$S$48,MATCH($L2777,リスト!$R$2:$R$48,0))&amp;") "&amp;$M2777,IF(設定!$I$15="名・所",$M2777&amp;"・"&amp;INDEX(リスト!$S$2:$S$48,MATCH($L2777,リスト!$R$2:$R$48,0)),IF(設定!$I$15="名/所",$M2777&amp;" / "&amp;INDEX(リスト!$S$2:$S$48,MATCH($L2777,リスト!$R$2:$R$48,0)),IF(設定!$I$15="名(所)",$M2777&amp;" ("&amp;INDEX(リスト!$S$2:$S$48,MATCH($L2777,リスト!$R$2:$R$48,0))&amp;")")))))))))</f>
        <v/>
      </c>
    </row>
    <row r="2778" spans="15:22" x14ac:dyDescent="0.4">
      <c r="O2778" s="2" t="str">
        <f>IFERROR(IF($B2778="","",INDEX(所属情報!$E:$E,MATCH($A2778,所属情報!$A:$A,0))),"")</f>
        <v/>
      </c>
      <c r="P2778" s="2" t="str">
        <f t="shared" si="129"/>
        <v/>
      </c>
      <c r="Q2778" s="2" t="str">
        <f t="shared" si="130"/>
        <v/>
      </c>
      <c r="R2778" s="2" t="str">
        <f t="shared" si="131"/>
        <v/>
      </c>
      <c r="S2778" s="2" t="str">
        <f>IFERROR(IF($F2778="","",INDEX(リスト!$C:$C,MATCH($F2778,リスト!$B:$B,0))),"")</f>
        <v/>
      </c>
      <c r="T2778" s="2" t="str">
        <f>IFERROR(IF($K2778="","",INDEX(リスト!$F:$F,MATCH($K2778,リスト!$E:$E,0))),"")</f>
        <v/>
      </c>
      <c r="U2778" s="2" t="str">
        <f>IF($B2778="","",RIGHT($G2778*1000+200+COUNTIF($G$2:$G2778,$G2778),9))</f>
        <v/>
      </c>
      <c r="V2778" s="2" t="str">
        <f>IF(OR($B2778="",設定!$I$15="",設定!$I$15="独立"),"",IF($M2778="","　－　",IF($L2778="",IF(設定!$I$15="所・名","　－　・"&amp;$M2778,IF(設定!$I$15="所/名","　－　 / "&amp;$M2778,IF(設定!$I$15="(所)名","(　－　) "&amp;$M2778,IF(設定!$I$15="名・所",$M2778&amp;"・　－　",IF(設定!$I$15="名/所",$M2778&amp;" / 　－　",IF(設定!$I$15="名(所)",$M2778&amp;"(　－　)")))))),IF(設定!$I$15="所・名",INDEX(リスト!$S$2:$S$48,MATCH($L2778,リスト!$R$2:$R$48,0))&amp;"・"&amp;$M2778,IF(設定!$I$15="所/名",INDEX(リスト!$S$2:$S$48,MATCH($L2778,リスト!$R$2:$R$48,0))&amp;" / "&amp;$M2778,IF(設定!$I$15="(所)名","("&amp;INDEX(リスト!$S$2:$S$48,MATCH($L2778,リスト!$R$2:$R$48,0))&amp;") "&amp;$M2778,IF(設定!$I$15="名・所",$M2778&amp;"・"&amp;INDEX(リスト!$S$2:$S$48,MATCH($L2778,リスト!$R$2:$R$48,0)),IF(設定!$I$15="名/所",$M2778&amp;" / "&amp;INDEX(リスト!$S$2:$S$48,MATCH($L2778,リスト!$R$2:$R$48,0)),IF(設定!$I$15="名(所)",$M2778&amp;" ("&amp;INDEX(リスト!$S$2:$S$48,MATCH($L2778,リスト!$R$2:$R$48,0))&amp;")")))))))))</f>
        <v/>
      </c>
    </row>
    <row r="2779" spans="15:22" x14ac:dyDescent="0.4">
      <c r="O2779" s="2" t="str">
        <f>IFERROR(IF($B2779="","",INDEX(所属情報!$E:$E,MATCH($A2779,所属情報!$A:$A,0))),"")</f>
        <v/>
      </c>
      <c r="P2779" s="2" t="str">
        <f t="shared" si="129"/>
        <v/>
      </c>
      <c r="Q2779" s="2" t="str">
        <f t="shared" si="130"/>
        <v/>
      </c>
      <c r="R2779" s="2" t="str">
        <f t="shared" si="131"/>
        <v/>
      </c>
      <c r="S2779" s="2" t="str">
        <f>IFERROR(IF($F2779="","",INDEX(リスト!$C:$C,MATCH($F2779,リスト!$B:$B,0))),"")</f>
        <v/>
      </c>
      <c r="T2779" s="2" t="str">
        <f>IFERROR(IF($K2779="","",INDEX(リスト!$F:$F,MATCH($K2779,リスト!$E:$E,0))),"")</f>
        <v/>
      </c>
      <c r="U2779" s="2" t="str">
        <f>IF($B2779="","",RIGHT($G2779*1000+200+COUNTIF($G$2:$G2779,$G2779),9))</f>
        <v/>
      </c>
      <c r="V2779" s="2" t="str">
        <f>IF(OR($B2779="",設定!$I$15="",設定!$I$15="独立"),"",IF($M2779="","　－　",IF($L2779="",IF(設定!$I$15="所・名","　－　・"&amp;$M2779,IF(設定!$I$15="所/名","　－　 / "&amp;$M2779,IF(設定!$I$15="(所)名","(　－　) "&amp;$M2779,IF(設定!$I$15="名・所",$M2779&amp;"・　－　",IF(設定!$I$15="名/所",$M2779&amp;" / 　－　",IF(設定!$I$15="名(所)",$M2779&amp;"(　－　)")))))),IF(設定!$I$15="所・名",INDEX(リスト!$S$2:$S$48,MATCH($L2779,リスト!$R$2:$R$48,0))&amp;"・"&amp;$M2779,IF(設定!$I$15="所/名",INDEX(リスト!$S$2:$S$48,MATCH($L2779,リスト!$R$2:$R$48,0))&amp;" / "&amp;$M2779,IF(設定!$I$15="(所)名","("&amp;INDEX(リスト!$S$2:$S$48,MATCH($L2779,リスト!$R$2:$R$48,0))&amp;") "&amp;$M2779,IF(設定!$I$15="名・所",$M2779&amp;"・"&amp;INDEX(リスト!$S$2:$S$48,MATCH($L2779,リスト!$R$2:$R$48,0)),IF(設定!$I$15="名/所",$M2779&amp;" / "&amp;INDEX(リスト!$S$2:$S$48,MATCH($L2779,リスト!$R$2:$R$48,0)),IF(設定!$I$15="名(所)",$M2779&amp;" ("&amp;INDEX(リスト!$S$2:$S$48,MATCH($L2779,リスト!$R$2:$R$48,0))&amp;")")))))))))</f>
        <v/>
      </c>
    </row>
    <row r="2780" spans="15:22" x14ac:dyDescent="0.4">
      <c r="O2780" s="2" t="str">
        <f>IFERROR(IF($B2780="","",INDEX(所属情報!$E:$E,MATCH($A2780,所属情報!$A:$A,0))),"")</f>
        <v/>
      </c>
      <c r="P2780" s="2" t="str">
        <f t="shared" si="129"/>
        <v/>
      </c>
      <c r="Q2780" s="2" t="str">
        <f t="shared" si="130"/>
        <v/>
      </c>
      <c r="R2780" s="2" t="str">
        <f t="shared" si="131"/>
        <v/>
      </c>
      <c r="S2780" s="2" t="str">
        <f>IFERROR(IF($F2780="","",INDEX(リスト!$C:$C,MATCH($F2780,リスト!$B:$B,0))),"")</f>
        <v/>
      </c>
      <c r="T2780" s="2" t="str">
        <f>IFERROR(IF($K2780="","",INDEX(リスト!$F:$F,MATCH($K2780,リスト!$E:$E,0))),"")</f>
        <v/>
      </c>
      <c r="U2780" s="2" t="str">
        <f>IF($B2780="","",RIGHT($G2780*1000+200+COUNTIF($G$2:$G2780,$G2780),9))</f>
        <v/>
      </c>
      <c r="V2780" s="2" t="str">
        <f>IF(OR($B2780="",設定!$I$15="",設定!$I$15="独立"),"",IF($M2780="","　－　",IF($L2780="",IF(設定!$I$15="所・名","　－　・"&amp;$M2780,IF(設定!$I$15="所/名","　－　 / "&amp;$M2780,IF(設定!$I$15="(所)名","(　－　) "&amp;$M2780,IF(設定!$I$15="名・所",$M2780&amp;"・　－　",IF(設定!$I$15="名/所",$M2780&amp;" / 　－　",IF(設定!$I$15="名(所)",$M2780&amp;"(　－　)")))))),IF(設定!$I$15="所・名",INDEX(リスト!$S$2:$S$48,MATCH($L2780,リスト!$R$2:$R$48,0))&amp;"・"&amp;$M2780,IF(設定!$I$15="所/名",INDEX(リスト!$S$2:$S$48,MATCH($L2780,リスト!$R$2:$R$48,0))&amp;" / "&amp;$M2780,IF(設定!$I$15="(所)名","("&amp;INDEX(リスト!$S$2:$S$48,MATCH($L2780,リスト!$R$2:$R$48,0))&amp;") "&amp;$M2780,IF(設定!$I$15="名・所",$M2780&amp;"・"&amp;INDEX(リスト!$S$2:$S$48,MATCH($L2780,リスト!$R$2:$R$48,0)),IF(設定!$I$15="名/所",$M2780&amp;" / "&amp;INDEX(リスト!$S$2:$S$48,MATCH($L2780,リスト!$R$2:$R$48,0)),IF(設定!$I$15="名(所)",$M2780&amp;" ("&amp;INDEX(リスト!$S$2:$S$48,MATCH($L2780,リスト!$R$2:$R$48,0))&amp;")")))))))))</f>
        <v/>
      </c>
    </row>
    <row r="2781" spans="15:22" x14ac:dyDescent="0.4">
      <c r="O2781" s="2" t="str">
        <f>IFERROR(IF($B2781="","",INDEX(所属情報!$E:$E,MATCH($A2781,所属情報!$A:$A,0))),"")</f>
        <v/>
      </c>
      <c r="P2781" s="2" t="str">
        <f t="shared" si="129"/>
        <v/>
      </c>
      <c r="Q2781" s="2" t="str">
        <f t="shared" si="130"/>
        <v/>
      </c>
      <c r="R2781" s="2" t="str">
        <f t="shared" si="131"/>
        <v/>
      </c>
      <c r="S2781" s="2" t="str">
        <f>IFERROR(IF($F2781="","",INDEX(リスト!$C:$C,MATCH($F2781,リスト!$B:$B,0))),"")</f>
        <v/>
      </c>
      <c r="T2781" s="2" t="str">
        <f>IFERROR(IF($K2781="","",INDEX(リスト!$F:$F,MATCH($K2781,リスト!$E:$E,0))),"")</f>
        <v/>
      </c>
      <c r="U2781" s="2" t="str">
        <f>IF($B2781="","",RIGHT($G2781*1000+200+COUNTIF($G$2:$G2781,$G2781),9))</f>
        <v/>
      </c>
      <c r="V2781" s="2" t="str">
        <f>IF(OR($B2781="",設定!$I$15="",設定!$I$15="独立"),"",IF($M2781="","　－　",IF($L2781="",IF(設定!$I$15="所・名","　－　・"&amp;$M2781,IF(設定!$I$15="所/名","　－　 / "&amp;$M2781,IF(設定!$I$15="(所)名","(　－　) "&amp;$M2781,IF(設定!$I$15="名・所",$M2781&amp;"・　－　",IF(設定!$I$15="名/所",$M2781&amp;" / 　－　",IF(設定!$I$15="名(所)",$M2781&amp;"(　－　)")))))),IF(設定!$I$15="所・名",INDEX(リスト!$S$2:$S$48,MATCH($L2781,リスト!$R$2:$R$48,0))&amp;"・"&amp;$M2781,IF(設定!$I$15="所/名",INDEX(リスト!$S$2:$S$48,MATCH($L2781,リスト!$R$2:$R$48,0))&amp;" / "&amp;$M2781,IF(設定!$I$15="(所)名","("&amp;INDEX(リスト!$S$2:$S$48,MATCH($L2781,リスト!$R$2:$R$48,0))&amp;") "&amp;$M2781,IF(設定!$I$15="名・所",$M2781&amp;"・"&amp;INDEX(リスト!$S$2:$S$48,MATCH($L2781,リスト!$R$2:$R$48,0)),IF(設定!$I$15="名/所",$M2781&amp;" / "&amp;INDEX(リスト!$S$2:$S$48,MATCH($L2781,リスト!$R$2:$R$48,0)),IF(設定!$I$15="名(所)",$M2781&amp;" ("&amp;INDEX(リスト!$S$2:$S$48,MATCH($L2781,リスト!$R$2:$R$48,0))&amp;")")))))))))</f>
        <v/>
      </c>
    </row>
    <row r="2782" spans="15:22" x14ac:dyDescent="0.4">
      <c r="O2782" s="2" t="str">
        <f>IFERROR(IF($B2782="","",INDEX(所属情報!$E:$E,MATCH($A2782,所属情報!$A:$A,0))),"")</f>
        <v/>
      </c>
      <c r="P2782" s="2" t="str">
        <f t="shared" si="129"/>
        <v/>
      </c>
      <c r="Q2782" s="2" t="str">
        <f t="shared" si="130"/>
        <v/>
      </c>
      <c r="R2782" s="2" t="str">
        <f t="shared" si="131"/>
        <v/>
      </c>
      <c r="S2782" s="2" t="str">
        <f>IFERROR(IF($F2782="","",INDEX(リスト!$C:$C,MATCH($F2782,リスト!$B:$B,0))),"")</f>
        <v/>
      </c>
      <c r="T2782" s="2" t="str">
        <f>IFERROR(IF($K2782="","",INDEX(リスト!$F:$F,MATCH($K2782,リスト!$E:$E,0))),"")</f>
        <v/>
      </c>
      <c r="U2782" s="2" t="str">
        <f>IF($B2782="","",RIGHT($G2782*1000+200+COUNTIF($G$2:$G2782,$G2782),9))</f>
        <v/>
      </c>
      <c r="V2782" s="2" t="str">
        <f>IF(OR($B2782="",設定!$I$15="",設定!$I$15="独立"),"",IF($M2782="","　－　",IF($L2782="",IF(設定!$I$15="所・名","　－　・"&amp;$M2782,IF(設定!$I$15="所/名","　－　 / "&amp;$M2782,IF(設定!$I$15="(所)名","(　－　) "&amp;$M2782,IF(設定!$I$15="名・所",$M2782&amp;"・　－　",IF(設定!$I$15="名/所",$M2782&amp;" / 　－　",IF(設定!$I$15="名(所)",$M2782&amp;"(　－　)")))))),IF(設定!$I$15="所・名",INDEX(リスト!$S$2:$S$48,MATCH($L2782,リスト!$R$2:$R$48,0))&amp;"・"&amp;$M2782,IF(設定!$I$15="所/名",INDEX(リスト!$S$2:$S$48,MATCH($L2782,リスト!$R$2:$R$48,0))&amp;" / "&amp;$M2782,IF(設定!$I$15="(所)名","("&amp;INDEX(リスト!$S$2:$S$48,MATCH($L2782,リスト!$R$2:$R$48,0))&amp;") "&amp;$M2782,IF(設定!$I$15="名・所",$M2782&amp;"・"&amp;INDEX(リスト!$S$2:$S$48,MATCH($L2782,リスト!$R$2:$R$48,0)),IF(設定!$I$15="名/所",$M2782&amp;" / "&amp;INDEX(リスト!$S$2:$S$48,MATCH($L2782,リスト!$R$2:$R$48,0)),IF(設定!$I$15="名(所)",$M2782&amp;" ("&amp;INDEX(リスト!$S$2:$S$48,MATCH($L2782,リスト!$R$2:$R$48,0))&amp;")")))))))))</f>
        <v/>
      </c>
    </row>
    <row r="2783" spans="15:22" x14ac:dyDescent="0.4">
      <c r="O2783" s="2" t="str">
        <f>IFERROR(IF($B2783="","",INDEX(所属情報!$E:$E,MATCH($A2783,所属情報!$A:$A,0))),"")</f>
        <v/>
      </c>
      <c r="P2783" s="2" t="str">
        <f t="shared" si="129"/>
        <v/>
      </c>
      <c r="Q2783" s="2" t="str">
        <f t="shared" si="130"/>
        <v/>
      </c>
      <c r="R2783" s="2" t="str">
        <f t="shared" si="131"/>
        <v/>
      </c>
      <c r="S2783" s="2" t="str">
        <f>IFERROR(IF($F2783="","",INDEX(リスト!$C:$C,MATCH($F2783,リスト!$B:$B,0))),"")</f>
        <v/>
      </c>
      <c r="T2783" s="2" t="str">
        <f>IFERROR(IF($K2783="","",INDEX(リスト!$F:$F,MATCH($K2783,リスト!$E:$E,0))),"")</f>
        <v/>
      </c>
      <c r="U2783" s="2" t="str">
        <f>IF($B2783="","",RIGHT($G2783*1000+200+COUNTIF($G$2:$G2783,$G2783),9))</f>
        <v/>
      </c>
      <c r="V2783" s="2" t="str">
        <f>IF(OR($B2783="",設定!$I$15="",設定!$I$15="独立"),"",IF($M2783="","　－　",IF($L2783="",IF(設定!$I$15="所・名","　－　・"&amp;$M2783,IF(設定!$I$15="所/名","　－　 / "&amp;$M2783,IF(設定!$I$15="(所)名","(　－　) "&amp;$M2783,IF(設定!$I$15="名・所",$M2783&amp;"・　－　",IF(設定!$I$15="名/所",$M2783&amp;" / 　－　",IF(設定!$I$15="名(所)",$M2783&amp;"(　－　)")))))),IF(設定!$I$15="所・名",INDEX(リスト!$S$2:$S$48,MATCH($L2783,リスト!$R$2:$R$48,0))&amp;"・"&amp;$M2783,IF(設定!$I$15="所/名",INDEX(リスト!$S$2:$S$48,MATCH($L2783,リスト!$R$2:$R$48,0))&amp;" / "&amp;$M2783,IF(設定!$I$15="(所)名","("&amp;INDEX(リスト!$S$2:$S$48,MATCH($L2783,リスト!$R$2:$R$48,0))&amp;") "&amp;$M2783,IF(設定!$I$15="名・所",$M2783&amp;"・"&amp;INDEX(リスト!$S$2:$S$48,MATCH($L2783,リスト!$R$2:$R$48,0)),IF(設定!$I$15="名/所",$M2783&amp;" / "&amp;INDEX(リスト!$S$2:$S$48,MATCH($L2783,リスト!$R$2:$R$48,0)),IF(設定!$I$15="名(所)",$M2783&amp;" ("&amp;INDEX(リスト!$S$2:$S$48,MATCH($L2783,リスト!$R$2:$R$48,0))&amp;")")))))))))</f>
        <v/>
      </c>
    </row>
    <row r="2784" spans="15:22" x14ac:dyDescent="0.4">
      <c r="O2784" s="2" t="str">
        <f>IFERROR(IF($B2784="","",INDEX(所属情報!$E:$E,MATCH($A2784,所属情報!$A:$A,0))),"")</f>
        <v/>
      </c>
      <c r="P2784" s="2" t="str">
        <f t="shared" si="129"/>
        <v/>
      </c>
      <c r="Q2784" s="2" t="str">
        <f t="shared" si="130"/>
        <v/>
      </c>
      <c r="R2784" s="2" t="str">
        <f t="shared" si="131"/>
        <v/>
      </c>
      <c r="S2784" s="2" t="str">
        <f>IFERROR(IF($F2784="","",INDEX(リスト!$C:$C,MATCH($F2784,リスト!$B:$B,0))),"")</f>
        <v/>
      </c>
      <c r="T2784" s="2" t="str">
        <f>IFERROR(IF($K2784="","",INDEX(リスト!$F:$F,MATCH($K2784,リスト!$E:$E,0))),"")</f>
        <v/>
      </c>
      <c r="U2784" s="2" t="str">
        <f>IF($B2784="","",RIGHT($G2784*1000+200+COUNTIF($G$2:$G2784,$G2784),9))</f>
        <v/>
      </c>
      <c r="V2784" s="2" t="str">
        <f>IF(OR($B2784="",設定!$I$15="",設定!$I$15="独立"),"",IF($M2784="","　－　",IF($L2784="",IF(設定!$I$15="所・名","　－　・"&amp;$M2784,IF(設定!$I$15="所/名","　－　 / "&amp;$M2784,IF(設定!$I$15="(所)名","(　－　) "&amp;$M2784,IF(設定!$I$15="名・所",$M2784&amp;"・　－　",IF(設定!$I$15="名/所",$M2784&amp;" / 　－　",IF(設定!$I$15="名(所)",$M2784&amp;"(　－　)")))))),IF(設定!$I$15="所・名",INDEX(リスト!$S$2:$S$48,MATCH($L2784,リスト!$R$2:$R$48,0))&amp;"・"&amp;$M2784,IF(設定!$I$15="所/名",INDEX(リスト!$S$2:$S$48,MATCH($L2784,リスト!$R$2:$R$48,0))&amp;" / "&amp;$M2784,IF(設定!$I$15="(所)名","("&amp;INDEX(リスト!$S$2:$S$48,MATCH($L2784,リスト!$R$2:$R$48,0))&amp;") "&amp;$M2784,IF(設定!$I$15="名・所",$M2784&amp;"・"&amp;INDEX(リスト!$S$2:$S$48,MATCH($L2784,リスト!$R$2:$R$48,0)),IF(設定!$I$15="名/所",$M2784&amp;" / "&amp;INDEX(リスト!$S$2:$S$48,MATCH($L2784,リスト!$R$2:$R$48,0)),IF(設定!$I$15="名(所)",$M2784&amp;" ("&amp;INDEX(リスト!$S$2:$S$48,MATCH($L2784,リスト!$R$2:$R$48,0))&amp;")")))))))))</f>
        <v/>
      </c>
    </row>
    <row r="2785" spans="15:22" x14ac:dyDescent="0.4">
      <c r="O2785" s="2" t="str">
        <f>IFERROR(IF($B2785="","",INDEX(所属情報!$E:$E,MATCH($A2785,所属情報!$A:$A,0))),"")</f>
        <v/>
      </c>
      <c r="P2785" s="2" t="str">
        <f t="shared" si="129"/>
        <v/>
      </c>
      <c r="Q2785" s="2" t="str">
        <f t="shared" si="130"/>
        <v/>
      </c>
      <c r="R2785" s="2" t="str">
        <f t="shared" si="131"/>
        <v/>
      </c>
      <c r="S2785" s="2" t="str">
        <f>IFERROR(IF($F2785="","",INDEX(リスト!$C:$C,MATCH($F2785,リスト!$B:$B,0))),"")</f>
        <v/>
      </c>
      <c r="T2785" s="2" t="str">
        <f>IFERROR(IF($K2785="","",INDEX(リスト!$F:$F,MATCH($K2785,リスト!$E:$E,0))),"")</f>
        <v/>
      </c>
      <c r="U2785" s="2" t="str">
        <f>IF($B2785="","",RIGHT($G2785*1000+200+COUNTIF($G$2:$G2785,$G2785),9))</f>
        <v/>
      </c>
      <c r="V2785" s="2" t="str">
        <f>IF(OR($B2785="",設定!$I$15="",設定!$I$15="独立"),"",IF($M2785="","　－　",IF($L2785="",IF(設定!$I$15="所・名","　－　・"&amp;$M2785,IF(設定!$I$15="所/名","　－　 / "&amp;$M2785,IF(設定!$I$15="(所)名","(　－　) "&amp;$M2785,IF(設定!$I$15="名・所",$M2785&amp;"・　－　",IF(設定!$I$15="名/所",$M2785&amp;" / 　－　",IF(設定!$I$15="名(所)",$M2785&amp;"(　－　)")))))),IF(設定!$I$15="所・名",INDEX(リスト!$S$2:$S$48,MATCH($L2785,リスト!$R$2:$R$48,0))&amp;"・"&amp;$M2785,IF(設定!$I$15="所/名",INDEX(リスト!$S$2:$S$48,MATCH($L2785,リスト!$R$2:$R$48,0))&amp;" / "&amp;$M2785,IF(設定!$I$15="(所)名","("&amp;INDEX(リスト!$S$2:$S$48,MATCH($L2785,リスト!$R$2:$R$48,0))&amp;") "&amp;$M2785,IF(設定!$I$15="名・所",$M2785&amp;"・"&amp;INDEX(リスト!$S$2:$S$48,MATCH($L2785,リスト!$R$2:$R$48,0)),IF(設定!$I$15="名/所",$M2785&amp;" / "&amp;INDEX(リスト!$S$2:$S$48,MATCH($L2785,リスト!$R$2:$R$48,0)),IF(設定!$I$15="名(所)",$M2785&amp;" ("&amp;INDEX(リスト!$S$2:$S$48,MATCH($L2785,リスト!$R$2:$R$48,0))&amp;")")))))))))</f>
        <v/>
      </c>
    </row>
    <row r="2786" spans="15:22" x14ac:dyDescent="0.4">
      <c r="O2786" s="2" t="str">
        <f>IFERROR(IF($B2786="","",INDEX(所属情報!$E:$E,MATCH($A2786,所属情報!$A:$A,0))),"")</f>
        <v/>
      </c>
      <c r="P2786" s="2" t="str">
        <f t="shared" si="129"/>
        <v/>
      </c>
      <c r="Q2786" s="2" t="str">
        <f t="shared" si="130"/>
        <v/>
      </c>
      <c r="R2786" s="2" t="str">
        <f t="shared" si="131"/>
        <v/>
      </c>
      <c r="S2786" s="2" t="str">
        <f>IFERROR(IF($F2786="","",INDEX(リスト!$C:$C,MATCH($F2786,リスト!$B:$B,0))),"")</f>
        <v/>
      </c>
      <c r="T2786" s="2" t="str">
        <f>IFERROR(IF($K2786="","",INDEX(リスト!$F:$F,MATCH($K2786,リスト!$E:$E,0))),"")</f>
        <v/>
      </c>
      <c r="U2786" s="2" t="str">
        <f>IF($B2786="","",RIGHT($G2786*1000+200+COUNTIF($G$2:$G2786,$G2786),9))</f>
        <v/>
      </c>
      <c r="V2786" s="2" t="str">
        <f>IF(OR($B2786="",設定!$I$15="",設定!$I$15="独立"),"",IF($M2786="","　－　",IF($L2786="",IF(設定!$I$15="所・名","　－　・"&amp;$M2786,IF(設定!$I$15="所/名","　－　 / "&amp;$M2786,IF(設定!$I$15="(所)名","(　－　) "&amp;$M2786,IF(設定!$I$15="名・所",$M2786&amp;"・　－　",IF(設定!$I$15="名/所",$M2786&amp;" / 　－　",IF(設定!$I$15="名(所)",$M2786&amp;"(　－　)")))))),IF(設定!$I$15="所・名",INDEX(リスト!$S$2:$S$48,MATCH($L2786,リスト!$R$2:$R$48,0))&amp;"・"&amp;$M2786,IF(設定!$I$15="所/名",INDEX(リスト!$S$2:$S$48,MATCH($L2786,リスト!$R$2:$R$48,0))&amp;" / "&amp;$M2786,IF(設定!$I$15="(所)名","("&amp;INDEX(リスト!$S$2:$S$48,MATCH($L2786,リスト!$R$2:$R$48,0))&amp;") "&amp;$M2786,IF(設定!$I$15="名・所",$M2786&amp;"・"&amp;INDEX(リスト!$S$2:$S$48,MATCH($L2786,リスト!$R$2:$R$48,0)),IF(設定!$I$15="名/所",$M2786&amp;" / "&amp;INDEX(リスト!$S$2:$S$48,MATCH($L2786,リスト!$R$2:$R$48,0)),IF(設定!$I$15="名(所)",$M2786&amp;" ("&amp;INDEX(リスト!$S$2:$S$48,MATCH($L2786,リスト!$R$2:$R$48,0))&amp;")")))))))))</f>
        <v/>
      </c>
    </row>
    <row r="2787" spans="15:22" x14ac:dyDescent="0.4">
      <c r="O2787" s="2" t="str">
        <f>IFERROR(IF($B2787="","",INDEX(所属情報!$E:$E,MATCH($A2787,所属情報!$A:$A,0))),"")</f>
        <v/>
      </c>
      <c r="P2787" s="2" t="str">
        <f t="shared" si="129"/>
        <v/>
      </c>
      <c r="Q2787" s="2" t="str">
        <f t="shared" si="130"/>
        <v/>
      </c>
      <c r="R2787" s="2" t="str">
        <f t="shared" si="131"/>
        <v/>
      </c>
      <c r="S2787" s="2" t="str">
        <f>IFERROR(IF($F2787="","",INDEX(リスト!$C:$C,MATCH($F2787,リスト!$B:$B,0))),"")</f>
        <v/>
      </c>
      <c r="T2787" s="2" t="str">
        <f>IFERROR(IF($K2787="","",INDEX(リスト!$F:$F,MATCH($K2787,リスト!$E:$E,0))),"")</f>
        <v/>
      </c>
      <c r="U2787" s="2" t="str">
        <f>IF($B2787="","",RIGHT($G2787*1000+200+COUNTIF($G$2:$G2787,$G2787),9))</f>
        <v/>
      </c>
      <c r="V2787" s="2" t="str">
        <f>IF(OR($B2787="",設定!$I$15="",設定!$I$15="独立"),"",IF($M2787="","　－　",IF($L2787="",IF(設定!$I$15="所・名","　－　・"&amp;$M2787,IF(設定!$I$15="所/名","　－　 / "&amp;$M2787,IF(設定!$I$15="(所)名","(　－　) "&amp;$M2787,IF(設定!$I$15="名・所",$M2787&amp;"・　－　",IF(設定!$I$15="名/所",$M2787&amp;" / 　－　",IF(設定!$I$15="名(所)",$M2787&amp;"(　－　)")))))),IF(設定!$I$15="所・名",INDEX(リスト!$S$2:$S$48,MATCH($L2787,リスト!$R$2:$R$48,0))&amp;"・"&amp;$M2787,IF(設定!$I$15="所/名",INDEX(リスト!$S$2:$S$48,MATCH($L2787,リスト!$R$2:$R$48,0))&amp;" / "&amp;$M2787,IF(設定!$I$15="(所)名","("&amp;INDEX(リスト!$S$2:$S$48,MATCH($L2787,リスト!$R$2:$R$48,0))&amp;") "&amp;$M2787,IF(設定!$I$15="名・所",$M2787&amp;"・"&amp;INDEX(リスト!$S$2:$S$48,MATCH($L2787,リスト!$R$2:$R$48,0)),IF(設定!$I$15="名/所",$M2787&amp;" / "&amp;INDEX(リスト!$S$2:$S$48,MATCH($L2787,リスト!$R$2:$R$48,0)),IF(設定!$I$15="名(所)",$M2787&amp;" ("&amp;INDEX(リスト!$S$2:$S$48,MATCH($L2787,リスト!$R$2:$R$48,0))&amp;")")))))))))</f>
        <v/>
      </c>
    </row>
    <row r="2788" spans="15:22" x14ac:dyDescent="0.4">
      <c r="O2788" s="2" t="str">
        <f>IFERROR(IF($B2788="","",INDEX(所属情報!$E:$E,MATCH($A2788,所属情報!$A:$A,0))),"")</f>
        <v/>
      </c>
      <c r="P2788" s="2" t="str">
        <f t="shared" si="129"/>
        <v/>
      </c>
      <c r="Q2788" s="2" t="str">
        <f t="shared" si="130"/>
        <v/>
      </c>
      <c r="R2788" s="2" t="str">
        <f t="shared" si="131"/>
        <v/>
      </c>
      <c r="S2788" s="2" t="str">
        <f>IFERROR(IF($F2788="","",INDEX(リスト!$C:$C,MATCH($F2788,リスト!$B:$B,0))),"")</f>
        <v/>
      </c>
      <c r="T2788" s="2" t="str">
        <f>IFERROR(IF($K2788="","",INDEX(リスト!$F:$F,MATCH($K2788,リスト!$E:$E,0))),"")</f>
        <v/>
      </c>
      <c r="U2788" s="2" t="str">
        <f>IF($B2788="","",RIGHT($G2788*1000+200+COUNTIF($G$2:$G2788,$G2788),9))</f>
        <v/>
      </c>
      <c r="V2788" s="2" t="str">
        <f>IF(OR($B2788="",設定!$I$15="",設定!$I$15="独立"),"",IF($M2788="","　－　",IF($L2788="",IF(設定!$I$15="所・名","　－　・"&amp;$M2788,IF(設定!$I$15="所/名","　－　 / "&amp;$M2788,IF(設定!$I$15="(所)名","(　－　) "&amp;$M2788,IF(設定!$I$15="名・所",$M2788&amp;"・　－　",IF(設定!$I$15="名/所",$M2788&amp;" / 　－　",IF(設定!$I$15="名(所)",$M2788&amp;"(　－　)")))))),IF(設定!$I$15="所・名",INDEX(リスト!$S$2:$S$48,MATCH($L2788,リスト!$R$2:$R$48,0))&amp;"・"&amp;$M2788,IF(設定!$I$15="所/名",INDEX(リスト!$S$2:$S$48,MATCH($L2788,リスト!$R$2:$R$48,0))&amp;" / "&amp;$M2788,IF(設定!$I$15="(所)名","("&amp;INDEX(リスト!$S$2:$S$48,MATCH($L2788,リスト!$R$2:$R$48,0))&amp;") "&amp;$M2788,IF(設定!$I$15="名・所",$M2788&amp;"・"&amp;INDEX(リスト!$S$2:$S$48,MATCH($L2788,リスト!$R$2:$R$48,0)),IF(設定!$I$15="名/所",$M2788&amp;" / "&amp;INDEX(リスト!$S$2:$S$48,MATCH($L2788,リスト!$R$2:$R$48,0)),IF(設定!$I$15="名(所)",$M2788&amp;" ("&amp;INDEX(リスト!$S$2:$S$48,MATCH($L2788,リスト!$R$2:$R$48,0))&amp;")")))))))))</f>
        <v/>
      </c>
    </row>
    <row r="2789" spans="15:22" x14ac:dyDescent="0.4">
      <c r="O2789" s="2" t="str">
        <f>IFERROR(IF($B2789="","",INDEX(所属情報!$E:$E,MATCH($A2789,所属情報!$A:$A,0))),"")</f>
        <v/>
      </c>
      <c r="P2789" s="2" t="str">
        <f t="shared" si="129"/>
        <v/>
      </c>
      <c r="Q2789" s="2" t="str">
        <f t="shared" si="130"/>
        <v/>
      </c>
      <c r="R2789" s="2" t="str">
        <f t="shared" si="131"/>
        <v/>
      </c>
      <c r="S2789" s="2" t="str">
        <f>IFERROR(IF($F2789="","",INDEX(リスト!$C:$C,MATCH($F2789,リスト!$B:$B,0))),"")</f>
        <v/>
      </c>
      <c r="T2789" s="2" t="str">
        <f>IFERROR(IF($K2789="","",INDEX(リスト!$F:$F,MATCH($K2789,リスト!$E:$E,0))),"")</f>
        <v/>
      </c>
      <c r="U2789" s="2" t="str">
        <f>IF($B2789="","",RIGHT($G2789*1000+200+COUNTIF($G$2:$G2789,$G2789),9))</f>
        <v/>
      </c>
      <c r="V2789" s="2" t="str">
        <f>IF(OR($B2789="",設定!$I$15="",設定!$I$15="独立"),"",IF($M2789="","　－　",IF($L2789="",IF(設定!$I$15="所・名","　－　・"&amp;$M2789,IF(設定!$I$15="所/名","　－　 / "&amp;$M2789,IF(設定!$I$15="(所)名","(　－　) "&amp;$M2789,IF(設定!$I$15="名・所",$M2789&amp;"・　－　",IF(設定!$I$15="名/所",$M2789&amp;" / 　－　",IF(設定!$I$15="名(所)",$M2789&amp;"(　－　)")))))),IF(設定!$I$15="所・名",INDEX(リスト!$S$2:$S$48,MATCH($L2789,リスト!$R$2:$R$48,0))&amp;"・"&amp;$M2789,IF(設定!$I$15="所/名",INDEX(リスト!$S$2:$S$48,MATCH($L2789,リスト!$R$2:$R$48,0))&amp;" / "&amp;$M2789,IF(設定!$I$15="(所)名","("&amp;INDEX(リスト!$S$2:$S$48,MATCH($L2789,リスト!$R$2:$R$48,0))&amp;") "&amp;$M2789,IF(設定!$I$15="名・所",$M2789&amp;"・"&amp;INDEX(リスト!$S$2:$S$48,MATCH($L2789,リスト!$R$2:$R$48,0)),IF(設定!$I$15="名/所",$M2789&amp;" / "&amp;INDEX(リスト!$S$2:$S$48,MATCH($L2789,リスト!$R$2:$R$48,0)),IF(設定!$I$15="名(所)",$M2789&amp;" ("&amp;INDEX(リスト!$S$2:$S$48,MATCH($L2789,リスト!$R$2:$R$48,0))&amp;")")))))))))</f>
        <v/>
      </c>
    </row>
    <row r="2790" spans="15:22" x14ac:dyDescent="0.4">
      <c r="O2790" s="2" t="str">
        <f>IFERROR(IF($B2790="","",INDEX(所属情報!$E:$E,MATCH($A2790,所属情報!$A:$A,0))),"")</f>
        <v/>
      </c>
      <c r="P2790" s="2" t="str">
        <f t="shared" si="129"/>
        <v/>
      </c>
      <c r="Q2790" s="2" t="str">
        <f t="shared" si="130"/>
        <v/>
      </c>
      <c r="R2790" s="2" t="str">
        <f t="shared" si="131"/>
        <v/>
      </c>
      <c r="S2790" s="2" t="str">
        <f>IFERROR(IF($F2790="","",INDEX(リスト!$C:$C,MATCH($F2790,リスト!$B:$B,0))),"")</f>
        <v/>
      </c>
      <c r="T2790" s="2" t="str">
        <f>IFERROR(IF($K2790="","",INDEX(リスト!$F:$F,MATCH($K2790,リスト!$E:$E,0))),"")</f>
        <v/>
      </c>
      <c r="U2790" s="2" t="str">
        <f>IF($B2790="","",RIGHT($G2790*1000+200+COUNTIF($G$2:$G2790,$G2790),9))</f>
        <v/>
      </c>
      <c r="V2790" s="2" t="str">
        <f>IF(OR($B2790="",設定!$I$15="",設定!$I$15="独立"),"",IF($M2790="","　－　",IF($L2790="",IF(設定!$I$15="所・名","　－　・"&amp;$M2790,IF(設定!$I$15="所/名","　－　 / "&amp;$M2790,IF(設定!$I$15="(所)名","(　－　) "&amp;$M2790,IF(設定!$I$15="名・所",$M2790&amp;"・　－　",IF(設定!$I$15="名/所",$M2790&amp;" / 　－　",IF(設定!$I$15="名(所)",$M2790&amp;"(　－　)")))))),IF(設定!$I$15="所・名",INDEX(リスト!$S$2:$S$48,MATCH($L2790,リスト!$R$2:$R$48,0))&amp;"・"&amp;$M2790,IF(設定!$I$15="所/名",INDEX(リスト!$S$2:$S$48,MATCH($L2790,リスト!$R$2:$R$48,0))&amp;" / "&amp;$M2790,IF(設定!$I$15="(所)名","("&amp;INDEX(リスト!$S$2:$S$48,MATCH($L2790,リスト!$R$2:$R$48,0))&amp;") "&amp;$M2790,IF(設定!$I$15="名・所",$M2790&amp;"・"&amp;INDEX(リスト!$S$2:$S$48,MATCH($L2790,リスト!$R$2:$R$48,0)),IF(設定!$I$15="名/所",$M2790&amp;" / "&amp;INDEX(リスト!$S$2:$S$48,MATCH($L2790,リスト!$R$2:$R$48,0)),IF(設定!$I$15="名(所)",$M2790&amp;" ("&amp;INDEX(リスト!$S$2:$S$48,MATCH($L2790,リスト!$R$2:$R$48,0))&amp;")")))))))))</f>
        <v/>
      </c>
    </row>
    <row r="2791" spans="15:22" x14ac:dyDescent="0.4">
      <c r="O2791" s="2" t="str">
        <f>IFERROR(IF($B2791="","",INDEX(所属情報!$E:$E,MATCH($A2791,所属情報!$A:$A,0))),"")</f>
        <v/>
      </c>
      <c r="P2791" s="2" t="str">
        <f t="shared" si="129"/>
        <v/>
      </c>
      <c r="Q2791" s="2" t="str">
        <f t="shared" si="130"/>
        <v/>
      </c>
      <c r="R2791" s="2" t="str">
        <f t="shared" si="131"/>
        <v/>
      </c>
      <c r="S2791" s="2" t="str">
        <f>IFERROR(IF($F2791="","",INDEX(リスト!$C:$C,MATCH($F2791,リスト!$B:$B,0))),"")</f>
        <v/>
      </c>
      <c r="T2791" s="2" t="str">
        <f>IFERROR(IF($K2791="","",INDEX(リスト!$F:$F,MATCH($K2791,リスト!$E:$E,0))),"")</f>
        <v/>
      </c>
      <c r="U2791" s="2" t="str">
        <f>IF($B2791="","",RIGHT($G2791*1000+200+COUNTIF($G$2:$G2791,$G2791),9))</f>
        <v/>
      </c>
      <c r="V2791" s="2" t="str">
        <f>IF(OR($B2791="",設定!$I$15="",設定!$I$15="独立"),"",IF($M2791="","　－　",IF($L2791="",IF(設定!$I$15="所・名","　－　・"&amp;$M2791,IF(設定!$I$15="所/名","　－　 / "&amp;$M2791,IF(設定!$I$15="(所)名","(　－　) "&amp;$M2791,IF(設定!$I$15="名・所",$M2791&amp;"・　－　",IF(設定!$I$15="名/所",$M2791&amp;" / 　－　",IF(設定!$I$15="名(所)",$M2791&amp;"(　－　)")))))),IF(設定!$I$15="所・名",INDEX(リスト!$S$2:$S$48,MATCH($L2791,リスト!$R$2:$R$48,0))&amp;"・"&amp;$M2791,IF(設定!$I$15="所/名",INDEX(リスト!$S$2:$S$48,MATCH($L2791,リスト!$R$2:$R$48,0))&amp;" / "&amp;$M2791,IF(設定!$I$15="(所)名","("&amp;INDEX(リスト!$S$2:$S$48,MATCH($L2791,リスト!$R$2:$R$48,0))&amp;") "&amp;$M2791,IF(設定!$I$15="名・所",$M2791&amp;"・"&amp;INDEX(リスト!$S$2:$S$48,MATCH($L2791,リスト!$R$2:$R$48,0)),IF(設定!$I$15="名/所",$M2791&amp;" / "&amp;INDEX(リスト!$S$2:$S$48,MATCH($L2791,リスト!$R$2:$R$48,0)),IF(設定!$I$15="名(所)",$M2791&amp;" ("&amp;INDEX(リスト!$S$2:$S$48,MATCH($L2791,リスト!$R$2:$R$48,0))&amp;")")))))))))</f>
        <v/>
      </c>
    </row>
    <row r="2792" spans="15:22" x14ac:dyDescent="0.4">
      <c r="O2792" s="2" t="str">
        <f>IFERROR(IF($B2792="","",INDEX(所属情報!$E:$E,MATCH($A2792,所属情報!$A:$A,0))),"")</f>
        <v/>
      </c>
      <c r="P2792" s="2" t="str">
        <f t="shared" si="129"/>
        <v/>
      </c>
      <c r="Q2792" s="2" t="str">
        <f t="shared" si="130"/>
        <v/>
      </c>
      <c r="R2792" s="2" t="str">
        <f t="shared" si="131"/>
        <v/>
      </c>
      <c r="S2792" s="2" t="str">
        <f>IFERROR(IF($F2792="","",INDEX(リスト!$C:$C,MATCH($F2792,リスト!$B:$B,0))),"")</f>
        <v/>
      </c>
      <c r="T2792" s="2" t="str">
        <f>IFERROR(IF($K2792="","",INDEX(リスト!$F:$F,MATCH($K2792,リスト!$E:$E,0))),"")</f>
        <v/>
      </c>
      <c r="U2792" s="2" t="str">
        <f>IF($B2792="","",RIGHT($G2792*1000+200+COUNTIF($G$2:$G2792,$G2792),9))</f>
        <v/>
      </c>
      <c r="V2792" s="2" t="str">
        <f>IF(OR($B2792="",設定!$I$15="",設定!$I$15="独立"),"",IF($M2792="","　－　",IF($L2792="",IF(設定!$I$15="所・名","　－　・"&amp;$M2792,IF(設定!$I$15="所/名","　－　 / "&amp;$M2792,IF(設定!$I$15="(所)名","(　－　) "&amp;$M2792,IF(設定!$I$15="名・所",$M2792&amp;"・　－　",IF(設定!$I$15="名/所",$M2792&amp;" / 　－　",IF(設定!$I$15="名(所)",$M2792&amp;"(　－　)")))))),IF(設定!$I$15="所・名",INDEX(リスト!$S$2:$S$48,MATCH($L2792,リスト!$R$2:$R$48,0))&amp;"・"&amp;$M2792,IF(設定!$I$15="所/名",INDEX(リスト!$S$2:$S$48,MATCH($L2792,リスト!$R$2:$R$48,0))&amp;" / "&amp;$M2792,IF(設定!$I$15="(所)名","("&amp;INDEX(リスト!$S$2:$S$48,MATCH($L2792,リスト!$R$2:$R$48,0))&amp;") "&amp;$M2792,IF(設定!$I$15="名・所",$M2792&amp;"・"&amp;INDEX(リスト!$S$2:$S$48,MATCH($L2792,リスト!$R$2:$R$48,0)),IF(設定!$I$15="名/所",$M2792&amp;" / "&amp;INDEX(リスト!$S$2:$S$48,MATCH($L2792,リスト!$R$2:$R$48,0)),IF(設定!$I$15="名(所)",$M2792&amp;" ("&amp;INDEX(リスト!$S$2:$S$48,MATCH($L2792,リスト!$R$2:$R$48,0))&amp;")")))))))))</f>
        <v/>
      </c>
    </row>
    <row r="2793" spans="15:22" x14ac:dyDescent="0.4">
      <c r="O2793" s="2" t="str">
        <f>IFERROR(IF($B2793="","",INDEX(所属情報!$E:$E,MATCH($A2793,所属情報!$A:$A,0))),"")</f>
        <v/>
      </c>
      <c r="P2793" s="2" t="str">
        <f t="shared" si="129"/>
        <v/>
      </c>
      <c r="Q2793" s="2" t="str">
        <f t="shared" si="130"/>
        <v/>
      </c>
      <c r="R2793" s="2" t="str">
        <f t="shared" si="131"/>
        <v/>
      </c>
      <c r="S2793" s="2" t="str">
        <f>IFERROR(IF($F2793="","",INDEX(リスト!$C:$C,MATCH($F2793,リスト!$B:$B,0))),"")</f>
        <v/>
      </c>
      <c r="T2793" s="2" t="str">
        <f>IFERROR(IF($K2793="","",INDEX(リスト!$F:$F,MATCH($K2793,リスト!$E:$E,0))),"")</f>
        <v/>
      </c>
      <c r="U2793" s="2" t="str">
        <f>IF($B2793="","",RIGHT($G2793*1000+200+COUNTIF($G$2:$G2793,$G2793),9))</f>
        <v/>
      </c>
      <c r="V2793" s="2" t="str">
        <f>IF(OR($B2793="",設定!$I$15="",設定!$I$15="独立"),"",IF($M2793="","　－　",IF($L2793="",IF(設定!$I$15="所・名","　－　・"&amp;$M2793,IF(設定!$I$15="所/名","　－　 / "&amp;$M2793,IF(設定!$I$15="(所)名","(　－　) "&amp;$M2793,IF(設定!$I$15="名・所",$M2793&amp;"・　－　",IF(設定!$I$15="名/所",$M2793&amp;" / 　－　",IF(設定!$I$15="名(所)",$M2793&amp;"(　－　)")))))),IF(設定!$I$15="所・名",INDEX(リスト!$S$2:$S$48,MATCH($L2793,リスト!$R$2:$R$48,0))&amp;"・"&amp;$M2793,IF(設定!$I$15="所/名",INDEX(リスト!$S$2:$S$48,MATCH($L2793,リスト!$R$2:$R$48,0))&amp;" / "&amp;$M2793,IF(設定!$I$15="(所)名","("&amp;INDEX(リスト!$S$2:$S$48,MATCH($L2793,リスト!$R$2:$R$48,0))&amp;") "&amp;$M2793,IF(設定!$I$15="名・所",$M2793&amp;"・"&amp;INDEX(リスト!$S$2:$S$48,MATCH($L2793,リスト!$R$2:$R$48,0)),IF(設定!$I$15="名/所",$M2793&amp;" / "&amp;INDEX(リスト!$S$2:$S$48,MATCH($L2793,リスト!$R$2:$R$48,0)),IF(設定!$I$15="名(所)",$M2793&amp;" ("&amp;INDEX(リスト!$S$2:$S$48,MATCH($L2793,リスト!$R$2:$R$48,0))&amp;")")))))))))</f>
        <v/>
      </c>
    </row>
    <row r="2794" spans="15:22" x14ac:dyDescent="0.4">
      <c r="O2794" s="2" t="str">
        <f>IFERROR(IF($B2794="","",INDEX(所属情報!$E:$E,MATCH($A2794,所属情報!$A:$A,0))),"")</f>
        <v/>
      </c>
      <c r="P2794" s="2" t="str">
        <f t="shared" si="129"/>
        <v/>
      </c>
      <c r="Q2794" s="2" t="str">
        <f t="shared" si="130"/>
        <v/>
      </c>
      <c r="R2794" s="2" t="str">
        <f t="shared" si="131"/>
        <v/>
      </c>
      <c r="S2794" s="2" t="str">
        <f>IFERROR(IF($F2794="","",INDEX(リスト!$C:$C,MATCH($F2794,リスト!$B:$B,0))),"")</f>
        <v/>
      </c>
      <c r="T2794" s="2" t="str">
        <f>IFERROR(IF($K2794="","",INDEX(リスト!$F:$F,MATCH($K2794,リスト!$E:$E,0))),"")</f>
        <v/>
      </c>
      <c r="U2794" s="2" t="str">
        <f>IF($B2794="","",RIGHT($G2794*1000+200+COUNTIF($G$2:$G2794,$G2794),9))</f>
        <v/>
      </c>
      <c r="V2794" s="2" t="str">
        <f>IF(OR($B2794="",設定!$I$15="",設定!$I$15="独立"),"",IF($M2794="","　－　",IF($L2794="",IF(設定!$I$15="所・名","　－　・"&amp;$M2794,IF(設定!$I$15="所/名","　－　 / "&amp;$M2794,IF(設定!$I$15="(所)名","(　－　) "&amp;$M2794,IF(設定!$I$15="名・所",$M2794&amp;"・　－　",IF(設定!$I$15="名/所",$M2794&amp;" / 　－　",IF(設定!$I$15="名(所)",$M2794&amp;"(　－　)")))))),IF(設定!$I$15="所・名",INDEX(リスト!$S$2:$S$48,MATCH($L2794,リスト!$R$2:$R$48,0))&amp;"・"&amp;$M2794,IF(設定!$I$15="所/名",INDEX(リスト!$S$2:$S$48,MATCH($L2794,リスト!$R$2:$R$48,0))&amp;" / "&amp;$M2794,IF(設定!$I$15="(所)名","("&amp;INDEX(リスト!$S$2:$S$48,MATCH($L2794,リスト!$R$2:$R$48,0))&amp;") "&amp;$M2794,IF(設定!$I$15="名・所",$M2794&amp;"・"&amp;INDEX(リスト!$S$2:$S$48,MATCH($L2794,リスト!$R$2:$R$48,0)),IF(設定!$I$15="名/所",$M2794&amp;" / "&amp;INDEX(リスト!$S$2:$S$48,MATCH($L2794,リスト!$R$2:$R$48,0)),IF(設定!$I$15="名(所)",$M2794&amp;" ("&amp;INDEX(リスト!$S$2:$S$48,MATCH($L2794,リスト!$R$2:$R$48,0))&amp;")")))))))))</f>
        <v/>
      </c>
    </row>
    <row r="2795" spans="15:22" x14ac:dyDescent="0.4">
      <c r="O2795" s="2" t="str">
        <f>IFERROR(IF($B2795="","",INDEX(所属情報!$E:$E,MATCH($A2795,所属情報!$A:$A,0))),"")</f>
        <v/>
      </c>
      <c r="P2795" s="2" t="str">
        <f t="shared" si="129"/>
        <v/>
      </c>
      <c r="Q2795" s="2" t="str">
        <f t="shared" si="130"/>
        <v/>
      </c>
      <c r="R2795" s="2" t="str">
        <f t="shared" si="131"/>
        <v/>
      </c>
      <c r="S2795" s="2" t="str">
        <f>IFERROR(IF($F2795="","",INDEX(リスト!$C:$C,MATCH($F2795,リスト!$B:$B,0))),"")</f>
        <v/>
      </c>
      <c r="T2795" s="2" t="str">
        <f>IFERROR(IF($K2795="","",INDEX(リスト!$F:$F,MATCH($K2795,リスト!$E:$E,0))),"")</f>
        <v/>
      </c>
      <c r="U2795" s="2" t="str">
        <f>IF($B2795="","",RIGHT($G2795*1000+200+COUNTIF($G$2:$G2795,$G2795),9))</f>
        <v/>
      </c>
      <c r="V2795" s="2" t="str">
        <f>IF(OR($B2795="",設定!$I$15="",設定!$I$15="独立"),"",IF($M2795="","　－　",IF($L2795="",IF(設定!$I$15="所・名","　－　・"&amp;$M2795,IF(設定!$I$15="所/名","　－　 / "&amp;$M2795,IF(設定!$I$15="(所)名","(　－　) "&amp;$M2795,IF(設定!$I$15="名・所",$M2795&amp;"・　－　",IF(設定!$I$15="名/所",$M2795&amp;" / 　－　",IF(設定!$I$15="名(所)",$M2795&amp;"(　－　)")))))),IF(設定!$I$15="所・名",INDEX(リスト!$S$2:$S$48,MATCH($L2795,リスト!$R$2:$R$48,0))&amp;"・"&amp;$M2795,IF(設定!$I$15="所/名",INDEX(リスト!$S$2:$S$48,MATCH($L2795,リスト!$R$2:$R$48,0))&amp;" / "&amp;$M2795,IF(設定!$I$15="(所)名","("&amp;INDEX(リスト!$S$2:$S$48,MATCH($L2795,リスト!$R$2:$R$48,0))&amp;") "&amp;$M2795,IF(設定!$I$15="名・所",$M2795&amp;"・"&amp;INDEX(リスト!$S$2:$S$48,MATCH($L2795,リスト!$R$2:$R$48,0)),IF(設定!$I$15="名/所",$M2795&amp;" / "&amp;INDEX(リスト!$S$2:$S$48,MATCH($L2795,リスト!$R$2:$R$48,0)),IF(設定!$I$15="名(所)",$M2795&amp;" ("&amp;INDEX(リスト!$S$2:$S$48,MATCH($L2795,リスト!$R$2:$R$48,0))&amp;")")))))))))</f>
        <v/>
      </c>
    </row>
    <row r="2796" spans="15:22" x14ac:dyDescent="0.4">
      <c r="O2796" s="2" t="str">
        <f>IFERROR(IF($B2796="","",INDEX(所属情報!$E:$E,MATCH($A2796,所属情報!$A:$A,0))),"")</f>
        <v/>
      </c>
      <c r="P2796" s="2" t="str">
        <f t="shared" si="129"/>
        <v/>
      </c>
      <c r="Q2796" s="2" t="str">
        <f t="shared" si="130"/>
        <v/>
      </c>
      <c r="R2796" s="2" t="str">
        <f t="shared" si="131"/>
        <v/>
      </c>
      <c r="S2796" s="2" t="str">
        <f>IFERROR(IF($F2796="","",INDEX(リスト!$C:$C,MATCH($F2796,リスト!$B:$B,0))),"")</f>
        <v/>
      </c>
      <c r="T2796" s="2" t="str">
        <f>IFERROR(IF($K2796="","",INDEX(リスト!$F:$F,MATCH($K2796,リスト!$E:$E,0))),"")</f>
        <v/>
      </c>
      <c r="U2796" s="2" t="str">
        <f>IF($B2796="","",RIGHT($G2796*1000+200+COUNTIF($G$2:$G2796,$G2796),9))</f>
        <v/>
      </c>
      <c r="V2796" s="2" t="str">
        <f>IF(OR($B2796="",設定!$I$15="",設定!$I$15="独立"),"",IF($M2796="","　－　",IF($L2796="",IF(設定!$I$15="所・名","　－　・"&amp;$M2796,IF(設定!$I$15="所/名","　－　 / "&amp;$M2796,IF(設定!$I$15="(所)名","(　－　) "&amp;$M2796,IF(設定!$I$15="名・所",$M2796&amp;"・　－　",IF(設定!$I$15="名/所",$M2796&amp;" / 　－　",IF(設定!$I$15="名(所)",$M2796&amp;"(　－　)")))))),IF(設定!$I$15="所・名",INDEX(リスト!$S$2:$S$48,MATCH($L2796,リスト!$R$2:$R$48,0))&amp;"・"&amp;$M2796,IF(設定!$I$15="所/名",INDEX(リスト!$S$2:$S$48,MATCH($L2796,リスト!$R$2:$R$48,0))&amp;" / "&amp;$M2796,IF(設定!$I$15="(所)名","("&amp;INDEX(リスト!$S$2:$S$48,MATCH($L2796,リスト!$R$2:$R$48,0))&amp;") "&amp;$M2796,IF(設定!$I$15="名・所",$M2796&amp;"・"&amp;INDEX(リスト!$S$2:$S$48,MATCH($L2796,リスト!$R$2:$R$48,0)),IF(設定!$I$15="名/所",$M2796&amp;" / "&amp;INDEX(リスト!$S$2:$S$48,MATCH($L2796,リスト!$R$2:$R$48,0)),IF(設定!$I$15="名(所)",$M2796&amp;" ("&amp;INDEX(リスト!$S$2:$S$48,MATCH($L2796,リスト!$R$2:$R$48,0))&amp;")")))))))))</f>
        <v/>
      </c>
    </row>
    <row r="2797" spans="15:22" x14ac:dyDescent="0.4">
      <c r="O2797" s="2" t="str">
        <f>IFERROR(IF($B2797="","",INDEX(所属情報!$E:$E,MATCH($A2797,所属情報!$A:$A,0))),"")</f>
        <v/>
      </c>
      <c r="P2797" s="2" t="str">
        <f t="shared" si="129"/>
        <v/>
      </c>
      <c r="Q2797" s="2" t="str">
        <f t="shared" si="130"/>
        <v/>
      </c>
      <c r="R2797" s="2" t="str">
        <f t="shared" si="131"/>
        <v/>
      </c>
      <c r="S2797" s="2" t="str">
        <f>IFERROR(IF($F2797="","",INDEX(リスト!$C:$C,MATCH($F2797,リスト!$B:$B,0))),"")</f>
        <v/>
      </c>
      <c r="T2797" s="2" t="str">
        <f>IFERROR(IF($K2797="","",INDEX(リスト!$F:$F,MATCH($K2797,リスト!$E:$E,0))),"")</f>
        <v/>
      </c>
      <c r="U2797" s="2" t="str">
        <f>IF($B2797="","",RIGHT($G2797*1000+200+COUNTIF($G$2:$G2797,$G2797),9))</f>
        <v/>
      </c>
      <c r="V2797" s="2" t="str">
        <f>IF(OR($B2797="",設定!$I$15="",設定!$I$15="独立"),"",IF($M2797="","　－　",IF($L2797="",IF(設定!$I$15="所・名","　－　・"&amp;$M2797,IF(設定!$I$15="所/名","　－　 / "&amp;$M2797,IF(設定!$I$15="(所)名","(　－　) "&amp;$M2797,IF(設定!$I$15="名・所",$M2797&amp;"・　－　",IF(設定!$I$15="名/所",$M2797&amp;" / 　－　",IF(設定!$I$15="名(所)",$M2797&amp;"(　－　)")))))),IF(設定!$I$15="所・名",INDEX(リスト!$S$2:$S$48,MATCH($L2797,リスト!$R$2:$R$48,0))&amp;"・"&amp;$M2797,IF(設定!$I$15="所/名",INDEX(リスト!$S$2:$S$48,MATCH($L2797,リスト!$R$2:$R$48,0))&amp;" / "&amp;$M2797,IF(設定!$I$15="(所)名","("&amp;INDEX(リスト!$S$2:$S$48,MATCH($L2797,リスト!$R$2:$R$48,0))&amp;") "&amp;$M2797,IF(設定!$I$15="名・所",$M2797&amp;"・"&amp;INDEX(リスト!$S$2:$S$48,MATCH($L2797,リスト!$R$2:$R$48,0)),IF(設定!$I$15="名/所",$M2797&amp;" / "&amp;INDEX(リスト!$S$2:$S$48,MATCH($L2797,リスト!$R$2:$R$48,0)),IF(設定!$I$15="名(所)",$M2797&amp;" ("&amp;INDEX(リスト!$S$2:$S$48,MATCH($L2797,リスト!$R$2:$R$48,0))&amp;")")))))))))</f>
        <v/>
      </c>
    </row>
    <row r="2798" spans="15:22" x14ac:dyDescent="0.4">
      <c r="O2798" s="2" t="str">
        <f>IFERROR(IF($B2798="","",INDEX(所属情報!$E:$E,MATCH($A2798,所属情報!$A:$A,0))),"")</f>
        <v/>
      </c>
      <c r="P2798" s="2" t="str">
        <f t="shared" si="129"/>
        <v/>
      </c>
      <c r="Q2798" s="2" t="str">
        <f t="shared" si="130"/>
        <v/>
      </c>
      <c r="R2798" s="2" t="str">
        <f t="shared" si="131"/>
        <v/>
      </c>
      <c r="S2798" s="2" t="str">
        <f>IFERROR(IF($F2798="","",INDEX(リスト!$C:$C,MATCH($F2798,リスト!$B:$B,0))),"")</f>
        <v/>
      </c>
      <c r="T2798" s="2" t="str">
        <f>IFERROR(IF($K2798="","",INDEX(リスト!$F:$F,MATCH($K2798,リスト!$E:$E,0))),"")</f>
        <v/>
      </c>
      <c r="U2798" s="2" t="str">
        <f>IF($B2798="","",RIGHT($G2798*1000+200+COUNTIF($G$2:$G2798,$G2798),9))</f>
        <v/>
      </c>
      <c r="V2798" s="2" t="str">
        <f>IF(OR($B2798="",設定!$I$15="",設定!$I$15="独立"),"",IF($M2798="","　－　",IF($L2798="",IF(設定!$I$15="所・名","　－　・"&amp;$M2798,IF(設定!$I$15="所/名","　－　 / "&amp;$M2798,IF(設定!$I$15="(所)名","(　－　) "&amp;$M2798,IF(設定!$I$15="名・所",$M2798&amp;"・　－　",IF(設定!$I$15="名/所",$M2798&amp;" / 　－　",IF(設定!$I$15="名(所)",$M2798&amp;"(　－　)")))))),IF(設定!$I$15="所・名",INDEX(リスト!$S$2:$S$48,MATCH($L2798,リスト!$R$2:$R$48,0))&amp;"・"&amp;$M2798,IF(設定!$I$15="所/名",INDEX(リスト!$S$2:$S$48,MATCH($L2798,リスト!$R$2:$R$48,0))&amp;" / "&amp;$M2798,IF(設定!$I$15="(所)名","("&amp;INDEX(リスト!$S$2:$S$48,MATCH($L2798,リスト!$R$2:$R$48,0))&amp;") "&amp;$M2798,IF(設定!$I$15="名・所",$M2798&amp;"・"&amp;INDEX(リスト!$S$2:$S$48,MATCH($L2798,リスト!$R$2:$R$48,0)),IF(設定!$I$15="名/所",$M2798&amp;" / "&amp;INDEX(リスト!$S$2:$S$48,MATCH($L2798,リスト!$R$2:$R$48,0)),IF(設定!$I$15="名(所)",$M2798&amp;" ("&amp;INDEX(リスト!$S$2:$S$48,MATCH($L2798,リスト!$R$2:$R$48,0))&amp;")")))))))))</f>
        <v/>
      </c>
    </row>
    <row r="2799" spans="15:22" x14ac:dyDescent="0.4">
      <c r="O2799" s="2" t="str">
        <f>IFERROR(IF($B2799="","",INDEX(所属情報!$E:$E,MATCH($A2799,所属情報!$A:$A,0))),"")</f>
        <v/>
      </c>
      <c r="P2799" s="2" t="str">
        <f t="shared" si="129"/>
        <v/>
      </c>
      <c r="Q2799" s="2" t="str">
        <f t="shared" si="130"/>
        <v/>
      </c>
      <c r="R2799" s="2" t="str">
        <f t="shared" si="131"/>
        <v/>
      </c>
      <c r="S2799" s="2" t="str">
        <f>IFERROR(IF($F2799="","",INDEX(リスト!$C:$C,MATCH($F2799,リスト!$B:$B,0))),"")</f>
        <v/>
      </c>
      <c r="T2799" s="2" t="str">
        <f>IFERROR(IF($K2799="","",INDEX(リスト!$F:$F,MATCH($K2799,リスト!$E:$E,0))),"")</f>
        <v/>
      </c>
      <c r="U2799" s="2" t="str">
        <f>IF($B2799="","",RIGHT($G2799*1000+200+COUNTIF($G$2:$G2799,$G2799),9))</f>
        <v/>
      </c>
      <c r="V2799" s="2" t="str">
        <f>IF(OR($B2799="",設定!$I$15="",設定!$I$15="独立"),"",IF($M2799="","　－　",IF($L2799="",IF(設定!$I$15="所・名","　－　・"&amp;$M2799,IF(設定!$I$15="所/名","　－　 / "&amp;$M2799,IF(設定!$I$15="(所)名","(　－　) "&amp;$M2799,IF(設定!$I$15="名・所",$M2799&amp;"・　－　",IF(設定!$I$15="名/所",$M2799&amp;" / 　－　",IF(設定!$I$15="名(所)",$M2799&amp;"(　－　)")))))),IF(設定!$I$15="所・名",INDEX(リスト!$S$2:$S$48,MATCH($L2799,リスト!$R$2:$R$48,0))&amp;"・"&amp;$M2799,IF(設定!$I$15="所/名",INDEX(リスト!$S$2:$S$48,MATCH($L2799,リスト!$R$2:$R$48,0))&amp;" / "&amp;$M2799,IF(設定!$I$15="(所)名","("&amp;INDEX(リスト!$S$2:$S$48,MATCH($L2799,リスト!$R$2:$R$48,0))&amp;") "&amp;$M2799,IF(設定!$I$15="名・所",$M2799&amp;"・"&amp;INDEX(リスト!$S$2:$S$48,MATCH($L2799,リスト!$R$2:$R$48,0)),IF(設定!$I$15="名/所",$M2799&amp;" / "&amp;INDEX(リスト!$S$2:$S$48,MATCH($L2799,リスト!$R$2:$R$48,0)),IF(設定!$I$15="名(所)",$M2799&amp;" ("&amp;INDEX(リスト!$S$2:$S$48,MATCH($L2799,リスト!$R$2:$R$48,0))&amp;")")))))))))</f>
        <v/>
      </c>
    </row>
    <row r="2800" spans="15:22" x14ac:dyDescent="0.4">
      <c r="O2800" s="2" t="str">
        <f>IFERROR(IF($B2800="","",INDEX(所属情報!$E:$E,MATCH($A2800,所属情報!$A:$A,0))),"")</f>
        <v/>
      </c>
      <c r="P2800" s="2" t="str">
        <f t="shared" si="129"/>
        <v/>
      </c>
      <c r="Q2800" s="2" t="str">
        <f t="shared" si="130"/>
        <v/>
      </c>
      <c r="R2800" s="2" t="str">
        <f t="shared" si="131"/>
        <v/>
      </c>
      <c r="S2800" s="2" t="str">
        <f>IFERROR(IF($F2800="","",INDEX(リスト!$C:$C,MATCH($F2800,リスト!$B:$B,0))),"")</f>
        <v/>
      </c>
      <c r="T2800" s="2" t="str">
        <f>IFERROR(IF($K2800="","",INDEX(リスト!$F:$F,MATCH($K2800,リスト!$E:$E,0))),"")</f>
        <v/>
      </c>
      <c r="U2800" s="2" t="str">
        <f>IF($B2800="","",RIGHT($G2800*1000+200+COUNTIF($G$2:$G2800,$G2800),9))</f>
        <v/>
      </c>
      <c r="V2800" s="2" t="str">
        <f>IF(OR($B2800="",設定!$I$15="",設定!$I$15="独立"),"",IF($M2800="","　－　",IF($L2800="",IF(設定!$I$15="所・名","　－　・"&amp;$M2800,IF(設定!$I$15="所/名","　－　 / "&amp;$M2800,IF(設定!$I$15="(所)名","(　－　) "&amp;$M2800,IF(設定!$I$15="名・所",$M2800&amp;"・　－　",IF(設定!$I$15="名/所",$M2800&amp;" / 　－　",IF(設定!$I$15="名(所)",$M2800&amp;"(　－　)")))))),IF(設定!$I$15="所・名",INDEX(リスト!$S$2:$S$48,MATCH($L2800,リスト!$R$2:$R$48,0))&amp;"・"&amp;$M2800,IF(設定!$I$15="所/名",INDEX(リスト!$S$2:$S$48,MATCH($L2800,リスト!$R$2:$R$48,0))&amp;" / "&amp;$M2800,IF(設定!$I$15="(所)名","("&amp;INDEX(リスト!$S$2:$S$48,MATCH($L2800,リスト!$R$2:$R$48,0))&amp;") "&amp;$M2800,IF(設定!$I$15="名・所",$M2800&amp;"・"&amp;INDEX(リスト!$S$2:$S$48,MATCH($L2800,リスト!$R$2:$R$48,0)),IF(設定!$I$15="名/所",$M2800&amp;" / "&amp;INDEX(リスト!$S$2:$S$48,MATCH($L2800,リスト!$R$2:$R$48,0)),IF(設定!$I$15="名(所)",$M2800&amp;" ("&amp;INDEX(リスト!$S$2:$S$48,MATCH($L2800,リスト!$R$2:$R$48,0))&amp;")")))))))))</f>
        <v/>
      </c>
    </row>
    <row r="2801" spans="15:22" x14ac:dyDescent="0.4">
      <c r="O2801" s="2" t="str">
        <f>IFERROR(IF($B2801="","",INDEX(所属情報!$E:$E,MATCH($A2801,所属情報!$A:$A,0))),"")</f>
        <v/>
      </c>
      <c r="P2801" s="2" t="str">
        <f t="shared" si="129"/>
        <v/>
      </c>
      <c r="Q2801" s="2" t="str">
        <f t="shared" si="130"/>
        <v/>
      </c>
      <c r="R2801" s="2" t="str">
        <f t="shared" si="131"/>
        <v/>
      </c>
      <c r="S2801" s="2" t="str">
        <f>IFERROR(IF($F2801="","",INDEX(リスト!$C:$C,MATCH($F2801,リスト!$B:$B,0))),"")</f>
        <v/>
      </c>
      <c r="T2801" s="2" t="str">
        <f>IFERROR(IF($K2801="","",INDEX(リスト!$F:$F,MATCH($K2801,リスト!$E:$E,0))),"")</f>
        <v/>
      </c>
      <c r="U2801" s="2" t="str">
        <f>IF($B2801="","",RIGHT($G2801*1000+200+COUNTIF($G$2:$G2801,$G2801),9))</f>
        <v/>
      </c>
      <c r="V2801" s="2" t="str">
        <f>IF(OR($B2801="",設定!$I$15="",設定!$I$15="独立"),"",IF($M2801="","　－　",IF($L2801="",IF(設定!$I$15="所・名","　－　・"&amp;$M2801,IF(設定!$I$15="所/名","　－　 / "&amp;$M2801,IF(設定!$I$15="(所)名","(　－　) "&amp;$M2801,IF(設定!$I$15="名・所",$M2801&amp;"・　－　",IF(設定!$I$15="名/所",$M2801&amp;" / 　－　",IF(設定!$I$15="名(所)",$M2801&amp;"(　－　)")))))),IF(設定!$I$15="所・名",INDEX(リスト!$S$2:$S$48,MATCH($L2801,リスト!$R$2:$R$48,0))&amp;"・"&amp;$M2801,IF(設定!$I$15="所/名",INDEX(リスト!$S$2:$S$48,MATCH($L2801,リスト!$R$2:$R$48,0))&amp;" / "&amp;$M2801,IF(設定!$I$15="(所)名","("&amp;INDEX(リスト!$S$2:$S$48,MATCH($L2801,リスト!$R$2:$R$48,0))&amp;") "&amp;$M2801,IF(設定!$I$15="名・所",$M2801&amp;"・"&amp;INDEX(リスト!$S$2:$S$48,MATCH($L2801,リスト!$R$2:$R$48,0)),IF(設定!$I$15="名/所",$M2801&amp;" / "&amp;INDEX(リスト!$S$2:$S$48,MATCH($L2801,リスト!$R$2:$R$48,0)),IF(設定!$I$15="名(所)",$M2801&amp;" ("&amp;INDEX(リスト!$S$2:$S$48,MATCH($L2801,リスト!$R$2:$R$48,0))&amp;")")))))))))</f>
        <v/>
      </c>
    </row>
    <row r="2802" spans="15:22" x14ac:dyDescent="0.4">
      <c r="O2802" s="2" t="str">
        <f>IFERROR(IF($B2802="","",INDEX(所属情報!$E:$E,MATCH($A2802,所属情報!$A:$A,0))),"")</f>
        <v/>
      </c>
      <c r="P2802" s="2" t="str">
        <f t="shared" si="129"/>
        <v/>
      </c>
      <c r="Q2802" s="2" t="str">
        <f t="shared" si="130"/>
        <v/>
      </c>
      <c r="R2802" s="2" t="str">
        <f t="shared" si="131"/>
        <v/>
      </c>
      <c r="S2802" s="2" t="str">
        <f>IFERROR(IF($F2802="","",INDEX(リスト!$C:$C,MATCH($F2802,リスト!$B:$B,0))),"")</f>
        <v/>
      </c>
      <c r="T2802" s="2" t="str">
        <f>IFERROR(IF($K2802="","",INDEX(リスト!$F:$F,MATCH($K2802,リスト!$E:$E,0))),"")</f>
        <v/>
      </c>
      <c r="U2802" s="2" t="str">
        <f>IF($B2802="","",RIGHT($G2802*1000+200+COUNTIF($G$2:$G2802,$G2802),9))</f>
        <v/>
      </c>
      <c r="V2802" s="2" t="str">
        <f>IF(OR($B2802="",設定!$I$15="",設定!$I$15="独立"),"",IF($M2802="","　－　",IF($L2802="",IF(設定!$I$15="所・名","　－　・"&amp;$M2802,IF(設定!$I$15="所/名","　－　 / "&amp;$M2802,IF(設定!$I$15="(所)名","(　－　) "&amp;$M2802,IF(設定!$I$15="名・所",$M2802&amp;"・　－　",IF(設定!$I$15="名/所",$M2802&amp;" / 　－　",IF(設定!$I$15="名(所)",$M2802&amp;"(　－　)")))))),IF(設定!$I$15="所・名",INDEX(リスト!$S$2:$S$48,MATCH($L2802,リスト!$R$2:$R$48,0))&amp;"・"&amp;$M2802,IF(設定!$I$15="所/名",INDEX(リスト!$S$2:$S$48,MATCH($L2802,リスト!$R$2:$R$48,0))&amp;" / "&amp;$M2802,IF(設定!$I$15="(所)名","("&amp;INDEX(リスト!$S$2:$S$48,MATCH($L2802,リスト!$R$2:$R$48,0))&amp;") "&amp;$M2802,IF(設定!$I$15="名・所",$M2802&amp;"・"&amp;INDEX(リスト!$S$2:$S$48,MATCH($L2802,リスト!$R$2:$R$48,0)),IF(設定!$I$15="名/所",$M2802&amp;" / "&amp;INDEX(リスト!$S$2:$S$48,MATCH($L2802,リスト!$R$2:$R$48,0)),IF(設定!$I$15="名(所)",$M2802&amp;" ("&amp;INDEX(リスト!$S$2:$S$48,MATCH($L2802,リスト!$R$2:$R$48,0))&amp;")")))))))))</f>
        <v/>
      </c>
    </row>
    <row r="2803" spans="15:22" x14ac:dyDescent="0.4">
      <c r="O2803" s="2" t="str">
        <f>IFERROR(IF($B2803="","",INDEX(所属情報!$E:$E,MATCH($A2803,所属情報!$A:$A,0))),"")</f>
        <v/>
      </c>
      <c r="P2803" s="2" t="str">
        <f t="shared" si="129"/>
        <v/>
      </c>
      <c r="Q2803" s="2" t="str">
        <f t="shared" si="130"/>
        <v/>
      </c>
      <c r="R2803" s="2" t="str">
        <f t="shared" si="131"/>
        <v/>
      </c>
      <c r="S2803" s="2" t="str">
        <f>IFERROR(IF($F2803="","",INDEX(リスト!$C:$C,MATCH($F2803,リスト!$B:$B,0))),"")</f>
        <v/>
      </c>
      <c r="T2803" s="2" t="str">
        <f>IFERROR(IF($K2803="","",INDEX(リスト!$F:$F,MATCH($K2803,リスト!$E:$E,0))),"")</f>
        <v/>
      </c>
      <c r="U2803" s="2" t="str">
        <f>IF($B2803="","",RIGHT($G2803*1000+200+COUNTIF($G$2:$G2803,$G2803),9))</f>
        <v/>
      </c>
      <c r="V2803" s="2" t="str">
        <f>IF(OR($B2803="",設定!$I$15="",設定!$I$15="独立"),"",IF($M2803="","　－　",IF($L2803="",IF(設定!$I$15="所・名","　－　・"&amp;$M2803,IF(設定!$I$15="所/名","　－　 / "&amp;$M2803,IF(設定!$I$15="(所)名","(　－　) "&amp;$M2803,IF(設定!$I$15="名・所",$M2803&amp;"・　－　",IF(設定!$I$15="名/所",$M2803&amp;" / 　－　",IF(設定!$I$15="名(所)",$M2803&amp;"(　－　)")))))),IF(設定!$I$15="所・名",INDEX(リスト!$S$2:$S$48,MATCH($L2803,リスト!$R$2:$R$48,0))&amp;"・"&amp;$M2803,IF(設定!$I$15="所/名",INDEX(リスト!$S$2:$S$48,MATCH($L2803,リスト!$R$2:$R$48,0))&amp;" / "&amp;$M2803,IF(設定!$I$15="(所)名","("&amp;INDEX(リスト!$S$2:$S$48,MATCH($L2803,リスト!$R$2:$R$48,0))&amp;") "&amp;$M2803,IF(設定!$I$15="名・所",$M2803&amp;"・"&amp;INDEX(リスト!$S$2:$S$48,MATCH($L2803,リスト!$R$2:$R$48,0)),IF(設定!$I$15="名/所",$M2803&amp;" / "&amp;INDEX(リスト!$S$2:$S$48,MATCH($L2803,リスト!$R$2:$R$48,0)),IF(設定!$I$15="名(所)",$M2803&amp;" ("&amp;INDEX(リスト!$S$2:$S$48,MATCH($L2803,リスト!$R$2:$R$48,0))&amp;")")))))))))</f>
        <v/>
      </c>
    </row>
    <row r="2804" spans="15:22" x14ac:dyDescent="0.4">
      <c r="O2804" s="2" t="str">
        <f>IFERROR(IF($B2804="","",INDEX(所属情報!$E:$E,MATCH($A2804,所属情報!$A:$A,0))),"")</f>
        <v/>
      </c>
      <c r="P2804" s="2" t="str">
        <f t="shared" si="129"/>
        <v/>
      </c>
      <c r="Q2804" s="2" t="str">
        <f t="shared" si="130"/>
        <v/>
      </c>
      <c r="R2804" s="2" t="str">
        <f t="shared" si="131"/>
        <v/>
      </c>
      <c r="S2804" s="2" t="str">
        <f>IFERROR(IF($F2804="","",INDEX(リスト!$C:$C,MATCH($F2804,リスト!$B:$B,0))),"")</f>
        <v/>
      </c>
      <c r="T2804" s="2" t="str">
        <f>IFERROR(IF($K2804="","",INDEX(リスト!$F:$F,MATCH($K2804,リスト!$E:$E,0))),"")</f>
        <v/>
      </c>
      <c r="U2804" s="2" t="str">
        <f>IF($B2804="","",RIGHT($G2804*1000+200+COUNTIF($G$2:$G2804,$G2804),9))</f>
        <v/>
      </c>
      <c r="V2804" s="2" t="str">
        <f>IF(OR($B2804="",設定!$I$15="",設定!$I$15="独立"),"",IF($M2804="","　－　",IF($L2804="",IF(設定!$I$15="所・名","　－　・"&amp;$M2804,IF(設定!$I$15="所/名","　－　 / "&amp;$M2804,IF(設定!$I$15="(所)名","(　－　) "&amp;$M2804,IF(設定!$I$15="名・所",$M2804&amp;"・　－　",IF(設定!$I$15="名/所",$M2804&amp;" / 　－　",IF(設定!$I$15="名(所)",$M2804&amp;"(　－　)")))))),IF(設定!$I$15="所・名",INDEX(リスト!$S$2:$S$48,MATCH($L2804,リスト!$R$2:$R$48,0))&amp;"・"&amp;$M2804,IF(設定!$I$15="所/名",INDEX(リスト!$S$2:$S$48,MATCH($L2804,リスト!$R$2:$R$48,0))&amp;" / "&amp;$M2804,IF(設定!$I$15="(所)名","("&amp;INDEX(リスト!$S$2:$S$48,MATCH($L2804,リスト!$R$2:$R$48,0))&amp;") "&amp;$M2804,IF(設定!$I$15="名・所",$M2804&amp;"・"&amp;INDEX(リスト!$S$2:$S$48,MATCH($L2804,リスト!$R$2:$R$48,0)),IF(設定!$I$15="名/所",$M2804&amp;" / "&amp;INDEX(リスト!$S$2:$S$48,MATCH($L2804,リスト!$R$2:$R$48,0)),IF(設定!$I$15="名(所)",$M2804&amp;" ("&amp;INDEX(リスト!$S$2:$S$48,MATCH($L2804,リスト!$R$2:$R$48,0))&amp;")")))))))))</f>
        <v/>
      </c>
    </row>
    <row r="2805" spans="15:22" x14ac:dyDescent="0.4">
      <c r="O2805" s="2" t="str">
        <f>IFERROR(IF($B2805="","",INDEX(所属情報!$E:$E,MATCH($A2805,所属情報!$A:$A,0))),"")</f>
        <v/>
      </c>
      <c r="P2805" s="2" t="str">
        <f t="shared" si="129"/>
        <v/>
      </c>
      <c r="Q2805" s="2" t="str">
        <f t="shared" si="130"/>
        <v/>
      </c>
      <c r="R2805" s="2" t="str">
        <f t="shared" si="131"/>
        <v/>
      </c>
      <c r="S2805" s="2" t="str">
        <f>IFERROR(IF($F2805="","",INDEX(リスト!$C:$C,MATCH($F2805,リスト!$B:$B,0))),"")</f>
        <v/>
      </c>
      <c r="T2805" s="2" t="str">
        <f>IFERROR(IF($K2805="","",INDEX(リスト!$F:$F,MATCH($K2805,リスト!$E:$E,0))),"")</f>
        <v/>
      </c>
      <c r="U2805" s="2" t="str">
        <f>IF($B2805="","",RIGHT($G2805*1000+200+COUNTIF($G$2:$G2805,$G2805),9))</f>
        <v/>
      </c>
      <c r="V2805" s="2" t="str">
        <f>IF(OR($B2805="",設定!$I$15="",設定!$I$15="独立"),"",IF($M2805="","　－　",IF($L2805="",IF(設定!$I$15="所・名","　－　・"&amp;$M2805,IF(設定!$I$15="所/名","　－　 / "&amp;$M2805,IF(設定!$I$15="(所)名","(　－　) "&amp;$M2805,IF(設定!$I$15="名・所",$M2805&amp;"・　－　",IF(設定!$I$15="名/所",$M2805&amp;" / 　－　",IF(設定!$I$15="名(所)",$M2805&amp;"(　－　)")))))),IF(設定!$I$15="所・名",INDEX(リスト!$S$2:$S$48,MATCH($L2805,リスト!$R$2:$R$48,0))&amp;"・"&amp;$M2805,IF(設定!$I$15="所/名",INDEX(リスト!$S$2:$S$48,MATCH($L2805,リスト!$R$2:$R$48,0))&amp;" / "&amp;$M2805,IF(設定!$I$15="(所)名","("&amp;INDEX(リスト!$S$2:$S$48,MATCH($L2805,リスト!$R$2:$R$48,0))&amp;") "&amp;$M2805,IF(設定!$I$15="名・所",$M2805&amp;"・"&amp;INDEX(リスト!$S$2:$S$48,MATCH($L2805,リスト!$R$2:$R$48,0)),IF(設定!$I$15="名/所",$M2805&amp;" / "&amp;INDEX(リスト!$S$2:$S$48,MATCH($L2805,リスト!$R$2:$R$48,0)),IF(設定!$I$15="名(所)",$M2805&amp;" ("&amp;INDEX(リスト!$S$2:$S$48,MATCH($L2805,リスト!$R$2:$R$48,0))&amp;")")))))))))</f>
        <v/>
      </c>
    </row>
    <row r="2806" spans="15:22" x14ac:dyDescent="0.4">
      <c r="O2806" s="2" t="str">
        <f>IFERROR(IF($B2806="","",INDEX(所属情報!$E:$E,MATCH($A2806,所属情報!$A:$A,0))),"")</f>
        <v/>
      </c>
      <c r="P2806" s="2" t="str">
        <f t="shared" si="129"/>
        <v/>
      </c>
      <c r="Q2806" s="2" t="str">
        <f t="shared" si="130"/>
        <v/>
      </c>
      <c r="R2806" s="2" t="str">
        <f t="shared" si="131"/>
        <v/>
      </c>
      <c r="S2806" s="2" t="str">
        <f>IFERROR(IF($F2806="","",INDEX(リスト!$C:$C,MATCH($F2806,リスト!$B:$B,0))),"")</f>
        <v/>
      </c>
      <c r="T2806" s="2" t="str">
        <f>IFERROR(IF($K2806="","",INDEX(リスト!$F:$F,MATCH($K2806,リスト!$E:$E,0))),"")</f>
        <v/>
      </c>
      <c r="U2806" s="2" t="str">
        <f>IF($B2806="","",RIGHT($G2806*1000+200+COUNTIF($G$2:$G2806,$G2806),9))</f>
        <v/>
      </c>
      <c r="V2806" s="2" t="str">
        <f>IF(OR($B2806="",設定!$I$15="",設定!$I$15="独立"),"",IF($M2806="","　－　",IF($L2806="",IF(設定!$I$15="所・名","　－　・"&amp;$M2806,IF(設定!$I$15="所/名","　－　 / "&amp;$M2806,IF(設定!$I$15="(所)名","(　－　) "&amp;$M2806,IF(設定!$I$15="名・所",$M2806&amp;"・　－　",IF(設定!$I$15="名/所",$M2806&amp;" / 　－　",IF(設定!$I$15="名(所)",$M2806&amp;"(　－　)")))))),IF(設定!$I$15="所・名",INDEX(リスト!$S$2:$S$48,MATCH($L2806,リスト!$R$2:$R$48,0))&amp;"・"&amp;$M2806,IF(設定!$I$15="所/名",INDEX(リスト!$S$2:$S$48,MATCH($L2806,リスト!$R$2:$R$48,0))&amp;" / "&amp;$M2806,IF(設定!$I$15="(所)名","("&amp;INDEX(リスト!$S$2:$S$48,MATCH($L2806,リスト!$R$2:$R$48,0))&amp;") "&amp;$M2806,IF(設定!$I$15="名・所",$M2806&amp;"・"&amp;INDEX(リスト!$S$2:$S$48,MATCH($L2806,リスト!$R$2:$R$48,0)),IF(設定!$I$15="名/所",$M2806&amp;" / "&amp;INDEX(リスト!$S$2:$S$48,MATCH($L2806,リスト!$R$2:$R$48,0)),IF(設定!$I$15="名(所)",$M2806&amp;" ("&amp;INDEX(リスト!$S$2:$S$48,MATCH($L2806,リスト!$R$2:$R$48,0))&amp;")")))))))))</f>
        <v/>
      </c>
    </row>
    <row r="2807" spans="15:22" x14ac:dyDescent="0.4">
      <c r="O2807" s="2" t="str">
        <f>IFERROR(IF($B2807="","",INDEX(所属情報!$E:$E,MATCH($A2807,所属情報!$A:$A,0))),"")</f>
        <v/>
      </c>
      <c r="P2807" s="2" t="str">
        <f t="shared" si="129"/>
        <v/>
      </c>
      <c r="Q2807" s="2" t="str">
        <f t="shared" si="130"/>
        <v/>
      </c>
      <c r="R2807" s="2" t="str">
        <f t="shared" si="131"/>
        <v/>
      </c>
      <c r="S2807" s="2" t="str">
        <f>IFERROR(IF($F2807="","",INDEX(リスト!$C:$C,MATCH($F2807,リスト!$B:$B,0))),"")</f>
        <v/>
      </c>
      <c r="T2807" s="2" t="str">
        <f>IFERROR(IF($K2807="","",INDEX(リスト!$F:$F,MATCH($K2807,リスト!$E:$E,0))),"")</f>
        <v/>
      </c>
      <c r="U2807" s="2" t="str">
        <f>IF($B2807="","",RIGHT($G2807*1000+200+COUNTIF($G$2:$G2807,$G2807),9))</f>
        <v/>
      </c>
      <c r="V2807" s="2" t="str">
        <f>IF(OR($B2807="",設定!$I$15="",設定!$I$15="独立"),"",IF($M2807="","　－　",IF($L2807="",IF(設定!$I$15="所・名","　－　・"&amp;$M2807,IF(設定!$I$15="所/名","　－　 / "&amp;$M2807,IF(設定!$I$15="(所)名","(　－　) "&amp;$M2807,IF(設定!$I$15="名・所",$M2807&amp;"・　－　",IF(設定!$I$15="名/所",$M2807&amp;" / 　－　",IF(設定!$I$15="名(所)",$M2807&amp;"(　－　)")))))),IF(設定!$I$15="所・名",INDEX(リスト!$S$2:$S$48,MATCH($L2807,リスト!$R$2:$R$48,0))&amp;"・"&amp;$M2807,IF(設定!$I$15="所/名",INDEX(リスト!$S$2:$S$48,MATCH($L2807,リスト!$R$2:$R$48,0))&amp;" / "&amp;$M2807,IF(設定!$I$15="(所)名","("&amp;INDEX(リスト!$S$2:$S$48,MATCH($L2807,リスト!$R$2:$R$48,0))&amp;") "&amp;$M2807,IF(設定!$I$15="名・所",$M2807&amp;"・"&amp;INDEX(リスト!$S$2:$S$48,MATCH($L2807,リスト!$R$2:$R$48,0)),IF(設定!$I$15="名/所",$M2807&amp;" / "&amp;INDEX(リスト!$S$2:$S$48,MATCH($L2807,リスト!$R$2:$R$48,0)),IF(設定!$I$15="名(所)",$M2807&amp;" ("&amp;INDEX(リスト!$S$2:$S$48,MATCH($L2807,リスト!$R$2:$R$48,0))&amp;")")))))))))</f>
        <v/>
      </c>
    </row>
    <row r="2808" spans="15:22" x14ac:dyDescent="0.4">
      <c r="O2808" s="2" t="str">
        <f>IFERROR(IF($B2808="","",INDEX(所属情報!$E:$E,MATCH($A2808,所属情報!$A:$A,0))),"")</f>
        <v/>
      </c>
      <c r="P2808" s="2" t="str">
        <f t="shared" si="129"/>
        <v/>
      </c>
      <c r="Q2808" s="2" t="str">
        <f t="shared" si="130"/>
        <v/>
      </c>
      <c r="R2808" s="2" t="str">
        <f t="shared" si="131"/>
        <v/>
      </c>
      <c r="S2808" s="2" t="str">
        <f>IFERROR(IF($F2808="","",INDEX(リスト!$C:$C,MATCH($F2808,リスト!$B:$B,0))),"")</f>
        <v/>
      </c>
      <c r="T2808" s="2" t="str">
        <f>IFERROR(IF($K2808="","",INDEX(リスト!$F:$F,MATCH($K2808,リスト!$E:$E,0))),"")</f>
        <v/>
      </c>
      <c r="U2808" s="2" t="str">
        <f>IF($B2808="","",RIGHT($G2808*1000+200+COUNTIF($G$2:$G2808,$G2808),9))</f>
        <v/>
      </c>
      <c r="V2808" s="2" t="str">
        <f>IF(OR($B2808="",設定!$I$15="",設定!$I$15="独立"),"",IF($M2808="","　－　",IF($L2808="",IF(設定!$I$15="所・名","　－　・"&amp;$M2808,IF(設定!$I$15="所/名","　－　 / "&amp;$M2808,IF(設定!$I$15="(所)名","(　－　) "&amp;$M2808,IF(設定!$I$15="名・所",$M2808&amp;"・　－　",IF(設定!$I$15="名/所",$M2808&amp;" / 　－　",IF(設定!$I$15="名(所)",$M2808&amp;"(　－　)")))))),IF(設定!$I$15="所・名",INDEX(リスト!$S$2:$S$48,MATCH($L2808,リスト!$R$2:$R$48,0))&amp;"・"&amp;$M2808,IF(設定!$I$15="所/名",INDEX(リスト!$S$2:$S$48,MATCH($L2808,リスト!$R$2:$R$48,0))&amp;" / "&amp;$M2808,IF(設定!$I$15="(所)名","("&amp;INDEX(リスト!$S$2:$S$48,MATCH($L2808,リスト!$R$2:$R$48,0))&amp;") "&amp;$M2808,IF(設定!$I$15="名・所",$M2808&amp;"・"&amp;INDEX(リスト!$S$2:$S$48,MATCH($L2808,リスト!$R$2:$R$48,0)),IF(設定!$I$15="名/所",$M2808&amp;" / "&amp;INDEX(リスト!$S$2:$S$48,MATCH($L2808,リスト!$R$2:$R$48,0)),IF(設定!$I$15="名(所)",$M2808&amp;" ("&amp;INDEX(リスト!$S$2:$S$48,MATCH($L2808,リスト!$R$2:$R$48,0))&amp;")")))))))))</f>
        <v/>
      </c>
    </row>
    <row r="2809" spans="15:22" x14ac:dyDescent="0.4">
      <c r="O2809" s="2" t="str">
        <f>IFERROR(IF($B2809="","",INDEX(所属情報!$E:$E,MATCH($A2809,所属情報!$A:$A,0))),"")</f>
        <v/>
      </c>
      <c r="P2809" s="2" t="str">
        <f t="shared" si="129"/>
        <v/>
      </c>
      <c r="Q2809" s="2" t="str">
        <f t="shared" si="130"/>
        <v/>
      </c>
      <c r="R2809" s="2" t="str">
        <f t="shared" si="131"/>
        <v/>
      </c>
      <c r="S2809" s="2" t="str">
        <f>IFERROR(IF($F2809="","",INDEX(リスト!$C:$C,MATCH($F2809,リスト!$B:$B,0))),"")</f>
        <v/>
      </c>
      <c r="T2809" s="2" t="str">
        <f>IFERROR(IF($K2809="","",INDEX(リスト!$F:$F,MATCH($K2809,リスト!$E:$E,0))),"")</f>
        <v/>
      </c>
      <c r="U2809" s="2" t="str">
        <f>IF($B2809="","",RIGHT($G2809*1000+200+COUNTIF($G$2:$G2809,$G2809),9))</f>
        <v/>
      </c>
      <c r="V2809" s="2" t="str">
        <f>IF(OR($B2809="",設定!$I$15="",設定!$I$15="独立"),"",IF($M2809="","　－　",IF($L2809="",IF(設定!$I$15="所・名","　－　・"&amp;$M2809,IF(設定!$I$15="所/名","　－　 / "&amp;$M2809,IF(設定!$I$15="(所)名","(　－　) "&amp;$M2809,IF(設定!$I$15="名・所",$M2809&amp;"・　－　",IF(設定!$I$15="名/所",$M2809&amp;" / 　－　",IF(設定!$I$15="名(所)",$M2809&amp;"(　－　)")))))),IF(設定!$I$15="所・名",INDEX(リスト!$S$2:$S$48,MATCH($L2809,リスト!$R$2:$R$48,0))&amp;"・"&amp;$M2809,IF(設定!$I$15="所/名",INDEX(リスト!$S$2:$S$48,MATCH($L2809,リスト!$R$2:$R$48,0))&amp;" / "&amp;$M2809,IF(設定!$I$15="(所)名","("&amp;INDEX(リスト!$S$2:$S$48,MATCH($L2809,リスト!$R$2:$R$48,0))&amp;") "&amp;$M2809,IF(設定!$I$15="名・所",$M2809&amp;"・"&amp;INDEX(リスト!$S$2:$S$48,MATCH($L2809,リスト!$R$2:$R$48,0)),IF(設定!$I$15="名/所",$M2809&amp;" / "&amp;INDEX(リスト!$S$2:$S$48,MATCH($L2809,リスト!$R$2:$R$48,0)),IF(設定!$I$15="名(所)",$M2809&amp;" ("&amp;INDEX(リスト!$S$2:$S$48,MATCH($L2809,リスト!$R$2:$R$48,0))&amp;")")))))))))</f>
        <v/>
      </c>
    </row>
    <row r="2810" spans="15:22" x14ac:dyDescent="0.4">
      <c r="O2810" s="2" t="str">
        <f>IFERROR(IF($B2810="","",INDEX(所属情報!$E:$E,MATCH($A2810,所属情報!$A:$A,0))),"")</f>
        <v/>
      </c>
      <c r="P2810" s="2" t="str">
        <f t="shared" si="129"/>
        <v/>
      </c>
      <c r="Q2810" s="2" t="str">
        <f t="shared" si="130"/>
        <v/>
      </c>
      <c r="R2810" s="2" t="str">
        <f t="shared" si="131"/>
        <v/>
      </c>
      <c r="S2810" s="2" t="str">
        <f>IFERROR(IF($F2810="","",INDEX(リスト!$C:$C,MATCH($F2810,リスト!$B:$B,0))),"")</f>
        <v/>
      </c>
      <c r="T2810" s="2" t="str">
        <f>IFERROR(IF($K2810="","",INDEX(リスト!$F:$F,MATCH($K2810,リスト!$E:$E,0))),"")</f>
        <v/>
      </c>
      <c r="U2810" s="2" t="str">
        <f>IF($B2810="","",RIGHT($G2810*1000+200+COUNTIF($G$2:$G2810,$G2810),9))</f>
        <v/>
      </c>
      <c r="V2810" s="2" t="str">
        <f>IF(OR($B2810="",設定!$I$15="",設定!$I$15="独立"),"",IF($M2810="","　－　",IF($L2810="",IF(設定!$I$15="所・名","　－　・"&amp;$M2810,IF(設定!$I$15="所/名","　－　 / "&amp;$M2810,IF(設定!$I$15="(所)名","(　－　) "&amp;$M2810,IF(設定!$I$15="名・所",$M2810&amp;"・　－　",IF(設定!$I$15="名/所",$M2810&amp;" / 　－　",IF(設定!$I$15="名(所)",$M2810&amp;"(　－　)")))))),IF(設定!$I$15="所・名",INDEX(リスト!$S$2:$S$48,MATCH($L2810,リスト!$R$2:$R$48,0))&amp;"・"&amp;$M2810,IF(設定!$I$15="所/名",INDEX(リスト!$S$2:$S$48,MATCH($L2810,リスト!$R$2:$R$48,0))&amp;" / "&amp;$M2810,IF(設定!$I$15="(所)名","("&amp;INDEX(リスト!$S$2:$S$48,MATCH($L2810,リスト!$R$2:$R$48,0))&amp;") "&amp;$M2810,IF(設定!$I$15="名・所",$M2810&amp;"・"&amp;INDEX(リスト!$S$2:$S$48,MATCH($L2810,リスト!$R$2:$R$48,0)),IF(設定!$I$15="名/所",$M2810&amp;" / "&amp;INDEX(リスト!$S$2:$S$48,MATCH($L2810,リスト!$R$2:$R$48,0)),IF(設定!$I$15="名(所)",$M2810&amp;" ("&amp;INDEX(リスト!$S$2:$S$48,MATCH($L2810,リスト!$R$2:$R$48,0))&amp;")")))))))))</f>
        <v/>
      </c>
    </row>
    <row r="2811" spans="15:22" x14ac:dyDescent="0.4">
      <c r="O2811" s="2" t="str">
        <f>IFERROR(IF($B2811="","",INDEX(所属情報!$E:$E,MATCH($A2811,所属情報!$A:$A,0))),"")</f>
        <v/>
      </c>
      <c r="P2811" s="2" t="str">
        <f t="shared" si="129"/>
        <v/>
      </c>
      <c r="Q2811" s="2" t="str">
        <f t="shared" si="130"/>
        <v/>
      </c>
      <c r="R2811" s="2" t="str">
        <f t="shared" si="131"/>
        <v/>
      </c>
      <c r="S2811" s="2" t="str">
        <f>IFERROR(IF($F2811="","",INDEX(リスト!$C:$C,MATCH($F2811,リスト!$B:$B,0))),"")</f>
        <v/>
      </c>
      <c r="T2811" s="2" t="str">
        <f>IFERROR(IF($K2811="","",INDEX(リスト!$F:$F,MATCH($K2811,リスト!$E:$E,0))),"")</f>
        <v/>
      </c>
      <c r="U2811" s="2" t="str">
        <f>IF($B2811="","",RIGHT($G2811*1000+200+COUNTIF($G$2:$G2811,$G2811),9))</f>
        <v/>
      </c>
      <c r="V2811" s="2" t="str">
        <f>IF(OR($B2811="",設定!$I$15="",設定!$I$15="独立"),"",IF($M2811="","　－　",IF($L2811="",IF(設定!$I$15="所・名","　－　・"&amp;$M2811,IF(設定!$I$15="所/名","　－　 / "&amp;$M2811,IF(設定!$I$15="(所)名","(　－　) "&amp;$M2811,IF(設定!$I$15="名・所",$M2811&amp;"・　－　",IF(設定!$I$15="名/所",$M2811&amp;" / 　－　",IF(設定!$I$15="名(所)",$M2811&amp;"(　－　)")))))),IF(設定!$I$15="所・名",INDEX(リスト!$S$2:$S$48,MATCH($L2811,リスト!$R$2:$R$48,0))&amp;"・"&amp;$M2811,IF(設定!$I$15="所/名",INDEX(リスト!$S$2:$S$48,MATCH($L2811,リスト!$R$2:$R$48,0))&amp;" / "&amp;$M2811,IF(設定!$I$15="(所)名","("&amp;INDEX(リスト!$S$2:$S$48,MATCH($L2811,リスト!$R$2:$R$48,0))&amp;") "&amp;$M2811,IF(設定!$I$15="名・所",$M2811&amp;"・"&amp;INDEX(リスト!$S$2:$S$48,MATCH($L2811,リスト!$R$2:$R$48,0)),IF(設定!$I$15="名/所",$M2811&amp;" / "&amp;INDEX(リスト!$S$2:$S$48,MATCH($L2811,リスト!$R$2:$R$48,0)),IF(設定!$I$15="名(所)",$M2811&amp;" ("&amp;INDEX(リスト!$S$2:$S$48,MATCH($L2811,リスト!$R$2:$R$48,0))&amp;")")))))))))</f>
        <v/>
      </c>
    </row>
    <row r="2812" spans="15:22" x14ac:dyDescent="0.4">
      <c r="O2812" s="2" t="str">
        <f>IFERROR(IF($B2812="","",INDEX(所属情報!$E:$E,MATCH($A2812,所属情報!$A:$A,0))),"")</f>
        <v/>
      </c>
      <c r="P2812" s="2" t="str">
        <f t="shared" si="129"/>
        <v/>
      </c>
      <c r="Q2812" s="2" t="str">
        <f t="shared" si="130"/>
        <v/>
      </c>
      <c r="R2812" s="2" t="str">
        <f t="shared" si="131"/>
        <v/>
      </c>
      <c r="S2812" s="2" t="str">
        <f>IFERROR(IF($F2812="","",INDEX(リスト!$C:$C,MATCH($F2812,リスト!$B:$B,0))),"")</f>
        <v/>
      </c>
      <c r="T2812" s="2" t="str">
        <f>IFERROR(IF($K2812="","",INDEX(リスト!$F:$F,MATCH($K2812,リスト!$E:$E,0))),"")</f>
        <v/>
      </c>
      <c r="U2812" s="2" t="str">
        <f>IF($B2812="","",RIGHT($G2812*1000+200+COUNTIF($G$2:$G2812,$G2812),9))</f>
        <v/>
      </c>
      <c r="V2812" s="2" t="str">
        <f>IF(OR($B2812="",設定!$I$15="",設定!$I$15="独立"),"",IF($M2812="","　－　",IF($L2812="",IF(設定!$I$15="所・名","　－　・"&amp;$M2812,IF(設定!$I$15="所/名","　－　 / "&amp;$M2812,IF(設定!$I$15="(所)名","(　－　) "&amp;$M2812,IF(設定!$I$15="名・所",$M2812&amp;"・　－　",IF(設定!$I$15="名/所",$M2812&amp;" / 　－　",IF(設定!$I$15="名(所)",$M2812&amp;"(　－　)")))))),IF(設定!$I$15="所・名",INDEX(リスト!$S$2:$S$48,MATCH($L2812,リスト!$R$2:$R$48,0))&amp;"・"&amp;$M2812,IF(設定!$I$15="所/名",INDEX(リスト!$S$2:$S$48,MATCH($L2812,リスト!$R$2:$R$48,0))&amp;" / "&amp;$M2812,IF(設定!$I$15="(所)名","("&amp;INDEX(リスト!$S$2:$S$48,MATCH($L2812,リスト!$R$2:$R$48,0))&amp;") "&amp;$M2812,IF(設定!$I$15="名・所",$M2812&amp;"・"&amp;INDEX(リスト!$S$2:$S$48,MATCH($L2812,リスト!$R$2:$R$48,0)),IF(設定!$I$15="名/所",$M2812&amp;" / "&amp;INDEX(リスト!$S$2:$S$48,MATCH($L2812,リスト!$R$2:$R$48,0)),IF(設定!$I$15="名(所)",$M2812&amp;" ("&amp;INDEX(リスト!$S$2:$S$48,MATCH($L2812,リスト!$R$2:$R$48,0))&amp;")")))))))))</f>
        <v/>
      </c>
    </row>
    <row r="2813" spans="15:22" x14ac:dyDescent="0.4">
      <c r="O2813" s="2" t="str">
        <f>IFERROR(IF($B2813="","",INDEX(所属情報!$E:$E,MATCH($A2813,所属情報!$A:$A,0))),"")</f>
        <v/>
      </c>
      <c r="P2813" s="2" t="str">
        <f t="shared" si="129"/>
        <v/>
      </c>
      <c r="Q2813" s="2" t="str">
        <f t="shared" si="130"/>
        <v/>
      </c>
      <c r="R2813" s="2" t="str">
        <f t="shared" si="131"/>
        <v/>
      </c>
      <c r="S2813" s="2" t="str">
        <f>IFERROR(IF($F2813="","",INDEX(リスト!$C:$C,MATCH($F2813,リスト!$B:$B,0))),"")</f>
        <v/>
      </c>
      <c r="T2813" s="2" t="str">
        <f>IFERROR(IF($K2813="","",INDEX(リスト!$F:$F,MATCH($K2813,リスト!$E:$E,0))),"")</f>
        <v/>
      </c>
      <c r="U2813" s="2" t="str">
        <f>IF($B2813="","",RIGHT($G2813*1000+200+COUNTIF($G$2:$G2813,$G2813),9))</f>
        <v/>
      </c>
      <c r="V2813" s="2" t="str">
        <f>IF(OR($B2813="",設定!$I$15="",設定!$I$15="独立"),"",IF($M2813="","　－　",IF($L2813="",IF(設定!$I$15="所・名","　－　・"&amp;$M2813,IF(設定!$I$15="所/名","　－　 / "&amp;$M2813,IF(設定!$I$15="(所)名","(　－　) "&amp;$M2813,IF(設定!$I$15="名・所",$M2813&amp;"・　－　",IF(設定!$I$15="名/所",$M2813&amp;" / 　－　",IF(設定!$I$15="名(所)",$M2813&amp;"(　－　)")))))),IF(設定!$I$15="所・名",INDEX(リスト!$S$2:$S$48,MATCH($L2813,リスト!$R$2:$R$48,0))&amp;"・"&amp;$M2813,IF(設定!$I$15="所/名",INDEX(リスト!$S$2:$S$48,MATCH($L2813,リスト!$R$2:$R$48,0))&amp;" / "&amp;$M2813,IF(設定!$I$15="(所)名","("&amp;INDEX(リスト!$S$2:$S$48,MATCH($L2813,リスト!$R$2:$R$48,0))&amp;") "&amp;$M2813,IF(設定!$I$15="名・所",$M2813&amp;"・"&amp;INDEX(リスト!$S$2:$S$48,MATCH($L2813,リスト!$R$2:$R$48,0)),IF(設定!$I$15="名/所",$M2813&amp;" / "&amp;INDEX(リスト!$S$2:$S$48,MATCH($L2813,リスト!$R$2:$R$48,0)),IF(設定!$I$15="名(所)",$M2813&amp;" ("&amp;INDEX(リスト!$S$2:$S$48,MATCH($L2813,リスト!$R$2:$R$48,0))&amp;")")))))))))</f>
        <v/>
      </c>
    </row>
    <row r="2814" spans="15:22" x14ac:dyDescent="0.4">
      <c r="O2814" s="2" t="str">
        <f>IFERROR(IF($B2814="","",INDEX(所属情報!$E:$E,MATCH($A2814,所属情報!$A:$A,0))),"")</f>
        <v/>
      </c>
      <c r="P2814" s="2" t="str">
        <f t="shared" si="129"/>
        <v/>
      </c>
      <c r="Q2814" s="2" t="str">
        <f t="shared" si="130"/>
        <v/>
      </c>
      <c r="R2814" s="2" t="str">
        <f t="shared" si="131"/>
        <v/>
      </c>
      <c r="S2814" s="2" t="str">
        <f>IFERROR(IF($F2814="","",INDEX(リスト!$C:$C,MATCH($F2814,リスト!$B:$B,0))),"")</f>
        <v/>
      </c>
      <c r="T2814" s="2" t="str">
        <f>IFERROR(IF($K2814="","",INDEX(リスト!$F:$F,MATCH($K2814,リスト!$E:$E,0))),"")</f>
        <v/>
      </c>
      <c r="U2814" s="2" t="str">
        <f>IF($B2814="","",RIGHT($G2814*1000+200+COUNTIF($G$2:$G2814,$G2814),9))</f>
        <v/>
      </c>
      <c r="V2814" s="2" t="str">
        <f>IF(OR($B2814="",設定!$I$15="",設定!$I$15="独立"),"",IF($M2814="","　－　",IF($L2814="",IF(設定!$I$15="所・名","　－　・"&amp;$M2814,IF(設定!$I$15="所/名","　－　 / "&amp;$M2814,IF(設定!$I$15="(所)名","(　－　) "&amp;$M2814,IF(設定!$I$15="名・所",$M2814&amp;"・　－　",IF(設定!$I$15="名/所",$M2814&amp;" / 　－　",IF(設定!$I$15="名(所)",$M2814&amp;"(　－　)")))))),IF(設定!$I$15="所・名",INDEX(リスト!$S$2:$S$48,MATCH($L2814,リスト!$R$2:$R$48,0))&amp;"・"&amp;$M2814,IF(設定!$I$15="所/名",INDEX(リスト!$S$2:$S$48,MATCH($L2814,リスト!$R$2:$R$48,0))&amp;" / "&amp;$M2814,IF(設定!$I$15="(所)名","("&amp;INDEX(リスト!$S$2:$S$48,MATCH($L2814,リスト!$R$2:$R$48,0))&amp;") "&amp;$M2814,IF(設定!$I$15="名・所",$M2814&amp;"・"&amp;INDEX(リスト!$S$2:$S$48,MATCH($L2814,リスト!$R$2:$R$48,0)),IF(設定!$I$15="名/所",$M2814&amp;" / "&amp;INDEX(リスト!$S$2:$S$48,MATCH($L2814,リスト!$R$2:$R$48,0)),IF(設定!$I$15="名(所)",$M2814&amp;" ("&amp;INDEX(リスト!$S$2:$S$48,MATCH($L2814,リスト!$R$2:$R$48,0))&amp;")")))))))))</f>
        <v/>
      </c>
    </row>
    <row r="2815" spans="15:22" x14ac:dyDescent="0.4">
      <c r="O2815" s="2" t="str">
        <f>IFERROR(IF($B2815="","",INDEX(所属情報!$E:$E,MATCH($A2815,所属情報!$A:$A,0))),"")</f>
        <v/>
      </c>
      <c r="P2815" s="2" t="str">
        <f t="shared" si="129"/>
        <v/>
      </c>
      <c r="Q2815" s="2" t="str">
        <f t="shared" si="130"/>
        <v/>
      </c>
      <c r="R2815" s="2" t="str">
        <f t="shared" si="131"/>
        <v/>
      </c>
      <c r="S2815" s="2" t="str">
        <f>IFERROR(IF($F2815="","",INDEX(リスト!$C:$C,MATCH($F2815,リスト!$B:$B,0))),"")</f>
        <v/>
      </c>
      <c r="T2815" s="2" t="str">
        <f>IFERROR(IF($K2815="","",INDEX(リスト!$F:$F,MATCH($K2815,リスト!$E:$E,0))),"")</f>
        <v/>
      </c>
      <c r="U2815" s="2" t="str">
        <f>IF($B2815="","",RIGHT($G2815*1000+200+COUNTIF($G$2:$G2815,$G2815),9))</f>
        <v/>
      </c>
      <c r="V2815" s="2" t="str">
        <f>IF(OR($B2815="",設定!$I$15="",設定!$I$15="独立"),"",IF($M2815="","　－　",IF($L2815="",IF(設定!$I$15="所・名","　－　・"&amp;$M2815,IF(設定!$I$15="所/名","　－　 / "&amp;$M2815,IF(設定!$I$15="(所)名","(　－　) "&amp;$M2815,IF(設定!$I$15="名・所",$M2815&amp;"・　－　",IF(設定!$I$15="名/所",$M2815&amp;" / 　－　",IF(設定!$I$15="名(所)",$M2815&amp;"(　－　)")))))),IF(設定!$I$15="所・名",INDEX(リスト!$S$2:$S$48,MATCH($L2815,リスト!$R$2:$R$48,0))&amp;"・"&amp;$M2815,IF(設定!$I$15="所/名",INDEX(リスト!$S$2:$S$48,MATCH($L2815,リスト!$R$2:$R$48,0))&amp;" / "&amp;$M2815,IF(設定!$I$15="(所)名","("&amp;INDEX(リスト!$S$2:$S$48,MATCH($L2815,リスト!$R$2:$R$48,0))&amp;") "&amp;$M2815,IF(設定!$I$15="名・所",$M2815&amp;"・"&amp;INDEX(リスト!$S$2:$S$48,MATCH($L2815,リスト!$R$2:$R$48,0)),IF(設定!$I$15="名/所",$M2815&amp;" / "&amp;INDEX(リスト!$S$2:$S$48,MATCH($L2815,リスト!$R$2:$R$48,0)),IF(設定!$I$15="名(所)",$M2815&amp;" ("&amp;INDEX(リスト!$S$2:$S$48,MATCH($L2815,リスト!$R$2:$R$48,0))&amp;")")))))))))</f>
        <v/>
      </c>
    </row>
    <row r="2816" spans="15:22" x14ac:dyDescent="0.4">
      <c r="O2816" s="2" t="str">
        <f>IFERROR(IF($B2816="","",INDEX(所属情報!$E:$E,MATCH($A2816,所属情報!$A:$A,0))),"")</f>
        <v/>
      </c>
      <c r="P2816" s="2" t="str">
        <f t="shared" si="129"/>
        <v/>
      </c>
      <c r="Q2816" s="2" t="str">
        <f t="shared" si="130"/>
        <v/>
      </c>
      <c r="R2816" s="2" t="str">
        <f t="shared" si="131"/>
        <v/>
      </c>
      <c r="S2816" s="2" t="str">
        <f>IFERROR(IF($F2816="","",INDEX(リスト!$C:$C,MATCH($F2816,リスト!$B:$B,0))),"")</f>
        <v/>
      </c>
      <c r="T2816" s="2" t="str">
        <f>IFERROR(IF($K2816="","",INDEX(リスト!$F:$F,MATCH($K2816,リスト!$E:$E,0))),"")</f>
        <v/>
      </c>
      <c r="U2816" s="2" t="str">
        <f>IF($B2816="","",RIGHT($G2816*1000+200+COUNTIF($G$2:$G2816,$G2816),9))</f>
        <v/>
      </c>
      <c r="V2816" s="2" t="str">
        <f>IF(OR($B2816="",設定!$I$15="",設定!$I$15="独立"),"",IF($M2816="","　－　",IF($L2816="",IF(設定!$I$15="所・名","　－　・"&amp;$M2816,IF(設定!$I$15="所/名","　－　 / "&amp;$M2816,IF(設定!$I$15="(所)名","(　－　) "&amp;$M2816,IF(設定!$I$15="名・所",$M2816&amp;"・　－　",IF(設定!$I$15="名/所",$M2816&amp;" / 　－　",IF(設定!$I$15="名(所)",$M2816&amp;"(　－　)")))))),IF(設定!$I$15="所・名",INDEX(リスト!$S$2:$S$48,MATCH($L2816,リスト!$R$2:$R$48,0))&amp;"・"&amp;$M2816,IF(設定!$I$15="所/名",INDEX(リスト!$S$2:$S$48,MATCH($L2816,リスト!$R$2:$R$48,0))&amp;" / "&amp;$M2816,IF(設定!$I$15="(所)名","("&amp;INDEX(リスト!$S$2:$S$48,MATCH($L2816,リスト!$R$2:$R$48,0))&amp;") "&amp;$M2816,IF(設定!$I$15="名・所",$M2816&amp;"・"&amp;INDEX(リスト!$S$2:$S$48,MATCH($L2816,リスト!$R$2:$R$48,0)),IF(設定!$I$15="名/所",$M2816&amp;" / "&amp;INDEX(リスト!$S$2:$S$48,MATCH($L2816,リスト!$R$2:$R$48,0)),IF(設定!$I$15="名(所)",$M2816&amp;" ("&amp;INDEX(リスト!$S$2:$S$48,MATCH($L2816,リスト!$R$2:$R$48,0))&amp;")")))))))))</f>
        <v/>
      </c>
    </row>
    <row r="2817" spans="15:22" x14ac:dyDescent="0.4">
      <c r="O2817" s="2" t="str">
        <f>IFERROR(IF($B2817="","",INDEX(所属情報!$E:$E,MATCH($A2817,所属情報!$A:$A,0))),"")</f>
        <v/>
      </c>
      <c r="P2817" s="2" t="str">
        <f t="shared" si="129"/>
        <v/>
      </c>
      <c r="Q2817" s="2" t="str">
        <f t="shared" si="130"/>
        <v/>
      </c>
      <c r="R2817" s="2" t="str">
        <f t="shared" si="131"/>
        <v/>
      </c>
      <c r="S2817" s="2" t="str">
        <f>IFERROR(IF($F2817="","",INDEX(リスト!$C:$C,MATCH($F2817,リスト!$B:$B,0))),"")</f>
        <v/>
      </c>
      <c r="T2817" s="2" t="str">
        <f>IFERROR(IF($K2817="","",INDEX(リスト!$F:$F,MATCH($K2817,リスト!$E:$E,0))),"")</f>
        <v/>
      </c>
      <c r="U2817" s="2" t="str">
        <f>IF($B2817="","",RIGHT($G2817*1000+200+COUNTIF($G$2:$G2817,$G2817),9))</f>
        <v/>
      </c>
      <c r="V2817" s="2" t="str">
        <f>IF(OR($B2817="",設定!$I$15="",設定!$I$15="独立"),"",IF($M2817="","　－　",IF($L2817="",IF(設定!$I$15="所・名","　－　・"&amp;$M2817,IF(設定!$I$15="所/名","　－　 / "&amp;$M2817,IF(設定!$I$15="(所)名","(　－　) "&amp;$M2817,IF(設定!$I$15="名・所",$M2817&amp;"・　－　",IF(設定!$I$15="名/所",$M2817&amp;" / 　－　",IF(設定!$I$15="名(所)",$M2817&amp;"(　－　)")))))),IF(設定!$I$15="所・名",INDEX(リスト!$S$2:$S$48,MATCH($L2817,リスト!$R$2:$R$48,0))&amp;"・"&amp;$M2817,IF(設定!$I$15="所/名",INDEX(リスト!$S$2:$S$48,MATCH($L2817,リスト!$R$2:$R$48,0))&amp;" / "&amp;$M2817,IF(設定!$I$15="(所)名","("&amp;INDEX(リスト!$S$2:$S$48,MATCH($L2817,リスト!$R$2:$R$48,0))&amp;") "&amp;$M2817,IF(設定!$I$15="名・所",$M2817&amp;"・"&amp;INDEX(リスト!$S$2:$S$48,MATCH($L2817,リスト!$R$2:$R$48,0)),IF(設定!$I$15="名/所",$M2817&amp;" / "&amp;INDEX(リスト!$S$2:$S$48,MATCH($L2817,リスト!$R$2:$R$48,0)),IF(設定!$I$15="名(所)",$M2817&amp;" ("&amp;INDEX(リスト!$S$2:$S$48,MATCH($L2817,リスト!$R$2:$R$48,0))&amp;")")))))))))</f>
        <v/>
      </c>
    </row>
    <row r="2818" spans="15:22" x14ac:dyDescent="0.4">
      <c r="O2818" s="2" t="str">
        <f>IFERROR(IF($B2818="","",INDEX(所属情報!$E:$E,MATCH($A2818,所属情報!$A:$A,0))),"")</f>
        <v/>
      </c>
      <c r="P2818" s="2" t="str">
        <f t="shared" si="129"/>
        <v/>
      </c>
      <c r="Q2818" s="2" t="str">
        <f t="shared" si="130"/>
        <v/>
      </c>
      <c r="R2818" s="2" t="str">
        <f t="shared" si="131"/>
        <v/>
      </c>
      <c r="S2818" s="2" t="str">
        <f>IFERROR(IF($F2818="","",INDEX(リスト!$C:$C,MATCH($F2818,リスト!$B:$B,0))),"")</f>
        <v/>
      </c>
      <c r="T2818" s="2" t="str">
        <f>IFERROR(IF($K2818="","",INDEX(リスト!$F:$F,MATCH($K2818,リスト!$E:$E,0))),"")</f>
        <v/>
      </c>
      <c r="U2818" s="2" t="str">
        <f>IF($B2818="","",RIGHT($G2818*1000+200+COUNTIF($G$2:$G2818,$G2818),9))</f>
        <v/>
      </c>
      <c r="V2818" s="2" t="str">
        <f>IF(OR($B2818="",設定!$I$15="",設定!$I$15="独立"),"",IF($M2818="","　－　",IF($L2818="",IF(設定!$I$15="所・名","　－　・"&amp;$M2818,IF(設定!$I$15="所/名","　－　 / "&amp;$M2818,IF(設定!$I$15="(所)名","(　－　) "&amp;$M2818,IF(設定!$I$15="名・所",$M2818&amp;"・　－　",IF(設定!$I$15="名/所",$M2818&amp;" / 　－　",IF(設定!$I$15="名(所)",$M2818&amp;"(　－　)")))))),IF(設定!$I$15="所・名",INDEX(リスト!$S$2:$S$48,MATCH($L2818,リスト!$R$2:$R$48,0))&amp;"・"&amp;$M2818,IF(設定!$I$15="所/名",INDEX(リスト!$S$2:$S$48,MATCH($L2818,リスト!$R$2:$R$48,0))&amp;" / "&amp;$M2818,IF(設定!$I$15="(所)名","("&amp;INDEX(リスト!$S$2:$S$48,MATCH($L2818,リスト!$R$2:$R$48,0))&amp;") "&amp;$M2818,IF(設定!$I$15="名・所",$M2818&amp;"・"&amp;INDEX(リスト!$S$2:$S$48,MATCH($L2818,リスト!$R$2:$R$48,0)),IF(設定!$I$15="名/所",$M2818&amp;" / "&amp;INDEX(リスト!$S$2:$S$48,MATCH($L2818,リスト!$R$2:$R$48,0)),IF(設定!$I$15="名(所)",$M2818&amp;" ("&amp;INDEX(リスト!$S$2:$S$48,MATCH($L2818,リスト!$R$2:$R$48,0))&amp;")")))))))))</f>
        <v/>
      </c>
    </row>
    <row r="2819" spans="15:22" x14ac:dyDescent="0.4">
      <c r="O2819" s="2" t="str">
        <f>IFERROR(IF($B2819="","",INDEX(所属情報!$E:$E,MATCH($A2819,所属情報!$A:$A,0))),"")</f>
        <v/>
      </c>
      <c r="P2819" s="2" t="str">
        <f t="shared" ref="P2819:P2882" si="132">IF($C2819="","",IF($E2819="",$C2819,$C2819&amp;" ("&amp;$E2819&amp;")"))</f>
        <v/>
      </c>
      <c r="Q2819" s="2" t="str">
        <f t="shared" ref="Q2819:Q2882" si="133">IF($D2819="","",ASC($D2819))</f>
        <v/>
      </c>
      <c r="R2819" s="2" t="str">
        <f t="shared" ref="R2819:R2882" si="134">IF($I2819="","",UPPER($I2819)&amp;" "&amp;UPPER(LEFT($J2819,1))&amp;LOWER(RIGHT($J2819,LEN($J2819)-1))&amp;" ("&amp;MID($G2819,3,2)&amp;")")</f>
        <v/>
      </c>
      <c r="S2819" s="2" t="str">
        <f>IFERROR(IF($F2819="","",INDEX(リスト!$C:$C,MATCH($F2819,リスト!$B:$B,0))),"")</f>
        <v/>
      </c>
      <c r="T2819" s="2" t="str">
        <f>IFERROR(IF($K2819="","",INDEX(リスト!$F:$F,MATCH($K2819,リスト!$E:$E,0))),"")</f>
        <v/>
      </c>
      <c r="U2819" s="2" t="str">
        <f>IF($B2819="","",RIGHT($G2819*1000+200+COUNTIF($G$2:$G2819,$G2819),9))</f>
        <v/>
      </c>
      <c r="V2819" s="2" t="str">
        <f>IF(OR($B2819="",設定!$I$15="",設定!$I$15="独立"),"",IF($M2819="","　－　",IF($L2819="",IF(設定!$I$15="所・名","　－　・"&amp;$M2819,IF(設定!$I$15="所/名","　－　 / "&amp;$M2819,IF(設定!$I$15="(所)名","(　－　) "&amp;$M2819,IF(設定!$I$15="名・所",$M2819&amp;"・　－　",IF(設定!$I$15="名/所",$M2819&amp;" / 　－　",IF(設定!$I$15="名(所)",$M2819&amp;"(　－　)")))))),IF(設定!$I$15="所・名",INDEX(リスト!$S$2:$S$48,MATCH($L2819,リスト!$R$2:$R$48,0))&amp;"・"&amp;$M2819,IF(設定!$I$15="所/名",INDEX(リスト!$S$2:$S$48,MATCH($L2819,リスト!$R$2:$R$48,0))&amp;" / "&amp;$M2819,IF(設定!$I$15="(所)名","("&amp;INDEX(リスト!$S$2:$S$48,MATCH($L2819,リスト!$R$2:$R$48,0))&amp;") "&amp;$M2819,IF(設定!$I$15="名・所",$M2819&amp;"・"&amp;INDEX(リスト!$S$2:$S$48,MATCH($L2819,リスト!$R$2:$R$48,0)),IF(設定!$I$15="名/所",$M2819&amp;" / "&amp;INDEX(リスト!$S$2:$S$48,MATCH($L2819,リスト!$R$2:$R$48,0)),IF(設定!$I$15="名(所)",$M2819&amp;" ("&amp;INDEX(リスト!$S$2:$S$48,MATCH($L2819,リスト!$R$2:$R$48,0))&amp;")")))))))))</f>
        <v/>
      </c>
    </row>
    <row r="2820" spans="15:22" x14ac:dyDescent="0.4">
      <c r="O2820" s="2" t="str">
        <f>IFERROR(IF($B2820="","",INDEX(所属情報!$E:$E,MATCH($A2820,所属情報!$A:$A,0))),"")</f>
        <v/>
      </c>
      <c r="P2820" s="2" t="str">
        <f t="shared" si="132"/>
        <v/>
      </c>
      <c r="Q2820" s="2" t="str">
        <f t="shared" si="133"/>
        <v/>
      </c>
      <c r="R2820" s="2" t="str">
        <f t="shared" si="134"/>
        <v/>
      </c>
      <c r="S2820" s="2" t="str">
        <f>IFERROR(IF($F2820="","",INDEX(リスト!$C:$C,MATCH($F2820,リスト!$B:$B,0))),"")</f>
        <v/>
      </c>
      <c r="T2820" s="2" t="str">
        <f>IFERROR(IF($K2820="","",INDEX(リスト!$F:$F,MATCH($K2820,リスト!$E:$E,0))),"")</f>
        <v/>
      </c>
      <c r="U2820" s="2" t="str">
        <f>IF($B2820="","",RIGHT($G2820*1000+200+COUNTIF($G$2:$G2820,$G2820),9))</f>
        <v/>
      </c>
      <c r="V2820" s="2" t="str">
        <f>IF(OR($B2820="",設定!$I$15="",設定!$I$15="独立"),"",IF($M2820="","　－　",IF($L2820="",IF(設定!$I$15="所・名","　－　・"&amp;$M2820,IF(設定!$I$15="所/名","　－　 / "&amp;$M2820,IF(設定!$I$15="(所)名","(　－　) "&amp;$M2820,IF(設定!$I$15="名・所",$M2820&amp;"・　－　",IF(設定!$I$15="名/所",$M2820&amp;" / 　－　",IF(設定!$I$15="名(所)",$M2820&amp;"(　－　)")))))),IF(設定!$I$15="所・名",INDEX(リスト!$S$2:$S$48,MATCH($L2820,リスト!$R$2:$R$48,0))&amp;"・"&amp;$M2820,IF(設定!$I$15="所/名",INDEX(リスト!$S$2:$S$48,MATCH($L2820,リスト!$R$2:$R$48,0))&amp;" / "&amp;$M2820,IF(設定!$I$15="(所)名","("&amp;INDEX(リスト!$S$2:$S$48,MATCH($L2820,リスト!$R$2:$R$48,0))&amp;") "&amp;$M2820,IF(設定!$I$15="名・所",$M2820&amp;"・"&amp;INDEX(リスト!$S$2:$S$48,MATCH($L2820,リスト!$R$2:$R$48,0)),IF(設定!$I$15="名/所",$M2820&amp;" / "&amp;INDEX(リスト!$S$2:$S$48,MATCH($L2820,リスト!$R$2:$R$48,0)),IF(設定!$I$15="名(所)",$M2820&amp;" ("&amp;INDEX(リスト!$S$2:$S$48,MATCH($L2820,リスト!$R$2:$R$48,0))&amp;")")))))))))</f>
        <v/>
      </c>
    </row>
    <row r="2821" spans="15:22" x14ac:dyDescent="0.4">
      <c r="O2821" s="2" t="str">
        <f>IFERROR(IF($B2821="","",INDEX(所属情報!$E:$E,MATCH($A2821,所属情報!$A:$A,0))),"")</f>
        <v/>
      </c>
      <c r="P2821" s="2" t="str">
        <f t="shared" si="132"/>
        <v/>
      </c>
      <c r="Q2821" s="2" t="str">
        <f t="shared" si="133"/>
        <v/>
      </c>
      <c r="R2821" s="2" t="str">
        <f t="shared" si="134"/>
        <v/>
      </c>
      <c r="S2821" s="2" t="str">
        <f>IFERROR(IF($F2821="","",INDEX(リスト!$C:$C,MATCH($F2821,リスト!$B:$B,0))),"")</f>
        <v/>
      </c>
      <c r="T2821" s="2" t="str">
        <f>IFERROR(IF($K2821="","",INDEX(リスト!$F:$F,MATCH($K2821,リスト!$E:$E,0))),"")</f>
        <v/>
      </c>
      <c r="U2821" s="2" t="str">
        <f>IF($B2821="","",RIGHT($G2821*1000+200+COUNTIF($G$2:$G2821,$G2821),9))</f>
        <v/>
      </c>
      <c r="V2821" s="2" t="str">
        <f>IF(OR($B2821="",設定!$I$15="",設定!$I$15="独立"),"",IF($M2821="","　－　",IF($L2821="",IF(設定!$I$15="所・名","　－　・"&amp;$M2821,IF(設定!$I$15="所/名","　－　 / "&amp;$M2821,IF(設定!$I$15="(所)名","(　－　) "&amp;$M2821,IF(設定!$I$15="名・所",$M2821&amp;"・　－　",IF(設定!$I$15="名/所",$M2821&amp;" / 　－　",IF(設定!$I$15="名(所)",$M2821&amp;"(　－　)")))))),IF(設定!$I$15="所・名",INDEX(リスト!$S$2:$S$48,MATCH($L2821,リスト!$R$2:$R$48,0))&amp;"・"&amp;$M2821,IF(設定!$I$15="所/名",INDEX(リスト!$S$2:$S$48,MATCH($L2821,リスト!$R$2:$R$48,0))&amp;" / "&amp;$M2821,IF(設定!$I$15="(所)名","("&amp;INDEX(リスト!$S$2:$S$48,MATCH($L2821,リスト!$R$2:$R$48,0))&amp;") "&amp;$M2821,IF(設定!$I$15="名・所",$M2821&amp;"・"&amp;INDEX(リスト!$S$2:$S$48,MATCH($L2821,リスト!$R$2:$R$48,0)),IF(設定!$I$15="名/所",$M2821&amp;" / "&amp;INDEX(リスト!$S$2:$S$48,MATCH($L2821,リスト!$R$2:$R$48,0)),IF(設定!$I$15="名(所)",$M2821&amp;" ("&amp;INDEX(リスト!$S$2:$S$48,MATCH($L2821,リスト!$R$2:$R$48,0))&amp;")")))))))))</f>
        <v/>
      </c>
    </row>
    <row r="2822" spans="15:22" x14ac:dyDescent="0.4">
      <c r="O2822" s="2" t="str">
        <f>IFERROR(IF($B2822="","",INDEX(所属情報!$E:$E,MATCH($A2822,所属情報!$A:$A,0))),"")</f>
        <v/>
      </c>
      <c r="P2822" s="2" t="str">
        <f t="shared" si="132"/>
        <v/>
      </c>
      <c r="Q2822" s="2" t="str">
        <f t="shared" si="133"/>
        <v/>
      </c>
      <c r="R2822" s="2" t="str">
        <f t="shared" si="134"/>
        <v/>
      </c>
      <c r="S2822" s="2" t="str">
        <f>IFERROR(IF($F2822="","",INDEX(リスト!$C:$C,MATCH($F2822,リスト!$B:$B,0))),"")</f>
        <v/>
      </c>
      <c r="T2822" s="2" t="str">
        <f>IFERROR(IF($K2822="","",INDEX(リスト!$F:$F,MATCH($K2822,リスト!$E:$E,0))),"")</f>
        <v/>
      </c>
      <c r="U2822" s="2" t="str">
        <f>IF($B2822="","",RIGHT($G2822*1000+200+COUNTIF($G$2:$G2822,$G2822),9))</f>
        <v/>
      </c>
      <c r="V2822" s="2" t="str">
        <f>IF(OR($B2822="",設定!$I$15="",設定!$I$15="独立"),"",IF($M2822="","　－　",IF($L2822="",IF(設定!$I$15="所・名","　－　・"&amp;$M2822,IF(設定!$I$15="所/名","　－　 / "&amp;$M2822,IF(設定!$I$15="(所)名","(　－　) "&amp;$M2822,IF(設定!$I$15="名・所",$M2822&amp;"・　－　",IF(設定!$I$15="名/所",$M2822&amp;" / 　－　",IF(設定!$I$15="名(所)",$M2822&amp;"(　－　)")))))),IF(設定!$I$15="所・名",INDEX(リスト!$S$2:$S$48,MATCH($L2822,リスト!$R$2:$R$48,0))&amp;"・"&amp;$M2822,IF(設定!$I$15="所/名",INDEX(リスト!$S$2:$S$48,MATCH($L2822,リスト!$R$2:$R$48,0))&amp;" / "&amp;$M2822,IF(設定!$I$15="(所)名","("&amp;INDEX(リスト!$S$2:$S$48,MATCH($L2822,リスト!$R$2:$R$48,0))&amp;") "&amp;$M2822,IF(設定!$I$15="名・所",$M2822&amp;"・"&amp;INDEX(リスト!$S$2:$S$48,MATCH($L2822,リスト!$R$2:$R$48,0)),IF(設定!$I$15="名/所",$M2822&amp;" / "&amp;INDEX(リスト!$S$2:$S$48,MATCH($L2822,リスト!$R$2:$R$48,0)),IF(設定!$I$15="名(所)",$M2822&amp;" ("&amp;INDEX(リスト!$S$2:$S$48,MATCH($L2822,リスト!$R$2:$R$48,0))&amp;")")))))))))</f>
        <v/>
      </c>
    </row>
    <row r="2823" spans="15:22" x14ac:dyDescent="0.4">
      <c r="O2823" s="2" t="str">
        <f>IFERROR(IF($B2823="","",INDEX(所属情報!$E:$E,MATCH($A2823,所属情報!$A:$A,0))),"")</f>
        <v/>
      </c>
      <c r="P2823" s="2" t="str">
        <f t="shared" si="132"/>
        <v/>
      </c>
      <c r="Q2823" s="2" t="str">
        <f t="shared" si="133"/>
        <v/>
      </c>
      <c r="R2823" s="2" t="str">
        <f t="shared" si="134"/>
        <v/>
      </c>
      <c r="S2823" s="2" t="str">
        <f>IFERROR(IF($F2823="","",INDEX(リスト!$C:$C,MATCH($F2823,リスト!$B:$B,0))),"")</f>
        <v/>
      </c>
      <c r="T2823" s="2" t="str">
        <f>IFERROR(IF($K2823="","",INDEX(リスト!$F:$F,MATCH($K2823,リスト!$E:$E,0))),"")</f>
        <v/>
      </c>
      <c r="U2823" s="2" t="str">
        <f>IF($B2823="","",RIGHT($G2823*1000+200+COUNTIF($G$2:$G2823,$G2823),9))</f>
        <v/>
      </c>
      <c r="V2823" s="2" t="str">
        <f>IF(OR($B2823="",設定!$I$15="",設定!$I$15="独立"),"",IF($M2823="","　－　",IF($L2823="",IF(設定!$I$15="所・名","　－　・"&amp;$M2823,IF(設定!$I$15="所/名","　－　 / "&amp;$M2823,IF(設定!$I$15="(所)名","(　－　) "&amp;$M2823,IF(設定!$I$15="名・所",$M2823&amp;"・　－　",IF(設定!$I$15="名/所",$M2823&amp;" / 　－　",IF(設定!$I$15="名(所)",$M2823&amp;"(　－　)")))))),IF(設定!$I$15="所・名",INDEX(リスト!$S$2:$S$48,MATCH($L2823,リスト!$R$2:$R$48,0))&amp;"・"&amp;$M2823,IF(設定!$I$15="所/名",INDEX(リスト!$S$2:$S$48,MATCH($L2823,リスト!$R$2:$R$48,0))&amp;" / "&amp;$M2823,IF(設定!$I$15="(所)名","("&amp;INDEX(リスト!$S$2:$S$48,MATCH($L2823,リスト!$R$2:$R$48,0))&amp;") "&amp;$M2823,IF(設定!$I$15="名・所",$M2823&amp;"・"&amp;INDEX(リスト!$S$2:$S$48,MATCH($L2823,リスト!$R$2:$R$48,0)),IF(設定!$I$15="名/所",$M2823&amp;" / "&amp;INDEX(リスト!$S$2:$S$48,MATCH($L2823,リスト!$R$2:$R$48,0)),IF(設定!$I$15="名(所)",$M2823&amp;" ("&amp;INDEX(リスト!$S$2:$S$48,MATCH($L2823,リスト!$R$2:$R$48,0))&amp;")")))))))))</f>
        <v/>
      </c>
    </row>
    <row r="2824" spans="15:22" x14ac:dyDescent="0.4">
      <c r="O2824" s="2" t="str">
        <f>IFERROR(IF($B2824="","",INDEX(所属情報!$E:$E,MATCH($A2824,所属情報!$A:$A,0))),"")</f>
        <v/>
      </c>
      <c r="P2824" s="2" t="str">
        <f t="shared" si="132"/>
        <v/>
      </c>
      <c r="Q2824" s="2" t="str">
        <f t="shared" si="133"/>
        <v/>
      </c>
      <c r="R2824" s="2" t="str">
        <f t="shared" si="134"/>
        <v/>
      </c>
      <c r="S2824" s="2" t="str">
        <f>IFERROR(IF($F2824="","",INDEX(リスト!$C:$C,MATCH($F2824,リスト!$B:$B,0))),"")</f>
        <v/>
      </c>
      <c r="T2824" s="2" t="str">
        <f>IFERROR(IF($K2824="","",INDEX(リスト!$F:$F,MATCH($K2824,リスト!$E:$E,0))),"")</f>
        <v/>
      </c>
      <c r="U2824" s="2" t="str">
        <f>IF($B2824="","",RIGHT($G2824*1000+200+COUNTIF($G$2:$G2824,$G2824),9))</f>
        <v/>
      </c>
      <c r="V2824" s="2" t="str">
        <f>IF(OR($B2824="",設定!$I$15="",設定!$I$15="独立"),"",IF($M2824="","　－　",IF($L2824="",IF(設定!$I$15="所・名","　－　・"&amp;$M2824,IF(設定!$I$15="所/名","　－　 / "&amp;$M2824,IF(設定!$I$15="(所)名","(　－　) "&amp;$M2824,IF(設定!$I$15="名・所",$M2824&amp;"・　－　",IF(設定!$I$15="名/所",$M2824&amp;" / 　－　",IF(設定!$I$15="名(所)",$M2824&amp;"(　－　)")))))),IF(設定!$I$15="所・名",INDEX(リスト!$S$2:$S$48,MATCH($L2824,リスト!$R$2:$R$48,0))&amp;"・"&amp;$M2824,IF(設定!$I$15="所/名",INDEX(リスト!$S$2:$S$48,MATCH($L2824,リスト!$R$2:$R$48,0))&amp;" / "&amp;$M2824,IF(設定!$I$15="(所)名","("&amp;INDEX(リスト!$S$2:$S$48,MATCH($L2824,リスト!$R$2:$R$48,0))&amp;") "&amp;$M2824,IF(設定!$I$15="名・所",$M2824&amp;"・"&amp;INDEX(リスト!$S$2:$S$48,MATCH($L2824,リスト!$R$2:$R$48,0)),IF(設定!$I$15="名/所",$M2824&amp;" / "&amp;INDEX(リスト!$S$2:$S$48,MATCH($L2824,リスト!$R$2:$R$48,0)),IF(設定!$I$15="名(所)",$M2824&amp;" ("&amp;INDEX(リスト!$S$2:$S$48,MATCH($L2824,リスト!$R$2:$R$48,0))&amp;")")))))))))</f>
        <v/>
      </c>
    </row>
    <row r="2825" spans="15:22" x14ac:dyDescent="0.4">
      <c r="O2825" s="2" t="str">
        <f>IFERROR(IF($B2825="","",INDEX(所属情報!$E:$E,MATCH($A2825,所属情報!$A:$A,0))),"")</f>
        <v/>
      </c>
      <c r="P2825" s="2" t="str">
        <f t="shared" si="132"/>
        <v/>
      </c>
      <c r="Q2825" s="2" t="str">
        <f t="shared" si="133"/>
        <v/>
      </c>
      <c r="R2825" s="2" t="str">
        <f t="shared" si="134"/>
        <v/>
      </c>
      <c r="S2825" s="2" t="str">
        <f>IFERROR(IF($F2825="","",INDEX(リスト!$C:$C,MATCH($F2825,リスト!$B:$B,0))),"")</f>
        <v/>
      </c>
      <c r="T2825" s="2" t="str">
        <f>IFERROR(IF($K2825="","",INDEX(リスト!$F:$F,MATCH($K2825,リスト!$E:$E,0))),"")</f>
        <v/>
      </c>
      <c r="U2825" s="2" t="str">
        <f>IF($B2825="","",RIGHT($G2825*1000+200+COUNTIF($G$2:$G2825,$G2825),9))</f>
        <v/>
      </c>
      <c r="V2825" s="2" t="str">
        <f>IF(OR($B2825="",設定!$I$15="",設定!$I$15="独立"),"",IF($M2825="","　－　",IF($L2825="",IF(設定!$I$15="所・名","　－　・"&amp;$M2825,IF(設定!$I$15="所/名","　－　 / "&amp;$M2825,IF(設定!$I$15="(所)名","(　－　) "&amp;$M2825,IF(設定!$I$15="名・所",$M2825&amp;"・　－　",IF(設定!$I$15="名/所",$M2825&amp;" / 　－　",IF(設定!$I$15="名(所)",$M2825&amp;"(　－　)")))))),IF(設定!$I$15="所・名",INDEX(リスト!$S$2:$S$48,MATCH($L2825,リスト!$R$2:$R$48,0))&amp;"・"&amp;$M2825,IF(設定!$I$15="所/名",INDEX(リスト!$S$2:$S$48,MATCH($L2825,リスト!$R$2:$R$48,0))&amp;" / "&amp;$M2825,IF(設定!$I$15="(所)名","("&amp;INDEX(リスト!$S$2:$S$48,MATCH($L2825,リスト!$R$2:$R$48,0))&amp;") "&amp;$M2825,IF(設定!$I$15="名・所",$M2825&amp;"・"&amp;INDEX(リスト!$S$2:$S$48,MATCH($L2825,リスト!$R$2:$R$48,0)),IF(設定!$I$15="名/所",$M2825&amp;" / "&amp;INDEX(リスト!$S$2:$S$48,MATCH($L2825,リスト!$R$2:$R$48,0)),IF(設定!$I$15="名(所)",$M2825&amp;" ("&amp;INDEX(リスト!$S$2:$S$48,MATCH($L2825,リスト!$R$2:$R$48,0))&amp;")")))))))))</f>
        <v/>
      </c>
    </row>
    <row r="2826" spans="15:22" x14ac:dyDescent="0.4">
      <c r="O2826" s="2" t="str">
        <f>IFERROR(IF($B2826="","",INDEX(所属情報!$E:$E,MATCH($A2826,所属情報!$A:$A,0))),"")</f>
        <v/>
      </c>
      <c r="P2826" s="2" t="str">
        <f t="shared" si="132"/>
        <v/>
      </c>
      <c r="Q2826" s="2" t="str">
        <f t="shared" si="133"/>
        <v/>
      </c>
      <c r="R2826" s="2" t="str">
        <f t="shared" si="134"/>
        <v/>
      </c>
      <c r="S2826" s="2" t="str">
        <f>IFERROR(IF($F2826="","",INDEX(リスト!$C:$C,MATCH($F2826,リスト!$B:$B,0))),"")</f>
        <v/>
      </c>
      <c r="T2826" s="2" t="str">
        <f>IFERROR(IF($K2826="","",INDEX(リスト!$F:$F,MATCH($K2826,リスト!$E:$E,0))),"")</f>
        <v/>
      </c>
      <c r="U2826" s="2" t="str">
        <f>IF($B2826="","",RIGHT($G2826*1000+200+COUNTIF($G$2:$G2826,$G2826),9))</f>
        <v/>
      </c>
      <c r="V2826" s="2" t="str">
        <f>IF(OR($B2826="",設定!$I$15="",設定!$I$15="独立"),"",IF($M2826="","　－　",IF($L2826="",IF(設定!$I$15="所・名","　－　・"&amp;$M2826,IF(設定!$I$15="所/名","　－　 / "&amp;$M2826,IF(設定!$I$15="(所)名","(　－　) "&amp;$M2826,IF(設定!$I$15="名・所",$M2826&amp;"・　－　",IF(設定!$I$15="名/所",$M2826&amp;" / 　－　",IF(設定!$I$15="名(所)",$M2826&amp;"(　－　)")))))),IF(設定!$I$15="所・名",INDEX(リスト!$S$2:$S$48,MATCH($L2826,リスト!$R$2:$R$48,0))&amp;"・"&amp;$M2826,IF(設定!$I$15="所/名",INDEX(リスト!$S$2:$S$48,MATCH($L2826,リスト!$R$2:$R$48,0))&amp;" / "&amp;$M2826,IF(設定!$I$15="(所)名","("&amp;INDEX(リスト!$S$2:$S$48,MATCH($L2826,リスト!$R$2:$R$48,0))&amp;") "&amp;$M2826,IF(設定!$I$15="名・所",$M2826&amp;"・"&amp;INDEX(リスト!$S$2:$S$48,MATCH($L2826,リスト!$R$2:$R$48,0)),IF(設定!$I$15="名/所",$M2826&amp;" / "&amp;INDEX(リスト!$S$2:$S$48,MATCH($L2826,リスト!$R$2:$R$48,0)),IF(設定!$I$15="名(所)",$M2826&amp;" ("&amp;INDEX(リスト!$S$2:$S$48,MATCH($L2826,リスト!$R$2:$R$48,0))&amp;")")))))))))</f>
        <v/>
      </c>
    </row>
    <row r="2827" spans="15:22" x14ac:dyDescent="0.4">
      <c r="O2827" s="2" t="str">
        <f>IFERROR(IF($B2827="","",INDEX(所属情報!$E:$E,MATCH($A2827,所属情報!$A:$A,0))),"")</f>
        <v/>
      </c>
      <c r="P2827" s="2" t="str">
        <f t="shared" si="132"/>
        <v/>
      </c>
      <c r="Q2827" s="2" t="str">
        <f t="shared" si="133"/>
        <v/>
      </c>
      <c r="R2827" s="2" t="str">
        <f t="shared" si="134"/>
        <v/>
      </c>
      <c r="S2827" s="2" t="str">
        <f>IFERROR(IF($F2827="","",INDEX(リスト!$C:$C,MATCH($F2827,リスト!$B:$B,0))),"")</f>
        <v/>
      </c>
      <c r="T2827" s="2" t="str">
        <f>IFERROR(IF($K2827="","",INDEX(リスト!$F:$F,MATCH($K2827,リスト!$E:$E,0))),"")</f>
        <v/>
      </c>
      <c r="U2827" s="2" t="str">
        <f>IF($B2827="","",RIGHT($G2827*1000+200+COUNTIF($G$2:$G2827,$G2827),9))</f>
        <v/>
      </c>
      <c r="V2827" s="2" t="str">
        <f>IF(OR($B2827="",設定!$I$15="",設定!$I$15="独立"),"",IF($M2827="","　－　",IF($L2827="",IF(設定!$I$15="所・名","　－　・"&amp;$M2827,IF(設定!$I$15="所/名","　－　 / "&amp;$M2827,IF(設定!$I$15="(所)名","(　－　) "&amp;$M2827,IF(設定!$I$15="名・所",$M2827&amp;"・　－　",IF(設定!$I$15="名/所",$M2827&amp;" / 　－　",IF(設定!$I$15="名(所)",$M2827&amp;"(　－　)")))))),IF(設定!$I$15="所・名",INDEX(リスト!$S$2:$S$48,MATCH($L2827,リスト!$R$2:$R$48,0))&amp;"・"&amp;$M2827,IF(設定!$I$15="所/名",INDEX(リスト!$S$2:$S$48,MATCH($L2827,リスト!$R$2:$R$48,0))&amp;" / "&amp;$M2827,IF(設定!$I$15="(所)名","("&amp;INDEX(リスト!$S$2:$S$48,MATCH($L2827,リスト!$R$2:$R$48,0))&amp;") "&amp;$M2827,IF(設定!$I$15="名・所",$M2827&amp;"・"&amp;INDEX(リスト!$S$2:$S$48,MATCH($L2827,リスト!$R$2:$R$48,0)),IF(設定!$I$15="名/所",$M2827&amp;" / "&amp;INDEX(リスト!$S$2:$S$48,MATCH($L2827,リスト!$R$2:$R$48,0)),IF(設定!$I$15="名(所)",$M2827&amp;" ("&amp;INDEX(リスト!$S$2:$S$48,MATCH($L2827,リスト!$R$2:$R$48,0))&amp;")")))))))))</f>
        <v/>
      </c>
    </row>
    <row r="2828" spans="15:22" x14ac:dyDescent="0.4">
      <c r="O2828" s="2" t="str">
        <f>IFERROR(IF($B2828="","",INDEX(所属情報!$E:$E,MATCH($A2828,所属情報!$A:$A,0))),"")</f>
        <v/>
      </c>
      <c r="P2828" s="2" t="str">
        <f t="shared" si="132"/>
        <v/>
      </c>
      <c r="Q2828" s="2" t="str">
        <f t="shared" si="133"/>
        <v/>
      </c>
      <c r="R2828" s="2" t="str">
        <f t="shared" si="134"/>
        <v/>
      </c>
      <c r="S2828" s="2" t="str">
        <f>IFERROR(IF($F2828="","",INDEX(リスト!$C:$C,MATCH($F2828,リスト!$B:$B,0))),"")</f>
        <v/>
      </c>
      <c r="T2828" s="2" t="str">
        <f>IFERROR(IF($K2828="","",INDEX(リスト!$F:$F,MATCH($K2828,リスト!$E:$E,0))),"")</f>
        <v/>
      </c>
      <c r="U2828" s="2" t="str">
        <f>IF($B2828="","",RIGHT($G2828*1000+200+COUNTIF($G$2:$G2828,$G2828),9))</f>
        <v/>
      </c>
      <c r="V2828" s="2" t="str">
        <f>IF(OR($B2828="",設定!$I$15="",設定!$I$15="独立"),"",IF($M2828="","　－　",IF($L2828="",IF(設定!$I$15="所・名","　－　・"&amp;$M2828,IF(設定!$I$15="所/名","　－　 / "&amp;$M2828,IF(設定!$I$15="(所)名","(　－　) "&amp;$M2828,IF(設定!$I$15="名・所",$M2828&amp;"・　－　",IF(設定!$I$15="名/所",$M2828&amp;" / 　－　",IF(設定!$I$15="名(所)",$M2828&amp;"(　－　)")))))),IF(設定!$I$15="所・名",INDEX(リスト!$S$2:$S$48,MATCH($L2828,リスト!$R$2:$R$48,0))&amp;"・"&amp;$M2828,IF(設定!$I$15="所/名",INDEX(リスト!$S$2:$S$48,MATCH($L2828,リスト!$R$2:$R$48,0))&amp;" / "&amp;$M2828,IF(設定!$I$15="(所)名","("&amp;INDEX(リスト!$S$2:$S$48,MATCH($L2828,リスト!$R$2:$R$48,0))&amp;") "&amp;$M2828,IF(設定!$I$15="名・所",$M2828&amp;"・"&amp;INDEX(リスト!$S$2:$S$48,MATCH($L2828,リスト!$R$2:$R$48,0)),IF(設定!$I$15="名/所",$M2828&amp;" / "&amp;INDEX(リスト!$S$2:$S$48,MATCH($L2828,リスト!$R$2:$R$48,0)),IF(設定!$I$15="名(所)",$M2828&amp;" ("&amp;INDEX(リスト!$S$2:$S$48,MATCH($L2828,リスト!$R$2:$R$48,0))&amp;")")))))))))</f>
        <v/>
      </c>
    </row>
    <row r="2829" spans="15:22" x14ac:dyDescent="0.4">
      <c r="O2829" s="2" t="str">
        <f>IFERROR(IF($B2829="","",INDEX(所属情報!$E:$E,MATCH($A2829,所属情報!$A:$A,0))),"")</f>
        <v/>
      </c>
      <c r="P2829" s="2" t="str">
        <f t="shared" si="132"/>
        <v/>
      </c>
      <c r="Q2829" s="2" t="str">
        <f t="shared" si="133"/>
        <v/>
      </c>
      <c r="R2829" s="2" t="str">
        <f t="shared" si="134"/>
        <v/>
      </c>
      <c r="S2829" s="2" t="str">
        <f>IFERROR(IF($F2829="","",INDEX(リスト!$C:$C,MATCH($F2829,リスト!$B:$B,0))),"")</f>
        <v/>
      </c>
      <c r="T2829" s="2" t="str">
        <f>IFERROR(IF($K2829="","",INDEX(リスト!$F:$F,MATCH($K2829,リスト!$E:$E,0))),"")</f>
        <v/>
      </c>
      <c r="U2829" s="2" t="str">
        <f>IF($B2829="","",RIGHT($G2829*1000+200+COUNTIF($G$2:$G2829,$G2829),9))</f>
        <v/>
      </c>
      <c r="V2829" s="2" t="str">
        <f>IF(OR($B2829="",設定!$I$15="",設定!$I$15="独立"),"",IF($M2829="","　－　",IF($L2829="",IF(設定!$I$15="所・名","　－　・"&amp;$M2829,IF(設定!$I$15="所/名","　－　 / "&amp;$M2829,IF(設定!$I$15="(所)名","(　－　) "&amp;$M2829,IF(設定!$I$15="名・所",$M2829&amp;"・　－　",IF(設定!$I$15="名/所",$M2829&amp;" / 　－　",IF(設定!$I$15="名(所)",$M2829&amp;"(　－　)")))))),IF(設定!$I$15="所・名",INDEX(リスト!$S$2:$S$48,MATCH($L2829,リスト!$R$2:$R$48,0))&amp;"・"&amp;$M2829,IF(設定!$I$15="所/名",INDEX(リスト!$S$2:$S$48,MATCH($L2829,リスト!$R$2:$R$48,0))&amp;" / "&amp;$M2829,IF(設定!$I$15="(所)名","("&amp;INDEX(リスト!$S$2:$S$48,MATCH($L2829,リスト!$R$2:$R$48,0))&amp;") "&amp;$M2829,IF(設定!$I$15="名・所",$M2829&amp;"・"&amp;INDEX(リスト!$S$2:$S$48,MATCH($L2829,リスト!$R$2:$R$48,0)),IF(設定!$I$15="名/所",$M2829&amp;" / "&amp;INDEX(リスト!$S$2:$S$48,MATCH($L2829,リスト!$R$2:$R$48,0)),IF(設定!$I$15="名(所)",$M2829&amp;" ("&amp;INDEX(リスト!$S$2:$S$48,MATCH($L2829,リスト!$R$2:$R$48,0))&amp;")")))))))))</f>
        <v/>
      </c>
    </row>
    <row r="2830" spans="15:22" x14ac:dyDescent="0.4">
      <c r="O2830" s="2" t="str">
        <f>IFERROR(IF($B2830="","",INDEX(所属情報!$E:$E,MATCH($A2830,所属情報!$A:$A,0))),"")</f>
        <v/>
      </c>
      <c r="P2830" s="2" t="str">
        <f t="shared" si="132"/>
        <v/>
      </c>
      <c r="Q2830" s="2" t="str">
        <f t="shared" si="133"/>
        <v/>
      </c>
      <c r="R2830" s="2" t="str">
        <f t="shared" si="134"/>
        <v/>
      </c>
      <c r="S2830" s="2" t="str">
        <f>IFERROR(IF($F2830="","",INDEX(リスト!$C:$C,MATCH($F2830,リスト!$B:$B,0))),"")</f>
        <v/>
      </c>
      <c r="T2830" s="2" t="str">
        <f>IFERROR(IF($K2830="","",INDEX(リスト!$F:$F,MATCH($K2830,リスト!$E:$E,0))),"")</f>
        <v/>
      </c>
      <c r="U2830" s="2" t="str">
        <f>IF($B2830="","",RIGHT($G2830*1000+200+COUNTIF($G$2:$G2830,$G2830),9))</f>
        <v/>
      </c>
      <c r="V2830" s="2" t="str">
        <f>IF(OR($B2830="",設定!$I$15="",設定!$I$15="独立"),"",IF($M2830="","　－　",IF($L2830="",IF(設定!$I$15="所・名","　－　・"&amp;$M2830,IF(設定!$I$15="所/名","　－　 / "&amp;$M2830,IF(設定!$I$15="(所)名","(　－　) "&amp;$M2830,IF(設定!$I$15="名・所",$M2830&amp;"・　－　",IF(設定!$I$15="名/所",$M2830&amp;" / 　－　",IF(設定!$I$15="名(所)",$M2830&amp;"(　－　)")))))),IF(設定!$I$15="所・名",INDEX(リスト!$S$2:$S$48,MATCH($L2830,リスト!$R$2:$R$48,0))&amp;"・"&amp;$M2830,IF(設定!$I$15="所/名",INDEX(リスト!$S$2:$S$48,MATCH($L2830,リスト!$R$2:$R$48,0))&amp;" / "&amp;$M2830,IF(設定!$I$15="(所)名","("&amp;INDEX(リスト!$S$2:$S$48,MATCH($L2830,リスト!$R$2:$R$48,0))&amp;") "&amp;$M2830,IF(設定!$I$15="名・所",$M2830&amp;"・"&amp;INDEX(リスト!$S$2:$S$48,MATCH($L2830,リスト!$R$2:$R$48,0)),IF(設定!$I$15="名/所",$M2830&amp;" / "&amp;INDEX(リスト!$S$2:$S$48,MATCH($L2830,リスト!$R$2:$R$48,0)),IF(設定!$I$15="名(所)",$M2830&amp;" ("&amp;INDEX(リスト!$S$2:$S$48,MATCH($L2830,リスト!$R$2:$R$48,0))&amp;")")))))))))</f>
        <v/>
      </c>
    </row>
    <row r="2831" spans="15:22" x14ac:dyDescent="0.4">
      <c r="O2831" s="2" t="str">
        <f>IFERROR(IF($B2831="","",INDEX(所属情報!$E:$E,MATCH($A2831,所属情報!$A:$A,0))),"")</f>
        <v/>
      </c>
      <c r="P2831" s="2" t="str">
        <f t="shared" si="132"/>
        <v/>
      </c>
      <c r="Q2831" s="2" t="str">
        <f t="shared" si="133"/>
        <v/>
      </c>
      <c r="R2831" s="2" t="str">
        <f t="shared" si="134"/>
        <v/>
      </c>
      <c r="S2831" s="2" t="str">
        <f>IFERROR(IF($F2831="","",INDEX(リスト!$C:$C,MATCH($F2831,リスト!$B:$B,0))),"")</f>
        <v/>
      </c>
      <c r="T2831" s="2" t="str">
        <f>IFERROR(IF($K2831="","",INDEX(リスト!$F:$F,MATCH($K2831,リスト!$E:$E,0))),"")</f>
        <v/>
      </c>
      <c r="U2831" s="2" t="str">
        <f>IF($B2831="","",RIGHT($G2831*1000+200+COUNTIF($G$2:$G2831,$G2831),9))</f>
        <v/>
      </c>
      <c r="V2831" s="2" t="str">
        <f>IF(OR($B2831="",設定!$I$15="",設定!$I$15="独立"),"",IF($M2831="","　－　",IF($L2831="",IF(設定!$I$15="所・名","　－　・"&amp;$M2831,IF(設定!$I$15="所/名","　－　 / "&amp;$M2831,IF(設定!$I$15="(所)名","(　－　) "&amp;$M2831,IF(設定!$I$15="名・所",$M2831&amp;"・　－　",IF(設定!$I$15="名/所",$M2831&amp;" / 　－　",IF(設定!$I$15="名(所)",$M2831&amp;"(　－　)")))))),IF(設定!$I$15="所・名",INDEX(リスト!$S$2:$S$48,MATCH($L2831,リスト!$R$2:$R$48,0))&amp;"・"&amp;$M2831,IF(設定!$I$15="所/名",INDEX(リスト!$S$2:$S$48,MATCH($L2831,リスト!$R$2:$R$48,0))&amp;" / "&amp;$M2831,IF(設定!$I$15="(所)名","("&amp;INDEX(リスト!$S$2:$S$48,MATCH($L2831,リスト!$R$2:$R$48,0))&amp;") "&amp;$M2831,IF(設定!$I$15="名・所",$M2831&amp;"・"&amp;INDEX(リスト!$S$2:$S$48,MATCH($L2831,リスト!$R$2:$R$48,0)),IF(設定!$I$15="名/所",$M2831&amp;" / "&amp;INDEX(リスト!$S$2:$S$48,MATCH($L2831,リスト!$R$2:$R$48,0)),IF(設定!$I$15="名(所)",$M2831&amp;" ("&amp;INDEX(リスト!$S$2:$S$48,MATCH($L2831,リスト!$R$2:$R$48,0))&amp;")")))))))))</f>
        <v/>
      </c>
    </row>
    <row r="2832" spans="15:22" x14ac:dyDescent="0.4">
      <c r="O2832" s="2" t="str">
        <f>IFERROR(IF($B2832="","",INDEX(所属情報!$E:$E,MATCH($A2832,所属情報!$A:$A,0))),"")</f>
        <v/>
      </c>
      <c r="P2832" s="2" t="str">
        <f t="shared" si="132"/>
        <v/>
      </c>
      <c r="Q2832" s="2" t="str">
        <f t="shared" si="133"/>
        <v/>
      </c>
      <c r="R2832" s="2" t="str">
        <f t="shared" si="134"/>
        <v/>
      </c>
      <c r="S2832" s="2" t="str">
        <f>IFERROR(IF($F2832="","",INDEX(リスト!$C:$C,MATCH($F2832,リスト!$B:$B,0))),"")</f>
        <v/>
      </c>
      <c r="T2832" s="2" t="str">
        <f>IFERROR(IF($K2832="","",INDEX(リスト!$F:$F,MATCH($K2832,リスト!$E:$E,0))),"")</f>
        <v/>
      </c>
      <c r="U2832" s="2" t="str">
        <f>IF($B2832="","",RIGHT($G2832*1000+200+COUNTIF($G$2:$G2832,$G2832),9))</f>
        <v/>
      </c>
      <c r="V2832" s="2" t="str">
        <f>IF(OR($B2832="",設定!$I$15="",設定!$I$15="独立"),"",IF($M2832="","　－　",IF($L2832="",IF(設定!$I$15="所・名","　－　・"&amp;$M2832,IF(設定!$I$15="所/名","　－　 / "&amp;$M2832,IF(設定!$I$15="(所)名","(　－　) "&amp;$M2832,IF(設定!$I$15="名・所",$M2832&amp;"・　－　",IF(設定!$I$15="名/所",$M2832&amp;" / 　－　",IF(設定!$I$15="名(所)",$M2832&amp;"(　－　)")))))),IF(設定!$I$15="所・名",INDEX(リスト!$S$2:$S$48,MATCH($L2832,リスト!$R$2:$R$48,0))&amp;"・"&amp;$M2832,IF(設定!$I$15="所/名",INDEX(リスト!$S$2:$S$48,MATCH($L2832,リスト!$R$2:$R$48,0))&amp;" / "&amp;$M2832,IF(設定!$I$15="(所)名","("&amp;INDEX(リスト!$S$2:$S$48,MATCH($L2832,リスト!$R$2:$R$48,0))&amp;") "&amp;$M2832,IF(設定!$I$15="名・所",$M2832&amp;"・"&amp;INDEX(リスト!$S$2:$S$48,MATCH($L2832,リスト!$R$2:$R$48,0)),IF(設定!$I$15="名/所",$M2832&amp;" / "&amp;INDEX(リスト!$S$2:$S$48,MATCH($L2832,リスト!$R$2:$R$48,0)),IF(設定!$I$15="名(所)",$M2832&amp;" ("&amp;INDEX(リスト!$S$2:$S$48,MATCH($L2832,リスト!$R$2:$R$48,0))&amp;")")))))))))</f>
        <v/>
      </c>
    </row>
    <row r="2833" spans="15:22" x14ac:dyDescent="0.4">
      <c r="O2833" s="2" t="str">
        <f>IFERROR(IF($B2833="","",INDEX(所属情報!$E:$E,MATCH($A2833,所属情報!$A:$A,0))),"")</f>
        <v/>
      </c>
      <c r="P2833" s="2" t="str">
        <f t="shared" si="132"/>
        <v/>
      </c>
      <c r="Q2833" s="2" t="str">
        <f t="shared" si="133"/>
        <v/>
      </c>
      <c r="R2833" s="2" t="str">
        <f t="shared" si="134"/>
        <v/>
      </c>
      <c r="S2833" s="2" t="str">
        <f>IFERROR(IF($F2833="","",INDEX(リスト!$C:$C,MATCH($F2833,リスト!$B:$B,0))),"")</f>
        <v/>
      </c>
      <c r="T2833" s="2" t="str">
        <f>IFERROR(IF($K2833="","",INDEX(リスト!$F:$F,MATCH($K2833,リスト!$E:$E,0))),"")</f>
        <v/>
      </c>
      <c r="U2833" s="2" t="str">
        <f>IF($B2833="","",RIGHT($G2833*1000+200+COUNTIF($G$2:$G2833,$G2833),9))</f>
        <v/>
      </c>
      <c r="V2833" s="2" t="str">
        <f>IF(OR($B2833="",設定!$I$15="",設定!$I$15="独立"),"",IF($M2833="","　－　",IF($L2833="",IF(設定!$I$15="所・名","　－　・"&amp;$M2833,IF(設定!$I$15="所/名","　－　 / "&amp;$M2833,IF(設定!$I$15="(所)名","(　－　) "&amp;$M2833,IF(設定!$I$15="名・所",$M2833&amp;"・　－　",IF(設定!$I$15="名/所",$M2833&amp;" / 　－　",IF(設定!$I$15="名(所)",$M2833&amp;"(　－　)")))))),IF(設定!$I$15="所・名",INDEX(リスト!$S$2:$S$48,MATCH($L2833,リスト!$R$2:$R$48,0))&amp;"・"&amp;$M2833,IF(設定!$I$15="所/名",INDEX(リスト!$S$2:$S$48,MATCH($L2833,リスト!$R$2:$R$48,0))&amp;" / "&amp;$M2833,IF(設定!$I$15="(所)名","("&amp;INDEX(リスト!$S$2:$S$48,MATCH($L2833,リスト!$R$2:$R$48,0))&amp;") "&amp;$M2833,IF(設定!$I$15="名・所",$M2833&amp;"・"&amp;INDEX(リスト!$S$2:$S$48,MATCH($L2833,リスト!$R$2:$R$48,0)),IF(設定!$I$15="名/所",$M2833&amp;" / "&amp;INDEX(リスト!$S$2:$S$48,MATCH($L2833,リスト!$R$2:$R$48,0)),IF(設定!$I$15="名(所)",$M2833&amp;" ("&amp;INDEX(リスト!$S$2:$S$48,MATCH($L2833,リスト!$R$2:$R$48,0))&amp;")")))))))))</f>
        <v/>
      </c>
    </row>
    <row r="2834" spans="15:22" x14ac:dyDescent="0.4">
      <c r="O2834" s="2" t="str">
        <f>IFERROR(IF($B2834="","",INDEX(所属情報!$E:$E,MATCH($A2834,所属情報!$A:$A,0))),"")</f>
        <v/>
      </c>
      <c r="P2834" s="2" t="str">
        <f t="shared" si="132"/>
        <v/>
      </c>
      <c r="Q2834" s="2" t="str">
        <f t="shared" si="133"/>
        <v/>
      </c>
      <c r="R2834" s="2" t="str">
        <f t="shared" si="134"/>
        <v/>
      </c>
      <c r="S2834" s="2" t="str">
        <f>IFERROR(IF($F2834="","",INDEX(リスト!$C:$C,MATCH($F2834,リスト!$B:$B,0))),"")</f>
        <v/>
      </c>
      <c r="T2834" s="2" t="str">
        <f>IFERROR(IF($K2834="","",INDEX(リスト!$F:$F,MATCH($K2834,リスト!$E:$E,0))),"")</f>
        <v/>
      </c>
      <c r="U2834" s="2" t="str">
        <f>IF($B2834="","",RIGHT($G2834*1000+200+COUNTIF($G$2:$G2834,$G2834),9))</f>
        <v/>
      </c>
      <c r="V2834" s="2" t="str">
        <f>IF(OR($B2834="",設定!$I$15="",設定!$I$15="独立"),"",IF($M2834="","　－　",IF($L2834="",IF(設定!$I$15="所・名","　－　・"&amp;$M2834,IF(設定!$I$15="所/名","　－　 / "&amp;$M2834,IF(設定!$I$15="(所)名","(　－　) "&amp;$M2834,IF(設定!$I$15="名・所",$M2834&amp;"・　－　",IF(設定!$I$15="名/所",$M2834&amp;" / 　－　",IF(設定!$I$15="名(所)",$M2834&amp;"(　－　)")))))),IF(設定!$I$15="所・名",INDEX(リスト!$S$2:$S$48,MATCH($L2834,リスト!$R$2:$R$48,0))&amp;"・"&amp;$M2834,IF(設定!$I$15="所/名",INDEX(リスト!$S$2:$S$48,MATCH($L2834,リスト!$R$2:$R$48,0))&amp;" / "&amp;$M2834,IF(設定!$I$15="(所)名","("&amp;INDEX(リスト!$S$2:$S$48,MATCH($L2834,リスト!$R$2:$R$48,0))&amp;") "&amp;$M2834,IF(設定!$I$15="名・所",$M2834&amp;"・"&amp;INDEX(リスト!$S$2:$S$48,MATCH($L2834,リスト!$R$2:$R$48,0)),IF(設定!$I$15="名/所",$M2834&amp;" / "&amp;INDEX(リスト!$S$2:$S$48,MATCH($L2834,リスト!$R$2:$R$48,0)),IF(設定!$I$15="名(所)",$M2834&amp;" ("&amp;INDEX(リスト!$S$2:$S$48,MATCH($L2834,リスト!$R$2:$R$48,0))&amp;")")))))))))</f>
        <v/>
      </c>
    </row>
    <row r="2835" spans="15:22" x14ac:dyDescent="0.4">
      <c r="O2835" s="2" t="str">
        <f>IFERROR(IF($B2835="","",INDEX(所属情報!$E:$E,MATCH($A2835,所属情報!$A:$A,0))),"")</f>
        <v/>
      </c>
      <c r="P2835" s="2" t="str">
        <f t="shared" si="132"/>
        <v/>
      </c>
      <c r="Q2835" s="2" t="str">
        <f t="shared" si="133"/>
        <v/>
      </c>
      <c r="R2835" s="2" t="str">
        <f t="shared" si="134"/>
        <v/>
      </c>
      <c r="S2835" s="2" t="str">
        <f>IFERROR(IF($F2835="","",INDEX(リスト!$C:$C,MATCH($F2835,リスト!$B:$B,0))),"")</f>
        <v/>
      </c>
      <c r="T2835" s="2" t="str">
        <f>IFERROR(IF($K2835="","",INDEX(リスト!$F:$F,MATCH($K2835,リスト!$E:$E,0))),"")</f>
        <v/>
      </c>
      <c r="U2835" s="2" t="str">
        <f>IF($B2835="","",RIGHT($G2835*1000+200+COUNTIF($G$2:$G2835,$G2835),9))</f>
        <v/>
      </c>
      <c r="V2835" s="2" t="str">
        <f>IF(OR($B2835="",設定!$I$15="",設定!$I$15="独立"),"",IF($M2835="","　－　",IF($L2835="",IF(設定!$I$15="所・名","　－　・"&amp;$M2835,IF(設定!$I$15="所/名","　－　 / "&amp;$M2835,IF(設定!$I$15="(所)名","(　－　) "&amp;$M2835,IF(設定!$I$15="名・所",$M2835&amp;"・　－　",IF(設定!$I$15="名/所",$M2835&amp;" / 　－　",IF(設定!$I$15="名(所)",$M2835&amp;"(　－　)")))))),IF(設定!$I$15="所・名",INDEX(リスト!$S$2:$S$48,MATCH($L2835,リスト!$R$2:$R$48,0))&amp;"・"&amp;$M2835,IF(設定!$I$15="所/名",INDEX(リスト!$S$2:$S$48,MATCH($L2835,リスト!$R$2:$R$48,0))&amp;" / "&amp;$M2835,IF(設定!$I$15="(所)名","("&amp;INDEX(リスト!$S$2:$S$48,MATCH($L2835,リスト!$R$2:$R$48,0))&amp;") "&amp;$M2835,IF(設定!$I$15="名・所",$M2835&amp;"・"&amp;INDEX(リスト!$S$2:$S$48,MATCH($L2835,リスト!$R$2:$R$48,0)),IF(設定!$I$15="名/所",$M2835&amp;" / "&amp;INDEX(リスト!$S$2:$S$48,MATCH($L2835,リスト!$R$2:$R$48,0)),IF(設定!$I$15="名(所)",$M2835&amp;" ("&amp;INDEX(リスト!$S$2:$S$48,MATCH($L2835,リスト!$R$2:$R$48,0))&amp;")")))))))))</f>
        <v/>
      </c>
    </row>
    <row r="2836" spans="15:22" x14ac:dyDescent="0.4">
      <c r="O2836" s="2" t="str">
        <f>IFERROR(IF($B2836="","",INDEX(所属情報!$E:$E,MATCH($A2836,所属情報!$A:$A,0))),"")</f>
        <v/>
      </c>
      <c r="P2836" s="2" t="str">
        <f t="shared" si="132"/>
        <v/>
      </c>
      <c r="Q2836" s="2" t="str">
        <f t="shared" si="133"/>
        <v/>
      </c>
      <c r="R2836" s="2" t="str">
        <f t="shared" si="134"/>
        <v/>
      </c>
      <c r="S2836" s="2" t="str">
        <f>IFERROR(IF($F2836="","",INDEX(リスト!$C:$C,MATCH($F2836,リスト!$B:$B,0))),"")</f>
        <v/>
      </c>
      <c r="T2836" s="2" t="str">
        <f>IFERROR(IF($K2836="","",INDEX(リスト!$F:$F,MATCH($K2836,リスト!$E:$E,0))),"")</f>
        <v/>
      </c>
      <c r="U2836" s="2" t="str">
        <f>IF($B2836="","",RIGHT($G2836*1000+200+COUNTIF($G$2:$G2836,$G2836),9))</f>
        <v/>
      </c>
      <c r="V2836" s="2" t="str">
        <f>IF(OR($B2836="",設定!$I$15="",設定!$I$15="独立"),"",IF($M2836="","　－　",IF($L2836="",IF(設定!$I$15="所・名","　－　・"&amp;$M2836,IF(設定!$I$15="所/名","　－　 / "&amp;$M2836,IF(設定!$I$15="(所)名","(　－　) "&amp;$M2836,IF(設定!$I$15="名・所",$M2836&amp;"・　－　",IF(設定!$I$15="名/所",$M2836&amp;" / 　－　",IF(設定!$I$15="名(所)",$M2836&amp;"(　－　)")))))),IF(設定!$I$15="所・名",INDEX(リスト!$S$2:$S$48,MATCH($L2836,リスト!$R$2:$R$48,0))&amp;"・"&amp;$M2836,IF(設定!$I$15="所/名",INDEX(リスト!$S$2:$S$48,MATCH($L2836,リスト!$R$2:$R$48,0))&amp;" / "&amp;$M2836,IF(設定!$I$15="(所)名","("&amp;INDEX(リスト!$S$2:$S$48,MATCH($L2836,リスト!$R$2:$R$48,0))&amp;") "&amp;$M2836,IF(設定!$I$15="名・所",$M2836&amp;"・"&amp;INDEX(リスト!$S$2:$S$48,MATCH($L2836,リスト!$R$2:$R$48,0)),IF(設定!$I$15="名/所",$M2836&amp;" / "&amp;INDEX(リスト!$S$2:$S$48,MATCH($L2836,リスト!$R$2:$R$48,0)),IF(設定!$I$15="名(所)",$M2836&amp;" ("&amp;INDEX(リスト!$S$2:$S$48,MATCH($L2836,リスト!$R$2:$R$48,0))&amp;")")))))))))</f>
        <v/>
      </c>
    </row>
    <row r="2837" spans="15:22" x14ac:dyDescent="0.4">
      <c r="O2837" s="2" t="str">
        <f>IFERROR(IF($B2837="","",INDEX(所属情報!$E:$E,MATCH($A2837,所属情報!$A:$A,0))),"")</f>
        <v/>
      </c>
      <c r="P2837" s="2" t="str">
        <f t="shared" si="132"/>
        <v/>
      </c>
      <c r="Q2837" s="2" t="str">
        <f t="shared" si="133"/>
        <v/>
      </c>
      <c r="R2837" s="2" t="str">
        <f t="shared" si="134"/>
        <v/>
      </c>
      <c r="S2837" s="2" t="str">
        <f>IFERROR(IF($F2837="","",INDEX(リスト!$C:$C,MATCH($F2837,リスト!$B:$B,0))),"")</f>
        <v/>
      </c>
      <c r="T2837" s="2" t="str">
        <f>IFERROR(IF($K2837="","",INDEX(リスト!$F:$F,MATCH($K2837,リスト!$E:$E,0))),"")</f>
        <v/>
      </c>
      <c r="U2837" s="2" t="str">
        <f>IF($B2837="","",RIGHT($G2837*1000+200+COUNTIF($G$2:$G2837,$G2837),9))</f>
        <v/>
      </c>
      <c r="V2837" s="2" t="str">
        <f>IF(OR($B2837="",設定!$I$15="",設定!$I$15="独立"),"",IF($M2837="","　－　",IF($L2837="",IF(設定!$I$15="所・名","　－　・"&amp;$M2837,IF(設定!$I$15="所/名","　－　 / "&amp;$M2837,IF(設定!$I$15="(所)名","(　－　) "&amp;$M2837,IF(設定!$I$15="名・所",$M2837&amp;"・　－　",IF(設定!$I$15="名/所",$M2837&amp;" / 　－　",IF(設定!$I$15="名(所)",$M2837&amp;"(　－　)")))))),IF(設定!$I$15="所・名",INDEX(リスト!$S$2:$S$48,MATCH($L2837,リスト!$R$2:$R$48,0))&amp;"・"&amp;$M2837,IF(設定!$I$15="所/名",INDEX(リスト!$S$2:$S$48,MATCH($L2837,リスト!$R$2:$R$48,0))&amp;" / "&amp;$M2837,IF(設定!$I$15="(所)名","("&amp;INDEX(リスト!$S$2:$S$48,MATCH($L2837,リスト!$R$2:$R$48,0))&amp;") "&amp;$M2837,IF(設定!$I$15="名・所",$M2837&amp;"・"&amp;INDEX(リスト!$S$2:$S$48,MATCH($L2837,リスト!$R$2:$R$48,0)),IF(設定!$I$15="名/所",$M2837&amp;" / "&amp;INDEX(リスト!$S$2:$S$48,MATCH($L2837,リスト!$R$2:$R$48,0)),IF(設定!$I$15="名(所)",$M2837&amp;" ("&amp;INDEX(リスト!$S$2:$S$48,MATCH($L2837,リスト!$R$2:$R$48,0))&amp;")")))))))))</f>
        <v/>
      </c>
    </row>
    <row r="2838" spans="15:22" x14ac:dyDescent="0.4">
      <c r="O2838" s="2" t="str">
        <f>IFERROR(IF($B2838="","",INDEX(所属情報!$E:$E,MATCH($A2838,所属情報!$A:$A,0))),"")</f>
        <v/>
      </c>
      <c r="P2838" s="2" t="str">
        <f t="shared" si="132"/>
        <v/>
      </c>
      <c r="Q2838" s="2" t="str">
        <f t="shared" si="133"/>
        <v/>
      </c>
      <c r="R2838" s="2" t="str">
        <f t="shared" si="134"/>
        <v/>
      </c>
      <c r="S2838" s="2" t="str">
        <f>IFERROR(IF($F2838="","",INDEX(リスト!$C:$C,MATCH($F2838,リスト!$B:$B,0))),"")</f>
        <v/>
      </c>
      <c r="T2838" s="2" t="str">
        <f>IFERROR(IF($K2838="","",INDEX(リスト!$F:$F,MATCH($K2838,リスト!$E:$E,0))),"")</f>
        <v/>
      </c>
      <c r="U2838" s="2" t="str">
        <f>IF($B2838="","",RIGHT($G2838*1000+200+COUNTIF($G$2:$G2838,$G2838),9))</f>
        <v/>
      </c>
      <c r="V2838" s="2" t="str">
        <f>IF(OR($B2838="",設定!$I$15="",設定!$I$15="独立"),"",IF($M2838="","　－　",IF($L2838="",IF(設定!$I$15="所・名","　－　・"&amp;$M2838,IF(設定!$I$15="所/名","　－　 / "&amp;$M2838,IF(設定!$I$15="(所)名","(　－　) "&amp;$M2838,IF(設定!$I$15="名・所",$M2838&amp;"・　－　",IF(設定!$I$15="名/所",$M2838&amp;" / 　－　",IF(設定!$I$15="名(所)",$M2838&amp;"(　－　)")))))),IF(設定!$I$15="所・名",INDEX(リスト!$S$2:$S$48,MATCH($L2838,リスト!$R$2:$R$48,0))&amp;"・"&amp;$M2838,IF(設定!$I$15="所/名",INDEX(リスト!$S$2:$S$48,MATCH($L2838,リスト!$R$2:$R$48,0))&amp;" / "&amp;$M2838,IF(設定!$I$15="(所)名","("&amp;INDEX(リスト!$S$2:$S$48,MATCH($L2838,リスト!$R$2:$R$48,0))&amp;") "&amp;$M2838,IF(設定!$I$15="名・所",$M2838&amp;"・"&amp;INDEX(リスト!$S$2:$S$48,MATCH($L2838,リスト!$R$2:$R$48,0)),IF(設定!$I$15="名/所",$M2838&amp;" / "&amp;INDEX(リスト!$S$2:$S$48,MATCH($L2838,リスト!$R$2:$R$48,0)),IF(設定!$I$15="名(所)",$M2838&amp;" ("&amp;INDEX(リスト!$S$2:$S$48,MATCH($L2838,リスト!$R$2:$R$48,0))&amp;")")))))))))</f>
        <v/>
      </c>
    </row>
    <row r="2839" spans="15:22" x14ac:dyDescent="0.4">
      <c r="O2839" s="2" t="str">
        <f>IFERROR(IF($B2839="","",INDEX(所属情報!$E:$E,MATCH($A2839,所属情報!$A:$A,0))),"")</f>
        <v/>
      </c>
      <c r="P2839" s="2" t="str">
        <f t="shared" si="132"/>
        <v/>
      </c>
      <c r="Q2839" s="2" t="str">
        <f t="shared" si="133"/>
        <v/>
      </c>
      <c r="R2839" s="2" t="str">
        <f t="shared" si="134"/>
        <v/>
      </c>
      <c r="S2839" s="2" t="str">
        <f>IFERROR(IF($F2839="","",INDEX(リスト!$C:$C,MATCH($F2839,リスト!$B:$B,0))),"")</f>
        <v/>
      </c>
      <c r="T2839" s="2" t="str">
        <f>IFERROR(IF($K2839="","",INDEX(リスト!$F:$F,MATCH($K2839,リスト!$E:$E,0))),"")</f>
        <v/>
      </c>
      <c r="U2839" s="2" t="str">
        <f>IF($B2839="","",RIGHT($G2839*1000+200+COUNTIF($G$2:$G2839,$G2839),9))</f>
        <v/>
      </c>
      <c r="V2839" s="2" t="str">
        <f>IF(OR($B2839="",設定!$I$15="",設定!$I$15="独立"),"",IF($M2839="","　－　",IF($L2839="",IF(設定!$I$15="所・名","　－　・"&amp;$M2839,IF(設定!$I$15="所/名","　－　 / "&amp;$M2839,IF(設定!$I$15="(所)名","(　－　) "&amp;$M2839,IF(設定!$I$15="名・所",$M2839&amp;"・　－　",IF(設定!$I$15="名/所",$M2839&amp;" / 　－　",IF(設定!$I$15="名(所)",$M2839&amp;"(　－　)")))))),IF(設定!$I$15="所・名",INDEX(リスト!$S$2:$S$48,MATCH($L2839,リスト!$R$2:$R$48,0))&amp;"・"&amp;$M2839,IF(設定!$I$15="所/名",INDEX(リスト!$S$2:$S$48,MATCH($L2839,リスト!$R$2:$R$48,0))&amp;" / "&amp;$M2839,IF(設定!$I$15="(所)名","("&amp;INDEX(リスト!$S$2:$S$48,MATCH($L2839,リスト!$R$2:$R$48,0))&amp;") "&amp;$M2839,IF(設定!$I$15="名・所",$M2839&amp;"・"&amp;INDEX(リスト!$S$2:$S$48,MATCH($L2839,リスト!$R$2:$R$48,0)),IF(設定!$I$15="名/所",$M2839&amp;" / "&amp;INDEX(リスト!$S$2:$S$48,MATCH($L2839,リスト!$R$2:$R$48,0)),IF(設定!$I$15="名(所)",$M2839&amp;" ("&amp;INDEX(リスト!$S$2:$S$48,MATCH($L2839,リスト!$R$2:$R$48,0))&amp;")")))))))))</f>
        <v/>
      </c>
    </row>
    <row r="2840" spans="15:22" x14ac:dyDescent="0.4">
      <c r="O2840" s="2" t="str">
        <f>IFERROR(IF($B2840="","",INDEX(所属情報!$E:$E,MATCH($A2840,所属情報!$A:$A,0))),"")</f>
        <v/>
      </c>
      <c r="P2840" s="2" t="str">
        <f t="shared" si="132"/>
        <v/>
      </c>
      <c r="Q2840" s="2" t="str">
        <f t="shared" si="133"/>
        <v/>
      </c>
      <c r="R2840" s="2" t="str">
        <f t="shared" si="134"/>
        <v/>
      </c>
      <c r="S2840" s="2" t="str">
        <f>IFERROR(IF($F2840="","",INDEX(リスト!$C:$C,MATCH($F2840,リスト!$B:$B,0))),"")</f>
        <v/>
      </c>
      <c r="T2840" s="2" t="str">
        <f>IFERROR(IF($K2840="","",INDEX(リスト!$F:$F,MATCH($K2840,リスト!$E:$E,0))),"")</f>
        <v/>
      </c>
      <c r="U2840" s="2" t="str">
        <f>IF($B2840="","",RIGHT($G2840*1000+200+COUNTIF($G$2:$G2840,$G2840),9))</f>
        <v/>
      </c>
      <c r="V2840" s="2" t="str">
        <f>IF(OR($B2840="",設定!$I$15="",設定!$I$15="独立"),"",IF($M2840="","　－　",IF($L2840="",IF(設定!$I$15="所・名","　－　・"&amp;$M2840,IF(設定!$I$15="所/名","　－　 / "&amp;$M2840,IF(設定!$I$15="(所)名","(　－　) "&amp;$M2840,IF(設定!$I$15="名・所",$M2840&amp;"・　－　",IF(設定!$I$15="名/所",$M2840&amp;" / 　－　",IF(設定!$I$15="名(所)",$M2840&amp;"(　－　)")))))),IF(設定!$I$15="所・名",INDEX(リスト!$S$2:$S$48,MATCH($L2840,リスト!$R$2:$R$48,0))&amp;"・"&amp;$M2840,IF(設定!$I$15="所/名",INDEX(リスト!$S$2:$S$48,MATCH($L2840,リスト!$R$2:$R$48,0))&amp;" / "&amp;$M2840,IF(設定!$I$15="(所)名","("&amp;INDEX(リスト!$S$2:$S$48,MATCH($L2840,リスト!$R$2:$R$48,0))&amp;") "&amp;$M2840,IF(設定!$I$15="名・所",$M2840&amp;"・"&amp;INDEX(リスト!$S$2:$S$48,MATCH($L2840,リスト!$R$2:$R$48,0)),IF(設定!$I$15="名/所",$M2840&amp;" / "&amp;INDEX(リスト!$S$2:$S$48,MATCH($L2840,リスト!$R$2:$R$48,0)),IF(設定!$I$15="名(所)",$M2840&amp;" ("&amp;INDEX(リスト!$S$2:$S$48,MATCH($L2840,リスト!$R$2:$R$48,0))&amp;")")))))))))</f>
        <v/>
      </c>
    </row>
    <row r="2841" spans="15:22" x14ac:dyDescent="0.4">
      <c r="O2841" s="2" t="str">
        <f>IFERROR(IF($B2841="","",INDEX(所属情報!$E:$E,MATCH($A2841,所属情報!$A:$A,0))),"")</f>
        <v/>
      </c>
      <c r="P2841" s="2" t="str">
        <f t="shared" si="132"/>
        <v/>
      </c>
      <c r="Q2841" s="2" t="str">
        <f t="shared" si="133"/>
        <v/>
      </c>
      <c r="R2841" s="2" t="str">
        <f t="shared" si="134"/>
        <v/>
      </c>
      <c r="S2841" s="2" t="str">
        <f>IFERROR(IF($F2841="","",INDEX(リスト!$C:$C,MATCH($F2841,リスト!$B:$B,0))),"")</f>
        <v/>
      </c>
      <c r="T2841" s="2" t="str">
        <f>IFERROR(IF($K2841="","",INDEX(リスト!$F:$F,MATCH($K2841,リスト!$E:$E,0))),"")</f>
        <v/>
      </c>
      <c r="U2841" s="2" t="str">
        <f>IF($B2841="","",RIGHT($G2841*1000+200+COUNTIF($G$2:$G2841,$G2841),9))</f>
        <v/>
      </c>
      <c r="V2841" s="2" t="str">
        <f>IF(OR($B2841="",設定!$I$15="",設定!$I$15="独立"),"",IF($M2841="","　－　",IF($L2841="",IF(設定!$I$15="所・名","　－　・"&amp;$M2841,IF(設定!$I$15="所/名","　－　 / "&amp;$M2841,IF(設定!$I$15="(所)名","(　－　) "&amp;$M2841,IF(設定!$I$15="名・所",$M2841&amp;"・　－　",IF(設定!$I$15="名/所",$M2841&amp;" / 　－　",IF(設定!$I$15="名(所)",$M2841&amp;"(　－　)")))))),IF(設定!$I$15="所・名",INDEX(リスト!$S$2:$S$48,MATCH($L2841,リスト!$R$2:$R$48,0))&amp;"・"&amp;$M2841,IF(設定!$I$15="所/名",INDEX(リスト!$S$2:$S$48,MATCH($L2841,リスト!$R$2:$R$48,0))&amp;" / "&amp;$M2841,IF(設定!$I$15="(所)名","("&amp;INDEX(リスト!$S$2:$S$48,MATCH($L2841,リスト!$R$2:$R$48,0))&amp;") "&amp;$M2841,IF(設定!$I$15="名・所",$M2841&amp;"・"&amp;INDEX(リスト!$S$2:$S$48,MATCH($L2841,リスト!$R$2:$R$48,0)),IF(設定!$I$15="名/所",$M2841&amp;" / "&amp;INDEX(リスト!$S$2:$S$48,MATCH($L2841,リスト!$R$2:$R$48,0)),IF(設定!$I$15="名(所)",$M2841&amp;" ("&amp;INDEX(リスト!$S$2:$S$48,MATCH($L2841,リスト!$R$2:$R$48,0))&amp;")")))))))))</f>
        <v/>
      </c>
    </row>
    <row r="2842" spans="15:22" x14ac:dyDescent="0.4">
      <c r="O2842" s="2" t="str">
        <f>IFERROR(IF($B2842="","",INDEX(所属情報!$E:$E,MATCH($A2842,所属情報!$A:$A,0))),"")</f>
        <v/>
      </c>
      <c r="P2842" s="2" t="str">
        <f t="shared" si="132"/>
        <v/>
      </c>
      <c r="Q2842" s="2" t="str">
        <f t="shared" si="133"/>
        <v/>
      </c>
      <c r="R2842" s="2" t="str">
        <f t="shared" si="134"/>
        <v/>
      </c>
      <c r="S2842" s="2" t="str">
        <f>IFERROR(IF($F2842="","",INDEX(リスト!$C:$C,MATCH($F2842,リスト!$B:$B,0))),"")</f>
        <v/>
      </c>
      <c r="T2842" s="2" t="str">
        <f>IFERROR(IF($K2842="","",INDEX(リスト!$F:$F,MATCH($K2842,リスト!$E:$E,0))),"")</f>
        <v/>
      </c>
      <c r="U2842" s="2" t="str">
        <f>IF($B2842="","",RIGHT($G2842*1000+200+COUNTIF($G$2:$G2842,$G2842),9))</f>
        <v/>
      </c>
      <c r="V2842" s="2" t="str">
        <f>IF(OR($B2842="",設定!$I$15="",設定!$I$15="独立"),"",IF($M2842="","　－　",IF($L2842="",IF(設定!$I$15="所・名","　－　・"&amp;$M2842,IF(設定!$I$15="所/名","　－　 / "&amp;$M2842,IF(設定!$I$15="(所)名","(　－　) "&amp;$M2842,IF(設定!$I$15="名・所",$M2842&amp;"・　－　",IF(設定!$I$15="名/所",$M2842&amp;" / 　－　",IF(設定!$I$15="名(所)",$M2842&amp;"(　－　)")))))),IF(設定!$I$15="所・名",INDEX(リスト!$S$2:$S$48,MATCH($L2842,リスト!$R$2:$R$48,0))&amp;"・"&amp;$M2842,IF(設定!$I$15="所/名",INDEX(リスト!$S$2:$S$48,MATCH($L2842,リスト!$R$2:$R$48,0))&amp;" / "&amp;$M2842,IF(設定!$I$15="(所)名","("&amp;INDEX(リスト!$S$2:$S$48,MATCH($L2842,リスト!$R$2:$R$48,0))&amp;") "&amp;$M2842,IF(設定!$I$15="名・所",$M2842&amp;"・"&amp;INDEX(リスト!$S$2:$S$48,MATCH($L2842,リスト!$R$2:$R$48,0)),IF(設定!$I$15="名/所",$M2842&amp;" / "&amp;INDEX(リスト!$S$2:$S$48,MATCH($L2842,リスト!$R$2:$R$48,0)),IF(設定!$I$15="名(所)",$M2842&amp;" ("&amp;INDEX(リスト!$S$2:$S$48,MATCH($L2842,リスト!$R$2:$R$48,0))&amp;")")))))))))</f>
        <v/>
      </c>
    </row>
    <row r="2843" spans="15:22" x14ac:dyDescent="0.4">
      <c r="O2843" s="2" t="str">
        <f>IFERROR(IF($B2843="","",INDEX(所属情報!$E:$E,MATCH($A2843,所属情報!$A:$A,0))),"")</f>
        <v/>
      </c>
      <c r="P2843" s="2" t="str">
        <f t="shared" si="132"/>
        <v/>
      </c>
      <c r="Q2843" s="2" t="str">
        <f t="shared" si="133"/>
        <v/>
      </c>
      <c r="R2843" s="2" t="str">
        <f t="shared" si="134"/>
        <v/>
      </c>
      <c r="S2843" s="2" t="str">
        <f>IFERROR(IF($F2843="","",INDEX(リスト!$C:$C,MATCH($F2843,リスト!$B:$B,0))),"")</f>
        <v/>
      </c>
      <c r="T2843" s="2" t="str">
        <f>IFERROR(IF($K2843="","",INDEX(リスト!$F:$F,MATCH($K2843,リスト!$E:$E,0))),"")</f>
        <v/>
      </c>
      <c r="U2843" s="2" t="str">
        <f>IF($B2843="","",RIGHT($G2843*1000+200+COUNTIF($G$2:$G2843,$G2843),9))</f>
        <v/>
      </c>
      <c r="V2843" s="2" t="str">
        <f>IF(OR($B2843="",設定!$I$15="",設定!$I$15="独立"),"",IF($M2843="","　－　",IF($L2843="",IF(設定!$I$15="所・名","　－　・"&amp;$M2843,IF(設定!$I$15="所/名","　－　 / "&amp;$M2843,IF(設定!$I$15="(所)名","(　－　) "&amp;$M2843,IF(設定!$I$15="名・所",$M2843&amp;"・　－　",IF(設定!$I$15="名/所",$M2843&amp;" / 　－　",IF(設定!$I$15="名(所)",$M2843&amp;"(　－　)")))))),IF(設定!$I$15="所・名",INDEX(リスト!$S$2:$S$48,MATCH($L2843,リスト!$R$2:$R$48,0))&amp;"・"&amp;$M2843,IF(設定!$I$15="所/名",INDEX(リスト!$S$2:$S$48,MATCH($L2843,リスト!$R$2:$R$48,0))&amp;" / "&amp;$M2843,IF(設定!$I$15="(所)名","("&amp;INDEX(リスト!$S$2:$S$48,MATCH($L2843,リスト!$R$2:$R$48,0))&amp;") "&amp;$M2843,IF(設定!$I$15="名・所",$M2843&amp;"・"&amp;INDEX(リスト!$S$2:$S$48,MATCH($L2843,リスト!$R$2:$R$48,0)),IF(設定!$I$15="名/所",$M2843&amp;" / "&amp;INDEX(リスト!$S$2:$S$48,MATCH($L2843,リスト!$R$2:$R$48,0)),IF(設定!$I$15="名(所)",$M2843&amp;" ("&amp;INDEX(リスト!$S$2:$S$48,MATCH($L2843,リスト!$R$2:$R$48,0))&amp;")")))))))))</f>
        <v/>
      </c>
    </row>
    <row r="2844" spans="15:22" x14ac:dyDescent="0.4">
      <c r="O2844" s="2" t="str">
        <f>IFERROR(IF($B2844="","",INDEX(所属情報!$E:$E,MATCH($A2844,所属情報!$A:$A,0))),"")</f>
        <v/>
      </c>
      <c r="P2844" s="2" t="str">
        <f t="shared" si="132"/>
        <v/>
      </c>
      <c r="Q2844" s="2" t="str">
        <f t="shared" si="133"/>
        <v/>
      </c>
      <c r="R2844" s="2" t="str">
        <f t="shared" si="134"/>
        <v/>
      </c>
      <c r="S2844" s="2" t="str">
        <f>IFERROR(IF($F2844="","",INDEX(リスト!$C:$C,MATCH($F2844,リスト!$B:$B,0))),"")</f>
        <v/>
      </c>
      <c r="T2844" s="2" t="str">
        <f>IFERROR(IF($K2844="","",INDEX(リスト!$F:$F,MATCH($K2844,リスト!$E:$E,0))),"")</f>
        <v/>
      </c>
      <c r="U2844" s="2" t="str">
        <f>IF($B2844="","",RIGHT($G2844*1000+200+COUNTIF($G$2:$G2844,$G2844),9))</f>
        <v/>
      </c>
      <c r="V2844" s="2" t="str">
        <f>IF(OR($B2844="",設定!$I$15="",設定!$I$15="独立"),"",IF($M2844="","　－　",IF($L2844="",IF(設定!$I$15="所・名","　－　・"&amp;$M2844,IF(設定!$I$15="所/名","　－　 / "&amp;$M2844,IF(設定!$I$15="(所)名","(　－　) "&amp;$M2844,IF(設定!$I$15="名・所",$M2844&amp;"・　－　",IF(設定!$I$15="名/所",$M2844&amp;" / 　－　",IF(設定!$I$15="名(所)",$M2844&amp;"(　－　)")))))),IF(設定!$I$15="所・名",INDEX(リスト!$S$2:$S$48,MATCH($L2844,リスト!$R$2:$R$48,0))&amp;"・"&amp;$M2844,IF(設定!$I$15="所/名",INDEX(リスト!$S$2:$S$48,MATCH($L2844,リスト!$R$2:$R$48,0))&amp;" / "&amp;$M2844,IF(設定!$I$15="(所)名","("&amp;INDEX(リスト!$S$2:$S$48,MATCH($L2844,リスト!$R$2:$R$48,0))&amp;") "&amp;$M2844,IF(設定!$I$15="名・所",$M2844&amp;"・"&amp;INDEX(リスト!$S$2:$S$48,MATCH($L2844,リスト!$R$2:$R$48,0)),IF(設定!$I$15="名/所",$M2844&amp;" / "&amp;INDEX(リスト!$S$2:$S$48,MATCH($L2844,リスト!$R$2:$R$48,0)),IF(設定!$I$15="名(所)",$M2844&amp;" ("&amp;INDEX(リスト!$S$2:$S$48,MATCH($L2844,リスト!$R$2:$R$48,0))&amp;")")))))))))</f>
        <v/>
      </c>
    </row>
    <row r="2845" spans="15:22" x14ac:dyDescent="0.4">
      <c r="O2845" s="2" t="str">
        <f>IFERROR(IF($B2845="","",INDEX(所属情報!$E:$E,MATCH($A2845,所属情報!$A:$A,0))),"")</f>
        <v/>
      </c>
      <c r="P2845" s="2" t="str">
        <f t="shared" si="132"/>
        <v/>
      </c>
      <c r="Q2845" s="2" t="str">
        <f t="shared" si="133"/>
        <v/>
      </c>
      <c r="R2845" s="2" t="str">
        <f t="shared" si="134"/>
        <v/>
      </c>
      <c r="S2845" s="2" t="str">
        <f>IFERROR(IF($F2845="","",INDEX(リスト!$C:$C,MATCH($F2845,リスト!$B:$B,0))),"")</f>
        <v/>
      </c>
      <c r="T2845" s="2" t="str">
        <f>IFERROR(IF($K2845="","",INDEX(リスト!$F:$F,MATCH($K2845,リスト!$E:$E,0))),"")</f>
        <v/>
      </c>
      <c r="U2845" s="2" t="str">
        <f>IF($B2845="","",RIGHT($G2845*1000+200+COUNTIF($G$2:$G2845,$G2845),9))</f>
        <v/>
      </c>
      <c r="V2845" s="2" t="str">
        <f>IF(OR($B2845="",設定!$I$15="",設定!$I$15="独立"),"",IF($M2845="","　－　",IF($L2845="",IF(設定!$I$15="所・名","　－　・"&amp;$M2845,IF(設定!$I$15="所/名","　－　 / "&amp;$M2845,IF(設定!$I$15="(所)名","(　－　) "&amp;$M2845,IF(設定!$I$15="名・所",$M2845&amp;"・　－　",IF(設定!$I$15="名/所",$M2845&amp;" / 　－　",IF(設定!$I$15="名(所)",$M2845&amp;"(　－　)")))))),IF(設定!$I$15="所・名",INDEX(リスト!$S$2:$S$48,MATCH($L2845,リスト!$R$2:$R$48,0))&amp;"・"&amp;$M2845,IF(設定!$I$15="所/名",INDEX(リスト!$S$2:$S$48,MATCH($L2845,リスト!$R$2:$R$48,0))&amp;" / "&amp;$M2845,IF(設定!$I$15="(所)名","("&amp;INDEX(リスト!$S$2:$S$48,MATCH($L2845,リスト!$R$2:$R$48,0))&amp;") "&amp;$M2845,IF(設定!$I$15="名・所",$M2845&amp;"・"&amp;INDEX(リスト!$S$2:$S$48,MATCH($L2845,リスト!$R$2:$R$48,0)),IF(設定!$I$15="名/所",$M2845&amp;" / "&amp;INDEX(リスト!$S$2:$S$48,MATCH($L2845,リスト!$R$2:$R$48,0)),IF(設定!$I$15="名(所)",$M2845&amp;" ("&amp;INDEX(リスト!$S$2:$S$48,MATCH($L2845,リスト!$R$2:$R$48,0))&amp;")")))))))))</f>
        <v/>
      </c>
    </row>
    <row r="2846" spans="15:22" x14ac:dyDescent="0.4">
      <c r="O2846" s="2" t="str">
        <f>IFERROR(IF($B2846="","",INDEX(所属情報!$E:$E,MATCH($A2846,所属情報!$A:$A,0))),"")</f>
        <v/>
      </c>
      <c r="P2846" s="2" t="str">
        <f t="shared" si="132"/>
        <v/>
      </c>
      <c r="Q2846" s="2" t="str">
        <f t="shared" si="133"/>
        <v/>
      </c>
      <c r="R2846" s="2" t="str">
        <f t="shared" si="134"/>
        <v/>
      </c>
      <c r="S2846" s="2" t="str">
        <f>IFERROR(IF($F2846="","",INDEX(リスト!$C:$C,MATCH($F2846,リスト!$B:$B,0))),"")</f>
        <v/>
      </c>
      <c r="T2846" s="2" t="str">
        <f>IFERROR(IF($K2846="","",INDEX(リスト!$F:$F,MATCH($K2846,リスト!$E:$E,0))),"")</f>
        <v/>
      </c>
      <c r="U2846" s="2" t="str">
        <f>IF($B2846="","",RIGHT($G2846*1000+200+COUNTIF($G$2:$G2846,$G2846),9))</f>
        <v/>
      </c>
      <c r="V2846" s="2" t="str">
        <f>IF(OR($B2846="",設定!$I$15="",設定!$I$15="独立"),"",IF($M2846="","　－　",IF($L2846="",IF(設定!$I$15="所・名","　－　・"&amp;$M2846,IF(設定!$I$15="所/名","　－　 / "&amp;$M2846,IF(設定!$I$15="(所)名","(　－　) "&amp;$M2846,IF(設定!$I$15="名・所",$M2846&amp;"・　－　",IF(設定!$I$15="名/所",$M2846&amp;" / 　－　",IF(設定!$I$15="名(所)",$M2846&amp;"(　－　)")))))),IF(設定!$I$15="所・名",INDEX(リスト!$S$2:$S$48,MATCH($L2846,リスト!$R$2:$R$48,0))&amp;"・"&amp;$M2846,IF(設定!$I$15="所/名",INDEX(リスト!$S$2:$S$48,MATCH($L2846,リスト!$R$2:$R$48,0))&amp;" / "&amp;$M2846,IF(設定!$I$15="(所)名","("&amp;INDEX(リスト!$S$2:$S$48,MATCH($L2846,リスト!$R$2:$R$48,0))&amp;") "&amp;$M2846,IF(設定!$I$15="名・所",$M2846&amp;"・"&amp;INDEX(リスト!$S$2:$S$48,MATCH($L2846,リスト!$R$2:$R$48,0)),IF(設定!$I$15="名/所",$M2846&amp;" / "&amp;INDEX(リスト!$S$2:$S$48,MATCH($L2846,リスト!$R$2:$R$48,0)),IF(設定!$I$15="名(所)",$M2846&amp;" ("&amp;INDEX(リスト!$S$2:$S$48,MATCH($L2846,リスト!$R$2:$R$48,0))&amp;")")))))))))</f>
        <v/>
      </c>
    </row>
    <row r="2847" spans="15:22" x14ac:dyDescent="0.4">
      <c r="O2847" s="2" t="str">
        <f>IFERROR(IF($B2847="","",INDEX(所属情報!$E:$E,MATCH($A2847,所属情報!$A:$A,0))),"")</f>
        <v/>
      </c>
      <c r="P2847" s="2" t="str">
        <f t="shared" si="132"/>
        <v/>
      </c>
      <c r="Q2847" s="2" t="str">
        <f t="shared" si="133"/>
        <v/>
      </c>
      <c r="R2847" s="2" t="str">
        <f t="shared" si="134"/>
        <v/>
      </c>
      <c r="S2847" s="2" t="str">
        <f>IFERROR(IF($F2847="","",INDEX(リスト!$C:$C,MATCH($F2847,リスト!$B:$B,0))),"")</f>
        <v/>
      </c>
      <c r="T2847" s="2" t="str">
        <f>IFERROR(IF($K2847="","",INDEX(リスト!$F:$F,MATCH($K2847,リスト!$E:$E,0))),"")</f>
        <v/>
      </c>
      <c r="U2847" s="2" t="str">
        <f>IF($B2847="","",RIGHT($G2847*1000+200+COUNTIF($G$2:$G2847,$G2847),9))</f>
        <v/>
      </c>
      <c r="V2847" s="2" t="str">
        <f>IF(OR($B2847="",設定!$I$15="",設定!$I$15="独立"),"",IF($M2847="","　－　",IF($L2847="",IF(設定!$I$15="所・名","　－　・"&amp;$M2847,IF(設定!$I$15="所/名","　－　 / "&amp;$M2847,IF(設定!$I$15="(所)名","(　－　) "&amp;$M2847,IF(設定!$I$15="名・所",$M2847&amp;"・　－　",IF(設定!$I$15="名/所",$M2847&amp;" / 　－　",IF(設定!$I$15="名(所)",$M2847&amp;"(　－　)")))))),IF(設定!$I$15="所・名",INDEX(リスト!$S$2:$S$48,MATCH($L2847,リスト!$R$2:$R$48,0))&amp;"・"&amp;$M2847,IF(設定!$I$15="所/名",INDEX(リスト!$S$2:$S$48,MATCH($L2847,リスト!$R$2:$R$48,0))&amp;" / "&amp;$M2847,IF(設定!$I$15="(所)名","("&amp;INDEX(リスト!$S$2:$S$48,MATCH($L2847,リスト!$R$2:$R$48,0))&amp;") "&amp;$M2847,IF(設定!$I$15="名・所",$M2847&amp;"・"&amp;INDEX(リスト!$S$2:$S$48,MATCH($L2847,リスト!$R$2:$R$48,0)),IF(設定!$I$15="名/所",$M2847&amp;" / "&amp;INDEX(リスト!$S$2:$S$48,MATCH($L2847,リスト!$R$2:$R$48,0)),IF(設定!$I$15="名(所)",$M2847&amp;" ("&amp;INDEX(リスト!$S$2:$S$48,MATCH($L2847,リスト!$R$2:$R$48,0))&amp;")")))))))))</f>
        <v/>
      </c>
    </row>
    <row r="2848" spans="15:22" x14ac:dyDescent="0.4">
      <c r="O2848" s="2" t="str">
        <f>IFERROR(IF($B2848="","",INDEX(所属情報!$E:$E,MATCH($A2848,所属情報!$A:$A,0))),"")</f>
        <v/>
      </c>
      <c r="P2848" s="2" t="str">
        <f t="shared" si="132"/>
        <v/>
      </c>
      <c r="Q2848" s="2" t="str">
        <f t="shared" si="133"/>
        <v/>
      </c>
      <c r="R2848" s="2" t="str">
        <f t="shared" si="134"/>
        <v/>
      </c>
      <c r="S2848" s="2" t="str">
        <f>IFERROR(IF($F2848="","",INDEX(リスト!$C:$C,MATCH($F2848,リスト!$B:$B,0))),"")</f>
        <v/>
      </c>
      <c r="T2848" s="2" t="str">
        <f>IFERROR(IF($K2848="","",INDEX(リスト!$F:$F,MATCH($K2848,リスト!$E:$E,0))),"")</f>
        <v/>
      </c>
      <c r="U2848" s="2" t="str">
        <f>IF($B2848="","",RIGHT($G2848*1000+200+COUNTIF($G$2:$G2848,$G2848),9))</f>
        <v/>
      </c>
      <c r="V2848" s="2" t="str">
        <f>IF(OR($B2848="",設定!$I$15="",設定!$I$15="独立"),"",IF($M2848="","　－　",IF($L2848="",IF(設定!$I$15="所・名","　－　・"&amp;$M2848,IF(設定!$I$15="所/名","　－　 / "&amp;$M2848,IF(設定!$I$15="(所)名","(　－　) "&amp;$M2848,IF(設定!$I$15="名・所",$M2848&amp;"・　－　",IF(設定!$I$15="名/所",$M2848&amp;" / 　－　",IF(設定!$I$15="名(所)",$M2848&amp;"(　－　)")))))),IF(設定!$I$15="所・名",INDEX(リスト!$S$2:$S$48,MATCH($L2848,リスト!$R$2:$R$48,0))&amp;"・"&amp;$M2848,IF(設定!$I$15="所/名",INDEX(リスト!$S$2:$S$48,MATCH($L2848,リスト!$R$2:$R$48,0))&amp;" / "&amp;$M2848,IF(設定!$I$15="(所)名","("&amp;INDEX(リスト!$S$2:$S$48,MATCH($L2848,リスト!$R$2:$R$48,0))&amp;") "&amp;$M2848,IF(設定!$I$15="名・所",$M2848&amp;"・"&amp;INDEX(リスト!$S$2:$S$48,MATCH($L2848,リスト!$R$2:$R$48,0)),IF(設定!$I$15="名/所",$M2848&amp;" / "&amp;INDEX(リスト!$S$2:$S$48,MATCH($L2848,リスト!$R$2:$R$48,0)),IF(設定!$I$15="名(所)",$M2848&amp;" ("&amp;INDEX(リスト!$S$2:$S$48,MATCH($L2848,リスト!$R$2:$R$48,0))&amp;")")))))))))</f>
        <v/>
      </c>
    </row>
    <row r="2849" spans="15:22" x14ac:dyDescent="0.4">
      <c r="O2849" s="2" t="str">
        <f>IFERROR(IF($B2849="","",INDEX(所属情報!$E:$E,MATCH($A2849,所属情報!$A:$A,0))),"")</f>
        <v/>
      </c>
      <c r="P2849" s="2" t="str">
        <f t="shared" si="132"/>
        <v/>
      </c>
      <c r="Q2849" s="2" t="str">
        <f t="shared" si="133"/>
        <v/>
      </c>
      <c r="R2849" s="2" t="str">
        <f t="shared" si="134"/>
        <v/>
      </c>
      <c r="S2849" s="2" t="str">
        <f>IFERROR(IF($F2849="","",INDEX(リスト!$C:$C,MATCH($F2849,リスト!$B:$B,0))),"")</f>
        <v/>
      </c>
      <c r="T2849" s="2" t="str">
        <f>IFERROR(IF($K2849="","",INDEX(リスト!$F:$F,MATCH($K2849,リスト!$E:$E,0))),"")</f>
        <v/>
      </c>
      <c r="U2849" s="2" t="str">
        <f>IF($B2849="","",RIGHT($G2849*1000+200+COUNTIF($G$2:$G2849,$G2849),9))</f>
        <v/>
      </c>
      <c r="V2849" s="2" t="str">
        <f>IF(OR($B2849="",設定!$I$15="",設定!$I$15="独立"),"",IF($M2849="","　－　",IF($L2849="",IF(設定!$I$15="所・名","　－　・"&amp;$M2849,IF(設定!$I$15="所/名","　－　 / "&amp;$M2849,IF(設定!$I$15="(所)名","(　－　) "&amp;$M2849,IF(設定!$I$15="名・所",$M2849&amp;"・　－　",IF(設定!$I$15="名/所",$M2849&amp;" / 　－　",IF(設定!$I$15="名(所)",$M2849&amp;"(　－　)")))))),IF(設定!$I$15="所・名",INDEX(リスト!$S$2:$S$48,MATCH($L2849,リスト!$R$2:$R$48,0))&amp;"・"&amp;$M2849,IF(設定!$I$15="所/名",INDEX(リスト!$S$2:$S$48,MATCH($L2849,リスト!$R$2:$R$48,0))&amp;" / "&amp;$M2849,IF(設定!$I$15="(所)名","("&amp;INDEX(リスト!$S$2:$S$48,MATCH($L2849,リスト!$R$2:$R$48,0))&amp;") "&amp;$M2849,IF(設定!$I$15="名・所",$M2849&amp;"・"&amp;INDEX(リスト!$S$2:$S$48,MATCH($L2849,リスト!$R$2:$R$48,0)),IF(設定!$I$15="名/所",$M2849&amp;" / "&amp;INDEX(リスト!$S$2:$S$48,MATCH($L2849,リスト!$R$2:$R$48,0)),IF(設定!$I$15="名(所)",$M2849&amp;" ("&amp;INDEX(リスト!$S$2:$S$48,MATCH($L2849,リスト!$R$2:$R$48,0))&amp;")")))))))))</f>
        <v/>
      </c>
    </row>
    <row r="2850" spans="15:22" x14ac:dyDescent="0.4">
      <c r="O2850" s="2" t="str">
        <f>IFERROR(IF($B2850="","",INDEX(所属情報!$E:$E,MATCH($A2850,所属情報!$A:$A,0))),"")</f>
        <v/>
      </c>
      <c r="P2850" s="2" t="str">
        <f t="shared" si="132"/>
        <v/>
      </c>
      <c r="Q2850" s="2" t="str">
        <f t="shared" si="133"/>
        <v/>
      </c>
      <c r="R2850" s="2" t="str">
        <f t="shared" si="134"/>
        <v/>
      </c>
      <c r="S2850" s="2" t="str">
        <f>IFERROR(IF($F2850="","",INDEX(リスト!$C:$C,MATCH($F2850,リスト!$B:$B,0))),"")</f>
        <v/>
      </c>
      <c r="T2850" s="2" t="str">
        <f>IFERROR(IF($K2850="","",INDEX(リスト!$F:$F,MATCH($K2850,リスト!$E:$E,0))),"")</f>
        <v/>
      </c>
      <c r="U2850" s="2" t="str">
        <f>IF($B2850="","",RIGHT($G2850*1000+200+COUNTIF($G$2:$G2850,$G2850),9))</f>
        <v/>
      </c>
      <c r="V2850" s="2" t="str">
        <f>IF(OR($B2850="",設定!$I$15="",設定!$I$15="独立"),"",IF($M2850="","　－　",IF($L2850="",IF(設定!$I$15="所・名","　－　・"&amp;$M2850,IF(設定!$I$15="所/名","　－　 / "&amp;$M2850,IF(設定!$I$15="(所)名","(　－　) "&amp;$M2850,IF(設定!$I$15="名・所",$M2850&amp;"・　－　",IF(設定!$I$15="名/所",$M2850&amp;" / 　－　",IF(設定!$I$15="名(所)",$M2850&amp;"(　－　)")))))),IF(設定!$I$15="所・名",INDEX(リスト!$S$2:$S$48,MATCH($L2850,リスト!$R$2:$R$48,0))&amp;"・"&amp;$M2850,IF(設定!$I$15="所/名",INDEX(リスト!$S$2:$S$48,MATCH($L2850,リスト!$R$2:$R$48,0))&amp;" / "&amp;$M2850,IF(設定!$I$15="(所)名","("&amp;INDEX(リスト!$S$2:$S$48,MATCH($L2850,リスト!$R$2:$R$48,0))&amp;") "&amp;$M2850,IF(設定!$I$15="名・所",$M2850&amp;"・"&amp;INDEX(リスト!$S$2:$S$48,MATCH($L2850,リスト!$R$2:$R$48,0)),IF(設定!$I$15="名/所",$M2850&amp;" / "&amp;INDEX(リスト!$S$2:$S$48,MATCH($L2850,リスト!$R$2:$R$48,0)),IF(設定!$I$15="名(所)",$M2850&amp;" ("&amp;INDEX(リスト!$S$2:$S$48,MATCH($L2850,リスト!$R$2:$R$48,0))&amp;")")))))))))</f>
        <v/>
      </c>
    </row>
    <row r="2851" spans="15:22" x14ac:dyDescent="0.4">
      <c r="O2851" s="2" t="str">
        <f>IFERROR(IF($B2851="","",INDEX(所属情報!$E:$E,MATCH($A2851,所属情報!$A:$A,0))),"")</f>
        <v/>
      </c>
      <c r="P2851" s="2" t="str">
        <f t="shared" si="132"/>
        <v/>
      </c>
      <c r="Q2851" s="2" t="str">
        <f t="shared" si="133"/>
        <v/>
      </c>
      <c r="R2851" s="2" t="str">
        <f t="shared" si="134"/>
        <v/>
      </c>
      <c r="S2851" s="2" t="str">
        <f>IFERROR(IF($F2851="","",INDEX(リスト!$C:$C,MATCH($F2851,リスト!$B:$B,0))),"")</f>
        <v/>
      </c>
      <c r="T2851" s="2" t="str">
        <f>IFERROR(IF($K2851="","",INDEX(リスト!$F:$F,MATCH($K2851,リスト!$E:$E,0))),"")</f>
        <v/>
      </c>
      <c r="U2851" s="2" t="str">
        <f>IF($B2851="","",RIGHT($G2851*1000+200+COUNTIF($G$2:$G2851,$G2851),9))</f>
        <v/>
      </c>
      <c r="V2851" s="2" t="str">
        <f>IF(OR($B2851="",設定!$I$15="",設定!$I$15="独立"),"",IF($M2851="","　－　",IF($L2851="",IF(設定!$I$15="所・名","　－　・"&amp;$M2851,IF(設定!$I$15="所/名","　－　 / "&amp;$M2851,IF(設定!$I$15="(所)名","(　－　) "&amp;$M2851,IF(設定!$I$15="名・所",$M2851&amp;"・　－　",IF(設定!$I$15="名/所",$M2851&amp;" / 　－　",IF(設定!$I$15="名(所)",$M2851&amp;"(　－　)")))))),IF(設定!$I$15="所・名",INDEX(リスト!$S$2:$S$48,MATCH($L2851,リスト!$R$2:$R$48,0))&amp;"・"&amp;$M2851,IF(設定!$I$15="所/名",INDEX(リスト!$S$2:$S$48,MATCH($L2851,リスト!$R$2:$R$48,0))&amp;" / "&amp;$M2851,IF(設定!$I$15="(所)名","("&amp;INDEX(リスト!$S$2:$S$48,MATCH($L2851,リスト!$R$2:$R$48,0))&amp;") "&amp;$M2851,IF(設定!$I$15="名・所",$M2851&amp;"・"&amp;INDEX(リスト!$S$2:$S$48,MATCH($L2851,リスト!$R$2:$R$48,0)),IF(設定!$I$15="名/所",$M2851&amp;" / "&amp;INDEX(リスト!$S$2:$S$48,MATCH($L2851,リスト!$R$2:$R$48,0)),IF(設定!$I$15="名(所)",$M2851&amp;" ("&amp;INDEX(リスト!$S$2:$S$48,MATCH($L2851,リスト!$R$2:$R$48,0))&amp;")")))))))))</f>
        <v/>
      </c>
    </row>
    <row r="2852" spans="15:22" x14ac:dyDescent="0.4">
      <c r="O2852" s="2" t="str">
        <f>IFERROR(IF($B2852="","",INDEX(所属情報!$E:$E,MATCH($A2852,所属情報!$A:$A,0))),"")</f>
        <v/>
      </c>
      <c r="P2852" s="2" t="str">
        <f t="shared" si="132"/>
        <v/>
      </c>
      <c r="Q2852" s="2" t="str">
        <f t="shared" si="133"/>
        <v/>
      </c>
      <c r="R2852" s="2" t="str">
        <f t="shared" si="134"/>
        <v/>
      </c>
      <c r="S2852" s="2" t="str">
        <f>IFERROR(IF($F2852="","",INDEX(リスト!$C:$C,MATCH($F2852,リスト!$B:$B,0))),"")</f>
        <v/>
      </c>
      <c r="T2852" s="2" t="str">
        <f>IFERROR(IF($K2852="","",INDEX(リスト!$F:$F,MATCH($K2852,リスト!$E:$E,0))),"")</f>
        <v/>
      </c>
      <c r="U2852" s="2" t="str">
        <f>IF($B2852="","",RIGHT($G2852*1000+200+COUNTIF($G$2:$G2852,$G2852),9))</f>
        <v/>
      </c>
      <c r="V2852" s="2" t="str">
        <f>IF(OR($B2852="",設定!$I$15="",設定!$I$15="独立"),"",IF($M2852="","　－　",IF($L2852="",IF(設定!$I$15="所・名","　－　・"&amp;$M2852,IF(設定!$I$15="所/名","　－　 / "&amp;$M2852,IF(設定!$I$15="(所)名","(　－　) "&amp;$M2852,IF(設定!$I$15="名・所",$M2852&amp;"・　－　",IF(設定!$I$15="名/所",$M2852&amp;" / 　－　",IF(設定!$I$15="名(所)",$M2852&amp;"(　－　)")))))),IF(設定!$I$15="所・名",INDEX(リスト!$S$2:$S$48,MATCH($L2852,リスト!$R$2:$R$48,0))&amp;"・"&amp;$M2852,IF(設定!$I$15="所/名",INDEX(リスト!$S$2:$S$48,MATCH($L2852,リスト!$R$2:$R$48,0))&amp;" / "&amp;$M2852,IF(設定!$I$15="(所)名","("&amp;INDEX(リスト!$S$2:$S$48,MATCH($L2852,リスト!$R$2:$R$48,0))&amp;") "&amp;$M2852,IF(設定!$I$15="名・所",$M2852&amp;"・"&amp;INDEX(リスト!$S$2:$S$48,MATCH($L2852,リスト!$R$2:$R$48,0)),IF(設定!$I$15="名/所",$M2852&amp;" / "&amp;INDEX(リスト!$S$2:$S$48,MATCH($L2852,リスト!$R$2:$R$48,0)),IF(設定!$I$15="名(所)",$M2852&amp;" ("&amp;INDEX(リスト!$S$2:$S$48,MATCH($L2852,リスト!$R$2:$R$48,0))&amp;")")))))))))</f>
        <v/>
      </c>
    </row>
    <row r="2853" spans="15:22" x14ac:dyDescent="0.4">
      <c r="O2853" s="2" t="str">
        <f>IFERROR(IF($B2853="","",INDEX(所属情報!$E:$E,MATCH($A2853,所属情報!$A:$A,0))),"")</f>
        <v/>
      </c>
      <c r="P2853" s="2" t="str">
        <f t="shared" si="132"/>
        <v/>
      </c>
      <c r="Q2853" s="2" t="str">
        <f t="shared" si="133"/>
        <v/>
      </c>
      <c r="R2853" s="2" t="str">
        <f t="shared" si="134"/>
        <v/>
      </c>
      <c r="S2853" s="2" t="str">
        <f>IFERROR(IF($F2853="","",INDEX(リスト!$C:$C,MATCH($F2853,リスト!$B:$B,0))),"")</f>
        <v/>
      </c>
      <c r="T2853" s="2" t="str">
        <f>IFERROR(IF($K2853="","",INDEX(リスト!$F:$F,MATCH($K2853,リスト!$E:$E,0))),"")</f>
        <v/>
      </c>
      <c r="U2853" s="2" t="str">
        <f>IF($B2853="","",RIGHT($G2853*1000+200+COUNTIF($G$2:$G2853,$G2853),9))</f>
        <v/>
      </c>
      <c r="V2853" s="2" t="str">
        <f>IF(OR($B2853="",設定!$I$15="",設定!$I$15="独立"),"",IF($M2853="","　－　",IF($L2853="",IF(設定!$I$15="所・名","　－　・"&amp;$M2853,IF(設定!$I$15="所/名","　－　 / "&amp;$M2853,IF(設定!$I$15="(所)名","(　－　) "&amp;$M2853,IF(設定!$I$15="名・所",$M2853&amp;"・　－　",IF(設定!$I$15="名/所",$M2853&amp;" / 　－　",IF(設定!$I$15="名(所)",$M2853&amp;"(　－　)")))))),IF(設定!$I$15="所・名",INDEX(リスト!$S$2:$S$48,MATCH($L2853,リスト!$R$2:$R$48,0))&amp;"・"&amp;$M2853,IF(設定!$I$15="所/名",INDEX(リスト!$S$2:$S$48,MATCH($L2853,リスト!$R$2:$R$48,0))&amp;" / "&amp;$M2853,IF(設定!$I$15="(所)名","("&amp;INDEX(リスト!$S$2:$S$48,MATCH($L2853,リスト!$R$2:$R$48,0))&amp;") "&amp;$M2853,IF(設定!$I$15="名・所",$M2853&amp;"・"&amp;INDEX(リスト!$S$2:$S$48,MATCH($L2853,リスト!$R$2:$R$48,0)),IF(設定!$I$15="名/所",$M2853&amp;" / "&amp;INDEX(リスト!$S$2:$S$48,MATCH($L2853,リスト!$R$2:$R$48,0)),IF(設定!$I$15="名(所)",$M2853&amp;" ("&amp;INDEX(リスト!$S$2:$S$48,MATCH($L2853,リスト!$R$2:$R$48,0))&amp;")")))))))))</f>
        <v/>
      </c>
    </row>
    <row r="2854" spans="15:22" x14ac:dyDescent="0.4">
      <c r="O2854" s="2" t="str">
        <f>IFERROR(IF($B2854="","",INDEX(所属情報!$E:$E,MATCH($A2854,所属情報!$A:$A,0))),"")</f>
        <v/>
      </c>
      <c r="P2854" s="2" t="str">
        <f t="shared" si="132"/>
        <v/>
      </c>
      <c r="Q2854" s="2" t="str">
        <f t="shared" si="133"/>
        <v/>
      </c>
      <c r="R2854" s="2" t="str">
        <f t="shared" si="134"/>
        <v/>
      </c>
      <c r="S2854" s="2" t="str">
        <f>IFERROR(IF($F2854="","",INDEX(リスト!$C:$C,MATCH($F2854,リスト!$B:$B,0))),"")</f>
        <v/>
      </c>
      <c r="T2854" s="2" t="str">
        <f>IFERROR(IF($K2854="","",INDEX(リスト!$F:$F,MATCH($K2854,リスト!$E:$E,0))),"")</f>
        <v/>
      </c>
      <c r="U2854" s="2" t="str">
        <f>IF($B2854="","",RIGHT($G2854*1000+200+COUNTIF($G$2:$G2854,$G2854),9))</f>
        <v/>
      </c>
      <c r="V2854" s="2" t="str">
        <f>IF(OR($B2854="",設定!$I$15="",設定!$I$15="独立"),"",IF($M2854="","　－　",IF($L2854="",IF(設定!$I$15="所・名","　－　・"&amp;$M2854,IF(設定!$I$15="所/名","　－　 / "&amp;$M2854,IF(設定!$I$15="(所)名","(　－　) "&amp;$M2854,IF(設定!$I$15="名・所",$M2854&amp;"・　－　",IF(設定!$I$15="名/所",$M2854&amp;" / 　－　",IF(設定!$I$15="名(所)",$M2854&amp;"(　－　)")))))),IF(設定!$I$15="所・名",INDEX(リスト!$S$2:$S$48,MATCH($L2854,リスト!$R$2:$R$48,0))&amp;"・"&amp;$M2854,IF(設定!$I$15="所/名",INDEX(リスト!$S$2:$S$48,MATCH($L2854,リスト!$R$2:$R$48,0))&amp;" / "&amp;$M2854,IF(設定!$I$15="(所)名","("&amp;INDEX(リスト!$S$2:$S$48,MATCH($L2854,リスト!$R$2:$R$48,0))&amp;") "&amp;$M2854,IF(設定!$I$15="名・所",$M2854&amp;"・"&amp;INDEX(リスト!$S$2:$S$48,MATCH($L2854,リスト!$R$2:$R$48,0)),IF(設定!$I$15="名/所",$M2854&amp;" / "&amp;INDEX(リスト!$S$2:$S$48,MATCH($L2854,リスト!$R$2:$R$48,0)),IF(設定!$I$15="名(所)",$M2854&amp;" ("&amp;INDEX(リスト!$S$2:$S$48,MATCH($L2854,リスト!$R$2:$R$48,0))&amp;")")))))))))</f>
        <v/>
      </c>
    </row>
    <row r="2855" spans="15:22" x14ac:dyDescent="0.4">
      <c r="O2855" s="2" t="str">
        <f>IFERROR(IF($B2855="","",INDEX(所属情報!$E:$E,MATCH($A2855,所属情報!$A:$A,0))),"")</f>
        <v/>
      </c>
      <c r="P2855" s="2" t="str">
        <f t="shared" si="132"/>
        <v/>
      </c>
      <c r="Q2855" s="2" t="str">
        <f t="shared" si="133"/>
        <v/>
      </c>
      <c r="R2855" s="2" t="str">
        <f t="shared" si="134"/>
        <v/>
      </c>
      <c r="S2855" s="2" t="str">
        <f>IFERROR(IF($F2855="","",INDEX(リスト!$C:$C,MATCH($F2855,リスト!$B:$B,0))),"")</f>
        <v/>
      </c>
      <c r="T2855" s="2" t="str">
        <f>IFERROR(IF($K2855="","",INDEX(リスト!$F:$F,MATCH($K2855,リスト!$E:$E,0))),"")</f>
        <v/>
      </c>
      <c r="U2855" s="2" t="str">
        <f>IF($B2855="","",RIGHT($G2855*1000+200+COUNTIF($G$2:$G2855,$G2855),9))</f>
        <v/>
      </c>
      <c r="V2855" s="2" t="str">
        <f>IF(OR($B2855="",設定!$I$15="",設定!$I$15="独立"),"",IF($M2855="","　－　",IF($L2855="",IF(設定!$I$15="所・名","　－　・"&amp;$M2855,IF(設定!$I$15="所/名","　－　 / "&amp;$M2855,IF(設定!$I$15="(所)名","(　－　) "&amp;$M2855,IF(設定!$I$15="名・所",$M2855&amp;"・　－　",IF(設定!$I$15="名/所",$M2855&amp;" / 　－　",IF(設定!$I$15="名(所)",$M2855&amp;"(　－　)")))))),IF(設定!$I$15="所・名",INDEX(リスト!$S$2:$S$48,MATCH($L2855,リスト!$R$2:$R$48,0))&amp;"・"&amp;$M2855,IF(設定!$I$15="所/名",INDEX(リスト!$S$2:$S$48,MATCH($L2855,リスト!$R$2:$R$48,0))&amp;" / "&amp;$M2855,IF(設定!$I$15="(所)名","("&amp;INDEX(リスト!$S$2:$S$48,MATCH($L2855,リスト!$R$2:$R$48,0))&amp;") "&amp;$M2855,IF(設定!$I$15="名・所",$M2855&amp;"・"&amp;INDEX(リスト!$S$2:$S$48,MATCH($L2855,リスト!$R$2:$R$48,0)),IF(設定!$I$15="名/所",$M2855&amp;" / "&amp;INDEX(リスト!$S$2:$S$48,MATCH($L2855,リスト!$R$2:$R$48,0)),IF(設定!$I$15="名(所)",$M2855&amp;" ("&amp;INDEX(リスト!$S$2:$S$48,MATCH($L2855,リスト!$R$2:$R$48,0))&amp;")")))))))))</f>
        <v/>
      </c>
    </row>
    <row r="2856" spans="15:22" x14ac:dyDescent="0.4">
      <c r="O2856" s="2" t="str">
        <f>IFERROR(IF($B2856="","",INDEX(所属情報!$E:$E,MATCH($A2856,所属情報!$A:$A,0))),"")</f>
        <v/>
      </c>
      <c r="P2856" s="2" t="str">
        <f t="shared" si="132"/>
        <v/>
      </c>
      <c r="Q2856" s="2" t="str">
        <f t="shared" si="133"/>
        <v/>
      </c>
      <c r="R2856" s="2" t="str">
        <f t="shared" si="134"/>
        <v/>
      </c>
      <c r="S2856" s="2" t="str">
        <f>IFERROR(IF($F2856="","",INDEX(リスト!$C:$C,MATCH($F2856,リスト!$B:$B,0))),"")</f>
        <v/>
      </c>
      <c r="T2856" s="2" t="str">
        <f>IFERROR(IF($K2856="","",INDEX(リスト!$F:$F,MATCH($K2856,リスト!$E:$E,0))),"")</f>
        <v/>
      </c>
      <c r="U2856" s="2" t="str">
        <f>IF($B2856="","",RIGHT($G2856*1000+200+COUNTIF($G$2:$G2856,$G2856),9))</f>
        <v/>
      </c>
      <c r="V2856" s="2" t="str">
        <f>IF(OR($B2856="",設定!$I$15="",設定!$I$15="独立"),"",IF($M2856="","　－　",IF($L2856="",IF(設定!$I$15="所・名","　－　・"&amp;$M2856,IF(設定!$I$15="所/名","　－　 / "&amp;$M2856,IF(設定!$I$15="(所)名","(　－　) "&amp;$M2856,IF(設定!$I$15="名・所",$M2856&amp;"・　－　",IF(設定!$I$15="名/所",$M2856&amp;" / 　－　",IF(設定!$I$15="名(所)",$M2856&amp;"(　－　)")))))),IF(設定!$I$15="所・名",INDEX(リスト!$S$2:$S$48,MATCH($L2856,リスト!$R$2:$R$48,0))&amp;"・"&amp;$M2856,IF(設定!$I$15="所/名",INDEX(リスト!$S$2:$S$48,MATCH($L2856,リスト!$R$2:$R$48,0))&amp;" / "&amp;$M2856,IF(設定!$I$15="(所)名","("&amp;INDEX(リスト!$S$2:$S$48,MATCH($L2856,リスト!$R$2:$R$48,0))&amp;") "&amp;$M2856,IF(設定!$I$15="名・所",$M2856&amp;"・"&amp;INDEX(リスト!$S$2:$S$48,MATCH($L2856,リスト!$R$2:$R$48,0)),IF(設定!$I$15="名/所",$M2856&amp;" / "&amp;INDEX(リスト!$S$2:$S$48,MATCH($L2856,リスト!$R$2:$R$48,0)),IF(設定!$I$15="名(所)",$M2856&amp;" ("&amp;INDEX(リスト!$S$2:$S$48,MATCH($L2856,リスト!$R$2:$R$48,0))&amp;")")))))))))</f>
        <v/>
      </c>
    </row>
    <row r="2857" spans="15:22" x14ac:dyDescent="0.4">
      <c r="O2857" s="2" t="str">
        <f>IFERROR(IF($B2857="","",INDEX(所属情報!$E:$E,MATCH($A2857,所属情報!$A:$A,0))),"")</f>
        <v/>
      </c>
      <c r="P2857" s="2" t="str">
        <f t="shared" si="132"/>
        <v/>
      </c>
      <c r="Q2857" s="2" t="str">
        <f t="shared" si="133"/>
        <v/>
      </c>
      <c r="R2857" s="2" t="str">
        <f t="shared" si="134"/>
        <v/>
      </c>
      <c r="S2857" s="2" t="str">
        <f>IFERROR(IF($F2857="","",INDEX(リスト!$C:$C,MATCH($F2857,リスト!$B:$B,0))),"")</f>
        <v/>
      </c>
      <c r="T2857" s="2" t="str">
        <f>IFERROR(IF($K2857="","",INDEX(リスト!$F:$F,MATCH($K2857,リスト!$E:$E,0))),"")</f>
        <v/>
      </c>
      <c r="U2857" s="2" t="str">
        <f>IF($B2857="","",RIGHT($G2857*1000+200+COUNTIF($G$2:$G2857,$G2857),9))</f>
        <v/>
      </c>
      <c r="V2857" s="2" t="str">
        <f>IF(OR($B2857="",設定!$I$15="",設定!$I$15="独立"),"",IF($M2857="","　－　",IF($L2857="",IF(設定!$I$15="所・名","　－　・"&amp;$M2857,IF(設定!$I$15="所/名","　－　 / "&amp;$M2857,IF(設定!$I$15="(所)名","(　－　) "&amp;$M2857,IF(設定!$I$15="名・所",$M2857&amp;"・　－　",IF(設定!$I$15="名/所",$M2857&amp;" / 　－　",IF(設定!$I$15="名(所)",$M2857&amp;"(　－　)")))))),IF(設定!$I$15="所・名",INDEX(リスト!$S$2:$S$48,MATCH($L2857,リスト!$R$2:$R$48,0))&amp;"・"&amp;$M2857,IF(設定!$I$15="所/名",INDEX(リスト!$S$2:$S$48,MATCH($L2857,リスト!$R$2:$R$48,0))&amp;" / "&amp;$M2857,IF(設定!$I$15="(所)名","("&amp;INDEX(リスト!$S$2:$S$48,MATCH($L2857,リスト!$R$2:$R$48,0))&amp;") "&amp;$M2857,IF(設定!$I$15="名・所",$M2857&amp;"・"&amp;INDEX(リスト!$S$2:$S$48,MATCH($L2857,リスト!$R$2:$R$48,0)),IF(設定!$I$15="名/所",$M2857&amp;" / "&amp;INDEX(リスト!$S$2:$S$48,MATCH($L2857,リスト!$R$2:$R$48,0)),IF(設定!$I$15="名(所)",$M2857&amp;" ("&amp;INDEX(リスト!$S$2:$S$48,MATCH($L2857,リスト!$R$2:$R$48,0))&amp;")")))))))))</f>
        <v/>
      </c>
    </row>
    <row r="2858" spans="15:22" x14ac:dyDescent="0.4">
      <c r="O2858" s="2" t="str">
        <f>IFERROR(IF($B2858="","",INDEX(所属情報!$E:$E,MATCH($A2858,所属情報!$A:$A,0))),"")</f>
        <v/>
      </c>
      <c r="P2858" s="2" t="str">
        <f t="shared" si="132"/>
        <v/>
      </c>
      <c r="Q2858" s="2" t="str">
        <f t="shared" si="133"/>
        <v/>
      </c>
      <c r="R2858" s="2" t="str">
        <f t="shared" si="134"/>
        <v/>
      </c>
      <c r="S2858" s="2" t="str">
        <f>IFERROR(IF($F2858="","",INDEX(リスト!$C:$C,MATCH($F2858,リスト!$B:$B,0))),"")</f>
        <v/>
      </c>
      <c r="T2858" s="2" t="str">
        <f>IFERROR(IF($K2858="","",INDEX(リスト!$F:$F,MATCH($K2858,リスト!$E:$E,0))),"")</f>
        <v/>
      </c>
      <c r="U2858" s="2" t="str">
        <f>IF($B2858="","",RIGHT($G2858*1000+200+COUNTIF($G$2:$G2858,$G2858),9))</f>
        <v/>
      </c>
      <c r="V2858" s="2" t="str">
        <f>IF(OR($B2858="",設定!$I$15="",設定!$I$15="独立"),"",IF($M2858="","　－　",IF($L2858="",IF(設定!$I$15="所・名","　－　・"&amp;$M2858,IF(設定!$I$15="所/名","　－　 / "&amp;$M2858,IF(設定!$I$15="(所)名","(　－　) "&amp;$M2858,IF(設定!$I$15="名・所",$M2858&amp;"・　－　",IF(設定!$I$15="名/所",$M2858&amp;" / 　－　",IF(設定!$I$15="名(所)",$M2858&amp;"(　－　)")))))),IF(設定!$I$15="所・名",INDEX(リスト!$S$2:$S$48,MATCH($L2858,リスト!$R$2:$R$48,0))&amp;"・"&amp;$M2858,IF(設定!$I$15="所/名",INDEX(リスト!$S$2:$S$48,MATCH($L2858,リスト!$R$2:$R$48,0))&amp;" / "&amp;$M2858,IF(設定!$I$15="(所)名","("&amp;INDEX(リスト!$S$2:$S$48,MATCH($L2858,リスト!$R$2:$R$48,0))&amp;") "&amp;$M2858,IF(設定!$I$15="名・所",$M2858&amp;"・"&amp;INDEX(リスト!$S$2:$S$48,MATCH($L2858,リスト!$R$2:$R$48,0)),IF(設定!$I$15="名/所",$M2858&amp;" / "&amp;INDEX(リスト!$S$2:$S$48,MATCH($L2858,リスト!$R$2:$R$48,0)),IF(設定!$I$15="名(所)",$M2858&amp;" ("&amp;INDEX(リスト!$S$2:$S$48,MATCH($L2858,リスト!$R$2:$R$48,0))&amp;")")))))))))</f>
        <v/>
      </c>
    </row>
    <row r="2859" spans="15:22" x14ac:dyDescent="0.4">
      <c r="O2859" s="2" t="str">
        <f>IFERROR(IF($B2859="","",INDEX(所属情報!$E:$E,MATCH($A2859,所属情報!$A:$A,0))),"")</f>
        <v/>
      </c>
      <c r="P2859" s="2" t="str">
        <f t="shared" si="132"/>
        <v/>
      </c>
      <c r="Q2859" s="2" t="str">
        <f t="shared" si="133"/>
        <v/>
      </c>
      <c r="R2859" s="2" t="str">
        <f t="shared" si="134"/>
        <v/>
      </c>
      <c r="S2859" s="2" t="str">
        <f>IFERROR(IF($F2859="","",INDEX(リスト!$C:$C,MATCH($F2859,リスト!$B:$B,0))),"")</f>
        <v/>
      </c>
      <c r="T2859" s="2" t="str">
        <f>IFERROR(IF($K2859="","",INDEX(リスト!$F:$F,MATCH($K2859,リスト!$E:$E,0))),"")</f>
        <v/>
      </c>
      <c r="U2859" s="2" t="str">
        <f>IF($B2859="","",RIGHT($G2859*1000+200+COUNTIF($G$2:$G2859,$G2859),9))</f>
        <v/>
      </c>
      <c r="V2859" s="2" t="str">
        <f>IF(OR($B2859="",設定!$I$15="",設定!$I$15="独立"),"",IF($M2859="","　－　",IF($L2859="",IF(設定!$I$15="所・名","　－　・"&amp;$M2859,IF(設定!$I$15="所/名","　－　 / "&amp;$M2859,IF(設定!$I$15="(所)名","(　－　) "&amp;$M2859,IF(設定!$I$15="名・所",$M2859&amp;"・　－　",IF(設定!$I$15="名/所",$M2859&amp;" / 　－　",IF(設定!$I$15="名(所)",$M2859&amp;"(　－　)")))))),IF(設定!$I$15="所・名",INDEX(リスト!$S$2:$S$48,MATCH($L2859,リスト!$R$2:$R$48,0))&amp;"・"&amp;$M2859,IF(設定!$I$15="所/名",INDEX(リスト!$S$2:$S$48,MATCH($L2859,リスト!$R$2:$R$48,0))&amp;" / "&amp;$M2859,IF(設定!$I$15="(所)名","("&amp;INDEX(リスト!$S$2:$S$48,MATCH($L2859,リスト!$R$2:$R$48,0))&amp;") "&amp;$M2859,IF(設定!$I$15="名・所",$M2859&amp;"・"&amp;INDEX(リスト!$S$2:$S$48,MATCH($L2859,リスト!$R$2:$R$48,0)),IF(設定!$I$15="名/所",$M2859&amp;" / "&amp;INDEX(リスト!$S$2:$S$48,MATCH($L2859,リスト!$R$2:$R$48,0)),IF(設定!$I$15="名(所)",$M2859&amp;" ("&amp;INDEX(リスト!$S$2:$S$48,MATCH($L2859,リスト!$R$2:$R$48,0))&amp;")")))))))))</f>
        <v/>
      </c>
    </row>
    <row r="2860" spans="15:22" x14ac:dyDescent="0.4">
      <c r="O2860" s="2" t="str">
        <f>IFERROR(IF($B2860="","",INDEX(所属情報!$E:$E,MATCH($A2860,所属情報!$A:$A,0))),"")</f>
        <v/>
      </c>
      <c r="P2860" s="2" t="str">
        <f t="shared" si="132"/>
        <v/>
      </c>
      <c r="Q2860" s="2" t="str">
        <f t="shared" si="133"/>
        <v/>
      </c>
      <c r="R2860" s="2" t="str">
        <f t="shared" si="134"/>
        <v/>
      </c>
      <c r="S2860" s="2" t="str">
        <f>IFERROR(IF($F2860="","",INDEX(リスト!$C:$C,MATCH($F2860,リスト!$B:$B,0))),"")</f>
        <v/>
      </c>
      <c r="T2860" s="2" t="str">
        <f>IFERROR(IF($K2860="","",INDEX(リスト!$F:$F,MATCH($K2860,リスト!$E:$E,0))),"")</f>
        <v/>
      </c>
      <c r="U2860" s="2" t="str">
        <f>IF($B2860="","",RIGHT($G2860*1000+200+COUNTIF($G$2:$G2860,$G2860),9))</f>
        <v/>
      </c>
      <c r="V2860" s="2" t="str">
        <f>IF(OR($B2860="",設定!$I$15="",設定!$I$15="独立"),"",IF($M2860="","　－　",IF($L2860="",IF(設定!$I$15="所・名","　－　・"&amp;$M2860,IF(設定!$I$15="所/名","　－　 / "&amp;$M2860,IF(設定!$I$15="(所)名","(　－　) "&amp;$M2860,IF(設定!$I$15="名・所",$M2860&amp;"・　－　",IF(設定!$I$15="名/所",$M2860&amp;" / 　－　",IF(設定!$I$15="名(所)",$M2860&amp;"(　－　)")))))),IF(設定!$I$15="所・名",INDEX(リスト!$S$2:$S$48,MATCH($L2860,リスト!$R$2:$R$48,0))&amp;"・"&amp;$M2860,IF(設定!$I$15="所/名",INDEX(リスト!$S$2:$S$48,MATCH($L2860,リスト!$R$2:$R$48,0))&amp;" / "&amp;$M2860,IF(設定!$I$15="(所)名","("&amp;INDEX(リスト!$S$2:$S$48,MATCH($L2860,リスト!$R$2:$R$48,0))&amp;") "&amp;$M2860,IF(設定!$I$15="名・所",$M2860&amp;"・"&amp;INDEX(リスト!$S$2:$S$48,MATCH($L2860,リスト!$R$2:$R$48,0)),IF(設定!$I$15="名/所",$M2860&amp;" / "&amp;INDEX(リスト!$S$2:$S$48,MATCH($L2860,リスト!$R$2:$R$48,0)),IF(設定!$I$15="名(所)",$M2860&amp;" ("&amp;INDEX(リスト!$S$2:$S$48,MATCH($L2860,リスト!$R$2:$R$48,0))&amp;")")))))))))</f>
        <v/>
      </c>
    </row>
    <row r="2861" spans="15:22" x14ac:dyDescent="0.4">
      <c r="O2861" s="2" t="str">
        <f>IFERROR(IF($B2861="","",INDEX(所属情報!$E:$E,MATCH($A2861,所属情報!$A:$A,0))),"")</f>
        <v/>
      </c>
      <c r="P2861" s="2" t="str">
        <f t="shared" si="132"/>
        <v/>
      </c>
      <c r="Q2861" s="2" t="str">
        <f t="shared" si="133"/>
        <v/>
      </c>
      <c r="R2861" s="2" t="str">
        <f t="shared" si="134"/>
        <v/>
      </c>
      <c r="S2861" s="2" t="str">
        <f>IFERROR(IF($F2861="","",INDEX(リスト!$C:$C,MATCH($F2861,リスト!$B:$B,0))),"")</f>
        <v/>
      </c>
      <c r="T2861" s="2" t="str">
        <f>IFERROR(IF($K2861="","",INDEX(リスト!$F:$F,MATCH($K2861,リスト!$E:$E,0))),"")</f>
        <v/>
      </c>
      <c r="U2861" s="2" t="str">
        <f>IF($B2861="","",RIGHT($G2861*1000+200+COUNTIF($G$2:$G2861,$G2861),9))</f>
        <v/>
      </c>
      <c r="V2861" s="2" t="str">
        <f>IF(OR($B2861="",設定!$I$15="",設定!$I$15="独立"),"",IF($M2861="","　－　",IF($L2861="",IF(設定!$I$15="所・名","　－　・"&amp;$M2861,IF(設定!$I$15="所/名","　－　 / "&amp;$M2861,IF(設定!$I$15="(所)名","(　－　) "&amp;$M2861,IF(設定!$I$15="名・所",$M2861&amp;"・　－　",IF(設定!$I$15="名/所",$M2861&amp;" / 　－　",IF(設定!$I$15="名(所)",$M2861&amp;"(　－　)")))))),IF(設定!$I$15="所・名",INDEX(リスト!$S$2:$S$48,MATCH($L2861,リスト!$R$2:$R$48,0))&amp;"・"&amp;$M2861,IF(設定!$I$15="所/名",INDEX(リスト!$S$2:$S$48,MATCH($L2861,リスト!$R$2:$R$48,0))&amp;" / "&amp;$M2861,IF(設定!$I$15="(所)名","("&amp;INDEX(リスト!$S$2:$S$48,MATCH($L2861,リスト!$R$2:$R$48,0))&amp;") "&amp;$M2861,IF(設定!$I$15="名・所",$M2861&amp;"・"&amp;INDEX(リスト!$S$2:$S$48,MATCH($L2861,リスト!$R$2:$R$48,0)),IF(設定!$I$15="名/所",$M2861&amp;" / "&amp;INDEX(リスト!$S$2:$S$48,MATCH($L2861,リスト!$R$2:$R$48,0)),IF(設定!$I$15="名(所)",$M2861&amp;" ("&amp;INDEX(リスト!$S$2:$S$48,MATCH($L2861,リスト!$R$2:$R$48,0))&amp;")")))))))))</f>
        <v/>
      </c>
    </row>
    <row r="2862" spans="15:22" x14ac:dyDescent="0.4">
      <c r="O2862" s="2" t="str">
        <f>IFERROR(IF($B2862="","",INDEX(所属情報!$E:$E,MATCH($A2862,所属情報!$A:$A,0))),"")</f>
        <v/>
      </c>
      <c r="P2862" s="2" t="str">
        <f t="shared" si="132"/>
        <v/>
      </c>
      <c r="Q2862" s="2" t="str">
        <f t="shared" si="133"/>
        <v/>
      </c>
      <c r="R2862" s="2" t="str">
        <f t="shared" si="134"/>
        <v/>
      </c>
      <c r="S2862" s="2" t="str">
        <f>IFERROR(IF($F2862="","",INDEX(リスト!$C:$C,MATCH($F2862,リスト!$B:$B,0))),"")</f>
        <v/>
      </c>
      <c r="T2862" s="2" t="str">
        <f>IFERROR(IF($K2862="","",INDEX(リスト!$F:$F,MATCH($K2862,リスト!$E:$E,0))),"")</f>
        <v/>
      </c>
      <c r="U2862" s="2" t="str">
        <f>IF($B2862="","",RIGHT($G2862*1000+200+COUNTIF($G$2:$G2862,$G2862),9))</f>
        <v/>
      </c>
      <c r="V2862" s="2" t="str">
        <f>IF(OR($B2862="",設定!$I$15="",設定!$I$15="独立"),"",IF($M2862="","　－　",IF($L2862="",IF(設定!$I$15="所・名","　－　・"&amp;$M2862,IF(設定!$I$15="所/名","　－　 / "&amp;$M2862,IF(設定!$I$15="(所)名","(　－　) "&amp;$M2862,IF(設定!$I$15="名・所",$M2862&amp;"・　－　",IF(設定!$I$15="名/所",$M2862&amp;" / 　－　",IF(設定!$I$15="名(所)",$M2862&amp;"(　－　)")))))),IF(設定!$I$15="所・名",INDEX(リスト!$S$2:$S$48,MATCH($L2862,リスト!$R$2:$R$48,0))&amp;"・"&amp;$M2862,IF(設定!$I$15="所/名",INDEX(リスト!$S$2:$S$48,MATCH($L2862,リスト!$R$2:$R$48,0))&amp;" / "&amp;$M2862,IF(設定!$I$15="(所)名","("&amp;INDEX(リスト!$S$2:$S$48,MATCH($L2862,リスト!$R$2:$R$48,0))&amp;") "&amp;$M2862,IF(設定!$I$15="名・所",$M2862&amp;"・"&amp;INDEX(リスト!$S$2:$S$48,MATCH($L2862,リスト!$R$2:$R$48,0)),IF(設定!$I$15="名/所",$M2862&amp;" / "&amp;INDEX(リスト!$S$2:$S$48,MATCH($L2862,リスト!$R$2:$R$48,0)),IF(設定!$I$15="名(所)",$M2862&amp;" ("&amp;INDEX(リスト!$S$2:$S$48,MATCH($L2862,リスト!$R$2:$R$48,0))&amp;")")))))))))</f>
        <v/>
      </c>
    </row>
    <row r="2863" spans="15:22" x14ac:dyDescent="0.4">
      <c r="O2863" s="2" t="str">
        <f>IFERROR(IF($B2863="","",INDEX(所属情報!$E:$E,MATCH($A2863,所属情報!$A:$A,0))),"")</f>
        <v/>
      </c>
      <c r="P2863" s="2" t="str">
        <f t="shared" si="132"/>
        <v/>
      </c>
      <c r="Q2863" s="2" t="str">
        <f t="shared" si="133"/>
        <v/>
      </c>
      <c r="R2863" s="2" t="str">
        <f t="shared" si="134"/>
        <v/>
      </c>
      <c r="S2863" s="2" t="str">
        <f>IFERROR(IF($F2863="","",INDEX(リスト!$C:$C,MATCH($F2863,リスト!$B:$B,0))),"")</f>
        <v/>
      </c>
      <c r="T2863" s="2" t="str">
        <f>IFERROR(IF($K2863="","",INDEX(リスト!$F:$F,MATCH($K2863,リスト!$E:$E,0))),"")</f>
        <v/>
      </c>
      <c r="U2863" s="2" t="str">
        <f>IF($B2863="","",RIGHT($G2863*1000+200+COUNTIF($G$2:$G2863,$G2863),9))</f>
        <v/>
      </c>
      <c r="V2863" s="2" t="str">
        <f>IF(OR($B2863="",設定!$I$15="",設定!$I$15="独立"),"",IF($M2863="","　－　",IF($L2863="",IF(設定!$I$15="所・名","　－　・"&amp;$M2863,IF(設定!$I$15="所/名","　－　 / "&amp;$M2863,IF(設定!$I$15="(所)名","(　－　) "&amp;$M2863,IF(設定!$I$15="名・所",$M2863&amp;"・　－　",IF(設定!$I$15="名/所",$M2863&amp;" / 　－　",IF(設定!$I$15="名(所)",$M2863&amp;"(　－　)")))))),IF(設定!$I$15="所・名",INDEX(リスト!$S$2:$S$48,MATCH($L2863,リスト!$R$2:$R$48,0))&amp;"・"&amp;$M2863,IF(設定!$I$15="所/名",INDEX(リスト!$S$2:$S$48,MATCH($L2863,リスト!$R$2:$R$48,0))&amp;" / "&amp;$M2863,IF(設定!$I$15="(所)名","("&amp;INDEX(リスト!$S$2:$S$48,MATCH($L2863,リスト!$R$2:$R$48,0))&amp;") "&amp;$M2863,IF(設定!$I$15="名・所",$M2863&amp;"・"&amp;INDEX(リスト!$S$2:$S$48,MATCH($L2863,リスト!$R$2:$R$48,0)),IF(設定!$I$15="名/所",$M2863&amp;" / "&amp;INDEX(リスト!$S$2:$S$48,MATCH($L2863,リスト!$R$2:$R$48,0)),IF(設定!$I$15="名(所)",$M2863&amp;" ("&amp;INDEX(リスト!$S$2:$S$48,MATCH($L2863,リスト!$R$2:$R$48,0))&amp;")")))))))))</f>
        <v/>
      </c>
    </row>
    <row r="2864" spans="15:22" x14ac:dyDescent="0.4">
      <c r="O2864" s="2" t="str">
        <f>IFERROR(IF($B2864="","",INDEX(所属情報!$E:$E,MATCH($A2864,所属情報!$A:$A,0))),"")</f>
        <v/>
      </c>
      <c r="P2864" s="2" t="str">
        <f t="shared" si="132"/>
        <v/>
      </c>
      <c r="Q2864" s="2" t="str">
        <f t="shared" si="133"/>
        <v/>
      </c>
      <c r="R2864" s="2" t="str">
        <f t="shared" si="134"/>
        <v/>
      </c>
      <c r="S2864" s="2" t="str">
        <f>IFERROR(IF($F2864="","",INDEX(リスト!$C:$C,MATCH($F2864,リスト!$B:$B,0))),"")</f>
        <v/>
      </c>
      <c r="T2864" s="2" t="str">
        <f>IFERROR(IF($K2864="","",INDEX(リスト!$F:$F,MATCH($K2864,リスト!$E:$E,0))),"")</f>
        <v/>
      </c>
      <c r="U2864" s="2" t="str">
        <f>IF($B2864="","",RIGHT($G2864*1000+200+COUNTIF($G$2:$G2864,$G2864),9))</f>
        <v/>
      </c>
      <c r="V2864" s="2" t="str">
        <f>IF(OR($B2864="",設定!$I$15="",設定!$I$15="独立"),"",IF($M2864="","　－　",IF($L2864="",IF(設定!$I$15="所・名","　－　・"&amp;$M2864,IF(設定!$I$15="所/名","　－　 / "&amp;$M2864,IF(設定!$I$15="(所)名","(　－　) "&amp;$M2864,IF(設定!$I$15="名・所",$M2864&amp;"・　－　",IF(設定!$I$15="名/所",$M2864&amp;" / 　－　",IF(設定!$I$15="名(所)",$M2864&amp;"(　－　)")))))),IF(設定!$I$15="所・名",INDEX(リスト!$S$2:$S$48,MATCH($L2864,リスト!$R$2:$R$48,0))&amp;"・"&amp;$M2864,IF(設定!$I$15="所/名",INDEX(リスト!$S$2:$S$48,MATCH($L2864,リスト!$R$2:$R$48,0))&amp;" / "&amp;$M2864,IF(設定!$I$15="(所)名","("&amp;INDEX(リスト!$S$2:$S$48,MATCH($L2864,リスト!$R$2:$R$48,0))&amp;") "&amp;$M2864,IF(設定!$I$15="名・所",$M2864&amp;"・"&amp;INDEX(リスト!$S$2:$S$48,MATCH($L2864,リスト!$R$2:$R$48,0)),IF(設定!$I$15="名/所",$M2864&amp;" / "&amp;INDEX(リスト!$S$2:$S$48,MATCH($L2864,リスト!$R$2:$R$48,0)),IF(設定!$I$15="名(所)",$M2864&amp;" ("&amp;INDEX(リスト!$S$2:$S$48,MATCH($L2864,リスト!$R$2:$R$48,0))&amp;")")))))))))</f>
        <v/>
      </c>
    </row>
    <row r="2865" spans="15:22" x14ac:dyDescent="0.4">
      <c r="O2865" s="2" t="str">
        <f>IFERROR(IF($B2865="","",INDEX(所属情報!$E:$E,MATCH($A2865,所属情報!$A:$A,0))),"")</f>
        <v/>
      </c>
      <c r="P2865" s="2" t="str">
        <f t="shared" si="132"/>
        <v/>
      </c>
      <c r="Q2865" s="2" t="str">
        <f t="shared" si="133"/>
        <v/>
      </c>
      <c r="R2865" s="2" t="str">
        <f t="shared" si="134"/>
        <v/>
      </c>
      <c r="S2865" s="2" t="str">
        <f>IFERROR(IF($F2865="","",INDEX(リスト!$C:$C,MATCH($F2865,リスト!$B:$B,0))),"")</f>
        <v/>
      </c>
      <c r="T2865" s="2" t="str">
        <f>IFERROR(IF($K2865="","",INDEX(リスト!$F:$F,MATCH($K2865,リスト!$E:$E,0))),"")</f>
        <v/>
      </c>
      <c r="U2865" s="2" t="str">
        <f>IF($B2865="","",RIGHT($G2865*1000+200+COUNTIF($G$2:$G2865,$G2865),9))</f>
        <v/>
      </c>
      <c r="V2865" s="2" t="str">
        <f>IF(OR($B2865="",設定!$I$15="",設定!$I$15="独立"),"",IF($M2865="","　－　",IF($L2865="",IF(設定!$I$15="所・名","　－　・"&amp;$M2865,IF(設定!$I$15="所/名","　－　 / "&amp;$M2865,IF(設定!$I$15="(所)名","(　－　) "&amp;$M2865,IF(設定!$I$15="名・所",$M2865&amp;"・　－　",IF(設定!$I$15="名/所",$M2865&amp;" / 　－　",IF(設定!$I$15="名(所)",$M2865&amp;"(　－　)")))))),IF(設定!$I$15="所・名",INDEX(リスト!$S$2:$S$48,MATCH($L2865,リスト!$R$2:$R$48,0))&amp;"・"&amp;$M2865,IF(設定!$I$15="所/名",INDEX(リスト!$S$2:$S$48,MATCH($L2865,リスト!$R$2:$R$48,0))&amp;" / "&amp;$M2865,IF(設定!$I$15="(所)名","("&amp;INDEX(リスト!$S$2:$S$48,MATCH($L2865,リスト!$R$2:$R$48,0))&amp;") "&amp;$M2865,IF(設定!$I$15="名・所",$M2865&amp;"・"&amp;INDEX(リスト!$S$2:$S$48,MATCH($L2865,リスト!$R$2:$R$48,0)),IF(設定!$I$15="名/所",$M2865&amp;" / "&amp;INDEX(リスト!$S$2:$S$48,MATCH($L2865,リスト!$R$2:$R$48,0)),IF(設定!$I$15="名(所)",$M2865&amp;" ("&amp;INDEX(リスト!$S$2:$S$48,MATCH($L2865,リスト!$R$2:$R$48,0))&amp;")")))))))))</f>
        <v/>
      </c>
    </row>
    <row r="2866" spans="15:22" x14ac:dyDescent="0.4">
      <c r="O2866" s="2" t="str">
        <f>IFERROR(IF($B2866="","",INDEX(所属情報!$E:$E,MATCH($A2866,所属情報!$A:$A,0))),"")</f>
        <v/>
      </c>
      <c r="P2866" s="2" t="str">
        <f t="shared" si="132"/>
        <v/>
      </c>
      <c r="Q2866" s="2" t="str">
        <f t="shared" si="133"/>
        <v/>
      </c>
      <c r="R2866" s="2" t="str">
        <f t="shared" si="134"/>
        <v/>
      </c>
      <c r="S2866" s="2" t="str">
        <f>IFERROR(IF($F2866="","",INDEX(リスト!$C:$C,MATCH($F2866,リスト!$B:$B,0))),"")</f>
        <v/>
      </c>
      <c r="T2866" s="2" t="str">
        <f>IFERROR(IF($K2866="","",INDEX(リスト!$F:$F,MATCH($K2866,リスト!$E:$E,0))),"")</f>
        <v/>
      </c>
      <c r="U2866" s="2" t="str">
        <f>IF($B2866="","",RIGHT($G2866*1000+200+COUNTIF($G$2:$G2866,$G2866),9))</f>
        <v/>
      </c>
      <c r="V2866" s="2" t="str">
        <f>IF(OR($B2866="",設定!$I$15="",設定!$I$15="独立"),"",IF($M2866="","　－　",IF($L2866="",IF(設定!$I$15="所・名","　－　・"&amp;$M2866,IF(設定!$I$15="所/名","　－　 / "&amp;$M2866,IF(設定!$I$15="(所)名","(　－　) "&amp;$M2866,IF(設定!$I$15="名・所",$M2866&amp;"・　－　",IF(設定!$I$15="名/所",$M2866&amp;" / 　－　",IF(設定!$I$15="名(所)",$M2866&amp;"(　－　)")))))),IF(設定!$I$15="所・名",INDEX(リスト!$S$2:$S$48,MATCH($L2866,リスト!$R$2:$R$48,0))&amp;"・"&amp;$M2866,IF(設定!$I$15="所/名",INDEX(リスト!$S$2:$S$48,MATCH($L2866,リスト!$R$2:$R$48,0))&amp;" / "&amp;$M2866,IF(設定!$I$15="(所)名","("&amp;INDEX(リスト!$S$2:$S$48,MATCH($L2866,リスト!$R$2:$R$48,0))&amp;") "&amp;$M2866,IF(設定!$I$15="名・所",$M2866&amp;"・"&amp;INDEX(リスト!$S$2:$S$48,MATCH($L2866,リスト!$R$2:$R$48,0)),IF(設定!$I$15="名/所",$M2866&amp;" / "&amp;INDEX(リスト!$S$2:$S$48,MATCH($L2866,リスト!$R$2:$R$48,0)),IF(設定!$I$15="名(所)",$M2866&amp;" ("&amp;INDEX(リスト!$S$2:$S$48,MATCH($L2866,リスト!$R$2:$R$48,0))&amp;")")))))))))</f>
        <v/>
      </c>
    </row>
    <row r="2867" spans="15:22" x14ac:dyDescent="0.4">
      <c r="O2867" s="2" t="str">
        <f>IFERROR(IF($B2867="","",INDEX(所属情報!$E:$E,MATCH($A2867,所属情報!$A:$A,0))),"")</f>
        <v/>
      </c>
      <c r="P2867" s="2" t="str">
        <f t="shared" si="132"/>
        <v/>
      </c>
      <c r="Q2867" s="2" t="str">
        <f t="shared" si="133"/>
        <v/>
      </c>
      <c r="R2867" s="2" t="str">
        <f t="shared" si="134"/>
        <v/>
      </c>
      <c r="S2867" s="2" t="str">
        <f>IFERROR(IF($F2867="","",INDEX(リスト!$C:$C,MATCH($F2867,リスト!$B:$B,0))),"")</f>
        <v/>
      </c>
      <c r="T2867" s="2" t="str">
        <f>IFERROR(IF($K2867="","",INDEX(リスト!$F:$F,MATCH($K2867,リスト!$E:$E,0))),"")</f>
        <v/>
      </c>
      <c r="U2867" s="2" t="str">
        <f>IF($B2867="","",RIGHT($G2867*1000+200+COUNTIF($G$2:$G2867,$G2867),9))</f>
        <v/>
      </c>
      <c r="V2867" s="2" t="str">
        <f>IF(OR($B2867="",設定!$I$15="",設定!$I$15="独立"),"",IF($M2867="","　－　",IF($L2867="",IF(設定!$I$15="所・名","　－　・"&amp;$M2867,IF(設定!$I$15="所/名","　－　 / "&amp;$M2867,IF(設定!$I$15="(所)名","(　－　) "&amp;$M2867,IF(設定!$I$15="名・所",$M2867&amp;"・　－　",IF(設定!$I$15="名/所",$M2867&amp;" / 　－　",IF(設定!$I$15="名(所)",$M2867&amp;"(　－　)")))))),IF(設定!$I$15="所・名",INDEX(リスト!$S$2:$S$48,MATCH($L2867,リスト!$R$2:$R$48,0))&amp;"・"&amp;$M2867,IF(設定!$I$15="所/名",INDEX(リスト!$S$2:$S$48,MATCH($L2867,リスト!$R$2:$R$48,0))&amp;" / "&amp;$M2867,IF(設定!$I$15="(所)名","("&amp;INDEX(リスト!$S$2:$S$48,MATCH($L2867,リスト!$R$2:$R$48,0))&amp;") "&amp;$M2867,IF(設定!$I$15="名・所",$M2867&amp;"・"&amp;INDEX(リスト!$S$2:$S$48,MATCH($L2867,リスト!$R$2:$R$48,0)),IF(設定!$I$15="名/所",$M2867&amp;" / "&amp;INDEX(リスト!$S$2:$S$48,MATCH($L2867,リスト!$R$2:$R$48,0)),IF(設定!$I$15="名(所)",$M2867&amp;" ("&amp;INDEX(リスト!$S$2:$S$48,MATCH($L2867,リスト!$R$2:$R$48,0))&amp;")")))))))))</f>
        <v/>
      </c>
    </row>
    <row r="2868" spans="15:22" x14ac:dyDescent="0.4">
      <c r="O2868" s="2" t="str">
        <f>IFERROR(IF($B2868="","",INDEX(所属情報!$E:$E,MATCH($A2868,所属情報!$A:$A,0))),"")</f>
        <v/>
      </c>
      <c r="P2868" s="2" t="str">
        <f t="shared" si="132"/>
        <v/>
      </c>
      <c r="Q2868" s="2" t="str">
        <f t="shared" si="133"/>
        <v/>
      </c>
      <c r="R2868" s="2" t="str">
        <f t="shared" si="134"/>
        <v/>
      </c>
      <c r="S2868" s="2" t="str">
        <f>IFERROR(IF($F2868="","",INDEX(リスト!$C:$C,MATCH($F2868,リスト!$B:$B,0))),"")</f>
        <v/>
      </c>
      <c r="T2868" s="2" t="str">
        <f>IFERROR(IF($K2868="","",INDEX(リスト!$F:$F,MATCH($K2868,リスト!$E:$E,0))),"")</f>
        <v/>
      </c>
      <c r="U2868" s="2" t="str">
        <f>IF($B2868="","",RIGHT($G2868*1000+200+COUNTIF($G$2:$G2868,$G2868),9))</f>
        <v/>
      </c>
      <c r="V2868" s="2" t="str">
        <f>IF(OR($B2868="",設定!$I$15="",設定!$I$15="独立"),"",IF($M2868="","　－　",IF($L2868="",IF(設定!$I$15="所・名","　－　・"&amp;$M2868,IF(設定!$I$15="所/名","　－　 / "&amp;$M2868,IF(設定!$I$15="(所)名","(　－　) "&amp;$M2868,IF(設定!$I$15="名・所",$M2868&amp;"・　－　",IF(設定!$I$15="名/所",$M2868&amp;" / 　－　",IF(設定!$I$15="名(所)",$M2868&amp;"(　－　)")))))),IF(設定!$I$15="所・名",INDEX(リスト!$S$2:$S$48,MATCH($L2868,リスト!$R$2:$R$48,0))&amp;"・"&amp;$M2868,IF(設定!$I$15="所/名",INDEX(リスト!$S$2:$S$48,MATCH($L2868,リスト!$R$2:$R$48,0))&amp;" / "&amp;$M2868,IF(設定!$I$15="(所)名","("&amp;INDEX(リスト!$S$2:$S$48,MATCH($L2868,リスト!$R$2:$R$48,0))&amp;") "&amp;$M2868,IF(設定!$I$15="名・所",$M2868&amp;"・"&amp;INDEX(リスト!$S$2:$S$48,MATCH($L2868,リスト!$R$2:$R$48,0)),IF(設定!$I$15="名/所",$M2868&amp;" / "&amp;INDEX(リスト!$S$2:$S$48,MATCH($L2868,リスト!$R$2:$R$48,0)),IF(設定!$I$15="名(所)",$M2868&amp;" ("&amp;INDEX(リスト!$S$2:$S$48,MATCH($L2868,リスト!$R$2:$R$48,0))&amp;")")))))))))</f>
        <v/>
      </c>
    </row>
    <row r="2869" spans="15:22" x14ac:dyDescent="0.4">
      <c r="O2869" s="2" t="str">
        <f>IFERROR(IF($B2869="","",INDEX(所属情報!$E:$E,MATCH($A2869,所属情報!$A:$A,0))),"")</f>
        <v/>
      </c>
      <c r="P2869" s="2" t="str">
        <f t="shared" si="132"/>
        <v/>
      </c>
      <c r="Q2869" s="2" t="str">
        <f t="shared" si="133"/>
        <v/>
      </c>
      <c r="R2869" s="2" t="str">
        <f t="shared" si="134"/>
        <v/>
      </c>
      <c r="S2869" s="2" t="str">
        <f>IFERROR(IF($F2869="","",INDEX(リスト!$C:$C,MATCH($F2869,リスト!$B:$B,0))),"")</f>
        <v/>
      </c>
      <c r="T2869" s="2" t="str">
        <f>IFERROR(IF($K2869="","",INDEX(リスト!$F:$F,MATCH($K2869,リスト!$E:$E,0))),"")</f>
        <v/>
      </c>
      <c r="U2869" s="2" t="str">
        <f>IF($B2869="","",RIGHT($G2869*1000+200+COUNTIF($G$2:$G2869,$G2869),9))</f>
        <v/>
      </c>
      <c r="V2869" s="2" t="str">
        <f>IF(OR($B2869="",設定!$I$15="",設定!$I$15="独立"),"",IF($M2869="","　－　",IF($L2869="",IF(設定!$I$15="所・名","　－　・"&amp;$M2869,IF(設定!$I$15="所/名","　－　 / "&amp;$M2869,IF(設定!$I$15="(所)名","(　－　) "&amp;$M2869,IF(設定!$I$15="名・所",$M2869&amp;"・　－　",IF(設定!$I$15="名/所",$M2869&amp;" / 　－　",IF(設定!$I$15="名(所)",$M2869&amp;"(　－　)")))))),IF(設定!$I$15="所・名",INDEX(リスト!$S$2:$S$48,MATCH($L2869,リスト!$R$2:$R$48,0))&amp;"・"&amp;$M2869,IF(設定!$I$15="所/名",INDEX(リスト!$S$2:$S$48,MATCH($L2869,リスト!$R$2:$R$48,0))&amp;" / "&amp;$M2869,IF(設定!$I$15="(所)名","("&amp;INDEX(リスト!$S$2:$S$48,MATCH($L2869,リスト!$R$2:$R$48,0))&amp;") "&amp;$M2869,IF(設定!$I$15="名・所",$M2869&amp;"・"&amp;INDEX(リスト!$S$2:$S$48,MATCH($L2869,リスト!$R$2:$R$48,0)),IF(設定!$I$15="名/所",$M2869&amp;" / "&amp;INDEX(リスト!$S$2:$S$48,MATCH($L2869,リスト!$R$2:$R$48,0)),IF(設定!$I$15="名(所)",$M2869&amp;" ("&amp;INDEX(リスト!$S$2:$S$48,MATCH($L2869,リスト!$R$2:$R$48,0))&amp;")")))))))))</f>
        <v/>
      </c>
    </row>
    <row r="2870" spans="15:22" x14ac:dyDescent="0.4">
      <c r="O2870" s="2" t="str">
        <f>IFERROR(IF($B2870="","",INDEX(所属情報!$E:$E,MATCH($A2870,所属情報!$A:$A,0))),"")</f>
        <v/>
      </c>
      <c r="P2870" s="2" t="str">
        <f t="shared" si="132"/>
        <v/>
      </c>
      <c r="Q2870" s="2" t="str">
        <f t="shared" si="133"/>
        <v/>
      </c>
      <c r="R2870" s="2" t="str">
        <f t="shared" si="134"/>
        <v/>
      </c>
      <c r="S2870" s="2" t="str">
        <f>IFERROR(IF($F2870="","",INDEX(リスト!$C:$C,MATCH($F2870,リスト!$B:$B,0))),"")</f>
        <v/>
      </c>
      <c r="T2870" s="2" t="str">
        <f>IFERROR(IF($K2870="","",INDEX(リスト!$F:$F,MATCH($K2870,リスト!$E:$E,0))),"")</f>
        <v/>
      </c>
      <c r="U2870" s="2" t="str">
        <f>IF($B2870="","",RIGHT($G2870*1000+200+COUNTIF($G$2:$G2870,$G2870),9))</f>
        <v/>
      </c>
      <c r="V2870" s="2" t="str">
        <f>IF(OR($B2870="",設定!$I$15="",設定!$I$15="独立"),"",IF($M2870="","　－　",IF($L2870="",IF(設定!$I$15="所・名","　－　・"&amp;$M2870,IF(設定!$I$15="所/名","　－　 / "&amp;$M2870,IF(設定!$I$15="(所)名","(　－　) "&amp;$M2870,IF(設定!$I$15="名・所",$M2870&amp;"・　－　",IF(設定!$I$15="名/所",$M2870&amp;" / 　－　",IF(設定!$I$15="名(所)",$M2870&amp;"(　－　)")))))),IF(設定!$I$15="所・名",INDEX(リスト!$S$2:$S$48,MATCH($L2870,リスト!$R$2:$R$48,0))&amp;"・"&amp;$M2870,IF(設定!$I$15="所/名",INDEX(リスト!$S$2:$S$48,MATCH($L2870,リスト!$R$2:$R$48,0))&amp;" / "&amp;$M2870,IF(設定!$I$15="(所)名","("&amp;INDEX(リスト!$S$2:$S$48,MATCH($L2870,リスト!$R$2:$R$48,0))&amp;") "&amp;$M2870,IF(設定!$I$15="名・所",$M2870&amp;"・"&amp;INDEX(リスト!$S$2:$S$48,MATCH($L2870,リスト!$R$2:$R$48,0)),IF(設定!$I$15="名/所",$M2870&amp;" / "&amp;INDEX(リスト!$S$2:$S$48,MATCH($L2870,リスト!$R$2:$R$48,0)),IF(設定!$I$15="名(所)",$M2870&amp;" ("&amp;INDEX(リスト!$S$2:$S$48,MATCH($L2870,リスト!$R$2:$R$48,0))&amp;")")))))))))</f>
        <v/>
      </c>
    </row>
    <row r="2871" spans="15:22" x14ac:dyDescent="0.4">
      <c r="O2871" s="2" t="str">
        <f>IFERROR(IF($B2871="","",INDEX(所属情報!$E:$E,MATCH($A2871,所属情報!$A:$A,0))),"")</f>
        <v/>
      </c>
      <c r="P2871" s="2" t="str">
        <f t="shared" si="132"/>
        <v/>
      </c>
      <c r="Q2871" s="2" t="str">
        <f t="shared" si="133"/>
        <v/>
      </c>
      <c r="R2871" s="2" t="str">
        <f t="shared" si="134"/>
        <v/>
      </c>
      <c r="S2871" s="2" t="str">
        <f>IFERROR(IF($F2871="","",INDEX(リスト!$C:$C,MATCH($F2871,リスト!$B:$B,0))),"")</f>
        <v/>
      </c>
      <c r="T2871" s="2" t="str">
        <f>IFERROR(IF($K2871="","",INDEX(リスト!$F:$F,MATCH($K2871,リスト!$E:$E,0))),"")</f>
        <v/>
      </c>
      <c r="U2871" s="2" t="str">
        <f>IF($B2871="","",RIGHT($G2871*1000+200+COUNTIF($G$2:$G2871,$G2871),9))</f>
        <v/>
      </c>
      <c r="V2871" s="2" t="str">
        <f>IF(OR($B2871="",設定!$I$15="",設定!$I$15="独立"),"",IF($M2871="","　－　",IF($L2871="",IF(設定!$I$15="所・名","　－　・"&amp;$M2871,IF(設定!$I$15="所/名","　－　 / "&amp;$M2871,IF(設定!$I$15="(所)名","(　－　) "&amp;$M2871,IF(設定!$I$15="名・所",$M2871&amp;"・　－　",IF(設定!$I$15="名/所",$M2871&amp;" / 　－　",IF(設定!$I$15="名(所)",$M2871&amp;"(　－　)")))))),IF(設定!$I$15="所・名",INDEX(リスト!$S$2:$S$48,MATCH($L2871,リスト!$R$2:$R$48,0))&amp;"・"&amp;$M2871,IF(設定!$I$15="所/名",INDEX(リスト!$S$2:$S$48,MATCH($L2871,リスト!$R$2:$R$48,0))&amp;" / "&amp;$M2871,IF(設定!$I$15="(所)名","("&amp;INDEX(リスト!$S$2:$S$48,MATCH($L2871,リスト!$R$2:$R$48,0))&amp;") "&amp;$M2871,IF(設定!$I$15="名・所",$M2871&amp;"・"&amp;INDEX(リスト!$S$2:$S$48,MATCH($L2871,リスト!$R$2:$R$48,0)),IF(設定!$I$15="名/所",$M2871&amp;" / "&amp;INDEX(リスト!$S$2:$S$48,MATCH($L2871,リスト!$R$2:$R$48,0)),IF(設定!$I$15="名(所)",$M2871&amp;" ("&amp;INDEX(リスト!$S$2:$S$48,MATCH($L2871,リスト!$R$2:$R$48,0))&amp;")")))))))))</f>
        <v/>
      </c>
    </row>
    <row r="2872" spans="15:22" x14ac:dyDescent="0.4">
      <c r="O2872" s="2" t="str">
        <f>IFERROR(IF($B2872="","",INDEX(所属情報!$E:$E,MATCH($A2872,所属情報!$A:$A,0))),"")</f>
        <v/>
      </c>
      <c r="P2872" s="2" t="str">
        <f t="shared" si="132"/>
        <v/>
      </c>
      <c r="Q2872" s="2" t="str">
        <f t="shared" si="133"/>
        <v/>
      </c>
      <c r="R2872" s="2" t="str">
        <f t="shared" si="134"/>
        <v/>
      </c>
      <c r="S2872" s="2" t="str">
        <f>IFERROR(IF($F2872="","",INDEX(リスト!$C:$C,MATCH($F2872,リスト!$B:$B,0))),"")</f>
        <v/>
      </c>
      <c r="T2872" s="2" t="str">
        <f>IFERROR(IF($K2872="","",INDEX(リスト!$F:$F,MATCH($K2872,リスト!$E:$E,0))),"")</f>
        <v/>
      </c>
      <c r="U2872" s="2" t="str">
        <f>IF($B2872="","",RIGHT($G2872*1000+200+COUNTIF($G$2:$G2872,$G2872),9))</f>
        <v/>
      </c>
      <c r="V2872" s="2" t="str">
        <f>IF(OR($B2872="",設定!$I$15="",設定!$I$15="独立"),"",IF($M2872="","　－　",IF($L2872="",IF(設定!$I$15="所・名","　－　・"&amp;$M2872,IF(設定!$I$15="所/名","　－　 / "&amp;$M2872,IF(設定!$I$15="(所)名","(　－　) "&amp;$M2872,IF(設定!$I$15="名・所",$M2872&amp;"・　－　",IF(設定!$I$15="名/所",$M2872&amp;" / 　－　",IF(設定!$I$15="名(所)",$M2872&amp;"(　－　)")))))),IF(設定!$I$15="所・名",INDEX(リスト!$S$2:$S$48,MATCH($L2872,リスト!$R$2:$R$48,0))&amp;"・"&amp;$M2872,IF(設定!$I$15="所/名",INDEX(リスト!$S$2:$S$48,MATCH($L2872,リスト!$R$2:$R$48,0))&amp;" / "&amp;$M2872,IF(設定!$I$15="(所)名","("&amp;INDEX(リスト!$S$2:$S$48,MATCH($L2872,リスト!$R$2:$R$48,0))&amp;") "&amp;$M2872,IF(設定!$I$15="名・所",$M2872&amp;"・"&amp;INDEX(リスト!$S$2:$S$48,MATCH($L2872,リスト!$R$2:$R$48,0)),IF(設定!$I$15="名/所",$M2872&amp;" / "&amp;INDEX(リスト!$S$2:$S$48,MATCH($L2872,リスト!$R$2:$R$48,0)),IF(設定!$I$15="名(所)",$M2872&amp;" ("&amp;INDEX(リスト!$S$2:$S$48,MATCH($L2872,リスト!$R$2:$R$48,0))&amp;")")))))))))</f>
        <v/>
      </c>
    </row>
    <row r="2873" spans="15:22" x14ac:dyDescent="0.4">
      <c r="O2873" s="2" t="str">
        <f>IFERROR(IF($B2873="","",INDEX(所属情報!$E:$E,MATCH($A2873,所属情報!$A:$A,0))),"")</f>
        <v/>
      </c>
      <c r="P2873" s="2" t="str">
        <f t="shared" si="132"/>
        <v/>
      </c>
      <c r="Q2873" s="2" t="str">
        <f t="shared" si="133"/>
        <v/>
      </c>
      <c r="R2873" s="2" t="str">
        <f t="shared" si="134"/>
        <v/>
      </c>
      <c r="S2873" s="2" t="str">
        <f>IFERROR(IF($F2873="","",INDEX(リスト!$C:$C,MATCH($F2873,リスト!$B:$B,0))),"")</f>
        <v/>
      </c>
      <c r="T2873" s="2" t="str">
        <f>IFERROR(IF($K2873="","",INDEX(リスト!$F:$F,MATCH($K2873,リスト!$E:$E,0))),"")</f>
        <v/>
      </c>
      <c r="U2873" s="2" t="str">
        <f>IF($B2873="","",RIGHT($G2873*1000+200+COUNTIF($G$2:$G2873,$G2873),9))</f>
        <v/>
      </c>
      <c r="V2873" s="2" t="str">
        <f>IF(OR($B2873="",設定!$I$15="",設定!$I$15="独立"),"",IF($M2873="","　－　",IF($L2873="",IF(設定!$I$15="所・名","　－　・"&amp;$M2873,IF(設定!$I$15="所/名","　－　 / "&amp;$M2873,IF(設定!$I$15="(所)名","(　－　) "&amp;$M2873,IF(設定!$I$15="名・所",$M2873&amp;"・　－　",IF(設定!$I$15="名/所",$M2873&amp;" / 　－　",IF(設定!$I$15="名(所)",$M2873&amp;"(　－　)")))))),IF(設定!$I$15="所・名",INDEX(リスト!$S$2:$S$48,MATCH($L2873,リスト!$R$2:$R$48,0))&amp;"・"&amp;$M2873,IF(設定!$I$15="所/名",INDEX(リスト!$S$2:$S$48,MATCH($L2873,リスト!$R$2:$R$48,0))&amp;" / "&amp;$M2873,IF(設定!$I$15="(所)名","("&amp;INDEX(リスト!$S$2:$S$48,MATCH($L2873,リスト!$R$2:$R$48,0))&amp;") "&amp;$M2873,IF(設定!$I$15="名・所",$M2873&amp;"・"&amp;INDEX(リスト!$S$2:$S$48,MATCH($L2873,リスト!$R$2:$R$48,0)),IF(設定!$I$15="名/所",$M2873&amp;" / "&amp;INDEX(リスト!$S$2:$S$48,MATCH($L2873,リスト!$R$2:$R$48,0)),IF(設定!$I$15="名(所)",$M2873&amp;" ("&amp;INDEX(リスト!$S$2:$S$48,MATCH($L2873,リスト!$R$2:$R$48,0))&amp;")")))))))))</f>
        <v/>
      </c>
    </row>
    <row r="2874" spans="15:22" x14ac:dyDescent="0.4">
      <c r="O2874" s="2" t="str">
        <f>IFERROR(IF($B2874="","",INDEX(所属情報!$E:$E,MATCH($A2874,所属情報!$A:$A,0))),"")</f>
        <v/>
      </c>
      <c r="P2874" s="2" t="str">
        <f t="shared" si="132"/>
        <v/>
      </c>
      <c r="Q2874" s="2" t="str">
        <f t="shared" si="133"/>
        <v/>
      </c>
      <c r="R2874" s="2" t="str">
        <f t="shared" si="134"/>
        <v/>
      </c>
      <c r="S2874" s="2" t="str">
        <f>IFERROR(IF($F2874="","",INDEX(リスト!$C:$C,MATCH($F2874,リスト!$B:$B,0))),"")</f>
        <v/>
      </c>
      <c r="T2874" s="2" t="str">
        <f>IFERROR(IF($K2874="","",INDEX(リスト!$F:$F,MATCH($K2874,リスト!$E:$E,0))),"")</f>
        <v/>
      </c>
      <c r="U2874" s="2" t="str">
        <f>IF($B2874="","",RIGHT($G2874*1000+200+COUNTIF($G$2:$G2874,$G2874),9))</f>
        <v/>
      </c>
      <c r="V2874" s="2" t="str">
        <f>IF(OR($B2874="",設定!$I$15="",設定!$I$15="独立"),"",IF($M2874="","　－　",IF($L2874="",IF(設定!$I$15="所・名","　－　・"&amp;$M2874,IF(設定!$I$15="所/名","　－　 / "&amp;$M2874,IF(設定!$I$15="(所)名","(　－　) "&amp;$M2874,IF(設定!$I$15="名・所",$M2874&amp;"・　－　",IF(設定!$I$15="名/所",$M2874&amp;" / 　－　",IF(設定!$I$15="名(所)",$M2874&amp;"(　－　)")))))),IF(設定!$I$15="所・名",INDEX(リスト!$S$2:$S$48,MATCH($L2874,リスト!$R$2:$R$48,0))&amp;"・"&amp;$M2874,IF(設定!$I$15="所/名",INDEX(リスト!$S$2:$S$48,MATCH($L2874,リスト!$R$2:$R$48,0))&amp;" / "&amp;$M2874,IF(設定!$I$15="(所)名","("&amp;INDEX(リスト!$S$2:$S$48,MATCH($L2874,リスト!$R$2:$R$48,0))&amp;") "&amp;$M2874,IF(設定!$I$15="名・所",$M2874&amp;"・"&amp;INDEX(リスト!$S$2:$S$48,MATCH($L2874,リスト!$R$2:$R$48,0)),IF(設定!$I$15="名/所",$M2874&amp;" / "&amp;INDEX(リスト!$S$2:$S$48,MATCH($L2874,リスト!$R$2:$R$48,0)),IF(設定!$I$15="名(所)",$M2874&amp;" ("&amp;INDEX(リスト!$S$2:$S$48,MATCH($L2874,リスト!$R$2:$R$48,0))&amp;")")))))))))</f>
        <v/>
      </c>
    </row>
    <row r="2875" spans="15:22" x14ac:dyDescent="0.4">
      <c r="O2875" s="2" t="str">
        <f>IFERROR(IF($B2875="","",INDEX(所属情報!$E:$E,MATCH($A2875,所属情報!$A:$A,0))),"")</f>
        <v/>
      </c>
      <c r="P2875" s="2" t="str">
        <f t="shared" si="132"/>
        <v/>
      </c>
      <c r="Q2875" s="2" t="str">
        <f t="shared" si="133"/>
        <v/>
      </c>
      <c r="R2875" s="2" t="str">
        <f t="shared" si="134"/>
        <v/>
      </c>
      <c r="S2875" s="2" t="str">
        <f>IFERROR(IF($F2875="","",INDEX(リスト!$C:$C,MATCH($F2875,リスト!$B:$B,0))),"")</f>
        <v/>
      </c>
      <c r="T2875" s="2" t="str">
        <f>IFERROR(IF($K2875="","",INDEX(リスト!$F:$F,MATCH($K2875,リスト!$E:$E,0))),"")</f>
        <v/>
      </c>
      <c r="U2875" s="2" t="str">
        <f>IF($B2875="","",RIGHT($G2875*1000+200+COUNTIF($G$2:$G2875,$G2875),9))</f>
        <v/>
      </c>
      <c r="V2875" s="2" t="str">
        <f>IF(OR($B2875="",設定!$I$15="",設定!$I$15="独立"),"",IF($M2875="","　－　",IF($L2875="",IF(設定!$I$15="所・名","　－　・"&amp;$M2875,IF(設定!$I$15="所/名","　－　 / "&amp;$M2875,IF(設定!$I$15="(所)名","(　－　) "&amp;$M2875,IF(設定!$I$15="名・所",$M2875&amp;"・　－　",IF(設定!$I$15="名/所",$M2875&amp;" / 　－　",IF(設定!$I$15="名(所)",$M2875&amp;"(　－　)")))))),IF(設定!$I$15="所・名",INDEX(リスト!$S$2:$S$48,MATCH($L2875,リスト!$R$2:$R$48,0))&amp;"・"&amp;$M2875,IF(設定!$I$15="所/名",INDEX(リスト!$S$2:$S$48,MATCH($L2875,リスト!$R$2:$R$48,0))&amp;" / "&amp;$M2875,IF(設定!$I$15="(所)名","("&amp;INDEX(リスト!$S$2:$S$48,MATCH($L2875,リスト!$R$2:$R$48,0))&amp;") "&amp;$M2875,IF(設定!$I$15="名・所",$M2875&amp;"・"&amp;INDEX(リスト!$S$2:$S$48,MATCH($L2875,リスト!$R$2:$R$48,0)),IF(設定!$I$15="名/所",$M2875&amp;" / "&amp;INDEX(リスト!$S$2:$S$48,MATCH($L2875,リスト!$R$2:$R$48,0)),IF(設定!$I$15="名(所)",$M2875&amp;" ("&amp;INDEX(リスト!$S$2:$S$48,MATCH($L2875,リスト!$R$2:$R$48,0))&amp;")")))))))))</f>
        <v/>
      </c>
    </row>
    <row r="2876" spans="15:22" x14ac:dyDescent="0.4">
      <c r="O2876" s="2" t="str">
        <f>IFERROR(IF($B2876="","",INDEX(所属情報!$E:$E,MATCH($A2876,所属情報!$A:$A,0))),"")</f>
        <v/>
      </c>
      <c r="P2876" s="2" t="str">
        <f t="shared" si="132"/>
        <v/>
      </c>
      <c r="Q2876" s="2" t="str">
        <f t="shared" si="133"/>
        <v/>
      </c>
      <c r="R2876" s="2" t="str">
        <f t="shared" si="134"/>
        <v/>
      </c>
      <c r="S2876" s="2" t="str">
        <f>IFERROR(IF($F2876="","",INDEX(リスト!$C:$C,MATCH($F2876,リスト!$B:$B,0))),"")</f>
        <v/>
      </c>
      <c r="T2876" s="2" t="str">
        <f>IFERROR(IF($K2876="","",INDEX(リスト!$F:$F,MATCH($K2876,リスト!$E:$E,0))),"")</f>
        <v/>
      </c>
      <c r="U2876" s="2" t="str">
        <f>IF($B2876="","",RIGHT($G2876*1000+200+COUNTIF($G$2:$G2876,$G2876),9))</f>
        <v/>
      </c>
      <c r="V2876" s="2" t="str">
        <f>IF(OR($B2876="",設定!$I$15="",設定!$I$15="独立"),"",IF($M2876="","　－　",IF($L2876="",IF(設定!$I$15="所・名","　－　・"&amp;$M2876,IF(設定!$I$15="所/名","　－　 / "&amp;$M2876,IF(設定!$I$15="(所)名","(　－　) "&amp;$M2876,IF(設定!$I$15="名・所",$M2876&amp;"・　－　",IF(設定!$I$15="名/所",$M2876&amp;" / 　－　",IF(設定!$I$15="名(所)",$M2876&amp;"(　－　)")))))),IF(設定!$I$15="所・名",INDEX(リスト!$S$2:$S$48,MATCH($L2876,リスト!$R$2:$R$48,0))&amp;"・"&amp;$M2876,IF(設定!$I$15="所/名",INDEX(リスト!$S$2:$S$48,MATCH($L2876,リスト!$R$2:$R$48,0))&amp;" / "&amp;$M2876,IF(設定!$I$15="(所)名","("&amp;INDEX(リスト!$S$2:$S$48,MATCH($L2876,リスト!$R$2:$R$48,0))&amp;") "&amp;$M2876,IF(設定!$I$15="名・所",$M2876&amp;"・"&amp;INDEX(リスト!$S$2:$S$48,MATCH($L2876,リスト!$R$2:$R$48,0)),IF(設定!$I$15="名/所",$M2876&amp;" / "&amp;INDEX(リスト!$S$2:$S$48,MATCH($L2876,リスト!$R$2:$R$48,0)),IF(設定!$I$15="名(所)",$M2876&amp;" ("&amp;INDEX(リスト!$S$2:$S$48,MATCH($L2876,リスト!$R$2:$R$48,0))&amp;")")))))))))</f>
        <v/>
      </c>
    </row>
    <row r="2877" spans="15:22" x14ac:dyDescent="0.4">
      <c r="O2877" s="2" t="str">
        <f>IFERROR(IF($B2877="","",INDEX(所属情報!$E:$E,MATCH($A2877,所属情報!$A:$A,0))),"")</f>
        <v/>
      </c>
      <c r="P2877" s="2" t="str">
        <f t="shared" si="132"/>
        <v/>
      </c>
      <c r="Q2877" s="2" t="str">
        <f t="shared" si="133"/>
        <v/>
      </c>
      <c r="R2877" s="2" t="str">
        <f t="shared" si="134"/>
        <v/>
      </c>
      <c r="S2877" s="2" t="str">
        <f>IFERROR(IF($F2877="","",INDEX(リスト!$C:$C,MATCH($F2877,リスト!$B:$B,0))),"")</f>
        <v/>
      </c>
      <c r="T2877" s="2" t="str">
        <f>IFERROR(IF($K2877="","",INDEX(リスト!$F:$F,MATCH($K2877,リスト!$E:$E,0))),"")</f>
        <v/>
      </c>
      <c r="U2877" s="2" t="str">
        <f>IF($B2877="","",RIGHT($G2877*1000+200+COUNTIF($G$2:$G2877,$G2877),9))</f>
        <v/>
      </c>
      <c r="V2877" s="2" t="str">
        <f>IF(OR($B2877="",設定!$I$15="",設定!$I$15="独立"),"",IF($M2877="","　－　",IF($L2877="",IF(設定!$I$15="所・名","　－　・"&amp;$M2877,IF(設定!$I$15="所/名","　－　 / "&amp;$M2877,IF(設定!$I$15="(所)名","(　－　) "&amp;$M2877,IF(設定!$I$15="名・所",$M2877&amp;"・　－　",IF(設定!$I$15="名/所",$M2877&amp;" / 　－　",IF(設定!$I$15="名(所)",$M2877&amp;"(　－　)")))))),IF(設定!$I$15="所・名",INDEX(リスト!$S$2:$S$48,MATCH($L2877,リスト!$R$2:$R$48,0))&amp;"・"&amp;$M2877,IF(設定!$I$15="所/名",INDEX(リスト!$S$2:$S$48,MATCH($L2877,リスト!$R$2:$R$48,0))&amp;" / "&amp;$M2877,IF(設定!$I$15="(所)名","("&amp;INDEX(リスト!$S$2:$S$48,MATCH($L2877,リスト!$R$2:$R$48,0))&amp;") "&amp;$M2877,IF(設定!$I$15="名・所",$M2877&amp;"・"&amp;INDEX(リスト!$S$2:$S$48,MATCH($L2877,リスト!$R$2:$R$48,0)),IF(設定!$I$15="名/所",$M2877&amp;" / "&amp;INDEX(リスト!$S$2:$S$48,MATCH($L2877,リスト!$R$2:$R$48,0)),IF(設定!$I$15="名(所)",$M2877&amp;" ("&amp;INDEX(リスト!$S$2:$S$48,MATCH($L2877,リスト!$R$2:$R$48,0))&amp;")")))))))))</f>
        <v/>
      </c>
    </row>
    <row r="2878" spans="15:22" x14ac:dyDescent="0.4">
      <c r="O2878" s="2" t="str">
        <f>IFERROR(IF($B2878="","",INDEX(所属情報!$E:$E,MATCH($A2878,所属情報!$A:$A,0))),"")</f>
        <v/>
      </c>
      <c r="P2878" s="2" t="str">
        <f t="shared" si="132"/>
        <v/>
      </c>
      <c r="Q2878" s="2" t="str">
        <f t="shared" si="133"/>
        <v/>
      </c>
      <c r="R2878" s="2" t="str">
        <f t="shared" si="134"/>
        <v/>
      </c>
      <c r="S2878" s="2" t="str">
        <f>IFERROR(IF($F2878="","",INDEX(リスト!$C:$C,MATCH($F2878,リスト!$B:$B,0))),"")</f>
        <v/>
      </c>
      <c r="T2878" s="2" t="str">
        <f>IFERROR(IF($K2878="","",INDEX(リスト!$F:$F,MATCH($K2878,リスト!$E:$E,0))),"")</f>
        <v/>
      </c>
      <c r="U2878" s="2" t="str">
        <f>IF($B2878="","",RIGHT($G2878*1000+200+COUNTIF($G$2:$G2878,$G2878),9))</f>
        <v/>
      </c>
      <c r="V2878" s="2" t="str">
        <f>IF(OR($B2878="",設定!$I$15="",設定!$I$15="独立"),"",IF($M2878="","　－　",IF($L2878="",IF(設定!$I$15="所・名","　－　・"&amp;$M2878,IF(設定!$I$15="所/名","　－　 / "&amp;$M2878,IF(設定!$I$15="(所)名","(　－　) "&amp;$M2878,IF(設定!$I$15="名・所",$M2878&amp;"・　－　",IF(設定!$I$15="名/所",$M2878&amp;" / 　－　",IF(設定!$I$15="名(所)",$M2878&amp;"(　－　)")))))),IF(設定!$I$15="所・名",INDEX(リスト!$S$2:$S$48,MATCH($L2878,リスト!$R$2:$R$48,0))&amp;"・"&amp;$M2878,IF(設定!$I$15="所/名",INDEX(リスト!$S$2:$S$48,MATCH($L2878,リスト!$R$2:$R$48,0))&amp;" / "&amp;$M2878,IF(設定!$I$15="(所)名","("&amp;INDEX(リスト!$S$2:$S$48,MATCH($L2878,リスト!$R$2:$R$48,0))&amp;") "&amp;$M2878,IF(設定!$I$15="名・所",$M2878&amp;"・"&amp;INDEX(リスト!$S$2:$S$48,MATCH($L2878,リスト!$R$2:$R$48,0)),IF(設定!$I$15="名/所",$M2878&amp;" / "&amp;INDEX(リスト!$S$2:$S$48,MATCH($L2878,リスト!$R$2:$R$48,0)),IF(設定!$I$15="名(所)",$M2878&amp;" ("&amp;INDEX(リスト!$S$2:$S$48,MATCH($L2878,リスト!$R$2:$R$48,0))&amp;")")))))))))</f>
        <v/>
      </c>
    </row>
    <row r="2879" spans="15:22" x14ac:dyDescent="0.4">
      <c r="O2879" s="2" t="str">
        <f>IFERROR(IF($B2879="","",INDEX(所属情報!$E:$E,MATCH($A2879,所属情報!$A:$A,0))),"")</f>
        <v/>
      </c>
      <c r="P2879" s="2" t="str">
        <f t="shared" si="132"/>
        <v/>
      </c>
      <c r="Q2879" s="2" t="str">
        <f t="shared" si="133"/>
        <v/>
      </c>
      <c r="R2879" s="2" t="str">
        <f t="shared" si="134"/>
        <v/>
      </c>
      <c r="S2879" s="2" t="str">
        <f>IFERROR(IF($F2879="","",INDEX(リスト!$C:$C,MATCH($F2879,リスト!$B:$B,0))),"")</f>
        <v/>
      </c>
      <c r="T2879" s="2" t="str">
        <f>IFERROR(IF($K2879="","",INDEX(リスト!$F:$F,MATCH($K2879,リスト!$E:$E,0))),"")</f>
        <v/>
      </c>
      <c r="U2879" s="2" t="str">
        <f>IF($B2879="","",RIGHT($G2879*1000+200+COUNTIF($G$2:$G2879,$G2879),9))</f>
        <v/>
      </c>
      <c r="V2879" s="2" t="str">
        <f>IF(OR($B2879="",設定!$I$15="",設定!$I$15="独立"),"",IF($M2879="","　－　",IF($L2879="",IF(設定!$I$15="所・名","　－　・"&amp;$M2879,IF(設定!$I$15="所/名","　－　 / "&amp;$M2879,IF(設定!$I$15="(所)名","(　－　) "&amp;$M2879,IF(設定!$I$15="名・所",$M2879&amp;"・　－　",IF(設定!$I$15="名/所",$M2879&amp;" / 　－　",IF(設定!$I$15="名(所)",$M2879&amp;"(　－　)")))))),IF(設定!$I$15="所・名",INDEX(リスト!$S$2:$S$48,MATCH($L2879,リスト!$R$2:$R$48,0))&amp;"・"&amp;$M2879,IF(設定!$I$15="所/名",INDEX(リスト!$S$2:$S$48,MATCH($L2879,リスト!$R$2:$R$48,0))&amp;" / "&amp;$M2879,IF(設定!$I$15="(所)名","("&amp;INDEX(リスト!$S$2:$S$48,MATCH($L2879,リスト!$R$2:$R$48,0))&amp;") "&amp;$M2879,IF(設定!$I$15="名・所",$M2879&amp;"・"&amp;INDEX(リスト!$S$2:$S$48,MATCH($L2879,リスト!$R$2:$R$48,0)),IF(設定!$I$15="名/所",$M2879&amp;" / "&amp;INDEX(リスト!$S$2:$S$48,MATCH($L2879,リスト!$R$2:$R$48,0)),IF(設定!$I$15="名(所)",$M2879&amp;" ("&amp;INDEX(リスト!$S$2:$S$48,MATCH($L2879,リスト!$R$2:$R$48,0))&amp;")")))))))))</f>
        <v/>
      </c>
    </row>
    <row r="2880" spans="15:22" x14ac:dyDescent="0.4">
      <c r="O2880" s="2" t="str">
        <f>IFERROR(IF($B2880="","",INDEX(所属情報!$E:$E,MATCH($A2880,所属情報!$A:$A,0))),"")</f>
        <v/>
      </c>
      <c r="P2880" s="2" t="str">
        <f t="shared" si="132"/>
        <v/>
      </c>
      <c r="Q2880" s="2" t="str">
        <f t="shared" si="133"/>
        <v/>
      </c>
      <c r="R2880" s="2" t="str">
        <f t="shared" si="134"/>
        <v/>
      </c>
      <c r="S2880" s="2" t="str">
        <f>IFERROR(IF($F2880="","",INDEX(リスト!$C:$C,MATCH($F2880,リスト!$B:$B,0))),"")</f>
        <v/>
      </c>
      <c r="T2880" s="2" t="str">
        <f>IFERROR(IF($K2880="","",INDEX(リスト!$F:$F,MATCH($K2880,リスト!$E:$E,0))),"")</f>
        <v/>
      </c>
      <c r="U2880" s="2" t="str">
        <f>IF($B2880="","",RIGHT($G2880*1000+200+COUNTIF($G$2:$G2880,$G2880),9))</f>
        <v/>
      </c>
      <c r="V2880" s="2" t="str">
        <f>IF(OR($B2880="",設定!$I$15="",設定!$I$15="独立"),"",IF($M2880="","　－　",IF($L2880="",IF(設定!$I$15="所・名","　－　・"&amp;$M2880,IF(設定!$I$15="所/名","　－　 / "&amp;$M2880,IF(設定!$I$15="(所)名","(　－　) "&amp;$M2880,IF(設定!$I$15="名・所",$M2880&amp;"・　－　",IF(設定!$I$15="名/所",$M2880&amp;" / 　－　",IF(設定!$I$15="名(所)",$M2880&amp;"(　－　)")))))),IF(設定!$I$15="所・名",INDEX(リスト!$S$2:$S$48,MATCH($L2880,リスト!$R$2:$R$48,0))&amp;"・"&amp;$M2880,IF(設定!$I$15="所/名",INDEX(リスト!$S$2:$S$48,MATCH($L2880,リスト!$R$2:$R$48,0))&amp;" / "&amp;$M2880,IF(設定!$I$15="(所)名","("&amp;INDEX(リスト!$S$2:$S$48,MATCH($L2880,リスト!$R$2:$R$48,0))&amp;") "&amp;$M2880,IF(設定!$I$15="名・所",$M2880&amp;"・"&amp;INDEX(リスト!$S$2:$S$48,MATCH($L2880,リスト!$R$2:$R$48,0)),IF(設定!$I$15="名/所",$M2880&amp;" / "&amp;INDEX(リスト!$S$2:$S$48,MATCH($L2880,リスト!$R$2:$R$48,0)),IF(設定!$I$15="名(所)",$M2880&amp;" ("&amp;INDEX(リスト!$S$2:$S$48,MATCH($L2880,リスト!$R$2:$R$48,0))&amp;")")))))))))</f>
        <v/>
      </c>
    </row>
    <row r="2881" spans="15:22" x14ac:dyDescent="0.4">
      <c r="O2881" s="2" t="str">
        <f>IFERROR(IF($B2881="","",INDEX(所属情報!$E:$E,MATCH($A2881,所属情報!$A:$A,0))),"")</f>
        <v/>
      </c>
      <c r="P2881" s="2" t="str">
        <f t="shared" si="132"/>
        <v/>
      </c>
      <c r="Q2881" s="2" t="str">
        <f t="shared" si="133"/>
        <v/>
      </c>
      <c r="R2881" s="2" t="str">
        <f t="shared" si="134"/>
        <v/>
      </c>
      <c r="S2881" s="2" t="str">
        <f>IFERROR(IF($F2881="","",INDEX(リスト!$C:$C,MATCH($F2881,リスト!$B:$B,0))),"")</f>
        <v/>
      </c>
      <c r="T2881" s="2" t="str">
        <f>IFERROR(IF($K2881="","",INDEX(リスト!$F:$F,MATCH($K2881,リスト!$E:$E,0))),"")</f>
        <v/>
      </c>
      <c r="U2881" s="2" t="str">
        <f>IF($B2881="","",RIGHT($G2881*1000+200+COUNTIF($G$2:$G2881,$G2881),9))</f>
        <v/>
      </c>
      <c r="V2881" s="2" t="str">
        <f>IF(OR($B2881="",設定!$I$15="",設定!$I$15="独立"),"",IF($M2881="","　－　",IF($L2881="",IF(設定!$I$15="所・名","　－　・"&amp;$M2881,IF(設定!$I$15="所/名","　－　 / "&amp;$M2881,IF(設定!$I$15="(所)名","(　－　) "&amp;$M2881,IF(設定!$I$15="名・所",$M2881&amp;"・　－　",IF(設定!$I$15="名/所",$M2881&amp;" / 　－　",IF(設定!$I$15="名(所)",$M2881&amp;"(　－　)")))))),IF(設定!$I$15="所・名",INDEX(リスト!$S$2:$S$48,MATCH($L2881,リスト!$R$2:$R$48,0))&amp;"・"&amp;$M2881,IF(設定!$I$15="所/名",INDEX(リスト!$S$2:$S$48,MATCH($L2881,リスト!$R$2:$R$48,0))&amp;" / "&amp;$M2881,IF(設定!$I$15="(所)名","("&amp;INDEX(リスト!$S$2:$S$48,MATCH($L2881,リスト!$R$2:$R$48,0))&amp;") "&amp;$M2881,IF(設定!$I$15="名・所",$M2881&amp;"・"&amp;INDEX(リスト!$S$2:$S$48,MATCH($L2881,リスト!$R$2:$R$48,0)),IF(設定!$I$15="名/所",$M2881&amp;" / "&amp;INDEX(リスト!$S$2:$S$48,MATCH($L2881,リスト!$R$2:$R$48,0)),IF(設定!$I$15="名(所)",$M2881&amp;" ("&amp;INDEX(リスト!$S$2:$S$48,MATCH($L2881,リスト!$R$2:$R$48,0))&amp;")")))))))))</f>
        <v/>
      </c>
    </row>
    <row r="2882" spans="15:22" x14ac:dyDescent="0.4">
      <c r="O2882" s="2" t="str">
        <f>IFERROR(IF($B2882="","",INDEX(所属情報!$E:$E,MATCH($A2882,所属情報!$A:$A,0))),"")</f>
        <v/>
      </c>
      <c r="P2882" s="2" t="str">
        <f t="shared" si="132"/>
        <v/>
      </c>
      <c r="Q2882" s="2" t="str">
        <f t="shared" si="133"/>
        <v/>
      </c>
      <c r="R2882" s="2" t="str">
        <f t="shared" si="134"/>
        <v/>
      </c>
      <c r="S2882" s="2" t="str">
        <f>IFERROR(IF($F2882="","",INDEX(リスト!$C:$C,MATCH($F2882,リスト!$B:$B,0))),"")</f>
        <v/>
      </c>
      <c r="T2882" s="2" t="str">
        <f>IFERROR(IF($K2882="","",INDEX(リスト!$F:$F,MATCH($K2882,リスト!$E:$E,0))),"")</f>
        <v/>
      </c>
      <c r="U2882" s="2" t="str">
        <f>IF($B2882="","",RIGHT($G2882*1000+200+COUNTIF($G$2:$G2882,$G2882),9))</f>
        <v/>
      </c>
      <c r="V2882" s="2" t="str">
        <f>IF(OR($B2882="",設定!$I$15="",設定!$I$15="独立"),"",IF($M2882="","　－　",IF($L2882="",IF(設定!$I$15="所・名","　－　・"&amp;$M2882,IF(設定!$I$15="所/名","　－　 / "&amp;$M2882,IF(設定!$I$15="(所)名","(　－　) "&amp;$M2882,IF(設定!$I$15="名・所",$M2882&amp;"・　－　",IF(設定!$I$15="名/所",$M2882&amp;" / 　－　",IF(設定!$I$15="名(所)",$M2882&amp;"(　－　)")))))),IF(設定!$I$15="所・名",INDEX(リスト!$S$2:$S$48,MATCH($L2882,リスト!$R$2:$R$48,0))&amp;"・"&amp;$M2882,IF(設定!$I$15="所/名",INDEX(リスト!$S$2:$S$48,MATCH($L2882,リスト!$R$2:$R$48,0))&amp;" / "&amp;$M2882,IF(設定!$I$15="(所)名","("&amp;INDEX(リスト!$S$2:$S$48,MATCH($L2882,リスト!$R$2:$R$48,0))&amp;") "&amp;$M2882,IF(設定!$I$15="名・所",$M2882&amp;"・"&amp;INDEX(リスト!$S$2:$S$48,MATCH($L2882,リスト!$R$2:$R$48,0)),IF(設定!$I$15="名/所",$M2882&amp;" / "&amp;INDEX(リスト!$S$2:$S$48,MATCH($L2882,リスト!$R$2:$R$48,0)),IF(設定!$I$15="名(所)",$M2882&amp;" ("&amp;INDEX(リスト!$S$2:$S$48,MATCH($L2882,リスト!$R$2:$R$48,0))&amp;")")))))))))</f>
        <v/>
      </c>
    </row>
    <row r="2883" spans="15:22" x14ac:dyDescent="0.4">
      <c r="O2883" s="2" t="str">
        <f>IFERROR(IF($B2883="","",INDEX(所属情報!$E:$E,MATCH($A2883,所属情報!$A:$A,0))),"")</f>
        <v/>
      </c>
      <c r="P2883" s="2" t="str">
        <f t="shared" ref="P2883:P2946" si="135">IF($C2883="","",IF($E2883="",$C2883,$C2883&amp;" ("&amp;$E2883&amp;")"))</f>
        <v/>
      </c>
      <c r="Q2883" s="2" t="str">
        <f t="shared" ref="Q2883:Q2946" si="136">IF($D2883="","",ASC($D2883))</f>
        <v/>
      </c>
      <c r="R2883" s="2" t="str">
        <f t="shared" ref="R2883:R2946" si="137">IF($I2883="","",UPPER($I2883)&amp;" "&amp;UPPER(LEFT($J2883,1))&amp;LOWER(RIGHT($J2883,LEN($J2883)-1))&amp;" ("&amp;MID($G2883,3,2)&amp;")")</f>
        <v/>
      </c>
      <c r="S2883" s="2" t="str">
        <f>IFERROR(IF($F2883="","",INDEX(リスト!$C:$C,MATCH($F2883,リスト!$B:$B,0))),"")</f>
        <v/>
      </c>
      <c r="T2883" s="2" t="str">
        <f>IFERROR(IF($K2883="","",INDEX(リスト!$F:$F,MATCH($K2883,リスト!$E:$E,0))),"")</f>
        <v/>
      </c>
      <c r="U2883" s="2" t="str">
        <f>IF($B2883="","",RIGHT($G2883*1000+200+COUNTIF($G$2:$G2883,$G2883),9))</f>
        <v/>
      </c>
      <c r="V2883" s="2" t="str">
        <f>IF(OR($B2883="",設定!$I$15="",設定!$I$15="独立"),"",IF($M2883="","　－　",IF($L2883="",IF(設定!$I$15="所・名","　－　・"&amp;$M2883,IF(設定!$I$15="所/名","　－　 / "&amp;$M2883,IF(設定!$I$15="(所)名","(　－　) "&amp;$M2883,IF(設定!$I$15="名・所",$M2883&amp;"・　－　",IF(設定!$I$15="名/所",$M2883&amp;" / 　－　",IF(設定!$I$15="名(所)",$M2883&amp;"(　－　)")))))),IF(設定!$I$15="所・名",INDEX(リスト!$S$2:$S$48,MATCH($L2883,リスト!$R$2:$R$48,0))&amp;"・"&amp;$M2883,IF(設定!$I$15="所/名",INDEX(リスト!$S$2:$S$48,MATCH($L2883,リスト!$R$2:$R$48,0))&amp;" / "&amp;$M2883,IF(設定!$I$15="(所)名","("&amp;INDEX(リスト!$S$2:$S$48,MATCH($L2883,リスト!$R$2:$R$48,0))&amp;") "&amp;$M2883,IF(設定!$I$15="名・所",$M2883&amp;"・"&amp;INDEX(リスト!$S$2:$S$48,MATCH($L2883,リスト!$R$2:$R$48,0)),IF(設定!$I$15="名/所",$M2883&amp;" / "&amp;INDEX(リスト!$S$2:$S$48,MATCH($L2883,リスト!$R$2:$R$48,0)),IF(設定!$I$15="名(所)",$M2883&amp;" ("&amp;INDEX(リスト!$S$2:$S$48,MATCH($L2883,リスト!$R$2:$R$48,0))&amp;")")))))))))</f>
        <v/>
      </c>
    </row>
    <row r="2884" spans="15:22" x14ac:dyDescent="0.4">
      <c r="O2884" s="2" t="str">
        <f>IFERROR(IF($B2884="","",INDEX(所属情報!$E:$E,MATCH($A2884,所属情報!$A:$A,0))),"")</f>
        <v/>
      </c>
      <c r="P2884" s="2" t="str">
        <f t="shared" si="135"/>
        <v/>
      </c>
      <c r="Q2884" s="2" t="str">
        <f t="shared" si="136"/>
        <v/>
      </c>
      <c r="R2884" s="2" t="str">
        <f t="shared" si="137"/>
        <v/>
      </c>
      <c r="S2884" s="2" t="str">
        <f>IFERROR(IF($F2884="","",INDEX(リスト!$C:$C,MATCH($F2884,リスト!$B:$B,0))),"")</f>
        <v/>
      </c>
      <c r="T2884" s="2" t="str">
        <f>IFERROR(IF($K2884="","",INDEX(リスト!$F:$F,MATCH($K2884,リスト!$E:$E,0))),"")</f>
        <v/>
      </c>
      <c r="U2884" s="2" t="str">
        <f>IF($B2884="","",RIGHT($G2884*1000+200+COUNTIF($G$2:$G2884,$G2884),9))</f>
        <v/>
      </c>
      <c r="V2884" s="2" t="str">
        <f>IF(OR($B2884="",設定!$I$15="",設定!$I$15="独立"),"",IF($M2884="","　－　",IF($L2884="",IF(設定!$I$15="所・名","　－　・"&amp;$M2884,IF(設定!$I$15="所/名","　－　 / "&amp;$M2884,IF(設定!$I$15="(所)名","(　－　) "&amp;$M2884,IF(設定!$I$15="名・所",$M2884&amp;"・　－　",IF(設定!$I$15="名/所",$M2884&amp;" / 　－　",IF(設定!$I$15="名(所)",$M2884&amp;"(　－　)")))))),IF(設定!$I$15="所・名",INDEX(リスト!$S$2:$S$48,MATCH($L2884,リスト!$R$2:$R$48,0))&amp;"・"&amp;$M2884,IF(設定!$I$15="所/名",INDEX(リスト!$S$2:$S$48,MATCH($L2884,リスト!$R$2:$R$48,0))&amp;" / "&amp;$M2884,IF(設定!$I$15="(所)名","("&amp;INDEX(リスト!$S$2:$S$48,MATCH($L2884,リスト!$R$2:$R$48,0))&amp;") "&amp;$M2884,IF(設定!$I$15="名・所",$M2884&amp;"・"&amp;INDEX(リスト!$S$2:$S$48,MATCH($L2884,リスト!$R$2:$R$48,0)),IF(設定!$I$15="名/所",$M2884&amp;" / "&amp;INDEX(リスト!$S$2:$S$48,MATCH($L2884,リスト!$R$2:$R$48,0)),IF(設定!$I$15="名(所)",$M2884&amp;" ("&amp;INDEX(リスト!$S$2:$S$48,MATCH($L2884,リスト!$R$2:$R$48,0))&amp;")")))))))))</f>
        <v/>
      </c>
    </row>
    <row r="2885" spans="15:22" x14ac:dyDescent="0.4">
      <c r="O2885" s="2" t="str">
        <f>IFERROR(IF($B2885="","",INDEX(所属情報!$E:$E,MATCH($A2885,所属情報!$A:$A,0))),"")</f>
        <v/>
      </c>
      <c r="P2885" s="2" t="str">
        <f t="shared" si="135"/>
        <v/>
      </c>
      <c r="Q2885" s="2" t="str">
        <f t="shared" si="136"/>
        <v/>
      </c>
      <c r="R2885" s="2" t="str">
        <f t="shared" si="137"/>
        <v/>
      </c>
      <c r="S2885" s="2" t="str">
        <f>IFERROR(IF($F2885="","",INDEX(リスト!$C:$C,MATCH($F2885,リスト!$B:$B,0))),"")</f>
        <v/>
      </c>
      <c r="T2885" s="2" t="str">
        <f>IFERROR(IF($K2885="","",INDEX(リスト!$F:$F,MATCH($K2885,リスト!$E:$E,0))),"")</f>
        <v/>
      </c>
      <c r="U2885" s="2" t="str">
        <f>IF($B2885="","",RIGHT($G2885*1000+200+COUNTIF($G$2:$G2885,$G2885),9))</f>
        <v/>
      </c>
      <c r="V2885" s="2" t="str">
        <f>IF(OR($B2885="",設定!$I$15="",設定!$I$15="独立"),"",IF($M2885="","　－　",IF($L2885="",IF(設定!$I$15="所・名","　－　・"&amp;$M2885,IF(設定!$I$15="所/名","　－　 / "&amp;$M2885,IF(設定!$I$15="(所)名","(　－　) "&amp;$M2885,IF(設定!$I$15="名・所",$M2885&amp;"・　－　",IF(設定!$I$15="名/所",$M2885&amp;" / 　－　",IF(設定!$I$15="名(所)",$M2885&amp;"(　－　)")))))),IF(設定!$I$15="所・名",INDEX(リスト!$S$2:$S$48,MATCH($L2885,リスト!$R$2:$R$48,0))&amp;"・"&amp;$M2885,IF(設定!$I$15="所/名",INDEX(リスト!$S$2:$S$48,MATCH($L2885,リスト!$R$2:$R$48,0))&amp;" / "&amp;$M2885,IF(設定!$I$15="(所)名","("&amp;INDEX(リスト!$S$2:$S$48,MATCH($L2885,リスト!$R$2:$R$48,0))&amp;") "&amp;$M2885,IF(設定!$I$15="名・所",$M2885&amp;"・"&amp;INDEX(リスト!$S$2:$S$48,MATCH($L2885,リスト!$R$2:$R$48,0)),IF(設定!$I$15="名/所",$M2885&amp;" / "&amp;INDEX(リスト!$S$2:$S$48,MATCH($L2885,リスト!$R$2:$R$48,0)),IF(設定!$I$15="名(所)",$M2885&amp;" ("&amp;INDEX(リスト!$S$2:$S$48,MATCH($L2885,リスト!$R$2:$R$48,0))&amp;")")))))))))</f>
        <v/>
      </c>
    </row>
    <row r="2886" spans="15:22" x14ac:dyDescent="0.4">
      <c r="O2886" s="2" t="str">
        <f>IFERROR(IF($B2886="","",INDEX(所属情報!$E:$E,MATCH($A2886,所属情報!$A:$A,0))),"")</f>
        <v/>
      </c>
      <c r="P2886" s="2" t="str">
        <f t="shared" si="135"/>
        <v/>
      </c>
      <c r="Q2886" s="2" t="str">
        <f t="shared" si="136"/>
        <v/>
      </c>
      <c r="R2886" s="2" t="str">
        <f t="shared" si="137"/>
        <v/>
      </c>
      <c r="S2886" s="2" t="str">
        <f>IFERROR(IF($F2886="","",INDEX(リスト!$C:$C,MATCH($F2886,リスト!$B:$B,0))),"")</f>
        <v/>
      </c>
      <c r="T2886" s="2" t="str">
        <f>IFERROR(IF($K2886="","",INDEX(リスト!$F:$F,MATCH($K2886,リスト!$E:$E,0))),"")</f>
        <v/>
      </c>
      <c r="U2886" s="2" t="str">
        <f>IF($B2886="","",RIGHT($G2886*1000+200+COUNTIF($G$2:$G2886,$G2886),9))</f>
        <v/>
      </c>
      <c r="V2886" s="2" t="str">
        <f>IF(OR($B2886="",設定!$I$15="",設定!$I$15="独立"),"",IF($M2886="","　－　",IF($L2886="",IF(設定!$I$15="所・名","　－　・"&amp;$M2886,IF(設定!$I$15="所/名","　－　 / "&amp;$M2886,IF(設定!$I$15="(所)名","(　－　) "&amp;$M2886,IF(設定!$I$15="名・所",$M2886&amp;"・　－　",IF(設定!$I$15="名/所",$M2886&amp;" / 　－　",IF(設定!$I$15="名(所)",$M2886&amp;"(　－　)")))))),IF(設定!$I$15="所・名",INDEX(リスト!$S$2:$S$48,MATCH($L2886,リスト!$R$2:$R$48,0))&amp;"・"&amp;$M2886,IF(設定!$I$15="所/名",INDEX(リスト!$S$2:$S$48,MATCH($L2886,リスト!$R$2:$R$48,0))&amp;" / "&amp;$M2886,IF(設定!$I$15="(所)名","("&amp;INDEX(リスト!$S$2:$S$48,MATCH($L2886,リスト!$R$2:$R$48,0))&amp;") "&amp;$M2886,IF(設定!$I$15="名・所",$M2886&amp;"・"&amp;INDEX(リスト!$S$2:$S$48,MATCH($L2886,リスト!$R$2:$R$48,0)),IF(設定!$I$15="名/所",$M2886&amp;" / "&amp;INDEX(リスト!$S$2:$S$48,MATCH($L2886,リスト!$R$2:$R$48,0)),IF(設定!$I$15="名(所)",$M2886&amp;" ("&amp;INDEX(リスト!$S$2:$S$48,MATCH($L2886,リスト!$R$2:$R$48,0))&amp;")")))))))))</f>
        <v/>
      </c>
    </row>
    <row r="2887" spans="15:22" x14ac:dyDescent="0.4">
      <c r="O2887" s="2" t="str">
        <f>IFERROR(IF($B2887="","",INDEX(所属情報!$E:$E,MATCH($A2887,所属情報!$A:$A,0))),"")</f>
        <v/>
      </c>
      <c r="P2887" s="2" t="str">
        <f t="shared" si="135"/>
        <v/>
      </c>
      <c r="Q2887" s="2" t="str">
        <f t="shared" si="136"/>
        <v/>
      </c>
      <c r="R2887" s="2" t="str">
        <f t="shared" si="137"/>
        <v/>
      </c>
      <c r="S2887" s="2" t="str">
        <f>IFERROR(IF($F2887="","",INDEX(リスト!$C:$C,MATCH($F2887,リスト!$B:$B,0))),"")</f>
        <v/>
      </c>
      <c r="T2887" s="2" t="str">
        <f>IFERROR(IF($K2887="","",INDEX(リスト!$F:$F,MATCH($K2887,リスト!$E:$E,0))),"")</f>
        <v/>
      </c>
      <c r="U2887" s="2" t="str">
        <f>IF($B2887="","",RIGHT($G2887*1000+200+COUNTIF($G$2:$G2887,$G2887),9))</f>
        <v/>
      </c>
      <c r="V2887" s="2" t="str">
        <f>IF(OR($B2887="",設定!$I$15="",設定!$I$15="独立"),"",IF($M2887="","　－　",IF($L2887="",IF(設定!$I$15="所・名","　－　・"&amp;$M2887,IF(設定!$I$15="所/名","　－　 / "&amp;$M2887,IF(設定!$I$15="(所)名","(　－　) "&amp;$M2887,IF(設定!$I$15="名・所",$M2887&amp;"・　－　",IF(設定!$I$15="名/所",$M2887&amp;" / 　－　",IF(設定!$I$15="名(所)",$M2887&amp;"(　－　)")))))),IF(設定!$I$15="所・名",INDEX(リスト!$S$2:$S$48,MATCH($L2887,リスト!$R$2:$R$48,0))&amp;"・"&amp;$M2887,IF(設定!$I$15="所/名",INDEX(リスト!$S$2:$S$48,MATCH($L2887,リスト!$R$2:$R$48,0))&amp;" / "&amp;$M2887,IF(設定!$I$15="(所)名","("&amp;INDEX(リスト!$S$2:$S$48,MATCH($L2887,リスト!$R$2:$R$48,0))&amp;") "&amp;$M2887,IF(設定!$I$15="名・所",$M2887&amp;"・"&amp;INDEX(リスト!$S$2:$S$48,MATCH($L2887,リスト!$R$2:$R$48,0)),IF(設定!$I$15="名/所",$M2887&amp;" / "&amp;INDEX(リスト!$S$2:$S$48,MATCH($L2887,リスト!$R$2:$R$48,0)),IF(設定!$I$15="名(所)",$M2887&amp;" ("&amp;INDEX(リスト!$S$2:$S$48,MATCH($L2887,リスト!$R$2:$R$48,0))&amp;")")))))))))</f>
        <v/>
      </c>
    </row>
    <row r="2888" spans="15:22" x14ac:dyDescent="0.4">
      <c r="O2888" s="2" t="str">
        <f>IFERROR(IF($B2888="","",INDEX(所属情報!$E:$E,MATCH($A2888,所属情報!$A:$A,0))),"")</f>
        <v/>
      </c>
      <c r="P2888" s="2" t="str">
        <f t="shared" si="135"/>
        <v/>
      </c>
      <c r="Q2888" s="2" t="str">
        <f t="shared" si="136"/>
        <v/>
      </c>
      <c r="R2888" s="2" t="str">
        <f t="shared" si="137"/>
        <v/>
      </c>
      <c r="S2888" s="2" t="str">
        <f>IFERROR(IF($F2888="","",INDEX(リスト!$C:$C,MATCH($F2888,リスト!$B:$B,0))),"")</f>
        <v/>
      </c>
      <c r="T2888" s="2" t="str">
        <f>IFERROR(IF($K2888="","",INDEX(リスト!$F:$F,MATCH($K2888,リスト!$E:$E,0))),"")</f>
        <v/>
      </c>
      <c r="U2888" s="2" t="str">
        <f>IF($B2888="","",RIGHT($G2888*1000+200+COUNTIF($G$2:$G2888,$G2888),9))</f>
        <v/>
      </c>
      <c r="V2888" s="2" t="str">
        <f>IF(OR($B2888="",設定!$I$15="",設定!$I$15="独立"),"",IF($M2888="","　－　",IF($L2888="",IF(設定!$I$15="所・名","　－　・"&amp;$M2888,IF(設定!$I$15="所/名","　－　 / "&amp;$M2888,IF(設定!$I$15="(所)名","(　－　) "&amp;$M2888,IF(設定!$I$15="名・所",$M2888&amp;"・　－　",IF(設定!$I$15="名/所",$M2888&amp;" / 　－　",IF(設定!$I$15="名(所)",$M2888&amp;"(　－　)")))))),IF(設定!$I$15="所・名",INDEX(リスト!$S$2:$S$48,MATCH($L2888,リスト!$R$2:$R$48,0))&amp;"・"&amp;$M2888,IF(設定!$I$15="所/名",INDEX(リスト!$S$2:$S$48,MATCH($L2888,リスト!$R$2:$R$48,0))&amp;" / "&amp;$M2888,IF(設定!$I$15="(所)名","("&amp;INDEX(リスト!$S$2:$S$48,MATCH($L2888,リスト!$R$2:$R$48,0))&amp;") "&amp;$M2888,IF(設定!$I$15="名・所",$M2888&amp;"・"&amp;INDEX(リスト!$S$2:$S$48,MATCH($L2888,リスト!$R$2:$R$48,0)),IF(設定!$I$15="名/所",$M2888&amp;" / "&amp;INDEX(リスト!$S$2:$S$48,MATCH($L2888,リスト!$R$2:$R$48,0)),IF(設定!$I$15="名(所)",$M2888&amp;" ("&amp;INDEX(リスト!$S$2:$S$48,MATCH($L2888,リスト!$R$2:$R$48,0))&amp;")")))))))))</f>
        <v/>
      </c>
    </row>
    <row r="2889" spans="15:22" x14ac:dyDescent="0.4">
      <c r="O2889" s="2" t="str">
        <f>IFERROR(IF($B2889="","",INDEX(所属情報!$E:$E,MATCH($A2889,所属情報!$A:$A,0))),"")</f>
        <v/>
      </c>
      <c r="P2889" s="2" t="str">
        <f t="shared" si="135"/>
        <v/>
      </c>
      <c r="Q2889" s="2" t="str">
        <f t="shared" si="136"/>
        <v/>
      </c>
      <c r="R2889" s="2" t="str">
        <f t="shared" si="137"/>
        <v/>
      </c>
      <c r="S2889" s="2" t="str">
        <f>IFERROR(IF($F2889="","",INDEX(リスト!$C:$C,MATCH($F2889,リスト!$B:$B,0))),"")</f>
        <v/>
      </c>
      <c r="T2889" s="2" t="str">
        <f>IFERROR(IF($K2889="","",INDEX(リスト!$F:$F,MATCH($K2889,リスト!$E:$E,0))),"")</f>
        <v/>
      </c>
      <c r="U2889" s="2" t="str">
        <f>IF($B2889="","",RIGHT($G2889*1000+200+COUNTIF($G$2:$G2889,$G2889),9))</f>
        <v/>
      </c>
      <c r="V2889" s="2" t="str">
        <f>IF(OR($B2889="",設定!$I$15="",設定!$I$15="独立"),"",IF($M2889="","　－　",IF($L2889="",IF(設定!$I$15="所・名","　－　・"&amp;$M2889,IF(設定!$I$15="所/名","　－　 / "&amp;$M2889,IF(設定!$I$15="(所)名","(　－　) "&amp;$M2889,IF(設定!$I$15="名・所",$M2889&amp;"・　－　",IF(設定!$I$15="名/所",$M2889&amp;" / 　－　",IF(設定!$I$15="名(所)",$M2889&amp;"(　－　)")))))),IF(設定!$I$15="所・名",INDEX(リスト!$S$2:$S$48,MATCH($L2889,リスト!$R$2:$R$48,0))&amp;"・"&amp;$M2889,IF(設定!$I$15="所/名",INDEX(リスト!$S$2:$S$48,MATCH($L2889,リスト!$R$2:$R$48,0))&amp;" / "&amp;$M2889,IF(設定!$I$15="(所)名","("&amp;INDEX(リスト!$S$2:$S$48,MATCH($L2889,リスト!$R$2:$R$48,0))&amp;") "&amp;$M2889,IF(設定!$I$15="名・所",$M2889&amp;"・"&amp;INDEX(リスト!$S$2:$S$48,MATCH($L2889,リスト!$R$2:$R$48,0)),IF(設定!$I$15="名/所",$M2889&amp;" / "&amp;INDEX(リスト!$S$2:$S$48,MATCH($L2889,リスト!$R$2:$R$48,0)),IF(設定!$I$15="名(所)",$M2889&amp;" ("&amp;INDEX(リスト!$S$2:$S$48,MATCH($L2889,リスト!$R$2:$R$48,0))&amp;")")))))))))</f>
        <v/>
      </c>
    </row>
    <row r="2890" spans="15:22" x14ac:dyDescent="0.4">
      <c r="O2890" s="2" t="str">
        <f>IFERROR(IF($B2890="","",INDEX(所属情報!$E:$E,MATCH($A2890,所属情報!$A:$A,0))),"")</f>
        <v/>
      </c>
      <c r="P2890" s="2" t="str">
        <f t="shared" si="135"/>
        <v/>
      </c>
      <c r="Q2890" s="2" t="str">
        <f t="shared" si="136"/>
        <v/>
      </c>
      <c r="R2890" s="2" t="str">
        <f t="shared" si="137"/>
        <v/>
      </c>
      <c r="S2890" s="2" t="str">
        <f>IFERROR(IF($F2890="","",INDEX(リスト!$C:$C,MATCH($F2890,リスト!$B:$B,0))),"")</f>
        <v/>
      </c>
      <c r="T2890" s="2" t="str">
        <f>IFERROR(IF($K2890="","",INDEX(リスト!$F:$F,MATCH($K2890,リスト!$E:$E,0))),"")</f>
        <v/>
      </c>
      <c r="U2890" s="2" t="str">
        <f>IF($B2890="","",RIGHT($G2890*1000+200+COUNTIF($G$2:$G2890,$G2890),9))</f>
        <v/>
      </c>
      <c r="V2890" s="2" t="str">
        <f>IF(OR($B2890="",設定!$I$15="",設定!$I$15="独立"),"",IF($M2890="","　－　",IF($L2890="",IF(設定!$I$15="所・名","　－　・"&amp;$M2890,IF(設定!$I$15="所/名","　－　 / "&amp;$M2890,IF(設定!$I$15="(所)名","(　－　) "&amp;$M2890,IF(設定!$I$15="名・所",$M2890&amp;"・　－　",IF(設定!$I$15="名/所",$M2890&amp;" / 　－　",IF(設定!$I$15="名(所)",$M2890&amp;"(　－　)")))))),IF(設定!$I$15="所・名",INDEX(リスト!$S$2:$S$48,MATCH($L2890,リスト!$R$2:$R$48,0))&amp;"・"&amp;$M2890,IF(設定!$I$15="所/名",INDEX(リスト!$S$2:$S$48,MATCH($L2890,リスト!$R$2:$R$48,0))&amp;" / "&amp;$M2890,IF(設定!$I$15="(所)名","("&amp;INDEX(リスト!$S$2:$S$48,MATCH($L2890,リスト!$R$2:$R$48,0))&amp;") "&amp;$M2890,IF(設定!$I$15="名・所",$M2890&amp;"・"&amp;INDEX(リスト!$S$2:$S$48,MATCH($L2890,リスト!$R$2:$R$48,0)),IF(設定!$I$15="名/所",$M2890&amp;" / "&amp;INDEX(リスト!$S$2:$S$48,MATCH($L2890,リスト!$R$2:$R$48,0)),IF(設定!$I$15="名(所)",$M2890&amp;" ("&amp;INDEX(リスト!$S$2:$S$48,MATCH($L2890,リスト!$R$2:$R$48,0))&amp;")")))))))))</f>
        <v/>
      </c>
    </row>
    <row r="2891" spans="15:22" x14ac:dyDescent="0.4">
      <c r="O2891" s="2" t="str">
        <f>IFERROR(IF($B2891="","",INDEX(所属情報!$E:$E,MATCH($A2891,所属情報!$A:$A,0))),"")</f>
        <v/>
      </c>
      <c r="P2891" s="2" t="str">
        <f t="shared" si="135"/>
        <v/>
      </c>
      <c r="Q2891" s="2" t="str">
        <f t="shared" si="136"/>
        <v/>
      </c>
      <c r="R2891" s="2" t="str">
        <f t="shared" si="137"/>
        <v/>
      </c>
      <c r="S2891" s="2" t="str">
        <f>IFERROR(IF($F2891="","",INDEX(リスト!$C:$C,MATCH($F2891,リスト!$B:$B,0))),"")</f>
        <v/>
      </c>
      <c r="T2891" s="2" t="str">
        <f>IFERROR(IF($K2891="","",INDEX(リスト!$F:$F,MATCH($K2891,リスト!$E:$E,0))),"")</f>
        <v/>
      </c>
      <c r="U2891" s="2" t="str">
        <f>IF($B2891="","",RIGHT($G2891*1000+200+COUNTIF($G$2:$G2891,$G2891),9))</f>
        <v/>
      </c>
      <c r="V2891" s="2" t="str">
        <f>IF(OR($B2891="",設定!$I$15="",設定!$I$15="独立"),"",IF($M2891="","　－　",IF($L2891="",IF(設定!$I$15="所・名","　－　・"&amp;$M2891,IF(設定!$I$15="所/名","　－　 / "&amp;$M2891,IF(設定!$I$15="(所)名","(　－　) "&amp;$M2891,IF(設定!$I$15="名・所",$M2891&amp;"・　－　",IF(設定!$I$15="名/所",$M2891&amp;" / 　－　",IF(設定!$I$15="名(所)",$M2891&amp;"(　－　)")))))),IF(設定!$I$15="所・名",INDEX(リスト!$S$2:$S$48,MATCH($L2891,リスト!$R$2:$R$48,0))&amp;"・"&amp;$M2891,IF(設定!$I$15="所/名",INDEX(リスト!$S$2:$S$48,MATCH($L2891,リスト!$R$2:$R$48,0))&amp;" / "&amp;$M2891,IF(設定!$I$15="(所)名","("&amp;INDEX(リスト!$S$2:$S$48,MATCH($L2891,リスト!$R$2:$R$48,0))&amp;") "&amp;$M2891,IF(設定!$I$15="名・所",$M2891&amp;"・"&amp;INDEX(リスト!$S$2:$S$48,MATCH($L2891,リスト!$R$2:$R$48,0)),IF(設定!$I$15="名/所",$M2891&amp;" / "&amp;INDEX(リスト!$S$2:$S$48,MATCH($L2891,リスト!$R$2:$R$48,0)),IF(設定!$I$15="名(所)",$M2891&amp;" ("&amp;INDEX(リスト!$S$2:$S$48,MATCH($L2891,リスト!$R$2:$R$48,0))&amp;")")))))))))</f>
        <v/>
      </c>
    </row>
    <row r="2892" spans="15:22" x14ac:dyDescent="0.4">
      <c r="O2892" s="2" t="str">
        <f>IFERROR(IF($B2892="","",INDEX(所属情報!$E:$E,MATCH($A2892,所属情報!$A:$A,0))),"")</f>
        <v/>
      </c>
      <c r="P2892" s="2" t="str">
        <f t="shared" si="135"/>
        <v/>
      </c>
      <c r="Q2892" s="2" t="str">
        <f t="shared" si="136"/>
        <v/>
      </c>
      <c r="R2892" s="2" t="str">
        <f t="shared" si="137"/>
        <v/>
      </c>
      <c r="S2892" s="2" t="str">
        <f>IFERROR(IF($F2892="","",INDEX(リスト!$C:$C,MATCH($F2892,リスト!$B:$B,0))),"")</f>
        <v/>
      </c>
      <c r="T2892" s="2" t="str">
        <f>IFERROR(IF($K2892="","",INDEX(リスト!$F:$F,MATCH($K2892,リスト!$E:$E,0))),"")</f>
        <v/>
      </c>
      <c r="U2892" s="2" t="str">
        <f>IF($B2892="","",RIGHT($G2892*1000+200+COUNTIF($G$2:$G2892,$G2892),9))</f>
        <v/>
      </c>
      <c r="V2892" s="2" t="str">
        <f>IF(OR($B2892="",設定!$I$15="",設定!$I$15="独立"),"",IF($M2892="","　－　",IF($L2892="",IF(設定!$I$15="所・名","　－　・"&amp;$M2892,IF(設定!$I$15="所/名","　－　 / "&amp;$M2892,IF(設定!$I$15="(所)名","(　－　) "&amp;$M2892,IF(設定!$I$15="名・所",$M2892&amp;"・　－　",IF(設定!$I$15="名/所",$M2892&amp;" / 　－　",IF(設定!$I$15="名(所)",$M2892&amp;"(　－　)")))))),IF(設定!$I$15="所・名",INDEX(リスト!$S$2:$S$48,MATCH($L2892,リスト!$R$2:$R$48,0))&amp;"・"&amp;$M2892,IF(設定!$I$15="所/名",INDEX(リスト!$S$2:$S$48,MATCH($L2892,リスト!$R$2:$R$48,0))&amp;" / "&amp;$M2892,IF(設定!$I$15="(所)名","("&amp;INDEX(リスト!$S$2:$S$48,MATCH($L2892,リスト!$R$2:$R$48,0))&amp;") "&amp;$M2892,IF(設定!$I$15="名・所",$M2892&amp;"・"&amp;INDEX(リスト!$S$2:$S$48,MATCH($L2892,リスト!$R$2:$R$48,0)),IF(設定!$I$15="名/所",$M2892&amp;" / "&amp;INDEX(リスト!$S$2:$S$48,MATCH($L2892,リスト!$R$2:$R$48,0)),IF(設定!$I$15="名(所)",$M2892&amp;" ("&amp;INDEX(リスト!$S$2:$S$48,MATCH($L2892,リスト!$R$2:$R$48,0))&amp;")")))))))))</f>
        <v/>
      </c>
    </row>
    <row r="2893" spans="15:22" x14ac:dyDescent="0.4">
      <c r="O2893" s="2" t="str">
        <f>IFERROR(IF($B2893="","",INDEX(所属情報!$E:$E,MATCH($A2893,所属情報!$A:$A,0))),"")</f>
        <v/>
      </c>
      <c r="P2893" s="2" t="str">
        <f t="shared" si="135"/>
        <v/>
      </c>
      <c r="Q2893" s="2" t="str">
        <f t="shared" si="136"/>
        <v/>
      </c>
      <c r="R2893" s="2" t="str">
        <f t="shared" si="137"/>
        <v/>
      </c>
      <c r="S2893" s="2" t="str">
        <f>IFERROR(IF($F2893="","",INDEX(リスト!$C:$C,MATCH($F2893,リスト!$B:$B,0))),"")</f>
        <v/>
      </c>
      <c r="T2893" s="2" t="str">
        <f>IFERROR(IF($K2893="","",INDEX(リスト!$F:$F,MATCH($K2893,リスト!$E:$E,0))),"")</f>
        <v/>
      </c>
      <c r="U2893" s="2" t="str">
        <f>IF($B2893="","",RIGHT($G2893*1000+200+COUNTIF($G$2:$G2893,$G2893),9))</f>
        <v/>
      </c>
      <c r="V2893" s="2" t="str">
        <f>IF(OR($B2893="",設定!$I$15="",設定!$I$15="独立"),"",IF($M2893="","　－　",IF($L2893="",IF(設定!$I$15="所・名","　－　・"&amp;$M2893,IF(設定!$I$15="所/名","　－　 / "&amp;$M2893,IF(設定!$I$15="(所)名","(　－　) "&amp;$M2893,IF(設定!$I$15="名・所",$M2893&amp;"・　－　",IF(設定!$I$15="名/所",$M2893&amp;" / 　－　",IF(設定!$I$15="名(所)",$M2893&amp;"(　－　)")))))),IF(設定!$I$15="所・名",INDEX(リスト!$S$2:$S$48,MATCH($L2893,リスト!$R$2:$R$48,0))&amp;"・"&amp;$M2893,IF(設定!$I$15="所/名",INDEX(リスト!$S$2:$S$48,MATCH($L2893,リスト!$R$2:$R$48,0))&amp;" / "&amp;$M2893,IF(設定!$I$15="(所)名","("&amp;INDEX(リスト!$S$2:$S$48,MATCH($L2893,リスト!$R$2:$R$48,0))&amp;") "&amp;$M2893,IF(設定!$I$15="名・所",$M2893&amp;"・"&amp;INDEX(リスト!$S$2:$S$48,MATCH($L2893,リスト!$R$2:$R$48,0)),IF(設定!$I$15="名/所",$M2893&amp;" / "&amp;INDEX(リスト!$S$2:$S$48,MATCH($L2893,リスト!$R$2:$R$48,0)),IF(設定!$I$15="名(所)",$M2893&amp;" ("&amp;INDEX(リスト!$S$2:$S$48,MATCH($L2893,リスト!$R$2:$R$48,0))&amp;")")))))))))</f>
        <v/>
      </c>
    </row>
    <row r="2894" spans="15:22" x14ac:dyDescent="0.4">
      <c r="O2894" s="2" t="str">
        <f>IFERROR(IF($B2894="","",INDEX(所属情報!$E:$E,MATCH($A2894,所属情報!$A:$A,0))),"")</f>
        <v/>
      </c>
      <c r="P2894" s="2" t="str">
        <f t="shared" si="135"/>
        <v/>
      </c>
      <c r="Q2894" s="2" t="str">
        <f t="shared" si="136"/>
        <v/>
      </c>
      <c r="R2894" s="2" t="str">
        <f t="shared" si="137"/>
        <v/>
      </c>
      <c r="S2894" s="2" t="str">
        <f>IFERROR(IF($F2894="","",INDEX(リスト!$C:$C,MATCH($F2894,リスト!$B:$B,0))),"")</f>
        <v/>
      </c>
      <c r="T2894" s="2" t="str">
        <f>IFERROR(IF($K2894="","",INDEX(リスト!$F:$F,MATCH($K2894,リスト!$E:$E,0))),"")</f>
        <v/>
      </c>
      <c r="U2894" s="2" t="str">
        <f>IF($B2894="","",RIGHT($G2894*1000+200+COUNTIF($G$2:$G2894,$G2894),9))</f>
        <v/>
      </c>
      <c r="V2894" s="2" t="str">
        <f>IF(OR($B2894="",設定!$I$15="",設定!$I$15="独立"),"",IF($M2894="","　－　",IF($L2894="",IF(設定!$I$15="所・名","　－　・"&amp;$M2894,IF(設定!$I$15="所/名","　－　 / "&amp;$M2894,IF(設定!$I$15="(所)名","(　－　) "&amp;$M2894,IF(設定!$I$15="名・所",$M2894&amp;"・　－　",IF(設定!$I$15="名/所",$M2894&amp;" / 　－　",IF(設定!$I$15="名(所)",$M2894&amp;"(　－　)")))))),IF(設定!$I$15="所・名",INDEX(リスト!$S$2:$S$48,MATCH($L2894,リスト!$R$2:$R$48,0))&amp;"・"&amp;$M2894,IF(設定!$I$15="所/名",INDEX(リスト!$S$2:$S$48,MATCH($L2894,リスト!$R$2:$R$48,0))&amp;" / "&amp;$M2894,IF(設定!$I$15="(所)名","("&amp;INDEX(リスト!$S$2:$S$48,MATCH($L2894,リスト!$R$2:$R$48,0))&amp;") "&amp;$M2894,IF(設定!$I$15="名・所",$M2894&amp;"・"&amp;INDEX(リスト!$S$2:$S$48,MATCH($L2894,リスト!$R$2:$R$48,0)),IF(設定!$I$15="名/所",$M2894&amp;" / "&amp;INDEX(リスト!$S$2:$S$48,MATCH($L2894,リスト!$R$2:$R$48,0)),IF(設定!$I$15="名(所)",$M2894&amp;" ("&amp;INDEX(リスト!$S$2:$S$48,MATCH($L2894,リスト!$R$2:$R$48,0))&amp;")")))))))))</f>
        <v/>
      </c>
    </row>
    <row r="2895" spans="15:22" x14ac:dyDescent="0.4">
      <c r="O2895" s="2" t="str">
        <f>IFERROR(IF($B2895="","",INDEX(所属情報!$E:$E,MATCH($A2895,所属情報!$A:$A,0))),"")</f>
        <v/>
      </c>
      <c r="P2895" s="2" t="str">
        <f t="shared" si="135"/>
        <v/>
      </c>
      <c r="Q2895" s="2" t="str">
        <f t="shared" si="136"/>
        <v/>
      </c>
      <c r="R2895" s="2" t="str">
        <f t="shared" si="137"/>
        <v/>
      </c>
      <c r="S2895" s="2" t="str">
        <f>IFERROR(IF($F2895="","",INDEX(リスト!$C:$C,MATCH($F2895,リスト!$B:$B,0))),"")</f>
        <v/>
      </c>
      <c r="T2895" s="2" t="str">
        <f>IFERROR(IF($K2895="","",INDEX(リスト!$F:$F,MATCH($K2895,リスト!$E:$E,0))),"")</f>
        <v/>
      </c>
      <c r="U2895" s="2" t="str">
        <f>IF($B2895="","",RIGHT($G2895*1000+200+COUNTIF($G$2:$G2895,$G2895),9))</f>
        <v/>
      </c>
      <c r="V2895" s="2" t="str">
        <f>IF(OR($B2895="",設定!$I$15="",設定!$I$15="独立"),"",IF($M2895="","　－　",IF($L2895="",IF(設定!$I$15="所・名","　－　・"&amp;$M2895,IF(設定!$I$15="所/名","　－　 / "&amp;$M2895,IF(設定!$I$15="(所)名","(　－　) "&amp;$M2895,IF(設定!$I$15="名・所",$M2895&amp;"・　－　",IF(設定!$I$15="名/所",$M2895&amp;" / 　－　",IF(設定!$I$15="名(所)",$M2895&amp;"(　－　)")))))),IF(設定!$I$15="所・名",INDEX(リスト!$S$2:$S$48,MATCH($L2895,リスト!$R$2:$R$48,0))&amp;"・"&amp;$M2895,IF(設定!$I$15="所/名",INDEX(リスト!$S$2:$S$48,MATCH($L2895,リスト!$R$2:$R$48,0))&amp;" / "&amp;$M2895,IF(設定!$I$15="(所)名","("&amp;INDEX(リスト!$S$2:$S$48,MATCH($L2895,リスト!$R$2:$R$48,0))&amp;") "&amp;$M2895,IF(設定!$I$15="名・所",$M2895&amp;"・"&amp;INDEX(リスト!$S$2:$S$48,MATCH($L2895,リスト!$R$2:$R$48,0)),IF(設定!$I$15="名/所",$M2895&amp;" / "&amp;INDEX(リスト!$S$2:$S$48,MATCH($L2895,リスト!$R$2:$R$48,0)),IF(設定!$I$15="名(所)",$M2895&amp;" ("&amp;INDEX(リスト!$S$2:$S$48,MATCH($L2895,リスト!$R$2:$R$48,0))&amp;")")))))))))</f>
        <v/>
      </c>
    </row>
    <row r="2896" spans="15:22" x14ac:dyDescent="0.4">
      <c r="O2896" s="2" t="str">
        <f>IFERROR(IF($B2896="","",INDEX(所属情報!$E:$E,MATCH($A2896,所属情報!$A:$A,0))),"")</f>
        <v/>
      </c>
      <c r="P2896" s="2" t="str">
        <f t="shared" si="135"/>
        <v/>
      </c>
      <c r="Q2896" s="2" t="str">
        <f t="shared" si="136"/>
        <v/>
      </c>
      <c r="R2896" s="2" t="str">
        <f t="shared" si="137"/>
        <v/>
      </c>
      <c r="S2896" s="2" t="str">
        <f>IFERROR(IF($F2896="","",INDEX(リスト!$C:$C,MATCH($F2896,リスト!$B:$B,0))),"")</f>
        <v/>
      </c>
      <c r="T2896" s="2" t="str">
        <f>IFERROR(IF($K2896="","",INDEX(リスト!$F:$F,MATCH($K2896,リスト!$E:$E,0))),"")</f>
        <v/>
      </c>
      <c r="U2896" s="2" t="str">
        <f>IF($B2896="","",RIGHT($G2896*1000+200+COUNTIF($G$2:$G2896,$G2896),9))</f>
        <v/>
      </c>
      <c r="V2896" s="2" t="str">
        <f>IF(OR($B2896="",設定!$I$15="",設定!$I$15="独立"),"",IF($M2896="","　－　",IF($L2896="",IF(設定!$I$15="所・名","　－　・"&amp;$M2896,IF(設定!$I$15="所/名","　－　 / "&amp;$M2896,IF(設定!$I$15="(所)名","(　－　) "&amp;$M2896,IF(設定!$I$15="名・所",$M2896&amp;"・　－　",IF(設定!$I$15="名/所",$M2896&amp;" / 　－　",IF(設定!$I$15="名(所)",$M2896&amp;"(　－　)")))))),IF(設定!$I$15="所・名",INDEX(リスト!$S$2:$S$48,MATCH($L2896,リスト!$R$2:$R$48,0))&amp;"・"&amp;$M2896,IF(設定!$I$15="所/名",INDEX(リスト!$S$2:$S$48,MATCH($L2896,リスト!$R$2:$R$48,0))&amp;" / "&amp;$M2896,IF(設定!$I$15="(所)名","("&amp;INDEX(リスト!$S$2:$S$48,MATCH($L2896,リスト!$R$2:$R$48,0))&amp;") "&amp;$M2896,IF(設定!$I$15="名・所",$M2896&amp;"・"&amp;INDEX(リスト!$S$2:$S$48,MATCH($L2896,リスト!$R$2:$R$48,0)),IF(設定!$I$15="名/所",$M2896&amp;" / "&amp;INDEX(リスト!$S$2:$S$48,MATCH($L2896,リスト!$R$2:$R$48,0)),IF(設定!$I$15="名(所)",$M2896&amp;" ("&amp;INDEX(リスト!$S$2:$S$48,MATCH($L2896,リスト!$R$2:$R$48,0))&amp;")")))))))))</f>
        <v/>
      </c>
    </row>
    <row r="2897" spans="15:22" x14ac:dyDescent="0.4">
      <c r="O2897" s="2" t="str">
        <f>IFERROR(IF($B2897="","",INDEX(所属情報!$E:$E,MATCH($A2897,所属情報!$A:$A,0))),"")</f>
        <v/>
      </c>
      <c r="P2897" s="2" t="str">
        <f t="shared" si="135"/>
        <v/>
      </c>
      <c r="Q2897" s="2" t="str">
        <f t="shared" si="136"/>
        <v/>
      </c>
      <c r="R2897" s="2" t="str">
        <f t="shared" si="137"/>
        <v/>
      </c>
      <c r="S2897" s="2" t="str">
        <f>IFERROR(IF($F2897="","",INDEX(リスト!$C:$C,MATCH($F2897,リスト!$B:$B,0))),"")</f>
        <v/>
      </c>
      <c r="T2897" s="2" t="str">
        <f>IFERROR(IF($K2897="","",INDEX(リスト!$F:$F,MATCH($K2897,リスト!$E:$E,0))),"")</f>
        <v/>
      </c>
      <c r="U2897" s="2" t="str">
        <f>IF($B2897="","",RIGHT($G2897*1000+200+COUNTIF($G$2:$G2897,$G2897),9))</f>
        <v/>
      </c>
      <c r="V2897" s="2" t="str">
        <f>IF(OR($B2897="",設定!$I$15="",設定!$I$15="独立"),"",IF($M2897="","　－　",IF($L2897="",IF(設定!$I$15="所・名","　－　・"&amp;$M2897,IF(設定!$I$15="所/名","　－　 / "&amp;$M2897,IF(設定!$I$15="(所)名","(　－　) "&amp;$M2897,IF(設定!$I$15="名・所",$M2897&amp;"・　－　",IF(設定!$I$15="名/所",$M2897&amp;" / 　－　",IF(設定!$I$15="名(所)",$M2897&amp;"(　－　)")))))),IF(設定!$I$15="所・名",INDEX(リスト!$S$2:$S$48,MATCH($L2897,リスト!$R$2:$R$48,0))&amp;"・"&amp;$M2897,IF(設定!$I$15="所/名",INDEX(リスト!$S$2:$S$48,MATCH($L2897,リスト!$R$2:$R$48,0))&amp;" / "&amp;$M2897,IF(設定!$I$15="(所)名","("&amp;INDEX(リスト!$S$2:$S$48,MATCH($L2897,リスト!$R$2:$R$48,0))&amp;") "&amp;$M2897,IF(設定!$I$15="名・所",$M2897&amp;"・"&amp;INDEX(リスト!$S$2:$S$48,MATCH($L2897,リスト!$R$2:$R$48,0)),IF(設定!$I$15="名/所",$M2897&amp;" / "&amp;INDEX(リスト!$S$2:$S$48,MATCH($L2897,リスト!$R$2:$R$48,0)),IF(設定!$I$15="名(所)",$M2897&amp;" ("&amp;INDEX(リスト!$S$2:$S$48,MATCH($L2897,リスト!$R$2:$R$48,0))&amp;")")))))))))</f>
        <v/>
      </c>
    </row>
    <row r="2898" spans="15:22" x14ac:dyDescent="0.4">
      <c r="O2898" s="2" t="str">
        <f>IFERROR(IF($B2898="","",INDEX(所属情報!$E:$E,MATCH($A2898,所属情報!$A:$A,0))),"")</f>
        <v/>
      </c>
      <c r="P2898" s="2" t="str">
        <f t="shared" si="135"/>
        <v/>
      </c>
      <c r="Q2898" s="2" t="str">
        <f t="shared" si="136"/>
        <v/>
      </c>
      <c r="R2898" s="2" t="str">
        <f t="shared" si="137"/>
        <v/>
      </c>
      <c r="S2898" s="2" t="str">
        <f>IFERROR(IF($F2898="","",INDEX(リスト!$C:$C,MATCH($F2898,リスト!$B:$B,0))),"")</f>
        <v/>
      </c>
      <c r="T2898" s="2" t="str">
        <f>IFERROR(IF($K2898="","",INDEX(リスト!$F:$F,MATCH($K2898,リスト!$E:$E,0))),"")</f>
        <v/>
      </c>
      <c r="U2898" s="2" t="str">
        <f>IF($B2898="","",RIGHT($G2898*1000+200+COUNTIF($G$2:$G2898,$G2898),9))</f>
        <v/>
      </c>
      <c r="V2898" s="2" t="str">
        <f>IF(OR($B2898="",設定!$I$15="",設定!$I$15="独立"),"",IF($M2898="","　－　",IF($L2898="",IF(設定!$I$15="所・名","　－　・"&amp;$M2898,IF(設定!$I$15="所/名","　－　 / "&amp;$M2898,IF(設定!$I$15="(所)名","(　－　) "&amp;$M2898,IF(設定!$I$15="名・所",$M2898&amp;"・　－　",IF(設定!$I$15="名/所",$M2898&amp;" / 　－　",IF(設定!$I$15="名(所)",$M2898&amp;"(　－　)")))))),IF(設定!$I$15="所・名",INDEX(リスト!$S$2:$S$48,MATCH($L2898,リスト!$R$2:$R$48,0))&amp;"・"&amp;$M2898,IF(設定!$I$15="所/名",INDEX(リスト!$S$2:$S$48,MATCH($L2898,リスト!$R$2:$R$48,0))&amp;" / "&amp;$M2898,IF(設定!$I$15="(所)名","("&amp;INDEX(リスト!$S$2:$S$48,MATCH($L2898,リスト!$R$2:$R$48,0))&amp;") "&amp;$M2898,IF(設定!$I$15="名・所",$M2898&amp;"・"&amp;INDEX(リスト!$S$2:$S$48,MATCH($L2898,リスト!$R$2:$R$48,0)),IF(設定!$I$15="名/所",$M2898&amp;" / "&amp;INDEX(リスト!$S$2:$S$48,MATCH($L2898,リスト!$R$2:$R$48,0)),IF(設定!$I$15="名(所)",$M2898&amp;" ("&amp;INDEX(リスト!$S$2:$S$48,MATCH($L2898,リスト!$R$2:$R$48,0))&amp;")")))))))))</f>
        <v/>
      </c>
    </row>
    <row r="2899" spans="15:22" x14ac:dyDescent="0.4">
      <c r="O2899" s="2" t="str">
        <f>IFERROR(IF($B2899="","",INDEX(所属情報!$E:$E,MATCH($A2899,所属情報!$A:$A,0))),"")</f>
        <v/>
      </c>
      <c r="P2899" s="2" t="str">
        <f t="shared" si="135"/>
        <v/>
      </c>
      <c r="Q2899" s="2" t="str">
        <f t="shared" si="136"/>
        <v/>
      </c>
      <c r="R2899" s="2" t="str">
        <f t="shared" si="137"/>
        <v/>
      </c>
      <c r="S2899" s="2" t="str">
        <f>IFERROR(IF($F2899="","",INDEX(リスト!$C:$C,MATCH($F2899,リスト!$B:$B,0))),"")</f>
        <v/>
      </c>
      <c r="T2899" s="2" t="str">
        <f>IFERROR(IF($K2899="","",INDEX(リスト!$F:$F,MATCH($K2899,リスト!$E:$E,0))),"")</f>
        <v/>
      </c>
      <c r="U2899" s="2" t="str">
        <f>IF($B2899="","",RIGHT($G2899*1000+200+COUNTIF($G$2:$G2899,$G2899),9))</f>
        <v/>
      </c>
      <c r="V2899" s="2" t="str">
        <f>IF(OR($B2899="",設定!$I$15="",設定!$I$15="独立"),"",IF($M2899="","　－　",IF($L2899="",IF(設定!$I$15="所・名","　－　・"&amp;$M2899,IF(設定!$I$15="所/名","　－　 / "&amp;$M2899,IF(設定!$I$15="(所)名","(　－　) "&amp;$M2899,IF(設定!$I$15="名・所",$M2899&amp;"・　－　",IF(設定!$I$15="名/所",$M2899&amp;" / 　－　",IF(設定!$I$15="名(所)",$M2899&amp;"(　－　)")))))),IF(設定!$I$15="所・名",INDEX(リスト!$S$2:$S$48,MATCH($L2899,リスト!$R$2:$R$48,0))&amp;"・"&amp;$M2899,IF(設定!$I$15="所/名",INDEX(リスト!$S$2:$S$48,MATCH($L2899,リスト!$R$2:$R$48,0))&amp;" / "&amp;$M2899,IF(設定!$I$15="(所)名","("&amp;INDEX(リスト!$S$2:$S$48,MATCH($L2899,リスト!$R$2:$R$48,0))&amp;") "&amp;$M2899,IF(設定!$I$15="名・所",$M2899&amp;"・"&amp;INDEX(リスト!$S$2:$S$48,MATCH($L2899,リスト!$R$2:$R$48,0)),IF(設定!$I$15="名/所",$M2899&amp;" / "&amp;INDEX(リスト!$S$2:$S$48,MATCH($L2899,リスト!$R$2:$R$48,0)),IF(設定!$I$15="名(所)",$M2899&amp;" ("&amp;INDEX(リスト!$S$2:$S$48,MATCH($L2899,リスト!$R$2:$R$48,0))&amp;")")))))))))</f>
        <v/>
      </c>
    </row>
    <row r="2900" spans="15:22" x14ac:dyDescent="0.4">
      <c r="O2900" s="2" t="str">
        <f>IFERROR(IF($B2900="","",INDEX(所属情報!$E:$E,MATCH($A2900,所属情報!$A:$A,0))),"")</f>
        <v/>
      </c>
      <c r="P2900" s="2" t="str">
        <f t="shared" si="135"/>
        <v/>
      </c>
      <c r="Q2900" s="2" t="str">
        <f t="shared" si="136"/>
        <v/>
      </c>
      <c r="R2900" s="2" t="str">
        <f t="shared" si="137"/>
        <v/>
      </c>
      <c r="S2900" s="2" t="str">
        <f>IFERROR(IF($F2900="","",INDEX(リスト!$C:$C,MATCH($F2900,リスト!$B:$B,0))),"")</f>
        <v/>
      </c>
      <c r="T2900" s="2" t="str">
        <f>IFERROR(IF($K2900="","",INDEX(リスト!$F:$F,MATCH($K2900,リスト!$E:$E,0))),"")</f>
        <v/>
      </c>
      <c r="U2900" s="2" t="str">
        <f>IF($B2900="","",RIGHT($G2900*1000+200+COUNTIF($G$2:$G2900,$G2900),9))</f>
        <v/>
      </c>
      <c r="V2900" s="2" t="str">
        <f>IF(OR($B2900="",設定!$I$15="",設定!$I$15="独立"),"",IF($M2900="","　－　",IF($L2900="",IF(設定!$I$15="所・名","　－　・"&amp;$M2900,IF(設定!$I$15="所/名","　－　 / "&amp;$M2900,IF(設定!$I$15="(所)名","(　－　) "&amp;$M2900,IF(設定!$I$15="名・所",$M2900&amp;"・　－　",IF(設定!$I$15="名/所",$M2900&amp;" / 　－　",IF(設定!$I$15="名(所)",$M2900&amp;"(　－　)")))))),IF(設定!$I$15="所・名",INDEX(リスト!$S$2:$S$48,MATCH($L2900,リスト!$R$2:$R$48,0))&amp;"・"&amp;$M2900,IF(設定!$I$15="所/名",INDEX(リスト!$S$2:$S$48,MATCH($L2900,リスト!$R$2:$R$48,0))&amp;" / "&amp;$M2900,IF(設定!$I$15="(所)名","("&amp;INDEX(リスト!$S$2:$S$48,MATCH($L2900,リスト!$R$2:$R$48,0))&amp;") "&amp;$M2900,IF(設定!$I$15="名・所",$M2900&amp;"・"&amp;INDEX(リスト!$S$2:$S$48,MATCH($L2900,リスト!$R$2:$R$48,0)),IF(設定!$I$15="名/所",$M2900&amp;" / "&amp;INDEX(リスト!$S$2:$S$48,MATCH($L2900,リスト!$R$2:$R$48,0)),IF(設定!$I$15="名(所)",$M2900&amp;" ("&amp;INDEX(リスト!$S$2:$S$48,MATCH($L2900,リスト!$R$2:$R$48,0))&amp;")")))))))))</f>
        <v/>
      </c>
    </row>
    <row r="2901" spans="15:22" x14ac:dyDescent="0.4">
      <c r="O2901" s="2" t="str">
        <f>IFERROR(IF($B2901="","",INDEX(所属情報!$E:$E,MATCH($A2901,所属情報!$A:$A,0))),"")</f>
        <v/>
      </c>
      <c r="P2901" s="2" t="str">
        <f t="shared" si="135"/>
        <v/>
      </c>
      <c r="Q2901" s="2" t="str">
        <f t="shared" si="136"/>
        <v/>
      </c>
      <c r="R2901" s="2" t="str">
        <f t="shared" si="137"/>
        <v/>
      </c>
      <c r="S2901" s="2" t="str">
        <f>IFERROR(IF($F2901="","",INDEX(リスト!$C:$C,MATCH($F2901,リスト!$B:$B,0))),"")</f>
        <v/>
      </c>
      <c r="T2901" s="2" t="str">
        <f>IFERROR(IF($K2901="","",INDEX(リスト!$F:$F,MATCH($K2901,リスト!$E:$E,0))),"")</f>
        <v/>
      </c>
      <c r="U2901" s="2" t="str">
        <f>IF($B2901="","",RIGHT($G2901*1000+200+COUNTIF($G$2:$G2901,$G2901),9))</f>
        <v/>
      </c>
      <c r="V2901" s="2" t="str">
        <f>IF(OR($B2901="",設定!$I$15="",設定!$I$15="独立"),"",IF($M2901="","　－　",IF($L2901="",IF(設定!$I$15="所・名","　－　・"&amp;$M2901,IF(設定!$I$15="所/名","　－　 / "&amp;$M2901,IF(設定!$I$15="(所)名","(　－　) "&amp;$M2901,IF(設定!$I$15="名・所",$M2901&amp;"・　－　",IF(設定!$I$15="名/所",$M2901&amp;" / 　－　",IF(設定!$I$15="名(所)",$M2901&amp;"(　－　)")))))),IF(設定!$I$15="所・名",INDEX(リスト!$S$2:$S$48,MATCH($L2901,リスト!$R$2:$R$48,0))&amp;"・"&amp;$M2901,IF(設定!$I$15="所/名",INDEX(リスト!$S$2:$S$48,MATCH($L2901,リスト!$R$2:$R$48,0))&amp;" / "&amp;$M2901,IF(設定!$I$15="(所)名","("&amp;INDEX(リスト!$S$2:$S$48,MATCH($L2901,リスト!$R$2:$R$48,0))&amp;") "&amp;$M2901,IF(設定!$I$15="名・所",$M2901&amp;"・"&amp;INDEX(リスト!$S$2:$S$48,MATCH($L2901,リスト!$R$2:$R$48,0)),IF(設定!$I$15="名/所",$M2901&amp;" / "&amp;INDEX(リスト!$S$2:$S$48,MATCH($L2901,リスト!$R$2:$R$48,0)),IF(設定!$I$15="名(所)",$M2901&amp;" ("&amp;INDEX(リスト!$S$2:$S$48,MATCH($L2901,リスト!$R$2:$R$48,0))&amp;")")))))))))</f>
        <v/>
      </c>
    </row>
    <row r="2902" spans="15:22" x14ac:dyDescent="0.4">
      <c r="O2902" s="2" t="str">
        <f>IFERROR(IF($B2902="","",INDEX(所属情報!$E:$E,MATCH($A2902,所属情報!$A:$A,0))),"")</f>
        <v/>
      </c>
      <c r="P2902" s="2" t="str">
        <f t="shared" si="135"/>
        <v/>
      </c>
      <c r="Q2902" s="2" t="str">
        <f t="shared" si="136"/>
        <v/>
      </c>
      <c r="R2902" s="2" t="str">
        <f t="shared" si="137"/>
        <v/>
      </c>
      <c r="S2902" s="2" t="str">
        <f>IFERROR(IF($F2902="","",INDEX(リスト!$C:$C,MATCH($F2902,リスト!$B:$B,0))),"")</f>
        <v/>
      </c>
      <c r="T2902" s="2" t="str">
        <f>IFERROR(IF($K2902="","",INDEX(リスト!$F:$F,MATCH($K2902,リスト!$E:$E,0))),"")</f>
        <v/>
      </c>
      <c r="U2902" s="2" t="str">
        <f>IF($B2902="","",RIGHT($G2902*1000+200+COUNTIF($G$2:$G2902,$G2902),9))</f>
        <v/>
      </c>
      <c r="V2902" s="2" t="str">
        <f>IF(OR($B2902="",設定!$I$15="",設定!$I$15="独立"),"",IF($M2902="","　－　",IF($L2902="",IF(設定!$I$15="所・名","　－　・"&amp;$M2902,IF(設定!$I$15="所/名","　－　 / "&amp;$M2902,IF(設定!$I$15="(所)名","(　－　) "&amp;$M2902,IF(設定!$I$15="名・所",$M2902&amp;"・　－　",IF(設定!$I$15="名/所",$M2902&amp;" / 　－　",IF(設定!$I$15="名(所)",$M2902&amp;"(　－　)")))))),IF(設定!$I$15="所・名",INDEX(リスト!$S$2:$S$48,MATCH($L2902,リスト!$R$2:$R$48,0))&amp;"・"&amp;$M2902,IF(設定!$I$15="所/名",INDEX(リスト!$S$2:$S$48,MATCH($L2902,リスト!$R$2:$R$48,0))&amp;" / "&amp;$M2902,IF(設定!$I$15="(所)名","("&amp;INDEX(リスト!$S$2:$S$48,MATCH($L2902,リスト!$R$2:$R$48,0))&amp;") "&amp;$M2902,IF(設定!$I$15="名・所",$M2902&amp;"・"&amp;INDEX(リスト!$S$2:$S$48,MATCH($L2902,リスト!$R$2:$R$48,0)),IF(設定!$I$15="名/所",$M2902&amp;" / "&amp;INDEX(リスト!$S$2:$S$48,MATCH($L2902,リスト!$R$2:$R$48,0)),IF(設定!$I$15="名(所)",$M2902&amp;" ("&amp;INDEX(リスト!$S$2:$S$48,MATCH($L2902,リスト!$R$2:$R$48,0))&amp;")")))))))))</f>
        <v/>
      </c>
    </row>
    <row r="2903" spans="15:22" x14ac:dyDescent="0.4">
      <c r="O2903" s="2" t="str">
        <f>IFERROR(IF($B2903="","",INDEX(所属情報!$E:$E,MATCH($A2903,所属情報!$A:$A,0))),"")</f>
        <v/>
      </c>
      <c r="P2903" s="2" t="str">
        <f t="shared" si="135"/>
        <v/>
      </c>
      <c r="Q2903" s="2" t="str">
        <f t="shared" si="136"/>
        <v/>
      </c>
      <c r="R2903" s="2" t="str">
        <f t="shared" si="137"/>
        <v/>
      </c>
      <c r="S2903" s="2" t="str">
        <f>IFERROR(IF($F2903="","",INDEX(リスト!$C:$C,MATCH($F2903,リスト!$B:$B,0))),"")</f>
        <v/>
      </c>
      <c r="T2903" s="2" t="str">
        <f>IFERROR(IF($K2903="","",INDEX(リスト!$F:$F,MATCH($K2903,リスト!$E:$E,0))),"")</f>
        <v/>
      </c>
      <c r="U2903" s="2" t="str">
        <f>IF($B2903="","",RIGHT($G2903*1000+200+COUNTIF($G$2:$G2903,$G2903),9))</f>
        <v/>
      </c>
      <c r="V2903" s="2" t="str">
        <f>IF(OR($B2903="",設定!$I$15="",設定!$I$15="独立"),"",IF($M2903="","　－　",IF($L2903="",IF(設定!$I$15="所・名","　－　・"&amp;$M2903,IF(設定!$I$15="所/名","　－　 / "&amp;$M2903,IF(設定!$I$15="(所)名","(　－　) "&amp;$M2903,IF(設定!$I$15="名・所",$M2903&amp;"・　－　",IF(設定!$I$15="名/所",$M2903&amp;" / 　－　",IF(設定!$I$15="名(所)",$M2903&amp;"(　－　)")))))),IF(設定!$I$15="所・名",INDEX(リスト!$S$2:$S$48,MATCH($L2903,リスト!$R$2:$R$48,0))&amp;"・"&amp;$M2903,IF(設定!$I$15="所/名",INDEX(リスト!$S$2:$S$48,MATCH($L2903,リスト!$R$2:$R$48,0))&amp;" / "&amp;$M2903,IF(設定!$I$15="(所)名","("&amp;INDEX(リスト!$S$2:$S$48,MATCH($L2903,リスト!$R$2:$R$48,0))&amp;") "&amp;$M2903,IF(設定!$I$15="名・所",$M2903&amp;"・"&amp;INDEX(リスト!$S$2:$S$48,MATCH($L2903,リスト!$R$2:$R$48,0)),IF(設定!$I$15="名/所",$M2903&amp;" / "&amp;INDEX(リスト!$S$2:$S$48,MATCH($L2903,リスト!$R$2:$R$48,0)),IF(設定!$I$15="名(所)",$M2903&amp;" ("&amp;INDEX(リスト!$S$2:$S$48,MATCH($L2903,リスト!$R$2:$R$48,0))&amp;")")))))))))</f>
        <v/>
      </c>
    </row>
    <row r="2904" spans="15:22" x14ac:dyDescent="0.4">
      <c r="O2904" s="2" t="str">
        <f>IFERROR(IF($B2904="","",INDEX(所属情報!$E:$E,MATCH($A2904,所属情報!$A:$A,0))),"")</f>
        <v/>
      </c>
      <c r="P2904" s="2" t="str">
        <f t="shared" si="135"/>
        <v/>
      </c>
      <c r="Q2904" s="2" t="str">
        <f t="shared" si="136"/>
        <v/>
      </c>
      <c r="R2904" s="2" t="str">
        <f t="shared" si="137"/>
        <v/>
      </c>
      <c r="S2904" s="2" t="str">
        <f>IFERROR(IF($F2904="","",INDEX(リスト!$C:$C,MATCH($F2904,リスト!$B:$B,0))),"")</f>
        <v/>
      </c>
      <c r="T2904" s="2" t="str">
        <f>IFERROR(IF($K2904="","",INDEX(リスト!$F:$F,MATCH($K2904,リスト!$E:$E,0))),"")</f>
        <v/>
      </c>
      <c r="U2904" s="2" t="str">
        <f>IF($B2904="","",RIGHT($G2904*1000+200+COUNTIF($G$2:$G2904,$G2904),9))</f>
        <v/>
      </c>
      <c r="V2904" s="2" t="str">
        <f>IF(OR($B2904="",設定!$I$15="",設定!$I$15="独立"),"",IF($M2904="","　－　",IF($L2904="",IF(設定!$I$15="所・名","　－　・"&amp;$M2904,IF(設定!$I$15="所/名","　－　 / "&amp;$M2904,IF(設定!$I$15="(所)名","(　－　) "&amp;$M2904,IF(設定!$I$15="名・所",$M2904&amp;"・　－　",IF(設定!$I$15="名/所",$M2904&amp;" / 　－　",IF(設定!$I$15="名(所)",$M2904&amp;"(　－　)")))))),IF(設定!$I$15="所・名",INDEX(リスト!$S$2:$S$48,MATCH($L2904,リスト!$R$2:$R$48,0))&amp;"・"&amp;$M2904,IF(設定!$I$15="所/名",INDEX(リスト!$S$2:$S$48,MATCH($L2904,リスト!$R$2:$R$48,0))&amp;" / "&amp;$M2904,IF(設定!$I$15="(所)名","("&amp;INDEX(リスト!$S$2:$S$48,MATCH($L2904,リスト!$R$2:$R$48,0))&amp;") "&amp;$M2904,IF(設定!$I$15="名・所",$M2904&amp;"・"&amp;INDEX(リスト!$S$2:$S$48,MATCH($L2904,リスト!$R$2:$R$48,0)),IF(設定!$I$15="名/所",$M2904&amp;" / "&amp;INDEX(リスト!$S$2:$S$48,MATCH($L2904,リスト!$R$2:$R$48,0)),IF(設定!$I$15="名(所)",$M2904&amp;" ("&amp;INDEX(リスト!$S$2:$S$48,MATCH($L2904,リスト!$R$2:$R$48,0))&amp;")")))))))))</f>
        <v/>
      </c>
    </row>
    <row r="2905" spans="15:22" x14ac:dyDescent="0.4">
      <c r="O2905" s="2" t="str">
        <f>IFERROR(IF($B2905="","",INDEX(所属情報!$E:$E,MATCH($A2905,所属情報!$A:$A,0))),"")</f>
        <v/>
      </c>
      <c r="P2905" s="2" t="str">
        <f t="shared" si="135"/>
        <v/>
      </c>
      <c r="Q2905" s="2" t="str">
        <f t="shared" si="136"/>
        <v/>
      </c>
      <c r="R2905" s="2" t="str">
        <f t="shared" si="137"/>
        <v/>
      </c>
      <c r="S2905" s="2" t="str">
        <f>IFERROR(IF($F2905="","",INDEX(リスト!$C:$C,MATCH($F2905,リスト!$B:$B,0))),"")</f>
        <v/>
      </c>
      <c r="T2905" s="2" t="str">
        <f>IFERROR(IF($K2905="","",INDEX(リスト!$F:$F,MATCH($K2905,リスト!$E:$E,0))),"")</f>
        <v/>
      </c>
      <c r="U2905" s="2" t="str">
        <f>IF($B2905="","",RIGHT($G2905*1000+200+COUNTIF($G$2:$G2905,$G2905),9))</f>
        <v/>
      </c>
      <c r="V2905" s="2" t="str">
        <f>IF(OR($B2905="",設定!$I$15="",設定!$I$15="独立"),"",IF($M2905="","　－　",IF($L2905="",IF(設定!$I$15="所・名","　－　・"&amp;$M2905,IF(設定!$I$15="所/名","　－　 / "&amp;$M2905,IF(設定!$I$15="(所)名","(　－　) "&amp;$M2905,IF(設定!$I$15="名・所",$M2905&amp;"・　－　",IF(設定!$I$15="名/所",$M2905&amp;" / 　－　",IF(設定!$I$15="名(所)",$M2905&amp;"(　－　)")))))),IF(設定!$I$15="所・名",INDEX(リスト!$S$2:$S$48,MATCH($L2905,リスト!$R$2:$R$48,0))&amp;"・"&amp;$M2905,IF(設定!$I$15="所/名",INDEX(リスト!$S$2:$S$48,MATCH($L2905,リスト!$R$2:$R$48,0))&amp;" / "&amp;$M2905,IF(設定!$I$15="(所)名","("&amp;INDEX(リスト!$S$2:$S$48,MATCH($L2905,リスト!$R$2:$R$48,0))&amp;") "&amp;$M2905,IF(設定!$I$15="名・所",$M2905&amp;"・"&amp;INDEX(リスト!$S$2:$S$48,MATCH($L2905,リスト!$R$2:$R$48,0)),IF(設定!$I$15="名/所",$M2905&amp;" / "&amp;INDEX(リスト!$S$2:$S$48,MATCH($L2905,リスト!$R$2:$R$48,0)),IF(設定!$I$15="名(所)",$M2905&amp;" ("&amp;INDEX(リスト!$S$2:$S$48,MATCH($L2905,リスト!$R$2:$R$48,0))&amp;")")))))))))</f>
        <v/>
      </c>
    </row>
    <row r="2906" spans="15:22" x14ac:dyDescent="0.4">
      <c r="O2906" s="2" t="str">
        <f>IFERROR(IF($B2906="","",INDEX(所属情報!$E:$E,MATCH($A2906,所属情報!$A:$A,0))),"")</f>
        <v/>
      </c>
      <c r="P2906" s="2" t="str">
        <f t="shared" si="135"/>
        <v/>
      </c>
      <c r="Q2906" s="2" t="str">
        <f t="shared" si="136"/>
        <v/>
      </c>
      <c r="R2906" s="2" t="str">
        <f t="shared" si="137"/>
        <v/>
      </c>
      <c r="S2906" s="2" t="str">
        <f>IFERROR(IF($F2906="","",INDEX(リスト!$C:$C,MATCH($F2906,リスト!$B:$B,0))),"")</f>
        <v/>
      </c>
      <c r="T2906" s="2" t="str">
        <f>IFERROR(IF($K2906="","",INDEX(リスト!$F:$F,MATCH($K2906,リスト!$E:$E,0))),"")</f>
        <v/>
      </c>
      <c r="U2906" s="2" t="str">
        <f>IF($B2906="","",RIGHT($G2906*1000+200+COUNTIF($G$2:$G2906,$G2906),9))</f>
        <v/>
      </c>
      <c r="V2906" s="2" t="str">
        <f>IF(OR($B2906="",設定!$I$15="",設定!$I$15="独立"),"",IF($M2906="","　－　",IF($L2906="",IF(設定!$I$15="所・名","　－　・"&amp;$M2906,IF(設定!$I$15="所/名","　－　 / "&amp;$M2906,IF(設定!$I$15="(所)名","(　－　) "&amp;$M2906,IF(設定!$I$15="名・所",$M2906&amp;"・　－　",IF(設定!$I$15="名/所",$M2906&amp;" / 　－　",IF(設定!$I$15="名(所)",$M2906&amp;"(　－　)")))))),IF(設定!$I$15="所・名",INDEX(リスト!$S$2:$S$48,MATCH($L2906,リスト!$R$2:$R$48,0))&amp;"・"&amp;$M2906,IF(設定!$I$15="所/名",INDEX(リスト!$S$2:$S$48,MATCH($L2906,リスト!$R$2:$R$48,0))&amp;" / "&amp;$M2906,IF(設定!$I$15="(所)名","("&amp;INDEX(リスト!$S$2:$S$48,MATCH($L2906,リスト!$R$2:$R$48,0))&amp;") "&amp;$M2906,IF(設定!$I$15="名・所",$M2906&amp;"・"&amp;INDEX(リスト!$S$2:$S$48,MATCH($L2906,リスト!$R$2:$R$48,0)),IF(設定!$I$15="名/所",$M2906&amp;" / "&amp;INDEX(リスト!$S$2:$S$48,MATCH($L2906,リスト!$R$2:$R$48,0)),IF(設定!$I$15="名(所)",$M2906&amp;" ("&amp;INDEX(リスト!$S$2:$S$48,MATCH($L2906,リスト!$R$2:$R$48,0))&amp;")")))))))))</f>
        <v/>
      </c>
    </row>
    <row r="2907" spans="15:22" x14ac:dyDescent="0.4">
      <c r="O2907" s="2" t="str">
        <f>IFERROR(IF($B2907="","",INDEX(所属情報!$E:$E,MATCH($A2907,所属情報!$A:$A,0))),"")</f>
        <v/>
      </c>
      <c r="P2907" s="2" t="str">
        <f t="shared" si="135"/>
        <v/>
      </c>
      <c r="Q2907" s="2" t="str">
        <f t="shared" si="136"/>
        <v/>
      </c>
      <c r="R2907" s="2" t="str">
        <f t="shared" si="137"/>
        <v/>
      </c>
      <c r="S2907" s="2" t="str">
        <f>IFERROR(IF($F2907="","",INDEX(リスト!$C:$C,MATCH($F2907,リスト!$B:$B,0))),"")</f>
        <v/>
      </c>
      <c r="T2907" s="2" t="str">
        <f>IFERROR(IF($K2907="","",INDEX(リスト!$F:$F,MATCH($K2907,リスト!$E:$E,0))),"")</f>
        <v/>
      </c>
      <c r="U2907" s="2" t="str">
        <f>IF($B2907="","",RIGHT($G2907*1000+200+COUNTIF($G$2:$G2907,$G2907),9))</f>
        <v/>
      </c>
      <c r="V2907" s="2" t="str">
        <f>IF(OR($B2907="",設定!$I$15="",設定!$I$15="独立"),"",IF($M2907="","　－　",IF($L2907="",IF(設定!$I$15="所・名","　－　・"&amp;$M2907,IF(設定!$I$15="所/名","　－　 / "&amp;$M2907,IF(設定!$I$15="(所)名","(　－　) "&amp;$M2907,IF(設定!$I$15="名・所",$M2907&amp;"・　－　",IF(設定!$I$15="名/所",$M2907&amp;" / 　－　",IF(設定!$I$15="名(所)",$M2907&amp;"(　－　)")))))),IF(設定!$I$15="所・名",INDEX(リスト!$S$2:$S$48,MATCH($L2907,リスト!$R$2:$R$48,0))&amp;"・"&amp;$M2907,IF(設定!$I$15="所/名",INDEX(リスト!$S$2:$S$48,MATCH($L2907,リスト!$R$2:$R$48,0))&amp;" / "&amp;$M2907,IF(設定!$I$15="(所)名","("&amp;INDEX(リスト!$S$2:$S$48,MATCH($L2907,リスト!$R$2:$R$48,0))&amp;") "&amp;$M2907,IF(設定!$I$15="名・所",$M2907&amp;"・"&amp;INDEX(リスト!$S$2:$S$48,MATCH($L2907,リスト!$R$2:$R$48,0)),IF(設定!$I$15="名/所",$M2907&amp;" / "&amp;INDEX(リスト!$S$2:$S$48,MATCH($L2907,リスト!$R$2:$R$48,0)),IF(設定!$I$15="名(所)",$M2907&amp;" ("&amp;INDEX(リスト!$S$2:$S$48,MATCH($L2907,リスト!$R$2:$R$48,0))&amp;")")))))))))</f>
        <v/>
      </c>
    </row>
    <row r="2908" spans="15:22" x14ac:dyDescent="0.4">
      <c r="O2908" s="2" t="str">
        <f>IFERROR(IF($B2908="","",INDEX(所属情報!$E:$E,MATCH($A2908,所属情報!$A:$A,0))),"")</f>
        <v/>
      </c>
      <c r="P2908" s="2" t="str">
        <f t="shared" si="135"/>
        <v/>
      </c>
      <c r="Q2908" s="2" t="str">
        <f t="shared" si="136"/>
        <v/>
      </c>
      <c r="R2908" s="2" t="str">
        <f t="shared" si="137"/>
        <v/>
      </c>
      <c r="S2908" s="2" t="str">
        <f>IFERROR(IF($F2908="","",INDEX(リスト!$C:$C,MATCH($F2908,リスト!$B:$B,0))),"")</f>
        <v/>
      </c>
      <c r="T2908" s="2" t="str">
        <f>IFERROR(IF($K2908="","",INDEX(リスト!$F:$F,MATCH($K2908,リスト!$E:$E,0))),"")</f>
        <v/>
      </c>
      <c r="U2908" s="2" t="str">
        <f>IF($B2908="","",RIGHT($G2908*1000+200+COUNTIF($G$2:$G2908,$G2908),9))</f>
        <v/>
      </c>
      <c r="V2908" s="2" t="str">
        <f>IF(OR($B2908="",設定!$I$15="",設定!$I$15="独立"),"",IF($M2908="","　－　",IF($L2908="",IF(設定!$I$15="所・名","　－　・"&amp;$M2908,IF(設定!$I$15="所/名","　－　 / "&amp;$M2908,IF(設定!$I$15="(所)名","(　－　) "&amp;$M2908,IF(設定!$I$15="名・所",$M2908&amp;"・　－　",IF(設定!$I$15="名/所",$M2908&amp;" / 　－　",IF(設定!$I$15="名(所)",$M2908&amp;"(　－　)")))))),IF(設定!$I$15="所・名",INDEX(リスト!$S$2:$S$48,MATCH($L2908,リスト!$R$2:$R$48,0))&amp;"・"&amp;$M2908,IF(設定!$I$15="所/名",INDEX(リスト!$S$2:$S$48,MATCH($L2908,リスト!$R$2:$R$48,0))&amp;" / "&amp;$M2908,IF(設定!$I$15="(所)名","("&amp;INDEX(リスト!$S$2:$S$48,MATCH($L2908,リスト!$R$2:$R$48,0))&amp;") "&amp;$M2908,IF(設定!$I$15="名・所",$M2908&amp;"・"&amp;INDEX(リスト!$S$2:$S$48,MATCH($L2908,リスト!$R$2:$R$48,0)),IF(設定!$I$15="名/所",$M2908&amp;" / "&amp;INDEX(リスト!$S$2:$S$48,MATCH($L2908,リスト!$R$2:$R$48,0)),IF(設定!$I$15="名(所)",$M2908&amp;" ("&amp;INDEX(リスト!$S$2:$S$48,MATCH($L2908,リスト!$R$2:$R$48,0))&amp;")")))))))))</f>
        <v/>
      </c>
    </row>
    <row r="2909" spans="15:22" x14ac:dyDescent="0.4">
      <c r="O2909" s="2" t="str">
        <f>IFERROR(IF($B2909="","",INDEX(所属情報!$E:$E,MATCH($A2909,所属情報!$A:$A,0))),"")</f>
        <v/>
      </c>
      <c r="P2909" s="2" t="str">
        <f t="shared" si="135"/>
        <v/>
      </c>
      <c r="Q2909" s="2" t="str">
        <f t="shared" si="136"/>
        <v/>
      </c>
      <c r="R2909" s="2" t="str">
        <f t="shared" si="137"/>
        <v/>
      </c>
      <c r="S2909" s="2" t="str">
        <f>IFERROR(IF($F2909="","",INDEX(リスト!$C:$C,MATCH($F2909,リスト!$B:$B,0))),"")</f>
        <v/>
      </c>
      <c r="T2909" s="2" t="str">
        <f>IFERROR(IF($K2909="","",INDEX(リスト!$F:$F,MATCH($K2909,リスト!$E:$E,0))),"")</f>
        <v/>
      </c>
      <c r="U2909" s="2" t="str">
        <f>IF($B2909="","",RIGHT($G2909*1000+200+COUNTIF($G$2:$G2909,$G2909),9))</f>
        <v/>
      </c>
      <c r="V2909" s="2" t="str">
        <f>IF(OR($B2909="",設定!$I$15="",設定!$I$15="独立"),"",IF($M2909="","　－　",IF($L2909="",IF(設定!$I$15="所・名","　－　・"&amp;$M2909,IF(設定!$I$15="所/名","　－　 / "&amp;$M2909,IF(設定!$I$15="(所)名","(　－　) "&amp;$M2909,IF(設定!$I$15="名・所",$M2909&amp;"・　－　",IF(設定!$I$15="名/所",$M2909&amp;" / 　－　",IF(設定!$I$15="名(所)",$M2909&amp;"(　－　)")))))),IF(設定!$I$15="所・名",INDEX(リスト!$S$2:$S$48,MATCH($L2909,リスト!$R$2:$R$48,0))&amp;"・"&amp;$M2909,IF(設定!$I$15="所/名",INDEX(リスト!$S$2:$S$48,MATCH($L2909,リスト!$R$2:$R$48,0))&amp;" / "&amp;$M2909,IF(設定!$I$15="(所)名","("&amp;INDEX(リスト!$S$2:$S$48,MATCH($L2909,リスト!$R$2:$R$48,0))&amp;") "&amp;$M2909,IF(設定!$I$15="名・所",$M2909&amp;"・"&amp;INDEX(リスト!$S$2:$S$48,MATCH($L2909,リスト!$R$2:$R$48,0)),IF(設定!$I$15="名/所",$M2909&amp;" / "&amp;INDEX(リスト!$S$2:$S$48,MATCH($L2909,リスト!$R$2:$R$48,0)),IF(設定!$I$15="名(所)",$M2909&amp;" ("&amp;INDEX(リスト!$S$2:$S$48,MATCH($L2909,リスト!$R$2:$R$48,0))&amp;")")))))))))</f>
        <v/>
      </c>
    </row>
    <row r="2910" spans="15:22" x14ac:dyDescent="0.4">
      <c r="O2910" s="2" t="str">
        <f>IFERROR(IF($B2910="","",INDEX(所属情報!$E:$E,MATCH($A2910,所属情報!$A:$A,0))),"")</f>
        <v/>
      </c>
      <c r="P2910" s="2" t="str">
        <f t="shared" si="135"/>
        <v/>
      </c>
      <c r="Q2910" s="2" t="str">
        <f t="shared" si="136"/>
        <v/>
      </c>
      <c r="R2910" s="2" t="str">
        <f t="shared" si="137"/>
        <v/>
      </c>
      <c r="S2910" s="2" t="str">
        <f>IFERROR(IF($F2910="","",INDEX(リスト!$C:$C,MATCH($F2910,リスト!$B:$B,0))),"")</f>
        <v/>
      </c>
      <c r="T2910" s="2" t="str">
        <f>IFERROR(IF($K2910="","",INDEX(リスト!$F:$F,MATCH($K2910,リスト!$E:$E,0))),"")</f>
        <v/>
      </c>
      <c r="U2910" s="2" t="str">
        <f>IF($B2910="","",RIGHT($G2910*1000+200+COUNTIF($G$2:$G2910,$G2910),9))</f>
        <v/>
      </c>
      <c r="V2910" s="2" t="str">
        <f>IF(OR($B2910="",設定!$I$15="",設定!$I$15="独立"),"",IF($M2910="","　－　",IF($L2910="",IF(設定!$I$15="所・名","　－　・"&amp;$M2910,IF(設定!$I$15="所/名","　－　 / "&amp;$M2910,IF(設定!$I$15="(所)名","(　－　) "&amp;$M2910,IF(設定!$I$15="名・所",$M2910&amp;"・　－　",IF(設定!$I$15="名/所",$M2910&amp;" / 　－　",IF(設定!$I$15="名(所)",$M2910&amp;"(　－　)")))))),IF(設定!$I$15="所・名",INDEX(リスト!$S$2:$S$48,MATCH($L2910,リスト!$R$2:$R$48,0))&amp;"・"&amp;$M2910,IF(設定!$I$15="所/名",INDEX(リスト!$S$2:$S$48,MATCH($L2910,リスト!$R$2:$R$48,0))&amp;" / "&amp;$M2910,IF(設定!$I$15="(所)名","("&amp;INDEX(リスト!$S$2:$S$48,MATCH($L2910,リスト!$R$2:$R$48,0))&amp;") "&amp;$M2910,IF(設定!$I$15="名・所",$M2910&amp;"・"&amp;INDEX(リスト!$S$2:$S$48,MATCH($L2910,リスト!$R$2:$R$48,0)),IF(設定!$I$15="名/所",$M2910&amp;" / "&amp;INDEX(リスト!$S$2:$S$48,MATCH($L2910,リスト!$R$2:$R$48,0)),IF(設定!$I$15="名(所)",$M2910&amp;" ("&amp;INDEX(リスト!$S$2:$S$48,MATCH($L2910,リスト!$R$2:$R$48,0))&amp;")")))))))))</f>
        <v/>
      </c>
    </row>
    <row r="2911" spans="15:22" x14ac:dyDescent="0.4">
      <c r="O2911" s="2" t="str">
        <f>IFERROR(IF($B2911="","",INDEX(所属情報!$E:$E,MATCH($A2911,所属情報!$A:$A,0))),"")</f>
        <v/>
      </c>
      <c r="P2911" s="2" t="str">
        <f t="shared" si="135"/>
        <v/>
      </c>
      <c r="Q2911" s="2" t="str">
        <f t="shared" si="136"/>
        <v/>
      </c>
      <c r="R2911" s="2" t="str">
        <f t="shared" si="137"/>
        <v/>
      </c>
      <c r="S2911" s="2" t="str">
        <f>IFERROR(IF($F2911="","",INDEX(リスト!$C:$C,MATCH($F2911,リスト!$B:$B,0))),"")</f>
        <v/>
      </c>
      <c r="T2911" s="2" t="str">
        <f>IFERROR(IF($K2911="","",INDEX(リスト!$F:$F,MATCH($K2911,リスト!$E:$E,0))),"")</f>
        <v/>
      </c>
      <c r="U2911" s="2" t="str">
        <f>IF($B2911="","",RIGHT($G2911*1000+200+COUNTIF($G$2:$G2911,$G2911),9))</f>
        <v/>
      </c>
      <c r="V2911" s="2" t="str">
        <f>IF(OR($B2911="",設定!$I$15="",設定!$I$15="独立"),"",IF($M2911="","　－　",IF($L2911="",IF(設定!$I$15="所・名","　－　・"&amp;$M2911,IF(設定!$I$15="所/名","　－　 / "&amp;$M2911,IF(設定!$I$15="(所)名","(　－　) "&amp;$M2911,IF(設定!$I$15="名・所",$M2911&amp;"・　－　",IF(設定!$I$15="名/所",$M2911&amp;" / 　－　",IF(設定!$I$15="名(所)",$M2911&amp;"(　－　)")))))),IF(設定!$I$15="所・名",INDEX(リスト!$S$2:$S$48,MATCH($L2911,リスト!$R$2:$R$48,0))&amp;"・"&amp;$M2911,IF(設定!$I$15="所/名",INDEX(リスト!$S$2:$S$48,MATCH($L2911,リスト!$R$2:$R$48,0))&amp;" / "&amp;$M2911,IF(設定!$I$15="(所)名","("&amp;INDEX(リスト!$S$2:$S$48,MATCH($L2911,リスト!$R$2:$R$48,0))&amp;") "&amp;$M2911,IF(設定!$I$15="名・所",$M2911&amp;"・"&amp;INDEX(リスト!$S$2:$S$48,MATCH($L2911,リスト!$R$2:$R$48,0)),IF(設定!$I$15="名/所",$M2911&amp;" / "&amp;INDEX(リスト!$S$2:$S$48,MATCH($L2911,リスト!$R$2:$R$48,0)),IF(設定!$I$15="名(所)",$M2911&amp;" ("&amp;INDEX(リスト!$S$2:$S$48,MATCH($L2911,リスト!$R$2:$R$48,0))&amp;")")))))))))</f>
        <v/>
      </c>
    </row>
    <row r="2912" spans="15:22" x14ac:dyDescent="0.4">
      <c r="O2912" s="2" t="str">
        <f>IFERROR(IF($B2912="","",INDEX(所属情報!$E:$E,MATCH($A2912,所属情報!$A:$A,0))),"")</f>
        <v/>
      </c>
      <c r="P2912" s="2" t="str">
        <f t="shared" si="135"/>
        <v/>
      </c>
      <c r="Q2912" s="2" t="str">
        <f t="shared" si="136"/>
        <v/>
      </c>
      <c r="R2912" s="2" t="str">
        <f t="shared" si="137"/>
        <v/>
      </c>
      <c r="S2912" s="2" t="str">
        <f>IFERROR(IF($F2912="","",INDEX(リスト!$C:$C,MATCH($F2912,リスト!$B:$B,0))),"")</f>
        <v/>
      </c>
      <c r="T2912" s="2" t="str">
        <f>IFERROR(IF($K2912="","",INDEX(リスト!$F:$F,MATCH($K2912,リスト!$E:$E,0))),"")</f>
        <v/>
      </c>
      <c r="U2912" s="2" t="str">
        <f>IF($B2912="","",RIGHT($G2912*1000+200+COUNTIF($G$2:$G2912,$G2912),9))</f>
        <v/>
      </c>
      <c r="V2912" s="2" t="str">
        <f>IF(OR($B2912="",設定!$I$15="",設定!$I$15="独立"),"",IF($M2912="","　－　",IF($L2912="",IF(設定!$I$15="所・名","　－　・"&amp;$M2912,IF(設定!$I$15="所/名","　－　 / "&amp;$M2912,IF(設定!$I$15="(所)名","(　－　) "&amp;$M2912,IF(設定!$I$15="名・所",$M2912&amp;"・　－　",IF(設定!$I$15="名/所",$M2912&amp;" / 　－　",IF(設定!$I$15="名(所)",$M2912&amp;"(　－　)")))))),IF(設定!$I$15="所・名",INDEX(リスト!$S$2:$S$48,MATCH($L2912,リスト!$R$2:$R$48,0))&amp;"・"&amp;$M2912,IF(設定!$I$15="所/名",INDEX(リスト!$S$2:$S$48,MATCH($L2912,リスト!$R$2:$R$48,0))&amp;" / "&amp;$M2912,IF(設定!$I$15="(所)名","("&amp;INDEX(リスト!$S$2:$S$48,MATCH($L2912,リスト!$R$2:$R$48,0))&amp;") "&amp;$M2912,IF(設定!$I$15="名・所",$M2912&amp;"・"&amp;INDEX(リスト!$S$2:$S$48,MATCH($L2912,リスト!$R$2:$R$48,0)),IF(設定!$I$15="名/所",$M2912&amp;" / "&amp;INDEX(リスト!$S$2:$S$48,MATCH($L2912,リスト!$R$2:$R$48,0)),IF(設定!$I$15="名(所)",$M2912&amp;" ("&amp;INDEX(リスト!$S$2:$S$48,MATCH($L2912,リスト!$R$2:$R$48,0))&amp;")")))))))))</f>
        <v/>
      </c>
    </row>
    <row r="2913" spans="15:22" x14ac:dyDescent="0.4">
      <c r="O2913" s="2" t="str">
        <f>IFERROR(IF($B2913="","",INDEX(所属情報!$E:$E,MATCH($A2913,所属情報!$A:$A,0))),"")</f>
        <v/>
      </c>
      <c r="P2913" s="2" t="str">
        <f t="shared" si="135"/>
        <v/>
      </c>
      <c r="Q2913" s="2" t="str">
        <f t="shared" si="136"/>
        <v/>
      </c>
      <c r="R2913" s="2" t="str">
        <f t="shared" si="137"/>
        <v/>
      </c>
      <c r="S2913" s="2" t="str">
        <f>IFERROR(IF($F2913="","",INDEX(リスト!$C:$C,MATCH($F2913,リスト!$B:$B,0))),"")</f>
        <v/>
      </c>
      <c r="T2913" s="2" t="str">
        <f>IFERROR(IF($K2913="","",INDEX(リスト!$F:$F,MATCH($K2913,リスト!$E:$E,0))),"")</f>
        <v/>
      </c>
      <c r="U2913" s="2" t="str">
        <f>IF($B2913="","",RIGHT($G2913*1000+200+COUNTIF($G$2:$G2913,$G2913),9))</f>
        <v/>
      </c>
      <c r="V2913" s="2" t="str">
        <f>IF(OR($B2913="",設定!$I$15="",設定!$I$15="独立"),"",IF($M2913="","　－　",IF($L2913="",IF(設定!$I$15="所・名","　－　・"&amp;$M2913,IF(設定!$I$15="所/名","　－　 / "&amp;$M2913,IF(設定!$I$15="(所)名","(　－　) "&amp;$M2913,IF(設定!$I$15="名・所",$M2913&amp;"・　－　",IF(設定!$I$15="名/所",$M2913&amp;" / 　－　",IF(設定!$I$15="名(所)",$M2913&amp;"(　－　)")))))),IF(設定!$I$15="所・名",INDEX(リスト!$S$2:$S$48,MATCH($L2913,リスト!$R$2:$R$48,0))&amp;"・"&amp;$M2913,IF(設定!$I$15="所/名",INDEX(リスト!$S$2:$S$48,MATCH($L2913,リスト!$R$2:$R$48,0))&amp;" / "&amp;$M2913,IF(設定!$I$15="(所)名","("&amp;INDEX(リスト!$S$2:$S$48,MATCH($L2913,リスト!$R$2:$R$48,0))&amp;") "&amp;$M2913,IF(設定!$I$15="名・所",$M2913&amp;"・"&amp;INDEX(リスト!$S$2:$S$48,MATCH($L2913,リスト!$R$2:$R$48,0)),IF(設定!$I$15="名/所",$M2913&amp;" / "&amp;INDEX(リスト!$S$2:$S$48,MATCH($L2913,リスト!$R$2:$R$48,0)),IF(設定!$I$15="名(所)",$M2913&amp;" ("&amp;INDEX(リスト!$S$2:$S$48,MATCH($L2913,リスト!$R$2:$R$48,0))&amp;")")))))))))</f>
        <v/>
      </c>
    </row>
    <row r="2914" spans="15:22" x14ac:dyDescent="0.4">
      <c r="O2914" s="2" t="str">
        <f>IFERROR(IF($B2914="","",INDEX(所属情報!$E:$E,MATCH($A2914,所属情報!$A:$A,0))),"")</f>
        <v/>
      </c>
      <c r="P2914" s="2" t="str">
        <f t="shared" si="135"/>
        <v/>
      </c>
      <c r="Q2914" s="2" t="str">
        <f t="shared" si="136"/>
        <v/>
      </c>
      <c r="R2914" s="2" t="str">
        <f t="shared" si="137"/>
        <v/>
      </c>
      <c r="S2914" s="2" t="str">
        <f>IFERROR(IF($F2914="","",INDEX(リスト!$C:$C,MATCH($F2914,リスト!$B:$B,0))),"")</f>
        <v/>
      </c>
      <c r="T2914" s="2" t="str">
        <f>IFERROR(IF($K2914="","",INDEX(リスト!$F:$F,MATCH($K2914,リスト!$E:$E,0))),"")</f>
        <v/>
      </c>
      <c r="U2914" s="2" t="str">
        <f>IF($B2914="","",RIGHT($G2914*1000+200+COUNTIF($G$2:$G2914,$G2914),9))</f>
        <v/>
      </c>
      <c r="V2914" s="2" t="str">
        <f>IF(OR($B2914="",設定!$I$15="",設定!$I$15="独立"),"",IF($M2914="","　－　",IF($L2914="",IF(設定!$I$15="所・名","　－　・"&amp;$M2914,IF(設定!$I$15="所/名","　－　 / "&amp;$M2914,IF(設定!$I$15="(所)名","(　－　) "&amp;$M2914,IF(設定!$I$15="名・所",$M2914&amp;"・　－　",IF(設定!$I$15="名/所",$M2914&amp;" / 　－　",IF(設定!$I$15="名(所)",$M2914&amp;"(　－　)")))))),IF(設定!$I$15="所・名",INDEX(リスト!$S$2:$S$48,MATCH($L2914,リスト!$R$2:$R$48,0))&amp;"・"&amp;$M2914,IF(設定!$I$15="所/名",INDEX(リスト!$S$2:$S$48,MATCH($L2914,リスト!$R$2:$R$48,0))&amp;" / "&amp;$M2914,IF(設定!$I$15="(所)名","("&amp;INDEX(リスト!$S$2:$S$48,MATCH($L2914,リスト!$R$2:$R$48,0))&amp;") "&amp;$M2914,IF(設定!$I$15="名・所",$M2914&amp;"・"&amp;INDEX(リスト!$S$2:$S$48,MATCH($L2914,リスト!$R$2:$R$48,0)),IF(設定!$I$15="名/所",$M2914&amp;" / "&amp;INDEX(リスト!$S$2:$S$48,MATCH($L2914,リスト!$R$2:$R$48,0)),IF(設定!$I$15="名(所)",$M2914&amp;" ("&amp;INDEX(リスト!$S$2:$S$48,MATCH($L2914,リスト!$R$2:$R$48,0))&amp;")")))))))))</f>
        <v/>
      </c>
    </row>
    <row r="2915" spans="15:22" x14ac:dyDescent="0.4">
      <c r="O2915" s="2" t="str">
        <f>IFERROR(IF($B2915="","",INDEX(所属情報!$E:$E,MATCH($A2915,所属情報!$A:$A,0))),"")</f>
        <v/>
      </c>
      <c r="P2915" s="2" t="str">
        <f t="shared" si="135"/>
        <v/>
      </c>
      <c r="Q2915" s="2" t="str">
        <f t="shared" si="136"/>
        <v/>
      </c>
      <c r="R2915" s="2" t="str">
        <f t="shared" si="137"/>
        <v/>
      </c>
      <c r="S2915" s="2" t="str">
        <f>IFERROR(IF($F2915="","",INDEX(リスト!$C:$C,MATCH($F2915,リスト!$B:$B,0))),"")</f>
        <v/>
      </c>
      <c r="T2915" s="2" t="str">
        <f>IFERROR(IF($K2915="","",INDEX(リスト!$F:$F,MATCH($K2915,リスト!$E:$E,0))),"")</f>
        <v/>
      </c>
      <c r="U2915" s="2" t="str">
        <f>IF($B2915="","",RIGHT($G2915*1000+200+COUNTIF($G$2:$G2915,$G2915),9))</f>
        <v/>
      </c>
      <c r="V2915" s="2" t="str">
        <f>IF(OR($B2915="",設定!$I$15="",設定!$I$15="独立"),"",IF($M2915="","　－　",IF($L2915="",IF(設定!$I$15="所・名","　－　・"&amp;$M2915,IF(設定!$I$15="所/名","　－　 / "&amp;$M2915,IF(設定!$I$15="(所)名","(　－　) "&amp;$M2915,IF(設定!$I$15="名・所",$M2915&amp;"・　－　",IF(設定!$I$15="名/所",$M2915&amp;" / 　－　",IF(設定!$I$15="名(所)",$M2915&amp;"(　－　)")))))),IF(設定!$I$15="所・名",INDEX(リスト!$S$2:$S$48,MATCH($L2915,リスト!$R$2:$R$48,0))&amp;"・"&amp;$M2915,IF(設定!$I$15="所/名",INDEX(リスト!$S$2:$S$48,MATCH($L2915,リスト!$R$2:$R$48,0))&amp;" / "&amp;$M2915,IF(設定!$I$15="(所)名","("&amp;INDEX(リスト!$S$2:$S$48,MATCH($L2915,リスト!$R$2:$R$48,0))&amp;") "&amp;$M2915,IF(設定!$I$15="名・所",$M2915&amp;"・"&amp;INDEX(リスト!$S$2:$S$48,MATCH($L2915,リスト!$R$2:$R$48,0)),IF(設定!$I$15="名/所",$M2915&amp;" / "&amp;INDEX(リスト!$S$2:$S$48,MATCH($L2915,リスト!$R$2:$R$48,0)),IF(設定!$I$15="名(所)",$M2915&amp;" ("&amp;INDEX(リスト!$S$2:$S$48,MATCH($L2915,リスト!$R$2:$R$48,0))&amp;")")))))))))</f>
        <v/>
      </c>
    </row>
    <row r="2916" spans="15:22" x14ac:dyDescent="0.4">
      <c r="O2916" s="2" t="str">
        <f>IFERROR(IF($B2916="","",INDEX(所属情報!$E:$E,MATCH($A2916,所属情報!$A:$A,0))),"")</f>
        <v/>
      </c>
      <c r="P2916" s="2" t="str">
        <f t="shared" si="135"/>
        <v/>
      </c>
      <c r="Q2916" s="2" t="str">
        <f t="shared" si="136"/>
        <v/>
      </c>
      <c r="R2916" s="2" t="str">
        <f t="shared" si="137"/>
        <v/>
      </c>
      <c r="S2916" s="2" t="str">
        <f>IFERROR(IF($F2916="","",INDEX(リスト!$C:$C,MATCH($F2916,リスト!$B:$B,0))),"")</f>
        <v/>
      </c>
      <c r="T2916" s="2" t="str">
        <f>IFERROR(IF($K2916="","",INDEX(リスト!$F:$F,MATCH($K2916,リスト!$E:$E,0))),"")</f>
        <v/>
      </c>
      <c r="U2916" s="2" t="str">
        <f>IF($B2916="","",RIGHT($G2916*1000+200+COUNTIF($G$2:$G2916,$G2916),9))</f>
        <v/>
      </c>
      <c r="V2916" s="2" t="str">
        <f>IF(OR($B2916="",設定!$I$15="",設定!$I$15="独立"),"",IF($M2916="","　－　",IF($L2916="",IF(設定!$I$15="所・名","　－　・"&amp;$M2916,IF(設定!$I$15="所/名","　－　 / "&amp;$M2916,IF(設定!$I$15="(所)名","(　－　) "&amp;$M2916,IF(設定!$I$15="名・所",$M2916&amp;"・　－　",IF(設定!$I$15="名/所",$M2916&amp;" / 　－　",IF(設定!$I$15="名(所)",$M2916&amp;"(　－　)")))))),IF(設定!$I$15="所・名",INDEX(リスト!$S$2:$S$48,MATCH($L2916,リスト!$R$2:$R$48,0))&amp;"・"&amp;$M2916,IF(設定!$I$15="所/名",INDEX(リスト!$S$2:$S$48,MATCH($L2916,リスト!$R$2:$R$48,0))&amp;" / "&amp;$M2916,IF(設定!$I$15="(所)名","("&amp;INDEX(リスト!$S$2:$S$48,MATCH($L2916,リスト!$R$2:$R$48,0))&amp;") "&amp;$M2916,IF(設定!$I$15="名・所",$M2916&amp;"・"&amp;INDEX(リスト!$S$2:$S$48,MATCH($L2916,リスト!$R$2:$R$48,0)),IF(設定!$I$15="名/所",$M2916&amp;" / "&amp;INDEX(リスト!$S$2:$S$48,MATCH($L2916,リスト!$R$2:$R$48,0)),IF(設定!$I$15="名(所)",$M2916&amp;" ("&amp;INDEX(リスト!$S$2:$S$48,MATCH($L2916,リスト!$R$2:$R$48,0))&amp;")")))))))))</f>
        <v/>
      </c>
    </row>
    <row r="2917" spans="15:22" x14ac:dyDescent="0.4">
      <c r="O2917" s="2" t="str">
        <f>IFERROR(IF($B2917="","",INDEX(所属情報!$E:$E,MATCH($A2917,所属情報!$A:$A,0))),"")</f>
        <v/>
      </c>
      <c r="P2917" s="2" t="str">
        <f t="shared" si="135"/>
        <v/>
      </c>
      <c r="Q2917" s="2" t="str">
        <f t="shared" si="136"/>
        <v/>
      </c>
      <c r="R2917" s="2" t="str">
        <f t="shared" si="137"/>
        <v/>
      </c>
      <c r="S2917" s="2" t="str">
        <f>IFERROR(IF($F2917="","",INDEX(リスト!$C:$C,MATCH($F2917,リスト!$B:$B,0))),"")</f>
        <v/>
      </c>
      <c r="T2917" s="2" t="str">
        <f>IFERROR(IF($K2917="","",INDEX(リスト!$F:$F,MATCH($K2917,リスト!$E:$E,0))),"")</f>
        <v/>
      </c>
      <c r="U2917" s="2" t="str">
        <f>IF($B2917="","",RIGHT($G2917*1000+200+COUNTIF($G$2:$G2917,$G2917),9))</f>
        <v/>
      </c>
      <c r="V2917" s="2" t="str">
        <f>IF(OR($B2917="",設定!$I$15="",設定!$I$15="独立"),"",IF($M2917="","　－　",IF($L2917="",IF(設定!$I$15="所・名","　－　・"&amp;$M2917,IF(設定!$I$15="所/名","　－　 / "&amp;$M2917,IF(設定!$I$15="(所)名","(　－　) "&amp;$M2917,IF(設定!$I$15="名・所",$M2917&amp;"・　－　",IF(設定!$I$15="名/所",$M2917&amp;" / 　－　",IF(設定!$I$15="名(所)",$M2917&amp;"(　－　)")))))),IF(設定!$I$15="所・名",INDEX(リスト!$S$2:$S$48,MATCH($L2917,リスト!$R$2:$R$48,0))&amp;"・"&amp;$M2917,IF(設定!$I$15="所/名",INDEX(リスト!$S$2:$S$48,MATCH($L2917,リスト!$R$2:$R$48,0))&amp;" / "&amp;$M2917,IF(設定!$I$15="(所)名","("&amp;INDEX(リスト!$S$2:$S$48,MATCH($L2917,リスト!$R$2:$R$48,0))&amp;") "&amp;$M2917,IF(設定!$I$15="名・所",$M2917&amp;"・"&amp;INDEX(リスト!$S$2:$S$48,MATCH($L2917,リスト!$R$2:$R$48,0)),IF(設定!$I$15="名/所",$M2917&amp;" / "&amp;INDEX(リスト!$S$2:$S$48,MATCH($L2917,リスト!$R$2:$R$48,0)),IF(設定!$I$15="名(所)",$M2917&amp;" ("&amp;INDEX(リスト!$S$2:$S$48,MATCH($L2917,リスト!$R$2:$R$48,0))&amp;")")))))))))</f>
        <v/>
      </c>
    </row>
    <row r="2918" spans="15:22" x14ac:dyDescent="0.4">
      <c r="O2918" s="2" t="str">
        <f>IFERROR(IF($B2918="","",INDEX(所属情報!$E:$E,MATCH($A2918,所属情報!$A:$A,0))),"")</f>
        <v/>
      </c>
      <c r="P2918" s="2" t="str">
        <f t="shared" si="135"/>
        <v/>
      </c>
      <c r="Q2918" s="2" t="str">
        <f t="shared" si="136"/>
        <v/>
      </c>
      <c r="R2918" s="2" t="str">
        <f t="shared" si="137"/>
        <v/>
      </c>
      <c r="S2918" s="2" t="str">
        <f>IFERROR(IF($F2918="","",INDEX(リスト!$C:$C,MATCH($F2918,リスト!$B:$B,0))),"")</f>
        <v/>
      </c>
      <c r="T2918" s="2" t="str">
        <f>IFERROR(IF($K2918="","",INDEX(リスト!$F:$F,MATCH($K2918,リスト!$E:$E,0))),"")</f>
        <v/>
      </c>
      <c r="U2918" s="2" t="str">
        <f>IF($B2918="","",RIGHT($G2918*1000+200+COUNTIF($G$2:$G2918,$G2918),9))</f>
        <v/>
      </c>
      <c r="V2918" s="2" t="str">
        <f>IF(OR($B2918="",設定!$I$15="",設定!$I$15="独立"),"",IF($M2918="","　－　",IF($L2918="",IF(設定!$I$15="所・名","　－　・"&amp;$M2918,IF(設定!$I$15="所/名","　－　 / "&amp;$M2918,IF(設定!$I$15="(所)名","(　－　) "&amp;$M2918,IF(設定!$I$15="名・所",$M2918&amp;"・　－　",IF(設定!$I$15="名/所",$M2918&amp;" / 　－　",IF(設定!$I$15="名(所)",$M2918&amp;"(　－　)")))))),IF(設定!$I$15="所・名",INDEX(リスト!$S$2:$S$48,MATCH($L2918,リスト!$R$2:$R$48,0))&amp;"・"&amp;$M2918,IF(設定!$I$15="所/名",INDEX(リスト!$S$2:$S$48,MATCH($L2918,リスト!$R$2:$R$48,0))&amp;" / "&amp;$M2918,IF(設定!$I$15="(所)名","("&amp;INDEX(リスト!$S$2:$S$48,MATCH($L2918,リスト!$R$2:$R$48,0))&amp;") "&amp;$M2918,IF(設定!$I$15="名・所",$M2918&amp;"・"&amp;INDEX(リスト!$S$2:$S$48,MATCH($L2918,リスト!$R$2:$R$48,0)),IF(設定!$I$15="名/所",$M2918&amp;" / "&amp;INDEX(リスト!$S$2:$S$48,MATCH($L2918,リスト!$R$2:$R$48,0)),IF(設定!$I$15="名(所)",$M2918&amp;" ("&amp;INDEX(リスト!$S$2:$S$48,MATCH($L2918,リスト!$R$2:$R$48,0))&amp;")")))))))))</f>
        <v/>
      </c>
    </row>
    <row r="2919" spans="15:22" x14ac:dyDescent="0.4">
      <c r="O2919" s="2" t="str">
        <f>IFERROR(IF($B2919="","",INDEX(所属情報!$E:$E,MATCH($A2919,所属情報!$A:$A,0))),"")</f>
        <v/>
      </c>
      <c r="P2919" s="2" t="str">
        <f t="shared" si="135"/>
        <v/>
      </c>
      <c r="Q2919" s="2" t="str">
        <f t="shared" si="136"/>
        <v/>
      </c>
      <c r="R2919" s="2" t="str">
        <f t="shared" si="137"/>
        <v/>
      </c>
      <c r="S2919" s="2" t="str">
        <f>IFERROR(IF($F2919="","",INDEX(リスト!$C:$C,MATCH($F2919,リスト!$B:$B,0))),"")</f>
        <v/>
      </c>
      <c r="T2919" s="2" t="str">
        <f>IFERROR(IF($K2919="","",INDEX(リスト!$F:$F,MATCH($K2919,リスト!$E:$E,0))),"")</f>
        <v/>
      </c>
      <c r="U2919" s="2" t="str">
        <f>IF($B2919="","",RIGHT($G2919*1000+200+COUNTIF($G$2:$G2919,$G2919),9))</f>
        <v/>
      </c>
      <c r="V2919" s="2" t="str">
        <f>IF(OR($B2919="",設定!$I$15="",設定!$I$15="独立"),"",IF($M2919="","　－　",IF($L2919="",IF(設定!$I$15="所・名","　－　・"&amp;$M2919,IF(設定!$I$15="所/名","　－　 / "&amp;$M2919,IF(設定!$I$15="(所)名","(　－　) "&amp;$M2919,IF(設定!$I$15="名・所",$M2919&amp;"・　－　",IF(設定!$I$15="名/所",$M2919&amp;" / 　－　",IF(設定!$I$15="名(所)",$M2919&amp;"(　－　)")))))),IF(設定!$I$15="所・名",INDEX(リスト!$S$2:$S$48,MATCH($L2919,リスト!$R$2:$R$48,0))&amp;"・"&amp;$M2919,IF(設定!$I$15="所/名",INDEX(リスト!$S$2:$S$48,MATCH($L2919,リスト!$R$2:$R$48,0))&amp;" / "&amp;$M2919,IF(設定!$I$15="(所)名","("&amp;INDEX(リスト!$S$2:$S$48,MATCH($L2919,リスト!$R$2:$R$48,0))&amp;") "&amp;$M2919,IF(設定!$I$15="名・所",$M2919&amp;"・"&amp;INDEX(リスト!$S$2:$S$48,MATCH($L2919,リスト!$R$2:$R$48,0)),IF(設定!$I$15="名/所",$M2919&amp;" / "&amp;INDEX(リスト!$S$2:$S$48,MATCH($L2919,リスト!$R$2:$R$48,0)),IF(設定!$I$15="名(所)",$M2919&amp;" ("&amp;INDEX(リスト!$S$2:$S$48,MATCH($L2919,リスト!$R$2:$R$48,0))&amp;")")))))))))</f>
        <v/>
      </c>
    </row>
    <row r="2920" spans="15:22" x14ac:dyDescent="0.4">
      <c r="O2920" s="2" t="str">
        <f>IFERROR(IF($B2920="","",INDEX(所属情報!$E:$E,MATCH($A2920,所属情報!$A:$A,0))),"")</f>
        <v/>
      </c>
      <c r="P2920" s="2" t="str">
        <f t="shared" si="135"/>
        <v/>
      </c>
      <c r="Q2920" s="2" t="str">
        <f t="shared" si="136"/>
        <v/>
      </c>
      <c r="R2920" s="2" t="str">
        <f t="shared" si="137"/>
        <v/>
      </c>
      <c r="S2920" s="2" t="str">
        <f>IFERROR(IF($F2920="","",INDEX(リスト!$C:$C,MATCH($F2920,リスト!$B:$B,0))),"")</f>
        <v/>
      </c>
      <c r="T2920" s="2" t="str">
        <f>IFERROR(IF($K2920="","",INDEX(リスト!$F:$F,MATCH($K2920,リスト!$E:$E,0))),"")</f>
        <v/>
      </c>
      <c r="U2920" s="2" t="str">
        <f>IF($B2920="","",RIGHT($G2920*1000+200+COUNTIF($G$2:$G2920,$G2920),9))</f>
        <v/>
      </c>
      <c r="V2920" s="2" t="str">
        <f>IF(OR($B2920="",設定!$I$15="",設定!$I$15="独立"),"",IF($M2920="","　－　",IF($L2920="",IF(設定!$I$15="所・名","　－　・"&amp;$M2920,IF(設定!$I$15="所/名","　－　 / "&amp;$M2920,IF(設定!$I$15="(所)名","(　－　) "&amp;$M2920,IF(設定!$I$15="名・所",$M2920&amp;"・　－　",IF(設定!$I$15="名/所",$M2920&amp;" / 　－　",IF(設定!$I$15="名(所)",$M2920&amp;"(　－　)")))))),IF(設定!$I$15="所・名",INDEX(リスト!$S$2:$S$48,MATCH($L2920,リスト!$R$2:$R$48,0))&amp;"・"&amp;$M2920,IF(設定!$I$15="所/名",INDEX(リスト!$S$2:$S$48,MATCH($L2920,リスト!$R$2:$R$48,0))&amp;" / "&amp;$M2920,IF(設定!$I$15="(所)名","("&amp;INDEX(リスト!$S$2:$S$48,MATCH($L2920,リスト!$R$2:$R$48,0))&amp;") "&amp;$M2920,IF(設定!$I$15="名・所",$M2920&amp;"・"&amp;INDEX(リスト!$S$2:$S$48,MATCH($L2920,リスト!$R$2:$R$48,0)),IF(設定!$I$15="名/所",$M2920&amp;" / "&amp;INDEX(リスト!$S$2:$S$48,MATCH($L2920,リスト!$R$2:$R$48,0)),IF(設定!$I$15="名(所)",$M2920&amp;" ("&amp;INDEX(リスト!$S$2:$S$48,MATCH($L2920,リスト!$R$2:$R$48,0))&amp;")")))))))))</f>
        <v/>
      </c>
    </row>
    <row r="2921" spans="15:22" x14ac:dyDescent="0.4">
      <c r="O2921" s="2" t="str">
        <f>IFERROR(IF($B2921="","",INDEX(所属情報!$E:$E,MATCH($A2921,所属情報!$A:$A,0))),"")</f>
        <v/>
      </c>
      <c r="P2921" s="2" t="str">
        <f t="shared" si="135"/>
        <v/>
      </c>
      <c r="Q2921" s="2" t="str">
        <f t="shared" si="136"/>
        <v/>
      </c>
      <c r="R2921" s="2" t="str">
        <f t="shared" si="137"/>
        <v/>
      </c>
      <c r="S2921" s="2" t="str">
        <f>IFERROR(IF($F2921="","",INDEX(リスト!$C:$C,MATCH($F2921,リスト!$B:$B,0))),"")</f>
        <v/>
      </c>
      <c r="T2921" s="2" t="str">
        <f>IFERROR(IF($K2921="","",INDEX(リスト!$F:$F,MATCH($K2921,リスト!$E:$E,0))),"")</f>
        <v/>
      </c>
      <c r="U2921" s="2" t="str">
        <f>IF($B2921="","",RIGHT($G2921*1000+200+COUNTIF($G$2:$G2921,$G2921),9))</f>
        <v/>
      </c>
      <c r="V2921" s="2" t="str">
        <f>IF(OR($B2921="",設定!$I$15="",設定!$I$15="独立"),"",IF($M2921="","　－　",IF($L2921="",IF(設定!$I$15="所・名","　－　・"&amp;$M2921,IF(設定!$I$15="所/名","　－　 / "&amp;$M2921,IF(設定!$I$15="(所)名","(　－　) "&amp;$M2921,IF(設定!$I$15="名・所",$M2921&amp;"・　－　",IF(設定!$I$15="名/所",$M2921&amp;" / 　－　",IF(設定!$I$15="名(所)",$M2921&amp;"(　－　)")))))),IF(設定!$I$15="所・名",INDEX(リスト!$S$2:$S$48,MATCH($L2921,リスト!$R$2:$R$48,0))&amp;"・"&amp;$M2921,IF(設定!$I$15="所/名",INDEX(リスト!$S$2:$S$48,MATCH($L2921,リスト!$R$2:$R$48,0))&amp;" / "&amp;$M2921,IF(設定!$I$15="(所)名","("&amp;INDEX(リスト!$S$2:$S$48,MATCH($L2921,リスト!$R$2:$R$48,0))&amp;") "&amp;$M2921,IF(設定!$I$15="名・所",$M2921&amp;"・"&amp;INDEX(リスト!$S$2:$S$48,MATCH($L2921,リスト!$R$2:$R$48,0)),IF(設定!$I$15="名/所",$M2921&amp;" / "&amp;INDEX(リスト!$S$2:$S$48,MATCH($L2921,リスト!$R$2:$R$48,0)),IF(設定!$I$15="名(所)",$M2921&amp;" ("&amp;INDEX(リスト!$S$2:$S$48,MATCH($L2921,リスト!$R$2:$R$48,0))&amp;")")))))))))</f>
        <v/>
      </c>
    </row>
    <row r="2922" spans="15:22" x14ac:dyDescent="0.4">
      <c r="O2922" s="2" t="str">
        <f>IFERROR(IF($B2922="","",INDEX(所属情報!$E:$E,MATCH($A2922,所属情報!$A:$A,0))),"")</f>
        <v/>
      </c>
      <c r="P2922" s="2" t="str">
        <f t="shared" si="135"/>
        <v/>
      </c>
      <c r="Q2922" s="2" t="str">
        <f t="shared" si="136"/>
        <v/>
      </c>
      <c r="R2922" s="2" t="str">
        <f t="shared" si="137"/>
        <v/>
      </c>
      <c r="S2922" s="2" t="str">
        <f>IFERROR(IF($F2922="","",INDEX(リスト!$C:$C,MATCH($F2922,リスト!$B:$B,0))),"")</f>
        <v/>
      </c>
      <c r="T2922" s="2" t="str">
        <f>IFERROR(IF($K2922="","",INDEX(リスト!$F:$F,MATCH($K2922,リスト!$E:$E,0))),"")</f>
        <v/>
      </c>
      <c r="U2922" s="2" t="str">
        <f>IF($B2922="","",RIGHT($G2922*1000+200+COUNTIF($G$2:$G2922,$G2922),9))</f>
        <v/>
      </c>
      <c r="V2922" s="2" t="str">
        <f>IF(OR($B2922="",設定!$I$15="",設定!$I$15="独立"),"",IF($M2922="","　－　",IF($L2922="",IF(設定!$I$15="所・名","　－　・"&amp;$M2922,IF(設定!$I$15="所/名","　－　 / "&amp;$M2922,IF(設定!$I$15="(所)名","(　－　) "&amp;$M2922,IF(設定!$I$15="名・所",$M2922&amp;"・　－　",IF(設定!$I$15="名/所",$M2922&amp;" / 　－　",IF(設定!$I$15="名(所)",$M2922&amp;"(　－　)")))))),IF(設定!$I$15="所・名",INDEX(リスト!$S$2:$S$48,MATCH($L2922,リスト!$R$2:$R$48,0))&amp;"・"&amp;$M2922,IF(設定!$I$15="所/名",INDEX(リスト!$S$2:$S$48,MATCH($L2922,リスト!$R$2:$R$48,0))&amp;" / "&amp;$M2922,IF(設定!$I$15="(所)名","("&amp;INDEX(リスト!$S$2:$S$48,MATCH($L2922,リスト!$R$2:$R$48,0))&amp;") "&amp;$M2922,IF(設定!$I$15="名・所",$M2922&amp;"・"&amp;INDEX(リスト!$S$2:$S$48,MATCH($L2922,リスト!$R$2:$R$48,0)),IF(設定!$I$15="名/所",$M2922&amp;" / "&amp;INDEX(リスト!$S$2:$S$48,MATCH($L2922,リスト!$R$2:$R$48,0)),IF(設定!$I$15="名(所)",$M2922&amp;" ("&amp;INDEX(リスト!$S$2:$S$48,MATCH($L2922,リスト!$R$2:$R$48,0))&amp;")")))))))))</f>
        <v/>
      </c>
    </row>
    <row r="2923" spans="15:22" x14ac:dyDescent="0.4">
      <c r="O2923" s="2" t="str">
        <f>IFERROR(IF($B2923="","",INDEX(所属情報!$E:$E,MATCH($A2923,所属情報!$A:$A,0))),"")</f>
        <v/>
      </c>
      <c r="P2923" s="2" t="str">
        <f t="shared" si="135"/>
        <v/>
      </c>
      <c r="Q2923" s="2" t="str">
        <f t="shared" si="136"/>
        <v/>
      </c>
      <c r="R2923" s="2" t="str">
        <f t="shared" si="137"/>
        <v/>
      </c>
      <c r="S2923" s="2" t="str">
        <f>IFERROR(IF($F2923="","",INDEX(リスト!$C:$C,MATCH($F2923,リスト!$B:$B,0))),"")</f>
        <v/>
      </c>
      <c r="T2923" s="2" t="str">
        <f>IFERROR(IF($K2923="","",INDEX(リスト!$F:$F,MATCH($K2923,リスト!$E:$E,0))),"")</f>
        <v/>
      </c>
      <c r="U2923" s="2" t="str">
        <f>IF($B2923="","",RIGHT($G2923*1000+200+COUNTIF($G$2:$G2923,$G2923),9))</f>
        <v/>
      </c>
      <c r="V2923" s="2" t="str">
        <f>IF(OR($B2923="",設定!$I$15="",設定!$I$15="独立"),"",IF($M2923="","　－　",IF($L2923="",IF(設定!$I$15="所・名","　－　・"&amp;$M2923,IF(設定!$I$15="所/名","　－　 / "&amp;$M2923,IF(設定!$I$15="(所)名","(　－　) "&amp;$M2923,IF(設定!$I$15="名・所",$M2923&amp;"・　－　",IF(設定!$I$15="名/所",$M2923&amp;" / 　－　",IF(設定!$I$15="名(所)",$M2923&amp;"(　－　)")))))),IF(設定!$I$15="所・名",INDEX(リスト!$S$2:$S$48,MATCH($L2923,リスト!$R$2:$R$48,0))&amp;"・"&amp;$M2923,IF(設定!$I$15="所/名",INDEX(リスト!$S$2:$S$48,MATCH($L2923,リスト!$R$2:$R$48,0))&amp;" / "&amp;$M2923,IF(設定!$I$15="(所)名","("&amp;INDEX(リスト!$S$2:$S$48,MATCH($L2923,リスト!$R$2:$R$48,0))&amp;") "&amp;$M2923,IF(設定!$I$15="名・所",$M2923&amp;"・"&amp;INDEX(リスト!$S$2:$S$48,MATCH($L2923,リスト!$R$2:$R$48,0)),IF(設定!$I$15="名/所",$M2923&amp;" / "&amp;INDEX(リスト!$S$2:$S$48,MATCH($L2923,リスト!$R$2:$R$48,0)),IF(設定!$I$15="名(所)",$M2923&amp;" ("&amp;INDEX(リスト!$S$2:$S$48,MATCH($L2923,リスト!$R$2:$R$48,0))&amp;")")))))))))</f>
        <v/>
      </c>
    </row>
    <row r="2924" spans="15:22" x14ac:dyDescent="0.4">
      <c r="O2924" s="2" t="str">
        <f>IFERROR(IF($B2924="","",INDEX(所属情報!$E:$E,MATCH($A2924,所属情報!$A:$A,0))),"")</f>
        <v/>
      </c>
      <c r="P2924" s="2" t="str">
        <f t="shared" si="135"/>
        <v/>
      </c>
      <c r="Q2924" s="2" t="str">
        <f t="shared" si="136"/>
        <v/>
      </c>
      <c r="R2924" s="2" t="str">
        <f t="shared" si="137"/>
        <v/>
      </c>
      <c r="S2924" s="2" t="str">
        <f>IFERROR(IF($F2924="","",INDEX(リスト!$C:$C,MATCH($F2924,リスト!$B:$B,0))),"")</f>
        <v/>
      </c>
      <c r="T2924" s="2" t="str">
        <f>IFERROR(IF($K2924="","",INDEX(リスト!$F:$F,MATCH($K2924,リスト!$E:$E,0))),"")</f>
        <v/>
      </c>
      <c r="U2924" s="2" t="str">
        <f>IF($B2924="","",RIGHT($G2924*1000+200+COUNTIF($G$2:$G2924,$G2924),9))</f>
        <v/>
      </c>
      <c r="V2924" s="2" t="str">
        <f>IF(OR($B2924="",設定!$I$15="",設定!$I$15="独立"),"",IF($M2924="","　－　",IF($L2924="",IF(設定!$I$15="所・名","　－　・"&amp;$M2924,IF(設定!$I$15="所/名","　－　 / "&amp;$M2924,IF(設定!$I$15="(所)名","(　－　) "&amp;$M2924,IF(設定!$I$15="名・所",$M2924&amp;"・　－　",IF(設定!$I$15="名/所",$M2924&amp;" / 　－　",IF(設定!$I$15="名(所)",$M2924&amp;"(　－　)")))))),IF(設定!$I$15="所・名",INDEX(リスト!$S$2:$S$48,MATCH($L2924,リスト!$R$2:$R$48,0))&amp;"・"&amp;$M2924,IF(設定!$I$15="所/名",INDEX(リスト!$S$2:$S$48,MATCH($L2924,リスト!$R$2:$R$48,0))&amp;" / "&amp;$M2924,IF(設定!$I$15="(所)名","("&amp;INDEX(リスト!$S$2:$S$48,MATCH($L2924,リスト!$R$2:$R$48,0))&amp;") "&amp;$M2924,IF(設定!$I$15="名・所",$M2924&amp;"・"&amp;INDEX(リスト!$S$2:$S$48,MATCH($L2924,リスト!$R$2:$R$48,0)),IF(設定!$I$15="名/所",$M2924&amp;" / "&amp;INDEX(リスト!$S$2:$S$48,MATCH($L2924,リスト!$R$2:$R$48,0)),IF(設定!$I$15="名(所)",$M2924&amp;" ("&amp;INDEX(リスト!$S$2:$S$48,MATCH($L2924,リスト!$R$2:$R$48,0))&amp;")")))))))))</f>
        <v/>
      </c>
    </row>
    <row r="2925" spans="15:22" x14ac:dyDescent="0.4">
      <c r="O2925" s="2" t="str">
        <f>IFERROR(IF($B2925="","",INDEX(所属情報!$E:$E,MATCH($A2925,所属情報!$A:$A,0))),"")</f>
        <v/>
      </c>
      <c r="P2925" s="2" t="str">
        <f t="shared" si="135"/>
        <v/>
      </c>
      <c r="Q2925" s="2" t="str">
        <f t="shared" si="136"/>
        <v/>
      </c>
      <c r="R2925" s="2" t="str">
        <f t="shared" si="137"/>
        <v/>
      </c>
      <c r="S2925" s="2" t="str">
        <f>IFERROR(IF($F2925="","",INDEX(リスト!$C:$C,MATCH($F2925,リスト!$B:$B,0))),"")</f>
        <v/>
      </c>
      <c r="T2925" s="2" t="str">
        <f>IFERROR(IF($K2925="","",INDEX(リスト!$F:$F,MATCH($K2925,リスト!$E:$E,0))),"")</f>
        <v/>
      </c>
      <c r="U2925" s="2" t="str">
        <f>IF($B2925="","",RIGHT($G2925*1000+200+COUNTIF($G$2:$G2925,$G2925),9))</f>
        <v/>
      </c>
      <c r="V2925" s="2" t="str">
        <f>IF(OR($B2925="",設定!$I$15="",設定!$I$15="独立"),"",IF($M2925="","　－　",IF($L2925="",IF(設定!$I$15="所・名","　－　・"&amp;$M2925,IF(設定!$I$15="所/名","　－　 / "&amp;$M2925,IF(設定!$I$15="(所)名","(　－　) "&amp;$M2925,IF(設定!$I$15="名・所",$M2925&amp;"・　－　",IF(設定!$I$15="名/所",$M2925&amp;" / 　－　",IF(設定!$I$15="名(所)",$M2925&amp;"(　－　)")))))),IF(設定!$I$15="所・名",INDEX(リスト!$S$2:$S$48,MATCH($L2925,リスト!$R$2:$R$48,0))&amp;"・"&amp;$M2925,IF(設定!$I$15="所/名",INDEX(リスト!$S$2:$S$48,MATCH($L2925,リスト!$R$2:$R$48,0))&amp;" / "&amp;$M2925,IF(設定!$I$15="(所)名","("&amp;INDEX(リスト!$S$2:$S$48,MATCH($L2925,リスト!$R$2:$R$48,0))&amp;") "&amp;$M2925,IF(設定!$I$15="名・所",$M2925&amp;"・"&amp;INDEX(リスト!$S$2:$S$48,MATCH($L2925,リスト!$R$2:$R$48,0)),IF(設定!$I$15="名/所",$M2925&amp;" / "&amp;INDEX(リスト!$S$2:$S$48,MATCH($L2925,リスト!$R$2:$R$48,0)),IF(設定!$I$15="名(所)",$M2925&amp;" ("&amp;INDEX(リスト!$S$2:$S$48,MATCH($L2925,リスト!$R$2:$R$48,0))&amp;")")))))))))</f>
        <v/>
      </c>
    </row>
    <row r="2926" spans="15:22" x14ac:dyDescent="0.4">
      <c r="O2926" s="2" t="str">
        <f>IFERROR(IF($B2926="","",INDEX(所属情報!$E:$E,MATCH($A2926,所属情報!$A:$A,0))),"")</f>
        <v/>
      </c>
      <c r="P2926" s="2" t="str">
        <f t="shared" si="135"/>
        <v/>
      </c>
      <c r="Q2926" s="2" t="str">
        <f t="shared" si="136"/>
        <v/>
      </c>
      <c r="R2926" s="2" t="str">
        <f t="shared" si="137"/>
        <v/>
      </c>
      <c r="S2926" s="2" t="str">
        <f>IFERROR(IF($F2926="","",INDEX(リスト!$C:$C,MATCH($F2926,リスト!$B:$B,0))),"")</f>
        <v/>
      </c>
      <c r="T2926" s="2" t="str">
        <f>IFERROR(IF($K2926="","",INDEX(リスト!$F:$F,MATCH($K2926,リスト!$E:$E,0))),"")</f>
        <v/>
      </c>
      <c r="U2926" s="2" t="str">
        <f>IF($B2926="","",RIGHT($G2926*1000+200+COUNTIF($G$2:$G2926,$G2926),9))</f>
        <v/>
      </c>
      <c r="V2926" s="2" t="str">
        <f>IF(OR($B2926="",設定!$I$15="",設定!$I$15="独立"),"",IF($M2926="","　－　",IF($L2926="",IF(設定!$I$15="所・名","　－　・"&amp;$M2926,IF(設定!$I$15="所/名","　－　 / "&amp;$M2926,IF(設定!$I$15="(所)名","(　－　) "&amp;$M2926,IF(設定!$I$15="名・所",$M2926&amp;"・　－　",IF(設定!$I$15="名/所",$M2926&amp;" / 　－　",IF(設定!$I$15="名(所)",$M2926&amp;"(　－　)")))))),IF(設定!$I$15="所・名",INDEX(リスト!$S$2:$S$48,MATCH($L2926,リスト!$R$2:$R$48,0))&amp;"・"&amp;$M2926,IF(設定!$I$15="所/名",INDEX(リスト!$S$2:$S$48,MATCH($L2926,リスト!$R$2:$R$48,0))&amp;" / "&amp;$M2926,IF(設定!$I$15="(所)名","("&amp;INDEX(リスト!$S$2:$S$48,MATCH($L2926,リスト!$R$2:$R$48,0))&amp;") "&amp;$M2926,IF(設定!$I$15="名・所",$M2926&amp;"・"&amp;INDEX(リスト!$S$2:$S$48,MATCH($L2926,リスト!$R$2:$R$48,0)),IF(設定!$I$15="名/所",$M2926&amp;" / "&amp;INDEX(リスト!$S$2:$S$48,MATCH($L2926,リスト!$R$2:$R$48,0)),IF(設定!$I$15="名(所)",$M2926&amp;" ("&amp;INDEX(リスト!$S$2:$S$48,MATCH($L2926,リスト!$R$2:$R$48,0))&amp;")")))))))))</f>
        <v/>
      </c>
    </row>
    <row r="2927" spans="15:22" x14ac:dyDescent="0.4">
      <c r="O2927" s="2" t="str">
        <f>IFERROR(IF($B2927="","",INDEX(所属情報!$E:$E,MATCH($A2927,所属情報!$A:$A,0))),"")</f>
        <v/>
      </c>
      <c r="P2927" s="2" t="str">
        <f t="shared" si="135"/>
        <v/>
      </c>
      <c r="Q2927" s="2" t="str">
        <f t="shared" si="136"/>
        <v/>
      </c>
      <c r="R2927" s="2" t="str">
        <f t="shared" si="137"/>
        <v/>
      </c>
      <c r="S2927" s="2" t="str">
        <f>IFERROR(IF($F2927="","",INDEX(リスト!$C:$C,MATCH($F2927,リスト!$B:$B,0))),"")</f>
        <v/>
      </c>
      <c r="T2927" s="2" t="str">
        <f>IFERROR(IF($K2927="","",INDEX(リスト!$F:$F,MATCH($K2927,リスト!$E:$E,0))),"")</f>
        <v/>
      </c>
      <c r="U2927" s="2" t="str">
        <f>IF($B2927="","",RIGHT($G2927*1000+200+COUNTIF($G$2:$G2927,$G2927),9))</f>
        <v/>
      </c>
      <c r="V2927" s="2" t="str">
        <f>IF(OR($B2927="",設定!$I$15="",設定!$I$15="独立"),"",IF($M2927="","　－　",IF($L2927="",IF(設定!$I$15="所・名","　－　・"&amp;$M2927,IF(設定!$I$15="所/名","　－　 / "&amp;$M2927,IF(設定!$I$15="(所)名","(　－　) "&amp;$M2927,IF(設定!$I$15="名・所",$M2927&amp;"・　－　",IF(設定!$I$15="名/所",$M2927&amp;" / 　－　",IF(設定!$I$15="名(所)",$M2927&amp;"(　－　)")))))),IF(設定!$I$15="所・名",INDEX(リスト!$S$2:$S$48,MATCH($L2927,リスト!$R$2:$R$48,0))&amp;"・"&amp;$M2927,IF(設定!$I$15="所/名",INDEX(リスト!$S$2:$S$48,MATCH($L2927,リスト!$R$2:$R$48,0))&amp;" / "&amp;$M2927,IF(設定!$I$15="(所)名","("&amp;INDEX(リスト!$S$2:$S$48,MATCH($L2927,リスト!$R$2:$R$48,0))&amp;") "&amp;$M2927,IF(設定!$I$15="名・所",$M2927&amp;"・"&amp;INDEX(リスト!$S$2:$S$48,MATCH($L2927,リスト!$R$2:$R$48,0)),IF(設定!$I$15="名/所",$M2927&amp;" / "&amp;INDEX(リスト!$S$2:$S$48,MATCH($L2927,リスト!$R$2:$R$48,0)),IF(設定!$I$15="名(所)",$M2927&amp;" ("&amp;INDEX(リスト!$S$2:$S$48,MATCH($L2927,リスト!$R$2:$R$48,0))&amp;")")))))))))</f>
        <v/>
      </c>
    </row>
    <row r="2928" spans="15:22" x14ac:dyDescent="0.4">
      <c r="O2928" s="2" t="str">
        <f>IFERROR(IF($B2928="","",INDEX(所属情報!$E:$E,MATCH($A2928,所属情報!$A:$A,0))),"")</f>
        <v/>
      </c>
      <c r="P2928" s="2" t="str">
        <f t="shared" si="135"/>
        <v/>
      </c>
      <c r="Q2928" s="2" t="str">
        <f t="shared" si="136"/>
        <v/>
      </c>
      <c r="R2928" s="2" t="str">
        <f t="shared" si="137"/>
        <v/>
      </c>
      <c r="S2928" s="2" t="str">
        <f>IFERROR(IF($F2928="","",INDEX(リスト!$C:$C,MATCH($F2928,リスト!$B:$B,0))),"")</f>
        <v/>
      </c>
      <c r="T2928" s="2" t="str">
        <f>IFERROR(IF($K2928="","",INDEX(リスト!$F:$F,MATCH($K2928,リスト!$E:$E,0))),"")</f>
        <v/>
      </c>
      <c r="U2928" s="2" t="str">
        <f>IF($B2928="","",RIGHT($G2928*1000+200+COUNTIF($G$2:$G2928,$G2928),9))</f>
        <v/>
      </c>
      <c r="V2928" s="2" t="str">
        <f>IF(OR($B2928="",設定!$I$15="",設定!$I$15="独立"),"",IF($M2928="","　－　",IF($L2928="",IF(設定!$I$15="所・名","　－　・"&amp;$M2928,IF(設定!$I$15="所/名","　－　 / "&amp;$M2928,IF(設定!$I$15="(所)名","(　－　) "&amp;$M2928,IF(設定!$I$15="名・所",$M2928&amp;"・　－　",IF(設定!$I$15="名/所",$M2928&amp;" / 　－　",IF(設定!$I$15="名(所)",$M2928&amp;"(　－　)")))))),IF(設定!$I$15="所・名",INDEX(リスト!$S$2:$S$48,MATCH($L2928,リスト!$R$2:$R$48,0))&amp;"・"&amp;$M2928,IF(設定!$I$15="所/名",INDEX(リスト!$S$2:$S$48,MATCH($L2928,リスト!$R$2:$R$48,0))&amp;" / "&amp;$M2928,IF(設定!$I$15="(所)名","("&amp;INDEX(リスト!$S$2:$S$48,MATCH($L2928,リスト!$R$2:$R$48,0))&amp;") "&amp;$M2928,IF(設定!$I$15="名・所",$M2928&amp;"・"&amp;INDEX(リスト!$S$2:$S$48,MATCH($L2928,リスト!$R$2:$R$48,0)),IF(設定!$I$15="名/所",$M2928&amp;" / "&amp;INDEX(リスト!$S$2:$S$48,MATCH($L2928,リスト!$R$2:$R$48,0)),IF(設定!$I$15="名(所)",$M2928&amp;" ("&amp;INDEX(リスト!$S$2:$S$48,MATCH($L2928,リスト!$R$2:$R$48,0))&amp;")")))))))))</f>
        <v/>
      </c>
    </row>
    <row r="2929" spans="15:22" x14ac:dyDescent="0.4">
      <c r="O2929" s="2" t="str">
        <f>IFERROR(IF($B2929="","",INDEX(所属情報!$E:$E,MATCH($A2929,所属情報!$A:$A,0))),"")</f>
        <v/>
      </c>
      <c r="P2929" s="2" t="str">
        <f t="shared" si="135"/>
        <v/>
      </c>
      <c r="Q2929" s="2" t="str">
        <f t="shared" si="136"/>
        <v/>
      </c>
      <c r="R2929" s="2" t="str">
        <f t="shared" si="137"/>
        <v/>
      </c>
      <c r="S2929" s="2" t="str">
        <f>IFERROR(IF($F2929="","",INDEX(リスト!$C:$C,MATCH($F2929,リスト!$B:$B,0))),"")</f>
        <v/>
      </c>
      <c r="T2929" s="2" t="str">
        <f>IFERROR(IF($K2929="","",INDEX(リスト!$F:$F,MATCH($K2929,リスト!$E:$E,0))),"")</f>
        <v/>
      </c>
      <c r="U2929" s="2" t="str">
        <f>IF($B2929="","",RIGHT($G2929*1000+200+COUNTIF($G$2:$G2929,$G2929),9))</f>
        <v/>
      </c>
      <c r="V2929" s="2" t="str">
        <f>IF(OR($B2929="",設定!$I$15="",設定!$I$15="独立"),"",IF($M2929="","　－　",IF($L2929="",IF(設定!$I$15="所・名","　－　・"&amp;$M2929,IF(設定!$I$15="所/名","　－　 / "&amp;$M2929,IF(設定!$I$15="(所)名","(　－　) "&amp;$M2929,IF(設定!$I$15="名・所",$M2929&amp;"・　－　",IF(設定!$I$15="名/所",$M2929&amp;" / 　－　",IF(設定!$I$15="名(所)",$M2929&amp;"(　－　)")))))),IF(設定!$I$15="所・名",INDEX(リスト!$S$2:$S$48,MATCH($L2929,リスト!$R$2:$R$48,0))&amp;"・"&amp;$M2929,IF(設定!$I$15="所/名",INDEX(リスト!$S$2:$S$48,MATCH($L2929,リスト!$R$2:$R$48,0))&amp;" / "&amp;$M2929,IF(設定!$I$15="(所)名","("&amp;INDEX(リスト!$S$2:$S$48,MATCH($L2929,リスト!$R$2:$R$48,0))&amp;") "&amp;$M2929,IF(設定!$I$15="名・所",$M2929&amp;"・"&amp;INDEX(リスト!$S$2:$S$48,MATCH($L2929,リスト!$R$2:$R$48,0)),IF(設定!$I$15="名/所",$M2929&amp;" / "&amp;INDEX(リスト!$S$2:$S$48,MATCH($L2929,リスト!$R$2:$R$48,0)),IF(設定!$I$15="名(所)",$M2929&amp;" ("&amp;INDEX(リスト!$S$2:$S$48,MATCH($L2929,リスト!$R$2:$R$48,0))&amp;")")))))))))</f>
        <v/>
      </c>
    </row>
    <row r="2930" spans="15:22" x14ac:dyDescent="0.4">
      <c r="O2930" s="2" t="str">
        <f>IFERROR(IF($B2930="","",INDEX(所属情報!$E:$E,MATCH($A2930,所属情報!$A:$A,0))),"")</f>
        <v/>
      </c>
      <c r="P2930" s="2" t="str">
        <f t="shared" si="135"/>
        <v/>
      </c>
      <c r="Q2930" s="2" t="str">
        <f t="shared" si="136"/>
        <v/>
      </c>
      <c r="R2930" s="2" t="str">
        <f t="shared" si="137"/>
        <v/>
      </c>
      <c r="S2930" s="2" t="str">
        <f>IFERROR(IF($F2930="","",INDEX(リスト!$C:$C,MATCH($F2930,リスト!$B:$B,0))),"")</f>
        <v/>
      </c>
      <c r="T2930" s="2" t="str">
        <f>IFERROR(IF($K2930="","",INDEX(リスト!$F:$F,MATCH($K2930,リスト!$E:$E,0))),"")</f>
        <v/>
      </c>
      <c r="U2930" s="2" t="str">
        <f>IF($B2930="","",RIGHT($G2930*1000+200+COUNTIF($G$2:$G2930,$G2930),9))</f>
        <v/>
      </c>
      <c r="V2930" s="2" t="str">
        <f>IF(OR($B2930="",設定!$I$15="",設定!$I$15="独立"),"",IF($M2930="","　－　",IF($L2930="",IF(設定!$I$15="所・名","　－　・"&amp;$M2930,IF(設定!$I$15="所/名","　－　 / "&amp;$M2930,IF(設定!$I$15="(所)名","(　－　) "&amp;$M2930,IF(設定!$I$15="名・所",$M2930&amp;"・　－　",IF(設定!$I$15="名/所",$M2930&amp;" / 　－　",IF(設定!$I$15="名(所)",$M2930&amp;"(　－　)")))))),IF(設定!$I$15="所・名",INDEX(リスト!$S$2:$S$48,MATCH($L2930,リスト!$R$2:$R$48,0))&amp;"・"&amp;$M2930,IF(設定!$I$15="所/名",INDEX(リスト!$S$2:$S$48,MATCH($L2930,リスト!$R$2:$R$48,0))&amp;" / "&amp;$M2930,IF(設定!$I$15="(所)名","("&amp;INDEX(リスト!$S$2:$S$48,MATCH($L2930,リスト!$R$2:$R$48,0))&amp;") "&amp;$M2930,IF(設定!$I$15="名・所",$M2930&amp;"・"&amp;INDEX(リスト!$S$2:$S$48,MATCH($L2930,リスト!$R$2:$R$48,0)),IF(設定!$I$15="名/所",$M2930&amp;" / "&amp;INDEX(リスト!$S$2:$S$48,MATCH($L2930,リスト!$R$2:$R$48,0)),IF(設定!$I$15="名(所)",$M2930&amp;" ("&amp;INDEX(リスト!$S$2:$S$48,MATCH($L2930,リスト!$R$2:$R$48,0))&amp;")")))))))))</f>
        <v/>
      </c>
    </row>
    <row r="2931" spans="15:22" x14ac:dyDescent="0.4">
      <c r="O2931" s="2" t="str">
        <f>IFERROR(IF($B2931="","",INDEX(所属情報!$E:$E,MATCH($A2931,所属情報!$A:$A,0))),"")</f>
        <v/>
      </c>
      <c r="P2931" s="2" t="str">
        <f t="shared" si="135"/>
        <v/>
      </c>
      <c r="Q2931" s="2" t="str">
        <f t="shared" si="136"/>
        <v/>
      </c>
      <c r="R2931" s="2" t="str">
        <f t="shared" si="137"/>
        <v/>
      </c>
      <c r="S2931" s="2" t="str">
        <f>IFERROR(IF($F2931="","",INDEX(リスト!$C:$C,MATCH($F2931,リスト!$B:$B,0))),"")</f>
        <v/>
      </c>
      <c r="T2931" s="2" t="str">
        <f>IFERROR(IF($K2931="","",INDEX(リスト!$F:$F,MATCH($K2931,リスト!$E:$E,0))),"")</f>
        <v/>
      </c>
      <c r="U2931" s="2" t="str">
        <f>IF($B2931="","",RIGHT($G2931*1000+200+COUNTIF($G$2:$G2931,$G2931),9))</f>
        <v/>
      </c>
      <c r="V2931" s="2" t="str">
        <f>IF(OR($B2931="",設定!$I$15="",設定!$I$15="独立"),"",IF($M2931="","　－　",IF($L2931="",IF(設定!$I$15="所・名","　－　・"&amp;$M2931,IF(設定!$I$15="所/名","　－　 / "&amp;$M2931,IF(設定!$I$15="(所)名","(　－　) "&amp;$M2931,IF(設定!$I$15="名・所",$M2931&amp;"・　－　",IF(設定!$I$15="名/所",$M2931&amp;" / 　－　",IF(設定!$I$15="名(所)",$M2931&amp;"(　－　)")))))),IF(設定!$I$15="所・名",INDEX(リスト!$S$2:$S$48,MATCH($L2931,リスト!$R$2:$R$48,0))&amp;"・"&amp;$M2931,IF(設定!$I$15="所/名",INDEX(リスト!$S$2:$S$48,MATCH($L2931,リスト!$R$2:$R$48,0))&amp;" / "&amp;$M2931,IF(設定!$I$15="(所)名","("&amp;INDEX(リスト!$S$2:$S$48,MATCH($L2931,リスト!$R$2:$R$48,0))&amp;") "&amp;$M2931,IF(設定!$I$15="名・所",$M2931&amp;"・"&amp;INDEX(リスト!$S$2:$S$48,MATCH($L2931,リスト!$R$2:$R$48,0)),IF(設定!$I$15="名/所",$M2931&amp;" / "&amp;INDEX(リスト!$S$2:$S$48,MATCH($L2931,リスト!$R$2:$R$48,0)),IF(設定!$I$15="名(所)",$M2931&amp;" ("&amp;INDEX(リスト!$S$2:$S$48,MATCH($L2931,リスト!$R$2:$R$48,0))&amp;")")))))))))</f>
        <v/>
      </c>
    </row>
    <row r="2932" spans="15:22" x14ac:dyDescent="0.4">
      <c r="O2932" s="2" t="str">
        <f>IFERROR(IF($B2932="","",INDEX(所属情報!$E:$E,MATCH($A2932,所属情報!$A:$A,0))),"")</f>
        <v/>
      </c>
      <c r="P2932" s="2" t="str">
        <f t="shared" si="135"/>
        <v/>
      </c>
      <c r="Q2932" s="2" t="str">
        <f t="shared" si="136"/>
        <v/>
      </c>
      <c r="R2932" s="2" t="str">
        <f t="shared" si="137"/>
        <v/>
      </c>
      <c r="S2932" s="2" t="str">
        <f>IFERROR(IF($F2932="","",INDEX(リスト!$C:$C,MATCH($F2932,リスト!$B:$B,0))),"")</f>
        <v/>
      </c>
      <c r="T2932" s="2" t="str">
        <f>IFERROR(IF($K2932="","",INDEX(リスト!$F:$F,MATCH($K2932,リスト!$E:$E,0))),"")</f>
        <v/>
      </c>
      <c r="U2932" s="2" t="str">
        <f>IF($B2932="","",RIGHT($G2932*1000+200+COUNTIF($G$2:$G2932,$G2932),9))</f>
        <v/>
      </c>
      <c r="V2932" s="2" t="str">
        <f>IF(OR($B2932="",設定!$I$15="",設定!$I$15="独立"),"",IF($M2932="","　－　",IF($L2932="",IF(設定!$I$15="所・名","　－　・"&amp;$M2932,IF(設定!$I$15="所/名","　－　 / "&amp;$M2932,IF(設定!$I$15="(所)名","(　－　) "&amp;$M2932,IF(設定!$I$15="名・所",$M2932&amp;"・　－　",IF(設定!$I$15="名/所",$M2932&amp;" / 　－　",IF(設定!$I$15="名(所)",$M2932&amp;"(　－　)")))))),IF(設定!$I$15="所・名",INDEX(リスト!$S$2:$S$48,MATCH($L2932,リスト!$R$2:$R$48,0))&amp;"・"&amp;$M2932,IF(設定!$I$15="所/名",INDEX(リスト!$S$2:$S$48,MATCH($L2932,リスト!$R$2:$R$48,0))&amp;" / "&amp;$M2932,IF(設定!$I$15="(所)名","("&amp;INDEX(リスト!$S$2:$S$48,MATCH($L2932,リスト!$R$2:$R$48,0))&amp;") "&amp;$M2932,IF(設定!$I$15="名・所",$M2932&amp;"・"&amp;INDEX(リスト!$S$2:$S$48,MATCH($L2932,リスト!$R$2:$R$48,0)),IF(設定!$I$15="名/所",$M2932&amp;" / "&amp;INDEX(リスト!$S$2:$S$48,MATCH($L2932,リスト!$R$2:$R$48,0)),IF(設定!$I$15="名(所)",$M2932&amp;" ("&amp;INDEX(リスト!$S$2:$S$48,MATCH($L2932,リスト!$R$2:$R$48,0))&amp;")")))))))))</f>
        <v/>
      </c>
    </row>
    <row r="2933" spans="15:22" x14ac:dyDescent="0.4">
      <c r="O2933" s="2" t="str">
        <f>IFERROR(IF($B2933="","",INDEX(所属情報!$E:$E,MATCH($A2933,所属情報!$A:$A,0))),"")</f>
        <v/>
      </c>
      <c r="P2933" s="2" t="str">
        <f t="shared" si="135"/>
        <v/>
      </c>
      <c r="Q2933" s="2" t="str">
        <f t="shared" si="136"/>
        <v/>
      </c>
      <c r="R2933" s="2" t="str">
        <f t="shared" si="137"/>
        <v/>
      </c>
      <c r="S2933" s="2" t="str">
        <f>IFERROR(IF($F2933="","",INDEX(リスト!$C:$C,MATCH($F2933,リスト!$B:$B,0))),"")</f>
        <v/>
      </c>
      <c r="T2933" s="2" t="str">
        <f>IFERROR(IF($K2933="","",INDEX(リスト!$F:$F,MATCH($K2933,リスト!$E:$E,0))),"")</f>
        <v/>
      </c>
      <c r="U2933" s="2" t="str">
        <f>IF($B2933="","",RIGHT($G2933*1000+200+COUNTIF($G$2:$G2933,$G2933),9))</f>
        <v/>
      </c>
      <c r="V2933" s="2" t="str">
        <f>IF(OR($B2933="",設定!$I$15="",設定!$I$15="独立"),"",IF($M2933="","　－　",IF($L2933="",IF(設定!$I$15="所・名","　－　・"&amp;$M2933,IF(設定!$I$15="所/名","　－　 / "&amp;$M2933,IF(設定!$I$15="(所)名","(　－　) "&amp;$M2933,IF(設定!$I$15="名・所",$M2933&amp;"・　－　",IF(設定!$I$15="名/所",$M2933&amp;" / 　－　",IF(設定!$I$15="名(所)",$M2933&amp;"(　－　)")))))),IF(設定!$I$15="所・名",INDEX(リスト!$S$2:$S$48,MATCH($L2933,リスト!$R$2:$R$48,0))&amp;"・"&amp;$M2933,IF(設定!$I$15="所/名",INDEX(リスト!$S$2:$S$48,MATCH($L2933,リスト!$R$2:$R$48,0))&amp;" / "&amp;$M2933,IF(設定!$I$15="(所)名","("&amp;INDEX(リスト!$S$2:$S$48,MATCH($L2933,リスト!$R$2:$R$48,0))&amp;") "&amp;$M2933,IF(設定!$I$15="名・所",$M2933&amp;"・"&amp;INDEX(リスト!$S$2:$S$48,MATCH($L2933,リスト!$R$2:$R$48,0)),IF(設定!$I$15="名/所",$M2933&amp;" / "&amp;INDEX(リスト!$S$2:$S$48,MATCH($L2933,リスト!$R$2:$R$48,0)),IF(設定!$I$15="名(所)",$M2933&amp;" ("&amp;INDEX(リスト!$S$2:$S$48,MATCH($L2933,リスト!$R$2:$R$48,0))&amp;")")))))))))</f>
        <v/>
      </c>
    </row>
    <row r="2934" spans="15:22" x14ac:dyDescent="0.4">
      <c r="O2934" s="2" t="str">
        <f>IFERROR(IF($B2934="","",INDEX(所属情報!$E:$E,MATCH($A2934,所属情報!$A:$A,0))),"")</f>
        <v/>
      </c>
      <c r="P2934" s="2" t="str">
        <f t="shared" si="135"/>
        <v/>
      </c>
      <c r="Q2934" s="2" t="str">
        <f t="shared" si="136"/>
        <v/>
      </c>
      <c r="R2934" s="2" t="str">
        <f t="shared" si="137"/>
        <v/>
      </c>
      <c r="S2934" s="2" t="str">
        <f>IFERROR(IF($F2934="","",INDEX(リスト!$C:$C,MATCH($F2934,リスト!$B:$B,0))),"")</f>
        <v/>
      </c>
      <c r="T2934" s="2" t="str">
        <f>IFERROR(IF($K2934="","",INDEX(リスト!$F:$F,MATCH($K2934,リスト!$E:$E,0))),"")</f>
        <v/>
      </c>
      <c r="U2934" s="2" t="str">
        <f>IF($B2934="","",RIGHT($G2934*1000+200+COUNTIF($G$2:$G2934,$G2934),9))</f>
        <v/>
      </c>
      <c r="V2934" s="2" t="str">
        <f>IF(OR($B2934="",設定!$I$15="",設定!$I$15="独立"),"",IF($M2934="","　－　",IF($L2934="",IF(設定!$I$15="所・名","　－　・"&amp;$M2934,IF(設定!$I$15="所/名","　－　 / "&amp;$M2934,IF(設定!$I$15="(所)名","(　－　) "&amp;$M2934,IF(設定!$I$15="名・所",$M2934&amp;"・　－　",IF(設定!$I$15="名/所",$M2934&amp;" / 　－　",IF(設定!$I$15="名(所)",$M2934&amp;"(　－　)")))))),IF(設定!$I$15="所・名",INDEX(リスト!$S$2:$S$48,MATCH($L2934,リスト!$R$2:$R$48,0))&amp;"・"&amp;$M2934,IF(設定!$I$15="所/名",INDEX(リスト!$S$2:$S$48,MATCH($L2934,リスト!$R$2:$R$48,0))&amp;" / "&amp;$M2934,IF(設定!$I$15="(所)名","("&amp;INDEX(リスト!$S$2:$S$48,MATCH($L2934,リスト!$R$2:$R$48,0))&amp;") "&amp;$M2934,IF(設定!$I$15="名・所",$M2934&amp;"・"&amp;INDEX(リスト!$S$2:$S$48,MATCH($L2934,リスト!$R$2:$R$48,0)),IF(設定!$I$15="名/所",$M2934&amp;" / "&amp;INDEX(リスト!$S$2:$S$48,MATCH($L2934,リスト!$R$2:$R$48,0)),IF(設定!$I$15="名(所)",$M2934&amp;" ("&amp;INDEX(リスト!$S$2:$S$48,MATCH($L2934,リスト!$R$2:$R$48,0))&amp;")")))))))))</f>
        <v/>
      </c>
    </row>
    <row r="2935" spans="15:22" x14ac:dyDescent="0.4">
      <c r="O2935" s="2" t="str">
        <f>IFERROR(IF($B2935="","",INDEX(所属情報!$E:$E,MATCH($A2935,所属情報!$A:$A,0))),"")</f>
        <v/>
      </c>
      <c r="P2935" s="2" t="str">
        <f t="shared" si="135"/>
        <v/>
      </c>
      <c r="Q2935" s="2" t="str">
        <f t="shared" si="136"/>
        <v/>
      </c>
      <c r="R2935" s="2" t="str">
        <f t="shared" si="137"/>
        <v/>
      </c>
      <c r="S2935" s="2" t="str">
        <f>IFERROR(IF($F2935="","",INDEX(リスト!$C:$C,MATCH($F2935,リスト!$B:$B,0))),"")</f>
        <v/>
      </c>
      <c r="T2935" s="2" t="str">
        <f>IFERROR(IF($K2935="","",INDEX(リスト!$F:$F,MATCH($K2935,リスト!$E:$E,0))),"")</f>
        <v/>
      </c>
      <c r="U2935" s="2" t="str">
        <f>IF($B2935="","",RIGHT($G2935*1000+200+COUNTIF($G$2:$G2935,$G2935),9))</f>
        <v/>
      </c>
      <c r="V2935" s="2" t="str">
        <f>IF(OR($B2935="",設定!$I$15="",設定!$I$15="独立"),"",IF($M2935="","　－　",IF($L2935="",IF(設定!$I$15="所・名","　－　・"&amp;$M2935,IF(設定!$I$15="所/名","　－　 / "&amp;$M2935,IF(設定!$I$15="(所)名","(　－　) "&amp;$M2935,IF(設定!$I$15="名・所",$M2935&amp;"・　－　",IF(設定!$I$15="名/所",$M2935&amp;" / 　－　",IF(設定!$I$15="名(所)",$M2935&amp;"(　－　)")))))),IF(設定!$I$15="所・名",INDEX(リスト!$S$2:$S$48,MATCH($L2935,リスト!$R$2:$R$48,0))&amp;"・"&amp;$M2935,IF(設定!$I$15="所/名",INDEX(リスト!$S$2:$S$48,MATCH($L2935,リスト!$R$2:$R$48,0))&amp;" / "&amp;$M2935,IF(設定!$I$15="(所)名","("&amp;INDEX(リスト!$S$2:$S$48,MATCH($L2935,リスト!$R$2:$R$48,0))&amp;") "&amp;$M2935,IF(設定!$I$15="名・所",$M2935&amp;"・"&amp;INDEX(リスト!$S$2:$S$48,MATCH($L2935,リスト!$R$2:$R$48,0)),IF(設定!$I$15="名/所",$M2935&amp;" / "&amp;INDEX(リスト!$S$2:$S$48,MATCH($L2935,リスト!$R$2:$R$48,0)),IF(設定!$I$15="名(所)",$M2935&amp;" ("&amp;INDEX(リスト!$S$2:$S$48,MATCH($L2935,リスト!$R$2:$R$48,0))&amp;")")))))))))</f>
        <v/>
      </c>
    </row>
    <row r="2936" spans="15:22" x14ac:dyDescent="0.4">
      <c r="O2936" s="2" t="str">
        <f>IFERROR(IF($B2936="","",INDEX(所属情報!$E:$E,MATCH($A2936,所属情報!$A:$A,0))),"")</f>
        <v/>
      </c>
      <c r="P2936" s="2" t="str">
        <f t="shared" si="135"/>
        <v/>
      </c>
      <c r="Q2936" s="2" t="str">
        <f t="shared" si="136"/>
        <v/>
      </c>
      <c r="R2936" s="2" t="str">
        <f t="shared" si="137"/>
        <v/>
      </c>
      <c r="S2936" s="2" t="str">
        <f>IFERROR(IF($F2936="","",INDEX(リスト!$C:$C,MATCH($F2936,リスト!$B:$B,0))),"")</f>
        <v/>
      </c>
      <c r="T2936" s="2" t="str">
        <f>IFERROR(IF($K2936="","",INDEX(リスト!$F:$F,MATCH($K2936,リスト!$E:$E,0))),"")</f>
        <v/>
      </c>
      <c r="U2936" s="2" t="str">
        <f>IF($B2936="","",RIGHT($G2936*1000+200+COUNTIF($G$2:$G2936,$G2936),9))</f>
        <v/>
      </c>
      <c r="V2936" s="2" t="str">
        <f>IF(OR($B2936="",設定!$I$15="",設定!$I$15="独立"),"",IF($M2936="","　－　",IF($L2936="",IF(設定!$I$15="所・名","　－　・"&amp;$M2936,IF(設定!$I$15="所/名","　－　 / "&amp;$M2936,IF(設定!$I$15="(所)名","(　－　) "&amp;$M2936,IF(設定!$I$15="名・所",$M2936&amp;"・　－　",IF(設定!$I$15="名/所",$M2936&amp;" / 　－　",IF(設定!$I$15="名(所)",$M2936&amp;"(　－　)")))))),IF(設定!$I$15="所・名",INDEX(リスト!$S$2:$S$48,MATCH($L2936,リスト!$R$2:$R$48,0))&amp;"・"&amp;$M2936,IF(設定!$I$15="所/名",INDEX(リスト!$S$2:$S$48,MATCH($L2936,リスト!$R$2:$R$48,0))&amp;" / "&amp;$M2936,IF(設定!$I$15="(所)名","("&amp;INDEX(リスト!$S$2:$S$48,MATCH($L2936,リスト!$R$2:$R$48,0))&amp;") "&amp;$M2936,IF(設定!$I$15="名・所",$M2936&amp;"・"&amp;INDEX(リスト!$S$2:$S$48,MATCH($L2936,リスト!$R$2:$R$48,0)),IF(設定!$I$15="名/所",$M2936&amp;" / "&amp;INDEX(リスト!$S$2:$S$48,MATCH($L2936,リスト!$R$2:$R$48,0)),IF(設定!$I$15="名(所)",$M2936&amp;" ("&amp;INDEX(リスト!$S$2:$S$48,MATCH($L2936,リスト!$R$2:$R$48,0))&amp;")")))))))))</f>
        <v/>
      </c>
    </row>
    <row r="2937" spans="15:22" x14ac:dyDescent="0.4">
      <c r="O2937" s="2" t="str">
        <f>IFERROR(IF($B2937="","",INDEX(所属情報!$E:$E,MATCH($A2937,所属情報!$A:$A,0))),"")</f>
        <v/>
      </c>
      <c r="P2937" s="2" t="str">
        <f t="shared" si="135"/>
        <v/>
      </c>
      <c r="Q2937" s="2" t="str">
        <f t="shared" si="136"/>
        <v/>
      </c>
      <c r="R2937" s="2" t="str">
        <f t="shared" si="137"/>
        <v/>
      </c>
      <c r="S2937" s="2" t="str">
        <f>IFERROR(IF($F2937="","",INDEX(リスト!$C:$C,MATCH($F2937,リスト!$B:$B,0))),"")</f>
        <v/>
      </c>
      <c r="T2937" s="2" t="str">
        <f>IFERROR(IF($K2937="","",INDEX(リスト!$F:$F,MATCH($K2937,リスト!$E:$E,0))),"")</f>
        <v/>
      </c>
      <c r="U2937" s="2" t="str">
        <f>IF($B2937="","",RIGHT($G2937*1000+200+COUNTIF($G$2:$G2937,$G2937),9))</f>
        <v/>
      </c>
      <c r="V2937" s="2" t="str">
        <f>IF(OR($B2937="",設定!$I$15="",設定!$I$15="独立"),"",IF($M2937="","　－　",IF($L2937="",IF(設定!$I$15="所・名","　－　・"&amp;$M2937,IF(設定!$I$15="所/名","　－　 / "&amp;$M2937,IF(設定!$I$15="(所)名","(　－　) "&amp;$M2937,IF(設定!$I$15="名・所",$M2937&amp;"・　－　",IF(設定!$I$15="名/所",$M2937&amp;" / 　－　",IF(設定!$I$15="名(所)",$M2937&amp;"(　－　)")))))),IF(設定!$I$15="所・名",INDEX(リスト!$S$2:$S$48,MATCH($L2937,リスト!$R$2:$R$48,0))&amp;"・"&amp;$M2937,IF(設定!$I$15="所/名",INDEX(リスト!$S$2:$S$48,MATCH($L2937,リスト!$R$2:$R$48,0))&amp;" / "&amp;$M2937,IF(設定!$I$15="(所)名","("&amp;INDEX(リスト!$S$2:$S$48,MATCH($L2937,リスト!$R$2:$R$48,0))&amp;") "&amp;$M2937,IF(設定!$I$15="名・所",$M2937&amp;"・"&amp;INDEX(リスト!$S$2:$S$48,MATCH($L2937,リスト!$R$2:$R$48,0)),IF(設定!$I$15="名/所",$M2937&amp;" / "&amp;INDEX(リスト!$S$2:$S$48,MATCH($L2937,リスト!$R$2:$R$48,0)),IF(設定!$I$15="名(所)",$M2937&amp;" ("&amp;INDEX(リスト!$S$2:$S$48,MATCH($L2937,リスト!$R$2:$R$48,0))&amp;")")))))))))</f>
        <v/>
      </c>
    </row>
    <row r="2938" spans="15:22" x14ac:dyDescent="0.4">
      <c r="O2938" s="2" t="str">
        <f>IFERROR(IF($B2938="","",INDEX(所属情報!$E:$E,MATCH($A2938,所属情報!$A:$A,0))),"")</f>
        <v/>
      </c>
      <c r="P2938" s="2" t="str">
        <f t="shared" si="135"/>
        <v/>
      </c>
      <c r="Q2938" s="2" t="str">
        <f t="shared" si="136"/>
        <v/>
      </c>
      <c r="R2938" s="2" t="str">
        <f t="shared" si="137"/>
        <v/>
      </c>
      <c r="S2938" s="2" t="str">
        <f>IFERROR(IF($F2938="","",INDEX(リスト!$C:$C,MATCH($F2938,リスト!$B:$B,0))),"")</f>
        <v/>
      </c>
      <c r="T2938" s="2" t="str">
        <f>IFERROR(IF($K2938="","",INDEX(リスト!$F:$F,MATCH($K2938,リスト!$E:$E,0))),"")</f>
        <v/>
      </c>
      <c r="U2938" s="2" t="str">
        <f>IF($B2938="","",RIGHT($G2938*1000+200+COUNTIF($G$2:$G2938,$G2938),9))</f>
        <v/>
      </c>
      <c r="V2938" s="2" t="str">
        <f>IF(OR($B2938="",設定!$I$15="",設定!$I$15="独立"),"",IF($M2938="","　－　",IF($L2938="",IF(設定!$I$15="所・名","　－　・"&amp;$M2938,IF(設定!$I$15="所/名","　－　 / "&amp;$M2938,IF(設定!$I$15="(所)名","(　－　) "&amp;$M2938,IF(設定!$I$15="名・所",$M2938&amp;"・　－　",IF(設定!$I$15="名/所",$M2938&amp;" / 　－　",IF(設定!$I$15="名(所)",$M2938&amp;"(　－　)")))))),IF(設定!$I$15="所・名",INDEX(リスト!$S$2:$S$48,MATCH($L2938,リスト!$R$2:$R$48,0))&amp;"・"&amp;$M2938,IF(設定!$I$15="所/名",INDEX(リスト!$S$2:$S$48,MATCH($L2938,リスト!$R$2:$R$48,0))&amp;" / "&amp;$M2938,IF(設定!$I$15="(所)名","("&amp;INDEX(リスト!$S$2:$S$48,MATCH($L2938,リスト!$R$2:$R$48,0))&amp;") "&amp;$M2938,IF(設定!$I$15="名・所",$M2938&amp;"・"&amp;INDEX(リスト!$S$2:$S$48,MATCH($L2938,リスト!$R$2:$R$48,0)),IF(設定!$I$15="名/所",$M2938&amp;" / "&amp;INDEX(リスト!$S$2:$S$48,MATCH($L2938,リスト!$R$2:$R$48,0)),IF(設定!$I$15="名(所)",$M2938&amp;" ("&amp;INDEX(リスト!$S$2:$S$48,MATCH($L2938,リスト!$R$2:$R$48,0))&amp;")")))))))))</f>
        <v/>
      </c>
    </row>
    <row r="2939" spans="15:22" x14ac:dyDescent="0.4">
      <c r="O2939" s="2" t="str">
        <f>IFERROR(IF($B2939="","",INDEX(所属情報!$E:$E,MATCH($A2939,所属情報!$A:$A,0))),"")</f>
        <v/>
      </c>
      <c r="P2939" s="2" t="str">
        <f t="shared" si="135"/>
        <v/>
      </c>
      <c r="Q2939" s="2" t="str">
        <f t="shared" si="136"/>
        <v/>
      </c>
      <c r="R2939" s="2" t="str">
        <f t="shared" si="137"/>
        <v/>
      </c>
      <c r="S2939" s="2" t="str">
        <f>IFERROR(IF($F2939="","",INDEX(リスト!$C:$C,MATCH($F2939,リスト!$B:$B,0))),"")</f>
        <v/>
      </c>
      <c r="T2939" s="2" t="str">
        <f>IFERROR(IF($K2939="","",INDEX(リスト!$F:$F,MATCH($K2939,リスト!$E:$E,0))),"")</f>
        <v/>
      </c>
      <c r="U2939" s="2" t="str">
        <f>IF($B2939="","",RIGHT($G2939*1000+200+COUNTIF($G$2:$G2939,$G2939),9))</f>
        <v/>
      </c>
      <c r="V2939" s="2" t="str">
        <f>IF(OR($B2939="",設定!$I$15="",設定!$I$15="独立"),"",IF($M2939="","　－　",IF($L2939="",IF(設定!$I$15="所・名","　－　・"&amp;$M2939,IF(設定!$I$15="所/名","　－　 / "&amp;$M2939,IF(設定!$I$15="(所)名","(　－　) "&amp;$M2939,IF(設定!$I$15="名・所",$M2939&amp;"・　－　",IF(設定!$I$15="名/所",$M2939&amp;" / 　－　",IF(設定!$I$15="名(所)",$M2939&amp;"(　－　)")))))),IF(設定!$I$15="所・名",INDEX(リスト!$S$2:$S$48,MATCH($L2939,リスト!$R$2:$R$48,0))&amp;"・"&amp;$M2939,IF(設定!$I$15="所/名",INDEX(リスト!$S$2:$S$48,MATCH($L2939,リスト!$R$2:$R$48,0))&amp;" / "&amp;$M2939,IF(設定!$I$15="(所)名","("&amp;INDEX(リスト!$S$2:$S$48,MATCH($L2939,リスト!$R$2:$R$48,0))&amp;") "&amp;$M2939,IF(設定!$I$15="名・所",$M2939&amp;"・"&amp;INDEX(リスト!$S$2:$S$48,MATCH($L2939,リスト!$R$2:$R$48,0)),IF(設定!$I$15="名/所",$M2939&amp;" / "&amp;INDEX(リスト!$S$2:$S$48,MATCH($L2939,リスト!$R$2:$R$48,0)),IF(設定!$I$15="名(所)",$M2939&amp;" ("&amp;INDEX(リスト!$S$2:$S$48,MATCH($L2939,リスト!$R$2:$R$48,0))&amp;")")))))))))</f>
        <v/>
      </c>
    </row>
    <row r="2940" spans="15:22" x14ac:dyDescent="0.4">
      <c r="O2940" s="2" t="str">
        <f>IFERROR(IF($B2940="","",INDEX(所属情報!$E:$E,MATCH($A2940,所属情報!$A:$A,0))),"")</f>
        <v/>
      </c>
      <c r="P2940" s="2" t="str">
        <f t="shared" si="135"/>
        <v/>
      </c>
      <c r="Q2940" s="2" t="str">
        <f t="shared" si="136"/>
        <v/>
      </c>
      <c r="R2940" s="2" t="str">
        <f t="shared" si="137"/>
        <v/>
      </c>
      <c r="S2940" s="2" t="str">
        <f>IFERROR(IF($F2940="","",INDEX(リスト!$C:$C,MATCH($F2940,リスト!$B:$B,0))),"")</f>
        <v/>
      </c>
      <c r="T2940" s="2" t="str">
        <f>IFERROR(IF($K2940="","",INDEX(リスト!$F:$F,MATCH($K2940,リスト!$E:$E,0))),"")</f>
        <v/>
      </c>
      <c r="U2940" s="2" t="str">
        <f>IF($B2940="","",RIGHT($G2940*1000+200+COUNTIF($G$2:$G2940,$G2940),9))</f>
        <v/>
      </c>
      <c r="V2940" s="2" t="str">
        <f>IF(OR($B2940="",設定!$I$15="",設定!$I$15="独立"),"",IF($M2940="","　－　",IF($L2940="",IF(設定!$I$15="所・名","　－　・"&amp;$M2940,IF(設定!$I$15="所/名","　－　 / "&amp;$M2940,IF(設定!$I$15="(所)名","(　－　) "&amp;$M2940,IF(設定!$I$15="名・所",$M2940&amp;"・　－　",IF(設定!$I$15="名/所",$M2940&amp;" / 　－　",IF(設定!$I$15="名(所)",$M2940&amp;"(　－　)")))))),IF(設定!$I$15="所・名",INDEX(リスト!$S$2:$S$48,MATCH($L2940,リスト!$R$2:$R$48,0))&amp;"・"&amp;$M2940,IF(設定!$I$15="所/名",INDEX(リスト!$S$2:$S$48,MATCH($L2940,リスト!$R$2:$R$48,0))&amp;" / "&amp;$M2940,IF(設定!$I$15="(所)名","("&amp;INDEX(リスト!$S$2:$S$48,MATCH($L2940,リスト!$R$2:$R$48,0))&amp;") "&amp;$M2940,IF(設定!$I$15="名・所",$M2940&amp;"・"&amp;INDEX(リスト!$S$2:$S$48,MATCH($L2940,リスト!$R$2:$R$48,0)),IF(設定!$I$15="名/所",$M2940&amp;" / "&amp;INDEX(リスト!$S$2:$S$48,MATCH($L2940,リスト!$R$2:$R$48,0)),IF(設定!$I$15="名(所)",$M2940&amp;" ("&amp;INDEX(リスト!$S$2:$S$48,MATCH($L2940,リスト!$R$2:$R$48,0))&amp;")")))))))))</f>
        <v/>
      </c>
    </row>
    <row r="2941" spans="15:22" x14ac:dyDescent="0.4">
      <c r="O2941" s="2" t="str">
        <f>IFERROR(IF($B2941="","",INDEX(所属情報!$E:$E,MATCH($A2941,所属情報!$A:$A,0))),"")</f>
        <v/>
      </c>
      <c r="P2941" s="2" t="str">
        <f t="shared" si="135"/>
        <v/>
      </c>
      <c r="Q2941" s="2" t="str">
        <f t="shared" si="136"/>
        <v/>
      </c>
      <c r="R2941" s="2" t="str">
        <f t="shared" si="137"/>
        <v/>
      </c>
      <c r="S2941" s="2" t="str">
        <f>IFERROR(IF($F2941="","",INDEX(リスト!$C:$C,MATCH($F2941,リスト!$B:$B,0))),"")</f>
        <v/>
      </c>
      <c r="T2941" s="2" t="str">
        <f>IFERROR(IF($K2941="","",INDEX(リスト!$F:$F,MATCH($K2941,リスト!$E:$E,0))),"")</f>
        <v/>
      </c>
      <c r="U2941" s="2" t="str">
        <f>IF($B2941="","",RIGHT($G2941*1000+200+COUNTIF($G$2:$G2941,$G2941),9))</f>
        <v/>
      </c>
      <c r="V2941" s="2" t="str">
        <f>IF(OR($B2941="",設定!$I$15="",設定!$I$15="独立"),"",IF($M2941="","　－　",IF($L2941="",IF(設定!$I$15="所・名","　－　・"&amp;$M2941,IF(設定!$I$15="所/名","　－　 / "&amp;$M2941,IF(設定!$I$15="(所)名","(　－　) "&amp;$M2941,IF(設定!$I$15="名・所",$M2941&amp;"・　－　",IF(設定!$I$15="名/所",$M2941&amp;" / 　－　",IF(設定!$I$15="名(所)",$M2941&amp;"(　－　)")))))),IF(設定!$I$15="所・名",INDEX(リスト!$S$2:$S$48,MATCH($L2941,リスト!$R$2:$R$48,0))&amp;"・"&amp;$M2941,IF(設定!$I$15="所/名",INDEX(リスト!$S$2:$S$48,MATCH($L2941,リスト!$R$2:$R$48,0))&amp;" / "&amp;$M2941,IF(設定!$I$15="(所)名","("&amp;INDEX(リスト!$S$2:$S$48,MATCH($L2941,リスト!$R$2:$R$48,0))&amp;") "&amp;$M2941,IF(設定!$I$15="名・所",$M2941&amp;"・"&amp;INDEX(リスト!$S$2:$S$48,MATCH($L2941,リスト!$R$2:$R$48,0)),IF(設定!$I$15="名/所",$M2941&amp;" / "&amp;INDEX(リスト!$S$2:$S$48,MATCH($L2941,リスト!$R$2:$R$48,0)),IF(設定!$I$15="名(所)",$M2941&amp;" ("&amp;INDEX(リスト!$S$2:$S$48,MATCH($L2941,リスト!$R$2:$R$48,0))&amp;")")))))))))</f>
        <v/>
      </c>
    </row>
    <row r="2942" spans="15:22" x14ac:dyDescent="0.4">
      <c r="O2942" s="2" t="str">
        <f>IFERROR(IF($B2942="","",INDEX(所属情報!$E:$E,MATCH($A2942,所属情報!$A:$A,0))),"")</f>
        <v/>
      </c>
      <c r="P2942" s="2" t="str">
        <f t="shared" si="135"/>
        <v/>
      </c>
      <c r="Q2942" s="2" t="str">
        <f t="shared" si="136"/>
        <v/>
      </c>
      <c r="R2942" s="2" t="str">
        <f t="shared" si="137"/>
        <v/>
      </c>
      <c r="S2942" s="2" t="str">
        <f>IFERROR(IF($F2942="","",INDEX(リスト!$C:$C,MATCH($F2942,リスト!$B:$B,0))),"")</f>
        <v/>
      </c>
      <c r="T2942" s="2" t="str">
        <f>IFERROR(IF($K2942="","",INDEX(リスト!$F:$F,MATCH($K2942,リスト!$E:$E,0))),"")</f>
        <v/>
      </c>
      <c r="U2942" s="2" t="str">
        <f>IF($B2942="","",RIGHT($G2942*1000+200+COUNTIF($G$2:$G2942,$G2942),9))</f>
        <v/>
      </c>
      <c r="V2942" s="2" t="str">
        <f>IF(OR($B2942="",設定!$I$15="",設定!$I$15="独立"),"",IF($M2942="","　－　",IF($L2942="",IF(設定!$I$15="所・名","　－　・"&amp;$M2942,IF(設定!$I$15="所/名","　－　 / "&amp;$M2942,IF(設定!$I$15="(所)名","(　－　) "&amp;$M2942,IF(設定!$I$15="名・所",$M2942&amp;"・　－　",IF(設定!$I$15="名/所",$M2942&amp;" / 　－　",IF(設定!$I$15="名(所)",$M2942&amp;"(　－　)")))))),IF(設定!$I$15="所・名",INDEX(リスト!$S$2:$S$48,MATCH($L2942,リスト!$R$2:$R$48,0))&amp;"・"&amp;$M2942,IF(設定!$I$15="所/名",INDEX(リスト!$S$2:$S$48,MATCH($L2942,リスト!$R$2:$R$48,0))&amp;" / "&amp;$M2942,IF(設定!$I$15="(所)名","("&amp;INDEX(リスト!$S$2:$S$48,MATCH($L2942,リスト!$R$2:$R$48,0))&amp;") "&amp;$M2942,IF(設定!$I$15="名・所",$M2942&amp;"・"&amp;INDEX(リスト!$S$2:$S$48,MATCH($L2942,リスト!$R$2:$R$48,0)),IF(設定!$I$15="名/所",$M2942&amp;" / "&amp;INDEX(リスト!$S$2:$S$48,MATCH($L2942,リスト!$R$2:$R$48,0)),IF(設定!$I$15="名(所)",$M2942&amp;" ("&amp;INDEX(リスト!$S$2:$S$48,MATCH($L2942,リスト!$R$2:$R$48,0))&amp;")")))))))))</f>
        <v/>
      </c>
    </row>
    <row r="2943" spans="15:22" x14ac:dyDescent="0.4">
      <c r="O2943" s="2" t="str">
        <f>IFERROR(IF($B2943="","",INDEX(所属情報!$E:$E,MATCH($A2943,所属情報!$A:$A,0))),"")</f>
        <v/>
      </c>
      <c r="P2943" s="2" t="str">
        <f t="shared" si="135"/>
        <v/>
      </c>
      <c r="Q2943" s="2" t="str">
        <f t="shared" si="136"/>
        <v/>
      </c>
      <c r="R2943" s="2" t="str">
        <f t="shared" si="137"/>
        <v/>
      </c>
      <c r="S2943" s="2" t="str">
        <f>IFERROR(IF($F2943="","",INDEX(リスト!$C:$C,MATCH($F2943,リスト!$B:$B,0))),"")</f>
        <v/>
      </c>
      <c r="T2943" s="2" t="str">
        <f>IFERROR(IF($K2943="","",INDEX(リスト!$F:$F,MATCH($K2943,リスト!$E:$E,0))),"")</f>
        <v/>
      </c>
      <c r="U2943" s="2" t="str">
        <f>IF($B2943="","",RIGHT($G2943*1000+200+COUNTIF($G$2:$G2943,$G2943),9))</f>
        <v/>
      </c>
      <c r="V2943" s="2" t="str">
        <f>IF(OR($B2943="",設定!$I$15="",設定!$I$15="独立"),"",IF($M2943="","　－　",IF($L2943="",IF(設定!$I$15="所・名","　－　・"&amp;$M2943,IF(設定!$I$15="所/名","　－　 / "&amp;$M2943,IF(設定!$I$15="(所)名","(　－　) "&amp;$M2943,IF(設定!$I$15="名・所",$M2943&amp;"・　－　",IF(設定!$I$15="名/所",$M2943&amp;" / 　－　",IF(設定!$I$15="名(所)",$M2943&amp;"(　－　)")))))),IF(設定!$I$15="所・名",INDEX(リスト!$S$2:$S$48,MATCH($L2943,リスト!$R$2:$R$48,0))&amp;"・"&amp;$M2943,IF(設定!$I$15="所/名",INDEX(リスト!$S$2:$S$48,MATCH($L2943,リスト!$R$2:$R$48,0))&amp;" / "&amp;$M2943,IF(設定!$I$15="(所)名","("&amp;INDEX(リスト!$S$2:$S$48,MATCH($L2943,リスト!$R$2:$R$48,0))&amp;") "&amp;$M2943,IF(設定!$I$15="名・所",$M2943&amp;"・"&amp;INDEX(リスト!$S$2:$S$48,MATCH($L2943,リスト!$R$2:$R$48,0)),IF(設定!$I$15="名/所",$M2943&amp;" / "&amp;INDEX(リスト!$S$2:$S$48,MATCH($L2943,リスト!$R$2:$R$48,0)),IF(設定!$I$15="名(所)",$M2943&amp;" ("&amp;INDEX(リスト!$S$2:$S$48,MATCH($L2943,リスト!$R$2:$R$48,0))&amp;")")))))))))</f>
        <v/>
      </c>
    </row>
    <row r="2944" spans="15:22" x14ac:dyDescent="0.4">
      <c r="O2944" s="2" t="str">
        <f>IFERROR(IF($B2944="","",INDEX(所属情報!$E:$E,MATCH($A2944,所属情報!$A:$A,0))),"")</f>
        <v/>
      </c>
      <c r="P2944" s="2" t="str">
        <f t="shared" si="135"/>
        <v/>
      </c>
      <c r="Q2944" s="2" t="str">
        <f t="shared" si="136"/>
        <v/>
      </c>
      <c r="R2944" s="2" t="str">
        <f t="shared" si="137"/>
        <v/>
      </c>
      <c r="S2944" s="2" t="str">
        <f>IFERROR(IF($F2944="","",INDEX(リスト!$C:$C,MATCH($F2944,リスト!$B:$B,0))),"")</f>
        <v/>
      </c>
      <c r="T2944" s="2" t="str">
        <f>IFERROR(IF($K2944="","",INDEX(リスト!$F:$F,MATCH($K2944,リスト!$E:$E,0))),"")</f>
        <v/>
      </c>
      <c r="U2944" s="2" t="str">
        <f>IF($B2944="","",RIGHT($G2944*1000+200+COUNTIF($G$2:$G2944,$G2944),9))</f>
        <v/>
      </c>
      <c r="V2944" s="2" t="str">
        <f>IF(OR($B2944="",設定!$I$15="",設定!$I$15="独立"),"",IF($M2944="","　－　",IF($L2944="",IF(設定!$I$15="所・名","　－　・"&amp;$M2944,IF(設定!$I$15="所/名","　－　 / "&amp;$M2944,IF(設定!$I$15="(所)名","(　－　) "&amp;$M2944,IF(設定!$I$15="名・所",$M2944&amp;"・　－　",IF(設定!$I$15="名/所",$M2944&amp;" / 　－　",IF(設定!$I$15="名(所)",$M2944&amp;"(　－　)")))))),IF(設定!$I$15="所・名",INDEX(リスト!$S$2:$S$48,MATCH($L2944,リスト!$R$2:$R$48,0))&amp;"・"&amp;$M2944,IF(設定!$I$15="所/名",INDEX(リスト!$S$2:$S$48,MATCH($L2944,リスト!$R$2:$R$48,0))&amp;" / "&amp;$M2944,IF(設定!$I$15="(所)名","("&amp;INDEX(リスト!$S$2:$S$48,MATCH($L2944,リスト!$R$2:$R$48,0))&amp;") "&amp;$M2944,IF(設定!$I$15="名・所",$M2944&amp;"・"&amp;INDEX(リスト!$S$2:$S$48,MATCH($L2944,リスト!$R$2:$R$48,0)),IF(設定!$I$15="名/所",$M2944&amp;" / "&amp;INDEX(リスト!$S$2:$S$48,MATCH($L2944,リスト!$R$2:$R$48,0)),IF(設定!$I$15="名(所)",$M2944&amp;" ("&amp;INDEX(リスト!$S$2:$S$48,MATCH($L2944,リスト!$R$2:$R$48,0))&amp;")")))))))))</f>
        <v/>
      </c>
    </row>
    <row r="2945" spans="15:22" x14ac:dyDescent="0.4">
      <c r="O2945" s="2" t="str">
        <f>IFERROR(IF($B2945="","",INDEX(所属情報!$E:$E,MATCH($A2945,所属情報!$A:$A,0))),"")</f>
        <v/>
      </c>
      <c r="P2945" s="2" t="str">
        <f t="shared" si="135"/>
        <v/>
      </c>
      <c r="Q2945" s="2" t="str">
        <f t="shared" si="136"/>
        <v/>
      </c>
      <c r="R2945" s="2" t="str">
        <f t="shared" si="137"/>
        <v/>
      </c>
      <c r="S2945" s="2" t="str">
        <f>IFERROR(IF($F2945="","",INDEX(リスト!$C:$C,MATCH($F2945,リスト!$B:$B,0))),"")</f>
        <v/>
      </c>
      <c r="T2945" s="2" t="str">
        <f>IFERROR(IF($K2945="","",INDEX(リスト!$F:$F,MATCH($K2945,リスト!$E:$E,0))),"")</f>
        <v/>
      </c>
      <c r="U2945" s="2" t="str">
        <f>IF($B2945="","",RIGHT($G2945*1000+200+COUNTIF($G$2:$G2945,$G2945),9))</f>
        <v/>
      </c>
      <c r="V2945" s="2" t="str">
        <f>IF(OR($B2945="",設定!$I$15="",設定!$I$15="独立"),"",IF($M2945="","　－　",IF($L2945="",IF(設定!$I$15="所・名","　－　・"&amp;$M2945,IF(設定!$I$15="所/名","　－　 / "&amp;$M2945,IF(設定!$I$15="(所)名","(　－　) "&amp;$M2945,IF(設定!$I$15="名・所",$M2945&amp;"・　－　",IF(設定!$I$15="名/所",$M2945&amp;" / 　－　",IF(設定!$I$15="名(所)",$M2945&amp;"(　－　)")))))),IF(設定!$I$15="所・名",INDEX(リスト!$S$2:$S$48,MATCH($L2945,リスト!$R$2:$R$48,0))&amp;"・"&amp;$M2945,IF(設定!$I$15="所/名",INDEX(リスト!$S$2:$S$48,MATCH($L2945,リスト!$R$2:$R$48,0))&amp;" / "&amp;$M2945,IF(設定!$I$15="(所)名","("&amp;INDEX(リスト!$S$2:$S$48,MATCH($L2945,リスト!$R$2:$R$48,0))&amp;") "&amp;$M2945,IF(設定!$I$15="名・所",$M2945&amp;"・"&amp;INDEX(リスト!$S$2:$S$48,MATCH($L2945,リスト!$R$2:$R$48,0)),IF(設定!$I$15="名/所",$M2945&amp;" / "&amp;INDEX(リスト!$S$2:$S$48,MATCH($L2945,リスト!$R$2:$R$48,0)),IF(設定!$I$15="名(所)",$M2945&amp;" ("&amp;INDEX(リスト!$S$2:$S$48,MATCH($L2945,リスト!$R$2:$R$48,0))&amp;")")))))))))</f>
        <v/>
      </c>
    </row>
    <row r="2946" spans="15:22" x14ac:dyDescent="0.4">
      <c r="O2946" s="2" t="str">
        <f>IFERROR(IF($B2946="","",INDEX(所属情報!$E:$E,MATCH($A2946,所属情報!$A:$A,0))),"")</f>
        <v/>
      </c>
      <c r="P2946" s="2" t="str">
        <f t="shared" si="135"/>
        <v/>
      </c>
      <c r="Q2946" s="2" t="str">
        <f t="shared" si="136"/>
        <v/>
      </c>
      <c r="R2946" s="2" t="str">
        <f t="shared" si="137"/>
        <v/>
      </c>
      <c r="S2946" s="2" t="str">
        <f>IFERROR(IF($F2946="","",INDEX(リスト!$C:$C,MATCH($F2946,リスト!$B:$B,0))),"")</f>
        <v/>
      </c>
      <c r="T2946" s="2" t="str">
        <f>IFERROR(IF($K2946="","",INDEX(リスト!$F:$F,MATCH($K2946,リスト!$E:$E,0))),"")</f>
        <v/>
      </c>
      <c r="U2946" s="2" t="str">
        <f>IF($B2946="","",RIGHT($G2946*1000+200+COUNTIF($G$2:$G2946,$G2946),9))</f>
        <v/>
      </c>
      <c r="V2946" s="2" t="str">
        <f>IF(OR($B2946="",設定!$I$15="",設定!$I$15="独立"),"",IF($M2946="","　－　",IF($L2946="",IF(設定!$I$15="所・名","　－　・"&amp;$M2946,IF(設定!$I$15="所/名","　－　 / "&amp;$M2946,IF(設定!$I$15="(所)名","(　－　) "&amp;$M2946,IF(設定!$I$15="名・所",$M2946&amp;"・　－　",IF(設定!$I$15="名/所",$M2946&amp;" / 　－　",IF(設定!$I$15="名(所)",$M2946&amp;"(　－　)")))))),IF(設定!$I$15="所・名",INDEX(リスト!$S$2:$S$48,MATCH($L2946,リスト!$R$2:$R$48,0))&amp;"・"&amp;$M2946,IF(設定!$I$15="所/名",INDEX(リスト!$S$2:$S$48,MATCH($L2946,リスト!$R$2:$R$48,0))&amp;" / "&amp;$M2946,IF(設定!$I$15="(所)名","("&amp;INDEX(リスト!$S$2:$S$48,MATCH($L2946,リスト!$R$2:$R$48,0))&amp;") "&amp;$M2946,IF(設定!$I$15="名・所",$M2946&amp;"・"&amp;INDEX(リスト!$S$2:$S$48,MATCH($L2946,リスト!$R$2:$R$48,0)),IF(設定!$I$15="名/所",$M2946&amp;" / "&amp;INDEX(リスト!$S$2:$S$48,MATCH($L2946,リスト!$R$2:$R$48,0)),IF(設定!$I$15="名(所)",$M2946&amp;" ("&amp;INDEX(リスト!$S$2:$S$48,MATCH($L2946,リスト!$R$2:$R$48,0))&amp;")")))))))))</f>
        <v/>
      </c>
    </row>
    <row r="2947" spans="15:22" x14ac:dyDescent="0.4">
      <c r="O2947" s="2" t="str">
        <f>IFERROR(IF($B2947="","",INDEX(所属情報!$E:$E,MATCH($A2947,所属情報!$A:$A,0))),"")</f>
        <v/>
      </c>
      <c r="P2947" s="2" t="str">
        <f t="shared" ref="P2947:P3001" si="138">IF($C2947="","",IF($E2947="",$C2947,$C2947&amp;" ("&amp;$E2947&amp;")"))</f>
        <v/>
      </c>
      <c r="Q2947" s="2" t="str">
        <f t="shared" ref="Q2947:Q3001" si="139">IF($D2947="","",ASC($D2947))</f>
        <v/>
      </c>
      <c r="R2947" s="2" t="str">
        <f t="shared" ref="R2947:R3001" si="140">IF($I2947="","",UPPER($I2947)&amp;" "&amp;UPPER(LEFT($J2947,1))&amp;LOWER(RIGHT($J2947,LEN($J2947)-1))&amp;" ("&amp;MID($G2947,3,2)&amp;")")</f>
        <v/>
      </c>
      <c r="S2947" s="2" t="str">
        <f>IFERROR(IF($F2947="","",INDEX(リスト!$C:$C,MATCH($F2947,リスト!$B:$B,0))),"")</f>
        <v/>
      </c>
      <c r="T2947" s="2" t="str">
        <f>IFERROR(IF($K2947="","",INDEX(リスト!$F:$F,MATCH($K2947,リスト!$E:$E,0))),"")</f>
        <v/>
      </c>
      <c r="U2947" s="2" t="str">
        <f>IF($B2947="","",RIGHT($G2947*1000+200+COUNTIF($G$2:$G2947,$G2947),9))</f>
        <v/>
      </c>
      <c r="V2947" s="2" t="str">
        <f>IF(OR($B2947="",設定!$I$15="",設定!$I$15="独立"),"",IF($M2947="","　－　",IF($L2947="",IF(設定!$I$15="所・名","　－　・"&amp;$M2947,IF(設定!$I$15="所/名","　－　 / "&amp;$M2947,IF(設定!$I$15="(所)名","(　－　) "&amp;$M2947,IF(設定!$I$15="名・所",$M2947&amp;"・　－　",IF(設定!$I$15="名/所",$M2947&amp;" / 　－　",IF(設定!$I$15="名(所)",$M2947&amp;"(　－　)")))))),IF(設定!$I$15="所・名",INDEX(リスト!$S$2:$S$48,MATCH($L2947,リスト!$R$2:$R$48,0))&amp;"・"&amp;$M2947,IF(設定!$I$15="所/名",INDEX(リスト!$S$2:$S$48,MATCH($L2947,リスト!$R$2:$R$48,0))&amp;" / "&amp;$M2947,IF(設定!$I$15="(所)名","("&amp;INDEX(リスト!$S$2:$S$48,MATCH($L2947,リスト!$R$2:$R$48,0))&amp;") "&amp;$M2947,IF(設定!$I$15="名・所",$M2947&amp;"・"&amp;INDEX(リスト!$S$2:$S$48,MATCH($L2947,リスト!$R$2:$R$48,0)),IF(設定!$I$15="名/所",$M2947&amp;" / "&amp;INDEX(リスト!$S$2:$S$48,MATCH($L2947,リスト!$R$2:$R$48,0)),IF(設定!$I$15="名(所)",$M2947&amp;" ("&amp;INDEX(リスト!$S$2:$S$48,MATCH($L2947,リスト!$R$2:$R$48,0))&amp;")")))))))))</f>
        <v/>
      </c>
    </row>
    <row r="2948" spans="15:22" x14ac:dyDescent="0.4">
      <c r="O2948" s="2" t="str">
        <f>IFERROR(IF($B2948="","",INDEX(所属情報!$E:$E,MATCH($A2948,所属情報!$A:$A,0))),"")</f>
        <v/>
      </c>
      <c r="P2948" s="2" t="str">
        <f t="shared" si="138"/>
        <v/>
      </c>
      <c r="Q2948" s="2" t="str">
        <f t="shared" si="139"/>
        <v/>
      </c>
      <c r="R2948" s="2" t="str">
        <f t="shared" si="140"/>
        <v/>
      </c>
      <c r="S2948" s="2" t="str">
        <f>IFERROR(IF($F2948="","",INDEX(リスト!$C:$C,MATCH($F2948,リスト!$B:$B,0))),"")</f>
        <v/>
      </c>
      <c r="T2948" s="2" t="str">
        <f>IFERROR(IF($K2948="","",INDEX(リスト!$F:$F,MATCH($K2948,リスト!$E:$E,0))),"")</f>
        <v/>
      </c>
      <c r="U2948" s="2" t="str">
        <f>IF($B2948="","",RIGHT($G2948*1000+200+COUNTIF($G$2:$G2948,$G2948),9))</f>
        <v/>
      </c>
      <c r="V2948" s="2" t="str">
        <f>IF(OR($B2948="",設定!$I$15="",設定!$I$15="独立"),"",IF($M2948="","　－　",IF($L2948="",IF(設定!$I$15="所・名","　－　・"&amp;$M2948,IF(設定!$I$15="所/名","　－　 / "&amp;$M2948,IF(設定!$I$15="(所)名","(　－　) "&amp;$M2948,IF(設定!$I$15="名・所",$M2948&amp;"・　－　",IF(設定!$I$15="名/所",$M2948&amp;" / 　－　",IF(設定!$I$15="名(所)",$M2948&amp;"(　－　)")))))),IF(設定!$I$15="所・名",INDEX(リスト!$S$2:$S$48,MATCH($L2948,リスト!$R$2:$R$48,0))&amp;"・"&amp;$M2948,IF(設定!$I$15="所/名",INDEX(リスト!$S$2:$S$48,MATCH($L2948,リスト!$R$2:$R$48,0))&amp;" / "&amp;$M2948,IF(設定!$I$15="(所)名","("&amp;INDEX(リスト!$S$2:$S$48,MATCH($L2948,リスト!$R$2:$R$48,0))&amp;") "&amp;$M2948,IF(設定!$I$15="名・所",$M2948&amp;"・"&amp;INDEX(リスト!$S$2:$S$48,MATCH($L2948,リスト!$R$2:$R$48,0)),IF(設定!$I$15="名/所",$M2948&amp;" / "&amp;INDEX(リスト!$S$2:$S$48,MATCH($L2948,リスト!$R$2:$R$48,0)),IF(設定!$I$15="名(所)",$M2948&amp;" ("&amp;INDEX(リスト!$S$2:$S$48,MATCH($L2948,リスト!$R$2:$R$48,0))&amp;")")))))))))</f>
        <v/>
      </c>
    </row>
    <row r="2949" spans="15:22" x14ac:dyDescent="0.4">
      <c r="O2949" s="2" t="str">
        <f>IFERROR(IF($B2949="","",INDEX(所属情報!$E:$E,MATCH($A2949,所属情報!$A:$A,0))),"")</f>
        <v/>
      </c>
      <c r="P2949" s="2" t="str">
        <f t="shared" si="138"/>
        <v/>
      </c>
      <c r="Q2949" s="2" t="str">
        <f t="shared" si="139"/>
        <v/>
      </c>
      <c r="R2949" s="2" t="str">
        <f t="shared" si="140"/>
        <v/>
      </c>
      <c r="S2949" s="2" t="str">
        <f>IFERROR(IF($F2949="","",INDEX(リスト!$C:$C,MATCH($F2949,リスト!$B:$B,0))),"")</f>
        <v/>
      </c>
      <c r="T2949" s="2" t="str">
        <f>IFERROR(IF($K2949="","",INDEX(リスト!$F:$F,MATCH($K2949,リスト!$E:$E,0))),"")</f>
        <v/>
      </c>
      <c r="U2949" s="2" t="str">
        <f>IF($B2949="","",RIGHT($G2949*1000+200+COUNTIF($G$2:$G2949,$G2949),9))</f>
        <v/>
      </c>
      <c r="V2949" s="2" t="str">
        <f>IF(OR($B2949="",設定!$I$15="",設定!$I$15="独立"),"",IF($M2949="","　－　",IF($L2949="",IF(設定!$I$15="所・名","　－　・"&amp;$M2949,IF(設定!$I$15="所/名","　－　 / "&amp;$M2949,IF(設定!$I$15="(所)名","(　－　) "&amp;$M2949,IF(設定!$I$15="名・所",$M2949&amp;"・　－　",IF(設定!$I$15="名/所",$M2949&amp;" / 　－　",IF(設定!$I$15="名(所)",$M2949&amp;"(　－　)")))))),IF(設定!$I$15="所・名",INDEX(リスト!$S$2:$S$48,MATCH($L2949,リスト!$R$2:$R$48,0))&amp;"・"&amp;$M2949,IF(設定!$I$15="所/名",INDEX(リスト!$S$2:$S$48,MATCH($L2949,リスト!$R$2:$R$48,0))&amp;" / "&amp;$M2949,IF(設定!$I$15="(所)名","("&amp;INDEX(リスト!$S$2:$S$48,MATCH($L2949,リスト!$R$2:$R$48,0))&amp;") "&amp;$M2949,IF(設定!$I$15="名・所",$M2949&amp;"・"&amp;INDEX(リスト!$S$2:$S$48,MATCH($L2949,リスト!$R$2:$R$48,0)),IF(設定!$I$15="名/所",$M2949&amp;" / "&amp;INDEX(リスト!$S$2:$S$48,MATCH($L2949,リスト!$R$2:$R$48,0)),IF(設定!$I$15="名(所)",$M2949&amp;" ("&amp;INDEX(リスト!$S$2:$S$48,MATCH($L2949,リスト!$R$2:$R$48,0))&amp;")")))))))))</f>
        <v/>
      </c>
    </row>
    <row r="2950" spans="15:22" x14ac:dyDescent="0.4">
      <c r="O2950" s="2" t="str">
        <f>IFERROR(IF($B2950="","",INDEX(所属情報!$E:$E,MATCH($A2950,所属情報!$A:$A,0))),"")</f>
        <v/>
      </c>
      <c r="P2950" s="2" t="str">
        <f t="shared" si="138"/>
        <v/>
      </c>
      <c r="Q2950" s="2" t="str">
        <f t="shared" si="139"/>
        <v/>
      </c>
      <c r="R2950" s="2" t="str">
        <f t="shared" si="140"/>
        <v/>
      </c>
      <c r="S2950" s="2" t="str">
        <f>IFERROR(IF($F2950="","",INDEX(リスト!$C:$C,MATCH($F2950,リスト!$B:$B,0))),"")</f>
        <v/>
      </c>
      <c r="T2950" s="2" t="str">
        <f>IFERROR(IF($K2950="","",INDEX(リスト!$F:$F,MATCH($K2950,リスト!$E:$E,0))),"")</f>
        <v/>
      </c>
      <c r="U2950" s="2" t="str">
        <f>IF($B2950="","",RIGHT($G2950*1000+200+COUNTIF($G$2:$G2950,$G2950),9))</f>
        <v/>
      </c>
      <c r="V2950" s="2" t="str">
        <f>IF(OR($B2950="",設定!$I$15="",設定!$I$15="独立"),"",IF($M2950="","　－　",IF($L2950="",IF(設定!$I$15="所・名","　－　・"&amp;$M2950,IF(設定!$I$15="所/名","　－　 / "&amp;$M2950,IF(設定!$I$15="(所)名","(　－　) "&amp;$M2950,IF(設定!$I$15="名・所",$M2950&amp;"・　－　",IF(設定!$I$15="名/所",$M2950&amp;" / 　－　",IF(設定!$I$15="名(所)",$M2950&amp;"(　－　)")))))),IF(設定!$I$15="所・名",INDEX(リスト!$S$2:$S$48,MATCH($L2950,リスト!$R$2:$R$48,0))&amp;"・"&amp;$M2950,IF(設定!$I$15="所/名",INDEX(リスト!$S$2:$S$48,MATCH($L2950,リスト!$R$2:$R$48,0))&amp;" / "&amp;$M2950,IF(設定!$I$15="(所)名","("&amp;INDEX(リスト!$S$2:$S$48,MATCH($L2950,リスト!$R$2:$R$48,0))&amp;") "&amp;$M2950,IF(設定!$I$15="名・所",$M2950&amp;"・"&amp;INDEX(リスト!$S$2:$S$48,MATCH($L2950,リスト!$R$2:$R$48,0)),IF(設定!$I$15="名/所",$M2950&amp;" / "&amp;INDEX(リスト!$S$2:$S$48,MATCH($L2950,リスト!$R$2:$R$48,0)),IF(設定!$I$15="名(所)",$M2950&amp;" ("&amp;INDEX(リスト!$S$2:$S$48,MATCH($L2950,リスト!$R$2:$R$48,0))&amp;")")))))))))</f>
        <v/>
      </c>
    </row>
    <row r="2951" spans="15:22" x14ac:dyDescent="0.4">
      <c r="O2951" s="2" t="str">
        <f>IFERROR(IF($B2951="","",INDEX(所属情報!$E:$E,MATCH($A2951,所属情報!$A:$A,0))),"")</f>
        <v/>
      </c>
      <c r="P2951" s="2" t="str">
        <f t="shared" si="138"/>
        <v/>
      </c>
      <c r="Q2951" s="2" t="str">
        <f t="shared" si="139"/>
        <v/>
      </c>
      <c r="R2951" s="2" t="str">
        <f t="shared" si="140"/>
        <v/>
      </c>
      <c r="S2951" s="2" t="str">
        <f>IFERROR(IF($F2951="","",INDEX(リスト!$C:$C,MATCH($F2951,リスト!$B:$B,0))),"")</f>
        <v/>
      </c>
      <c r="T2951" s="2" t="str">
        <f>IFERROR(IF($K2951="","",INDEX(リスト!$F:$F,MATCH($K2951,リスト!$E:$E,0))),"")</f>
        <v/>
      </c>
      <c r="U2951" s="2" t="str">
        <f>IF($B2951="","",RIGHT($G2951*1000+200+COUNTIF($G$2:$G2951,$G2951),9))</f>
        <v/>
      </c>
      <c r="V2951" s="2" t="str">
        <f>IF(OR($B2951="",設定!$I$15="",設定!$I$15="独立"),"",IF($M2951="","　－　",IF($L2951="",IF(設定!$I$15="所・名","　－　・"&amp;$M2951,IF(設定!$I$15="所/名","　－　 / "&amp;$M2951,IF(設定!$I$15="(所)名","(　－　) "&amp;$M2951,IF(設定!$I$15="名・所",$M2951&amp;"・　－　",IF(設定!$I$15="名/所",$M2951&amp;" / 　－　",IF(設定!$I$15="名(所)",$M2951&amp;"(　－　)")))))),IF(設定!$I$15="所・名",INDEX(リスト!$S$2:$S$48,MATCH($L2951,リスト!$R$2:$R$48,0))&amp;"・"&amp;$M2951,IF(設定!$I$15="所/名",INDEX(リスト!$S$2:$S$48,MATCH($L2951,リスト!$R$2:$R$48,0))&amp;" / "&amp;$M2951,IF(設定!$I$15="(所)名","("&amp;INDEX(リスト!$S$2:$S$48,MATCH($L2951,リスト!$R$2:$R$48,0))&amp;") "&amp;$M2951,IF(設定!$I$15="名・所",$M2951&amp;"・"&amp;INDEX(リスト!$S$2:$S$48,MATCH($L2951,リスト!$R$2:$R$48,0)),IF(設定!$I$15="名/所",$M2951&amp;" / "&amp;INDEX(リスト!$S$2:$S$48,MATCH($L2951,リスト!$R$2:$R$48,0)),IF(設定!$I$15="名(所)",$M2951&amp;" ("&amp;INDEX(リスト!$S$2:$S$48,MATCH($L2951,リスト!$R$2:$R$48,0))&amp;")")))))))))</f>
        <v/>
      </c>
    </row>
    <row r="2952" spans="15:22" x14ac:dyDescent="0.4">
      <c r="O2952" s="2" t="str">
        <f>IFERROR(IF($B2952="","",INDEX(所属情報!$E:$E,MATCH($A2952,所属情報!$A:$A,0))),"")</f>
        <v/>
      </c>
      <c r="P2952" s="2" t="str">
        <f t="shared" si="138"/>
        <v/>
      </c>
      <c r="Q2952" s="2" t="str">
        <f t="shared" si="139"/>
        <v/>
      </c>
      <c r="R2952" s="2" t="str">
        <f t="shared" si="140"/>
        <v/>
      </c>
      <c r="S2952" s="2" t="str">
        <f>IFERROR(IF($F2952="","",INDEX(リスト!$C:$C,MATCH($F2952,リスト!$B:$B,0))),"")</f>
        <v/>
      </c>
      <c r="T2952" s="2" t="str">
        <f>IFERROR(IF($K2952="","",INDEX(リスト!$F:$F,MATCH($K2952,リスト!$E:$E,0))),"")</f>
        <v/>
      </c>
      <c r="U2952" s="2" t="str">
        <f>IF($B2952="","",RIGHT($G2952*1000+200+COUNTIF($G$2:$G2952,$G2952),9))</f>
        <v/>
      </c>
      <c r="V2952" s="2" t="str">
        <f>IF(OR($B2952="",設定!$I$15="",設定!$I$15="独立"),"",IF($M2952="","　－　",IF($L2952="",IF(設定!$I$15="所・名","　－　・"&amp;$M2952,IF(設定!$I$15="所/名","　－　 / "&amp;$M2952,IF(設定!$I$15="(所)名","(　－　) "&amp;$M2952,IF(設定!$I$15="名・所",$M2952&amp;"・　－　",IF(設定!$I$15="名/所",$M2952&amp;" / 　－　",IF(設定!$I$15="名(所)",$M2952&amp;"(　－　)")))))),IF(設定!$I$15="所・名",INDEX(リスト!$S$2:$S$48,MATCH($L2952,リスト!$R$2:$R$48,0))&amp;"・"&amp;$M2952,IF(設定!$I$15="所/名",INDEX(リスト!$S$2:$S$48,MATCH($L2952,リスト!$R$2:$R$48,0))&amp;" / "&amp;$M2952,IF(設定!$I$15="(所)名","("&amp;INDEX(リスト!$S$2:$S$48,MATCH($L2952,リスト!$R$2:$R$48,0))&amp;") "&amp;$M2952,IF(設定!$I$15="名・所",$M2952&amp;"・"&amp;INDEX(リスト!$S$2:$S$48,MATCH($L2952,リスト!$R$2:$R$48,0)),IF(設定!$I$15="名/所",$M2952&amp;" / "&amp;INDEX(リスト!$S$2:$S$48,MATCH($L2952,リスト!$R$2:$R$48,0)),IF(設定!$I$15="名(所)",$M2952&amp;" ("&amp;INDEX(リスト!$S$2:$S$48,MATCH($L2952,リスト!$R$2:$R$48,0))&amp;")")))))))))</f>
        <v/>
      </c>
    </row>
    <row r="2953" spans="15:22" x14ac:dyDescent="0.4">
      <c r="O2953" s="2" t="str">
        <f>IFERROR(IF($B2953="","",INDEX(所属情報!$E:$E,MATCH($A2953,所属情報!$A:$A,0))),"")</f>
        <v/>
      </c>
      <c r="P2953" s="2" t="str">
        <f t="shared" si="138"/>
        <v/>
      </c>
      <c r="Q2953" s="2" t="str">
        <f t="shared" si="139"/>
        <v/>
      </c>
      <c r="R2953" s="2" t="str">
        <f t="shared" si="140"/>
        <v/>
      </c>
      <c r="S2953" s="2" t="str">
        <f>IFERROR(IF($F2953="","",INDEX(リスト!$C:$C,MATCH($F2953,リスト!$B:$B,0))),"")</f>
        <v/>
      </c>
      <c r="T2953" s="2" t="str">
        <f>IFERROR(IF($K2953="","",INDEX(リスト!$F:$F,MATCH($K2953,リスト!$E:$E,0))),"")</f>
        <v/>
      </c>
      <c r="U2953" s="2" t="str">
        <f>IF($B2953="","",RIGHT($G2953*1000+200+COUNTIF($G$2:$G2953,$G2953),9))</f>
        <v/>
      </c>
      <c r="V2953" s="2" t="str">
        <f>IF(OR($B2953="",設定!$I$15="",設定!$I$15="独立"),"",IF($M2953="","　－　",IF($L2953="",IF(設定!$I$15="所・名","　－　・"&amp;$M2953,IF(設定!$I$15="所/名","　－　 / "&amp;$M2953,IF(設定!$I$15="(所)名","(　－　) "&amp;$M2953,IF(設定!$I$15="名・所",$M2953&amp;"・　－　",IF(設定!$I$15="名/所",$M2953&amp;" / 　－　",IF(設定!$I$15="名(所)",$M2953&amp;"(　－　)")))))),IF(設定!$I$15="所・名",INDEX(リスト!$S$2:$S$48,MATCH($L2953,リスト!$R$2:$R$48,0))&amp;"・"&amp;$M2953,IF(設定!$I$15="所/名",INDEX(リスト!$S$2:$S$48,MATCH($L2953,リスト!$R$2:$R$48,0))&amp;" / "&amp;$M2953,IF(設定!$I$15="(所)名","("&amp;INDEX(リスト!$S$2:$S$48,MATCH($L2953,リスト!$R$2:$R$48,0))&amp;") "&amp;$M2953,IF(設定!$I$15="名・所",$M2953&amp;"・"&amp;INDEX(リスト!$S$2:$S$48,MATCH($L2953,リスト!$R$2:$R$48,0)),IF(設定!$I$15="名/所",$M2953&amp;" / "&amp;INDEX(リスト!$S$2:$S$48,MATCH($L2953,リスト!$R$2:$R$48,0)),IF(設定!$I$15="名(所)",$M2953&amp;" ("&amp;INDEX(リスト!$S$2:$S$48,MATCH($L2953,リスト!$R$2:$R$48,0))&amp;")")))))))))</f>
        <v/>
      </c>
    </row>
    <row r="2954" spans="15:22" x14ac:dyDescent="0.4">
      <c r="O2954" s="2" t="str">
        <f>IFERROR(IF($B2954="","",INDEX(所属情報!$E:$E,MATCH($A2954,所属情報!$A:$A,0))),"")</f>
        <v/>
      </c>
      <c r="P2954" s="2" t="str">
        <f t="shared" si="138"/>
        <v/>
      </c>
      <c r="Q2954" s="2" t="str">
        <f t="shared" si="139"/>
        <v/>
      </c>
      <c r="R2954" s="2" t="str">
        <f t="shared" si="140"/>
        <v/>
      </c>
      <c r="S2954" s="2" t="str">
        <f>IFERROR(IF($F2954="","",INDEX(リスト!$C:$C,MATCH($F2954,リスト!$B:$B,0))),"")</f>
        <v/>
      </c>
      <c r="T2954" s="2" t="str">
        <f>IFERROR(IF($K2954="","",INDEX(リスト!$F:$F,MATCH($K2954,リスト!$E:$E,0))),"")</f>
        <v/>
      </c>
      <c r="U2954" s="2" t="str">
        <f>IF($B2954="","",RIGHT($G2954*1000+200+COUNTIF($G$2:$G2954,$G2954),9))</f>
        <v/>
      </c>
      <c r="V2954" s="2" t="str">
        <f>IF(OR($B2954="",設定!$I$15="",設定!$I$15="独立"),"",IF($M2954="","　－　",IF($L2954="",IF(設定!$I$15="所・名","　－　・"&amp;$M2954,IF(設定!$I$15="所/名","　－　 / "&amp;$M2954,IF(設定!$I$15="(所)名","(　－　) "&amp;$M2954,IF(設定!$I$15="名・所",$M2954&amp;"・　－　",IF(設定!$I$15="名/所",$M2954&amp;" / 　－　",IF(設定!$I$15="名(所)",$M2954&amp;"(　－　)")))))),IF(設定!$I$15="所・名",INDEX(リスト!$S$2:$S$48,MATCH($L2954,リスト!$R$2:$R$48,0))&amp;"・"&amp;$M2954,IF(設定!$I$15="所/名",INDEX(リスト!$S$2:$S$48,MATCH($L2954,リスト!$R$2:$R$48,0))&amp;" / "&amp;$M2954,IF(設定!$I$15="(所)名","("&amp;INDEX(リスト!$S$2:$S$48,MATCH($L2954,リスト!$R$2:$R$48,0))&amp;") "&amp;$M2954,IF(設定!$I$15="名・所",$M2954&amp;"・"&amp;INDEX(リスト!$S$2:$S$48,MATCH($L2954,リスト!$R$2:$R$48,0)),IF(設定!$I$15="名/所",$M2954&amp;" / "&amp;INDEX(リスト!$S$2:$S$48,MATCH($L2954,リスト!$R$2:$R$48,0)),IF(設定!$I$15="名(所)",$M2954&amp;" ("&amp;INDEX(リスト!$S$2:$S$48,MATCH($L2954,リスト!$R$2:$R$48,0))&amp;")")))))))))</f>
        <v/>
      </c>
    </row>
    <row r="2955" spans="15:22" x14ac:dyDescent="0.4">
      <c r="O2955" s="2" t="str">
        <f>IFERROR(IF($B2955="","",INDEX(所属情報!$E:$E,MATCH($A2955,所属情報!$A:$A,0))),"")</f>
        <v/>
      </c>
      <c r="P2955" s="2" t="str">
        <f t="shared" si="138"/>
        <v/>
      </c>
      <c r="Q2955" s="2" t="str">
        <f t="shared" si="139"/>
        <v/>
      </c>
      <c r="R2955" s="2" t="str">
        <f t="shared" si="140"/>
        <v/>
      </c>
      <c r="S2955" s="2" t="str">
        <f>IFERROR(IF($F2955="","",INDEX(リスト!$C:$C,MATCH($F2955,リスト!$B:$B,0))),"")</f>
        <v/>
      </c>
      <c r="T2955" s="2" t="str">
        <f>IFERROR(IF($K2955="","",INDEX(リスト!$F:$F,MATCH($K2955,リスト!$E:$E,0))),"")</f>
        <v/>
      </c>
      <c r="U2955" s="2" t="str">
        <f>IF($B2955="","",RIGHT($G2955*1000+200+COUNTIF($G$2:$G2955,$G2955),9))</f>
        <v/>
      </c>
      <c r="V2955" s="2" t="str">
        <f>IF(OR($B2955="",設定!$I$15="",設定!$I$15="独立"),"",IF($M2955="","　－　",IF($L2955="",IF(設定!$I$15="所・名","　－　・"&amp;$M2955,IF(設定!$I$15="所/名","　－　 / "&amp;$M2955,IF(設定!$I$15="(所)名","(　－　) "&amp;$M2955,IF(設定!$I$15="名・所",$M2955&amp;"・　－　",IF(設定!$I$15="名/所",$M2955&amp;" / 　－　",IF(設定!$I$15="名(所)",$M2955&amp;"(　－　)")))))),IF(設定!$I$15="所・名",INDEX(リスト!$S$2:$S$48,MATCH($L2955,リスト!$R$2:$R$48,0))&amp;"・"&amp;$M2955,IF(設定!$I$15="所/名",INDEX(リスト!$S$2:$S$48,MATCH($L2955,リスト!$R$2:$R$48,0))&amp;" / "&amp;$M2955,IF(設定!$I$15="(所)名","("&amp;INDEX(リスト!$S$2:$S$48,MATCH($L2955,リスト!$R$2:$R$48,0))&amp;") "&amp;$M2955,IF(設定!$I$15="名・所",$M2955&amp;"・"&amp;INDEX(リスト!$S$2:$S$48,MATCH($L2955,リスト!$R$2:$R$48,0)),IF(設定!$I$15="名/所",$M2955&amp;" / "&amp;INDEX(リスト!$S$2:$S$48,MATCH($L2955,リスト!$R$2:$R$48,0)),IF(設定!$I$15="名(所)",$M2955&amp;" ("&amp;INDEX(リスト!$S$2:$S$48,MATCH($L2955,リスト!$R$2:$R$48,0))&amp;")")))))))))</f>
        <v/>
      </c>
    </row>
    <row r="2956" spans="15:22" x14ac:dyDescent="0.4">
      <c r="O2956" s="2" t="str">
        <f>IFERROR(IF($B2956="","",INDEX(所属情報!$E:$E,MATCH($A2956,所属情報!$A:$A,0))),"")</f>
        <v/>
      </c>
      <c r="P2956" s="2" t="str">
        <f t="shared" si="138"/>
        <v/>
      </c>
      <c r="Q2956" s="2" t="str">
        <f t="shared" si="139"/>
        <v/>
      </c>
      <c r="R2956" s="2" t="str">
        <f t="shared" si="140"/>
        <v/>
      </c>
      <c r="S2956" s="2" t="str">
        <f>IFERROR(IF($F2956="","",INDEX(リスト!$C:$C,MATCH($F2956,リスト!$B:$B,0))),"")</f>
        <v/>
      </c>
      <c r="T2956" s="2" t="str">
        <f>IFERROR(IF($K2956="","",INDEX(リスト!$F:$F,MATCH($K2956,リスト!$E:$E,0))),"")</f>
        <v/>
      </c>
      <c r="U2956" s="2" t="str">
        <f>IF($B2956="","",RIGHT($G2956*1000+200+COUNTIF($G$2:$G2956,$G2956),9))</f>
        <v/>
      </c>
      <c r="V2956" s="2" t="str">
        <f>IF(OR($B2956="",設定!$I$15="",設定!$I$15="独立"),"",IF($M2956="","　－　",IF($L2956="",IF(設定!$I$15="所・名","　－　・"&amp;$M2956,IF(設定!$I$15="所/名","　－　 / "&amp;$M2956,IF(設定!$I$15="(所)名","(　－　) "&amp;$M2956,IF(設定!$I$15="名・所",$M2956&amp;"・　－　",IF(設定!$I$15="名/所",$M2956&amp;" / 　－　",IF(設定!$I$15="名(所)",$M2956&amp;"(　－　)")))))),IF(設定!$I$15="所・名",INDEX(リスト!$S$2:$S$48,MATCH($L2956,リスト!$R$2:$R$48,0))&amp;"・"&amp;$M2956,IF(設定!$I$15="所/名",INDEX(リスト!$S$2:$S$48,MATCH($L2956,リスト!$R$2:$R$48,0))&amp;" / "&amp;$M2956,IF(設定!$I$15="(所)名","("&amp;INDEX(リスト!$S$2:$S$48,MATCH($L2956,リスト!$R$2:$R$48,0))&amp;") "&amp;$M2956,IF(設定!$I$15="名・所",$M2956&amp;"・"&amp;INDEX(リスト!$S$2:$S$48,MATCH($L2956,リスト!$R$2:$R$48,0)),IF(設定!$I$15="名/所",$M2956&amp;" / "&amp;INDEX(リスト!$S$2:$S$48,MATCH($L2956,リスト!$R$2:$R$48,0)),IF(設定!$I$15="名(所)",$M2956&amp;" ("&amp;INDEX(リスト!$S$2:$S$48,MATCH($L2956,リスト!$R$2:$R$48,0))&amp;")")))))))))</f>
        <v/>
      </c>
    </row>
    <row r="2957" spans="15:22" x14ac:dyDescent="0.4">
      <c r="O2957" s="2" t="str">
        <f>IFERROR(IF($B2957="","",INDEX(所属情報!$E:$E,MATCH($A2957,所属情報!$A:$A,0))),"")</f>
        <v/>
      </c>
      <c r="P2957" s="2" t="str">
        <f t="shared" si="138"/>
        <v/>
      </c>
      <c r="Q2957" s="2" t="str">
        <f t="shared" si="139"/>
        <v/>
      </c>
      <c r="R2957" s="2" t="str">
        <f t="shared" si="140"/>
        <v/>
      </c>
      <c r="S2957" s="2" t="str">
        <f>IFERROR(IF($F2957="","",INDEX(リスト!$C:$C,MATCH($F2957,リスト!$B:$B,0))),"")</f>
        <v/>
      </c>
      <c r="T2957" s="2" t="str">
        <f>IFERROR(IF($K2957="","",INDEX(リスト!$F:$F,MATCH($K2957,リスト!$E:$E,0))),"")</f>
        <v/>
      </c>
      <c r="U2957" s="2" t="str">
        <f>IF($B2957="","",RIGHT($G2957*1000+200+COUNTIF($G$2:$G2957,$G2957),9))</f>
        <v/>
      </c>
      <c r="V2957" s="2" t="str">
        <f>IF(OR($B2957="",設定!$I$15="",設定!$I$15="独立"),"",IF($M2957="","　－　",IF($L2957="",IF(設定!$I$15="所・名","　－　・"&amp;$M2957,IF(設定!$I$15="所/名","　－　 / "&amp;$M2957,IF(設定!$I$15="(所)名","(　－　) "&amp;$M2957,IF(設定!$I$15="名・所",$M2957&amp;"・　－　",IF(設定!$I$15="名/所",$M2957&amp;" / 　－　",IF(設定!$I$15="名(所)",$M2957&amp;"(　－　)")))))),IF(設定!$I$15="所・名",INDEX(リスト!$S$2:$S$48,MATCH($L2957,リスト!$R$2:$R$48,0))&amp;"・"&amp;$M2957,IF(設定!$I$15="所/名",INDEX(リスト!$S$2:$S$48,MATCH($L2957,リスト!$R$2:$R$48,0))&amp;" / "&amp;$M2957,IF(設定!$I$15="(所)名","("&amp;INDEX(リスト!$S$2:$S$48,MATCH($L2957,リスト!$R$2:$R$48,0))&amp;") "&amp;$M2957,IF(設定!$I$15="名・所",$M2957&amp;"・"&amp;INDEX(リスト!$S$2:$S$48,MATCH($L2957,リスト!$R$2:$R$48,0)),IF(設定!$I$15="名/所",$M2957&amp;" / "&amp;INDEX(リスト!$S$2:$S$48,MATCH($L2957,リスト!$R$2:$R$48,0)),IF(設定!$I$15="名(所)",$M2957&amp;" ("&amp;INDEX(リスト!$S$2:$S$48,MATCH($L2957,リスト!$R$2:$R$48,0))&amp;")")))))))))</f>
        <v/>
      </c>
    </row>
    <row r="2958" spans="15:22" x14ac:dyDescent="0.4">
      <c r="O2958" s="2" t="str">
        <f>IFERROR(IF($B2958="","",INDEX(所属情報!$E:$E,MATCH($A2958,所属情報!$A:$A,0))),"")</f>
        <v/>
      </c>
      <c r="P2958" s="2" t="str">
        <f t="shared" si="138"/>
        <v/>
      </c>
      <c r="Q2958" s="2" t="str">
        <f t="shared" si="139"/>
        <v/>
      </c>
      <c r="R2958" s="2" t="str">
        <f t="shared" si="140"/>
        <v/>
      </c>
      <c r="S2958" s="2" t="str">
        <f>IFERROR(IF($F2958="","",INDEX(リスト!$C:$C,MATCH($F2958,リスト!$B:$B,0))),"")</f>
        <v/>
      </c>
      <c r="T2958" s="2" t="str">
        <f>IFERROR(IF($K2958="","",INDEX(リスト!$F:$F,MATCH($K2958,リスト!$E:$E,0))),"")</f>
        <v/>
      </c>
      <c r="U2958" s="2" t="str">
        <f>IF($B2958="","",RIGHT($G2958*1000+200+COUNTIF($G$2:$G2958,$G2958),9))</f>
        <v/>
      </c>
      <c r="V2958" s="2" t="str">
        <f>IF(OR($B2958="",設定!$I$15="",設定!$I$15="独立"),"",IF($M2958="","　－　",IF($L2958="",IF(設定!$I$15="所・名","　－　・"&amp;$M2958,IF(設定!$I$15="所/名","　－　 / "&amp;$M2958,IF(設定!$I$15="(所)名","(　－　) "&amp;$M2958,IF(設定!$I$15="名・所",$M2958&amp;"・　－　",IF(設定!$I$15="名/所",$M2958&amp;" / 　－　",IF(設定!$I$15="名(所)",$M2958&amp;"(　－　)")))))),IF(設定!$I$15="所・名",INDEX(リスト!$S$2:$S$48,MATCH($L2958,リスト!$R$2:$R$48,0))&amp;"・"&amp;$M2958,IF(設定!$I$15="所/名",INDEX(リスト!$S$2:$S$48,MATCH($L2958,リスト!$R$2:$R$48,0))&amp;" / "&amp;$M2958,IF(設定!$I$15="(所)名","("&amp;INDEX(リスト!$S$2:$S$48,MATCH($L2958,リスト!$R$2:$R$48,0))&amp;") "&amp;$M2958,IF(設定!$I$15="名・所",$M2958&amp;"・"&amp;INDEX(リスト!$S$2:$S$48,MATCH($L2958,リスト!$R$2:$R$48,0)),IF(設定!$I$15="名/所",$M2958&amp;" / "&amp;INDEX(リスト!$S$2:$S$48,MATCH($L2958,リスト!$R$2:$R$48,0)),IF(設定!$I$15="名(所)",$M2958&amp;" ("&amp;INDEX(リスト!$S$2:$S$48,MATCH($L2958,リスト!$R$2:$R$48,0))&amp;")")))))))))</f>
        <v/>
      </c>
    </row>
    <row r="2959" spans="15:22" x14ac:dyDescent="0.4">
      <c r="O2959" s="2" t="str">
        <f>IFERROR(IF($B2959="","",INDEX(所属情報!$E:$E,MATCH($A2959,所属情報!$A:$A,0))),"")</f>
        <v/>
      </c>
      <c r="P2959" s="2" t="str">
        <f t="shared" si="138"/>
        <v/>
      </c>
      <c r="Q2959" s="2" t="str">
        <f t="shared" si="139"/>
        <v/>
      </c>
      <c r="R2959" s="2" t="str">
        <f t="shared" si="140"/>
        <v/>
      </c>
      <c r="S2959" s="2" t="str">
        <f>IFERROR(IF($F2959="","",INDEX(リスト!$C:$C,MATCH($F2959,リスト!$B:$B,0))),"")</f>
        <v/>
      </c>
      <c r="T2959" s="2" t="str">
        <f>IFERROR(IF($K2959="","",INDEX(リスト!$F:$F,MATCH($K2959,リスト!$E:$E,0))),"")</f>
        <v/>
      </c>
      <c r="U2959" s="2" t="str">
        <f>IF($B2959="","",RIGHT($G2959*1000+200+COUNTIF($G$2:$G2959,$G2959),9))</f>
        <v/>
      </c>
      <c r="V2959" s="2" t="str">
        <f>IF(OR($B2959="",設定!$I$15="",設定!$I$15="独立"),"",IF($M2959="","　－　",IF($L2959="",IF(設定!$I$15="所・名","　－　・"&amp;$M2959,IF(設定!$I$15="所/名","　－　 / "&amp;$M2959,IF(設定!$I$15="(所)名","(　－　) "&amp;$M2959,IF(設定!$I$15="名・所",$M2959&amp;"・　－　",IF(設定!$I$15="名/所",$M2959&amp;" / 　－　",IF(設定!$I$15="名(所)",$M2959&amp;"(　－　)")))))),IF(設定!$I$15="所・名",INDEX(リスト!$S$2:$S$48,MATCH($L2959,リスト!$R$2:$R$48,0))&amp;"・"&amp;$M2959,IF(設定!$I$15="所/名",INDEX(リスト!$S$2:$S$48,MATCH($L2959,リスト!$R$2:$R$48,0))&amp;" / "&amp;$M2959,IF(設定!$I$15="(所)名","("&amp;INDEX(リスト!$S$2:$S$48,MATCH($L2959,リスト!$R$2:$R$48,0))&amp;") "&amp;$M2959,IF(設定!$I$15="名・所",$M2959&amp;"・"&amp;INDEX(リスト!$S$2:$S$48,MATCH($L2959,リスト!$R$2:$R$48,0)),IF(設定!$I$15="名/所",$M2959&amp;" / "&amp;INDEX(リスト!$S$2:$S$48,MATCH($L2959,リスト!$R$2:$R$48,0)),IF(設定!$I$15="名(所)",$M2959&amp;" ("&amp;INDEX(リスト!$S$2:$S$48,MATCH($L2959,リスト!$R$2:$R$48,0))&amp;")")))))))))</f>
        <v/>
      </c>
    </row>
    <row r="2960" spans="15:22" x14ac:dyDescent="0.4">
      <c r="O2960" s="2" t="str">
        <f>IFERROR(IF($B2960="","",INDEX(所属情報!$E:$E,MATCH($A2960,所属情報!$A:$A,0))),"")</f>
        <v/>
      </c>
      <c r="P2960" s="2" t="str">
        <f t="shared" si="138"/>
        <v/>
      </c>
      <c r="Q2960" s="2" t="str">
        <f t="shared" si="139"/>
        <v/>
      </c>
      <c r="R2960" s="2" t="str">
        <f t="shared" si="140"/>
        <v/>
      </c>
      <c r="S2960" s="2" t="str">
        <f>IFERROR(IF($F2960="","",INDEX(リスト!$C:$C,MATCH($F2960,リスト!$B:$B,0))),"")</f>
        <v/>
      </c>
      <c r="T2960" s="2" t="str">
        <f>IFERROR(IF($K2960="","",INDEX(リスト!$F:$F,MATCH($K2960,リスト!$E:$E,0))),"")</f>
        <v/>
      </c>
      <c r="U2960" s="2" t="str">
        <f>IF($B2960="","",RIGHT($G2960*1000+200+COUNTIF($G$2:$G2960,$G2960),9))</f>
        <v/>
      </c>
      <c r="V2960" s="2" t="str">
        <f>IF(OR($B2960="",設定!$I$15="",設定!$I$15="独立"),"",IF($M2960="","　－　",IF($L2960="",IF(設定!$I$15="所・名","　－　・"&amp;$M2960,IF(設定!$I$15="所/名","　－　 / "&amp;$M2960,IF(設定!$I$15="(所)名","(　－　) "&amp;$M2960,IF(設定!$I$15="名・所",$M2960&amp;"・　－　",IF(設定!$I$15="名/所",$M2960&amp;" / 　－　",IF(設定!$I$15="名(所)",$M2960&amp;"(　－　)")))))),IF(設定!$I$15="所・名",INDEX(リスト!$S$2:$S$48,MATCH($L2960,リスト!$R$2:$R$48,0))&amp;"・"&amp;$M2960,IF(設定!$I$15="所/名",INDEX(リスト!$S$2:$S$48,MATCH($L2960,リスト!$R$2:$R$48,0))&amp;" / "&amp;$M2960,IF(設定!$I$15="(所)名","("&amp;INDEX(リスト!$S$2:$S$48,MATCH($L2960,リスト!$R$2:$R$48,0))&amp;") "&amp;$M2960,IF(設定!$I$15="名・所",$M2960&amp;"・"&amp;INDEX(リスト!$S$2:$S$48,MATCH($L2960,リスト!$R$2:$R$48,0)),IF(設定!$I$15="名/所",$M2960&amp;" / "&amp;INDEX(リスト!$S$2:$S$48,MATCH($L2960,リスト!$R$2:$R$48,0)),IF(設定!$I$15="名(所)",$M2960&amp;" ("&amp;INDEX(リスト!$S$2:$S$48,MATCH($L2960,リスト!$R$2:$R$48,0))&amp;")")))))))))</f>
        <v/>
      </c>
    </row>
    <row r="2961" spans="15:22" x14ac:dyDescent="0.4">
      <c r="O2961" s="2" t="str">
        <f>IFERROR(IF($B2961="","",INDEX(所属情報!$E:$E,MATCH($A2961,所属情報!$A:$A,0))),"")</f>
        <v/>
      </c>
      <c r="P2961" s="2" t="str">
        <f t="shared" si="138"/>
        <v/>
      </c>
      <c r="Q2961" s="2" t="str">
        <f t="shared" si="139"/>
        <v/>
      </c>
      <c r="R2961" s="2" t="str">
        <f t="shared" si="140"/>
        <v/>
      </c>
      <c r="S2961" s="2" t="str">
        <f>IFERROR(IF($F2961="","",INDEX(リスト!$C:$C,MATCH($F2961,リスト!$B:$B,0))),"")</f>
        <v/>
      </c>
      <c r="T2961" s="2" t="str">
        <f>IFERROR(IF($K2961="","",INDEX(リスト!$F:$F,MATCH($K2961,リスト!$E:$E,0))),"")</f>
        <v/>
      </c>
      <c r="U2961" s="2" t="str">
        <f>IF($B2961="","",RIGHT($G2961*1000+200+COUNTIF($G$2:$G2961,$G2961),9))</f>
        <v/>
      </c>
      <c r="V2961" s="2" t="str">
        <f>IF(OR($B2961="",設定!$I$15="",設定!$I$15="独立"),"",IF($M2961="","　－　",IF($L2961="",IF(設定!$I$15="所・名","　－　・"&amp;$M2961,IF(設定!$I$15="所/名","　－　 / "&amp;$M2961,IF(設定!$I$15="(所)名","(　－　) "&amp;$M2961,IF(設定!$I$15="名・所",$M2961&amp;"・　－　",IF(設定!$I$15="名/所",$M2961&amp;" / 　－　",IF(設定!$I$15="名(所)",$M2961&amp;"(　－　)")))))),IF(設定!$I$15="所・名",INDEX(リスト!$S$2:$S$48,MATCH($L2961,リスト!$R$2:$R$48,0))&amp;"・"&amp;$M2961,IF(設定!$I$15="所/名",INDEX(リスト!$S$2:$S$48,MATCH($L2961,リスト!$R$2:$R$48,0))&amp;" / "&amp;$M2961,IF(設定!$I$15="(所)名","("&amp;INDEX(リスト!$S$2:$S$48,MATCH($L2961,リスト!$R$2:$R$48,0))&amp;") "&amp;$M2961,IF(設定!$I$15="名・所",$M2961&amp;"・"&amp;INDEX(リスト!$S$2:$S$48,MATCH($L2961,リスト!$R$2:$R$48,0)),IF(設定!$I$15="名/所",$M2961&amp;" / "&amp;INDEX(リスト!$S$2:$S$48,MATCH($L2961,リスト!$R$2:$R$48,0)),IF(設定!$I$15="名(所)",$M2961&amp;" ("&amp;INDEX(リスト!$S$2:$S$48,MATCH($L2961,リスト!$R$2:$R$48,0))&amp;")")))))))))</f>
        <v/>
      </c>
    </row>
    <row r="2962" spans="15:22" x14ac:dyDescent="0.4">
      <c r="O2962" s="2" t="str">
        <f>IFERROR(IF($B2962="","",INDEX(所属情報!$E:$E,MATCH($A2962,所属情報!$A:$A,0))),"")</f>
        <v/>
      </c>
      <c r="P2962" s="2" t="str">
        <f t="shared" si="138"/>
        <v/>
      </c>
      <c r="Q2962" s="2" t="str">
        <f t="shared" si="139"/>
        <v/>
      </c>
      <c r="R2962" s="2" t="str">
        <f t="shared" si="140"/>
        <v/>
      </c>
      <c r="S2962" s="2" t="str">
        <f>IFERROR(IF($F2962="","",INDEX(リスト!$C:$C,MATCH($F2962,リスト!$B:$B,0))),"")</f>
        <v/>
      </c>
      <c r="T2962" s="2" t="str">
        <f>IFERROR(IF($K2962="","",INDEX(リスト!$F:$F,MATCH($K2962,リスト!$E:$E,0))),"")</f>
        <v/>
      </c>
      <c r="U2962" s="2" t="str">
        <f>IF($B2962="","",RIGHT($G2962*1000+200+COUNTIF($G$2:$G2962,$G2962),9))</f>
        <v/>
      </c>
      <c r="V2962" s="2" t="str">
        <f>IF(OR($B2962="",設定!$I$15="",設定!$I$15="独立"),"",IF($M2962="","　－　",IF($L2962="",IF(設定!$I$15="所・名","　－　・"&amp;$M2962,IF(設定!$I$15="所/名","　－　 / "&amp;$M2962,IF(設定!$I$15="(所)名","(　－　) "&amp;$M2962,IF(設定!$I$15="名・所",$M2962&amp;"・　－　",IF(設定!$I$15="名/所",$M2962&amp;" / 　－　",IF(設定!$I$15="名(所)",$M2962&amp;"(　－　)")))))),IF(設定!$I$15="所・名",INDEX(リスト!$S$2:$S$48,MATCH($L2962,リスト!$R$2:$R$48,0))&amp;"・"&amp;$M2962,IF(設定!$I$15="所/名",INDEX(リスト!$S$2:$S$48,MATCH($L2962,リスト!$R$2:$R$48,0))&amp;" / "&amp;$M2962,IF(設定!$I$15="(所)名","("&amp;INDEX(リスト!$S$2:$S$48,MATCH($L2962,リスト!$R$2:$R$48,0))&amp;") "&amp;$M2962,IF(設定!$I$15="名・所",$M2962&amp;"・"&amp;INDEX(リスト!$S$2:$S$48,MATCH($L2962,リスト!$R$2:$R$48,0)),IF(設定!$I$15="名/所",$M2962&amp;" / "&amp;INDEX(リスト!$S$2:$S$48,MATCH($L2962,リスト!$R$2:$R$48,0)),IF(設定!$I$15="名(所)",$M2962&amp;" ("&amp;INDEX(リスト!$S$2:$S$48,MATCH($L2962,リスト!$R$2:$R$48,0))&amp;")")))))))))</f>
        <v/>
      </c>
    </row>
    <row r="2963" spans="15:22" x14ac:dyDescent="0.4">
      <c r="O2963" s="2" t="str">
        <f>IFERROR(IF($B2963="","",INDEX(所属情報!$E:$E,MATCH($A2963,所属情報!$A:$A,0))),"")</f>
        <v/>
      </c>
      <c r="P2963" s="2" t="str">
        <f t="shared" si="138"/>
        <v/>
      </c>
      <c r="Q2963" s="2" t="str">
        <f t="shared" si="139"/>
        <v/>
      </c>
      <c r="R2963" s="2" t="str">
        <f t="shared" si="140"/>
        <v/>
      </c>
      <c r="S2963" s="2" t="str">
        <f>IFERROR(IF($F2963="","",INDEX(リスト!$C:$C,MATCH($F2963,リスト!$B:$B,0))),"")</f>
        <v/>
      </c>
      <c r="T2963" s="2" t="str">
        <f>IFERROR(IF($K2963="","",INDEX(リスト!$F:$F,MATCH($K2963,リスト!$E:$E,0))),"")</f>
        <v/>
      </c>
      <c r="U2963" s="2" t="str">
        <f>IF($B2963="","",RIGHT($G2963*1000+200+COUNTIF($G$2:$G2963,$G2963),9))</f>
        <v/>
      </c>
      <c r="V2963" s="2" t="str">
        <f>IF(OR($B2963="",設定!$I$15="",設定!$I$15="独立"),"",IF($M2963="","　－　",IF($L2963="",IF(設定!$I$15="所・名","　－　・"&amp;$M2963,IF(設定!$I$15="所/名","　－　 / "&amp;$M2963,IF(設定!$I$15="(所)名","(　－　) "&amp;$M2963,IF(設定!$I$15="名・所",$M2963&amp;"・　－　",IF(設定!$I$15="名/所",$M2963&amp;" / 　－　",IF(設定!$I$15="名(所)",$M2963&amp;"(　－　)")))))),IF(設定!$I$15="所・名",INDEX(リスト!$S$2:$S$48,MATCH($L2963,リスト!$R$2:$R$48,0))&amp;"・"&amp;$M2963,IF(設定!$I$15="所/名",INDEX(リスト!$S$2:$S$48,MATCH($L2963,リスト!$R$2:$R$48,0))&amp;" / "&amp;$M2963,IF(設定!$I$15="(所)名","("&amp;INDEX(リスト!$S$2:$S$48,MATCH($L2963,リスト!$R$2:$R$48,0))&amp;") "&amp;$M2963,IF(設定!$I$15="名・所",$M2963&amp;"・"&amp;INDEX(リスト!$S$2:$S$48,MATCH($L2963,リスト!$R$2:$R$48,0)),IF(設定!$I$15="名/所",$M2963&amp;" / "&amp;INDEX(リスト!$S$2:$S$48,MATCH($L2963,リスト!$R$2:$R$48,0)),IF(設定!$I$15="名(所)",$M2963&amp;" ("&amp;INDEX(リスト!$S$2:$S$48,MATCH($L2963,リスト!$R$2:$R$48,0))&amp;")")))))))))</f>
        <v/>
      </c>
    </row>
    <row r="2964" spans="15:22" x14ac:dyDescent="0.4">
      <c r="O2964" s="2" t="str">
        <f>IFERROR(IF($B2964="","",INDEX(所属情報!$E:$E,MATCH($A2964,所属情報!$A:$A,0))),"")</f>
        <v/>
      </c>
      <c r="P2964" s="2" t="str">
        <f t="shared" si="138"/>
        <v/>
      </c>
      <c r="Q2964" s="2" t="str">
        <f t="shared" si="139"/>
        <v/>
      </c>
      <c r="R2964" s="2" t="str">
        <f t="shared" si="140"/>
        <v/>
      </c>
      <c r="S2964" s="2" t="str">
        <f>IFERROR(IF($F2964="","",INDEX(リスト!$C:$C,MATCH($F2964,リスト!$B:$B,0))),"")</f>
        <v/>
      </c>
      <c r="T2964" s="2" t="str">
        <f>IFERROR(IF($K2964="","",INDEX(リスト!$F:$F,MATCH($K2964,リスト!$E:$E,0))),"")</f>
        <v/>
      </c>
      <c r="U2964" s="2" t="str">
        <f>IF($B2964="","",RIGHT($G2964*1000+200+COUNTIF($G$2:$G2964,$G2964),9))</f>
        <v/>
      </c>
      <c r="V2964" s="2" t="str">
        <f>IF(OR($B2964="",設定!$I$15="",設定!$I$15="独立"),"",IF($M2964="","　－　",IF($L2964="",IF(設定!$I$15="所・名","　－　・"&amp;$M2964,IF(設定!$I$15="所/名","　－　 / "&amp;$M2964,IF(設定!$I$15="(所)名","(　－　) "&amp;$M2964,IF(設定!$I$15="名・所",$M2964&amp;"・　－　",IF(設定!$I$15="名/所",$M2964&amp;" / 　－　",IF(設定!$I$15="名(所)",$M2964&amp;"(　－　)")))))),IF(設定!$I$15="所・名",INDEX(リスト!$S$2:$S$48,MATCH($L2964,リスト!$R$2:$R$48,0))&amp;"・"&amp;$M2964,IF(設定!$I$15="所/名",INDEX(リスト!$S$2:$S$48,MATCH($L2964,リスト!$R$2:$R$48,0))&amp;" / "&amp;$M2964,IF(設定!$I$15="(所)名","("&amp;INDEX(リスト!$S$2:$S$48,MATCH($L2964,リスト!$R$2:$R$48,0))&amp;") "&amp;$M2964,IF(設定!$I$15="名・所",$M2964&amp;"・"&amp;INDEX(リスト!$S$2:$S$48,MATCH($L2964,リスト!$R$2:$R$48,0)),IF(設定!$I$15="名/所",$M2964&amp;" / "&amp;INDEX(リスト!$S$2:$S$48,MATCH($L2964,リスト!$R$2:$R$48,0)),IF(設定!$I$15="名(所)",$M2964&amp;" ("&amp;INDEX(リスト!$S$2:$S$48,MATCH($L2964,リスト!$R$2:$R$48,0))&amp;")")))))))))</f>
        <v/>
      </c>
    </row>
    <row r="2965" spans="15:22" x14ac:dyDescent="0.4">
      <c r="O2965" s="2" t="str">
        <f>IFERROR(IF($B2965="","",INDEX(所属情報!$E:$E,MATCH($A2965,所属情報!$A:$A,0))),"")</f>
        <v/>
      </c>
      <c r="P2965" s="2" t="str">
        <f t="shared" si="138"/>
        <v/>
      </c>
      <c r="Q2965" s="2" t="str">
        <f t="shared" si="139"/>
        <v/>
      </c>
      <c r="R2965" s="2" t="str">
        <f t="shared" si="140"/>
        <v/>
      </c>
      <c r="S2965" s="2" t="str">
        <f>IFERROR(IF($F2965="","",INDEX(リスト!$C:$C,MATCH($F2965,リスト!$B:$B,0))),"")</f>
        <v/>
      </c>
      <c r="T2965" s="2" t="str">
        <f>IFERROR(IF($K2965="","",INDEX(リスト!$F:$F,MATCH($K2965,リスト!$E:$E,0))),"")</f>
        <v/>
      </c>
      <c r="U2965" s="2" t="str">
        <f>IF($B2965="","",RIGHT($G2965*1000+200+COUNTIF($G$2:$G2965,$G2965),9))</f>
        <v/>
      </c>
      <c r="V2965" s="2" t="str">
        <f>IF(OR($B2965="",設定!$I$15="",設定!$I$15="独立"),"",IF($M2965="","　－　",IF($L2965="",IF(設定!$I$15="所・名","　－　・"&amp;$M2965,IF(設定!$I$15="所/名","　－　 / "&amp;$M2965,IF(設定!$I$15="(所)名","(　－　) "&amp;$M2965,IF(設定!$I$15="名・所",$M2965&amp;"・　－　",IF(設定!$I$15="名/所",$M2965&amp;" / 　－　",IF(設定!$I$15="名(所)",$M2965&amp;"(　－　)")))))),IF(設定!$I$15="所・名",INDEX(リスト!$S$2:$S$48,MATCH($L2965,リスト!$R$2:$R$48,0))&amp;"・"&amp;$M2965,IF(設定!$I$15="所/名",INDEX(リスト!$S$2:$S$48,MATCH($L2965,リスト!$R$2:$R$48,0))&amp;" / "&amp;$M2965,IF(設定!$I$15="(所)名","("&amp;INDEX(リスト!$S$2:$S$48,MATCH($L2965,リスト!$R$2:$R$48,0))&amp;") "&amp;$M2965,IF(設定!$I$15="名・所",$M2965&amp;"・"&amp;INDEX(リスト!$S$2:$S$48,MATCH($L2965,リスト!$R$2:$R$48,0)),IF(設定!$I$15="名/所",$M2965&amp;" / "&amp;INDEX(リスト!$S$2:$S$48,MATCH($L2965,リスト!$R$2:$R$48,0)),IF(設定!$I$15="名(所)",$M2965&amp;" ("&amp;INDEX(リスト!$S$2:$S$48,MATCH($L2965,リスト!$R$2:$R$48,0))&amp;")")))))))))</f>
        <v/>
      </c>
    </row>
    <row r="2966" spans="15:22" x14ac:dyDescent="0.4">
      <c r="O2966" s="2" t="str">
        <f>IFERROR(IF($B2966="","",INDEX(所属情報!$E:$E,MATCH($A2966,所属情報!$A:$A,0))),"")</f>
        <v/>
      </c>
      <c r="P2966" s="2" t="str">
        <f t="shared" si="138"/>
        <v/>
      </c>
      <c r="Q2966" s="2" t="str">
        <f t="shared" si="139"/>
        <v/>
      </c>
      <c r="R2966" s="2" t="str">
        <f t="shared" si="140"/>
        <v/>
      </c>
      <c r="S2966" s="2" t="str">
        <f>IFERROR(IF($F2966="","",INDEX(リスト!$C:$C,MATCH($F2966,リスト!$B:$B,0))),"")</f>
        <v/>
      </c>
      <c r="T2966" s="2" t="str">
        <f>IFERROR(IF($K2966="","",INDEX(リスト!$F:$F,MATCH($K2966,リスト!$E:$E,0))),"")</f>
        <v/>
      </c>
      <c r="U2966" s="2" t="str">
        <f>IF($B2966="","",RIGHT($G2966*1000+200+COUNTIF($G$2:$G2966,$G2966),9))</f>
        <v/>
      </c>
      <c r="V2966" s="2" t="str">
        <f>IF(OR($B2966="",設定!$I$15="",設定!$I$15="独立"),"",IF($M2966="","　－　",IF($L2966="",IF(設定!$I$15="所・名","　－　・"&amp;$M2966,IF(設定!$I$15="所/名","　－　 / "&amp;$M2966,IF(設定!$I$15="(所)名","(　－　) "&amp;$M2966,IF(設定!$I$15="名・所",$M2966&amp;"・　－　",IF(設定!$I$15="名/所",$M2966&amp;" / 　－　",IF(設定!$I$15="名(所)",$M2966&amp;"(　－　)")))))),IF(設定!$I$15="所・名",INDEX(リスト!$S$2:$S$48,MATCH($L2966,リスト!$R$2:$R$48,0))&amp;"・"&amp;$M2966,IF(設定!$I$15="所/名",INDEX(リスト!$S$2:$S$48,MATCH($L2966,リスト!$R$2:$R$48,0))&amp;" / "&amp;$M2966,IF(設定!$I$15="(所)名","("&amp;INDEX(リスト!$S$2:$S$48,MATCH($L2966,リスト!$R$2:$R$48,0))&amp;") "&amp;$M2966,IF(設定!$I$15="名・所",$M2966&amp;"・"&amp;INDEX(リスト!$S$2:$S$48,MATCH($L2966,リスト!$R$2:$R$48,0)),IF(設定!$I$15="名/所",$M2966&amp;" / "&amp;INDEX(リスト!$S$2:$S$48,MATCH($L2966,リスト!$R$2:$R$48,0)),IF(設定!$I$15="名(所)",$M2966&amp;" ("&amp;INDEX(リスト!$S$2:$S$48,MATCH($L2966,リスト!$R$2:$R$48,0))&amp;")")))))))))</f>
        <v/>
      </c>
    </row>
    <row r="2967" spans="15:22" x14ac:dyDescent="0.4">
      <c r="O2967" s="2" t="str">
        <f>IFERROR(IF($B2967="","",INDEX(所属情報!$E:$E,MATCH($A2967,所属情報!$A:$A,0))),"")</f>
        <v/>
      </c>
      <c r="P2967" s="2" t="str">
        <f t="shared" si="138"/>
        <v/>
      </c>
      <c r="Q2967" s="2" t="str">
        <f t="shared" si="139"/>
        <v/>
      </c>
      <c r="R2967" s="2" t="str">
        <f t="shared" si="140"/>
        <v/>
      </c>
      <c r="S2967" s="2" t="str">
        <f>IFERROR(IF($F2967="","",INDEX(リスト!$C:$C,MATCH($F2967,リスト!$B:$B,0))),"")</f>
        <v/>
      </c>
      <c r="T2967" s="2" t="str">
        <f>IFERROR(IF($K2967="","",INDEX(リスト!$F:$F,MATCH($K2967,リスト!$E:$E,0))),"")</f>
        <v/>
      </c>
      <c r="U2967" s="2" t="str">
        <f>IF($B2967="","",RIGHT($G2967*1000+200+COUNTIF($G$2:$G2967,$G2967),9))</f>
        <v/>
      </c>
      <c r="V2967" s="2" t="str">
        <f>IF(OR($B2967="",設定!$I$15="",設定!$I$15="独立"),"",IF($M2967="","　－　",IF($L2967="",IF(設定!$I$15="所・名","　－　・"&amp;$M2967,IF(設定!$I$15="所/名","　－　 / "&amp;$M2967,IF(設定!$I$15="(所)名","(　－　) "&amp;$M2967,IF(設定!$I$15="名・所",$M2967&amp;"・　－　",IF(設定!$I$15="名/所",$M2967&amp;" / 　－　",IF(設定!$I$15="名(所)",$M2967&amp;"(　－　)")))))),IF(設定!$I$15="所・名",INDEX(リスト!$S$2:$S$48,MATCH($L2967,リスト!$R$2:$R$48,0))&amp;"・"&amp;$M2967,IF(設定!$I$15="所/名",INDEX(リスト!$S$2:$S$48,MATCH($L2967,リスト!$R$2:$R$48,0))&amp;" / "&amp;$M2967,IF(設定!$I$15="(所)名","("&amp;INDEX(リスト!$S$2:$S$48,MATCH($L2967,リスト!$R$2:$R$48,0))&amp;") "&amp;$M2967,IF(設定!$I$15="名・所",$M2967&amp;"・"&amp;INDEX(リスト!$S$2:$S$48,MATCH($L2967,リスト!$R$2:$R$48,0)),IF(設定!$I$15="名/所",$M2967&amp;" / "&amp;INDEX(リスト!$S$2:$S$48,MATCH($L2967,リスト!$R$2:$R$48,0)),IF(設定!$I$15="名(所)",$M2967&amp;" ("&amp;INDEX(リスト!$S$2:$S$48,MATCH($L2967,リスト!$R$2:$R$48,0))&amp;")")))))))))</f>
        <v/>
      </c>
    </row>
    <row r="2968" spans="15:22" x14ac:dyDescent="0.4">
      <c r="O2968" s="2" t="str">
        <f>IFERROR(IF($B2968="","",INDEX(所属情報!$E:$E,MATCH($A2968,所属情報!$A:$A,0))),"")</f>
        <v/>
      </c>
      <c r="P2968" s="2" t="str">
        <f t="shared" si="138"/>
        <v/>
      </c>
      <c r="Q2968" s="2" t="str">
        <f t="shared" si="139"/>
        <v/>
      </c>
      <c r="R2968" s="2" t="str">
        <f t="shared" si="140"/>
        <v/>
      </c>
      <c r="S2968" s="2" t="str">
        <f>IFERROR(IF($F2968="","",INDEX(リスト!$C:$C,MATCH($F2968,リスト!$B:$B,0))),"")</f>
        <v/>
      </c>
      <c r="T2968" s="2" t="str">
        <f>IFERROR(IF($K2968="","",INDEX(リスト!$F:$F,MATCH($K2968,リスト!$E:$E,0))),"")</f>
        <v/>
      </c>
      <c r="U2968" s="2" t="str">
        <f>IF($B2968="","",RIGHT($G2968*1000+200+COUNTIF($G$2:$G2968,$G2968),9))</f>
        <v/>
      </c>
      <c r="V2968" s="2" t="str">
        <f>IF(OR($B2968="",設定!$I$15="",設定!$I$15="独立"),"",IF($M2968="","　－　",IF($L2968="",IF(設定!$I$15="所・名","　－　・"&amp;$M2968,IF(設定!$I$15="所/名","　－　 / "&amp;$M2968,IF(設定!$I$15="(所)名","(　－　) "&amp;$M2968,IF(設定!$I$15="名・所",$M2968&amp;"・　－　",IF(設定!$I$15="名/所",$M2968&amp;" / 　－　",IF(設定!$I$15="名(所)",$M2968&amp;"(　－　)")))))),IF(設定!$I$15="所・名",INDEX(リスト!$S$2:$S$48,MATCH($L2968,リスト!$R$2:$R$48,0))&amp;"・"&amp;$M2968,IF(設定!$I$15="所/名",INDEX(リスト!$S$2:$S$48,MATCH($L2968,リスト!$R$2:$R$48,0))&amp;" / "&amp;$M2968,IF(設定!$I$15="(所)名","("&amp;INDEX(リスト!$S$2:$S$48,MATCH($L2968,リスト!$R$2:$R$48,0))&amp;") "&amp;$M2968,IF(設定!$I$15="名・所",$M2968&amp;"・"&amp;INDEX(リスト!$S$2:$S$48,MATCH($L2968,リスト!$R$2:$R$48,0)),IF(設定!$I$15="名/所",$M2968&amp;" / "&amp;INDEX(リスト!$S$2:$S$48,MATCH($L2968,リスト!$R$2:$R$48,0)),IF(設定!$I$15="名(所)",$M2968&amp;" ("&amp;INDEX(リスト!$S$2:$S$48,MATCH($L2968,リスト!$R$2:$R$48,0))&amp;")")))))))))</f>
        <v/>
      </c>
    </row>
    <row r="2969" spans="15:22" x14ac:dyDescent="0.4">
      <c r="O2969" s="2" t="str">
        <f>IFERROR(IF($B2969="","",INDEX(所属情報!$E:$E,MATCH($A2969,所属情報!$A:$A,0))),"")</f>
        <v/>
      </c>
      <c r="P2969" s="2" t="str">
        <f t="shared" si="138"/>
        <v/>
      </c>
      <c r="Q2969" s="2" t="str">
        <f t="shared" si="139"/>
        <v/>
      </c>
      <c r="R2969" s="2" t="str">
        <f t="shared" si="140"/>
        <v/>
      </c>
      <c r="S2969" s="2" t="str">
        <f>IFERROR(IF($F2969="","",INDEX(リスト!$C:$C,MATCH($F2969,リスト!$B:$B,0))),"")</f>
        <v/>
      </c>
      <c r="T2969" s="2" t="str">
        <f>IFERROR(IF($K2969="","",INDEX(リスト!$F:$F,MATCH($K2969,リスト!$E:$E,0))),"")</f>
        <v/>
      </c>
      <c r="U2969" s="2" t="str">
        <f>IF($B2969="","",RIGHT($G2969*1000+200+COUNTIF($G$2:$G2969,$G2969),9))</f>
        <v/>
      </c>
      <c r="V2969" s="2" t="str">
        <f>IF(OR($B2969="",設定!$I$15="",設定!$I$15="独立"),"",IF($M2969="","　－　",IF($L2969="",IF(設定!$I$15="所・名","　－　・"&amp;$M2969,IF(設定!$I$15="所/名","　－　 / "&amp;$M2969,IF(設定!$I$15="(所)名","(　－　) "&amp;$M2969,IF(設定!$I$15="名・所",$M2969&amp;"・　－　",IF(設定!$I$15="名/所",$M2969&amp;" / 　－　",IF(設定!$I$15="名(所)",$M2969&amp;"(　－　)")))))),IF(設定!$I$15="所・名",INDEX(リスト!$S$2:$S$48,MATCH($L2969,リスト!$R$2:$R$48,0))&amp;"・"&amp;$M2969,IF(設定!$I$15="所/名",INDEX(リスト!$S$2:$S$48,MATCH($L2969,リスト!$R$2:$R$48,0))&amp;" / "&amp;$M2969,IF(設定!$I$15="(所)名","("&amp;INDEX(リスト!$S$2:$S$48,MATCH($L2969,リスト!$R$2:$R$48,0))&amp;") "&amp;$M2969,IF(設定!$I$15="名・所",$M2969&amp;"・"&amp;INDEX(リスト!$S$2:$S$48,MATCH($L2969,リスト!$R$2:$R$48,0)),IF(設定!$I$15="名/所",$M2969&amp;" / "&amp;INDEX(リスト!$S$2:$S$48,MATCH($L2969,リスト!$R$2:$R$48,0)),IF(設定!$I$15="名(所)",$M2969&amp;" ("&amp;INDEX(リスト!$S$2:$S$48,MATCH($L2969,リスト!$R$2:$R$48,0))&amp;")")))))))))</f>
        <v/>
      </c>
    </row>
    <row r="2970" spans="15:22" x14ac:dyDescent="0.4">
      <c r="O2970" s="2" t="str">
        <f>IFERROR(IF($B2970="","",INDEX(所属情報!$E:$E,MATCH($A2970,所属情報!$A:$A,0))),"")</f>
        <v/>
      </c>
      <c r="P2970" s="2" t="str">
        <f t="shared" si="138"/>
        <v/>
      </c>
      <c r="Q2970" s="2" t="str">
        <f t="shared" si="139"/>
        <v/>
      </c>
      <c r="R2970" s="2" t="str">
        <f t="shared" si="140"/>
        <v/>
      </c>
      <c r="S2970" s="2" t="str">
        <f>IFERROR(IF($F2970="","",INDEX(リスト!$C:$C,MATCH($F2970,リスト!$B:$B,0))),"")</f>
        <v/>
      </c>
      <c r="T2970" s="2" t="str">
        <f>IFERROR(IF($K2970="","",INDEX(リスト!$F:$F,MATCH($K2970,リスト!$E:$E,0))),"")</f>
        <v/>
      </c>
      <c r="U2970" s="2" t="str">
        <f>IF($B2970="","",RIGHT($G2970*1000+200+COUNTIF($G$2:$G2970,$G2970),9))</f>
        <v/>
      </c>
      <c r="V2970" s="2" t="str">
        <f>IF(OR($B2970="",設定!$I$15="",設定!$I$15="独立"),"",IF($M2970="","　－　",IF($L2970="",IF(設定!$I$15="所・名","　－　・"&amp;$M2970,IF(設定!$I$15="所/名","　－　 / "&amp;$M2970,IF(設定!$I$15="(所)名","(　－　) "&amp;$M2970,IF(設定!$I$15="名・所",$M2970&amp;"・　－　",IF(設定!$I$15="名/所",$M2970&amp;" / 　－　",IF(設定!$I$15="名(所)",$M2970&amp;"(　－　)")))))),IF(設定!$I$15="所・名",INDEX(リスト!$S$2:$S$48,MATCH($L2970,リスト!$R$2:$R$48,0))&amp;"・"&amp;$M2970,IF(設定!$I$15="所/名",INDEX(リスト!$S$2:$S$48,MATCH($L2970,リスト!$R$2:$R$48,0))&amp;" / "&amp;$M2970,IF(設定!$I$15="(所)名","("&amp;INDEX(リスト!$S$2:$S$48,MATCH($L2970,リスト!$R$2:$R$48,0))&amp;") "&amp;$M2970,IF(設定!$I$15="名・所",$M2970&amp;"・"&amp;INDEX(リスト!$S$2:$S$48,MATCH($L2970,リスト!$R$2:$R$48,0)),IF(設定!$I$15="名/所",$M2970&amp;" / "&amp;INDEX(リスト!$S$2:$S$48,MATCH($L2970,リスト!$R$2:$R$48,0)),IF(設定!$I$15="名(所)",$M2970&amp;" ("&amp;INDEX(リスト!$S$2:$S$48,MATCH($L2970,リスト!$R$2:$R$48,0))&amp;")")))))))))</f>
        <v/>
      </c>
    </row>
    <row r="2971" spans="15:22" x14ac:dyDescent="0.4">
      <c r="O2971" s="2" t="str">
        <f>IFERROR(IF($B2971="","",INDEX(所属情報!$E:$E,MATCH($A2971,所属情報!$A:$A,0))),"")</f>
        <v/>
      </c>
      <c r="P2971" s="2" t="str">
        <f t="shared" si="138"/>
        <v/>
      </c>
      <c r="Q2971" s="2" t="str">
        <f t="shared" si="139"/>
        <v/>
      </c>
      <c r="R2971" s="2" t="str">
        <f t="shared" si="140"/>
        <v/>
      </c>
      <c r="S2971" s="2" t="str">
        <f>IFERROR(IF($F2971="","",INDEX(リスト!$C:$C,MATCH($F2971,リスト!$B:$B,0))),"")</f>
        <v/>
      </c>
      <c r="T2971" s="2" t="str">
        <f>IFERROR(IF($K2971="","",INDEX(リスト!$F:$F,MATCH($K2971,リスト!$E:$E,0))),"")</f>
        <v/>
      </c>
      <c r="U2971" s="2" t="str">
        <f>IF($B2971="","",RIGHT($G2971*1000+200+COUNTIF($G$2:$G2971,$G2971),9))</f>
        <v/>
      </c>
      <c r="V2971" s="2" t="str">
        <f>IF(OR($B2971="",設定!$I$15="",設定!$I$15="独立"),"",IF($M2971="","　－　",IF($L2971="",IF(設定!$I$15="所・名","　－　・"&amp;$M2971,IF(設定!$I$15="所/名","　－　 / "&amp;$M2971,IF(設定!$I$15="(所)名","(　－　) "&amp;$M2971,IF(設定!$I$15="名・所",$M2971&amp;"・　－　",IF(設定!$I$15="名/所",$M2971&amp;" / 　－　",IF(設定!$I$15="名(所)",$M2971&amp;"(　－　)")))))),IF(設定!$I$15="所・名",INDEX(リスト!$S$2:$S$48,MATCH($L2971,リスト!$R$2:$R$48,0))&amp;"・"&amp;$M2971,IF(設定!$I$15="所/名",INDEX(リスト!$S$2:$S$48,MATCH($L2971,リスト!$R$2:$R$48,0))&amp;" / "&amp;$M2971,IF(設定!$I$15="(所)名","("&amp;INDEX(リスト!$S$2:$S$48,MATCH($L2971,リスト!$R$2:$R$48,0))&amp;") "&amp;$M2971,IF(設定!$I$15="名・所",$M2971&amp;"・"&amp;INDEX(リスト!$S$2:$S$48,MATCH($L2971,リスト!$R$2:$R$48,0)),IF(設定!$I$15="名/所",$M2971&amp;" / "&amp;INDEX(リスト!$S$2:$S$48,MATCH($L2971,リスト!$R$2:$R$48,0)),IF(設定!$I$15="名(所)",$M2971&amp;" ("&amp;INDEX(リスト!$S$2:$S$48,MATCH($L2971,リスト!$R$2:$R$48,0))&amp;")")))))))))</f>
        <v/>
      </c>
    </row>
    <row r="2972" spans="15:22" x14ac:dyDescent="0.4">
      <c r="O2972" s="2" t="str">
        <f>IFERROR(IF($B2972="","",INDEX(所属情報!$E:$E,MATCH($A2972,所属情報!$A:$A,0))),"")</f>
        <v/>
      </c>
      <c r="P2972" s="2" t="str">
        <f t="shared" si="138"/>
        <v/>
      </c>
      <c r="Q2972" s="2" t="str">
        <f t="shared" si="139"/>
        <v/>
      </c>
      <c r="R2972" s="2" t="str">
        <f t="shared" si="140"/>
        <v/>
      </c>
      <c r="S2972" s="2" t="str">
        <f>IFERROR(IF($F2972="","",INDEX(リスト!$C:$C,MATCH($F2972,リスト!$B:$B,0))),"")</f>
        <v/>
      </c>
      <c r="T2972" s="2" t="str">
        <f>IFERROR(IF($K2972="","",INDEX(リスト!$F:$F,MATCH($K2972,リスト!$E:$E,0))),"")</f>
        <v/>
      </c>
      <c r="U2972" s="2" t="str">
        <f>IF($B2972="","",RIGHT($G2972*1000+200+COUNTIF($G$2:$G2972,$G2972),9))</f>
        <v/>
      </c>
      <c r="V2972" s="2" t="str">
        <f>IF(OR($B2972="",設定!$I$15="",設定!$I$15="独立"),"",IF($M2972="","　－　",IF($L2972="",IF(設定!$I$15="所・名","　－　・"&amp;$M2972,IF(設定!$I$15="所/名","　－　 / "&amp;$M2972,IF(設定!$I$15="(所)名","(　－　) "&amp;$M2972,IF(設定!$I$15="名・所",$M2972&amp;"・　－　",IF(設定!$I$15="名/所",$M2972&amp;" / 　－　",IF(設定!$I$15="名(所)",$M2972&amp;"(　－　)")))))),IF(設定!$I$15="所・名",INDEX(リスト!$S$2:$S$48,MATCH($L2972,リスト!$R$2:$R$48,0))&amp;"・"&amp;$M2972,IF(設定!$I$15="所/名",INDEX(リスト!$S$2:$S$48,MATCH($L2972,リスト!$R$2:$R$48,0))&amp;" / "&amp;$M2972,IF(設定!$I$15="(所)名","("&amp;INDEX(リスト!$S$2:$S$48,MATCH($L2972,リスト!$R$2:$R$48,0))&amp;") "&amp;$M2972,IF(設定!$I$15="名・所",$M2972&amp;"・"&amp;INDEX(リスト!$S$2:$S$48,MATCH($L2972,リスト!$R$2:$R$48,0)),IF(設定!$I$15="名/所",$M2972&amp;" / "&amp;INDEX(リスト!$S$2:$S$48,MATCH($L2972,リスト!$R$2:$R$48,0)),IF(設定!$I$15="名(所)",$M2972&amp;" ("&amp;INDEX(リスト!$S$2:$S$48,MATCH($L2972,リスト!$R$2:$R$48,0))&amp;")")))))))))</f>
        <v/>
      </c>
    </row>
    <row r="2973" spans="15:22" x14ac:dyDescent="0.4">
      <c r="O2973" s="2" t="str">
        <f>IFERROR(IF($B2973="","",INDEX(所属情報!$E:$E,MATCH($A2973,所属情報!$A:$A,0))),"")</f>
        <v/>
      </c>
      <c r="P2973" s="2" t="str">
        <f t="shared" si="138"/>
        <v/>
      </c>
      <c r="Q2973" s="2" t="str">
        <f t="shared" si="139"/>
        <v/>
      </c>
      <c r="R2973" s="2" t="str">
        <f t="shared" si="140"/>
        <v/>
      </c>
      <c r="S2973" s="2" t="str">
        <f>IFERROR(IF($F2973="","",INDEX(リスト!$C:$C,MATCH($F2973,リスト!$B:$B,0))),"")</f>
        <v/>
      </c>
      <c r="T2973" s="2" t="str">
        <f>IFERROR(IF($K2973="","",INDEX(リスト!$F:$F,MATCH($K2973,リスト!$E:$E,0))),"")</f>
        <v/>
      </c>
      <c r="U2973" s="2" t="str">
        <f>IF($B2973="","",RIGHT($G2973*1000+200+COUNTIF($G$2:$G2973,$G2973),9))</f>
        <v/>
      </c>
      <c r="V2973" s="2" t="str">
        <f>IF(OR($B2973="",設定!$I$15="",設定!$I$15="独立"),"",IF($M2973="","　－　",IF($L2973="",IF(設定!$I$15="所・名","　－　・"&amp;$M2973,IF(設定!$I$15="所/名","　－　 / "&amp;$M2973,IF(設定!$I$15="(所)名","(　－　) "&amp;$M2973,IF(設定!$I$15="名・所",$M2973&amp;"・　－　",IF(設定!$I$15="名/所",$M2973&amp;" / 　－　",IF(設定!$I$15="名(所)",$M2973&amp;"(　－　)")))))),IF(設定!$I$15="所・名",INDEX(リスト!$S$2:$S$48,MATCH($L2973,リスト!$R$2:$R$48,0))&amp;"・"&amp;$M2973,IF(設定!$I$15="所/名",INDEX(リスト!$S$2:$S$48,MATCH($L2973,リスト!$R$2:$R$48,0))&amp;" / "&amp;$M2973,IF(設定!$I$15="(所)名","("&amp;INDEX(リスト!$S$2:$S$48,MATCH($L2973,リスト!$R$2:$R$48,0))&amp;") "&amp;$M2973,IF(設定!$I$15="名・所",$M2973&amp;"・"&amp;INDEX(リスト!$S$2:$S$48,MATCH($L2973,リスト!$R$2:$R$48,0)),IF(設定!$I$15="名/所",$M2973&amp;" / "&amp;INDEX(リスト!$S$2:$S$48,MATCH($L2973,リスト!$R$2:$R$48,0)),IF(設定!$I$15="名(所)",$M2973&amp;" ("&amp;INDEX(リスト!$S$2:$S$48,MATCH($L2973,リスト!$R$2:$R$48,0))&amp;")")))))))))</f>
        <v/>
      </c>
    </row>
    <row r="2974" spans="15:22" x14ac:dyDescent="0.4">
      <c r="O2974" s="2" t="str">
        <f>IFERROR(IF($B2974="","",INDEX(所属情報!$E:$E,MATCH($A2974,所属情報!$A:$A,0))),"")</f>
        <v/>
      </c>
      <c r="P2974" s="2" t="str">
        <f t="shared" si="138"/>
        <v/>
      </c>
      <c r="Q2974" s="2" t="str">
        <f t="shared" si="139"/>
        <v/>
      </c>
      <c r="R2974" s="2" t="str">
        <f t="shared" si="140"/>
        <v/>
      </c>
      <c r="S2974" s="2" t="str">
        <f>IFERROR(IF($F2974="","",INDEX(リスト!$C:$C,MATCH($F2974,リスト!$B:$B,0))),"")</f>
        <v/>
      </c>
      <c r="T2974" s="2" t="str">
        <f>IFERROR(IF($K2974="","",INDEX(リスト!$F:$F,MATCH($K2974,リスト!$E:$E,0))),"")</f>
        <v/>
      </c>
      <c r="U2974" s="2" t="str">
        <f>IF($B2974="","",RIGHT($G2974*1000+200+COUNTIF($G$2:$G2974,$G2974),9))</f>
        <v/>
      </c>
      <c r="V2974" s="2" t="str">
        <f>IF(OR($B2974="",設定!$I$15="",設定!$I$15="独立"),"",IF($M2974="","　－　",IF($L2974="",IF(設定!$I$15="所・名","　－　・"&amp;$M2974,IF(設定!$I$15="所/名","　－　 / "&amp;$M2974,IF(設定!$I$15="(所)名","(　－　) "&amp;$M2974,IF(設定!$I$15="名・所",$M2974&amp;"・　－　",IF(設定!$I$15="名/所",$M2974&amp;" / 　－　",IF(設定!$I$15="名(所)",$M2974&amp;"(　－　)")))))),IF(設定!$I$15="所・名",INDEX(リスト!$S$2:$S$48,MATCH($L2974,リスト!$R$2:$R$48,0))&amp;"・"&amp;$M2974,IF(設定!$I$15="所/名",INDEX(リスト!$S$2:$S$48,MATCH($L2974,リスト!$R$2:$R$48,0))&amp;" / "&amp;$M2974,IF(設定!$I$15="(所)名","("&amp;INDEX(リスト!$S$2:$S$48,MATCH($L2974,リスト!$R$2:$R$48,0))&amp;") "&amp;$M2974,IF(設定!$I$15="名・所",$M2974&amp;"・"&amp;INDEX(リスト!$S$2:$S$48,MATCH($L2974,リスト!$R$2:$R$48,0)),IF(設定!$I$15="名/所",$M2974&amp;" / "&amp;INDEX(リスト!$S$2:$S$48,MATCH($L2974,リスト!$R$2:$R$48,0)),IF(設定!$I$15="名(所)",$M2974&amp;" ("&amp;INDEX(リスト!$S$2:$S$48,MATCH($L2974,リスト!$R$2:$R$48,0))&amp;")")))))))))</f>
        <v/>
      </c>
    </row>
    <row r="2975" spans="15:22" x14ac:dyDescent="0.4">
      <c r="O2975" s="2" t="str">
        <f>IFERROR(IF($B2975="","",INDEX(所属情報!$E:$E,MATCH($A2975,所属情報!$A:$A,0))),"")</f>
        <v/>
      </c>
      <c r="P2975" s="2" t="str">
        <f t="shared" si="138"/>
        <v/>
      </c>
      <c r="Q2975" s="2" t="str">
        <f t="shared" si="139"/>
        <v/>
      </c>
      <c r="R2975" s="2" t="str">
        <f t="shared" si="140"/>
        <v/>
      </c>
      <c r="S2975" s="2" t="str">
        <f>IFERROR(IF($F2975="","",INDEX(リスト!$C:$C,MATCH($F2975,リスト!$B:$B,0))),"")</f>
        <v/>
      </c>
      <c r="T2975" s="2" t="str">
        <f>IFERROR(IF($K2975="","",INDEX(リスト!$F:$F,MATCH($K2975,リスト!$E:$E,0))),"")</f>
        <v/>
      </c>
      <c r="U2975" s="2" t="str">
        <f>IF($B2975="","",RIGHT($G2975*1000+200+COUNTIF($G$2:$G2975,$G2975),9))</f>
        <v/>
      </c>
      <c r="V2975" s="2" t="str">
        <f>IF(OR($B2975="",設定!$I$15="",設定!$I$15="独立"),"",IF($M2975="","　－　",IF($L2975="",IF(設定!$I$15="所・名","　－　・"&amp;$M2975,IF(設定!$I$15="所/名","　－　 / "&amp;$M2975,IF(設定!$I$15="(所)名","(　－　) "&amp;$M2975,IF(設定!$I$15="名・所",$M2975&amp;"・　－　",IF(設定!$I$15="名/所",$M2975&amp;" / 　－　",IF(設定!$I$15="名(所)",$M2975&amp;"(　－　)")))))),IF(設定!$I$15="所・名",INDEX(リスト!$S$2:$S$48,MATCH($L2975,リスト!$R$2:$R$48,0))&amp;"・"&amp;$M2975,IF(設定!$I$15="所/名",INDEX(リスト!$S$2:$S$48,MATCH($L2975,リスト!$R$2:$R$48,0))&amp;" / "&amp;$M2975,IF(設定!$I$15="(所)名","("&amp;INDEX(リスト!$S$2:$S$48,MATCH($L2975,リスト!$R$2:$R$48,0))&amp;") "&amp;$M2975,IF(設定!$I$15="名・所",$M2975&amp;"・"&amp;INDEX(リスト!$S$2:$S$48,MATCH($L2975,リスト!$R$2:$R$48,0)),IF(設定!$I$15="名/所",$M2975&amp;" / "&amp;INDEX(リスト!$S$2:$S$48,MATCH($L2975,リスト!$R$2:$R$48,0)),IF(設定!$I$15="名(所)",$M2975&amp;" ("&amp;INDEX(リスト!$S$2:$S$48,MATCH($L2975,リスト!$R$2:$R$48,0))&amp;")")))))))))</f>
        <v/>
      </c>
    </row>
    <row r="2976" spans="15:22" x14ac:dyDescent="0.4">
      <c r="O2976" s="2" t="str">
        <f>IFERROR(IF($B2976="","",INDEX(所属情報!$E:$E,MATCH($A2976,所属情報!$A:$A,0))),"")</f>
        <v/>
      </c>
      <c r="P2976" s="2" t="str">
        <f t="shared" si="138"/>
        <v/>
      </c>
      <c r="Q2976" s="2" t="str">
        <f t="shared" si="139"/>
        <v/>
      </c>
      <c r="R2976" s="2" t="str">
        <f t="shared" si="140"/>
        <v/>
      </c>
      <c r="S2976" s="2" t="str">
        <f>IFERROR(IF($F2976="","",INDEX(リスト!$C:$C,MATCH($F2976,リスト!$B:$B,0))),"")</f>
        <v/>
      </c>
      <c r="T2976" s="2" t="str">
        <f>IFERROR(IF($K2976="","",INDEX(リスト!$F:$F,MATCH($K2976,リスト!$E:$E,0))),"")</f>
        <v/>
      </c>
      <c r="U2976" s="2" t="str">
        <f>IF($B2976="","",RIGHT($G2976*1000+200+COUNTIF($G$2:$G2976,$G2976),9))</f>
        <v/>
      </c>
      <c r="V2976" s="2" t="str">
        <f>IF(OR($B2976="",設定!$I$15="",設定!$I$15="独立"),"",IF($M2976="","　－　",IF($L2976="",IF(設定!$I$15="所・名","　－　・"&amp;$M2976,IF(設定!$I$15="所/名","　－　 / "&amp;$M2976,IF(設定!$I$15="(所)名","(　－　) "&amp;$M2976,IF(設定!$I$15="名・所",$M2976&amp;"・　－　",IF(設定!$I$15="名/所",$M2976&amp;" / 　－　",IF(設定!$I$15="名(所)",$M2976&amp;"(　－　)")))))),IF(設定!$I$15="所・名",INDEX(リスト!$S$2:$S$48,MATCH($L2976,リスト!$R$2:$R$48,0))&amp;"・"&amp;$M2976,IF(設定!$I$15="所/名",INDEX(リスト!$S$2:$S$48,MATCH($L2976,リスト!$R$2:$R$48,0))&amp;" / "&amp;$M2976,IF(設定!$I$15="(所)名","("&amp;INDEX(リスト!$S$2:$S$48,MATCH($L2976,リスト!$R$2:$R$48,0))&amp;") "&amp;$M2976,IF(設定!$I$15="名・所",$M2976&amp;"・"&amp;INDEX(リスト!$S$2:$S$48,MATCH($L2976,リスト!$R$2:$R$48,0)),IF(設定!$I$15="名/所",$M2976&amp;" / "&amp;INDEX(リスト!$S$2:$S$48,MATCH($L2976,リスト!$R$2:$R$48,0)),IF(設定!$I$15="名(所)",$M2976&amp;" ("&amp;INDEX(リスト!$S$2:$S$48,MATCH($L2976,リスト!$R$2:$R$48,0))&amp;")")))))))))</f>
        <v/>
      </c>
    </row>
    <row r="2977" spans="15:22" x14ac:dyDescent="0.4">
      <c r="O2977" s="2" t="str">
        <f>IFERROR(IF($B2977="","",INDEX(所属情報!$E:$E,MATCH($A2977,所属情報!$A:$A,0))),"")</f>
        <v/>
      </c>
      <c r="P2977" s="2" t="str">
        <f t="shared" si="138"/>
        <v/>
      </c>
      <c r="Q2977" s="2" t="str">
        <f t="shared" si="139"/>
        <v/>
      </c>
      <c r="R2977" s="2" t="str">
        <f t="shared" si="140"/>
        <v/>
      </c>
      <c r="S2977" s="2" t="str">
        <f>IFERROR(IF($F2977="","",INDEX(リスト!$C:$C,MATCH($F2977,リスト!$B:$B,0))),"")</f>
        <v/>
      </c>
      <c r="T2977" s="2" t="str">
        <f>IFERROR(IF($K2977="","",INDEX(リスト!$F:$F,MATCH($K2977,リスト!$E:$E,0))),"")</f>
        <v/>
      </c>
      <c r="U2977" s="2" t="str">
        <f>IF($B2977="","",RIGHT($G2977*1000+200+COUNTIF($G$2:$G2977,$G2977),9))</f>
        <v/>
      </c>
      <c r="V2977" s="2" t="str">
        <f>IF(OR($B2977="",設定!$I$15="",設定!$I$15="独立"),"",IF($M2977="","　－　",IF($L2977="",IF(設定!$I$15="所・名","　－　・"&amp;$M2977,IF(設定!$I$15="所/名","　－　 / "&amp;$M2977,IF(設定!$I$15="(所)名","(　－　) "&amp;$M2977,IF(設定!$I$15="名・所",$M2977&amp;"・　－　",IF(設定!$I$15="名/所",$M2977&amp;" / 　－　",IF(設定!$I$15="名(所)",$M2977&amp;"(　－　)")))))),IF(設定!$I$15="所・名",INDEX(リスト!$S$2:$S$48,MATCH($L2977,リスト!$R$2:$R$48,0))&amp;"・"&amp;$M2977,IF(設定!$I$15="所/名",INDEX(リスト!$S$2:$S$48,MATCH($L2977,リスト!$R$2:$R$48,0))&amp;" / "&amp;$M2977,IF(設定!$I$15="(所)名","("&amp;INDEX(リスト!$S$2:$S$48,MATCH($L2977,リスト!$R$2:$R$48,0))&amp;") "&amp;$M2977,IF(設定!$I$15="名・所",$M2977&amp;"・"&amp;INDEX(リスト!$S$2:$S$48,MATCH($L2977,リスト!$R$2:$R$48,0)),IF(設定!$I$15="名/所",$M2977&amp;" / "&amp;INDEX(リスト!$S$2:$S$48,MATCH($L2977,リスト!$R$2:$R$48,0)),IF(設定!$I$15="名(所)",$M2977&amp;" ("&amp;INDEX(リスト!$S$2:$S$48,MATCH($L2977,リスト!$R$2:$R$48,0))&amp;")")))))))))</f>
        <v/>
      </c>
    </row>
    <row r="2978" spans="15:22" x14ac:dyDescent="0.4">
      <c r="O2978" s="2" t="str">
        <f>IFERROR(IF($B2978="","",INDEX(所属情報!$E:$E,MATCH($A2978,所属情報!$A:$A,0))),"")</f>
        <v/>
      </c>
      <c r="P2978" s="2" t="str">
        <f t="shared" si="138"/>
        <v/>
      </c>
      <c r="Q2978" s="2" t="str">
        <f t="shared" si="139"/>
        <v/>
      </c>
      <c r="R2978" s="2" t="str">
        <f t="shared" si="140"/>
        <v/>
      </c>
      <c r="S2978" s="2" t="str">
        <f>IFERROR(IF($F2978="","",INDEX(リスト!$C:$C,MATCH($F2978,リスト!$B:$B,0))),"")</f>
        <v/>
      </c>
      <c r="T2978" s="2" t="str">
        <f>IFERROR(IF($K2978="","",INDEX(リスト!$F:$F,MATCH($K2978,リスト!$E:$E,0))),"")</f>
        <v/>
      </c>
      <c r="U2978" s="2" t="str">
        <f>IF($B2978="","",RIGHT($G2978*1000+200+COUNTIF($G$2:$G2978,$G2978),9))</f>
        <v/>
      </c>
      <c r="V2978" s="2" t="str">
        <f>IF(OR($B2978="",設定!$I$15="",設定!$I$15="独立"),"",IF($M2978="","　－　",IF($L2978="",IF(設定!$I$15="所・名","　－　・"&amp;$M2978,IF(設定!$I$15="所/名","　－　 / "&amp;$M2978,IF(設定!$I$15="(所)名","(　－　) "&amp;$M2978,IF(設定!$I$15="名・所",$M2978&amp;"・　－　",IF(設定!$I$15="名/所",$M2978&amp;" / 　－　",IF(設定!$I$15="名(所)",$M2978&amp;"(　－　)")))))),IF(設定!$I$15="所・名",INDEX(リスト!$S$2:$S$48,MATCH($L2978,リスト!$R$2:$R$48,0))&amp;"・"&amp;$M2978,IF(設定!$I$15="所/名",INDEX(リスト!$S$2:$S$48,MATCH($L2978,リスト!$R$2:$R$48,0))&amp;" / "&amp;$M2978,IF(設定!$I$15="(所)名","("&amp;INDEX(リスト!$S$2:$S$48,MATCH($L2978,リスト!$R$2:$R$48,0))&amp;") "&amp;$M2978,IF(設定!$I$15="名・所",$M2978&amp;"・"&amp;INDEX(リスト!$S$2:$S$48,MATCH($L2978,リスト!$R$2:$R$48,0)),IF(設定!$I$15="名/所",$M2978&amp;" / "&amp;INDEX(リスト!$S$2:$S$48,MATCH($L2978,リスト!$R$2:$R$48,0)),IF(設定!$I$15="名(所)",$M2978&amp;" ("&amp;INDEX(リスト!$S$2:$S$48,MATCH($L2978,リスト!$R$2:$R$48,0))&amp;")")))))))))</f>
        <v/>
      </c>
    </row>
    <row r="2979" spans="15:22" x14ac:dyDescent="0.4">
      <c r="O2979" s="2" t="str">
        <f>IFERROR(IF($B2979="","",INDEX(所属情報!$E:$E,MATCH($A2979,所属情報!$A:$A,0))),"")</f>
        <v/>
      </c>
      <c r="P2979" s="2" t="str">
        <f t="shared" si="138"/>
        <v/>
      </c>
      <c r="Q2979" s="2" t="str">
        <f t="shared" si="139"/>
        <v/>
      </c>
      <c r="R2979" s="2" t="str">
        <f t="shared" si="140"/>
        <v/>
      </c>
      <c r="S2979" s="2" t="str">
        <f>IFERROR(IF($F2979="","",INDEX(リスト!$C:$C,MATCH($F2979,リスト!$B:$B,0))),"")</f>
        <v/>
      </c>
      <c r="T2979" s="2" t="str">
        <f>IFERROR(IF($K2979="","",INDEX(リスト!$F:$F,MATCH($K2979,リスト!$E:$E,0))),"")</f>
        <v/>
      </c>
      <c r="U2979" s="2" t="str">
        <f>IF($B2979="","",RIGHT($G2979*1000+200+COUNTIF($G$2:$G2979,$G2979),9))</f>
        <v/>
      </c>
      <c r="V2979" s="2" t="str">
        <f>IF(OR($B2979="",設定!$I$15="",設定!$I$15="独立"),"",IF($M2979="","　－　",IF($L2979="",IF(設定!$I$15="所・名","　－　・"&amp;$M2979,IF(設定!$I$15="所/名","　－　 / "&amp;$M2979,IF(設定!$I$15="(所)名","(　－　) "&amp;$M2979,IF(設定!$I$15="名・所",$M2979&amp;"・　－　",IF(設定!$I$15="名/所",$M2979&amp;" / 　－　",IF(設定!$I$15="名(所)",$M2979&amp;"(　－　)")))))),IF(設定!$I$15="所・名",INDEX(リスト!$S$2:$S$48,MATCH($L2979,リスト!$R$2:$R$48,0))&amp;"・"&amp;$M2979,IF(設定!$I$15="所/名",INDEX(リスト!$S$2:$S$48,MATCH($L2979,リスト!$R$2:$R$48,0))&amp;" / "&amp;$M2979,IF(設定!$I$15="(所)名","("&amp;INDEX(リスト!$S$2:$S$48,MATCH($L2979,リスト!$R$2:$R$48,0))&amp;") "&amp;$M2979,IF(設定!$I$15="名・所",$M2979&amp;"・"&amp;INDEX(リスト!$S$2:$S$48,MATCH($L2979,リスト!$R$2:$R$48,0)),IF(設定!$I$15="名/所",$M2979&amp;" / "&amp;INDEX(リスト!$S$2:$S$48,MATCH($L2979,リスト!$R$2:$R$48,0)),IF(設定!$I$15="名(所)",$M2979&amp;" ("&amp;INDEX(リスト!$S$2:$S$48,MATCH($L2979,リスト!$R$2:$R$48,0))&amp;")")))))))))</f>
        <v/>
      </c>
    </row>
    <row r="2980" spans="15:22" x14ac:dyDescent="0.4">
      <c r="O2980" s="2" t="str">
        <f>IFERROR(IF($B2980="","",INDEX(所属情報!$E:$E,MATCH($A2980,所属情報!$A:$A,0))),"")</f>
        <v/>
      </c>
      <c r="P2980" s="2" t="str">
        <f t="shared" si="138"/>
        <v/>
      </c>
      <c r="Q2980" s="2" t="str">
        <f t="shared" si="139"/>
        <v/>
      </c>
      <c r="R2980" s="2" t="str">
        <f t="shared" si="140"/>
        <v/>
      </c>
      <c r="S2980" s="2" t="str">
        <f>IFERROR(IF($F2980="","",INDEX(リスト!$C:$C,MATCH($F2980,リスト!$B:$B,0))),"")</f>
        <v/>
      </c>
      <c r="T2980" s="2" t="str">
        <f>IFERROR(IF($K2980="","",INDEX(リスト!$F:$F,MATCH($K2980,リスト!$E:$E,0))),"")</f>
        <v/>
      </c>
      <c r="U2980" s="2" t="str">
        <f>IF($B2980="","",RIGHT($G2980*1000+200+COUNTIF($G$2:$G2980,$G2980),9))</f>
        <v/>
      </c>
      <c r="V2980" s="2" t="str">
        <f>IF(OR($B2980="",設定!$I$15="",設定!$I$15="独立"),"",IF($M2980="","　－　",IF($L2980="",IF(設定!$I$15="所・名","　－　・"&amp;$M2980,IF(設定!$I$15="所/名","　－　 / "&amp;$M2980,IF(設定!$I$15="(所)名","(　－　) "&amp;$M2980,IF(設定!$I$15="名・所",$M2980&amp;"・　－　",IF(設定!$I$15="名/所",$M2980&amp;" / 　－　",IF(設定!$I$15="名(所)",$M2980&amp;"(　－　)")))))),IF(設定!$I$15="所・名",INDEX(リスト!$S$2:$S$48,MATCH($L2980,リスト!$R$2:$R$48,0))&amp;"・"&amp;$M2980,IF(設定!$I$15="所/名",INDEX(リスト!$S$2:$S$48,MATCH($L2980,リスト!$R$2:$R$48,0))&amp;" / "&amp;$M2980,IF(設定!$I$15="(所)名","("&amp;INDEX(リスト!$S$2:$S$48,MATCH($L2980,リスト!$R$2:$R$48,0))&amp;") "&amp;$M2980,IF(設定!$I$15="名・所",$M2980&amp;"・"&amp;INDEX(リスト!$S$2:$S$48,MATCH($L2980,リスト!$R$2:$R$48,0)),IF(設定!$I$15="名/所",$M2980&amp;" / "&amp;INDEX(リスト!$S$2:$S$48,MATCH($L2980,リスト!$R$2:$R$48,0)),IF(設定!$I$15="名(所)",$M2980&amp;" ("&amp;INDEX(リスト!$S$2:$S$48,MATCH($L2980,リスト!$R$2:$R$48,0))&amp;")")))))))))</f>
        <v/>
      </c>
    </row>
    <row r="2981" spans="15:22" x14ac:dyDescent="0.4">
      <c r="O2981" s="2" t="str">
        <f>IFERROR(IF($B2981="","",INDEX(所属情報!$E:$E,MATCH($A2981,所属情報!$A:$A,0))),"")</f>
        <v/>
      </c>
      <c r="P2981" s="2" t="str">
        <f t="shared" si="138"/>
        <v/>
      </c>
      <c r="Q2981" s="2" t="str">
        <f t="shared" si="139"/>
        <v/>
      </c>
      <c r="R2981" s="2" t="str">
        <f t="shared" si="140"/>
        <v/>
      </c>
      <c r="S2981" s="2" t="str">
        <f>IFERROR(IF($F2981="","",INDEX(リスト!$C:$C,MATCH($F2981,リスト!$B:$B,0))),"")</f>
        <v/>
      </c>
      <c r="T2981" s="2" t="str">
        <f>IFERROR(IF($K2981="","",INDEX(リスト!$F:$F,MATCH($K2981,リスト!$E:$E,0))),"")</f>
        <v/>
      </c>
      <c r="U2981" s="2" t="str">
        <f>IF($B2981="","",RIGHT($G2981*1000+200+COUNTIF($G$2:$G2981,$G2981),9))</f>
        <v/>
      </c>
      <c r="V2981" s="2" t="str">
        <f>IF(OR($B2981="",設定!$I$15="",設定!$I$15="独立"),"",IF($M2981="","　－　",IF($L2981="",IF(設定!$I$15="所・名","　－　・"&amp;$M2981,IF(設定!$I$15="所/名","　－　 / "&amp;$M2981,IF(設定!$I$15="(所)名","(　－　) "&amp;$M2981,IF(設定!$I$15="名・所",$M2981&amp;"・　－　",IF(設定!$I$15="名/所",$M2981&amp;" / 　－　",IF(設定!$I$15="名(所)",$M2981&amp;"(　－　)")))))),IF(設定!$I$15="所・名",INDEX(リスト!$S$2:$S$48,MATCH($L2981,リスト!$R$2:$R$48,0))&amp;"・"&amp;$M2981,IF(設定!$I$15="所/名",INDEX(リスト!$S$2:$S$48,MATCH($L2981,リスト!$R$2:$R$48,0))&amp;" / "&amp;$M2981,IF(設定!$I$15="(所)名","("&amp;INDEX(リスト!$S$2:$S$48,MATCH($L2981,リスト!$R$2:$R$48,0))&amp;") "&amp;$M2981,IF(設定!$I$15="名・所",$M2981&amp;"・"&amp;INDEX(リスト!$S$2:$S$48,MATCH($L2981,リスト!$R$2:$R$48,0)),IF(設定!$I$15="名/所",$M2981&amp;" / "&amp;INDEX(リスト!$S$2:$S$48,MATCH($L2981,リスト!$R$2:$R$48,0)),IF(設定!$I$15="名(所)",$M2981&amp;" ("&amp;INDEX(リスト!$S$2:$S$48,MATCH($L2981,リスト!$R$2:$R$48,0))&amp;")")))))))))</f>
        <v/>
      </c>
    </row>
    <row r="2982" spans="15:22" x14ac:dyDescent="0.4">
      <c r="O2982" s="2" t="str">
        <f>IFERROR(IF($B2982="","",INDEX(所属情報!$E:$E,MATCH($A2982,所属情報!$A:$A,0))),"")</f>
        <v/>
      </c>
      <c r="P2982" s="2" t="str">
        <f t="shared" si="138"/>
        <v/>
      </c>
      <c r="Q2982" s="2" t="str">
        <f t="shared" si="139"/>
        <v/>
      </c>
      <c r="R2982" s="2" t="str">
        <f t="shared" si="140"/>
        <v/>
      </c>
      <c r="S2982" s="2" t="str">
        <f>IFERROR(IF($F2982="","",INDEX(リスト!$C:$C,MATCH($F2982,リスト!$B:$B,0))),"")</f>
        <v/>
      </c>
      <c r="T2982" s="2" t="str">
        <f>IFERROR(IF($K2982="","",INDEX(リスト!$F:$F,MATCH($K2982,リスト!$E:$E,0))),"")</f>
        <v/>
      </c>
      <c r="U2982" s="2" t="str">
        <f>IF($B2982="","",RIGHT($G2982*1000+200+COUNTIF($G$2:$G2982,$G2982),9))</f>
        <v/>
      </c>
      <c r="V2982" s="2" t="str">
        <f>IF(OR($B2982="",設定!$I$15="",設定!$I$15="独立"),"",IF($M2982="","　－　",IF($L2982="",IF(設定!$I$15="所・名","　－　・"&amp;$M2982,IF(設定!$I$15="所/名","　－　 / "&amp;$M2982,IF(設定!$I$15="(所)名","(　－　) "&amp;$M2982,IF(設定!$I$15="名・所",$M2982&amp;"・　－　",IF(設定!$I$15="名/所",$M2982&amp;" / 　－　",IF(設定!$I$15="名(所)",$M2982&amp;"(　－　)")))))),IF(設定!$I$15="所・名",INDEX(リスト!$S$2:$S$48,MATCH($L2982,リスト!$R$2:$R$48,0))&amp;"・"&amp;$M2982,IF(設定!$I$15="所/名",INDEX(リスト!$S$2:$S$48,MATCH($L2982,リスト!$R$2:$R$48,0))&amp;" / "&amp;$M2982,IF(設定!$I$15="(所)名","("&amp;INDEX(リスト!$S$2:$S$48,MATCH($L2982,リスト!$R$2:$R$48,0))&amp;") "&amp;$M2982,IF(設定!$I$15="名・所",$M2982&amp;"・"&amp;INDEX(リスト!$S$2:$S$48,MATCH($L2982,リスト!$R$2:$R$48,0)),IF(設定!$I$15="名/所",$M2982&amp;" / "&amp;INDEX(リスト!$S$2:$S$48,MATCH($L2982,リスト!$R$2:$R$48,0)),IF(設定!$I$15="名(所)",$M2982&amp;" ("&amp;INDEX(リスト!$S$2:$S$48,MATCH($L2982,リスト!$R$2:$R$48,0))&amp;")")))))))))</f>
        <v/>
      </c>
    </row>
    <row r="2983" spans="15:22" x14ac:dyDescent="0.4">
      <c r="O2983" s="2" t="str">
        <f>IFERROR(IF($B2983="","",INDEX(所属情報!$E:$E,MATCH($A2983,所属情報!$A:$A,0))),"")</f>
        <v/>
      </c>
      <c r="P2983" s="2" t="str">
        <f t="shared" si="138"/>
        <v/>
      </c>
      <c r="Q2983" s="2" t="str">
        <f t="shared" si="139"/>
        <v/>
      </c>
      <c r="R2983" s="2" t="str">
        <f t="shared" si="140"/>
        <v/>
      </c>
      <c r="S2983" s="2" t="str">
        <f>IFERROR(IF($F2983="","",INDEX(リスト!$C:$C,MATCH($F2983,リスト!$B:$B,0))),"")</f>
        <v/>
      </c>
      <c r="T2983" s="2" t="str">
        <f>IFERROR(IF($K2983="","",INDEX(リスト!$F:$F,MATCH($K2983,リスト!$E:$E,0))),"")</f>
        <v/>
      </c>
      <c r="U2983" s="2" t="str">
        <f>IF($B2983="","",RIGHT($G2983*1000+200+COUNTIF($G$2:$G2983,$G2983),9))</f>
        <v/>
      </c>
      <c r="V2983" s="2" t="str">
        <f>IF(OR($B2983="",設定!$I$15="",設定!$I$15="独立"),"",IF($M2983="","　－　",IF($L2983="",IF(設定!$I$15="所・名","　－　・"&amp;$M2983,IF(設定!$I$15="所/名","　－　 / "&amp;$M2983,IF(設定!$I$15="(所)名","(　－　) "&amp;$M2983,IF(設定!$I$15="名・所",$M2983&amp;"・　－　",IF(設定!$I$15="名/所",$M2983&amp;" / 　－　",IF(設定!$I$15="名(所)",$M2983&amp;"(　－　)")))))),IF(設定!$I$15="所・名",INDEX(リスト!$S$2:$S$48,MATCH($L2983,リスト!$R$2:$R$48,0))&amp;"・"&amp;$M2983,IF(設定!$I$15="所/名",INDEX(リスト!$S$2:$S$48,MATCH($L2983,リスト!$R$2:$R$48,0))&amp;" / "&amp;$M2983,IF(設定!$I$15="(所)名","("&amp;INDEX(リスト!$S$2:$S$48,MATCH($L2983,リスト!$R$2:$R$48,0))&amp;") "&amp;$M2983,IF(設定!$I$15="名・所",$M2983&amp;"・"&amp;INDEX(リスト!$S$2:$S$48,MATCH($L2983,リスト!$R$2:$R$48,0)),IF(設定!$I$15="名/所",$M2983&amp;" / "&amp;INDEX(リスト!$S$2:$S$48,MATCH($L2983,リスト!$R$2:$R$48,0)),IF(設定!$I$15="名(所)",$M2983&amp;" ("&amp;INDEX(リスト!$S$2:$S$48,MATCH($L2983,リスト!$R$2:$R$48,0))&amp;")")))))))))</f>
        <v/>
      </c>
    </row>
    <row r="2984" spans="15:22" x14ac:dyDescent="0.4">
      <c r="O2984" s="2" t="str">
        <f>IFERROR(IF($B2984="","",INDEX(所属情報!$E:$E,MATCH($A2984,所属情報!$A:$A,0))),"")</f>
        <v/>
      </c>
      <c r="P2984" s="2" t="str">
        <f t="shared" si="138"/>
        <v/>
      </c>
      <c r="Q2984" s="2" t="str">
        <f t="shared" si="139"/>
        <v/>
      </c>
      <c r="R2984" s="2" t="str">
        <f t="shared" si="140"/>
        <v/>
      </c>
      <c r="S2984" s="2" t="str">
        <f>IFERROR(IF($F2984="","",INDEX(リスト!$C:$C,MATCH($F2984,リスト!$B:$B,0))),"")</f>
        <v/>
      </c>
      <c r="T2984" s="2" t="str">
        <f>IFERROR(IF($K2984="","",INDEX(リスト!$F:$F,MATCH($K2984,リスト!$E:$E,0))),"")</f>
        <v/>
      </c>
      <c r="U2984" s="2" t="str">
        <f>IF($B2984="","",RIGHT($G2984*1000+200+COUNTIF($G$2:$G2984,$G2984),9))</f>
        <v/>
      </c>
      <c r="V2984" s="2" t="str">
        <f>IF(OR($B2984="",設定!$I$15="",設定!$I$15="独立"),"",IF($M2984="","　－　",IF($L2984="",IF(設定!$I$15="所・名","　－　・"&amp;$M2984,IF(設定!$I$15="所/名","　－　 / "&amp;$M2984,IF(設定!$I$15="(所)名","(　－　) "&amp;$M2984,IF(設定!$I$15="名・所",$M2984&amp;"・　－　",IF(設定!$I$15="名/所",$M2984&amp;" / 　－　",IF(設定!$I$15="名(所)",$M2984&amp;"(　－　)")))))),IF(設定!$I$15="所・名",INDEX(リスト!$S$2:$S$48,MATCH($L2984,リスト!$R$2:$R$48,0))&amp;"・"&amp;$M2984,IF(設定!$I$15="所/名",INDEX(リスト!$S$2:$S$48,MATCH($L2984,リスト!$R$2:$R$48,0))&amp;" / "&amp;$M2984,IF(設定!$I$15="(所)名","("&amp;INDEX(リスト!$S$2:$S$48,MATCH($L2984,リスト!$R$2:$R$48,0))&amp;") "&amp;$M2984,IF(設定!$I$15="名・所",$M2984&amp;"・"&amp;INDEX(リスト!$S$2:$S$48,MATCH($L2984,リスト!$R$2:$R$48,0)),IF(設定!$I$15="名/所",$M2984&amp;" / "&amp;INDEX(リスト!$S$2:$S$48,MATCH($L2984,リスト!$R$2:$R$48,0)),IF(設定!$I$15="名(所)",$M2984&amp;" ("&amp;INDEX(リスト!$S$2:$S$48,MATCH($L2984,リスト!$R$2:$R$48,0))&amp;")")))))))))</f>
        <v/>
      </c>
    </row>
    <row r="2985" spans="15:22" x14ac:dyDescent="0.4">
      <c r="O2985" s="2" t="str">
        <f>IFERROR(IF($B2985="","",INDEX(所属情報!$E:$E,MATCH($A2985,所属情報!$A:$A,0))),"")</f>
        <v/>
      </c>
      <c r="P2985" s="2" t="str">
        <f t="shared" si="138"/>
        <v/>
      </c>
      <c r="Q2985" s="2" t="str">
        <f t="shared" si="139"/>
        <v/>
      </c>
      <c r="R2985" s="2" t="str">
        <f t="shared" si="140"/>
        <v/>
      </c>
      <c r="S2985" s="2" t="str">
        <f>IFERROR(IF($F2985="","",INDEX(リスト!$C:$C,MATCH($F2985,リスト!$B:$B,0))),"")</f>
        <v/>
      </c>
      <c r="T2985" s="2" t="str">
        <f>IFERROR(IF($K2985="","",INDEX(リスト!$F:$F,MATCH($K2985,リスト!$E:$E,0))),"")</f>
        <v/>
      </c>
      <c r="U2985" s="2" t="str">
        <f>IF($B2985="","",RIGHT($G2985*1000+200+COUNTIF($G$2:$G2985,$G2985),9))</f>
        <v/>
      </c>
      <c r="V2985" s="2" t="str">
        <f>IF(OR($B2985="",設定!$I$15="",設定!$I$15="独立"),"",IF($M2985="","　－　",IF($L2985="",IF(設定!$I$15="所・名","　－　・"&amp;$M2985,IF(設定!$I$15="所/名","　－　 / "&amp;$M2985,IF(設定!$I$15="(所)名","(　－　) "&amp;$M2985,IF(設定!$I$15="名・所",$M2985&amp;"・　－　",IF(設定!$I$15="名/所",$M2985&amp;" / 　－　",IF(設定!$I$15="名(所)",$M2985&amp;"(　－　)")))))),IF(設定!$I$15="所・名",INDEX(リスト!$S$2:$S$48,MATCH($L2985,リスト!$R$2:$R$48,0))&amp;"・"&amp;$M2985,IF(設定!$I$15="所/名",INDEX(リスト!$S$2:$S$48,MATCH($L2985,リスト!$R$2:$R$48,0))&amp;" / "&amp;$M2985,IF(設定!$I$15="(所)名","("&amp;INDEX(リスト!$S$2:$S$48,MATCH($L2985,リスト!$R$2:$R$48,0))&amp;") "&amp;$M2985,IF(設定!$I$15="名・所",$M2985&amp;"・"&amp;INDEX(リスト!$S$2:$S$48,MATCH($L2985,リスト!$R$2:$R$48,0)),IF(設定!$I$15="名/所",$M2985&amp;" / "&amp;INDEX(リスト!$S$2:$S$48,MATCH($L2985,リスト!$R$2:$R$48,0)),IF(設定!$I$15="名(所)",$M2985&amp;" ("&amp;INDEX(リスト!$S$2:$S$48,MATCH($L2985,リスト!$R$2:$R$48,0))&amp;")")))))))))</f>
        <v/>
      </c>
    </row>
    <row r="2986" spans="15:22" x14ac:dyDescent="0.4">
      <c r="O2986" s="2" t="str">
        <f>IFERROR(IF($B2986="","",INDEX(所属情報!$E:$E,MATCH($A2986,所属情報!$A:$A,0))),"")</f>
        <v/>
      </c>
      <c r="P2986" s="2" t="str">
        <f t="shared" si="138"/>
        <v/>
      </c>
      <c r="Q2986" s="2" t="str">
        <f t="shared" si="139"/>
        <v/>
      </c>
      <c r="R2986" s="2" t="str">
        <f t="shared" si="140"/>
        <v/>
      </c>
      <c r="S2986" s="2" t="str">
        <f>IFERROR(IF($F2986="","",INDEX(リスト!$C:$C,MATCH($F2986,リスト!$B:$B,0))),"")</f>
        <v/>
      </c>
      <c r="T2986" s="2" t="str">
        <f>IFERROR(IF($K2986="","",INDEX(リスト!$F:$F,MATCH($K2986,リスト!$E:$E,0))),"")</f>
        <v/>
      </c>
      <c r="U2986" s="2" t="str">
        <f>IF($B2986="","",RIGHT($G2986*1000+200+COUNTIF($G$2:$G2986,$G2986),9))</f>
        <v/>
      </c>
      <c r="V2986" s="2" t="str">
        <f>IF(OR($B2986="",設定!$I$15="",設定!$I$15="独立"),"",IF($M2986="","　－　",IF($L2986="",IF(設定!$I$15="所・名","　－　・"&amp;$M2986,IF(設定!$I$15="所/名","　－　 / "&amp;$M2986,IF(設定!$I$15="(所)名","(　－　) "&amp;$M2986,IF(設定!$I$15="名・所",$M2986&amp;"・　－　",IF(設定!$I$15="名/所",$M2986&amp;" / 　－　",IF(設定!$I$15="名(所)",$M2986&amp;"(　－　)")))))),IF(設定!$I$15="所・名",INDEX(リスト!$S$2:$S$48,MATCH($L2986,リスト!$R$2:$R$48,0))&amp;"・"&amp;$M2986,IF(設定!$I$15="所/名",INDEX(リスト!$S$2:$S$48,MATCH($L2986,リスト!$R$2:$R$48,0))&amp;" / "&amp;$M2986,IF(設定!$I$15="(所)名","("&amp;INDEX(リスト!$S$2:$S$48,MATCH($L2986,リスト!$R$2:$R$48,0))&amp;") "&amp;$M2986,IF(設定!$I$15="名・所",$M2986&amp;"・"&amp;INDEX(リスト!$S$2:$S$48,MATCH($L2986,リスト!$R$2:$R$48,0)),IF(設定!$I$15="名/所",$M2986&amp;" / "&amp;INDEX(リスト!$S$2:$S$48,MATCH($L2986,リスト!$R$2:$R$48,0)),IF(設定!$I$15="名(所)",$M2986&amp;" ("&amp;INDEX(リスト!$S$2:$S$48,MATCH($L2986,リスト!$R$2:$R$48,0))&amp;")")))))))))</f>
        <v/>
      </c>
    </row>
    <row r="2987" spans="15:22" x14ac:dyDescent="0.4">
      <c r="O2987" s="2" t="str">
        <f>IFERROR(IF($B2987="","",INDEX(所属情報!$E:$E,MATCH($A2987,所属情報!$A:$A,0))),"")</f>
        <v/>
      </c>
      <c r="P2987" s="2" t="str">
        <f t="shared" si="138"/>
        <v/>
      </c>
      <c r="Q2987" s="2" t="str">
        <f t="shared" si="139"/>
        <v/>
      </c>
      <c r="R2987" s="2" t="str">
        <f t="shared" si="140"/>
        <v/>
      </c>
      <c r="S2987" s="2" t="str">
        <f>IFERROR(IF($F2987="","",INDEX(リスト!$C:$C,MATCH($F2987,リスト!$B:$B,0))),"")</f>
        <v/>
      </c>
      <c r="T2987" s="2" t="str">
        <f>IFERROR(IF($K2987="","",INDEX(リスト!$F:$F,MATCH($K2987,リスト!$E:$E,0))),"")</f>
        <v/>
      </c>
      <c r="U2987" s="2" t="str">
        <f>IF($B2987="","",RIGHT($G2987*1000+200+COUNTIF($G$2:$G2987,$G2987),9))</f>
        <v/>
      </c>
      <c r="V2987" s="2" t="str">
        <f>IF(OR($B2987="",設定!$I$15="",設定!$I$15="独立"),"",IF($M2987="","　－　",IF($L2987="",IF(設定!$I$15="所・名","　－　・"&amp;$M2987,IF(設定!$I$15="所/名","　－　 / "&amp;$M2987,IF(設定!$I$15="(所)名","(　－　) "&amp;$M2987,IF(設定!$I$15="名・所",$M2987&amp;"・　－　",IF(設定!$I$15="名/所",$M2987&amp;" / 　－　",IF(設定!$I$15="名(所)",$M2987&amp;"(　－　)")))))),IF(設定!$I$15="所・名",INDEX(リスト!$S$2:$S$48,MATCH($L2987,リスト!$R$2:$R$48,0))&amp;"・"&amp;$M2987,IF(設定!$I$15="所/名",INDEX(リスト!$S$2:$S$48,MATCH($L2987,リスト!$R$2:$R$48,0))&amp;" / "&amp;$M2987,IF(設定!$I$15="(所)名","("&amp;INDEX(リスト!$S$2:$S$48,MATCH($L2987,リスト!$R$2:$R$48,0))&amp;") "&amp;$M2987,IF(設定!$I$15="名・所",$M2987&amp;"・"&amp;INDEX(リスト!$S$2:$S$48,MATCH($L2987,リスト!$R$2:$R$48,0)),IF(設定!$I$15="名/所",$M2987&amp;" / "&amp;INDEX(リスト!$S$2:$S$48,MATCH($L2987,リスト!$R$2:$R$48,0)),IF(設定!$I$15="名(所)",$M2987&amp;" ("&amp;INDEX(リスト!$S$2:$S$48,MATCH($L2987,リスト!$R$2:$R$48,0))&amp;")")))))))))</f>
        <v/>
      </c>
    </row>
    <row r="2988" spans="15:22" x14ac:dyDescent="0.4">
      <c r="O2988" s="2" t="str">
        <f>IFERROR(IF($B2988="","",INDEX(所属情報!$E:$E,MATCH($A2988,所属情報!$A:$A,0))),"")</f>
        <v/>
      </c>
      <c r="P2988" s="2" t="str">
        <f t="shared" si="138"/>
        <v/>
      </c>
      <c r="Q2988" s="2" t="str">
        <f t="shared" si="139"/>
        <v/>
      </c>
      <c r="R2988" s="2" t="str">
        <f t="shared" si="140"/>
        <v/>
      </c>
      <c r="S2988" s="2" t="str">
        <f>IFERROR(IF($F2988="","",INDEX(リスト!$C:$C,MATCH($F2988,リスト!$B:$B,0))),"")</f>
        <v/>
      </c>
      <c r="T2988" s="2" t="str">
        <f>IFERROR(IF($K2988="","",INDEX(リスト!$F:$F,MATCH($K2988,リスト!$E:$E,0))),"")</f>
        <v/>
      </c>
      <c r="U2988" s="2" t="str">
        <f>IF($B2988="","",RIGHT($G2988*1000+200+COUNTIF($G$2:$G2988,$G2988),9))</f>
        <v/>
      </c>
      <c r="V2988" s="2" t="str">
        <f>IF(OR($B2988="",設定!$I$15="",設定!$I$15="独立"),"",IF($M2988="","　－　",IF($L2988="",IF(設定!$I$15="所・名","　－　・"&amp;$M2988,IF(設定!$I$15="所/名","　－　 / "&amp;$M2988,IF(設定!$I$15="(所)名","(　－　) "&amp;$M2988,IF(設定!$I$15="名・所",$M2988&amp;"・　－　",IF(設定!$I$15="名/所",$M2988&amp;" / 　－　",IF(設定!$I$15="名(所)",$M2988&amp;"(　－　)")))))),IF(設定!$I$15="所・名",INDEX(リスト!$S$2:$S$48,MATCH($L2988,リスト!$R$2:$R$48,0))&amp;"・"&amp;$M2988,IF(設定!$I$15="所/名",INDEX(リスト!$S$2:$S$48,MATCH($L2988,リスト!$R$2:$R$48,0))&amp;" / "&amp;$M2988,IF(設定!$I$15="(所)名","("&amp;INDEX(リスト!$S$2:$S$48,MATCH($L2988,リスト!$R$2:$R$48,0))&amp;") "&amp;$M2988,IF(設定!$I$15="名・所",$M2988&amp;"・"&amp;INDEX(リスト!$S$2:$S$48,MATCH($L2988,リスト!$R$2:$R$48,0)),IF(設定!$I$15="名/所",$M2988&amp;" / "&amp;INDEX(リスト!$S$2:$S$48,MATCH($L2988,リスト!$R$2:$R$48,0)),IF(設定!$I$15="名(所)",$M2988&amp;" ("&amp;INDEX(リスト!$S$2:$S$48,MATCH($L2988,リスト!$R$2:$R$48,0))&amp;")")))))))))</f>
        <v/>
      </c>
    </row>
    <row r="2989" spans="15:22" x14ac:dyDescent="0.4">
      <c r="O2989" s="2" t="str">
        <f>IFERROR(IF($B2989="","",INDEX(所属情報!$E:$E,MATCH($A2989,所属情報!$A:$A,0))),"")</f>
        <v/>
      </c>
      <c r="P2989" s="2" t="str">
        <f t="shared" si="138"/>
        <v/>
      </c>
      <c r="Q2989" s="2" t="str">
        <f t="shared" si="139"/>
        <v/>
      </c>
      <c r="R2989" s="2" t="str">
        <f t="shared" si="140"/>
        <v/>
      </c>
      <c r="S2989" s="2" t="str">
        <f>IFERROR(IF($F2989="","",INDEX(リスト!$C:$C,MATCH($F2989,リスト!$B:$B,0))),"")</f>
        <v/>
      </c>
      <c r="T2989" s="2" t="str">
        <f>IFERROR(IF($K2989="","",INDEX(リスト!$F:$F,MATCH($K2989,リスト!$E:$E,0))),"")</f>
        <v/>
      </c>
      <c r="U2989" s="2" t="str">
        <f>IF($B2989="","",RIGHT($G2989*1000+200+COUNTIF($G$2:$G2989,$G2989),9))</f>
        <v/>
      </c>
      <c r="V2989" s="2" t="str">
        <f>IF(OR($B2989="",設定!$I$15="",設定!$I$15="独立"),"",IF($M2989="","　－　",IF($L2989="",IF(設定!$I$15="所・名","　－　・"&amp;$M2989,IF(設定!$I$15="所/名","　－　 / "&amp;$M2989,IF(設定!$I$15="(所)名","(　－　) "&amp;$M2989,IF(設定!$I$15="名・所",$M2989&amp;"・　－　",IF(設定!$I$15="名/所",$M2989&amp;" / 　－　",IF(設定!$I$15="名(所)",$M2989&amp;"(　－　)")))))),IF(設定!$I$15="所・名",INDEX(リスト!$S$2:$S$48,MATCH($L2989,リスト!$R$2:$R$48,0))&amp;"・"&amp;$M2989,IF(設定!$I$15="所/名",INDEX(リスト!$S$2:$S$48,MATCH($L2989,リスト!$R$2:$R$48,0))&amp;" / "&amp;$M2989,IF(設定!$I$15="(所)名","("&amp;INDEX(リスト!$S$2:$S$48,MATCH($L2989,リスト!$R$2:$R$48,0))&amp;") "&amp;$M2989,IF(設定!$I$15="名・所",$M2989&amp;"・"&amp;INDEX(リスト!$S$2:$S$48,MATCH($L2989,リスト!$R$2:$R$48,0)),IF(設定!$I$15="名/所",$M2989&amp;" / "&amp;INDEX(リスト!$S$2:$S$48,MATCH($L2989,リスト!$R$2:$R$48,0)),IF(設定!$I$15="名(所)",$M2989&amp;" ("&amp;INDEX(リスト!$S$2:$S$48,MATCH($L2989,リスト!$R$2:$R$48,0))&amp;")")))))))))</f>
        <v/>
      </c>
    </row>
    <row r="2990" spans="15:22" x14ac:dyDescent="0.4">
      <c r="O2990" s="2" t="str">
        <f>IFERROR(IF($B2990="","",INDEX(所属情報!$E:$E,MATCH($A2990,所属情報!$A:$A,0))),"")</f>
        <v/>
      </c>
      <c r="P2990" s="2" t="str">
        <f t="shared" si="138"/>
        <v/>
      </c>
      <c r="Q2990" s="2" t="str">
        <f t="shared" si="139"/>
        <v/>
      </c>
      <c r="R2990" s="2" t="str">
        <f t="shared" si="140"/>
        <v/>
      </c>
      <c r="S2990" s="2" t="str">
        <f>IFERROR(IF($F2990="","",INDEX(リスト!$C:$C,MATCH($F2990,リスト!$B:$B,0))),"")</f>
        <v/>
      </c>
      <c r="T2990" s="2" t="str">
        <f>IFERROR(IF($K2990="","",INDEX(リスト!$F:$F,MATCH($K2990,リスト!$E:$E,0))),"")</f>
        <v/>
      </c>
      <c r="U2990" s="2" t="str">
        <f>IF($B2990="","",RIGHT($G2990*1000+200+COUNTIF($G$2:$G2990,$G2990),9))</f>
        <v/>
      </c>
      <c r="V2990" s="2" t="str">
        <f>IF(OR($B2990="",設定!$I$15="",設定!$I$15="独立"),"",IF($M2990="","　－　",IF($L2990="",IF(設定!$I$15="所・名","　－　・"&amp;$M2990,IF(設定!$I$15="所/名","　－　 / "&amp;$M2990,IF(設定!$I$15="(所)名","(　－　) "&amp;$M2990,IF(設定!$I$15="名・所",$M2990&amp;"・　－　",IF(設定!$I$15="名/所",$M2990&amp;" / 　－　",IF(設定!$I$15="名(所)",$M2990&amp;"(　－　)")))))),IF(設定!$I$15="所・名",INDEX(リスト!$S$2:$S$48,MATCH($L2990,リスト!$R$2:$R$48,0))&amp;"・"&amp;$M2990,IF(設定!$I$15="所/名",INDEX(リスト!$S$2:$S$48,MATCH($L2990,リスト!$R$2:$R$48,0))&amp;" / "&amp;$M2990,IF(設定!$I$15="(所)名","("&amp;INDEX(リスト!$S$2:$S$48,MATCH($L2990,リスト!$R$2:$R$48,0))&amp;") "&amp;$M2990,IF(設定!$I$15="名・所",$M2990&amp;"・"&amp;INDEX(リスト!$S$2:$S$48,MATCH($L2990,リスト!$R$2:$R$48,0)),IF(設定!$I$15="名/所",$M2990&amp;" / "&amp;INDEX(リスト!$S$2:$S$48,MATCH($L2990,リスト!$R$2:$R$48,0)),IF(設定!$I$15="名(所)",$M2990&amp;" ("&amp;INDEX(リスト!$S$2:$S$48,MATCH($L2990,リスト!$R$2:$R$48,0))&amp;")")))))))))</f>
        <v/>
      </c>
    </row>
    <row r="2991" spans="15:22" x14ac:dyDescent="0.4">
      <c r="O2991" s="2" t="str">
        <f>IFERROR(IF($B2991="","",INDEX(所属情報!$E:$E,MATCH($A2991,所属情報!$A:$A,0))),"")</f>
        <v/>
      </c>
      <c r="P2991" s="2" t="str">
        <f t="shared" si="138"/>
        <v/>
      </c>
      <c r="Q2991" s="2" t="str">
        <f t="shared" si="139"/>
        <v/>
      </c>
      <c r="R2991" s="2" t="str">
        <f t="shared" si="140"/>
        <v/>
      </c>
      <c r="S2991" s="2" t="str">
        <f>IFERROR(IF($F2991="","",INDEX(リスト!$C:$C,MATCH($F2991,リスト!$B:$B,0))),"")</f>
        <v/>
      </c>
      <c r="T2991" s="2" t="str">
        <f>IFERROR(IF($K2991="","",INDEX(リスト!$F:$F,MATCH($K2991,リスト!$E:$E,0))),"")</f>
        <v/>
      </c>
      <c r="U2991" s="2" t="str">
        <f>IF($B2991="","",RIGHT($G2991*1000+200+COUNTIF($G$2:$G2991,$G2991),9))</f>
        <v/>
      </c>
      <c r="V2991" s="2" t="str">
        <f>IF(OR($B2991="",設定!$I$15="",設定!$I$15="独立"),"",IF($M2991="","　－　",IF($L2991="",IF(設定!$I$15="所・名","　－　・"&amp;$M2991,IF(設定!$I$15="所/名","　－　 / "&amp;$M2991,IF(設定!$I$15="(所)名","(　－　) "&amp;$M2991,IF(設定!$I$15="名・所",$M2991&amp;"・　－　",IF(設定!$I$15="名/所",$M2991&amp;" / 　－　",IF(設定!$I$15="名(所)",$M2991&amp;"(　－　)")))))),IF(設定!$I$15="所・名",INDEX(リスト!$S$2:$S$48,MATCH($L2991,リスト!$R$2:$R$48,0))&amp;"・"&amp;$M2991,IF(設定!$I$15="所/名",INDEX(リスト!$S$2:$S$48,MATCH($L2991,リスト!$R$2:$R$48,0))&amp;" / "&amp;$M2991,IF(設定!$I$15="(所)名","("&amp;INDEX(リスト!$S$2:$S$48,MATCH($L2991,リスト!$R$2:$R$48,0))&amp;") "&amp;$M2991,IF(設定!$I$15="名・所",$M2991&amp;"・"&amp;INDEX(リスト!$S$2:$S$48,MATCH($L2991,リスト!$R$2:$R$48,0)),IF(設定!$I$15="名/所",$M2991&amp;" / "&amp;INDEX(リスト!$S$2:$S$48,MATCH($L2991,リスト!$R$2:$R$48,0)),IF(設定!$I$15="名(所)",$M2991&amp;" ("&amp;INDEX(リスト!$S$2:$S$48,MATCH($L2991,リスト!$R$2:$R$48,0))&amp;")")))))))))</f>
        <v/>
      </c>
    </row>
    <row r="2992" spans="15:22" x14ac:dyDescent="0.4">
      <c r="O2992" s="2" t="str">
        <f>IFERROR(IF($B2992="","",INDEX(所属情報!$E:$E,MATCH($A2992,所属情報!$A:$A,0))),"")</f>
        <v/>
      </c>
      <c r="P2992" s="2" t="str">
        <f t="shared" si="138"/>
        <v/>
      </c>
      <c r="Q2992" s="2" t="str">
        <f t="shared" si="139"/>
        <v/>
      </c>
      <c r="R2992" s="2" t="str">
        <f t="shared" si="140"/>
        <v/>
      </c>
      <c r="S2992" s="2" t="str">
        <f>IFERROR(IF($F2992="","",INDEX(リスト!$C:$C,MATCH($F2992,リスト!$B:$B,0))),"")</f>
        <v/>
      </c>
      <c r="T2992" s="2" t="str">
        <f>IFERROR(IF($K2992="","",INDEX(リスト!$F:$F,MATCH($K2992,リスト!$E:$E,0))),"")</f>
        <v/>
      </c>
      <c r="U2992" s="2" t="str">
        <f>IF($B2992="","",RIGHT($G2992*1000+200+COUNTIF($G$2:$G2992,$G2992),9))</f>
        <v/>
      </c>
      <c r="V2992" s="2" t="str">
        <f>IF(OR($B2992="",設定!$I$15="",設定!$I$15="独立"),"",IF($M2992="","　－　",IF($L2992="",IF(設定!$I$15="所・名","　－　・"&amp;$M2992,IF(設定!$I$15="所/名","　－　 / "&amp;$M2992,IF(設定!$I$15="(所)名","(　－　) "&amp;$M2992,IF(設定!$I$15="名・所",$M2992&amp;"・　－　",IF(設定!$I$15="名/所",$M2992&amp;" / 　－　",IF(設定!$I$15="名(所)",$M2992&amp;"(　－　)")))))),IF(設定!$I$15="所・名",INDEX(リスト!$S$2:$S$48,MATCH($L2992,リスト!$R$2:$R$48,0))&amp;"・"&amp;$M2992,IF(設定!$I$15="所/名",INDEX(リスト!$S$2:$S$48,MATCH($L2992,リスト!$R$2:$R$48,0))&amp;" / "&amp;$M2992,IF(設定!$I$15="(所)名","("&amp;INDEX(リスト!$S$2:$S$48,MATCH($L2992,リスト!$R$2:$R$48,0))&amp;") "&amp;$M2992,IF(設定!$I$15="名・所",$M2992&amp;"・"&amp;INDEX(リスト!$S$2:$S$48,MATCH($L2992,リスト!$R$2:$R$48,0)),IF(設定!$I$15="名/所",$M2992&amp;" / "&amp;INDEX(リスト!$S$2:$S$48,MATCH($L2992,リスト!$R$2:$R$48,0)),IF(設定!$I$15="名(所)",$M2992&amp;" ("&amp;INDEX(リスト!$S$2:$S$48,MATCH($L2992,リスト!$R$2:$R$48,0))&amp;")")))))))))</f>
        <v/>
      </c>
    </row>
    <row r="2993" spans="15:22" x14ac:dyDescent="0.4">
      <c r="O2993" s="2" t="str">
        <f>IFERROR(IF($B2993="","",INDEX(所属情報!$E:$E,MATCH($A2993,所属情報!$A:$A,0))),"")</f>
        <v/>
      </c>
      <c r="P2993" s="2" t="str">
        <f t="shared" si="138"/>
        <v/>
      </c>
      <c r="Q2993" s="2" t="str">
        <f t="shared" si="139"/>
        <v/>
      </c>
      <c r="R2993" s="2" t="str">
        <f t="shared" si="140"/>
        <v/>
      </c>
      <c r="S2993" s="2" t="str">
        <f>IFERROR(IF($F2993="","",INDEX(リスト!$C:$C,MATCH($F2993,リスト!$B:$B,0))),"")</f>
        <v/>
      </c>
      <c r="T2993" s="2" t="str">
        <f>IFERROR(IF($K2993="","",INDEX(リスト!$F:$F,MATCH($K2993,リスト!$E:$E,0))),"")</f>
        <v/>
      </c>
      <c r="U2993" s="2" t="str">
        <f>IF($B2993="","",RIGHT($G2993*1000+200+COUNTIF($G$2:$G2993,$G2993),9))</f>
        <v/>
      </c>
      <c r="V2993" s="2" t="str">
        <f>IF(OR($B2993="",設定!$I$15="",設定!$I$15="独立"),"",IF($M2993="","　－　",IF($L2993="",IF(設定!$I$15="所・名","　－　・"&amp;$M2993,IF(設定!$I$15="所/名","　－　 / "&amp;$M2993,IF(設定!$I$15="(所)名","(　－　) "&amp;$M2993,IF(設定!$I$15="名・所",$M2993&amp;"・　－　",IF(設定!$I$15="名/所",$M2993&amp;" / 　－　",IF(設定!$I$15="名(所)",$M2993&amp;"(　－　)")))))),IF(設定!$I$15="所・名",INDEX(リスト!$S$2:$S$48,MATCH($L2993,リスト!$R$2:$R$48,0))&amp;"・"&amp;$M2993,IF(設定!$I$15="所/名",INDEX(リスト!$S$2:$S$48,MATCH($L2993,リスト!$R$2:$R$48,0))&amp;" / "&amp;$M2993,IF(設定!$I$15="(所)名","("&amp;INDEX(リスト!$S$2:$S$48,MATCH($L2993,リスト!$R$2:$R$48,0))&amp;") "&amp;$M2993,IF(設定!$I$15="名・所",$M2993&amp;"・"&amp;INDEX(リスト!$S$2:$S$48,MATCH($L2993,リスト!$R$2:$R$48,0)),IF(設定!$I$15="名/所",$M2993&amp;" / "&amp;INDEX(リスト!$S$2:$S$48,MATCH($L2993,リスト!$R$2:$R$48,0)),IF(設定!$I$15="名(所)",$M2993&amp;" ("&amp;INDEX(リスト!$S$2:$S$48,MATCH($L2993,リスト!$R$2:$R$48,0))&amp;")")))))))))</f>
        <v/>
      </c>
    </row>
    <row r="2994" spans="15:22" x14ac:dyDescent="0.4">
      <c r="O2994" s="2" t="str">
        <f>IFERROR(IF($B2994="","",INDEX(所属情報!$E:$E,MATCH($A2994,所属情報!$A:$A,0))),"")</f>
        <v/>
      </c>
      <c r="P2994" s="2" t="str">
        <f t="shared" si="138"/>
        <v/>
      </c>
      <c r="Q2994" s="2" t="str">
        <f t="shared" si="139"/>
        <v/>
      </c>
      <c r="R2994" s="2" t="str">
        <f t="shared" si="140"/>
        <v/>
      </c>
      <c r="S2994" s="2" t="str">
        <f>IFERROR(IF($F2994="","",INDEX(リスト!$C:$C,MATCH($F2994,リスト!$B:$B,0))),"")</f>
        <v/>
      </c>
      <c r="T2994" s="2" t="str">
        <f>IFERROR(IF($K2994="","",INDEX(リスト!$F:$F,MATCH($K2994,リスト!$E:$E,0))),"")</f>
        <v/>
      </c>
      <c r="U2994" s="2" t="str">
        <f>IF($B2994="","",RIGHT($G2994*1000+200+COUNTIF($G$2:$G2994,$G2994),9))</f>
        <v/>
      </c>
      <c r="V2994" s="2" t="str">
        <f>IF(OR($B2994="",設定!$I$15="",設定!$I$15="独立"),"",IF($M2994="","　－　",IF($L2994="",IF(設定!$I$15="所・名","　－　・"&amp;$M2994,IF(設定!$I$15="所/名","　－　 / "&amp;$M2994,IF(設定!$I$15="(所)名","(　－　) "&amp;$M2994,IF(設定!$I$15="名・所",$M2994&amp;"・　－　",IF(設定!$I$15="名/所",$M2994&amp;" / 　－　",IF(設定!$I$15="名(所)",$M2994&amp;"(　－　)")))))),IF(設定!$I$15="所・名",INDEX(リスト!$S$2:$S$48,MATCH($L2994,リスト!$R$2:$R$48,0))&amp;"・"&amp;$M2994,IF(設定!$I$15="所/名",INDEX(リスト!$S$2:$S$48,MATCH($L2994,リスト!$R$2:$R$48,0))&amp;" / "&amp;$M2994,IF(設定!$I$15="(所)名","("&amp;INDEX(リスト!$S$2:$S$48,MATCH($L2994,リスト!$R$2:$R$48,0))&amp;") "&amp;$M2994,IF(設定!$I$15="名・所",$M2994&amp;"・"&amp;INDEX(リスト!$S$2:$S$48,MATCH($L2994,リスト!$R$2:$R$48,0)),IF(設定!$I$15="名/所",$M2994&amp;" / "&amp;INDEX(リスト!$S$2:$S$48,MATCH($L2994,リスト!$R$2:$R$48,0)),IF(設定!$I$15="名(所)",$M2994&amp;" ("&amp;INDEX(リスト!$S$2:$S$48,MATCH($L2994,リスト!$R$2:$R$48,0))&amp;")")))))))))</f>
        <v/>
      </c>
    </row>
    <row r="2995" spans="15:22" x14ac:dyDescent="0.4">
      <c r="O2995" s="2" t="str">
        <f>IFERROR(IF($B2995="","",INDEX(所属情報!$E:$E,MATCH($A2995,所属情報!$A:$A,0))),"")</f>
        <v/>
      </c>
      <c r="P2995" s="2" t="str">
        <f t="shared" si="138"/>
        <v/>
      </c>
      <c r="Q2995" s="2" t="str">
        <f t="shared" si="139"/>
        <v/>
      </c>
      <c r="R2995" s="2" t="str">
        <f t="shared" si="140"/>
        <v/>
      </c>
      <c r="S2995" s="2" t="str">
        <f>IFERROR(IF($F2995="","",INDEX(リスト!$C:$C,MATCH($F2995,リスト!$B:$B,0))),"")</f>
        <v/>
      </c>
      <c r="T2995" s="2" t="str">
        <f>IFERROR(IF($K2995="","",INDEX(リスト!$F:$F,MATCH($K2995,リスト!$E:$E,0))),"")</f>
        <v/>
      </c>
      <c r="U2995" s="2" t="str">
        <f>IF($B2995="","",RIGHT($G2995*1000+200+COUNTIF($G$2:$G2995,$G2995),9))</f>
        <v/>
      </c>
      <c r="V2995" s="2" t="str">
        <f>IF(OR($B2995="",設定!$I$15="",設定!$I$15="独立"),"",IF($M2995="","　－　",IF($L2995="",IF(設定!$I$15="所・名","　－　・"&amp;$M2995,IF(設定!$I$15="所/名","　－　 / "&amp;$M2995,IF(設定!$I$15="(所)名","(　－　) "&amp;$M2995,IF(設定!$I$15="名・所",$M2995&amp;"・　－　",IF(設定!$I$15="名/所",$M2995&amp;" / 　－　",IF(設定!$I$15="名(所)",$M2995&amp;"(　－　)")))))),IF(設定!$I$15="所・名",INDEX(リスト!$S$2:$S$48,MATCH($L2995,リスト!$R$2:$R$48,0))&amp;"・"&amp;$M2995,IF(設定!$I$15="所/名",INDEX(リスト!$S$2:$S$48,MATCH($L2995,リスト!$R$2:$R$48,0))&amp;" / "&amp;$M2995,IF(設定!$I$15="(所)名","("&amp;INDEX(リスト!$S$2:$S$48,MATCH($L2995,リスト!$R$2:$R$48,0))&amp;") "&amp;$M2995,IF(設定!$I$15="名・所",$M2995&amp;"・"&amp;INDEX(リスト!$S$2:$S$48,MATCH($L2995,リスト!$R$2:$R$48,0)),IF(設定!$I$15="名/所",$M2995&amp;" / "&amp;INDEX(リスト!$S$2:$S$48,MATCH($L2995,リスト!$R$2:$R$48,0)),IF(設定!$I$15="名(所)",$M2995&amp;" ("&amp;INDEX(リスト!$S$2:$S$48,MATCH($L2995,リスト!$R$2:$R$48,0))&amp;")")))))))))</f>
        <v/>
      </c>
    </row>
    <row r="2996" spans="15:22" x14ac:dyDescent="0.4">
      <c r="O2996" s="2" t="str">
        <f>IFERROR(IF($B2996="","",INDEX(所属情報!$E:$E,MATCH($A2996,所属情報!$A:$A,0))),"")</f>
        <v/>
      </c>
      <c r="P2996" s="2" t="str">
        <f t="shared" si="138"/>
        <v/>
      </c>
      <c r="Q2996" s="2" t="str">
        <f t="shared" si="139"/>
        <v/>
      </c>
      <c r="R2996" s="2" t="str">
        <f t="shared" si="140"/>
        <v/>
      </c>
      <c r="S2996" s="2" t="str">
        <f>IFERROR(IF($F2996="","",INDEX(リスト!$C:$C,MATCH($F2996,リスト!$B:$B,0))),"")</f>
        <v/>
      </c>
      <c r="T2996" s="2" t="str">
        <f>IFERROR(IF($K2996="","",INDEX(リスト!$F:$F,MATCH($K2996,リスト!$E:$E,0))),"")</f>
        <v/>
      </c>
      <c r="U2996" s="2" t="str">
        <f>IF($B2996="","",RIGHT($G2996*1000+200+COUNTIF($G$2:$G2996,$G2996),9))</f>
        <v/>
      </c>
      <c r="V2996" s="2" t="str">
        <f>IF(OR($B2996="",設定!$I$15="",設定!$I$15="独立"),"",IF($M2996="","　－　",IF($L2996="",IF(設定!$I$15="所・名","　－　・"&amp;$M2996,IF(設定!$I$15="所/名","　－　 / "&amp;$M2996,IF(設定!$I$15="(所)名","(　－　) "&amp;$M2996,IF(設定!$I$15="名・所",$M2996&amp;"・　－　",IF(設定!$I$15="名/所",$M2996&amp;" / 　－　",IF(設定!$I$15="名(所)",$M2996&amp;"(　－　)")))))),IF(設定!$I$15="所・名",INDEX(リスト!$S$2:$S$48,MATCH($L2996,リスト!$R$2:$R$48,0))&amp;"・"&amp;$M2996,IF(設定!$I$15="所/名",INDEX(リスト!$S$2:$S$48,MATCH($L2996,リスト!$R$2:$R$48,0))&amp;" / "&amp;$M2996,IF(設定!$I$15="(所)名","("&amp;INDEX(リスト!$S$2:$S$48,MATCH($L2996,リスト!$R$2:$R$48,0))&amp;") "&amp;$M2996,IF(設定!$I$15="名・所",$M2996&amp;"・"&amp;INDEX(リスト!$S$2:$S$48,MATCH($L2996,リスト!$R$2:$R$48,0)),IF(設定!$I$15="名/所",$M2996&amp;" / "&amp;INDEX(リスト!$S$2:$S$48,MATCH($L2996,リスト!$R$2:$R$48,0)),IF(設定!$I$15="名(所)",$M2996&amp;" ("&amp;INDEX(リスト!$S$2:$S$48,MATCH($L2996,リスト!$R$2:$R$48,0))&amp;")")))))))))</f>
        <v/>
      </c>
    </row>
    <row r="2997" spans="15:22" x14ac:dyDescent="0.4">
      <c r="O2997" s="2" t="str">
        <f>IFERROR(IF($B2997="","",INDEX(所属情報!$E:$E,MATCH($A2997,所属情報!$A:$A,0))),"")</f>
        <v/>
      </c>
      <c r="P2997" s="2" t="str">
        <f t="shared" si="138"/>
        <v/>
      </c>
      <c r="Q2997" s="2" t="str">
        <f t="shared" si="139"/>
        <v/>
      </c>
      <c r="R2997" s="2" t="str">
        <f t="shared" si="140"/>
        <v/>
      </c>
      <c r="S2997" s="2" t="str">
        <f>IFERROR(IF($F2997="","",INDEX(リスト!$C:$C,MATCH($F2997,リスト!$B:$B,0))),"")</f>
        <v/>
      </c>
      <c r="T2997" s="2" t="str">
        <f>IFERROR(IF($K2997="","",INDEX(リスト!$F:$F,MATCH($K2997,リスト!$E:$E,0))),"")</f>
        <v/>
      </c>
      <c r="U2997" s="2" t="str">
        <f>IF($B2997="","",RIGHT($G2997*1000+200+COUNTIF($G$2:$G2997,$G2997),9))</f>
        <v/>
      </c>
      <c r="V2997" s="2" t="str">
        <f>IF(OR($B2997="",設定!$I$15="",設定!$I$15="独立"),"",IF($M2997="","　－　",IF($L2997="",IF(設定!$I$15="所・名","　－　・"&amp;$M2997,IF(設定!$I$15="所/名","　－　 / "&amp;$M2997,IF(設定!$I$15="(所)名","(　－　) "&amp;$M2997,IF(設定!$I$15="名・所",$M2997&amp;"・　－　",IF(設定!$I$15="名/所",$M2997&amp;" / 　－　",IF(設定!$I$15="名(所)",$M2997&amp;"(　－　)")))))),IF(設定!$I$15="所・名",INDEX(リスト!$S$2:$S$48,MATCH($L2997,リスト!$R$2:$R$48,0))&amp;"・"&amp;$M2997,IF(設定!$I$15="所/名",INDEX(リスト!$S$2:$S$48,MATCH($L2997,リスト!$R$2:$R$48,0))&amp;" / "&amp;$M2997,IF(設定!$I$15="(所)名","("&amp;INDEX(リスト!$S$2:$S$48,MATCH($L2997,リスト!$R$2:$R$48,0))&amp;") "&amp;$M2997,IF(設定!$I$15="名・所",$M2997&amp;"・"&amp;INDEX(リスト!$S$2:$S$48,MATCH($L2997,リスト!$R$2:$R$48,0)),IF(設定!$I$15="名/所",$M2997&amp;" / "&amp;INDEX(リスト!$S$2:$S$48,MATCH($L2997,リスト!$R$2:$R$48,0)),IF(設定!$I$15="名(所)",$M2997&amp;" ("&amp;INDEX(リスト!$S$2:$S$48,MATCH($L2997,リスト!$R$2:$R$48,0))&amp;")")))))))))</f>
        <v/>
      </c>
    </row>
    <row r="2998" spans="15:22" x14ac:dyDescent="0.4">
      <c r="O2998" s="2" t="str">
        <f>IFERROR(IF($B2998="","",INDEX(所属情報!$E:$E,MATCH($A2998,所属情報!$A:$A,0))),"")</f>
        <v/>
      </c>
      <c r="P2998" s="2" t="str">
        <f t="shared" si="138"/>
        <v/>
      </c>
      <c r="Q2998" s="2" t="str">
        <f t="shared" si="139"/>
        <v/>
      </c>
      <c r="R2998" s="2" t="str">
        <f t="shared" si="140"/>
        <v/>
      </c>
      <c r="S2998" s="2" t="str">
        <f>IFERROR(IF($F2998="","",INDEX(リスト!$C:$C,MATCH($F2998,リスト!$B:$B,0))),"")</f>
        <v/>
      </c>
      <c r="T2998" s="2" t="str">
        <f>IFERROR(IF($K2998="","",INDEX(リスト!$F:$F,MATCH($K2998,リスト!$E:$E,0))),"")</f>
        <v/>
      </c>
      <c r="U2998" s="2" t="str">
        <f>IF($B2998="","",RIGHT($G2998*1000+200+COUNTIF($G$2:$G2998,$G2998),9))</f>
        <v/>
      </c>
      <c r="V2998" s="2" t="str">
        <f>IF(OR($B2998="",設定!$I$15="",設定!$I$15="独立"),"",IF($M2998="","　－　",IF($L2998="",IF(設定!$I$15="所・名","　－　・"&amp;$M2998,IF(設定!$I$15="所/名","　－　 / "&amp;$M2998,IF(設定!$I$15="(所)名","(　－　) "&amp;$M2998,IF(設定!$I$15="名・所",$M2998&amp;"・　－　",IF(設定!$I$15="名/所",$M2998&amp;" / 　－　",IF(設定!$I$15="名(所)",$M2998&amp;"(　－　)")))))),IF(設定!$I$15="所・名",INDEX(リスト!$S$2:$S$48,MATCH($L2998,リスト!$R$2:$R$48,0))&amp;"・"&amp;$M2998,IF(設定!$I$15="所/名",INDEX(リスト!$S$2:$S$48,MATCH($L2998,リスト!$R$2:$R$48,0))&amp;" / "&amp;$M2998,IF(設定!$I$15="(所)名","("&amp;INDEX(リスト!$S$2:$S$48,MATCH($L2998,リスト!$R$2:$R$48,0))&amp;") "&amp;$M2998,IF(設定!$I$15="名・所",$M2998&amp;"・"&amp;INDEX(リスト!$S$2:$S$48,MATCH($L2998,リスト!$R$2:$R$48,0)),IF(設定!$I$15="名/所",$M2998&amp;" / "&amp;INDEX(リスト!$S$2:$S$48,MATCH($L2998,リスト!$R$2:$R$48,0)),IF(設定!$I$15="名(所)",$M2998&amp;" ("&amp;INDEX(リスト!$S$2:$S$48,MATCH($L2998,リスト!$R$2:$R$48,0))&amp;")")))))))))</f>
        <v/>
      </c>
    </row>
    <row r="2999" spans="15:22" x14ac:dyDescent="0.4">
      <c r="O2999" s="2" t="str">
        <f>IFERROR(IF($B2999="","",INDEX(所属情報!$E:$E,MATCH($A2999,所属情報!$A:$A,0))),"")</f>
        <v/>
      </c>
      <c r="P2999" s="2" t="str">
        <f t="shared" si="138"/>
        <v/>
      </c>
      <c r="Q2999" s="2" t="str">
        <f t="shared" si="139"/>
        <v/>
      </c>
      <c r="R2999" s="2" t="str">
        <f t="shared" si="140"/>
        <v/>
      </c>
      <c r="S2999" s="2" t="str">
        <f>IFERROR(IF($F2999="","",INDEX(リスト!$C:$C,MATCH($F2999,リスト!$B:$B,0))),"")</f>
        <v/>
      </c>
      <c r="T2999" s="2" t="str">
        <f>IFERROR(IF($K2999="","",INDEX(リスト!$F:$F,MATCH($K2999,リスト!$E:$E,0))),"")</f>
        <v/>
      </c>
      <c r="U2999" s="2" t="str">
        <f>IF($B2999="","",RIGHT($G2999*1000+200+COUNTIF($G$2:$G2999,$G2999),9))</f>
        <v/>
      </c>
      <c r="V2999" s="2" t="str">
        <f>IF(OR($B2999="",設定!$I$15="",設定!$I$15="独立"),"",IF($M2999="","　－　",IF($L2999="",IF(設定!$I$15="所・名","　－　・"&amp;$M2999,IF(設定!$I$15="所/名","　－　 / "&amp;$M2999,IF(設定!$I$15="(所)名","(　－　) "&amp;$M2999,IF(設定!$I$15="名・所",$M2999&amp;"・　－　",IF(設定!$I$15="名/所",$M2999&amp;" / 　－　",IF(設定!$I$15="名(所)",$M2999&amp;"(　－　)")))))),IF(設定!$I$15="所・名",INDEX(リスト!$S$2:$S$48,MATCH($L2999,リスト!$R$2:$R$48,0))&amp;"・"&amp;$M2999,IF(設定!$I$15="所/名",INDEX(リスト!$S$2:$S$48,MATCH($L2999,リスト!$R$2:$R$48,0))&amp;" / "&amp;$M2999,IF(設定!$I$15="(所)名","("&amp;INDEX(リスト!$S$2:$S$48,MATCH($L2999,リスト!$R$2:$R$48,0))&amp;") "&amp;$M2999,IF(設定!$I$15="名・所",$M2999&amp;"・"&amp;INDEX(リスト!$S$2:$S$48,MATCH($L2999,リスト!$R$2:$R$48,0)),IF(設定!$I$15="名/所",$M2999&amp;" / "&amp;INDEX(リスト!$S$2:$S$48,MATCH($L2999,リスト!$R$2:$R$48,0)),IF(設定!$I$15="名(所)",$M2999&amp;" ("&amp;INDEX(リスト!$S$2:$S$48,MATCH($L2999,リスト!$R$2:$R$48,0))&amp;")")))))))))</f>
        <v/>
      </c>
    </row>
    <row r="3000" spans="15:22" x14ac:dyDescent="0.4">
      <c r="O3000" s="2" t="str">
        <f>IFERROR(IF($B3000="","",INDEX(所属情報!$E:$E,MATCH($A3000,所属情報!$A:$A,0))),"")</f>
        <v/>
      </c>
      <c r="P3000" s="2" t="str">
        <f t="shared" si="138"/>
        <v/>
      </c>
      <c r="Q3000" s="2" t="str">
        <f t="shared" si="139"/>
        <v/>
      </c>
      <c r="R3000" s="2" t="str">
        <f t="shared" si="140"/>
        <v/>
      </c>
      <c r="S3000" s="2" t="str">
        <f>IFERROR(IF($F3000="","",INDEX(リスト!$C:$C,MATCH($F3000,リスト!$B:$B,0))),"")</f>
        <v/>
      </c>
      <c r="T3000" s="2" t="str">
        <f>IFERROR(IF($K3000="","",INDEX(リスト!$F:$F,MATCH($K3000,リスト!$E:$E,0))),"")</f>
        <v/>
      </c>
      <c r="U3000" s="2" t="str">
        <f>IF($B3000="","",RIGHT($G3000*1000+200+COUNTIF($G$2:$G3000,$G3000),9))</f>
        <v/>
      </c>
      <c r="V3000" s="2" t="str">
        <f>IF(OR($B3000="",設定!$I$15="",設定!$I$15="独立"),"",IF($M3000="","　－　",IF($L3000="",IF(設定!$I$15="所・名","　－　・"&amp;$M3000,IF(設定!$I$15="所/名","　－　 / "&amp;$M3000,IF(設定!$I$15="(所)名","(　－　) "&amp;$M3000,IF(設定!$I$15="名・所",$M3000&amp;"・　－　",IF(設定!$I$15="名/所",$M3000&amp;" / 　－　",IF(設定!$I$15="名(所)",$M3000&amp;"(　－　)")))))),IF(設定!$I$15="所・名",INDEX(リスト!$S$2:$S$48,MATCH($L3000,リスト!$R$2:$R$48,0))&amp;"・"&amp;$M3000,IF(設定!$I$15="所/名",INDEX(リスト!$S$2:$S$48,MATCH($L3000,リスト!$R$2:$R$48,0))&amp;" / "&amp;$M3000,IF(設定!$I$15="(所)名","("&amp;INDEX(リスト!$S$2:$S$48,MATCH($L3000,リスト!$R$2:$R$48,0))&amp;") "&amp;$M3000,IF(設定!$I$15="名・所",$M3000&amp;"・"&amp;INDEX(リスト!$S$2:$S$48,MATCH($L3000,リスト!$R$2:$R$48,0)),IF(設定!$I$15="名/所",$M3000&amp;" / "&amp;INDEX(リスト!$S$2:$S$48,MATCH($L3000,リスト!$R$2:$R$48,0)),IF(設定!$I$15="名(所)",$M3000&amp;" ("&amp;INDEX(リスト!$S$2:$S$48,MATCH($L3000,リスト!$R$2:$R$48,0))&amp;")")))))))))</f>
        <v/>
      </c>
    </row>
    <row r="3001" spans="15:22" x14ac:dyDescent="0.4">
      <c r="O3001" s="2" t="str">
        <f>IFERROR(IF($B3001="","",INDEX(所属情報!$E:$E,MATCH($A3001,所属情報!$A:$A,0))),"")</f>
        <v/>
      </c>
      <c r="P3001" s="2" t="str">
        <f t="shared" si="138"/>
        <v/>
      </c>
      <c r="Q3001" s="2" t="str">
        <f t="shared" si="139"/>
        <v/>
      </c>
      <c r="R3001" s="2" t="str">
        <f t="shared" si="140"/>
        <v/>
      </c>
      <c r="S3001" s="2" t="str">
        <f>IFERROR(IF($F3001="","",INDEX(リスト!$C:$C,MATCH($F3001,リスト!$B:$B,0))),"")</f>
        <v/>
      </c>
      <c r="T3001" s="2" t="str">
        <f>IFERROR(IF($K3001="","",INDEX(リスト!$F:$F,MATCH($K3001,リスト!$E:$E,0))),"")</f>
        <v/>
      </c>
      <c r="U3001" s="2" t="str">
        <f>IF($B3001="","",RIGHT($G3001*1000+200+COUNTIF($G$2:$G3001,$G3001),9))</f>
        <v/>
      </c>
      <c r="V3001" s="2" t="str">
        <f>IF(OR($B3001="",設定!$I$15="",設定!$I$15="独立"),"",IF($M3001="","　－　",IF($L3001="",IF(設定!$I$15="所・名","　－　・"&amp;$M3001,IF(設定!$I$15="所/名","　－　 / "&amp;$M3001,IF(設定!$I$15="(所)名","(　－　) "&amp;$M3001,IF(設定!$I$15="名・所",$M3001&amp;"・　－　",IF(設定!$I$15="名/所",$M3001&amp;" / 　－　",IF(設定!$I$15="名(所)",$M3001&amp;"(　－　)")))))),IF(設定!$I$15="所・名",INDEX(リスト!$S$2:$S$48,MATCH($L3001,リスト!$R$2:$R$48,0))&amp;"・"&amp;$M3001,IF(設定!$I$15="所/名",INDEX(リスト!$S$2:$S$48,MATCH($L3001,リスト!$R$2:$R$48,0))&amp;" / "&amp;$M3001,IF(設定!$I$15="(所)名","("&amp;INDEX(リスト!$S$2:$S$48,MATCH($L3001,リスト!$R$2:$R$48,0))&amp;") "&amp;$M3001,IF(設定!$I$15="名・所",$M3001&amp;"・"&amp;INDEX(リスト!$S$2:$S$48,MATCH($L3001,リスト!$R$2:$R$48,0)),IF(設定!$I$15="名/所",$M3001&amp;" / "&amp;INDEX(リスト!$S$2:$S$48,MATCH($L3001,リスト!$R$2:$R$48,0)),IF(設定!$I$15="名(所)",$M3001&amp;" ("&amp;INDEX(リスト!$S$2:$S$48,MATCH($L3001,リスト!$R$2:$R$48,0))&amp;")")))))))))</f>
        <v/>
      </c>
    </row>
    <row r="3002" spans="15:22" x14ac:dyDescent="0.4"/>
  </sheetData>
  <phoneticPr fontId="5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1C9CA-CD4E-40EC-A2FB-9CD1A98E4185}">
  <sheetPr>
    <tabColor theme="7" tint="0.79998168889431442"/>
  </sheetPr>
  <dimension ref="A1:K57"/>
  <sheetViews>
    <sheetView zoomScaleNormal="100" workbookViewId="0">
      <selection activeCell="D5" sqref="D5:I5"/>
    </sheetView>
  </sheetViews>
  <sheetFormatPr defaultColWidth="0" defaultRowHeight="18" customHeight="1" zeroHeight="1" x14ac:dyDescent="0.4"/>
  <cols>
    <col min="1" max="1" width="8.625" customWidth="1"/>
    <col min="2" max="2" width="5.125" customWidth="1"/>
    <col min="3" max="3" width="19.125" customWidth="1"/>
    <col min="4" max="4" width="5.625" customWidth="1"/>
    <col min="5" max="5" width="18.125" customWidth="1"/>
    <col min="6" max="6" width="3.625" customWidth="1"/>
    <col min="7" max="7" width="5.625" customWidth="1"/>
    <col min="8" max="9" width="10.625" customWidth="1"/>
    <col min="10" max="10" width="19.625" customWidth="1"/>
    <col min="11" max="11" width="8.625" customWidth="1"/>
    <col min="12" max="16384" width="8.75" hidden="1"/>
  </cols>
  <sheetData>
    <row r="1" spans="2:10" ht="21.6" customHeight="1" x14ac:dyDescent="0.4"/>
    <row r="2" spans="2:10" ht="21.6" customHeight="1" x14ac:dyDescent="0.4"/>
    <row r="3" spans="2:10" ht="21.6" customHeight="1" x14ac:dyDescent="0.4">
      <c r="C3" s="92" t="str">
        <f>IF(設定!$C$2="","","　　　"&amp;設定!$C$2)</f>
        <v>　　　第91回京都学生駅伝競走大会</v>
      </c>
      <c r="D3" s="92"/>
      <c r="E3" s="92"/>
      <c r="F3" s="92"/>
      <c r="G3" s="92"/>
      <c r="H3" s="92"/>
      <c r="I3" s="92"/>
    </row>
    <row r="4" spans="2:10" ht="12.6" customHeight="1" x14ac:dyDescent="0.4">
      <c r="J4" s="91"/>
    </row>
    <row r="5" spans="2:10" ht="65.099999999999994" customHeight="1" x14ac:dyDescent="1.45">
      <c r="C5" s="72" t="str">
        <f>IFERROR(IF(OR(②チーム申込!$B$4="",設定!$I$12&lt;&gt;""),"",INDEX(所属情報!$F:$F,MATCH(②チーム申込!$B$4,所属情報!$A:$A,0))&amp;"."),"")</f>
        <v/>
      </c>
      <c r="D5" s="93" t="str">
        <f>IF(②チーム申込!$B$4="","",IF(設定!$I$12="",②チーム申込!$B$4,IF(②チーム申込!$B$6="",②チーム申込!$B$4,②チーム申込!$B$6)))</f>
        <v/>
      </c>
      <c r="E5" s="93"/>
      <c r="F5" s="93"/>
      <c r="G5" s="93"/>
      <c r="H5" s="93"/>
      <c r="I5" s="93"/>
      <c r="J5" s="91"/>
    </row>
    <row r="6" spans="2:10" ht="32.1" customHeight="1" x14ac:dyDescent="0.5">
      <c r="D6" s="73" t="str">
        <f>IF(設定!$I$12="","","略称")</f>
        <v>略称</v>
      </c>
      <c r="E6" s="94" t="str">
        <f>IF(設定!$I$12="","",IF(②チーム申込!$H$6="","－",②チーム申込!$H$6))</f>
        <v>－</v>
      </c>
      <c r="F6" s="94"/>
      <c r="G6" s="73" t="str">
        <f>IF(設定!$I$14="","","監督")</f>
        <v>監督</v>
      </c>
      <c r="H6" s="94" t="str">
        <f>IF(設定!$I$14="","",IF(②チーム申込!$P$6="","－",②チーム申込!$P$6))</f>
        <v>－</v>
      </c>
      <c r="I6" s="94"/>
      <c r="J6" s="91"/>
    </row>
    <row r="7" spans="2:10" ht="18.75" x14ac:dyDescent="0.4">
      <c r="B7" s="91"/>
      <c r="C7" s="91"/>
      <c r="D7" s="91"/>
      <c r="E7" s="91"/>
      <c r="F7" s="91"/>
      <c r="G7" s="91"/>
      <c r="H7" s="91"/>
      <c r="I7" s="91"/>
      <c r="J7" s="91"/>
    </row>
    <row r="8" spans="2:10" ht="18.75" x14ac:dyDescent="0.4">
      <c r="B8" s="91"/>
      <c r="C8" s="91"/>
      <c r="D8" s="91"/>
      <c r="E8" s="91"/>
      <c r="F8" s="91"/>
      <c r="G8" s="91"/>
      <c r="H8" s="91"/>
      <c r="I8" s="91"/>
      <c r="J8" s="91"/>
    </row>
    <row r="9" spans="2:10" ht="18.75" x14ac:dyDescent="0.4">
      <c r="B9" s="91"/>
      <c r="C9" s="91"/>
      <c r="D9" s="91"/>
      <c r="E9" s="91"/>
      <c r="F9" s="91"/>
      <c r="G9" s="91"/>
      <c r="H9" s="91"/>
      <c r="I9" s="91"/>
      <c r="J9" s="91"/>
    </row>
    <row r="10" spans="2:10" ht="18.75" x14ac:dyDescent="0.4">
      <c r="B10" s="91"/>
      <c r="C10" s="91"/>
      <c r="D10" s="91"/>
      <c r="E10" s="91"/>
      <c r="F10" s="91"/>
      <c r="G10" s="91"/>
      <c r="H10" s="91"/>
      <c r="I10" s="91"/>
      <c r="J10" s="91"/>
    </row>
    <row r="11" spans="2:10" ht="18.75" x14ac:dyDescent="0.4">
      <c r="B11" s="91"/>
      <c r="C11" s="91"/>
      <c r="D11" s="91"/>
      <c r="E11" s="91"/>
      <c r="F11" s="91"/>
      <c r="G11" s="91"/>
      <c r="H11" s="91"/>
      <c r="I11" s="91"/>
      <c r="J11" s="91"/>
    </row>
    <row r="12" spans="2:10" ht="18.75" x14ac:dyDescent="0.4">
      <c r="B12" s="91"/>
      <c r="C12" s="91"/>
      <c r="D12" s="91"/>
      <c r="E12" s="91"/>
      <c r="F12" s="91"/>
      <c r="G12" s="91"/>
      <c r="H12" s="91"/>
      <c r="I12" s="91"/>
      <c r="J12" s="91"/>
    </row>
    <row r="13" spans="2:10" ht="18.75" x14ac:dyDescent="0.4">
      <c r="B13" s="91"/>
      <c r="C13" s="91"/>
      <c r="D13" s="91"/>
      <c r="E13" s="91"/>
      <c r="F13" s="91"/>
      <c r="G13" s="91"/>
      <c r="H13" s="91"/>
      <c r="I13" s="91"/>
      <c r="J13" s="91"/>
    </row>
    <row r="14" spans="2:10" ht="18.75" x14ac:dyDescent="0.4">
      <c r="B14" s="91"/>
      <c r="C14" s="91"/>
      <c r="D14" s="91"/>
      <c r="E14" s="91"/>
      <c r="F14" s="91"/>
      <c r="G14" s="91"/>
      <c r="H14" s="91"/>
      <c r="I14" s="91"/>
      <c r="J14" s="91"/>
    </row>
    <row r="15" spans="2:10" ht="18.75" x14ac:dyDescent="0.4">
      <c r="B15" s="91"/>
      <c r="C15" s="91"/>
      <c r="D15" s="91"/>
      <c r="E15" s="91"/>
      <c r="F15" s="91"/>
      <c r="G15" s="91"/>
      <c r="H15" s="91"/>
      <c r="I15" s="91"/>
      <c r="J15" s="91"/>
    </row>
    <row r="16" spans="2:10" ht="18.75" x14ac:dyDescent="0.4">
      <c r="B16" s="91"/>
      <c r="C16" s="91"/>
      <c r="D16" s="91"/>
      <c r="E16" s="91"/>
      <c r="F16" s="91"/>
      <c r="G16" s="91"/>
      <c r="H16" s="91"/>
      <c r="I16" s="91"/>
      <c r="J16" s="91"/>
    </row>
    <row r="17" spans="2:10" ht="18.75" x14ac:dyDescent="0.4">
      <c r="B17" s="91"/>
      <c r="C17" s="91"/>
      <c r="D17" s="91"/>
      <c r="E17" s="91"/>
      <c r="F17" s="91"/>
      <c r="G17" s="91"/>
      <c r="H17" s="91"/>
      <c r="I17" s="91"/>
      <c r="J17" s="91"/>
    </row>
    <row r="18" spans="2:10" ht="18.75" x14ac:dyDescent="0.4">
      <c r="B18" s="91"/>
      <c r="C18" s="91"/>
      <c r="D18" s="91"/>
      <c r="E18" s="91"/>
      <c r="F18" s="91"/>
      <c r="G18" s="91"/>
      <c r="H18" s="91"/>
      <c r="I18" s="91"/>
      <c r="J18" s="91"/>
    </row>
    <row r="19" spans="2:10" ht="18.75" x14ac:dyDescent="0.4">
      <c r="B19" s="91"/>
      <c r="C19" s="91"/>
      <c r="D19" s="91"/>
      <c r="E19" s="91"/>
      <c r="F19" s="91"/>
      <c r="G19" s="91"/>
      <c r="H19" s="91"/>
      <c r="I19" s="91"/>
      <c r="J19" s="91"/>
    </row>
    <row r="20" spans="2:10" ht="18.75" x14ac:dyDescent="0.4">
      <c r="B20" s="91"/>
      <c r="C20" s="91"/>
      <c r="D20" s="91"/>
      <c r="E20" s="91"/>
      <c r="F20" s="91"/>
      <c r="G20" s="91"/>
      <c r="H20" s="91"/>
      <c r="I20" s="91"/>
      <c r="J20" s="91"/>
    </row>
    <row r="21" spans="2:10" ht="17.649999999999999" customHeight="1" x14ac:dyDescent="0.4"/>
    <row r="22" spans="2:10" ht="17.649999999999999" customHeight="1" x14ac:dyDescent="0.4"/>
    <row r="23" spans="2:10" ht="18" customHeight="1" x14ac:dyDescent="0.4">
      <c r="B23" s="95" t="str">
        <f>IF(③プロフィール!$B$3="","",③プロフィール!$B$3)</f>
        <v/>
      </c>
      <c r="C23" s="95"/>
      <c r="D23" s="95"/>
      <c r="E23" s="95"/>
      <c r="F23" s="95"/>
      <c r="G23" s="95"/>
      <c r="H23" s="95"/>
      <c r="I23" s="95"/>
      <c r="J23" s="95"/>
    </row>
    <row r="24" spans="2:10" ht="18.75" x14ac:dyDescent="0.4">
      <c r="B24" s="95"/>
      <c r="C24" s="95"/>
      <c r="D24" s="95"/>
      <c r="E24" s="95"/>
      <c r="F24" s="95"/>
      <c r="G24" s="95"/>
      <c r="H24" s="95"/>
      <c r="I24" s="95"/>
      <c r="J24" s="95"/>
    </row>
    <row r="25" spans="2:10" ht="18.75" x14ac:dyDescent="0.4">
      <c r="B25" s="95"/>
      <c r="C25" s="95"/>
      <c r="D25" s="95"/>
      <c r="E25" s="95"/>
      <c r="F25" s="95"/>
      <c r="G25" s="95"/>
      <c r="H25" s="95"/>
      <c r="I25" s="95"/>
      <c r="J25" s="95"/>
    </row>
    <row r="26" spans="2:10" ht="18.75" x14ac:dyDescent="0.4">
      <c r="B26" s="95"/>
      <c r="C26" s="95"/>
      <c r="D26" s="95"/>
      <c r="E26" s="95"/>
      <c r="F26" s="95"/>
      <c r="G26" s="95"/>
      <c r="H26" s="95"/>
      <c r="I26" s="95"/>
      <c r="J26" s="95"/>
    </row>
    <row r="27" spans="2:10" ht="18.75" x14ac:dyDescent="0.4">
      <c r="B27" s="95"/>
      <c r="C27" s="95"/>
      <c r="D27" s="95"/>
      <c r="E27" s="95"/>
      <c r="F27" s="95"/>
      <c r="G27" s="95"/>
      <c r="H27" s="95"/>
      <c r="I27" s="95"/>
      <c r="J27" s="95"/>
    </row>
    <row r="28" spans="2:10" ht="17.649999999999999" customHeight="1" x14ac:dyDescent="0.4"/>
    <row r="29" spans="2:10" ht="17.649999999999999" customHeight="1" x14ac:dyDescent="0.4"/>
    <row r="30" spans="2:10" ht="12" customHeight="1" x14ac:dyDescent="0.4">
      <c r="B30" s="96" t="s">
        <v>693</v>
      </c>
      <c r="C30" s="96"/>
      <c r="D30" s="96" t="s">
        <v>694</v>
      </c>
      <c r="E30" s="96" t="s">
        <v>695</v>
      </c>
      <c r="F30" s="96"/>
      <c r="G30" s="96"/>
      <c r="H30" s="97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30" s="97"/>
      <c r="J30" s="97"/>
    </row>
    <row r="31" spans="2:10" ht="12" customHeight="1" x14ac:dyDescent="0.4">
      <c r="B31" s="96"/>
      <c r="C31" s="96"/>
      <c r="D31" s="96"/>
      <c r="E31" s="96"/>
      <c r="F31" s="96"/>
      <c r="G31" s="96"/>
      <c r="H31" s="74" t="str">
        <f>IF(設定!$B$8="","",設定!$B$8)</f>
        <v>5000m</v>
      </c>
      <c r="I31" s="74" t="str">
        <f>IF(設定!$B$10="","",設定!$B$10)</f>
        <v>10000m</v>
      </c>
      <c r="J31" s="74" t="s">
        <v>696</v>
      </c>
    </row>
    <row r="32" spans="2:10" ht="10.15" customHeight="1" x14ac:dyDescent="0.4">
      <c r="B32" s="99" t="str">
        <f>IFERROR(IF(OR(②チーム申込!$B$4="",②チーム申込!$E11="",INDEX(男子登録情報!$D:$D,MATCH(②チーム申込!$D11,男子登録情報!$B:$B,0))=""),"",INDEX(男子登録情報!$D:$D,MATCH(②チーム申込!$D11,男子登録情報!$B:$B,0))),"")</f>
        <v/>
      </c>
      <c r="C32" s="99"/>
      <c r="D32" s="83" t="str">
        <f>IFERROR(IF(OR(②チーム申込!$B$4="",②チーム申込!$E11=""),"",IF(INDEX(男子登録情報!$E:$E,MATCH(②チーム申込!$D11,男子登録情報!$B:$B,0))="","－",INDEX(男子登録情報!$E:$E,MATCH(②チーム申込!$D11,男子登録情報!$B:$B,0)))),"")</f>
        <v/>
      </c>
      <c r="E32" s="100" t="str">
        <f>IFERROR(IF(OR(②チーム申込!$B$4="",②チーム申込!$E11=""),"",IF(INDEX(男子登録情報!$M:$M,MATCH(②チーム申込!$D11,男子登録情報!$B:$B,0))="","　－　",INDEX(男子登録情報!$M:$M,MATCH(②チーム申込!$D11,男子登録情報!$B:$B,0)))),"")</f>
        <v/>
      </c>
      <c r="F32" s="102" t="str">
        <f>IFERROR(IF(OR(②チーム申込!$B$4="",②チーム申込!$E11="",INDEX(男子登録情報!$M:$M,MATCH(②チーム申込!$D11,男子登録情報!$B:$B,0))=""),"",IF(INDEX(男子登録情報!$L:$L,MATCH(②チーム申込!$D11,男子登録情報!$B:$B,0))="","・"&amp;"　－　","・"&amp;INDEX(リスト!$S$2:$S$48,MATCH(INDEX(男子登録情報!$L:$L,MATCH(②チーム申込!$D11,男子登録情報!$B:$B,0)),リスト!$R$2:$R$48,0)))),"")</f>
        <v/>
      </c>
      <c r="G32" s="103"/>
      <c r="H32" s="83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2" s="83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2" s="83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3" spans="2:10" ht="16.149999999999999" customHeight="1" x14ac:dyDescent="0.4">
      <c r="B33" s="98" t="str">
        <f>IFERROR(IF(OR(②チーム申込!$B$4="",②チーム申込!$E11="",INDEX(男子登録情報!$C:$C,MATCH(②チーム申込!$D11,男子登録情報!$B:$B,0))=""),"",INDEX(男子登録情報!$C:$C,MATCH(②チーム申込!$D11,男子登録情報!$B:$B,0))),"")</f>
        <v/>
      </c>
      <c r="C33" s="98"/>
      <c r="D33" s="83"/>
      <c r="E33" s="101"/>
      <c r="F33" s="104"/>
      <c r="G33" s="105"/>
      <c r="H33" s="83"/>
      <c r="I33" s="83"/>
      <c r="J33" s="83"/>
    </row>
    <row r="34" spans="2:10" ht="10.15" customHeight="1" x14ac:dyDescent="0.4">
      <c r="B34" s="99" t="str">
        <f>IFERROR(IF(OR(②チーム申込!$B$4="",②チーム申込!$E12="",INDEX(男子登録情報!$D:$D,MATCH(②チーム申込!$D12,男子登録情報!$B:$B,0))=""),"",INDEX(男子登録情報!$D:$D,MATCH(②チーム申込!$D12,男子登録情報!$B:$B,0))),"")</f>
        <v/>
      </c>
      <c r="C34" s="99"/>
      <c r="D34" s="83" t="str">
        <f>IFERROR(IF(OR(②チーム申込!$B$4="",②チーム申込!$E12=""),"",IF(INDEX(男子登録情報!$E:$E,MATCH(②チーム申込!$D12,男子登録情報!$B:$B,0))="","－",INDEX(男子登録情報!$E:$E,MATCH(②チーム申込!$D12,男子登録情報!$B:$B,0)))),"")</f>
        <v/>
      </c>
      <c r="E34" s="100" t="str">
        <f>IFERROR(IF(OR(②チーム申込!$B$4="",②チーム申込!$E12=""),"",IF(INDEX(男子登録情報!$M:$M,MATCH(②チーム申込!$D12,男子登録情報!$B:$B,0))="","　－　",INDEX(男子登録情報!$M:$M,MATCH(②チーム申込!$D12,男子登録情報!$B:$B,0)))),"")</f>
        <v/>
      </c>
      <c r="F34" s="102" t="str">
        <f>IFERROR(IF(OR(②チーム申込!$B$4="",②チーム申込!$E12="",INDEX(男子登録情報!$M:$M,MATCH(②チーム申込!$D12,男子登録情報!$B:$B,0))=""),"",IF(INDEX(男子登録情報!$L:$L,MATCH(②チーム申込!$D12,男子登録情報!$B:$B,0))="","・"&amp;"　－　","・"&amp;INDEX(リスト!$S$2:$S$48,MATCH(INDEX(男子登録情報!$L:$L,MATCH(②チーム申込!$D12,男子登録情報!$B:$B,0)),リスト!$R$2:$R$48,0)))),"")</f>
        <v/>
      </c>
      <c r="G34" s="103"/>
      <c r="H34" s="83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4" s="83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4" s="83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5" spans="2:10" ht="16.149999999999999" customHeight="1" x14ac:dyDescent="0.4">
      <c r="B35" s="98" t="str">
        <f>IFERROR(IF(OR(②チーム申込!$B$4="",②チーム申込!$E12="",INDEX(男子登録情報!$C:$C,MATCH(②チーム申込!$D12,男子登録情報!$B:$B,0))=""),"",INDEX(男子登録情報!$C:$C,MATCH(②チーム申込!$D12,男子登録情報!$B:$B,0))),"")</f>
        <v/>
      </c>
      <c r="C35" s="98"/>
      <c r="D35" s="83"/>
      <c r="E35" s="101"/>
      <c r="F35" s="104"/>
      <c r="G35" s="105"/>
      <c r="H35" s="83"/>
      <c r="I35" s="83"/>
      <c r="J35" s="83"/>
    </row>
    <row r="36" spans="2:10" ht="10.15" customHeight="1" x14ac:dyDescent="0.4">
      <c r="B36" s="99" t="str">
        <f>IFERROR(IF(OR(②チーム申込!$B$4="",②チーム申込!$E13="",INDEX(男子登録情報!$D:$D,MATCH(②チーム申込!$D13,男子登録情報!$B:$B,0))=""),"",INDEX(男子登録情報!$D:$D,MATCH(②チーム申込!$D13,男子登録情報!$B:$B,0))),"")</f>
        <v/>
      </c>
      <c r="C36" s="99"/>
      <c r="D36" s="83" t="str">
        <f>IFERROR(IF(OR(②チーム申込!$B$4="",②チーム申込!$E13=""),"",IF(INDEX(男子登録情報!$E:$E,MATCH(②チーム申込!$D13,男子登録情報!$B:$B,0))="","－",INDEX(男子登録情報!$E:$E,MATCH(②チーム申込!$D13,男子登録情報!$B:$B,0)))),"")</f>
        <v/>
      </c>
      <c r="E36" s="100" t="str">
        <f>IFERROR(IF(OR(②チーム申込!$B$4="",②チーム申込!$E13=""),"",IF(INDEX(男子登録情報!$M:$M,MATCH(②チーム申込!$D13,男子登録情報!$B:$B,0))="","　－　",INDEX(男子登録情報!$M:$M,MATCH(②チーム申込!$D13,男子登録情報!$B:$B,0)))),"")</f>
        <v/>
      </c>
      <c r="F36" s="102" t="str">
        <f>IFERROR(IF(OR(②チーム申込!$B$4="",②チーム申込!$E13="",INDEX(男子登録情報!$M:$M,MATCH(②チーム申込!$D13,男子登録情報!$B:$B,0))=""),"",IF(INDEX(男子登録情報!$L:$L,MATCH(②チーム申込!$D13,男子登録情報!$B:$B,0))="","・"&amp;"　－　","・"&amp;INDEX(リスト!$S$2:$S$48,MATCH(INDEX(男子登録情報!$L:$L,MATCH(②チーム申込!$D13,男子登録情報!$B:$B,0)),リスト!$R$2:$R$48,0)))),"")</f>
        <v/>
      </c>
      <c r="G36" s="103"/>
      <c r="H36" s="83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6" s="83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6" s="83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7" spans="2:10" ht="16.149999999999999" customHeight="1" x14ac:dyDescent="0.4">
      <c r="B37" s="98" t="str">
        <f>IFERROR(IF(OR(②チーム申込!$B$4="",②チーム申込!$E13="",INDEX(男子登録情報!$C:$C,MATCH(②チーム申込!$D13,男子登録情報!$B:$B,0))=""),"",INDEX(男子登録情報!$C:$C,MATCH(②チーム申込!$D13,男子登録情報!$B:$B,0))),"")</f>
        <v/>
      </c>
      <c r="C37" s="98"/>
      <c r="D37" s="83"/>
      <c r="E37" s="101"/>
      <c r="F37" s="104"/>
      <c r="G37" s="105"/>
      <c r="H37" s="83"/>
      <c r="I37" s="83"/>
      <c r="J37" s="83"/>
    </row>
    <row r="38" spans="2:10" ht="10.15" customHeight="1" x14ac:dyDescent="0.4">
      <c r="B38" s="99" t="str">
        <f>IFERROR(IF(OR(②チーム申込!$B$4="",②チーム申込!$E14="",INDEX(男子登録情報!$D:$D,MATCH(②チーム申込!$D14,男子登録情報!$B:$B,0))=""),"",INDEX(男子登録情報!$D:$D,MATCH(②チーム申込!$D14,男子登録情報!$B:$B,0))),"")</f>
        <v/>
      </c>
      <c r="C38" s="99"/>
      <c r="D38" s="83" t="str">
        <f>IFERROR(IF(OR(②チーム申込!$B$4="",②チーム申込!$E14=""),"",IF(INDEX(男子登録情報!$E:$E,MATCH(②チーム申込!$D14,男子登録情報!$B:$B,0))="","－",INDEX(男子登録情報!$E:$E,MATCH(②チーム申込!$D14,男子登録情報!$B:$B,0)))),"")</f>
        <v/>
      </c>
      <c r="E38" s="100" t="str">
        <f>IFERROR(IF(OR(②チーム申込!$B$4="",②チーム申込!$E14=""),"",IF(INDEX(男子登録情報!$M:$M,MATCH(②チーム申込!$D14,男子登録情報!$B:$B,0))="","　－　",INDEX(男子登録情報!$M:$M,MATCH(②チーム申込!$D14,男子登録情報!$B:$B,0)))),"")</f>
        <v/>
      </c>
      <c r="F38" s="102" t="str">
        <f>IFERROR(IF(OR(②チーム申込!$B$4="",②チーム申込!$E14="",INDEX(男子登録情報!$M:$M,MATCH(②チーム申込!$D14,男子登録情報!$B:$B,0))=""),"",IF(INDEX(男子登録情報!$L:$L,MATCH(②チーム申込!$D14,男子登録情報!$B:$B,0))="","・"&amp;"　－　","・"&amp;INDEX(リスト!$S$2:$S$48,MATCH(INDEX(男子登録情報!$L:$L,MATCH(②チーム申込!$D14,男子登録情報!$B:$B,0)),リスト!$R$2:$R$48,0)))),"")</f>
        <v/>
      </c>
      <c r="G38" s="103"/>
      <c r="H38" s="83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8" s="83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8" s="83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9" spans="2:10" ht="16.149999999999999" customHeight="1" x14ac:dyDescent="0.4">
      <c r="B39" s="98" t="str">
        <f>IFERROR(IF(OR(②チーム申込!$B$4="",②チーム申込!$E14="",INDEX(男子登録情報!$C:$C,MATCH(②チーム申込!$D14,男子登録情報!$B:$B,0))=""),"",INDEX(男子登録情報!$C:$C,MATCH(②チーム申込!$D14,男子登録情報!$B:$B,0))),"")</f>
        <v/>
      </c>
      <c r="C39" s="98"/>
      <c r="D39" s="83"/>
      <c r="E39" s="101"/>
      <c r="F39" s="104"/>
      <c r="G39" s="105"/>
      <c r="H39" s="83"/>
      <c r="I39" s="83"/>
      <c r="J39" s="83"/>
    </row>
    <row r="40" spans="2:10" ht="10.15" customHeight="1" x14ac:dyDescent="0.4">
      <c r="B40" s="99" t="str">
        <f>IFERROR(IF(OR(②チーム申込!$B$4="",②チーム申込!$E15="",INDEX(男子登録情報!$D:$D,MATCH(②チーム申込!$D15,男子登録情報!$B:$B,0))=""),"",INDEX(男子登録情報!$D:$D,MATCH(②チーム申込!$D15,男子登録情報!$B:$B,0))),"")</f>
        <v/>
      </c>
      <c r="C40" s="99"/>
      <c r="D40" s="83" t="str">
        <f>IFERROR(IF(OR(②チーム申込!$B$4="",②チーム申込!$E15=""),"",IF(INDEX(男子登録情報!$E:$E,MATCH(②チーム申込!$D15,男子登録情報!$B:$B,0))="","－",INDEX(男子登録情報!$E:$E,MATCH(②チーム申込!$D15,男子登録情報!$B:$B,0)))),"")</f>
        <v/>
      </c>
      <c r="E40" s="100" t="str">
        <f>IFERROR(IF(OR(②チーム申込!$B$4="",②チーム申込!$E15=""),"",IF(INDEX(男子登録情報!$M:$M,MATCH(②チーム申込!$D15,男子登録情報!$B:$B,0))="","　－　",INDEX(男子登録情報!$M:$M,MATCH(②チーム申込!$D15,男子登録情報!$B:$B,0)))),"")</f>
        <v/>
      </c>
      <c r="F40" s="102" t="str">
        <f>IFERROR(IF(OR(②チーム申込!$B$4="",②チーム申込!$E15="",INDEX(男子登録情報!$M:$M,MATCH(②チーム申込!$D15,男子登録情報!$B:$B,0))=""),"",IF(INDEX(男子登録情報!$L:$L,MATCH(②チーム申込!$D15,男子登録情報!$B:$B,0))="","・"&amp;"　－　","・"&amp;INDEX(リスト!$S$2:$S$48,MATCH(INDEX(男子登録情報!$L:$L,MATCH(②チーム申込!$D15,男子登録情報!$B:$B,0)),リスト!$R$2:$R$48,0)))),"")</f>
        <v/>
      </c>
      <c r="G40" s="103"/>
      <c r="H40" s="83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40" s="83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40" s="83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41" spans="2:10" ht="16.149999999999999" customHeight="1" x14ac:dyDescent="0.4">
      <c r="B41" s="98" t="str">
        <f>IFERROR(IF(OR(②チーム申込!$B$4="",②チーム申込!$E15="",INDEX(男子登録情報!$C:$C,MATCH(②チーム申込!$D15,男子登録情報!$B:$B,0))=""),"",INDEX(男子登録情報!$C:$C,MATCH(②チーム申込!$D15,男子登録情報!$B:$B,0))),"")</f>
        <v/>
      </c>
      <c r="C41" s="98"/>
      <c r="D41" s="83"/>
      <c r="E41" s="101"/>
      <c r="F41" s="104"/>
      <c r="G41" s="105"/>
      <c r="H41" s="83"/>
      <c r="I41" s="83"/>
      <c r="J41" s="83"/>
    </row>
    <row r="42" spans="2:10" ht="10.15" customHeight="1" x14ac:dyDescent="0.4">
      <c r="B42" s="99" t="str">
        <f>IFERROR(IF(OR(②チーム申込!$B$4="",②チーム申込!$E16="",INDEX(男子登録情報!$D:$D,MATCH(②チーム申込!$D16,男子登録情報!$B:$B,0))=""),"",INDEX(男子登録情報!$D:$D,MATCH(②チーム申込!$D16,男子登録情報!$B:$B,0))),"")</f>
        <v/>
      </c>
      <c r="C42" s="99"/>
      <c r="D42" s="83" t="str">
        <f>IFERROR(IF(OR(②チーム申込!$B$4="",②チーム申込!$E16=""),"",IF(INDEX(男子登録情報!$E:$E,MATCH(②チーム申込!$D16,男子登録情報!$B:$B,0))="","－",INDEX(男子登録情報!$E:$E,MATCH(②チーム申込!$D16,男子登録情報!$B:$B,0)))),"")</f>
        <v/>
      </c>
      <c r="E42" s="100" t="str">
        <f>IFERROR(IF(OR(②チーム申込!$B$4="",②チーム申込!$E16=""),"",IF(INDEX(男子登録情報!$M:$M,MATCH(②チーム申込!$D16,男子登録情報!$B:$B,0))="","　－　",INDEX(男子登録情報!$M:$M,MATCH(②チーム申込!$D16,男子登録情報!$B:$B,0)))),"")</f>
        <v/>
      </c>
      <c r="F42" s="102" t="str">
        <f>IFERROR(IF(OR(②チーム申込!$B$4="",②チーム申込!$E16="",INDEX(男子登録情報!$M:$M,MATCH(②チーム申込!$D16,男子登録情報!$B:$B,0))=""),"",IF(INDEX(男子登録情報!$L:$L,MATCH(②チーム申込!$D16,男子登録情報!$B:$B,0))="","・"&amp;"　－　","・"&amp;INDEX(リスト!$S$2:$S$48,MATCH(INDEX(男子登録情報!$L:$L,MATCH(②チーム申込!$D16,男子登録情報!$B:$B,0)),リスト!$R$2:$R$48,0)))),"")</f>
        <v/>
      </c>
      <c r="G42" s="103"/>
      <c r="H42" s="83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2" s="83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2" s="83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3" spans="2:10" ht="16.149999999999999" customHeight="1" x14ac:dyDescent="0.4">
      <c r="B43" s="98" t="str">
        <f>IFERROR(IF(OR(②チーム申込!$B$4="",②チーム申込!$E16="",INDEX(男子登録情報!$C:$C,MATCH(②チーム申込!$D16,男子登録情報!$B:$B,0))=""),"",INDEX(男子登録情報!$C:$C,MATCH(②チーム申込!$D16,男子登録情報!$B:$B,0))),"")</f>
        <v/>
      </c>
      <c r="C43" s="98"/>
      <c r="D43" s="83"/>
      <c r="E43" s="101"/>
      <c r="F43" s="104"/>
      <c r="G43" s="105"/>
      <c r="H43" s="83"/>
      <c r="I43" s="83"/>
      <c r="J43" s="83"/>
    </row>
    <row r="44" spans="2:10" ht="10.15" customHeight="1" x14ac:dyDescent="0.4">
      <c r="B44" s="99" t="str">
        <f>IFERROR(IF(OR(②チーム申込!$B$4="",②チーム申込!$E17="",INDEX(男子登録情報!$D:$D,MATCH(②チーム申込!$D17,男子登録情報!$B:$B,0))=""),"",INDEX(男子登録情報!$D:$D,MATCH(②チーム申込!$D17,男子登録情報!$B:$B,0))),"")</f>
        <v/>
      </c>
      <c r="C44" s="99"/>
      <c r="D44" s="83" t="str">
        <f>IFERROR(IF(OR(②チーム申込!$B$4="",②チーム申込!$E17=""),"",IF(INDEX(男子登録情報!$E:$E,MATCH(②チーム申込!$D17,男子登録情報!$B:$B,0))="","－",INDEX(男子登録情報!$E:$E,MATCH(②チーム申込!$D17,男子登録情報!$B:$B,0)))),"")</f>
        <v/>
      </c>
      <c r="E44" s="100" t="str">
        <f>IFERROR(IF(OR(②チーム申込!$B$4="",②チーム申込!$E17=""),"",IF(INDEX(男子登録情報!$M:$M,MATCH(②チーム申込!$D17,男子登録情報!$B:$B,0))="","　－　",INDEX(男子登録情報!$M:$M,MATCH(②チーム申込!$D17,男子登録情報!$B:$B,0)))),"")</f>
        <v/>
      </c>
      <c r="F44" s="102" t="str">
        <f>IFERROR(IF(OR(②チーム申込!$B$4="",②チーム申込!$E17="",INDEX(男子登録情報!$M:$M,MATCH(②チーム申込!$D17,男子登録情報!$B:$B,0))=""),"",IF(INDEX(男子登録情報!$L:$L,MATCH(②チーム申込!$D17,男子登録情報!$B:$B,0))="","・"&amp;"　－　","・"&amp;INDEX(リスト!$S$2:$S$48,MATCH(INDEX(男子登録情報!$L:$L,MATCH(②チーム申込!$D17,男子登録情報!$B:$B,0)),リスト!$R$2:$R$48,0)))),"")</f>
        <v/>
      </c>
      <c r="G44" s="103"/>
      <c r="H44" s="83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4" s="83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4" s="83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5" spans="2:10" ht="16.149999999999999" customHeight="1" x14ac:dyDescent="0.4">
      <c r="B45" s="98" t="str">
        <f>IFERROR(IF(OR(②チーム申込!$B$4="",②チーム申込!$E17="",INDEX(男子登録情報!$C:$C,MATCH(②チーム申込!$D17,男子登録情報!$B:$B,0))=""),"",INDEX(男子登録情報!$C:$C,MATCH(②チーム申込!$D17,男子登録情報!$B:$B,0))),"")</f>
        <v/>
      </c>
      <c r="C45" s="98"/>
      <c r="D45" s="83"/>
      <c r="E45" s="101"/>
      <c r="F45" s="104"/>
      <c r="G45" s="105"/>
      <c r="H45" s="83"/>
      <c r="I45" s="83"/>
      <c r="J45" s="83"/>
    </row>
    <row r="46" spans="2:10" ht="10.15" customHeight="1" x14ac:dyDescent="0.4">
      <c r="B46" s="99" t="str">
        <f>IFERROR(IF(OR(②チーム申込!$B$4="",②チーム申込!$E18="",INDEX(男子登録情報!$D:$D,MATCH(②チーム申込!$D18,男子登録情報!$B:$B,0))=""),"",INDEX(男子登録情報!$D:$D,MATCH(②チーム申込!$D18,男子登録情報!$B:$B,0))),"")</f>
        <v/>
      </c>
      <c r="C46" s="99"/>
      <c r="D46" s="83" t="str">
        <f>IFERROR(IF(OR(②チーム申込!$B$4="",②チーム申込!$E18=""),"",IF(INDEX(男子登録情報!$E:$E,MATCH(②チーム申込!$D18,男子登録情報!$B:$B,0))="","－",INDEX(男子登録情報!$E:$E,MATCH(②チーム申込!$D18,男子登録情報!$B:$B,0)))),"")</f>
        <v/>
      </c>
      <c r="E46" s="100" t="str">
        <f>IFERROR(IF(OR(②チーム申込!$B$4="",②チーム申込!$E18=""),"",IF(INDEX(男子登録情報!$M:$M,MATCH(②チーム申込!$D18,男子登録情報!$B:$B,0))="","　－　",INDEX(男子登録情報!$M:$M,MATCH(②チーム申込!$D18,男子登録情報!$B:$B,0)))),"")</f>
        <v/>
      </c>
      <c r="F46" s="102" t="str">
        <f>IFERROR(IF(OR(②チーム申込!$B$4="",②チーム申込!$E18="",INDEX(男子登録情報!$M:$M,MATCH(②チーム申込!$D18,男子登録情報!$B:$B,0))=""),"",IF(INDEX(男子登録情報!$L:$L,MATCH(②チーム申込!$D18,男子登録情報!$B:$B,0))="","・"&amp;"　－　","・"&amp;INDEX(リスト!$S$2:$S$48,MATCH(INDEX(男子登録情報!$L:$L,MATCH(②チーム申込!$D18,男子登録情報!$B:$B,0)),リスト!$R$2:$R$48,0)))),"")</f>
        <v/>
      </c>
      <c r="G46" s="103"/>
      <c r="H46" s="83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6" s="83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6" s="83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7" spans="2:10" ht="16.149999999999999" customHeight="1" x14ac:dyDescent="0.4">
      <c r="B47" s="98" t="str">
        <f>IFERROR(IF(OR(②チーム申込!$B$4="",②チーム申込!$E18="",INDEX(男子登録情報!$C:$C,MATCH(②チーム申込!$D18,男子登録情報!$B:$B,0))=""),"",INDEX(男子登録情報!$C:$C,MATCH(②チーム申込!$D18,男子登録情報!$B:$B,0))),"")</f>
        <v/>
      </c>
      <c r="C47" s="98"/>
      <c r="D47" s="83"/>
      <c r="E47" s="101"/>
      <c r="F47" s="104"/>
      <c r="G47" s="105"/>
      <c r="H47" s="83"/>
      <c r="I47" s="83"/>
      <c r="J47" s="83"/>
    </row>
    <row r="48" spans="2:10" ht="10.15" customHeight="1" x14ac:dyDescent="0.4">
      <c r="B48" s="99" t="str">
        <f>IFERROR(IF(OR(②チーム申込!$B$4="",②チーム申込!$E19="",INDEX(男子登録情報!$D:$D,MATCH(②チーム申込!$D19,男子登録情報!$B:$B,0))=""),"",INDEX(男子登録情報!$D:$D,MATCH(②チーム申込!$D19,男子登録情報!$B:$B,0))),"")</f>
        <v/>
      </c>
      <c r="C48" s="99"/>
      <c r="D48" s="83" t="str">
        <f>IFERROR(IF(OR(②チーム申込!$B$4="",②チーム申込!$E19=""),"",IF(INDEX(男子登録情報!$E:$E,MATCH(②チーム申込!$D19,男子登録情報!$B:$B,0))="","－",INDEX(男子登録情報!$E:$E,MATCH(②チーム申込!$D19,男子登録情報!$B:$B,0)))),"")</f>
        <v/>
      </c>
      <c r="E48" s="100" t="str">
        <f>IFERROR(IF(OR(②チーム申込!$B$4="",②チーム申込!$E19=""),"",IF(INDEX(男子登録情報!$M:$M,MATCH(②チーム申込!$D19,男子登録情報!$B:$B,0))="","　－　",INDEX(男子登録情報!$M:$M,MATCH(②チーム申込!$D19,男子登録情報!$B:$B,0)))),"")</f>
        <v/>
      </c>
      <c r="F48" s="102" t="str">
        <f>IFERROR(IF(OR(②チーム申込!$B$4="",②チーム申込!$E19="",INDEX(男子登録情報!$M:$M,MATCH(②チーム申込!$D19,男子登録情報!$B:$B,0))=""),"",IF(INDEX(男子登録情報!$L:$L,MATCH(②チーム申込!$D19,男子登録情報!$B:$B,0))="","・"&amp;"　－　","・"&amp;INDEX(リスト!$S$2:$S$48,MATCH(INDEX(男子登録情報!$L:$L,MATCH(②チーム申込!$D19,男子登録情報!$B:$B,0)),リスト!$R$2:$R$48,0)))),"")</f>
        <v/>
      </c>
      <c r="G48" s="103"/>
      <c r="H48" s="83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8" s="83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8" s="83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9" spans="2:10" ht="16.149999999999999" customHeight="1" x14ac:dyDescent="0.4">
      <c r="B49" s="98" t="str">
        <f>IFERROR(IF(OR(②チーム申込!$B$4="",②チーム申込!$E19="",INDEX(男子登録情報!$C:$C,MATCH(②チーム申込!$D19,男子登録情報!$B:$B,0))=""),"",INDEX(男子登録情報!$C:$C,MATCH(②チーム申込!$D19,男子登録情報!$B:$B,0))),"")</f>
        <v/>
      </c>
      <c r="C49" s="98"/>
      <c r="D49" s="83"/>
      <c r="E49" s="101"/>
      <c r="F49" s="104"/>
      <c r="G49" s="105"/>
      <c r="H49" s="83"/>
      <c r="I49" s="83"/>
      <c r="J49" s="83"/>
    </row>
    <row r="50" spans="2:10" ht="10.15" customHeight="1" x14ac:dyDescent="0.4">
      <c r="B50" s="99" t="str">
        <f>IFERROR(IF(OR(②チーム申込!$B$4="",②チーム申込!$E20="",INDEX(男子登録情報!$D:$D,MATCH(②チーム申込!$D20,男子登録情報!$B:$B,0))=""),"",INDEX(男子登録情報!$D:$D,MATCH(②チーム申込!$D20,男子登録情報!$B:$B,0))),"")</f>
        <v/>
      </c>
      <c r="C50" s="99"/>
      <c r="D50" s="83" t="str">
        <f>IFERROR(IF(OR(②チーム申込!$B$4="",②チーム申込!$E20=""),"",IF(INDEX(男子登録情報!$E:$E,MATCH(②チーム申込!$D20,男子登録情報!$B:$B,0))="","－",INDEX(男子登録情報!$E:$E,MATCH(②チーム申込!$D20,男子登録情報!$B:$B,0)))),"")</f>
        <v/>
      </c>
      <c r="E50" s="100" t="str">
        <f>IFERROR(IF(OR(②チーム申込!$B$4="",②チーム申込!$E20=""),"",IF(INDEX(男子登録情報!$M:$M,MATCH(②チーム申込!$D20,男子登録情報!$B:$B,0))="","　－　",INDEX(男子登録情報!$M:$M,MATCH(②チーム申込!$D20,男子登録情報!$B:$B,0)))),"")</f>
        <v/>
      </c>
      <c r="F50" s="102" t="str">
        <f>IFERROR(IF(OR(②チーム申込!$B$4="",②チーム申込!$E20="",INDEX(男子登録情報!$M:$M,MATCH(②チーム申込!$D20,男子登録情報!$B:$B,0))=""),"",IF(INDEX(男子登録情報!$L:$L,MATCH(②チーム申込!$D20,男子登録情報!$B:$B,0))="","・"&amp;"　－　","・"&amp;INDEX(リスト!$S$2:$S$48,MATCH(INDEX(男子登録情報!$L:$L,MATCH(②チーム申込!$D20,男子登録情報!$B:$B,0)),リスト!$R$2:$R$48,0)))),"")</f>
        <v/>
      </c>
      <c r="G50" s="103"/>
      <c r="H50" s="83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50" s="83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50" s="83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51" spans="2:10" ht="16.149999999999999" customHeight="1" x14ac:dyDescent="0.4">
      <c r="B51" s="98" t="str">
        <f>IFERROR(IF(OR(②チーム申込!$B$4="",②チーム申込!$E20="",INDEX(男子登録情報!$C:$C,MATCH(②チーム申込!$D20,男子登録情報!$B:$B,0))=""),"",INDEX(男子登録情報!$C:$C,MATCH(②チーム申込!$D20,男子登録情報!$B:$B,0))),"")</f>
        <v/>
      </c>
      <c r="C51" s="98"/>
      <c r="D51" s="83"/>
      <c r="E51" s="101"/>
      <c r="F51" s="104"/>
      <c r="G51" s="105"/>
      <c r="H51" s="83"/>
      <c r="I51" s="83"/>
      <c r="J51" s="83"/>
    </row>
    <row r="52" spans="2:10" ht="18" customHeight="1" x14ac:dyDescent="0.4"/>
    <row r="53" spans="2:10" ht="18" customHeight="1" x14ac:dyDescent="0.4"/>
    <row r="54" spans="2:10" ht="18.75" x14ac:dyDescent="0.4"/>
    <row r="55" spans="2:10" ht="18.75" x14ac:dyDescent="0.4"/>
    <row r="56" spans="2:10" ht="18.75" x14ac:dyDescent="0.4"/>
    <row r="57" spans="2:10" ht="18.75" x14ac:dyDescent="0.4"/>
  </sheetData>
  <sheetProtection selectLockedCells="1" selectUnlockedCells="1"/>
  <mergeCells count="91">
    <mergeCell ref="I48:I49"/>
    <mergeCell ref="J48:J49"/>
    <mergeCell ref="B49:C49"/>
    <mergeCell ref="B50:C50"/>
    <mergeCell ref="D50:D51"/>
    <mergeCell ref="E50:E51"/>
    <mergeCell ref="F50:G51"/>
    <mergeCell ref="H50:H51"/>
    <mergeCell ref="I50:I51"/>
    <mergeCell ref="J50:J51"/>
    <mergeCell ref="H48:H49"/>
    <mergeCell ref="B48:C48"/>
    <mergeCell ref="D48:D49"/>
    <mergeCell ref="E48:E49"/>
    <mergeCell ref="F48:G49"/>
    <mergeCell ref="B51:C51"/>
    <mergeCell ref="J44:J45"/>
    <mergeCell ref="B45:C45"/>
    <mergeCell ref="B46:C46"/>
    <mergeCell ref="D46:D47"/>
    <mergeCell ref="E46:E47"/>
    <mergeCell ref="F46:G47"/>
    <mergeCell ref="H46:H47"/>
    <mergeCell ref="I46:I47"/>
    <mergeCell ref="J46:J47"/>
    <mergeCell ref="H44:H45"/>
    <mergeCell ref="B47:C47"/>
    <mergeCell ref="B44:C44"/>
    <mergeCell ref="D44:D45"/>
    <mergeCell ref="E44:E45"/>
    <mergeCell ref="F44:G45"/>
    <mergeCell ref="I44:I45"/>
    <mergeCell ref="J40:J41"/>
    <mergeCell ref="B41:C41"/>
    <mergeCell ref="B42:C42"/>
    <mergeCell ref="D42:D43"/>
    <mergeCell ref="E42:E43"/>
    <mergeCell ref="F42:G43"/>
    <mergeCell ref="H42:H43"/>
    <mergeCell ref="I42:I43"/>
    <mergeCell ref="J42:J43"/>
    <mergeCell ref="H40:H41"/>
    <mergeCell ref="B43:C43"/>
    <mergeCell ref="B40:C40"/>
    <mergeCell ref="D40:D41"/>
    <mergeCell ref="E40:E41"/>
    <mergeCell ref="F40:G41"/>
    <mergeCell ref="I40:I41"/>
    <mergeCell ref="J36:J37"/>
    <mergeCell ref="B37:C37"/>
    <mergeCell ref="B38:C38"/>
    <mergeCell ref="D38:D39"/>
    <mergeCell ref="E38:E39"/>
    <mergeCell ref="F38:G39"/>
    <mergeCell ref="H38:H39"/>
    <mergeCell ref="I38:I39"/>
    <mergeCell ref="J38:J39"/>
    <mergeCell ref="H36:H37"/>
    <mergeCell ref="B39:C39"/>
    <mergeCell ref="B36:C36"/>
    <mergeCell ref="D36:D37"/>
    <mergeCell ref="E36:E37"/>
    <mergeCell ref="F36:G37"/>
    <mergeCell ref="I36:I37"/>
    <mergeCell ref="I32:I33"/>
    <mergeCell ref="J32:J33"/>
    <mergeCell ref="B33:C33"/>
    <mergeCell ref="B34:C34"/>
    <mergeCell ref="D34:D35"/>
    <mergeCell ref="E34:E35"/>
    <mergeCell ref="F34:G35"/>
    <mergeCell ref="H34:H35"/>
    <mergeCell ref="I34:I35"/>
    <mergeCell ref="J34:J35"/>
    <mergeCell ref="B32:C32"/>
    <mergeCell ref="D32:D33"/>
    <mergeCell ref="E32:E33"/>
    <mergeCell ref="F32:G33"/>
    <mergeCell ref="H32:H33"/>
    <mergeCell ref="B35:C35"/>
    <mergeCell ref="B23:J27"/>
    <mergeCell ref="B30:C31"/>
    <mergeCell ref="D30:D31"/>
    <mergeCell ref="E30:G31"/>
    <mergeCell ref="H30:J30"/>
    <mergeCell ref="B7:J20"/>
    <mergeCell ref="C3:I3"/>
    <mergeCell ref="J4:J6"/>
    <mergeCell ref="D5:I5"/>
    <mergeCell ref="E6:F6"/>
    <mergeCell ref="H6:I6"/>
  </mergeCells>
  <phoneticPr fontId="5"/>
  <printOptions horizontalCentered="1" verticalCentered="1"/>
  <pageMargins left="0" right="0" top="0" bottom="0" header="0" footer="0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7CCDC-871C-4B31-89E6-682975BDF327}">
  <sheetPr>
    <tabColor theme="7" tint="0.79998168889431442"/>
  </sheetPr>
  <dimension ref="A1:K57"/>
  <sheetViews>
    <sheetView zoomScale="66" zoomScaleNormal="100" workbookViewId="0"/>
  </sheetViews>
  <sheetFormatPr defaultColWidth="0" defaultRowHeight="18" customHeight="1" zeroHeight="1" x14ac:dyDescent="0.4"/>
  <cols>
    <col min="1" max="1" width="7.875" customWidth="1"/>
    <col min="2" max="2" width="5.125" customWidth="1"/>
    <col min="3" max="3" width="19.125" customWidth="1"/>
    <col min="4" max="4" width="5.625" customWidth="1"/>
    <col min="5" max="5" width="18.125" customWidth="1"/>
    <col min="6" max="6" width="3.625" customWidth="1"/>
    <col min="7" max="7" width="5.625" customWidth="1"/>
    <col min="8" max="9" width="10.625" customWidth="1"/>
    <col min="10" max="10" width="19.625" customWidth="1"/>
    <col min="11" max="11" width="7.875" customWidth="1"/>
    <col min="12" max="16384" width="8.75" hidden="1"/>
  </cols>
  <sheetData>
    <row r="1" spans="2:10" ht="21.6" customHeight="1" x14ac:dyDescent="0.4"/>
    <row r="2" spans="2:10" ht="21.6" customHeight="1" x14ac:dyDescent="0.4"/>
    <row r="3" spans="2:10" ht="21.6" customHeight="1" x14ac:dyDescent="0.4">
      <c r="C3" s="92" t="str">
        <f>IF(設定!$C$2="","","　　　"&amp;設定!$C$2)</f>
        <v>　　　第91回京都学生駅伝競走大会</v>
      </c>
      <c r="D3" s="92"/>
      <c r="E3" s="92"/>
      <c r="F3" s="92"/>
      <c r="G3" s="92"/>
      <c r="H3" s="92"/>
      <c r="I3" s="92"/>
    </row>
    <row r="4" spans="2:10" ht="12.6" customHeight="1" x14ac:dyDescent="0.4">
      <c r="J4" s="91"/>
    </row>
    <row r="5" spans="2:10" ht="65.099999999999994" customHeight="1" x14ac:dyDescent="1.45">
      <c r="C5" s="72" t="str">
        <f>IFERROR(IF(OR(②チーム申込!$B$4="",設定!$I$12&lt;&gt;""),"",INDEX(所属情報!$F:$F,MATCH(②チーム申込!$B$4,所属情報!$A:$A,0))&amp;"."),"")</f>
        <v/>
      </c>
      <c r="D5" s="93" t="str">
        <f>IF(②チーム申込!$B$4="","",IF(設定!$I$12="",②チーム申込!$B$4,IF(②チーム申込!$B$6="",②チーム申込!$B$4,②チーム申込!$B$6)))</f>
        <v/>
      </c>
      <c r="E5" s="93"/>
      <c r="F5" s="93"/>
      <c r="G5" s="93"/>
      <c r="H5" s="93"/>
      <c r="I5" s="93"/>
      <c r="J5" s="91"/>
    </row>
    <row r="6" spans="2:10" ht="32.1" customHeight="1" x14ac:dyDescent="0.5">
      <c r="D6" s="73" t="str">
        <f>IF(設定!$I$12="","","略称")</f>
        <v>略称</v>
      </c>
      <c r="E6" s="94" t="str">
        <f>IF(設定!$I$12="","",IF(②チーム申込!$H$6="","－",②チーム申込!$H$6))</f>
        <v>－</v>
      </c>
      <c r="F6" s="94"/>
      <c r="G6" s="73" t="str">
        <f>IF(設定!$I$14="","","監督")</f>
        <v>監督</v>
      </c>
      <c r="H6" s="94" t="str">
        <f>IF(設定!$I$14="","",IF(②チーム申込!$P$6="","－",②チーム申込!$P$6))</f>
        <v>－</v>
      </c>
      <c r="I6" s="94"/>
      <c r="J6" s="91"/>
    </row>
    <row r="7" spans="2:10" ht="18.75" x14ac:dyDescent="0.4">
      <c r="B7" s="91"/>
      <c r="C7" s="91"/>
      <c r="D7" s="91"/>
      <c r="E7" s="91"/>
      <c r="F7" s="91"/>
      <c r="G7" s="91"/>
      <c r="H7" s="91"/>
      <c r="I7" s="91"/>
      <c r="J7" s="91"/>
    </row>
    <row r="8" spans="2:10" ht="18.75" x14ac:dyDescent="0.4">
      <c r="B8" s="91"/>
      <c r="C8" s="91"/>
      <c r="D8" s="91"/>
      <c r="E8" s="91"/>
      <c r="F8" s="91"/>
      <c r="G8" s="91"/>
      <c r="H8" s="91"/>
      <c r="I8" s="91"/>
      <c r="J8" s="91"/>
    </row>
    <row r="9" spans="2:10" ht="18.75" x14ac:dyDescent="0.4">
      <c r="B9" s="91"/>
      <c r="C9" s="91"/>
      <c r="D9" s="91"/>
      <c r="E9" s="91"/>
      <c r="F9" s="91"/>
      <c r="G9" s="91"/>
      <c r="H9" s="91"/>
      <c r="I9" s="91"/>
      <c r="J9" s="91"/>
    </row>
    <row r="10" spans="2:10" ht="18.75" x14ac:dyDescent="0.4">
      <c r="B10" s="91"/>
      <c r="C10" s="91"/>
      <c r="D10" s="91"/>
      <c r="E10" s="91"/>
      <c r="F10" s="91"/>
      <c r="G10" s="91"/>
      <c r="H10" s="91"/>
      <c r="I10" s="91"/>
      <c r="J10" s="91"/>
    </row>
    <row r="11" spans="2:10" ht="18.75" x14ac:dyDescent="0.4">
      <c r="B11" s="91"/>
      <c r="C11" s="91"/>
      <c r="D11" s="91"/>
      <c r="E11" s="91"/>
      <c r="F11" s="91"/>
      <c r="G11" s="91"/>
      <c r="H11" s="91"/>
      <c r="I11" s="91"/>
      <c r="J11" s="91"/>
    </row>
    <row r="12" spans="2:10" ht="18.75" x14ac:dyDescent="0.4">
      <c r="B12" s="91"/>
      <c r="C12" s="91"/>
      <c r="D12" s="91"/>
      <c r="E12" s="91"/>
      <c r="F12" s="91"/>
      <c r="G12" s="91"/>
      <c r="H12" s="91"/>
      <c r="I12" s="91"/>
      <c r="J12" s="91"/>
    </row>
    <row r="13" spans="2:10" ht="18.75" x14ac:dyDescent="0.4">
      <c r="B13" s="91"/>
      <c r="C13" s="91"/>
      <c r="D13" s="91"/>
      <c r="E13" s="91"/>
      <c r="F13" s="91"/>
      <c r="G13" s="91"/>
      <c r="H13" s="91"/>
      <c r="I13" s="91"/>
      <c r="J13" s="91"/>
    </row>
    <row r="14" spans="2:10" ht="18.75" x14ac:dyDescent="0.4">
      <c r="B14" s="91"/>
      <c r="C14" s="91"/>
      <c r="D14" s="91"/>
      <c r="E14" s="91"/>
      <c r="F14" s="91"/>
      <c r="G14" s="91"/>
      <c r="H14" s="91"/>
      <c r="I14" s="91"/>
      <c r="J14" s="91"/>
    </row>
    <row r="15" spans="2:10" ht="18.75" x14ac:dyDescent="0.4">
      <c r="B15" s="91"/>
      <c r="C15" s="91"/>
      <c r="D15" s="91"/>
      <c r="E15" s="91"/>
      <c r="F15" s="91"/>
      <c r="G15" s="91"/>
      <c r="H15" s="91"/>
      <c r="I15" s="91"/>
      <c r="J15" s="91"/>
    </row>
    <row r="16" spans="2:10" ht="18.75" x14ac:dyDescent="0.4">
      <c r="B16" s="91"/>
      <c r="C16" s="91"/>
      <c r="D16" s="91"/>
      <c r="E16" s="91"/>
      <c r="F16" s="91"/>
      <c r="G16" s="91"/>
      <c r="H16" s="91"/>
      <c r="I16" s="91"/>
      <c r="J16" s="91"/>
    </row>
    <row r="17" spans="2:10" ht="18.75" x14ac:dyDescent="0.4">
      <c r="B17" s="91"/>
      <c r="C17" s="91"/>
      <c r="D17" s="91"/>
      <c r="E17" s="91"/>
      <c r="F17" s="91"/>
      <c r="G17" s="91"/>
      <c r="H17" s="91"/>
      <c r="I17" s="91"/>
      <c r="J17" s="91"/>
    </row>
    <row r="18" spans="2:10" ht="18.75" x14ac:dyDescent="0.4">
      <c r="B18" s="91"/>
      <c r="C18" s="91"/>
      <c r="D18" s="91"/>
      <c r="E18" s="91"/>
      <c r="F18" s="91"/>
      <c r="G18" s="91"/>
      <c r="H18" s="91"/>
      <c r="I18" s="91"/>
      <c r="J18" s="91"/>
    </row>
    <row r="19" spans="2:10" ht="18.75" x14ac:dyDescent="0.4">
      <c r="B19" s="91"/>
      <c r="C19" s="91"/>
      <c r="D19" s="91"/>
      <c r="E19" s="91"/>
      <c r="F19" s="91"/>
      <c r="G19" s="91"/>
      <c r="H19" s="91"/>
      <c r="I19" s="91"/>
      <c r="J19" s="91"/>
    </row>
    <row r="20" spans="2:10" ht="18.75" x14ac:dyDescent="0.4">
      <c r="B20" s="91"/>
      <c r="C20" s="91"/>
      <c r="D20" s="91"/>
      <c r="E20" s="91"/>
      <c r="F20" s="91"/>
      <c r="G20" s="91"/>
      <c r="H20" s="91"/>
      <c r="I20" s="91"/>
      <c r="J20" s="91"/>
    </row>
    <row r="21" spans="2:10" ht="17.649999999999999" customHeight="1" x14ac:dyDescent="0.4"/>
    <row r="22" spans="2:10" ht="17.649999999999999" customHeight="1" x14ac:dyDescent="0.4"/>
    <row r="23" spans="2:10" ht="18" customHeight="1" x14ac:dyDescent="0.4">
      <c r="B23" s="95" t="str">
        <f>IF(③プロフィール!$B$3="","",③プロフィール!$B$3)</f>
        <v/>
      </c>
      <c r="C23" s="95"/>
      <c r="D23" s="95"/>
      <c r="E23" s="95"/>
      <c r="F23" s="95"/>
      <c r="G23" s="95"/>
      <c r="H23" s="95"/>
      <c r="I23" s="95"/>
      <c r="J23" s="95"/>
    </row>
    <row r="24" spans="2:10" ht="18.75" x14ac:dyDescent="0.4">
      <c r="B24" s="95"/>
      <c r="C24" s="95"/>
      <c r="D24" s="95"/>
      <c r="E24" s="95"/>
      <c r="F24" s="95"/>
      <c r="G24" s="95"/>
      <c r="H24" s="95"/>
      <c r="I24" s="95"/>
      <c r="J24" s="95"/>
    </row>
    <row r="25" spans="2:10" ht="18.75" x14ac:dyDescent="0.4">
      <c r="B25" s="95"/>
      <c r="C25" s="95"/>
      <c r="D25" s="95"/>
      <c r="E25" s="95"/>
      <c r="F25" s="95"/>
      <c r="G25" s="95"/>
      <c r="H25" s="95"/>
      <c r="I25" s="95"/>
      <c r="J25" s="95"/>
    </row>
    <row r="26" spans="2:10" ht="18.75" x14ac:dyDescent="0.4">
      <c r="B26" s="95"/>
      <c r="C26" s="95"/>
      <c r="D26" s="95"/>
      <c r="E26" s="95"/>
      <c r="F26" s="95"/>
      <c r="G26" s="95"/>
      <c r="H26" s="95"/>
      <c r="I26" s="95"/>
      <c r="J26" s="95"/>
    </row>
    <row r="27" spans="2:10" ht="18.75" x14ac:dyDescent="0.4">
      <c r="B27" s="95"/>
      <c r="C27" s="95"/>
      <c r="D27" s="95"/>
      <c r="E27" s="95"/>
      <c r="F27" s="95"/>
      <c r="G27" s="95"/>
      <c r="H27" s="95"/>
      <c r="I27" s="95"/>
      <c r="J27" s="95"/>
    </row>
    <row r="28" spans="2:10" ht="17.649999999999999" customHeight="1" x14ac:dyDescent="0.4"/>
    <row r="29" spans="2:10" ht="17.649999999999999" customHeight="1" x14ac:dyDescent="0.4"/>
    <row r="30" spans="2:10" ht="12" customHeight="1" x14ac:dyDescent="0.4">
      <c r="B30" s="96" t="s">
        <v>693</v>
      </c>
      <c r="C30" s="96"/>
      <c r="D30" s="96" t="s">
        <v>694</v>
      </c>
      <c r="E30" s="96" t="s">
        <v>695</v>
      </c>
      <c r="F30" s="96"/>
      <c r="G30" s="96"/>
      <c r="H30" s="97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I30" s="97"/>
      <c r="J30" s="97"/>
    </row>
    <row r="31" spans="2:10" ht="12" customHeight="1" x14ac:dyDescent="0.4">
      <c r="B31" s="96"/>
      <c r="C31" s="96"/>
      <c r="D31" s="96"/>
      <c r="E31" s="96"/>
      <c r="F31" s="96"/>
      <c r="G31" s="96"/>
      <c r="H31" s="74" t="str">
        <f>IF(設定!$B$8="","",設定!$B$8)</f>
        <v>5000m</v>
      </c>
      <c r="I31" s="74" t="str">
        <f>IF(設定!$B$10="","",設定!$B$10)</f>
        <v>10000m</v>
      </c>
      <c r="J31" s="74" t="s">
        <v>696</v>
      </c>
    </row>
    <row r="32" spans="2:10" ht="10.15" customHeight="1" x14ac:dyDescent="0.4">
      <c r="B32" s="99" t="str">
        <f>IFERROR(IF(OR(②チーム申込!$B$4="",②チーム申込!$E11="",INDEX(男子登録情報!$D:$D,MATCH(②チーム申込!$D11,男子登録情報!$B:$B,0))=""),"",INDEX(男子登録情報!$D:$D,MATCH(②チーム申込!$D11,男子登録情報!$B:$B,0))),"")</f>
        <v/>
      </c>
      <c r="C32" s="99"/>
      <c r="D32" s="83" t="str">
        <f>IFERROR(IF(OR(②チーム申込!$B$4="",②チーム申込!$E11=""),"",IF(INDEX(男子登録情報!$E:$E,MATCH(②チーム申込!$D11,男子登録情報!$B:$B,0))="","－",INDEX(男子登録情報!$E:$E,MATCH(②チーム申込!$D11,男子登録情報!$B:$B,0)))),"")</f>
        <v/>
      </c>
      <c r="E32" s="100" t="str">
        <f>IFERROR(IF(OR(②チーム申込!$B$4="",②チーム申込!$E11=""),"",IF(INDEX(男子登録情報!$M:$M,MATCH(②チーム申込!$D11,男子登録情報!$B:$B,0))="","　－　",INDEX(男子登録情報!$M:$M,MATCH(②チーム申込!$D11,男子登録情報!$B:$B,0)))),"")</f>
        <v/>
      </c>
      <c r="F32" s="102" t="str">
        <f>IFERROR(IF(OR(②チーム申込!$B$4="",②チーム申込!$E11="",INDEX(男子登録情報!$M:$M,MATCH(②チーム申込!$D11,男子登録情報!$B:$B,0))=""),"",IF(INDEX(男子登録情報!$L:$L,MATCH(②チーム申込!$D11,男子登録情報!$B:$B,0))="","・"&amp;"　－　","・"&amp;INDEX(リスト!$S$2:$S$48,MATCH(INDEX(男子登録情報!$L:$L,MATCH(②チーム申込!$D11,男子登録情報!$B:$B,0)),リスト!$R$2:$R$48,0)))),"")</f>
        <v/>
      </c>
      <c r="G32" s="103"/>
      <c r="H32" s="83" t="str">
        <f>IF(OR(②チーム申込!$B$4="",②チーム申込!$K$9="",②チーム申込!$E11=""),"",IF(AND(OR(②チーム申込!$K11="",②チーム申込!$K11=0),OR(②チーム申込!$M11="",②チーム申込!$M11=0),OR(②チーム申込!$O11="",②チーム申込!$O11=0)),"－",②チーム申込!$K11&amp;"'"&amp;RIGHT(100+②チーム申込!$M11,2)&amp;""""&amp;RIGHT(100+②チーム申込!$O11,2)))</f>
        <v/>
      </c>
      <c r="I32" s="83" t="str">
        <f>IF(OR(②チーム申込!$B$4="",②チーム申込!$P$9="",②チーム申込!$E11=""),"",IF(AND(OR(②チーム申込!$P11="",②チーム申込!$P11=0),OR(②チーム申込!$R11="",②チーム申込!$R11=0),OR(②チーム申込!$T11="",②チーム申込!$T11=0)),"－",②チーム申込!$P11&amp;"'"&amp;RIGHT(100+②チーム申込!$R11,2)&amp;""""&amp;RIGHT(100+②チーム申込!$T11,2)))</f>
        <v/>
      </c>
      <c r="J32" s="83" t="str">
        <f>IFERROR(IF(OR(②チーム申込!$B$4="",②チーム申込!$E11=""),"",IF(OR(②チーム申込!$U11="",AND(OR(②チーム申込!$V11="",②チーム申込!$V11=0),OR(②チーム申込!$X11="",②チーム申込!$X11=0),OR(②チーム申込!$Z11="",②チーム申込!$Z11=0),OR(②チーム申込!$AB11="",②チーム申込!$AB11=0))),"－",IF(OR(②チーム申込!$U11="ﾊｰﾌﾏﾗｿﾝ",②チーム申込!$U11="マラソン"),②チーム申込!$U11&amp;"/"&amp;②チーム申込!$V11&amp;"ﾟ"&amp;RIGHT(100+②チーム申込!$X11,2)&amp;"'"&amp;RIGHT(100+②チーム申込!$Z11,2)&amp;"""",IF(②チーム申込!$U11="10000mW",IF(OR(②チーム申込!$V11="",②チーム申込!$V11=0),②チーム申込!$U11&amp;"/"&amp;②チーム申込!$X11&amp;"'"&amp;RIGHT(100+②チーム申込!$Z11,2)&amp;""""&amp;RIGHT(100+②チーム申込!$AB11,2),②チーム申込!$U11&amp;"/"&amp;②チーム申込!$V11&amp;"ﾟ"&amp;RIGHT(100+②チーム申込!$X11,2)&amp;"'"&amp;RIGHT(100+②チーム申込!$Z11,2)&amp;""""&amp;RIGHT(100+②チーム申込!$AB11,2)),②チーム申込!$U11&amp;"/"&amp;②チーム申込!$X11&amp;"'"&amp;RIGHT(100+②チーム申込!$Z11,2)&amp;""""&amp;RIGHT(100+②チーム申込!$AB11,2))))),"")</f>
        <v/>
      </c>
    </row>
    <row r="33" spans="2:10" ht="16.149999999999999" customHeight="1" x14ac:dyDescent="0.4">
      <c r="B33" s="98" t="str">
        <f>IFERROR(IF(OR(②チーム申込!$B$4="",②チーム申込!$E11="",INDEX(男子登録情報!$C:$C,MATCH(②チーム申込!$D11,男子登録情報!$B:$B,0))=""),"",INDEX(男子登録情報!$C:$C,MATCH(②チーム申込!$D11,男子登録情報!$B:$B,0))),"")</f>
        <v/>
      </c>
      <c r="C33" s="98"/>
      <c r="D33" s="83"/>
      <c r="E33" s="101"/>
      <c r="F33" s="104"/>
      <c r="G33" s="105"/>
      <c r="H33" s="83"/>
      <c r="I33" s="83"/>
      <c r="J33" s="83"/>
    </row>
    <row r="34" spans="2:10" ht="10.15" customHeight="1" x14ac:dyDescent="0.4">
      <c r="B34" s="99" t="str">
        <f>IFERROR(IF(OR(②チーム申込!$B$4="",②チーム申込!$E12="",INDEX(男子登録情報!$D:$D,MATCH(②チーム申込!$D12,男子登録情報!$B:$B,0))=""),"",INDEX(男子登録情報!$D:$D,MATCH(②チーム申込!$D12,男子登録情報!$B:$B,0))),"")</f>
        <v/>
      </c>
      <c r="C34" s="99"/>
      <c r="D34" s="83" t="str">
        <f>IFERROR(IF(OR(②チーム申込!$B$4="",②チーム申込!$E12=""),"",IF(INDEX(男子登録情報!$E:$E,MATCH(②チーム申込!$D12,男子登録情報!$B:$B,0))="","－",INDEX(男子登録情報!$E:$E,MATCH(②チーム申込!$D12,男子登録情報!$B:$B,0)))),"")</f>
        <v/>
      </c>
      <c r="E34" s="100" t="str">
        <f>IFERROR(IF(OR(②チーム申込!$B$4="",②チーム申込!$E12=""),"",IF(INDEX(男子登録情報!$M:$M,MATCH(②チーム申込!$D12,男子登録情報!$B:$B,0))="","　－　",INDEX(男子登録情報!$M:$M,MATCH(②チーム申込!$D12,男子登録情報!$B:$B,0)))),"")</f>
        <v/>
      </c>
      <c r="F34" s="102" t="str">
        <f>IFERROR(IF(OR(②チーム申込!$B$4="",②チーム申込!$E12="",INDEX(男子登録情報!$M:$M,MATCH(②チーム申込!$D12,男子登録情報!$B:$B,0))=""),"",IF(INDEX(男子登録情報!$L:$L,MATCH(②チーム申込!$D12,男子登録情報!$B:$B,0))="","・"&amp;"　－　","・"&amp;INDEX(リスト!$S$2:$S$48,MATCH(INDEX(男子登録情報!$L:$L,MATCH(②チーム申込!$D12,男子登録情報!$B:$B,0)),リスト!$R$2:$R$48,0)))),"")</f>
        <v/>
      </c>
      <c r="G34" s="103"/>
      <c r="H34" s="83" t="str">
        <f>IF(OR(②チーム申込!$B$4="",②チーム申込!$K$9="",②チーム申込!$E12=""),"",IF(AND(OR(②チーム申込!$K12="",②チーム申込!$K12=0),OR(②チーム申込!$M12="",②チーム申込!$M12=0),OR(②チーム申込!$O12="",②チーム申込!$O12=0)),"－",②チーム申込!$K12&amp;"'"&amp;RIGHT(100+②チーム申込!$M12,2)&amp;""""&amp;RIGHT(100+②チーム申込!$O12,2)))</f>
        <v/>
      </c>
      <c r="I34" s="83" t="str">
        <f>IF(OR(②チーム申込!$B$4="",②チーム申込!$P$9="",②チーム申込!$E12=""),"",IF(AND(OR(②チーム申込!$P12="",②チーム申込!$P12=0),OR(②チーム申込!$R12="",②チーム申込!$R12=0),OR(②チーム申込!$T12="",②チーム申込!$T12=0)),"－",②チーム申込!$P12&amp;"'"&amp;RIGHT(100+②チーム申込!$R12,2)&amp;""""&amp;RIGHT(100+②チーム申込!$T12,2)))</f>
        <v/>
      </c>
      <c r="J34" s="83" t="str">
        <f>IFERROR(IF(OR(②チーム申込!$B$4="",②チーム申込!$E12=""),"",IF(OR(②チーム申込!$U12="",AND(OR(②チーム申込!$V12="",②チーム申込!$V12=0),OR(②チーム申込!$X12="",②チーム申込!$X12=0),OR(②チーム申込!$Z12="",②チーム申込!$Z12=0),OR(②チーム申込!$AB12="",②チーム申込!$AB12=0))),"－",IF(OR(②チーム申込!$U12="ﾊｰﾌﾏﾗｿﾝ",②チーム申込!$U12="マラソン"),②チーム申込!$U12&amp;"/"&amp;②チーム申込!$V12&amp;"ﾟ"&amp;RIGHT(100+②チーム申込!$X12,2)&amp;"'"&amp;RIGHT(100+②チーム申込!$Z12,2)&amp;"""",IF(②チーム申込!$U12="10000mW",IF(OR(②チーム申込!$V12="",②チーム申込!$V12=0),②チーム申込!$U12&amp;"/"&amp;②チーム申込!$X12&amp;"'"&amp;RIGHT(100+②チーム申込!$Z12,2)&amp;""""&amp;RIGHT(100+②チーム申込!$AB12,2),②チーム申込!$U12&amp;"/"&amp;②チーム申込!$V12&amp;"ﾟ"&amp;RIGHT(100+②チーム申込!$X12,2)&amp;"'"&amp;RIGHT(100+②チーム申込!$Z12,2)&amp;""""&amp;RIGHT(100+②チーム申込!$AB12,2)),②チーム申込!$U12&amp;"/"&amp;②チーム申込!$X12&amp;"'"&amp;RIGHT(100+②チーム申込!$Z12,2)&amp;""""&amp;RIGHT(100+②チーム申込!$AB12,2))))),"")</f>
        <v/>
      </c>
    </row>
    <row r="35" spans="2:10" ht="16.149999999999999" customHeight="1" x14ac:dyDescent="0.4">
      <c r="B35" s="98" t="str">
        <f>IFERROR(IF(OR(②チーム申込!$B$4="",②チーム申込!$E12="",INDEX(男子登録情報!$C:$C,MATCH(②チーム申込!$D12,男子登録情報!$B:$B,0))=""),"",INDEX(男子登録情報!$C:$C,MATCH(②チーム申込!$D12,男子登録情報!$B:$B,0))),"")</f>
        <v/>
      </c>
      <c r="C35" s="98"/>
      <c r="D35" s="83"/>
      <c r="E35" s="101"/>
      <c r="F35" s="104"/>
      <c r="G35" s="105"/>
      <c r="H35" s="83"/>
      <c r="I35" s="83"/>
      <c r="J35" s="83"/>
    </row>
    <row r="36" spans="2:10" ht="10.15" customHeight="1" x14ac:dyDescent="0.4">
      <c r="B36" s="99" t="str">
        <f>IFERROR(IF(OR(②チーム申込!$B$4="",②チーム申込!$E13="",INDEX(男子登録情報!$D:$D,MATCH(②チーム申込!$D13,男子登録情報!$B:$B,0))=""),"",INDEX(男子登録情報!$D:$D,MATCH(②チーム申込!$D13,男子登録情報!$B:$B,0))),"")</f>
        <v/>
      </c>
      <c r="C36" s="99"/>
      <c r="D36" s="83" t="str">
        <f>IFERROR(IF(OR(②チーム申込!$B$4="",②チーム申込!$E13=""),"",IF(INDEX(男子登録情報!$E:$E,MATCH(②チーム申込!$D13,男子登録情報!$B:$B,0))="","－",INDEX(男子登録情報!$E:$E,MATCH(②チーム申込!$D13,男子登録情報!$B:$B,0)))),"")</f>
        <v/>
      </c>
      <c r="E36" s="100" t="str">
        <f>IFERROR(IF(OR(②チーム申込!$B$4="",②チーム申込!$E13=""),"",IF(INDEX(男子登録情報!$M:$M,MATCH(②チーム申込!$D13,男子登録情報!$B:$B,0))="","　－　",INDEX(男子登録情報!$M:$M,MATCH(②チーム申込!$D13,男子登録情報!$B:$B,0)))),"")</f>
        <v/>
      </c>
      <c r="F36" s="102" t="str">
        <f>IFERROR(IF(OR(②チーム申込!$B$4="",②チーム申込!$E13="",INDEX(男子登録情報!$M:$M,MATCH(②チーム申込!$D13,男子登録情報!$B:$B,0))=""),"",IF(INDEX(男子登録情報!$L:$L,MATCH(②チーム申込!$D13,男子登録情報!$B:$B,0))="","・"&amp;"　－　","・"&amp;INDEX(リスト!$S$2:$S$48,MATCH(INDEX(男子登録情報!$L:$L,MATCH(②チーム申込!$D13,男子登録情報!$B:$B,0)),リスト!$R$2:$R$48,0)))),"")</f>
        <v/>
      </c>
      <c r="G36" s="103"/>
      <c r="H36" s="83" t="str">
        <f>IF(OR(②チーム申込!$B$4="",②チーム申込!$K$9="",②チーム申込!$E13=""),"",IF(AND(OR(②チーム申込!$K13="",②チーム申込!$K13=0),OR(②チーム申込!$M13="",②チーム申込!$M13=0),OR(②チーム申込!$O13="",②チーム申込!$O13=0)),"－",②チーム申込!$K13&amp;"'"&amp;RIGHT(100+②チーム申込!$M13,2)&amp;""""&amp;RIGHT(100+②チーム申込!$O13,2)))</f>
        <v/>
      </c>
      <c r="I36" s="83" t="str">
        <f>IF(OR(②チーム申込!$B$4="",②チーム申込!$P$9="",②チーム申込!$E13=""),"",IF(AND(OR(②チーム申込!$P13="",②チーム申込!$P13=0),OR(②チーム申込!$R13="",②チーム申込!$R13=0),OR(②チーム申込!$T13="",②チーム申込!$T13=0)),"－",②チーム申込!$P13&amp;"'"&amp;RIGHT(100+②チーム申込!$R13,2)&amp;""""&amp;RIGHT(100+②チーム申込!$T13,2)))</f>
        <v/>
      </c>
      <c r="J36" s="83" t="str">
        <f>IFERROR(IF(OR(②チーム申込!$B$4="",②チーム申込!$E13=""),"",IF(OR(②チーム申込!$U13="",AND(OR(②チーム申込!$V13="",②チーム申込!$V13=0),OR(②チーム申込!$X13="",②チーム申込!$X13=0),OR(②チーム申込!$Z13="",②チーム申込!$Z13=0),OR(②チーム申込!$AB13="",②チーム申込!$AB13=0))),"－",IF(OR(②チーム申込!$U13="ﾊｰﾌﾏﾗｿﾝ",②チーム申込!$U13="マラソン"),②チーム申込!$U13&amp;"/"&amp;②チーム申込!$V13&amp;"ﾟ"&amp;RIGHT(100+②チーム申込!$X13,2)&amp;"'"&amp;RIGHT(100+②チーム申込!$Z13,2)&amp;"""",IF(②チーム申込!$U13="10000mW",IF(OR(②チーム申込!$V13="",②チーム申込!$V13=0),②チーム申込!$U13&amp;"/"&amp;②チーム申込!$X13&amp;"'"&amp;RIGHT(100+②チーム申込!$Z13,2)&amp;""""&amp;RIGHT(100+②チーム申込!$AB13,2),②チーム申込!$U13&amp;"/"&amp;②チーム申込!$V13&amp;"ﾟ"&amp;RIGHT(100+②チーム申込!$X13,2)&amp;"'"&amp;RIGHT(100+②チーム申込!$Z13,2)&amp;""""&amp;RIGHT(100+②チーム申込!$AB13,2)),②チーム申込!$U13&amp;"/"&amp;②チーム申込!$X13&amp;"'"&amp;RIGHT(100+②チーム申込!$Z13,2)&amp;""""&amp;RIGHT(100+②チーム申込!$AB13,2))))),"")</f>
        <v/>
      </c>
    </row>
    <row r="37" spans="2:10" ht="16.149999999999999" customHeight="1" x14ac:dyDescent="0.4">
      <c r="B37" s="98" t="str">
        <f>IFERROR(IF(OR(②チーム申込!$B$4="",②チーム申込!$E13="",INDEX(男子登録情報!$C:$C,MATCH(②チーム申込!$D13,男子登録情報!$B:$B,0))=""),"",INDEX(男子登録情報!$C:$C,MATCH(②チーム申込!$D13,男子登録情報!$B:$B,0))),"")</f>
        <v/>
      </c>
      <c r="C37" s="98"/>
      <c r="D37" s="83"/>
      <c r="E37" s="101"/>
      <c r="F37" s="104"/>
      <c r="G37" s="105"/>
      <c r="H37" s="83"/>
      <c r="I37" s="83"/>
      <c r="J37" s="83"/>
    </row>
    <row r="38" spans="2:10" ht="10.15" customHeight="1" x14ac:dyDescent="0.4">
      <c r="B38" s="99" t="str">
        <f>IFERROR(IF(OR(②チーム申込!$B$4="",②チーム申込!$E14="",INDEX(男子登録情報!$D:$D,MATCH(②チーム申込!$D14,男子登録情報!$B:$B,0))=""),"",INDEX(男子登録情報!$D:$D,MATCH(②チーム申込!$D14,男子登録情報!$B:$B,0))),"")</f>
        <v/>
      </c>
      <c r="C38" s="99"/>
      <c r="D38" s="83" t="str">
        <f>IFERROR(IF(OR(②チーム申込!$B$4="",②チーム申込!$E14=""),"",IF(INDEX(男子登録情報!$E:$E,MATCH(②チーム申込!$D14,男子登録情報!$B:$B,0))="","－",INDEX(男子登録情報!$E:$E,MATCH(②チーム申込!$D14,男子登録情報!$B:$B,0)))),"")</f>
        <v/>
      </c>
      <c r="E38" s="100" t="str">
        <f>IFERROR(IF(OR(②チーム申込!$B$4="",②チーム申込!$E14=""),"",IF(INDEX(男子登録情報!$M:$M,MATCH(②チーム申込!$D14,男子登録情報!$B:$B,0))="","　－　",INDEX(男子登録情報!$M:$M,MATCH(②チーム申込!$D14,男子登録情報!$B:$B,0)))),"")</f>
        <v/>
      </c>
      <c r="F38" s="102" t="str">
        <f>IFERROR(IF(OR(②チーム申込!$B$4="",②チーム申込!$E14="",INDEX(男子登録情報!$M:$M,MATCH(②チーム申込!$D14,男子登録情報!$B:$B,0))=""),"",IF(INDEX(男子登録情報!$L:$L,MATCH(②チーム申込!$D14,男子登録情報!$B:$B,0))="","・"&amp;"　－　","・"&amp;INDEX(リスト!$S$2:$S$48,MATCH(INDEX(男子登録情報!$L:$L,MATCH(②チーム申込!$D14,男子登録情報!$B:$B,0)),リスト!$R$2:$R$48,0)))),"")</f>
        <v/>
      </c>
      <c r="G38" s="103"/>
      <c r="H38" s="83" t="str">
        <f>IF(OR(②チーム申込!$B$4="",②チーム申込!$K$9="",②チーム申込!$E14=""),"",IF(AND(OR(②チーム申込!$K14="",②チーム申込!$K14=0),OR(②チーム申込!$M14="",②チーム申込!$M14=0),OR(②チーム申込!$O14="",②チーム申込!$O14=0)),"－",②チーム申込!$K14&amp;"'"&amp;RIGHT(100+②チーム申込!$M14,2)&amp;""""&amp;RIGHT(100+②チーム申込!$O14,2)))</f>
        <v/>
      </c>
      <c r="I38" s="83" t="str">
        <f>IF(OR(②チーム申込!$B$4="",②チーム申込!$P$9="",②チーム申込!$E14=""),"",IF(AND(OR(②チーム申込!$P14="",②チーム申込!$P14=0),OR(②チーム申込!$R14="",②チーム申込!$R14=0),OR(②チーム申込!$T14="",②チーム申込!$T14=0)),"－",②チーム申込!$P14&amp;"'"&amp;RIGHT(100+②チーム申込!$R14,2)&amp;""""&amp;RIGHT(100+②チーム申込!$T14,2)))</f>
        <v/>
      </c>
      <c r="J38" s="83" t="str">
        <f>IFERROR(IF(OR(②チーム申込!$B$4="",②チーム申込!$E14=""),"",IF(OR(②チーム申込!$U14="",AND(OR(②チーム申込!$V14="",②チーム申込!$V14=0),OR(②チーム申込!$X14="",②チーム申込!$X14=0),OR(②チーム申込!$Z14="",②チーム申込!$Z14=0),OR(②チーム申込!$AB14="",②チーム申込!$AB14=0))),"－",IF(OR(②チーム申込!$U14="ﾊｰﾌﾏﾗｿﾝ",②チーム申込!$U14="マラソン"),②チーム申込!$U14&amp;"/"&amp;②チーム申込!$V14&amp;"ﾟ"&amp;RIGHT(100+②チーム申込!$X14,2)&amp;"'"&amp;RIGHT(100+②チーム申込!$Z14,2)&amp;"""",IF(②チーム申込!$U14="10000mW",IF(OR(②チーム申込!$V14="",②チーム申込!$V14=0),②チーム申込!$U14&amp;"/"&amp;②チーム申込!$X14&amp;"'"&amp;RIGHT(100+②チーム申込!$Z14,2)&amp;""""&amp;RIGHT(100+②チーム申込!$AB14,2),②チーム申込!$U14&amp;"/"&amp;②チーム申込!$V14&amp;"ﾟ"&amp;RIGHT(100+②チーム申込!$X14,2)&amp;"'"&amp;RIGHT(100+②チーム申込!$Z14,2)&amp;""""&amp;RIGHT(100+②チーム申込!$AB14,2)),②チーム申込!$U14&amp;"/"&amp;②チーム申込!$X14&amp;"'"&amp;RIGHT(100+②チーム申込!$Z14,2)&amp;""""&amp;RIGHT(100+②チーム申込!$AB14,2))))),"")</f>
        <v/>
      </c>
    </row>
    <row r="39" spans="2:10" ht="16.149999999999999" customHeight="1" x14ac:dyDescent="0.4">
      <c r="B39" s="98" t="str">
        <f>IFERROR(IF(OR(②チーム申込!$B$4="",②チーム申込!$E14="",INDEX(男子登録情報!$C:$C,MATCH(②チーム申込!$D14,男子登録情報!$B:$B,0))=""),"",INDEX(男子登録情報!$C:$C,MATCH(②チーム申込!$D14,男子登録情報!$B:$B,0))),"")</f>
        <v/>
      </c>
      <c r="C39" s="98"/>
      <c r="D39" s="83"/>
      <c r="E39" s="101"/>
      <c r="F39" s="104"/>
      <c r="G39" s="105"/>
      <c r="H39" s="83"/>
      <c r="I39" s="83"/>
      <c r="J39" s="83"/>
    </row>
    <row r="40" spans="2:10" ht="10.15" customHeight="1" x14ac:dyDescent="0.4">
      <c r="B40" s="99" t="str">
        <f>IFERROR(IF(OR(②チーム申込!$B$4="",②チーム申込!$E15="",INDEX(男子登録情報!$D:$D,MATCH(②チーム申込!$D15,男子登録情報!$B:$B,0))=""),"",INDEX(男子登録情報!$D:$D,MATCH(②チーム申込!$D15,男子登録情報!$B:$B,0))),"")</f>
        <v/>
      </c>
      <c r="C40" s="99"/>
      <c r="D40" s="83" t="str">
        <f>IFERROR(IF(OR(②チーム申込!$B$4="",②チーム申込!$E15=""),"",IF(INDEX(男子登録情報!$E:$E,MATCH(②チーム申込!$D15,男子登録情報!$B:$B,0))="","－",INDEX(男子登録情報!$E:$E,MATCH(②チーム申込!$D15,男子登録情報!$B:$B,0)))),"")</f>
        <v/>
      </c>
      <c r="E40" s="100" t="str">
        <f>IFERROR(IF(OR(②チーム申込!$B$4="",②チーム申込!$E15=""),"",IF(INDEX(男子登録情報!$M:$M,MATCH(②チーム申込!$D15,男子登録情報!$B:$B,0))="","　－　",INDEX(男子登録情報!$M:$M,MATCH(②チーム申込!$D15,男子登録情報!$B:$B,0)))),"")</f>
        <v/>
      </c>
      <c r="F40" s="102" t="str">
        <f>IFERROR(IF(OR(②チーム申込!$B$4="",②チーム申込!$E15="",INDEX(男子登録情報!$M:$M,MATCH(②チーム申込!$D15,男子登録情報!$B:$B,0))=""),"",IF(INDEX(男子登録情報!$L:$L,MATCH(②チーム申込!$D15,男子登録情報!$B:$B,0))="","・"&amp;"　－　","・"&amp;INDEX(リスト!$S$2:$S$48,MATCH(INDEX(男子登録情報!$L:$L,MATCH(②チーム申込!$D15,男子登録情報!$B:$B,0)),リスト!$R$2:$R$48,0)))),"")</f>
        <v/>
      </c>
      <c r="G40" s="103"/>
      <c r="H40" s="83" t="str">
        <f>IF(OR(②チーム申込!$B$4="",②チーム申込!$K$9="",②チーム申込!$E15=""),"",IF(AND(OR(②チーム申込!$K15="",②チーム申込!$K15=0),OR(②チーム申込!$M15="",②チーム申込!$M15=0),OR(②チーム申込!$O15="",②チーム申込!$O15=0)),"－",②チーム申込!$K15&amp;"'"&amp;RIGHT(100+②チーム申込!$M15,2)&amp;""""&amp;RIGHT(100+②チーム申込!$O15,2)))</f>
        <v/>
      </c>
      <c r="I40" s="83" t="str">
        <f>IF(OR(②チーム申込!$B$4="",②チーム申込!$P$9="",②チーム申込!$E15=""),"",IF(AND(OR(②チーム申込!$P15="",②チーム申込!$P15=0),OR(②チーム申込!$R15="",②チーム申込!$R15=0),OR(②チーム申込!$T15="",②チーム申込!$T15=0)),"－",②チーム申込!$P15&amp;"'"&amp;RIGHT(100+②チーム申込!$R15,2)&amp;""""&amp;RIGHT(100+②チーム申込!$T15,2)))</f>
        <v/>
      </c>
      <c r="J40" s="83" t="str">
        <f>IFERROR(IF(OR(②チーム申込!$B$4="",②チーム申込!$E15=""),"",IF(OR(②チーム申込!$U15="",AND(OR(②チーム申込!$V15="",②チーム申込!$V15=0),OR(②チーム申込!$X15="",②チーム申込!$X15=0),OR(②チーム申込!$Z15="",②チーム申込!$Z15=0),OR(②チーム申込!$AB15="",②チーム申込!$AB15=0))),"－",IF(OR(②チーム申込!$U15="ﾊｰﾌﾏﾗｿﾝ",②チーム申込!$U15="マラソン"),②チーム申込!$U15&amp;"/"&amp;②チーム申込!$V15&amp;"ﾟ"&amp;RIGHT(100+②チーム申込!$X15,2)&amp;"'"&amp;RIGHT(100+②チーム申込!$Z15,2)&amp;"""",IF(②チーム申込!$U15="10000mW",IF(OR(②チーム申込!$V15="",②チーム申込!$V15=0),②チーム申込!$U15&amp;"/"&amp;②チーム申込!$X15&amp;"'"&amp;RIGHT(100+②チーム申込!$Z15,2)&amp;""""&amp;RIGHT(100+②チーム申込!$AB15,2),②チーム申込!$U15&amp;"/"&amp;②チーム申込!$V15&amp;"ﾟ"&amp;RIGHT(100+②チーム申込!$X15,2)&amp;"'"&amp;RIGHT(100+②チーム申込!$Z15,2)&amp;""""&amp;RIGHT(100+②チーム申込!$AB15,2)),②チーム申込!$U15&amp;"/"&amp;②チーム申込!$X15&amp;"'"&amp;RIGHT(100+②チーム申込!$Z15,2)&amp;""""&amp;RIGHT(100+②チーム申込!$AB15,2))))),"")</f>
        <v/>
      </c>
    </row>
    <row r="41" spans="2:10" ht="16.149999999999999" customHeight="1" x14ac:dyDescent="0.4">
      <c r="B41" s="98" t="str">
        <f>IFERROR(IF(OR(②チーム申込!$B$4="",②チーム申込!$E15="",INDEX(男子登録情報!$C:$C,MATCH(②チーム申込!$D15,男子登録情報!$B:$B,0))=""),"",INDEX(男子登録情報!$C:$C,MATCH(②チーム申込!$D15,男子登録情報!$B:$B,0))),"")</f>
        <v/>
      </c>
      <c r="C41" s="98"/>
      <c r="D41" s="83"/>
      <c r="E41" s="101"/>
      <c r="F41" s="104"/>
      <c r="G41" s="105"/>
      <c r="H41" s="83"/>
      <c r="I41" s="83"/>
      <c r="J41" s="83"/>
    </row>
    <row r="42" spans="2:10" ht="10.15" customHeight="1" x14ac:dyDescent="0.4">
      <c r="B42" s="99" t="str">
        <f>IFERROR(IF(OR(②チーム申込!$B$4="",②チーム申込!$E16="",INDEX(男子登録情報!$D:$D,MATCH(②チーム申込!$D16,男子登録情報!$B:$B,0))=""),"",INDEX(男子登録情報!$D:$D,MATCH(②チーム申込!$D16,男子登録情報!$B:$B,0))),"")</f>
        <v/>
      </c>
      <c r="C42" s="99"/>
      <c r="D42" s="83" t="str">
        <f>IFERROR(IF(OR(②チーム申込!$B$4="",②チーム申込!$E16=""),"",IF(INDEX(男子登録情報!$E:$E,MATCH(②チーム申込!$D16,男子登録情報!$B:$B,0))="","－",INDEX(男子登録情報!$E:$E,MATCH(②チーム申込!$D16,男子登録情報!$B:$B,0)))),"")</f>
        <v/>
      </c>
      <c r="E42" s="100" t="str">
        <f>IFERROR(IF(OR(②チーム申込!$B$4="",②チーム申込!$E16=""),"",IF(INDEX(男子登録情報!$M:$M,MATCH(②チーム申込!$D16,男子登録情報!$B:$B,0))="","　－　",INDEX(男子登録情報!$M:$M,MATCH(②チーム申込!$D16,男子登録情報!$B:$B,0)))),"")</f>
        <v/>
      </c>
      <c r="F42" s="102" t="str">
        <f>IFERROR(IF(OR(②チーム申込!$B$4="",②チーム申込!$E16="",INDEX(男子登録情報!$M:$M,MATCH(②チーム申込!$D16,男子登録情報!$B:$B,0))=""),"",IF(INDEX(男子登録情報!$L:$L,MATCH(②チーム申込!$D16,男子登録情報!$B:$B,0))="","・"&amp;"　－　","・"&amp;INDEX(リスト!$S$2:$S$48,MATCH(INDEX(男子登録情報!$L:$L,MATCH(②チーム申込!$D16,男子登録情報!$B:$B,0)),リスト!$R$2:$R$48,0)))),"")</f>
        <v/>
      </c>
      <c r="G42" s="103"/>
      <c r="H42" s="83" t="str">
        <f>IF(OR(②チーム申込!$B$4="",②チーム申込!$K$9="",②チーム申込!$E16=""),"",IF(AND(OR(②チーム申込!$K16="",②チーム申込!$K16=0),OR(②チーム申込!$M16="",②チーム申込!$M16=0),OR(②チーム申込!$O16="",②チーム申込!$O16=0)),"－",②チーム申込!$K16&amp;"'"&amp;RIGHT(100+②チーム申込!$M16,2)&amp;""""&amp;RIGHT(100+②チーム申込!$O16,2)))</f>
        <v/>
      </c>
      <c r="I42" s="83" t="str">
        <f>IF(OR(②チーム申込!$B$4="",②チーム申込!$P$9="",②チーム申込!$E16=""),"",IF(AND(OR(②チーム申込!$P16="",②チーム申込!$P16=0),OR(②チーム申込!$R16="",②チーム申込!$R16=0),OR(②チーム申込!$T16="",②チーム申込!$T16=0)),"－",②チーム申込!$P16&amp;"'"&amp;RIGHT(100+②チーム申込!$R16,2)&amp;""""&amp;RIGHT(100+②チーム申込!$T16,2)))</f>
        <v/>
      </c>
      <c r="J42" s="83" t="str">
        <f>IFERROR(IF(OR(②チーム申込!$B$4="",②チーム申込!$E16=""),"",IF(OR(②チーム申込!$U16="",AND(OR(②チーム申込!$V16="",②チーム申込!$V16=0),OR(②チーム申込!$X16="",②チーム申込!$X16=0),OR(②チーム申込!$Z16="",②チーム申込!$Z16=0),OR(②チーム申込!$AB16="",②チーム申込!$AB16=0))),"－",IF(OR(②チーム申込!$U16="ﾊｰﾌﾏﾗｿﾝ",②チーム申込!$U16="マラソン"),②チーム申込!$U16&amp;"/"&amp;②チーム申込!$V16&amp;"ﾟ"&amp;RIGHT(100+②チーム申込!$X16,2)&amp;"'"&amp;RIGHT(100+②チーム申込!$Z16,2)&amp;"""",IF(②チーム申込!$U16="10000mW",IF(OR(②チーム申込!$V16="",②チーム申込!$V16=0),②チーム申込!$U16&amp;"/"&amp;②チーム申込!$X16&amp;"'"&amp;RIGHT(100+②チーム申込!$Z16,2)&amp;""""&amp;RIGHT(100+②チーム申込!$AB16,2),②チーム申込!$U16&amp;"/"&amp;②チーム申込!$V16&amp;"ﾟ"&amp;RIGHT(100+②チーム申込!$X16,2)&amp;"'"&amp;RIGHT(100+②チーム申込!$Z16,2)&amp;""""&amp;RIGHT(100+②チーム申込!$AB16,2)),②チーム申込!$U16&amp;"/"&amp;②チーム申込!$X16&amp;"'"&amp;RIGHT(100+②チーム申込!$Z16,2)&amp;""""&amp;RIGHT(100+②チーム申込!$AB16,2))))),"")</f>
        <v/>
      </c>
    </row>
    <row r="43" spans="2:10" ht="16.149999999999999" customHeight="1" x14ac:dyDescent="0.4">
      <c r="B43" s="98" t="str">
        <f>IFERROR(IF(OR(②チーム申込!$B$4="",②チーム申込!$E16="",INDEX(男子登録情報!$C:$C,MATCH(②チーム申込!$D16,男子登録情報!$B:$B,0))=""),"",INDEX(男子登録情報!$C:$C,MATCH(②チーム申込!$D16,男子登録情報!$B:$B,0))),"")</f>
        <v/>
      </c>
      <c r="C43" s="98"/>
      <c r="D43" s="83"/>
      <c r="E43" s="101"/>
      <c r="F43" s="104"/>
      <c r="G43" s="105"/>
      <c r="H43" s="83"/>
      <c r="I43" s="83"/>
      <c r="J43" s="83"/>
    </row>
    <row r="44" spans="2:10" ht="10.15" customHeight="1" x14ac:dyDescent="0.4">
      <c r="B44" s="99" t="str">
        <f>IFERROR(IF(OR(②チーム申込!$B$4="",②チーム申込!$E17="",INDEX(男子登録情報!$D:$D,MATCH(②チーム申込!$D17,男子登録情報!$B:$B,0))=""),"",INDEX(男子登録情報!$D:$D,MATCH(②チーム申込!$D17,男子登録情報!$B:$B,0))),"")</f>
        <v/>
      </c>
      <c r="C44" s="99"/>
      <c r="D44" s="83" t="str">
        <f>IFERROR(IF(OR(②チーム申込!$B$4="",②チーム申込!$E17=""),"",IF(INDEX(男子登録情報!$E:$E,MATCH(②チーム申込!$D17,男子登録情報!$B:$B,0))="","－",INDEX(男子登録情報!$E:$E,MATCH(②チーム申込!$D17,男子登録情報!$B:$B,0)))),"")</f>
        <v/>
      </c>
      <c r="E44" s="100" t="str">
        <f>IFERROR(IF(OR(②チーム申込!$B$4="",②チーム申込!$E17=""),"",IF(INDEX(男子登録情報!$M:$M,MATCH(②チーム申込!$D17,男子登録情報!$B:$B,0))="","　－　",INDEX(男子登録情報!$M:$M,MATCH(②チーム申込!$D17,男子登録情報!$B:$B,0)))),"")</f>
        <v/>
      </c>
      <c r="F44" s="102" t="str">
        <f>IFERROR(IF(OR(②チーム申込!$B$4="",②チーム申込!$E17="",INDEX(男子登録情報!$M:$M,MATCH(②チーム申込!$D17,男子登録情報!$B:$B,0))=""),"",IF(INDEX(男子登録情報!$L:$L,MATCH(②チーム申込!$D17,男子登録情報!$B:$B,0))="","・"&amp;"　－　","・"&amp;INDEX(リスト!$S$2:$S$48,MATCH(INDEX(男子登録情報!$L:$L,MATCH(②チーム申込!$D17,男子登録情報!$B:$B,0)),リスト!$R$2:$R$48,0)))),"")</f>
        <v/>
      </c>
      <c r="G44" s="103"/>
      <c r="H44" s="83" t="str">
        <f>IF(OR(②チーム申込!$B$4="",②チーム申込!$K$9="",②チーム申込!$E17=""),"",IF(AND(OR(②チーム申込!$K17="",②チーム申込!$K17=0),OR(②チーム申込!$M17="",②チーム申込!$M17=0),OR(②チーム申込!$O17="",②チーム申込!$O17=0)),"－",②チーム申込!$K17&amp;"'"&amp;RIGHT(100+②チーム申込!$M17,2)&amp;""""&amp;RIGHT(100+②チーム申込!$O17,2)))</f>
        <v/>
      </c>
      <c r="I44" s="83" t="str">
        <f>IF(OR(②チーム申込!$B$4="",②チーム申込!$P$9="",②チーム申込!$E17=""),"",IF(AND(OR(②チーム申込!$P17="",②チーム申込!$P17=0),OR(②チーム申込!$R17="",②チーム申込!$R17=0),OR(②チーム申込!$T17="",②チーム申込!$T17=0)),"－",②チーム申込!$P17&amp;"'"&amp;RIGHT(100+②チーム申込!$R17,2)&amp;""""&amp;RIGHT(100+②チーム申込!$T17,2)))</f>
        <v/>
      </c>
      <c r="J44" s="83" t="str">
        <f>IFERROR(IF(OR(②チーム申込!$B$4="",②チーム申込!$E17=""),"",IF(OR(②チーム申込!$U17="",AND(OR(②チーム申込!$V17="",②チーム申込!$V17=0),OR(②チーム申込!$X17="",②チーム申込!$X17=0),OR(②チーム申込!$Z17="",②チーム申込!$Z17=0),OR(②チーム申込!$AB17="",②チーム申込!$AB17=0))),"－",IF(OR(②チーム申込!$U17="ﾊｰﾌﾏﾗｿﾝ",②チーム申込!$U17="マラソン"),②チーム申込!$U17&amp;"/"&amp;②チーム申込!$V17&amp;"ﾟ"&amp;RIGHT(100+②チーム申込!$X17,2)&amp;"'"&amp;RIGHT(100+②チーム申込!$Z17,2)&amp;"""",IF(②チーム申込!$U17="10000mW",IF(OR(②チーム申込!$V17="",②チーム申込!$V17=0),②チーム申込!$U17&amp;"/"&amp;②チーム申込!$X17&amp;"'"&amp;RIGHT(100+②チーム申込!$Z17,2)&amp;""""&amp;RIGHT(100+②チーム申込!$AB17,2),②チーム申込!$U17&amp;"/"&amp;②チーム申込!$V17&amp;"ﾟ"&amp;RIGHT(100+②チーム申込!$X17,2)&amp;"'"&amp;RIGHT(100+②チーム申込!$Z17,2)&amp;""""&amp;RIGHT(100+②チーム申込!$AB17,2)),②チーム申込!$U17&amp;"/"&amp;②チーム申込!$X17&amp;"'"&amp;RIGHT(100+②チーム申込!$Z17,2)&amp;""""&amp;RIGHT(100+②チーム申込!$AB17,2))))),"")</f>
        <v/>
      </c>
    </row>
    <row r="45" spans="2:10" ht="16.149999999999999" customHeight="1" x14ac:dyDescent="0.4">
      <c r="B45" s="98" t="str">
        <f>IFERROR(IF(OR(②チーム申込!$B$4="",②チーム申込!$E17="",INDEX(男子登録情報!$C:$C,MATCH(②チーム申込!$D17,男子登録情報!$B:$B,0))=""),"",INDEX(男子登録情報!$C:$C,MATCH(②チーム申込!$D17,男子登録情報!$B:$B,0))),"")</f>
        <v/>
      </c>
      <c r="C45" s="98"/>
      <c r="D45" s="83"/>
      <c r="E45" s="101"/>
      <c r="F45" s="104"/>
      <c r="G45" s="105"/>
      <c r="H45" s="83"/>
      <c r="I45" s="83"/>
      <c r="J45" s="83"/>
    </row>
    <row r="46" spans="2:10" ht="10.15" customHeight="1" x14ac:dyDescent="0.4">
      <c r="B46" s="99" t="str">
        <f>IFERROR(IF(OR(②チーム申込!$B$4="",②チーム申込!$E18="",INDEX(男子登録情報!$D:$D,MATCH(②チーム申込!$D18,男子登録情報!$B:$B,0))=""),"",INDEX(男子登録情報!$D:$D,MATCH(②チーム申込!$D18,男子登録情報!$B:$B,0))),"")</f>
        <v/>
      </c>
      <c r="C46" s="99"/>
      <c r="D46" s="83" t="str">
        <f>IFERROR(IF(OR(②チーム申込!$B$4="",②チーム申込!$E18=""),"",IF(INDEX(男子登録情報!$E:$E,MATCH(②チーム申込!$D18,男子登録情報!$B:$B,0))="","－",INDEX(男子登録情報!$E:$E,MATCH(②チーム申込!$D18,男子登録情報!$B:$B,0)))),"")</f>
        <v/>
      </c>
      <c r="E46" s="100" t="str">
        <f>IFERROR(IF(OR(②チーム申込!$B$4="",②チーム申込!$E18=""),"",IF(INDEX(男子登録情報!$M:$M,MATCH(②チーム申込!$D18,男子登録情報!$B:$B,0))="","　－　",INDEX(男子登録情報!$M:$M,MATCH(②チーム申込!$D18,男子登録情報!$B:$B,0)))),"")</f>
        <v/>
      </c>
      <c r="F46" s="102" t="str">
        <f>IFERROR(IF(OR(②チーム申込!$B$4="",②チーム申込!$E18="",INDEX(男子登録情報!$M:$M,MATCH(②チーム申込!$D18,男子登録情報!$B:$B,0))=""),"",IF(INDEX(男子登録情報!$L:$L,MATCH(②チーム申込!$D18,男子登録情報!$B:$B,0))="","・"&amp;"　－　","・"&amp;INDEX(リスト!$S$2:$S$48,MATCH(INDEX(男子登録情報!$L:$L,MATCH(②チーム申込!$D18,男子登録情報!$B:$B,0)),リスト!$R$2:$R$48,0)))),"")</f>
        <v/>
      </c>
      <c r="G46" s="103"/>
      <c r="H46" s="83" t="str">
        <f>IF(OR(②チーム申込!$B$4="",②チーム申込!$K$9="",②チーム申込!$E18=""),"",IF(AND(OR(②チーム申込!$K18="",②チーム申込!$K18=0),OR(②チーム申込!$M18="",②チーム申込!$M18=0),OR(②チーム申込!$O18="",②チーム申込!$O18=0)),"－",②チーム申込!$K18&amp;"'"&amp;RIGHT(100+②チーム申込!$M18,2)&amp;""""&amp;RIGHT(100+②チーム申込!$O18,2)))</f>
        <v/>
      </c>
      <c r="I46" s="83" t="str">
        <f>IF(OR(②チーム申込!$B$4="",②チーム申込!$P$9="",②チーム申込!$E18=""),"",IF(AND(OR(②チーム申込!$P18="",②チーム申込!$P18=0),OR(②チーム申込!$R18="",②チーム申込!$R18=0),OR(②チーム申込!$T18="",②チーム申込!$T18=0)),"－",②チーム申込!$P18&amp;"'"&amp;RIGHT(100+②チーム申込!$R18,2)&amp;""""&amp;RIGHT(100+②チーム申込!$T18,2)))</f>
        <v/>
      </c>
      <c r="J46" s="83" t="str">
        <f>IFERROR(IF(OR(②チーム申込!$B$4="",②チーム申込!$E18=""),"",IF(OR(②チーム申込!$U18="",AND(OR(②チーム申込!$V18="",②チーム申込!$V18=0),OR(②チーム申込!$X18="",②チーム申込!$X18=0),OR(②チーム申込!$Z18="",②チーム申込!$Z18=0),OR(②チーム申込!$AB18="",②チーム申込!$AB18=0))),"－",IF(OR(②チーム申込!$U18="ﾊｰﾌﾏﾗｿﾝ",②チーム申込!$U18="マラソン"),②チーム申込!$U18&amp;"/"&amp;②チーム申込!$V18&amp;"ﾟ"&amp;RIGHT(100+②チーム申込!$X18,2)&amp;"'"&amp;RIGHT(100+②チーム申込!$Z18,2)&amp;"""",IF(②チーム申込!$U18="10000mW",IF(OR(②チーム申込!$V18="",②チーム申込!$V18=0),②チーム申込!$U18&amp;"/"&amp;②チーム申込!$X18&amp;"'"&amp;RIGHT(100+②チーム申込!$Z18,2)&amp;""""&amp;RIGHT(100+②チーム申込!$AB18,2),②チーム申込!$U18&amp;"/"&amp;②チーム申込!$V18&amp;"ﾟ"&amp;RIGHT(100+②チーム申込!$X18,2)&amp;"'"&amp;RIGHT(100+②チーム申込!$Z18,2)&amp;""""&amp;RIGHT(100+②チーム申込!$AB18,2)),②チーム申込!$U18&amp;"/"&amp;②チーム申込!$X18&amp;"'"&amp;RIGHT(100+②チーム申込!$Z18,2)&amp;""""&amp;RIGHT(100+②チーム申込!$AB18,2))))),"")</f>
        <v/>
      </c>
    </row>
    <row r="47" spans="2:10" ht="16.149999999999999" customHeight="1" x14ac:dyDescent="0.4">
      <c r="B47" s="98" t="str">
        <f>IFERROR(IF(OR(②チーム申込!$B$4="",②チーム申込!$E18="",INDEX(男子登録情報!$C:$C,MATCH(②チーム申込!$D18,男子登録情報!$B:$B,0))=""),"",INDEX(男子登録情報!$C:$C,MATCH(②チーム申込!$D18,男子登録情報!$B:$B,0))),"")</f>
        <v/>
      </c>
      <c r="C47" s="98"/>
      <c r="D47" s="83"/>
      <c r="E47" s="101"/>
      <c r="F47" s="104"/>
      <c r="G47" s="105"/>
      <c r="H47" s="83"/>
      <c r="I47" s="83"/>
      <c r="J47" s="83"/>
    </row>
    <row r="48" spans="2:10" ht="10.15" customHeight="1" x14ac:dyDescent="0.4">
      <c r="B48" s="99" t="str">
        <f>IFERROR(IF(OR(②チーム申込!$B$4="",②チーム申込!$E19="",INDEX(男子登録情報!$D:$D,MATCH(②チーム申込!$D19,男子登録情報!$B:$B,0))=""),"",INDEX(男子登録情報!$D:$D,MATCH(②チーム申込!$D19,男子登録情報!$B:$B,0))),"")</f>
        <v/>
      </c>
      <c r="C48" s="99"/>
      <c r="D48" s="83" t="str">
        <f>IFERROR(IF(OR(②チーム申込!$B$4="",②チーム申込!$E19=""),"",IF(INDEX(男子登録情報!$E:$E,MATCH(②チーム申込!$D19,男子登録情報!$B:$B,0))="","－",INDEX(男子登録情報!$E:$E,MATCH(②チーム申込!$D19,男子登録情報!$B:$B,0)))),"")</f>
        <v/>
      </c>
      <c r="E48" s="100" t="str">
        <f>IFERROR(IF(OR(②チーム申込!$B$4="",②チーム申込!$E19=""),"",IF(INDEX(男子登録情報!$M:$M,MATCH(②チーム申込!$D19,男子登録情報!$B:$B,0))="","　－　",INDEX(男子登録情報!$M:$M,MATCH(②チーム申込!$D19,男子登録情報!$B:$B,0)))),"")</f>
        <v/>
      </c>
      <c r="F48" s="102" t="str">
        <f>IFERROR(IF(OR(②チーム申込!$B$4="",②チーム申込!$E19="",INDEX(男子登録情報!$M:$M,MATCH(②チーム申込!$D19,男子登録情報!$B:$B,0))=""),"",IF(INDEX(男子登録情報!$L:$L,MATCH(②チーム申込!$D19,男子登録情報!$B:$B,0))="","・"&amp;"　－　","・"&amp;INDEX(リスト!$S$2:$S$48,MATCH(INDEX(男子登録情報!$L:$L,MATCH(②チーム申込!$D19,男子登録情報!$B:$B,0)),リスト!$R$2:$R$48,0)))),"")</f>
        <v/>
      </c>
      <c r="G48" s="103"/>
      <c r="H48" s="83" t="str">
        <f>IF(OR(②チーム申込!$B$4="",②チーム申込!$K$9="",②チーム申込!$E19=""),"",IF(AND(OR(②チーム申込!$K19="",②チーム申込!$K19=0),OR(②チーム申込!$M19="",②チーム申込!$M19=0),OR(②チーム申込!$O19="",②チーム申込!$O19=0)),"－",②チーム申込!$K19&amp;"'"&amp;RIGHT(100+②チーム申込!$M19,2)&amp;""""&amp;RIGHT(100+②チーム申込!$O19,2)))</f>
        <v/>
      </c>
      <c r="I48" s="83" t="str">
        <f>IF(OR(②チーム申込!$B$4="",②チーム申込!$P$9="",②チーム申込!$E19=""),"",IF(AND(OR(②チーム申込!$P19="",②チーム申込!$P19=0),OR(②チーム申込!$R19="",②チーム申込!$R19=0),OR(②チーム申込!$T19="",②チーム申込!$T19=0)),"－",②チーム申込!$P19&amp;"'"&amp;RIGHT(100+②チーム申込!$R19,2)&amp;""""&amp;RIGHT(100+②チーム申込!$T19,2)))</f>
        <v/>
      </c>
      <c r="J48" s="83" t="str">
        <f>IFERROR(IF(OR(②チーム申込!$B$4="",②チーム申込!$E19=""),"",IF(OR(②チーム申込!$U19="",AND(OR(②チーム申込!$V19="",②チーム申込!$V19=0),OR(②チーム申込!$X19="",②チーム申込!$X19=0),OR(②チーム申込!$Z19="",②チーム申込!$Z19=0),OR(②チーム申込!$AB19="",②チーム申込!$AB19=0))),"－",IF(OR(②チーム申込!$U19="ﾊｰﾌﾏﾗｿﾝ",②チーム申込!$U19="マラソン"),②チーム申込!$U19&amp;"/"&amp;②チーム申込!$V19&amp;"ﾟ"&amp;RIGHT(100+②チーム申込!$X19,2)&amp;"'"&amp;RIGHT(100+②チーム申込!$Z19,2)&amp;"""",IF(②チーム申込!$U19="10000mW",IF(OR(②チーム申込!$V19="",②チーム申込!$V19=0),②チーム申込!$U19&amp;"/"&amp;②チーム申込!$X19&amp;"'"&amp;RIGHT(100+②チーム申込!$Z19,2)&amp;""""&amp;RIGHT(100+②チーム申込!$AB19,2),②チーム申込!$U19&amp;"/"&amp;②チーム申込!$V19&amp;"ﾟ"&amp;RIGHT(100+②チーム申込!$X19,2)&amp;"'"&amp;RIGHT(100+②チーム申込!$Z19,2)&amp;""""&amp;RIGHT(100+②チーム申込!$AB19,2)),②チーム申込!$U19&amp;"/"&amp;②チーム申込!$X19&amp;"'"&amp;RIGHT(100+②チーム申込!$Z19,2)&amp;""""&amp;RIGHT(100+②チーム申込!$AB19,2))))),"")</f>
        <v/>
      </c>
    </row>
    <row r="49" spans="2:10" ht="16.149999999999999" customHeight="1" x14ac:dyDescent="0.4">
      <c r="B49" s="98" t="str">
        <f>IFERROR(IF(OR(②チーム申込!$B$4="",②チーム申込!$E19="",INDEX(男子登録情報!$C:$C,MATCH(②チーム申込!$D19,男子登録情報!$B:$B,0))=""),"",INDEX(男子登録情報!$C:$C,MATCH(②チーム申込!$D19,男子登録情報!$B:$B,0))),"")</f>
        <v/>
      </c>
      <c r="C49" s="98"/>
      <c r="D49" s="83"/>
      <c r="E49" s="101"/>
      <c r="F49" s="104"/>
      <c r="G49" s="105"/>
      <c r="H49" s="83"/>
      <c r="I49" s="83"/>
      <c r="J49" s="83"/>
    </row>
    <row r="50" spans="2:10" ht="10.15" customHeight="1" x14ac:dyDescent="0.4">
      <c r="B50" s="99" t="str">
        <f>IFERROR(IF(OR(②チーム申込!$B$4="",②チーム申込!$E20="",INDEX(男子登録情報!$D:$D,MATCH(②チーム申込!$D20,男子登録情報!$B:$B,0))=""),"",INDEX(男子登録情報!$D:$D,MATCH(②チーム申込!$D20,男子登録情報!$B:$B,0))),"")</f>
        <v/>
      </c>
      <c r="C50" s="99"/>
      <c r="D50" s="83" t="str">
        <f>IFERROR(IF(OR(②チーム申込!$B$4="",②チーム申込!$E20=""),"",IF(INDEX(男子登録情報!$E:$E,MATCH(②チーム申込!$D20,男子登録情報!$B:$B,0))="","－",INDEX(男子登録情報!$E:$E,MATCH(②チーム申込!$D20,男子登録情報!$B:$B,0)))),"")</f>
        <v/>
      </c>
      <c r="E50" s="100" t="str">
        <f>IFERROR(IF(OR(②チーム申込!$B$4="",②チーム申込!$E20=""),"",IF(INDEX(男子登録情報!$M:$M,MATCH(②チーム申込!$D20,男子登録情報!$B:$B,0))="","　－　",INDEX(男子登録情報!$M:$M,MATCH(②チーム申込!$D20,男子登録情報!$B:$B,0)))),"")</f>
        <v/>
      </c>
      <c r="F50" s="102" t="str">
        <f>IFERROR(IF(OR(②チーム申込!$B$4="",②チーム申込!$E20="",INDEX(男子登録情報!$M:$M,MATCH(②チーム申込!$D20,男子登録情報!$B:$B,0))=""),"",IF(INDEX(男子登録情報!$L:$L,MATCH(②チーム申込!$D20,男子登録情報!$B:$B,0))="","・"&amp;"　－　","・"&amp;INDEX(リスト!$S$2:$S$48,MATCH(INDEX(男子登録情報!$L:$L,MATCH(②チーム申込!$D20,男子登録情報!$B:$B,0)),リスト!$R$2:$R$48,0)))),"")</f>
        <v/>
      </c>
      <c r="G50" s="103"/>
      <c r="H50" s="83" t="str">
        <f>IF(OR(②チーム申込!$B$4="",②チーム申込!$K$9="",②チーム申込!$E20=""),"",IF(AND(OR(②チーム申込!$K20="",②チーム申込!$K20=0),OR(②チーム申込!$M20="",②チーム申込!$M20=0),OR(②チーム申込!$O20="",②チーム申込!$O20=0)),"－",②チーム申込!$K20&amp;"'"&amp;RIGHT(100+②チーム申込!$M20,2)&amp;""""&amp;RIGHT(100+②チーム申込!$O20,2)))</f>
        <v/>
      </c>
      <c r="I50" s="83" t="str">
        <f>IF(OR(②チーム申込!$B$4="",②チーム申込!$P$9="",②チーム申込!$E20=""),"",IF(AND(OR(②チーム申込!$P20="",②チーム申込!$P20=0),OR(②チーム申込!$R20="",②チーム申込!$R20=0),OR(②チーム申込!$T20="",②チーム申込!$T20=0)),"－",②チーム申込!$P20&amp;"'"&amp;RIGHT(100+②チーム申込!$R20,2)&amp;""""&amp;RIGHT(100+②チーム申込!$T20,2)))</f>
        <v/>
      </c>
      <c r="J50" s="83" t="str">
        <f>IFERROR(IF(OR(②チーム申込!$B$4="",②チーム申込!$E20=""),"",IF(OR(②チーム申込!$U20="",AND(OR(②チーム申込!$V20="",②チーム申込!$V20=0),OR(②チーム申込!$X20="",②チーム申込!$X20=0),OR(②チーム申込!$Z20="",②チーム申込!$Z20=0),OR(②チーム申込!$AB20="",②チーム申込!$AB20=0))),"－",IF(OR(②チーム申込!$U20="ﾊｰﾌﾏﾗｿﾝ",②チーム申込!$U20="マラソン"),②チーム申込!$U20&amp;"/"&amp;②チーム申込!$V20&amp;"ﾟ"&amp;RIGHT(100+②チーム申込!$X20,2)&amp;"'"&amp;RIGHT(100+②チーム申込!$Z20,2)&amp;"""",IF(②チーム申込!$U20="10000mW",IF(OR(②チーム申込!$V20="",②チーム申込!$V20=0),②チーム申込!$U20&amp;"/"&amp;②チーム申込!$X20&amp;"'"&amp;RIGHT(100+②チーム申込!$Z20,2)&amp;""""&amp;RIGHT(100+②チーム申込!$AB20,2),②チーム申込!$U20&amp;"/"&amp;②チーム申込!$V20&amp;"ﾟ"&amp;RIGHT(100+②チーム申込!$X20,2)&amp;"'"&amp;RIGHT(100+②チーム申込!$Z20,2)&amp;""""&amp;RIGHT(100+②チーム申込!$AB20,2)),②チーム申込!$U20&amp;"/"&amp;②チーム申込!$X20&amp;"'"&amp;RIGHT(100+②チーム申込!$Z20,2)&amp;""""&amp;RIGHT(100+②チーム申込!$AB20,2))))),"")</f>
        <v/>
      </c>
    </row>
    <row r="51" spans="2:10" ht="16.149999999999999" customHeight="1" x14ac:dyDescent="0.4">
      <c r="B51" s="98" t="str">
        <f>IFERROR(IF(OR(②チーム申込!$B$4="",②チーム申込!$E20="",INDEX(男子登録情報!$C:$C,MATCH(②チーム申込!$D20,男子登録情報!$B:$B,0))=""),"",INDEX(男子登録情報!$C:$C,MATCH(②チーム申込!$D20,男子登録情報!$B:$B,0))),"")</f>
        <v/>
      </c>
      <c r="C51" s="98"/>
      <c r="D51" s="83"/>
      <c r="E51" s="101"/>
      <c r="F51" s="104"/>
      <c r="G51" s="105"/>
      <c r="H51" s="83"/>
      <c r="I51" s="83"/>
      <c r="J51" s="83"/>
    </row>
    <row r="52" spans="2:10" ht="21" customHeight="1" x14ac:dyDescent="0.4"/>
    <row r="53" spans="2:10" ht="21" customHeight="1" x14ac:dyDescent="0.4"/>
    <row r="54" spans="2:10" ht="21" customHeight="1" x14ac:dyDescent="0.4"/>
    <row r="55" spans="2:10" ht="25.15" customHeight="1" x14ac:dyDescent="0.4"/>
    <row r="56" spans="2:10" ht="25.15" customHeight="1" x14ac:dyDescent="0.4"/>
    <row r="57" spans="2:10" ht="25.15" customHeight="1" x14ac:dyDescent="0.4"/>
  </sheetData>
  <sheetProtection selectLockedCells="1" selectUnlockedCells="1"/>
  <mergeCells count="91">
    <mergeCell ref="I48:I49"/>
    <mergeCell ref="J48:J49"/>
    <mergeCell ref="B49:C49"/>
    <mergeCell ref="B50:C50"/>
    <mergeCell ref="D50:D51"/>
    <mergeCell ref="E50:E51"/>
    <mergeCell ref="F50:G51"/>
    <mergeCell ref="H50:H51"/>
    <mergeCell ref="I50:I51"/>
    <mergeCell ref="J50:J51"/>
    <mergeCell ref="H48:H49"/>
    <mergeCell ref="B48:C48"/>
    <mergeCell ref="D48:D49"/>
    <mergeCell ref="E48:E49"/>
    <mergeCell ref="F48:G49"/>
    <mergeCell ref="B51:C51"/>
    <mergeCell ref="J44:J45"/>
    <mergeCell ref="B45:C45"/>
    <mergeCell ref="B46:C46"/>
    <mergeCell ref="D46:D47"/>
    <mergeCell ref="E46:E47"/>
    <mergeCell ref="F46:G47"/>
    <mergeCell ref="H46:H47"/>
    <mergeCell ref="I46:I47"/>
    <mergeCell ref="J46:J47"/>
    <mergeCell ref="H44:H45"/>
    <mergeCell ref="B47:C47"/>
    <mergeCell ref="B44:C44"/>
    <mergeCell ref="D44:D45"/>
    <mergeCell ref="E44:E45"/>
    <mergeCell ref="F44:G45"/>
    <mergeCell ref="I44:I45"/>
    <mergeCell ref="J40:J41"/>
    <mergeCell ref="B41:C41"/>
    <mergeCell ref="B42:C42"/>
    <mergeCell ref="D42:D43"/>
    <mergeCell ref="E42:E43"/>
    <mergeCell ref="F42:G43"/>
    <mergeCell ref="H42:H43"/>
    <mergeCell ref="I42:I43"/>
    <mergeCell ref="J42:J43"/>
    <mergeCell ref="H40:H41"/>
    <mergeCell ref="B43:C43"/>
    <mergeCell ref="B40:C40"/>
    <mergeCell ref="D40:D41"/>
    <mergeCell ref="E40:E41"/>
    <mergeCell ref="F40:G41"/>
    <mergeCell ref="I40:I41"/>
    <mergeCell ref="J36:J37"/>
    <mergeCell ref="B37:C37"/>
    <mergeCell ref="B38:C38"/>
    <mergeCell ref="D38:D39"/>
    <mergeCell ref="E38:E39"/>
    <mergeCell ref="F38:G39"/>
    <mergeCell ref="H38:H39"/>
    <mergeCell ref="I38:I39"/>
    <mergeCell ref="J38:J39"/>
    <mergeCell ref="H36:H37"/>
    <mergeCell ref="B39:C39"/>
    <mergeCell ref="B36:C36"/>
    <mergeCell ref="D36:D37"/>
    <mergeCell ref="E36:E37"/>
    <mergeCell ref="F36:G37"/>
    <mergeCell ref="I36:I37"/>
    <mergeCell ref="I32:I33"/>
    <mergeCell ref="J32:J33"/>
    <mergeCell ref="B33:C33"/>
    <mergeCell ref="B34:C34"/>
    <mergeCell ref="D34:D35"/>
    <mergeCell ref="E34:E35"/>
    <mergeCell ref="F34:G35"/>
    <mergeCell ref="H34:H35"/>
    <mergeCell ref="I34:I35"/>
    <mergeCell ref="J34:J35"/>
    <mergeCell ref="B32:C32"/>
    <mergeCell ref="D32:D33"/>
    <mergeCell ref="E32:E33"/>
    <mergeCell ref="F32:G33"/>
    <mergeCell ref="H32:H33"/>
    <mergeCell ref="B35:C35"/>
    <mergeCell ref="B23:J27"/>
    <mergeCell ref="B30:C31"/>
    <mergeCell ref="D30:D31"/>
    <mergeCell ref="E30:G31"/>
    <mergeCell ref="H30:J30"/>
    <mergeCell ref="B7:J20"/>
    <mergeCell ref="C3:I3"/>
    <mergeCell ref="J4:J6"/>
    <mergeCell ref="D5:I5"/>
    <mergeCell ref="E6:F6"/>
    <mergeCell ref="H6:I6"/>
  </mergeCells>
  <phoneticPr fontId="5"/>
  <printOptions horizontalCentered="1" verticalCentered="1"/>
  <pageMargins left="0.7" right="0.7" top="0.75" bottom="0.75" header="0.3" footer="0.3"/>
  <pageSetup paperSize="9" scale="7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8BBF-24A9-4B73-9CA9-122DC0B9A541}">
  <sheetPr>
    <tabColor theme="9" tint="0.79998168889431442"/>
  </sheetPr>
  <dimension ref="A1:E13"/>
  <sheetViews>
    <sheetView tabSelected="1" workbookViewId="0">
      <selection activeCell="D3" sqref="D3"/>
    </sheetView>
  </sheetViews>
  <sheetFormatPr defaultColWidth="0" defaultRowHeight="18.75" zeroHeight="1" x14ac:dyDescent="0.4"/>
  <cols>
    <col min="1" max="1" width="3.125" customWidth="1"/>
    <col min="2" max="2" width="3.625" customWidth="1"/>
    <col min="3" max="3" width="12.625" customWidth="1"/>
    <col min="4" max="4" width="34.625" customWidth="1"/>
    <col min="5" max="5" width="3.125" customWidth="1"/>
    <col min="6" max="16384" width="8.75" hidden="1"/>
  </cols>
  <sheetData>
    <row r="1" spans="2:4" ht="18" customHeight="1" thickBot="1" x14ac:dyDescent="0.45"/>
    <row r="2" spans="2:4" ht="20.100000000000001" customHeight="1" thickBot="1" x14ac:dyDescent="0.45">
      <c r="B2" s="106" t="s">
        <v>574</v>
      </c>
      <c r="C2" s="107"/>
      <c r="D2" s="3" t="str">
        <f>IF(設定!$C$2="","",設定!$C$2)</f>
        <v>第91回京都学生駅伝競走大会</v>
      </c>
    </row>
    <row r="3" spans="2:4" ht="20.100000000000001" customHeight="1" thickBot="1" x14ac:dyDescent="0.45">
      <c r="B3" s="124" t="s">
        <v>0</v>
      </c>
      <c r="C3" s="125"/>
      <c r="D3" s="6"/>
    </row>
    <row r="4" spans="2:4" ht="20.100000000000001" customHeight="1" thickBot="1" x14ac:dyDescent="0.45">
      <c r="B4" s="117" t="s">
        <v>575</v>
      </c>
      <c r="C4" s="118"/>
      <c r="D4" s="119"/>
    </row>
    <row r="5" spans="2:4" ht="20.100000000000001" customHeight="1" x14ac:dyDescent="0.4">
      <c r="B5" s="122" t="s">
        <v>576</v>
      </c>
      <c r="C5" s="123"/>
      <c r="D5" s="7"/>
    </row>
    <row r="6" spans="2:4" ht="20.100000000000001" customHeight="1" thickBot="1" x14ac:dyDescent="0.45">
      <c r="B6" s="120" t="s">
        <v>577</v>
      </c>
      <c r="C6" s="121"/>
      <c r="D6" s="8"/>
    </row>
    <row r="7" spans="2:4" ht="20.100000000000001" customHeight="1" thickBot="1" x14ac:dyDescent="0.45">
      <c r="B7" s="114" t="s">
        <v>578</v>
      </c>
      <c r="C7" s="4" t="s">
        <v>579</v>
      </c>
      <c r="D7" s="5" t="s">
        <v>582</v>
      </c>
    </row>
    <row r="8" spans="2:4" ht="20.100000000000001" customHeight="1" thickTop="1" x14ac:dyDescent="0.4">
      <c r="B8" s="115"/>
      <c r="C8" s="9"/>
      <c r="D8" s="10"/>
    </row>
    <row r="9" spans="2:4" ht="20.100000000000001" customHeight="1" thickBot="1" x14ac:dyDescent="0.45">
      <c r="B9" s="115"/>
      <c r="C9" s="110" t="s">
        <v>580</v>
      </c>
      <c r="D9" s="111"/>
    </row>
    <row r="10" spans="2:4" ht="40.15" customHeight="1" thickTop="1" x14ac:dyDescent="0.4">
      <c r="B10" s="115"/>
      <c r="C10" s="112"/>
      <c r="D10" s="113"/>
    </row>
    <row r="11" spans="2:4" ht="20.100000000000001" customHeight="1" thickBot="1" x14ac:dyDescent="0.45">
      <c r="B11" s="115"/>
      <c r="C11" s="110" t="s">
        <v>581</v>
      </c>
      <c r="D11" s="111"/>
    </row>
    <row r="12" spans="2:4" ht="20.100000000000001" customHeight="1" thickTop="1" thickBot="1" x14ac:dyDescent="0.45">
      <c r="B12" s="116"/>
      <c r="C12" s="108"/>
      <c r="D12" s="109"/>
    </row>
    <row r="13" spans="2:4" x14ac:dyDescent="0.4"/>
  </sheetData>
  <sheetProtection sheet="1" selectLockedCells="1"/>
  <mergeCells count="10">
    <mergeCell ref="B2:C2"/>
    <mergeCell ref="C12:D12"/>
    <mergeCell ref="C11:D11"/>
    <mergeCell ref="C10:D10"/>
    <mergeCell ref="C9:D9"/>
    <mergeCell ref="B7:B12"/>
    <mergeCell ref="B4:D4"/>
    <mergeCell ref="B6:C6"/>
    <mergeCell ref="B5:C5"/>
    <mergeCell ref="B3:C3"/>
  </mergeCells>
  <phoneticPr fontId="5"/>
  <conditionalFormatting sqref="D3 D5:D6 C8:D8 C10 C12">
    <cfRule type="notContainsBlanks" dxfId="18" priority="1">
      <formula>LEN(TRIM(C3))&gt;0</formula>
    </cfRule>
  </conditionalFormatting>
  <dataValidations count="6">
    <dataValidation imeMode="hiragana" allowBlank="1" showInputMessage="1" showErrorMessage="1" sqref="D6" xr:uid="{7CAF0DDB-2E02-439F-B7FB-0D3DE7AE6905}"/>
    <dataValidation imeMode="halfKatakana" allowBlank="1" showInputMessage="1" showErrorMessage="1" sqref="D5" xr:uid="{3161304E-EC78-4385-9A38-DFEC9214F379}"/>
    <dataValidation type="textLength" imeMode="disabled" operator="lessThanOrEqual" allowBlank="1" showInputMessage="1" showErrorMessage="1" errorTitle="入力エラー" error="正しい郵便番号を入力してください" prompt="ハイフン(‐)を除く7桁で入力してください" sqref="C8" xr:uid="{AB80957F-DFD8-478A-BBA4-825ABADEAC29}">
      <formula1>7</formula1>
    </dataValidation>
    <dataValidation type="textLength" imeMode="disabled" operator="lessThanOrEqual" allowBlank="1" showInputMessage="1" showErrorMessage="1" errorTitle="入力エラー" error="正しい電話番号を入力してください" prompt="自宅、携帯、または所属先の電話番号をハイフン(‐)を含めて入力してください" sqref="D8" xr:uid="{99ED5021-7099-4438-9282-0413D85AA97F}">
      <formula1>15</formula1>
    </dataValidation>
    <dataValidation imeMode="hiragana" allowBlank="1" showInputMessage="1" showErrorMessage="1" prompt="マンション、アパート等の場合は、部屋番号まで入力してください" sqref="C10:D10" xr:uid="{890E347A-92D7-455E-B7AD-93CD9C0B7AD4}"/>
    <dataValidation type="custom" imeMode="disabled" allowBlank="1" showInputMessage="1" showErrorMessage="1" errorTitle="入力エラー" error="正しいメールアドレスを入力してください" sqref="C12:D12" xr:uid="{6E550F33-1C93-4AA0-B56B-AC0806C95EC2}">
      <formula1>FIND("@",$C$12)&gt;1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リストから所属団体名を選択してください" xr:uid="{2A9BCEB0-2918-45C8-8743-679673025B45}">
          <x14:formula1>
            <xm:f>所属情報!$A$2:$A$144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9CD6-3E9B-4B57-8605-C155BED2639D}">
  <sheetPr>
    <tabColor theme="9" tint="0.79998168889431442"/>
  </sheetPr>
  <dimension ref="A1:AC31"/>
  <sheetViews>
    <sheetView zoomScale="90" zoomScaleNormal="90" workbookViewId="0">
      <pane ySplit="10" topLeftCell="A11" activePane="bottomLeft" state="frozen"/>
      <selection pane="bottomLeft" activeCell="B6" sqref="B6:G6"/>
    </sheetView>
  </sheetViews>
  <sheetFormatPr defaultColWidth="0" defaultRowHeight="0" customHeight="1" zeroHeight="1" x14ac:dyDescent="0.4"/>
  <cols>
    <col min="1" max="1" width="3.125" customWidth="1"/>
    <col min="2" max="2" width="4.625" customWidth="1"/>
    <col min="3" max="4" width="6.625" customWidth="1"/>
    <col min="5" max="6" width="12.625" customWidth="1"/>
    <col min="7" max="7" width="5.125" customWidth="1"/>
    <col min="8" max="8" width="12.625" customWidth="1"/>
    <col min="9" max="9" width="8.625" customWidth="1"/>
    <col min="10" max="10" width="12.625" customWidth="1"/>
    <col min="11" max="20" width="3.625" customWidth="1"/>
    <col min="21" max="21" width="9.625" customWidth="1"/>
    <col min="22" max="22" width="3.625" customWidth="1"/>
    <col min="23" max="23" width="5.125" customWidth="1"/>
    <col min="24" max="28" width="3.625" customWidth="1"/>
    <col min="29" max="29" width="3.125" customWidth="1"/>
    <col min="30" max="16384" width="8.75" hidden="1"/>
  </cols>
  <sheetData>
    <row r="1" spans="2:28" ht="23.1" customHeight="1" x14ac:dyDescent="0.4">
      <c r="B1" s="136" t="str">
        <f>IF(設定!$C$2="","",設定!$C$2)</f>
        <v>第91回京都学生駅伝競走大会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</row>
    <row r="2" spans="2:28" ht="7.15" customHeight="1" thickBot="1" x14ac:dyDescent="0.45"/>
    <row r="3" spans="2:28" ht="18" customHeight="1" thickBot="1" x14ac:dyDescent="0.45">
      <c r="B3" s="84" t="s">
        <v>0</v>
      </c>
      <c r="C3" s="128"/>
      <c r="D3" s="128"/>
      <c r="E3" s="128"/>
      <c r="F3" s="128"/>
      <c r="G3" s="128"/>
      <c r="H3" s="128" t="s">
        <v>593</v>
      </c>
      <c r="I3" s="128"/>
      <c r="J3" s="128"/>
      <c r="K3" s="128"/>
      <c r="L3" s="128"/>
      <c r="M3" s="128"/>
      <c r="N3" s="128"/>
      <c r="O3" s="128"/>
      <c r="P3" s="128" t="s">
        <v>599</v>
      </c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85"/>
    </row>
    <row r="4" spans="2:28" ht="18" customHeight="1" thickTop="1" thickBot="1" x14ac:dyDescent="0.45">
      <c r="B4" s="126" t="str">
        <f>IF(①申込書!$D$3="","",①申込書!$D$3)</f>
        <v/>
      </c>
      <c r="C4" s="127"/>
      <c r="D4" s="127"/>
      <c r="E4" s="127"/>
      <c r="F4" s="127"/>
      <c r="G4" s="127"/>
      <c r="H4" s="139" t="str">
        <f>IF(①申込書!$D$6="","",①申込書!$D$6)</f>
        <v/>
      </c>
      <c r="I4" s="140"/>
      <c r="J4" s="140"/>
      <c r="K4" s="140"/>
      <c r="L4" s="140"/>
      <c r="M4" s="140" t="s">
        <v>600</v>
      </c>
      <c r="N4" s="140"/>
      <c r="O4" s="142"/>
      <c r="P4" s="127" t="str">
        <f>IF(①申込書!$D$8="","",①申込書!$D$8)</f>
        <v/>
      </c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37"/>
    </row>
    <row r="5" spans="2:28" ht="18" customHeight="1" thickBot="1" x14ac:dyDescent="0.45">
      <c r="B5" s="84" t="s">
        <v>583</v>
      </c>
      <c r="C5" s="128"/>
      <c r="D5" s="128"/>
      <c r="E5" s="128"/>
      <c r="F5" s="128"/>
      <c r="G5" s="128"/>
      <c r="H5" s="128" t="s">
        <v>594</v>
      </c>
      <c r="I5" s="128"/>
      <c r="J5" s="128"/>
      <c r="K5" s="128" t="s">
        <v>595</v>
      </c>
      <c r="L5" s="128"/>
      <c r="M5" s="128"/>
      <c r="N5" s="128"/>
      <c r="O5" s="128"/>
      <c r="P5" s="128" t="s">
        <v>596</v>
      </c>
      <c r="Q5" s="128"/>
      <c r="R5" s="128"/>
      <c r="S5" s="128"/>
      <c r="T5" s="128"/>
      <c r="U5" s="128"/>
      <c r="V5" s="128" t="s">
        <v>597</v>
      </c>
      <c r="W5" s="128"/>
      <c r="X5" s="128"/>
      <c r="Y5" s="128"/>
      <c r="Z5" s="128" t="s">
        <v>598</v>
      </c>
      <c r="AA5" s="128"/>
      <c r="AB5" s="85"/>
    </row>
    <row r="6" spans="2:28" ht="18" customHeight="1" thickTop="1" thickBot="1" x14ac:dyDescent="0.45">
      <c r="B6" s="141"/>
      <c r="C6" s="138"/>
      <c r="D6" s="138"/>
      <c r="E6" s="138"/>
      <c r="F6" s="138"/>
      <c r="G6" s="138"/>
      <c r="H6" s="138"/>
      <c r="I6" s="138"/>
      <c r="J6" s="138"/>
      <c r="K6" s="143"/>
      <c r="L6" s="143"/>
      <c r="M6" s="143"/>
      <c r="N6" s="143"/>
      <c r="O6" s="143"/>
      <c r="P6" s="138"/>
      <c r="Q6" s="138"/>
      <c r="R6" s="138"/>
      <c r="S6" s="138"/>
      <c r="T6" s="138"/>
      <c r="U6" s="138"/>
      <c r="V6" s="127" t="str">
        <f>IF(設定!$H$4="","20名",設定!$H$4&amp;"名")</f>
        <v>10名</v>
      </c>
      <c r="W6" s="127"/>
      <c r="X6" s="127"/>
      <c r="Y6" s="127"/>
      <c r="Z6" s="127" t="str">
        <f>COUNTA($D$11:$D$30)&amp;"名"</f>
        <v>0名</v>
      </c>
      <c r="AA6" s="127"/>
      <c r="AB6" s="137"/>
    </row>
    <row r="7" spans="2:28" ht="7.15" customHeight="1" thickBot="1" x14ac:dyDescent="0.45"/>
    <row r="8" spans="2:28" ht="14.1" customHeight="1" thickBot="1" x14ac:dyDescent="0.45">
      <c r="B8" s="84" t="s">
        <v>584</v>
      </c>
      <c r="C8" s="128" t="str">
        <f>IF(OR(設定!$C$4="",設定!$C$4="混合"),"性別","")</f>
        <v/>
      </c>
      <c r="D8" s="133" t="s">
        <v>592</v>
      </c>
      <c r="E8" s="128" t="s">
        <v>577</v>
      </c>
      <c r="F8" s="128" t="s">
        <v>576</v>
      </c>
      <c r="G8" s="128" t="s">
        <v>585</v>
      </c>
      <c r="H8" s="128" t="s">
        <v>586</v>
      </c>
      <c r="I8" s="128" t="s">
        <v>587</v>
      </c>
      <c r="J8" s="128" t="s">
        <v>588</v>
      </c>
      <c r="K8" s="90" t="str">
        <f>IF(OR(設定!$B$13="",設定!$B$13="無制限"),"自己最高記録",IF(OR(設定!$B$13="今年度",設定!$B$13="昨年度"),設定!$B$13&amp;"の最高記録",設定!$B$13&amp;"間の最高記録"))</f>
        <v>過去1年間の最高記録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131"/>
    </row>
    <row r="9" spans="2:28" ht="14.1" customHeight="1" thickTop="1" thickBot="1" x14ac:dyDescent="0.45">
      <c r="B9" s="132"/>
      <c r="C9" s="135"/>
      <c r="D9" s="134"/>
      <c r="E9" s="135"/>
      <c r="F9" s="135"/>
      <c r="G9" s="135"/>
      <c r="H9" s="135"/>
      <c r="I9" s="135"/>
      <c r="J9" s="135"/>
      <c r="K9" s="83" t="str">
        <f>IF(設定!$B$8="","",設定!$B$8)</f>
        <v>5000m</v>
      </c>
      <c r="L9" s="83"/>
      <c r="M9" s="83"/>
      <c r="N9" s="83"/>
      <c r="O9" s="83"/>
      <c r="P9" s="83" t="str">
        <f>IF(設定!$B$10="","",設定!$B$10)</f>
        <v>10000m</v>
      </c>
      <c r="Q9" s="83"/>
      <c r="R9" s="83"/>
      <c r="S9" s="83"/>
      <c r="T9" s="83"/>
      <c r="U9" s="83" t="s">
        <v>590</v>
      </c>
      <c r="V9" s="83"/>
      <c r="W9" s="83"/>
      <c r="X9" s="83"/>
      <c r="Y9" s="83"/>
      <c r="Z9" s="83"/>
      <c r="AA9" s="83"/>
      <c r="AB9" s="130"/>
    </row>
    <row r="10" spans="2:28" ht="14.1" customHeight="1" thickTop="1" thickBot="1" x14ac:dyDescent="0.45">
      <c r="B10" s="132"/>
      <c r="C10" s="135"/>
      <c r="D10" s="134"/>
      <c r="E10" s="135"/>
      <c r="F10" s="135"/>
      <c r="G10" s="135"/>
      <c r="H10" s="135"/>
      <c r="I10" s="135"/>
      <c r="J10" s="135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38" t="s">
        <v>589</v>
      </c>
      <c r="V10" s="129" t="s">
        <v>591</v>
      </c>
      <c r="W10" s="129"/>
      <c r="X10" s="129"/>
      <c r="Y10" s="129"/>
      <c r="Z10" s="129"/>
      <c r="AA10" s="129"/>
      <c r="AB10" s="111"/>
    </row>
    <row r="11" spans="2:28" ht="18" customHeight="1" thickTop="1" x14ac:dyDescent="0.4">
      <c r="B11" s="14">
        <v>1</v>
      </c>
      <c r="C11" s="32"/>
      <c r="D11" s="32"/>
      <c r="E11" s="39" t="str">
        <f>IFERROR(IF(OR(設定!$C$4="",設定!$C$4="混合"),IF($C11="","",IF($C11="男子",IF(INDEX(男子登録情報!$C:$C,MATCH($D11,男子登録情報!$B:$B,0))="","",INDEX(男子登録情報!$C:$C,MATCH($D11,男子登録情報!$B:$B,0))),IF(INDEX(女子登録情報!$C:$C,MATCH($D11,女子登録情報!$B:$B,0))="","",INDEX(女子登録情報!$C:$C,MATCH($D11,女子登録情報!$B:$B,0))))),IF(設定!$C$4="男子",IF(INDEX(男子登録情報!$C:$C,MATCH($D11,男子登録情報!$B:$B,0))="","",INDEX(男子登録情報!$C:$C,MATCH($D11,男子登録情報!$B:$B,0))),IF(設定!$C$4="女子",IF(INDEX(女子登録情報!$C:$C,MATCH($D11,女子登録情報!$B:$B,0))="","",INDEX(女子登録情報!$C:$C,MATCH($D11,女子登録情報!$B:$B,0)))))),"")</f>
        <v/>
      </c>
      <c r="F11" s="39" t="str">
        <f>IFERROR(IF(OR(設定!$C$4="",設定!$C$4="混合"),IF($C11="","",IF($C11="男子",IF(INDEX(男子登録情報!$D:$D,MATCH($D11,男子登録情報!$B:$B,0))="","",INDEX(男子登録情報!$D:$D,MATCH($D11,男子登録情報!$B:$B,0))),IF(INDEX(女子登録情報!$D:$D,MATCH($D11,女子登録情報!$B:$B,0))="","",INDEX(女子登録情報!$D:$D,MATCH($D11,女子登録情報!$B:$B,0))))),IF(設定!$C$4="男子",IF(INDEX(男子登録情報!$D:$D,MATCH($D11,男子登録情報!$B:$B,0))="","",INDEX(男子登録情報!$D:$D,MATCH($D11,男子登録情報!$B:$B,0))),IF(設定!$C$4="女子",IF(INDEX(女子登録情報!$D:$D,MATCH($D11,女子登録情報!$B:$B,0))="","",INDEX(女子登録情報!$D:$D,MATCH($D11,女子登録情報!$B:$B,0)))))),"")</f>
        <v/>
      </c>
      <c r="G11" s="39" t="str">
        <f>IFERROR(IF(OR(設定!$C$4="",設定!$C$4="混合"),IF($C11="","",IF($C11="男子",IF(INDEX(男子登録情報!$E:$E,MATCH($D11,男子登録情報!$B:$B,0))="","",INDEX(男子登録情報!$E:$E,MATCH($D11,男子登録情報!$B:$B,0))),IF(INDEX(女子登録情報!$E:$E,MATCH($D11,女子登録情報!$B:$B,0))="","",INDEX(女子登録情報!$E:$E,MATCH($D11,女子登録情報!$B:$B,0))))),IF(設定!$C$4="男子",IF(INDEX(男子登録情報!$E:$E,MATCH($D11,男子登録情報!$B:$B,0))="","",INDEX(男子登録情報!$E:$E,MATCH($D11,男子登録情報!$B:$B,0))),IF(設定!$C$4="女子",IF(INDEX(女子登録情報!$E:$E,MATCH($D11,女子登録情報!$B:$B,0))="","",INDEX(女子登録情報!$E:$E,MATCH($D11,女子登録情報!$B:$B,0)))))),"")</f>
        <v/>
      </c>
      <c r="H11" s="39" t="str">
        <f>IFERROR(IF(OR(設定!$C$4="",設定!$C$4="混合"),IF($C11="","",IF($C11="男子",IF(INDEX(男子登録情報!$A:$A,MATCH($D11,男子登録情報!$B:$B,0))="","",INDEX(男子登録情報!$A:$A,MATCH($D11,男子登録情報!$B:$B,0))),IF(INDEX(女子登録情報!$A:$A,MATCH($D11,女子登録情報!$B:$B,0))="","",INDEX(女子登録情報!$A:$A,MATCH($D11,女子登録情報!$B:$B,0))))),IF(設定!$C$4="男子",IF(INDEX(男子登録情報!$A:$A,MATCH($D11,男子登録情報!$B:$B,0))="","",INDEX(男子登録情報!$A:$A,MATCH($D11,男子登録情報!$B:$B,0))),IF(設定!$C$4="女子",IF(INDEX(女子登録情報!$A:$A,MATCH($D11,女子登録情報!$B:$B,0))="","",INDEX(女子登録情報!$A:$A,MATCH($D11,女子登録情報!$B:$B,0)))))),"")</f>
        <v/>
      </c>
      <c r="I11" s="39" t="str">
        <f>IFERROR(IF(OR(設定!$C$4="",設定!$C$4="混合"),IF($C11="","",IF($C11="男子",IF(INDEX(男子登録情報!$F:$F,MATCH($D11,男子登録情報!$B:$B,0))="","",INDEX(男子登録情報!$F:$F,MATCH($D11,男子登録情報!$B:$B,0))),IF(INDEX(女子登録情報!$F:$F,MATCH($D11,女子登録情報!$B:$B,0))="","",INDEX(女子登録情報!$F:$F,MATCH($D11,女子登録情報!$B:$B,0))))),IF(設定!$C$4="男子",IF(INDEX(男子登録情報!$F:$F,MATCH($D11,男子登録情報!$B:$B,0))="","",INDEX(男子登録情報!$F:$F,MATCH($D11,男子登録情報!$B:$B,0))),IF(設定!$C$4="女子",IF(INDEX(女子登録情報!$F:$F,MATCH($D11,女子登録情報!$B:$B,0))="","",INDEX(女子登録情報!$F:$F,MATCH($D11,女子登録情報!$B:$B,0)))))),"")</f>
        <v/>
      </c>
      <c r="J11" s="39" t="str">
        <f>IFERROR(IF(OR(設定!$C$4="",設定!$C$4="混合"),IF($C11="","",IF($C11="男子",IF(INDEX(男子登録情報!$M:$M,MATCH($D11,男子登録情報!$B:$B,0))="","",INDEX(男子登録情報!$M:$M,MATCH($D11,男子登録情報!$B:$B,0))),IF(INDEX(女子登録情報!$M:$M,MATCH($D11,女子登録情報!$B:$B,0))="","",INDEX(女子登録情報!$M:$M,MATCH($D11,女子登録情報!$B:$B,0))))),IF(設定!$C$4="男子",IF(INDEX(男子登録情報!$M:$M,MATCH($D11,男子登録情報!$B:$B,0))="","",INDEX(男子登録情報!$M:$M,MATCH($D11,男子登録情報!$B:$B,0))),IF(設定!$C$4="女子",IF(INDEX(女子登録情報!$M:$M,MATCH($D11,女子登録情報!$B:$B,0))="","",INDEX(女子登録情報!$M:$M,MATCH($D11,女子登録情報!$B:$B,0)))))),"")</f>
        <v/>
      </c>
      <c r="K11" s="33"/>
      <c r="L11" s="40" t="str">
        <f>IF(OR($K$9="",$E11=""),"","分")</f>
        <v/>
      </c>
      <c r="M11" s="43"/>
      <c r="N11" s="40" t="str">
        <f>IF(OR($K$9="",$E11=""),"","秒")</f>
        <v/>
      </c>
      <c r="O11" s="46"/>
      <c r="P11" s="33"/>
      <c r="Q11" s="40" t="str">
        <f>IF(OR($P$9="",$E11=""),"","分")</f>
        <v/>
      </c>
      <c r="R11" s="43"/>
      <c r="S11" s="40" t="str">
        <f>IF(OR($P$9="",$E11=""),"","秒")</f>
        <v/>
      </c>
      <c r="T11" s="46"/>
      <c r="U11" s="32"/>
      <c r="V11" s="33"/>
      <c r="W11" s="40" t="str">
        <f>IF(OR(AND($U11&lt;&gt;"ﾊｰﾌﾏﾗｿﾝ",$U11&lt;&gt;"マラソン",$U11&lt;&gt;"10000mW"),$E11=""),"","時間")</f>
        <v/>
      </c>
      <c r="X11" s="43"/>
      <c r="Y11" s="40" t="str">
        <f>IF(OR($U11="",$E11=""),"","分")</f>
        <v/>
      </c>
      <c r="Z11" s="43"/>
      <c r="AA11" s="40" t="str">
        <f>IF(OR($U11="",$E11=""),"","秒")</f>
        <v/>
      </c>
      <c r="AB11" s="49"/>
    </row>
    <row r="12" spans="2:28" ht="18" customHeight="1" x14ac:dyDescent="0.4">
      <c r="B12" s="15">
        <v>2</v>
      </c>
      <c r="C12" s="34"/>
      <c r="D12" s="34"/>
      <c r="E12" s="30" t="str">
        <f>IFERROR(IF(OR(設定!$C$4="",設定!$C$4="混合"),IF($C12="","",IF($C12="男子",IF(INDEX(男子登録情報!$C:$C,MATCH($D12,男子登録情報!$B:$B,0))="","",INDEX(男子登録情報!$C:$C,MATCH($D12,男子登録情報!$B:$B,0))),IF(INDEX(女子登録情報!$C:$C,MATCH($D12,女子登録情報!$B:$B,0))="","",INDEX(女子登録情報!$C:$C,MATCH($D12,女子登録情報!$B:$B,0))))),IF(設定!$C$4="男子",IF(INDEX(男子登録情報!$C:$C,MATCH($D12,男子登録情報!$B:$B,0))="","",INDEX(男子登録情報!$C:$C,MATCH($D12,男子登録情報!$B:$B,0))),IF(設定!$C$4="女子",IF(INDEX(女子登録情報!$C:$C,MATCH($D12,女子登録情報!$B:$B,0))="","",INDEX(女子登録情報!$C:$C,MATCH($D12,女子登録情報!$B:$B,0)))))),"")</f>
        <v/>
      </c>
      <c r="F12" s="30" t="str">
        <f>IFERROR(IF(OR(設定!$C$4="",設定!$C$4="混合"),IF($C12="","",IF($C12="男子",IF(INDEX(男子登録情報!$D:$D,MATCH($D12,男子登録情報!$B:$B,0))="","",INDEX(男子登録情報!$D:$D,MATCH($D12,男子登録情報!$B:$B,0))),IF(INDEX(女子登録情報!$D:$D,MATCH($D12,女子登録情報!$B:$B,0))="","",INDEX(女子登録情報!$D:$D,MATCH($D12,女子登録情報!$B:$B,0))))),IF(設定!$C$4="男子",IF(INDEX(男子登録情報!$D:$D,MATCH($D12,男子登録情報!$B:$B,0))="","",INDEX(男子登録情報!$D:$D,MATCH($D12,男子登録情報!$B:$B,0))),IF(設定!$C$4="女子",IF(INDEX(女子登録情報!$D:$D,MATCH($D12,女子登録情報!$B:$B,0))="","",INDEX(女子登録情報!$D:$D,MATCH($D12,女子登録情報!$B:$B,0)))))),"")</f>
        <v/>
      </c>
      <c r="G12" s="30" t="str">
        <f>IFERROR(IF(OR(設定!$C$4="",設定!$C$4="混合"),IF($C12="","",IF($C12="男子",IF(INDEX(男子登録情報!$E:$E,MATCH($D12,男子登録情報!$B:$B,0))="","",INDEX(男子登録情報!$E:$E,MATCH($D12,男子登録情報!$B:$B,0))),IF(INDEX(女子登録情報!$E:$E,MATCH($D12,女子登録情報!$B:$B,0))="","",INDEX(女子登録情報!$E:$E,MATCH($D12,女子登録情報!$B:$B,0))))),IF(設定!$C$4="男子",IF(INDEX(男子登録情報!$E:$E,MATCH($D12,男子登録情報!$B:$B,0))="","",INDEX(男子登録情報!$E:$E,MATCH($D12,男子登録情報!$B:$B,0))),IF(設定!$C$4="女子",IF(INDEX(女子登録情報!$E:$E,MATCH($D12,女子登録情報!$B:$B,0))="","",INDEX(女子登録情報!$E:$E,MATCH($D12,女子登録情報!$B:$B,0)))))),"")</f>
        <v/>
      </c>
      <c r="H12" s="30" t="str">
        <f>IFERROR(IF(OR(設定!$C$4="",設定!$C$4="混合"),IF($C12="","",IF($C12="男子",IF(INDEX(男子登録情報!$A:$A,MATCH($D12,男子登録情報!$B:$B,0))="","",INDEX(男子登録情報!$A:$A,MATCH($D12,男子登録情報!$B:$B,0))),IF(INDEX(女子登録情報!$A:$A,MATCH($D12,女子登録情報!$B:$B,0))="","",INDEX(女子登録情報!$A:$A,MATCH($D12,女子登録情報!$B:$B,0))))),IF(設定!$C$4="男子",IF(INDEX(男子登録情報!$A:$A,MATCH($D12,男子登録情報!$B:$B,0))="","",INDEX(男子登録情報!$A:$A,MATCH($D12,男子登録情報!$B:$B,0))),IF(設定!$C$4="女子",IF(INDEX(女子登録情報!$A:$A,MATCH($D12,女子登録情報!$B:$B,0))="","",INDEX(女子登録情報!$A:$A,MATCH($D12,女子登録情報!$B:$B,0)))))),"")</f>
        <v/>
      </c>
      <c r="I12" s="30" t="str">
        <f>IFERROR(IF(OR(設定!$C$4="",設定!$C$4="混合"),IF($C12="","",IF($C12="男子",IF(INDEX(男子登録情報!$F:$F,MATCH($D12,男子登録情報!$B:$B,0))="","",INDEX(男子登録情報!$F:$F,MATCH($D12,男子登録情報!$B:$B,0))),IF(INDEX(女子登録情報!$F:$F,MATCH($D12,女子登録情報!$B:$B,0))="","",INDEX(女子登録情報!$F:$F,MATCH($D12,女子登録情報!$B:$B,0))))),IF(設定!$C$4="男子",IF(INDEX(男子登録情報!$F:$F,MATCH($D12,男子登録情報!$B:$B,0))="","",INDEX(男子登録情報!$F:$F,MATCH($D12,男子登録情報!$B:$B,0))),IF(設定!$C$4="女子",IF(INDEX(女子登録情報!$F:$F,MATCH($D12,女子登録情報!$B:$B,0))="","",INDEX(女子登録情報!$F:$F,MATCH($D12,女子登録情報!$B:$B,0)))))),"")</f>
        <v/>
      </c>
      <c r="J12" s="30" t="str">
        <f>IFERROR(IF(OR(設定!$C$4="",設定!$C$4="混合"),IF($C12="","",IF($C12="男子",IF(INDEX(男子登録情報!$M:$M,MATCH($D12,男子登録情報!$B:$B,0))="","",INDEX(男子登録情報!$M:$M,MATCH($D12,男子登録情報!$B:$B,0))),IF(INDEX(女子登録情報!$M:$M,MATCH($D12,女子登録情報!$B:$B,0))="","",INDEX(女子登録情報!$M:$M,MATCH($D12,女子登録情報!$B:$B,0))))),IF(設定!$C$4="男子",IF(INDEX(男子登録情報!$M:$M,MATCH($D12,男子登録情報!$B:$B,0))="","",INDEX(男子登録情報!$M:$M,MATCH($D12,男子登録情報!$B:$B,0))),IF(設定!$C$4="女子",IF(INDEX(女子登録情報!$M:$M,MATCH($D12,女子登録情報!$B:$B,0))="","",INDEX(女子登録情報!$M:$M,MATCH($D12,女子登録情報!$B:$B,0)))))),"")</f>
        <v/>
      </c>
      <c r="K12" s="35"/>
      <c r="L12" s="41" t="str">
        <f t="shared" ref="L12:L30" si="0">IF(OR($K$9="",$E12=""),"","分")</f>
        <v/>
      </c>
      <c r="M12" s="44"/>
      <c r="N12" s="41" t="str">
        <f t="shared" ref="N12:N30" si="1">IF(OR($K$9="",$E12=""),"","秒")</f>
        <v/>
      </c>
      <c r="O12" s="47"/>
      <c r="P12" s="35"/>
      <c r="Q12" s="41" t="str">
        <f t="shared" ref="Q12:Q30" si="2">IF(OR($P$9="",$E12=""),"","分")</f>
        <v/>
      </c>
      <c r="R12" s="44"/>
      <c r="S12" s="41" t="str">
        <f t="shared" ref="S12:S30" si="3">IF(OR($P$9="",$E12=""),"","秒")</f>
        <v/>
      </c>
      <c r="T12" s="47"/>
      <c r="U12" s="34"/>
      <c r="V12" s="35"/>
      <c r="W12" s="41" t="str">
        <f t="shared" ref="W12:W30" si="4">IF(OR(AND($U12&lt;&gt;"ﾊｰﾌﾏﾗｿﾝ",$U12&lt;&gt;"マラソン",$U12&lt;&gt;"10000mW"),$E12=""),"","時間")</f>
        <v/>
      </c>
      <c r="X12" s="44"/>
      <c r="Y12" s="41" t="str">
        <f t="shared" ref="Y12:Y30" si="5">IF(OR($U12="",$E12=""),"","分")</f>
        <v/>
      </c>
      <c r="Z12" s="44"/>
      <c r="AA12" s="41" t="str">
        <f t="shared" ref="AA12:AA30" si="6">IF(OR($U12="",$E12=""),"","秒")</f>
        <v/>
      </c>
      <c r="AB12" s="50"/>
    </row>
    <row r="13" spans="2:28" ht="18" customHeight="1" x14ac:dyDescent="0.4">
      <c r="B13" s="15">
        <v>3</v>
      </c>
      <c r="C13" s="34"/>
      <c r="D13" s="34"/>
      <c r="E13" s="30" t="str">
        <f>IFERROR(IF(OR(設定!$C$4="",設定!$C$4="混合"),IF($C13="","",IF($C13="男子",IF(INDEX(男子登録情報!$C:$C,MATCH($D13,男子登録情報!$B:$B,0))="","",INDEX(男子登録情報!$C:$C,MATCH($D13,男子登録情報!$B:$B,0))),IF(INDEX(女子登録情報!$C:$C,MATCH($D13,女子登録情報!$B:$B,0))="","",INDEX(女子登録情報!$C:$C,MATCH($D13,女子登録情報!$B:$B,0))))),IF(設定!$C$4="男子",IF(INDEX(男子登録情報!$C:$C,MATCH($D13,男子登録情報!$B:$B,0))="","",INDEX(男子登録情報!$C:$C,MATCH($D13,男子登録情報!$B:$B,0))),IF(設定!$C$4="女子",IF(INDEX(女子登録情報!$C:$C,MATCH($D13,女子登録情報!$B:$B,0))="","",INDEX(女子登録情報!$C:$C,MATCH($D13,女子登録情報!$B:$B,0)))))),"")</f>
        <v/>
      </c>
      <c r="F13" s="30" t="str">
        <f>IFERROR(IF(OR(設定!$C$4="",設定!$C$4="混合"),IF($C13="","",IF($C13="男子",IF(INDEX(男子登録情報!$D:$D,MATCH($D13,男子登録情報!$B:$B,0))="","",INDEX(男子登録情報!$D:$D,MATCH($D13,男子登録情報!$B:$B,0))),IF(INDEX(女子登録情報!$D:$D,MATCH($D13,女子登録情報!$B:$B,0))="","",INDEX(女子登録情報!$D:$D,MATCH($D13,女子登録情報!$B:$B,0))))),IF(設定!$C$4="男子",IF(INDEX(男子登録情報!$D:$D,MATCH($D13,男子登録情報!$B:$B,0))="","",INDEX(男子登録情報!$D:$D,MATCH($D13,男子登録情報!$B:$B,0))),IF(設定!$C$4="女子",IF(INDEX(女子登録情報!$D:$D,MATCH($D13,女子登録情報!$B:$B,0))="","",INDEX(女子登録情報!$D:$D,MATCH($D13,女子登録情報!$B:$B,0)))))),"")</f>
        <v/>
      </c>
      <c r="G13" s="30" t="str">
        <f>IFERROR(IF(OR(設定!$C$4="",設定!$C$4="混合"),IF($C13="","",IF($C13="男子",IF(INDEX(男子登録情報!$E:$E,MATCH($D13,男子登録情報!$B:$B,0))="","",INDEX(男子登録情報!$E:$E,MATCH($D13,男子登録情報!$B:$B,0))),IF(INDEX(女子登録情報!$E:$E,MATCH($D13,女子登録情報!$B:$B,0))="","",INDEX(女子登録情報!$E:$E,MATCH($D13,女子登録情報!$B:$B,0))))),IF(設定!$C$4="男子",IF(INDEX(男子登録情報!$E:$E,MATCH($D13,男子登録情報!$B:$B,0))="","",INDEX(男子登録情報!$E:$E,MATCH($D13,男子登録情報!$B:$B,0))),IF(設定!$C$4="女子",IF(INDEX(女子登録情報!$E:$E,MATCH($D13,女子登録情報!$B:$B,0))="","",INDEX(女子登録情報!$E:$E,MATCH($D13,女子登録情報!$B:$B,0)))))),"")</f>
        <v/>
      </c>
      <c r="H13" s="30" t="str">
        <f>IFERROR(IF(OR(設定!$C$4="",設定!$C$4="混合"),IF($C13="","",IF($C13="男子",IF(INDEX(男子登録情報!$A:$A,MATCH($D13,男子登録情報!$B:$B,0))="","",INDEX(男子登録情報!$A:$A,MATCH($D13,男子登録情報!$B:$B,0))),IF(INDEX(女子登録情報!$A:$A,MATCH($D13,女子登録情報!$B:$B,0))="","",INDEX(女子登録情報!$A:$A,MATCH($D13,女子登録情報!$B:$B,0))))),IF(設定!$C$4="男子",IF(INDEX(男子登録情報!$A:$A,MATCH($D13,男子登録情報!$B:$B,0))="","",INDEX(男子登録情報!$A:$A,MATCH($D13,男子登録情報!$B:$B,0))),IF(設定!$C$4="女子",IF(INDEX(女子登録情報!$A:$A,MATCH($D13,女子登録情報!$B:$B,0))="","",INDEX(女子登録情報!$A:$A,MATCH($D13,女子登録情報!$B:$B,0)))))),"")</f>
        <v/>
      </c>
      <c r="I13" s="30" t="str">
        <f>IFERROR(IF(OR(設定!$C$4="",設定!$C$4="混合"),IF($C13="","",IF($C13="男子",IF(INDEX(男子登録情報!$F:$F,MATCH($D13,男子登録情報!$B:$B,0))="","",INDEX(男子登録情報!$F:$F,MATCH($D13,男子登録情報!$B:$B,0))),IF(INDEX(女子登録情報!$F:$F,MATCH($D13,女子登録情報!$B:$B,0))="","",INDEX(女子登録情報!$F:$F,MATCH($D13,女子登録情報!$B:$B,0))))),IF(設定!$C$4="男子",IF(INDEX(男子登録情報!$F:$F,MATCH($D13,男子登録情報!$B:$B,0))="","",INDEX(男子登録情報!$F:$F,MATCH($D13,男子登録情報!$B:$B,0))),IF(設定!$C$4="女子",IF(INDEX(女子登録情報!$F:$F,MATCH($D13,女子登録情報!$B:$B,0))="","",INDEX(女子登録情報!$F:$F,MATCH($D13,女子登録情報!$B:$B,0)))))),"")</f>
        <v/>
      </c>
      <c r="J13" s="30" t="str">
        <f>IFERROR(IF(OR(設定!$C$4="",設定!$C$4="混合"),IF($C13="","",IF($C13="男子",IF(INDEX(男子登録情報!$M:$M,MATCH($D13,男子登録情報!$B:$B,0))="","",INDEX(男子登録情報!$M:$M,MATCH($D13,男子登録情報!$B:$B,0))),IF(INDEX(女子登録情報!$M:$M,MATCH($D13,女子登録情報!$B:$B,0))="","",INDEX(女子登録情報!$M:$M,MATCH($D13,女子登録情報!$B:$B,0))))),IF(設定!$C$4="男子",IF(INDEX(男子登録情報!$M:$M,MATCH($D13,男子登録情報!$B:$B,0))="","",INDEX(男子登録情報!$M:$M,MATCH($D13,男子登録情報!$B:$B,0))),IF(設定!$C$4="女子",IF(INDEX(女子登録情報!$M:$M,MATCH($D13,女子登録情報!$B:$B,0))="","",INDEX(女子登録情報!$M:$M,MATCH($D13,女子登録情報!$B:$B,0)))))),"")</f>
        <v/>
      </c>
      <c r="K13" s="35"/>
      <c r="L13" s="41" t="str">
        <f t="shared" si="0"/>
        <v/>
      </c>
      <c r="M13" s="44"/>
      <c r="N13" s="41" t="str">
        <f t="shared" si="1"/>
        <v/>
      </c>
      <c r="O13" s="47"/>
      <c r="P13" s="35"/>
      <c r="Q13" s="41" t="str">
        <f t="shared" si="2"/>
        <v/>
      </c>
      <c r="R13" s="44"/>
      <c r="S13" s="41" t="str">
        <f t="shared" si="3"/>
        <v/>
      </c>
      <c r="T13" s="47"/>
      <c r="U13" s="34"/>
      <c r="V13" s="35"/>
      <c r="W13" s="41" t="str">
        <f t="shared" si="4"/>
        <v/>
      </c>
      <c r="X13" s="44"/>
      <c r="Y13" s="41" t="str">
        <f t="shared" si="5"/>
        <v/>
      </c>
      <c r="Z13" s="44"/>
      <c r="AA13" s="41" t="str">
        <f t="shared" si="6"/>
        <v/>
      </c>
      <c r="AB13" s="50"/>
    </row>
    <row r="14" spans="2:28" ht="18" customHeight="1" x14ac:dyDescent="0.4">
      <c r="B14" s="15">
        <v>4</v>
      </c>
      <c r="C14" s="34"/>
      <c r="D14" s="34"/>
      <c r="E14" s="30" t="str">
        <f>IFERROR(IF(OR(設定!$C$4="",設定!$C$4="混合"),IF($C14="","",IF($C14="男子",IF(INDEX(男子登録情報!$C:$C,MATCH($D14,男子登録情報!$B:$B,0))="","",INDEX(男子登録情報!$C:$C,MATCH($D14,男子登録情報!$B:$B,0))),IF(INDEX(女子登録情報!$C:$C,MATCH($D14,女子登録情報!$B:$B,0))="","",INDEX(女子登録情報!$C:$C,MATCH($D14,女子登録情報!$B:$B,0))))),IF(設定!$C$4="男子",IF(INDEX(男子登録情報!$C:$C,MATCH($D14,男子登録情報!$B:$B,0))="","",INDEX(男子登録情報!$C:$C,MATCH($D14,男子登録情報!$B:$B,0))),IF(設定!$C$4="女子",IF(INDEX(女子登録情報!$C:$C,MATCH($D14,女子登録情報!$B:$B,0))="","",INDEX(女子登録情報!$C:$C,MATCH($D14,女子登録情報!$B:$B,0)))))),"")</f>
        <v/>
      </c>
      <c r="F14" s="30" t="str">
        <f>IFERROR(IF(OR(設定!$C$4="",設定!$C$4="混合"),IF($C14="","",IF($C14="男子",IF(INDEX(男子登録情報!$D:$D,MATCH($D14,男子登録情報!$B:$B,0))="","",INDEX(男子登録情報!$D:$D,MATCH($D14,男子登録情報!$B:$B,0))),IF(INDEX(女子登録情報!$D:$D,MATCH($D14,女子登録情報!$B:$B,0))="","",INDEX(女子登録情報!$D:$D,MATCH($D14,女子登録情報!$B:$B,0))))),IF(設定!$C$4="男子",IF(INDEX(男子登録情報!$D:$D,MATCH($D14,男子登録情報!$B:$B,0))="","",INDEX(男子登録情報!$D:$D,MATCH($D14,男子登録情報!$B:$B,0))),IF(設定!$C$4="女子",IF(INDEX(女子登録情報!$D:$D,MATCH($D14,女子登録情報!$B:$B,0))="","",INDEX(女子登録情報!$D:$D,MATCH($D14,女子登録情報!$B:$B,0)))))),"")</f>
        <v/>
      </c>
      <c r="G14" s="30" t="str">
        <f>IFERROR(IF(OR(設定!$C$4="",設定!$C$4="混合"),IF($C14="","",IF($C14="男子",IF(INDEX(男子登録情報!$E:$E,MATCH($D14,男子登録情報!$B:$B,0))="","",INDEX(男子登録情報!$E:$E,MATCH($D14,男子登録情報!$B:$B,0))),IF(INDEX(女子登録情報!$E:$E,MATCH($D14,女子登録情報!$B:$B,0))="","",INDEX(女子登録情報!$E:$E,MATCH($D14,女子登録情報!$B:$B,0))))),IF(設定!$C$4="男子",IF(INDEX(男子登録情報!$E:$E,MATCH($D14,男子登録情報!$B:$B,0))="","",INDEX(男子登録情報!$E:$E,MATCH($D14,男子登録情報!$B:$B,0))),IF(設定!$C$4="女子",IF(INDEX(女子登録情報!$E:$E,MATCH($D14,女子登録情報!$B:$B,0))="","",INDEX(女子登録情報!$E:$E,MATCH($D14,女子登録情報!$B:$B,0)))))),"")</f>
        <v/>
      </c>
      <c r="H14" s="30" t="str">
        <f>IFERROR(IF(OR(設定!$C$4="",設定!$C$4="混合"),IF($C14="","",IF($C14="男子",IF(INDEX(男子登録情報!$A:$A,MATCH($D14,男子登録情報!$B:$B,0))="","",INDEX(男子登録情報!$A:$A,MATCH($D14,男子登録情報!$B:$B,0))),IF(INDEX(女子登録情報!$A:$A,MATCH($D14,女子登録情報!$B:$B,0))="","",INDEX(女子登録情報!$A:$A,MATCH($D14,女子登録情報!$B:$B,0))))),IF(設定!$C$4="男子",IF(INDEX(男子登録情報!$A:$A,MATCH($D14,男子登録情報!$B:$B,0))="","",INDEX(男子登録情報!$A:$A,MATCH($D14,男子登録情報!$B:$B,0))),IF(設定!$C$4="女子",IF(INDEX(女子登録情報!$A:$A,MATCH($D14,女子登録情報!$B:$B,0))="","",INDEX(女子登録情報!$A:$A,MATCH($D14,女子登録情報!$B:$B,0)))))),"")</f>
        <v/>
      </c>
      <c r="I14" s="30" t="str">
        <f>IFERROR(IF(OR(設定!$C$4="",設定!$C$4="混合"),IF($C14="","",IF($C14="男子",IF(INDEX(男子登録情報!$F:$F,MATCH($D14,男子登録情報!$B:$B,0))="","",INDEX(男子登録情報!$F:$F,MATCH($D14,男子登録情報!$B:$B,0))),IF(INDEX(女子登録情報!$F:$F,MATCH($D14,女子登録情報!$B:$B,0))="","",INDEX(女子登録情報!$F:$F,MATCH($D14,女子登録情報!$B:$B,0))))),IF(設定!$C$4="男子",IF(INDEX(男子登録情報!$F:$F,MATCH($D14,男子登録情報!$B:$B,0))="","",INDEX(男子登録情報!$F:$F,MATCH($D14,男子登録情報!$B:$B,0))),IF(設定!$C$4="女子",IF(INDEX(女子登録情報!$F:$F,MATCH($D14,女子登録情報!$B:$B,0))="","",INDEX(女子登録情報!$F:$F,MATCH($D14,女子登録情報!$B:$B,0)))))),"")</f>
        <v/>
      </c>
      <c r="J14" s="30" t="str">
        <f>IFERROR(IF(OR(設定!$C$4="",設定!$C$4="混合"),IF($C14="","",IF($C14="男子",IF(INDEX(男子登録情報!$M:$M,MATCH($D14,男子登録情報!$B:$B,0))="","",INDEX(男子登録情報!$M:$M,MATCH($D14,男子登録情報!$B:$B,0))),IF(INDEX(女子登録情報!$M:$M,MATCH($D14,女子登録情報!$B:$B,0))="","",INDEX(女子登録情報!$M:$M,MATCH($D14,女子登録情報!$B:$B,0))))),IF(設定!$C$4="男子",IF(INDEX(男子登録情報!$M:$M,MATCH($D14,男子登録情報!$B:$B,0))="","",INDEX(男子登録情報!$M:$M,MATCH($D14,男子登録情報!$B:$B,0))),IF(設定!$C$4="女子",IF(INDEX(女子登録情報!$M:$M,MATCH($D14,女子登録情報!$B:$B,0))="","",INDEX(女子登録情報!$M:$M,MATCH($D14,女子登録情報!$B:$B,0)))))),"")</f>
        <v/>
      </c>
      <c r="K14" s="35"/>
      <c r="L14" s="41" t="str">
        <f t="shared" si="0"/>
        <v/>
      </c>
      <c r="M14" s="44"/>
      <c r="N14" s="41" t="str">
        <f t="shared" si="1"/>
        <v/>
      </c>
      <c r="O14" s="47"/>
      <c r="P14" s="35"/>
      <c r="Q14" s="41" t="str">
        <f t="shared" si="2"/>
        <v/>
      </c>
      <c r="R14" s="44"/>
      <c r="S14" s="41" t="str">
        <f t="shared" si="3"/>
        <v/>
      </c>
      <c r="T14" s="47"/>
      <c r="U14" s="34"/>
      <c r="V14" s="35"/>
      <c r="W14" s="41" t="str">
        <f t="shared" si="4"/>
        <v/>
      </c>
      <c r="X14" s="44"/>
      <c r="Y14" s="41" t="str">
        <f t="shared" si="5"/>
        <v/>
      </c>
      <c r="Z14" s="44"/>
      <c r="AA14" s="41" t="str">
        <f t="shared" si="6"/>
        <v/>
      </c>
      <c r="AB14" s="50"/>
    </row>
    <row r="15" spans="2:28" ht="18" customHeight="1" thickBot="1" x14ac:dyDescent="0.45">
      <c r="B15" s="16">
        <v>5</v>
      </c>
      <c r="C15" s="36"/>
      <c r="D15" s="36"/>
      <c r="E15" s="31" t="str">
        <f>IFERROR(IF(OR(設定!$C$4="",設定!$C$4="混合"),IF($C15="","",IF($C15="男子",IF(INDEX(男子登録情報!$C:$C,MATCH($D15,男子登録情報!$B:$B,0))="","",INDEX(男子登録情報!$C:$C,MATCH($D15,男子登録情報!$B:$B,0))),IF(INDEX(女子登録情報!$C:$C,MATCH($D15,女子登録情報!$B:$B,0))="","",INDEX(女子登録情報!$C:$C,MATCH($D15,女子登録情報!$B:$B,0))))),IF(設定!$C$4="男子",IF(INDEX(男子登録情報!$C:$C,MATCH($D15,男子登録情報!$B:$B,0))="","",INDEX(男子登録情報!$C:$C,MATCH($D15,男子登録情報!$B:$B,0))),IF(設定!$C$4="女子",IF(INDEX(女子登録情報!$C:$C,MATCH($D15,女子登録情報!$B:$B,0))="","",INDEX(女子登録情報!$C:$C,MATCH($D15,女子登録情報!$B:$B,0)))))),"")</f>
        <v/>
      </c>
      <c r="F15" s="31" t="str">
        <f>IFERROR(IF(OR(設定!$C$4="",設定!$C$4="混合"),IF($C15="","",IF($C15="男子",IF(INDEX(男子登録情報!$D:$D,MATCH($D15,男子登録情報!$B:$B,0))="","",INDEX(男子登録情報!$D:$D,MATCH($D15,男子登録情報!$B:$B,0))),IF(INDEX(女子登録情報!$D:$D,MATCH($D15,女子登録情報!$B:$B,0))="","",INDEX(女子登録情報!$D:$D,MATCH($D15,女子登録情報!$B:$B,0))))),IF(設定!$C$4="男子",IF(INDEX(男子登録情報!$D:$D,MATCH($D15,男子登録情報!$B:$B,0))="","",INDEX(男子登録情報!$D:$D,MATCH($D15,男子登録情報!$B:$B,0))),IF(設定!$C$4="女子",IF(INDEX(女子登録情報!$D:$D,MATCH($D15,女子登録情報!$B:$B,0))="","",INDEX(女子登録情報!$D:$D,MATCH($D15,女子登録情報!$B:$B,0)))))),"")</f>
        <v/>
      </c>
      <c r="G15" s="31" t="str">
        <f>IFERROR(IF(OR(設定!$C$4="",設定!$C$4="混合"),IF($C15="","",IF($C15="男子",IF(INDEX(男子登録情報!$E:$E,MATCH($D15,男子登録情報!$B:$B,0))="","",INDEX(男子登録情報!$E:$E,MATCH($D15,男子登録情報!$B:$B,0))),IF(INDEX(女子登録情報!$E:$E,MATCH($D15,女子登録情報!$B:$B,0))="","",INDEX(女子登録情報!$E:$E,MATCH($D15,女子登録情報!$B:$B,0))))),IF(設定!$C$4="男子",IF(INDEX(男子登録情報!$E:$E,MATCH($D15,男子登録情報!$B:$B,0))="","",INDEX(男子登録情報!$E:$E,MATCH($D15,男子登録情報!$B:$B,0))),IF(設定!$C$4="女子",IF(INDEX(女子登録情報!$E:$E,MATCH($D15,女子登録情報!$B:$B,0))="","",INDEX(女子登録情報!$E:$E,MATCH($D15,女子登録情報!$B:$B,0)))))),"")</f>
        <v/>
      </c>
      <c r="H15" s="31" t="str">
        <f>IFERROR(IF(OR(設定!$C$4="",設定!$C$4="混合"),IF($C15="","",IF($C15="男子",IF(INDEX(男子登録情報!$A:$A,MATCH($D15,男子登録情報!$B:$B,0))="","",INDEX(男子登録情報!$A:$A,MATCH($D15,男子登録情報!$B:$B,0))),IF(INDEX(女子登録情報!$A:$A,MATCH($D15,女子登録情報!$B:$B,0))="","",INDEX(女子登録情報!$A:$A,MATCH($D15,女子登録情報!$B:$B,0))))),IF(設定!$C$4="男子",IF(INDEX(男子登録情報!$A:$A,MATCH($D15,男子登録情報!$B:$B,0))="","",INDEX(男子登録情報!$A:$A,MATCH($D15,男子登録情報!$B:$B,0))),IF(設定!$C$4="女子",IF(INDEX(女子登録情報!$A:$A,MATCH($D15,女子登録情報!$B:$B,0))="","",INDEX(女子登録情報!$A:$A,MATCH($D15,女子登録情報!$B:$B,0)))))),"")</f>
        <v/>
      </c>
      <c r="I15" s="31" t="str">
        <f>IFERROR(IF(OR(設定!$C$4="",設定!$C$4="混合"),IF($C15="","",IF($C15="男子",IF(INDEX(男子登録情報!$F:$F,MATCH($D15,男子登録情報!$B:$B,0))="","",INDEX(男子登録情報!$F:$F,MATCH($D15,男子登録情報!$B:$B,0))),IF(INDEX(女子登録情報!$F:$F,MATCH($D15,女子登録情報!$B:$B,0))="","",INDEX(女子登録情報!$F:$F,MATCH($D15,女子登録情報!$B:$B,0))))),IF(設定!$C$4="男子",IF(INDEX(男子登録情報!$F:$F,MATCH($D15,男子登録情報!$B:$B,0))="","",INDEX(男子登録情報!$F:$F,MATCH($D15,男子登録情報!$B:$B,0))),IF(設定!$C$4="女子",IF(INDEX(女子登録情報!$F:$F,MATCH($D15,女子登録情報!$B:$B,0))="","",INDEX(女子登録情報!$F:$F,MATCH($D15,女子登録情報!$B:$B,0)))))),"")</f>
        <v/>
      </c>
      <c r="J15" s="31" t="str">
        <f>IFERROR(IF(OR(設定!$C$4="",設定!$C$4="混合"),IF($C15="","",IF($C15="男子",IF(INDEX(男子登録情報!$M:$M,MATCH($D15,男子登録情報!$B:$B,0))="","",INDEX(男子登録情報!$M:$M,MATCH($D15,男子登録情報!$B:$B,0))),IF(INDEX(女子登録情報!$M:$M,MATCH($D15,女子登録情報!$B:$B,0))="","",INDEX(女子登録情報!$M:$M,MATCH($D15,女子登録情報!$B:$B,0))))),IF(設定!$C$4="男子",IF(INDEX(男子登録情報!$M:$M,MATCH($D15,男子登録情報!$B:$B,0))="","",INDEX(男子登録情報!$M:$M,MATCH($D15,男子登録情報!$B:$B,0))),IF(設定!$C$4="女子",IF(INDEX(女子登録情報!$M:$M,MATCH($D15,女子登録情報!$B:$B,0))="","",INDEX(女子登録情報!$M:$M,MATCH($D15,女子登録情報!$B:$B,0)))))),"")</f>
        <v/>
      </c>
      <c r="K15" s="37"/>
      <c r="L15" s="42" t="str">
        <f t="shared" si="0"/>
        <v/>
      </c>
      <c r="M15" s="45"/>
      <c r="N15" s="42" t="str">
        <f t="shared" si="1"/>
        <v/>
      </c>
      <c r="O15" s="48"/>
      <c r="P15" s="37"/>
      <c r="Q15" s="42" t="str">
        <f t="shared" si="2"/>
        <v/>
      </c>
      <c r="R15" s="45"/>
      <c r="S15" s="42" t="str">
        <f t="shared" si="3"/>
        <v/>
      </c>
      <c r="T15" s="48"/>
      <c r="U15" s="36"/>
      <c r="V15" s="37"/>
      <c r="W15" s="42" t="str">
        <f t="shared" si="4"/>
        <v/>
      </c>
      <c r="X15" s="45"/>
      <c r="Y15" s="42" t="str">
        <f t="shared" si="5"/>
        <v/>
      </c>
      <c r="Z15" s="45"/>
      <c r="AA15" s="42" t="str">
        <f t="shared" si="6"/>
        <v/>
      </c>
      <c r="AB15" s="51"/>
    </row>
    <row r="16" spans="2:28" ht="18" customHeight="1" x14ac:dyDescent="0.4">
      <c r="B16" s="52">
        <v>6</v>
      </c>
      <c r="C16" s="60"/>
      <c r="D16" s="60"/>
      <c r="E16" s="53" t="str">
        <f>IFERROR(IF(OR(設定!$C$4="",設定!$C$4="混合"),IF($C16="","",IF($C16="男子",IF(INDEX(男子登録情報!$C:$C,MATCH($D16,男子登録情報!$B:$B,0))="","",INDEX(男子登録情報!$C:$C,MATCH($D16,男子登録情報!$B:$B,0))),IF(INDEX(女子登録情報!$C:$C,MATCH($D16,女子登録情報!$B:$B,0))="","",INDEX(女子登録情報!$C:$C,MATCH($D16,女子登録情報!$B:$B,0))))),IF(設定!$C$4="男子",IF(INDEX(男子登録情報!$C:$C,MATCH($D16,男子登録情報!$B:$B,0))="","",INDEX(男子登録情報!$C:$C,MATCH($D16,男子登録情報!$B:$B,0))),IF(設定!$C$4="女子",IF(INDEX(女子登録情報!$C:$C,MATCH($D16,女子登録情報!$B:$B,0))="","",INDEX(女子登録情報!$C:$C,MATCH($D16,女子登録情報!$B:$B,0)))))),"")</f>
        <v/>
      </c>
      <c r="F16" s="53" t="str">
        <f>IFERROR(IF(OR(設定!$C$4="",設定!$C$4="混合"),IF($C16="","",IF($C16="男子",IF(INDEX(男子登録情報!$D:$D,MATCH($D16,男子登録情報!$B:$B,0))="","",INDEX(男子登録情報!$D:$D,MATCH($D16,男子登録情報!$B:$B,0))),IF(INDEX(女子登録情報!$D:$D,MATCH($D16,女子登録情報!$B:$B,0))="","",INDEX(女子登録情報!$D:$D,MATCH($D16,女子登録情報!$B:$B,0))))),IF(設定!$C$4="男子",IF(INDEX(男子登録情報!$D:$D,MATCH($D16,男子登録情報!$B:$B,0))="","",INDEX(男子登録情報!$D:$D,MATCH($D16,男子登録情報!$B:$B,0))),IF(設定!$C$4="女子",IF(INDEX(女子登録情報!$D:$D,MATCH($D16,女子登録情報!$B:$B,0))="","",INDEX(女子登録情報!$D:$D,MATCH($D16,女子登録情報!$B:$B,0)))))),"")</f>
        <v/>
      </c>
      <c r="G16" s="53" t="str">
        <f>IFERROR(IF(OR(設定!$C$4="",設定!$C$4="混合"),IF($C16="","",IF($C16="男子",IF(INDEX(男子登録情報!$E:$E,MATCH($D16,男子登録情報!$B:$B,0))="","",INDEX(男子登録情報!$E:$E,MATCH($D16,男子登録情報!$B:$B,0))),IF(INDEX(女子登録情報!$E:$E,MATCH($D16,女子登録情報!$B:$B,0))="","",INDEX(女子登録情報!$E:$E,MATCH($D16,女子登録情報!$B:$B,0))))),IF(設定!$C$4="男子",IF(INDEX(男子登録情報!$E:$E,MATCH($D16,男子登録情報!$B:$B,0))="","",INDEX(男子登録情報!$E:$E,MATCH($D16,男子登録情報!$B:$B,0))),IF(設定!$C$4="女子",IF(INDEX(女子登録情報!$E:$E,MATCH($D16,女子登録情報!$B:$B,0))="","",INDEX(女子登録情報!$E:$E,MATCH($D16,女子登録情報!$B:$B,0)))))),"")</f>
        <v/>
      </c>
      <c r="H16" s="53" t="str">
        <f>IFERROR(IF(OR(設定!$C$4="",設定!$C$4="混合"),IF($C16="","",IF($C16="男子",IF(INDEX(男子登録情報!$A:$A,MATCH($D16,男子登録情報!$B:$B,0))="","",INDEX(男子登録情報!$A:$A,MATCH($D16,男子登録情報!$B:$B,0))),IF(INDEX(女子登録情報!$A:$A,MATCH($D16,女子登録情報!$B:$B,0))="","",INDEX(女子登録情報!$A:$A,MATCH($D16,女子登録情報!$B:$B,0))))),IF(設定!$C$4="男子",IF(INDEX(男子登録情報!$A:$A,MATCH($D16,男子登録情報!$B:$B,0))="","",INDEX(男子登録情報!$A:$A,MATCH($D16,男子登録情報!$B:$B,0))),IF(設定!$C$4="女子",IF(INDEX(女子登録情報!$A:$A,MATCH($D16,女子登録情報!$B:$B,0))="","",INDEX(女子登録情報!$A:$A,MATCH($D16,女子登録情報!$B:$B,0)))))),"")</f>
        <v/>
      </c>
      <c r="I16" s="53" t="str">
        <f>IFERROR(IF(OR(設定!$C$4="",設定!$C$4="混合"),IF($C16="","",IF($C16="男子",IF(INDEX(男子登録情報!$F:$F,MATCH($D16,男子登録情報!$B:$B,0))="","",INDEX(男子登録情報!$F:$F,MATCH($D16,男子登録情報!$B:$B,0))),IF(INDEX(女子登録情報!$F:$F,MATCH($D16,女子登録情報!$B:$B,0))="","",INDEX(女子登録情報!$F:$F,MATCH($D16,女子登録情報!$B:$B,0))))),IF(設定!$C$4="男子",IF(INDEX(男子登録情報!$F:$F,MATCH($D16,男子登録情報!$B:$B,0))="","",INDEX(男子登録情報!$F:$F,MATCH($D16,男子登録情報!$B:$B,0))),IF(設定!$C$4="女子",IF(INDEX(女子登録情報!$F:$F,MATCH($D16,女子登録情報!$B:$B,0))="","",INDEX(女子登録情報!$F:$F,MATCH($D16,女子登録情報!$B:$B,0)))))),"")</f>
        <v/>
      </c>
      <c r="J16" s="53" t="str">
        <f>IFERROR(IF(OR(設定!$C$4="",設定!$C$4="混合"),IF($C16="","",IF($C16="男子",IF(INDEX(男子登録情報!$M:$M,MATCH($D16,男子登録情報!$B:$B,0))="","",INDEX(男子登録情報!$M:$M,MATCH($D16,男子登録情報!$B:$B,0))),IF(INDEX(女子登録情報!$M:$M,MATCH($D16,女子登録情報!$B:$B,0))="","",INDEX(女子登録情報!$M:$M,MATCH($D16,女子登録情報!$B:$B,0))))),IF(設定!$C$4="男子",IF(INDEX(男子登録情報!$M:$M,MATCH($D16,男子登録情報!$B:$B,0))="","",INDEX(男子登録情報!$M:$M,MATCH($D16,男子登録情報!$B:$B,0))),IF(設定!$C$4="女子",IF(INDEX(女子登録情報!$M:$M,MATCH($D16,女子登録情報!$B:$B,0))="","",INDEX(女子登録情報!$M:$M,MATCH($D16,女子登録情報!$B:$B,0)))))),"")</f>
        <v/>
      </c>
      <c r="K16" s="61"/>
      <c r="L16" s="62" t="str">
        <f t="shared" si="0"/>
        <v/>
      </c>
      <c r="M16" s="63"/>
      <c r="N16" s="62" t="str">
        <f t="shared" si="1"/>
        <v/>
      </c>
      <c r="O16" s="64"/>
      <c r="P16" s="61"/>
      <c r="Q16" s="62" t="str">
        <f t="shared" si="2"/>
        <v/>
      </c>
      <c r="R16" s="63"/>
      <c r="S16" s="62" t="str">
        <f t="shared" si="3"/>
        <v/>
      </c>
      <c r="T16" s="64"/>
      <c r="U16" s="60"/>
      <c r="V16" s="61"/>
      <c r="W16" s="62" t="str">
        <f t="shared" si="4"/>
        <v/>
      </c>
      <c r="X16" s="63"/>
      <c r="Y16" s="62" t="str">
        <f t="shared" si="5"/>
        <v/>
      </c>
      <c r="Z16" s="63"/>
      <c r="AA16" s="62" t="str">
        <f t="shared" si="6"/>
        <v/>
      </c>
      <c r="AB16" s="65"/>
    </row>
    <row r="17" spans="2:28" ht="18" customHeight="1" x14ac:dyDescent="0.4">
      <c r="B17" s="15">
        <v>7</v>
      </c>
      <c r="C17" s="34"/>
      <c r="D17" s="34"/>
      <c r="E17" s="30" t="str">
        <f>IFERROR(IF(OR(設定!$C$4="",設定!$C$4="混合"),IF($C17="","",IF($C17="男子",IF(INDEX(男子登録情報!$C:$C,MATCH($D17,男子登録情報!$B:$B,0))="","",INDEX(男子登録情報!$C:$C,MATCH($D17,男子登録情報!$B:$B,0))),IF(INDEX(女子登録情報!$C:$C,MATCH($D17,女子登録情報!$B:$B,0))="","",INDEX(女子登録情報!$C:$C,MATCH($D17,女子登録情報!$B:$B,0))))),IF(設定!$C$4="男子",IF(INDEX(男子登録情報!$C:$C,MATCH($D17,男子登録情報!$B:$B,0))="","",INDEX(男子登録情報!$C:$C,MATCH($D17,男子登録情報!$B:$B,0))),IF(設定!$C$4="女子",IF(INDEX(女子登録情報!$C:$C,MATCH($D17,女子登録情報!$B:$B,0))="","",INDEX(女子登録情報!$C:$C,MATCH($D17,女子登録情報!$B:$B,0)))))),"")</f>
        <v/>
      </c>
      <c r="F17" s="30" t="str">
        <f>IFERROR(IF(OR(設定!$C$4="",設定!$C$4="混合"),IF($C17="","",IF($C17="男子",IF(INDEX(男子登録情報!$D:$D,MATCH($D17,男子登録情報!$B:$B,0))="","",INDEX(男子登録情報!$D:$D,MATCH($D17,男子登録情報!$B:$B,0))),IF(INDEX(女子登録情報!$D:$D,MATCH($D17,女子登録情報!$B:$B,0))="","",INDEX(女子登録情報!$D:$D,MATCH($D17,女子登録情報!$B:$B,0))))),IF(設定!$C$4="男子",IF(INDEX(男子登録情報!$D:$D,MATCH($D17,男子登録情報!$B:$B,0))="","",INDEX(男子登録情報!$D:$D,MATCH($D17,男子登録情報!$B:$B,0))),IF(設定!$C$4="女子",IF(INDEX(女子登録情報!$D:$D,MATCH($D17,女子登録情報!$B:$B,0))="","",INDEX(女子登録情報!$D:$D,MATCH($D17,女子登録情報!$B:$B,0)))))),"")</f>
        <v/>
      </c>
      <c r="G17" s="30" t="str">
        <f>IFERROR(IF(OR(設定!$C$4="",設定!$C$4="混合"),IF($C17="","",IF($C17="男子",IF(INDEX(男子登録情報!$E:$E,MATCH($D17,男子登録情報!$B:$B,0))="","",INDEX(男子登録情報!$E:$E,MATCH($D17,男子登録情報!$B:$B,0))),IF(INDEX(女子登録情報!$E:$E,MATCH($D17,女子登録情報!$B:$B,0))="","",INDEX(女子登録情報!$E:$E,MATCH($D17,女子登録情報!$B:$B,0))))),IF(設定!$C$4="男子",IF(INDEX(男子登録情報!$E:$E,MATCH($D17,男子登録情報!$B:$B,0))="","",INDEX(男子登録情報!$E:$E,MATCH($D17,男子登録情報!$B:$B,0))),IF(設定!$C$4="女子",IF(INDEX(女子登録情報!$E:$E,MATCH($D17,女子登録情報!$B:$B,0))="","",INDEX(女子登録情報!$E:$E,MATCH($D17,女子登録情報!$B:$B,0)))))),"")</f>
        <v/>
      </c>
      <c r="H17" s="30" t="str">
        <f>IFERROR(IF(OR(設定!$C$4="",設定!$C$4="混合"),IF($C17="","",IF($C17="男子",IF(INDEX(男子登録情報!$A:$A,MATCH($D17,男子登録情報!$B:$B,0))="","",INDEX(男子登録情報!$A:$A,MATCH($D17,男子登録情報!$B:$B,0))),IF(INDEX(女子登録情報!$A:$A,MATCH($D17,女子登録情報!$B:$B,0))="","",INDEX(女子登録情報!$A:$A,MATCH($D17,女子登録情報!$B:$B,0))))),IF(設定!$C$4="男子",IF(INDEX(男子登録情報!$A:$A,MATCH($D17,男子登録情報!$B:$B,0))="","",INDEX(男子登録情報!$A:$A,MATCH($D17,男子登録情報!$B:$B,0))),IF(設定!$C$4="女子",IF(INDEX(女子登録情報!$A:$A,MATCH($D17,女子登録情報!$B:$B,0))="","",INDEX(女子登録情報!$A:$A,MATCH($D17,女子登録情報!$B:$B,0)))))),"")</f>
        <v/>
      </c>
      <c r="I17" s="30" t="str">
        <f>IFERROR(IF(OR(設定!$C$4="",設定!$C$4="混合"),IF($C17="","",IF($C17="男子",IF(INDEX(男子登録情報!$F:$F,MATCH($D17,男子登録情報!$B:$B,0))="","",INDEX(男子登録情報!$F:$F,MATCH($D17,男子登録情報!$B:$B,0))),IF(INDEX(女子登録情報!$F:$F,MATCH($D17,女子登録情報!$B:$B,0))="","",INDEX(女子登録情報!$F:$F,MATCH($D17,女子登録情報!$B:$B,0))))),IF(設定!$C$4="男子",IF(INDEX(男子登録情報!$F:$F,MATCH($D17,男子登録情報!$B:$B,0))="","",INDEX(男子登録情報!$F:$F,MATCH($D17,男子登録情報!$B:$B,0))),IF(設定!$C$4="女子",IF(INDEX(女子登録情報!$F:$F,MATCH($D17,女子登録情報!$B:$B,0))="","",INDEX(女子登録情報!$F:$F,MATCH($D17,女子登録情報!$B:$B,0)))))),"")</f>
        <v/>
      </c>
      <c r="J17" s="30" t="str">
        <f>IFERROR(IF(OR(設定!$C$4="",設定!$C$4="混合"),IF($C17="","",IF($C17="男子",IF(INDEX(男子登録情報!$M:$M,MATCH($D17,男子登録情報!$B:$B,0))="","",INDEX(男子登録情報!$M:$M,MATCH($D17,男子登録情報!$B:$B,0))),IF(INDEX(女子登録情報!$M:$M,MATCH($D17,女子登録情報!$B:$B,0))="","",INDEX(女子登録情報!$M:$M,MATCH($D17,女子登録情報!$B:$B,0))))),IF(設定!$C$4="男子",IF(INDEX(男子登録情報!$M:$M,MATCH($D17,男子登録情報!$B:$B,0))="","",INDEX(男子登録情報!$M:$M,MATCH($D17,男子登録情報!$B:$B,0))),IF(設定!$C$4="女子",IF(INDEX(女子登録情報!$M:$M,MATCH($D17,女子登録情報!$B:$B,0))="","",INDEX(女子登録情報!$M:$M,MATCH($D17,女子登録情報!$B:$B,0)))))),"")</f>
        <v/>
      </c>
      <c r="K17" s="35"/>
      <c r="L17" s="41" t="str">
        <f t="shared" si="0"/>
        <v/>
      </c>
      <c r="M17" s="44"/>
      <c r="N17" s="41" t="str">
        <f t="shared" si="1"/>
        <v/>
      </c>
      <c r="O17" s="47"/>
      <c r="P17" s="35"/>
      <c r="Q17" s="41" t="str">
        <f t="shared" si="2"/>
        <v/>
      </c>
      <c r="R17" s="44"/>
      <c r="S17" s="41" t="str">
        <f t="shared" si="3"/>
        <v/>
      </c>
      <c r="T17" s="47"/>
      <c r="U17" s="34"/>
      <c r="V17" s="35"/>
      <c r="W17" s="41" t="str">
        <f t="shared" si="4"/>
        <v/>
      </c>
      <c r="X17" s="44"/>
      <c r="Y17" s="41" t="str">
        <f t="shared" si="5"/>
        <v/>
      </c>
      <c r="Z17" s="44"/>
      <c r="AA17" s="41" t="str">
        <f t="shared" si="6"/>
        <v/>
      </c>
      <c r="AB17" s="50"/>
    </row>
    <row r="18" spans="2:28" ht="18" customHeight="1" x14ac:dyDescent="0.4">
      <c r="B18" s="15">
        <v>8</v>
      </c>
      <c r="C18" s="34"/>
      <c r="D18" s="34"/>
      <c r="E18" s="30" t="str">
        <f>IFERROR(IF(OR(設定!$C$4="",設定!$C$4="混合"),IF($C18="","",IF($C18="男子",IF(INDEX(男子登録情報!$C:$C,MATCH($D18,男子登録情報!$B:$B,0))="","",INDEX(男子登録情報!$C:$C,MATCH($D18,男子登録情報!$B:$B,0))),IF(INDEX(女子登録情報!$C:$C,MATCH($D18,女子登録情報!$B:$B,0))="","",INDEX(女子登録情報!$C:$C,MATCH($D18,女子登録情報!$B:$B,0))))),IF(設定!$C$4="男子",IF(INDEX(男子登録情報!$C:$C,MATCH($D18,男子登録情報!$B:$B,0))="","",INDEX(男子登録情報!$C:$C,MATCH($D18,男子登録情報!$B:$B,0))),IF(設定!$C$4="女子",IF(INDEX(女子登録情報!$C:$C,MATCH($D18,女子登録情報!$B:$B,0))="","",INDEX(女子登録情報!$C:$C,MATCH($D18,女子登録情報!$B:$B,0)))))),"")</f>
        <v/>
      </c>
      <c r="F18" s="30" t="str">
        <f>IFERROR(IF(OR(設定!$C$4="",設定!$C$4="混合"),IF($C18="","",IF($C18="男子",IF(INDEX(男子登録情報!$D:$D,MATCH($D18,男子登録情報!$B:$B,0))="","",INDEX(男子登録情報!$D:$D,MATCH($D18,男子登録情報!$B:$B,0))),IF(INDEX(女子登録情報!$D:$D,MATCH($D18,女子登録情報!$B:$B,0))="","",INDEX(女子登録情報!$D:$D,MATCH($D18,女子登録情報!$B:$B,0))))),IF(設定!$C$4="男子",IF(INDEX(男子登録情報!$D:$D,MATCH($D18,男子登録情報!$B:$B,0))="","",INDEX(男子登録情報!$D:$D,MATCH($D18,男子登録情報!$B:$B,0))),IF(設定!$C$4="女子",IF(INDEX(女子登録情報!$D:$D,MATCH($D18,女子登録情報!$B:$B,0))="","",INDEX(女子登録情報!$D:$D,MATCH($D18,女子登録情報!$B:$B,0)))))),"")</f>
        <v/>
      </c>
      <c r="G18" s="30" t="str">
        <f>IFERROR(IF(OR(設定!$C$4="",設定!$C$4="混合"),IF($C18="","",IF($C18="男子",IF(INDEX(男子登録情報!$E:$E,MATCH($D18,男子登録情報!$B:$B,0))="","",INDEX(男子登録情報!$E:$E,MATCH($D18,男子登録情報!$B:$B,0))),IF(INDEX(女子登録情報!$E:$E,MATCH($D18,女子登録情報!$B:$B,0))="","",INDEX(女子登録情報!$E:$E,MATCH($D18,女子登録情報!$B:$B,0))))),IF(設定!$C$4="男子",IF(INDEX(男子登録情報!$E:$E,MATCH($D18,男子登録情報!$B:$B,0))="","",INDEX(男子登録情報!$E:$E,MATCH($D18,男子登録情報!$B:$B,0))),IF(設定!$C$4="女子",IF(INDEX(女子登録情報!$E:$E,MATCH($D18,女子登録情報!$B:$B,0))="","",INDEX(女子登録情報!$E:$E,MATCH($D18,女子登録情報!$B:$B,0)))))),"")</f>
        <v/>
      </c>
      <c r="H18" s="30" t="str">
        <f>IFERROR(IF(OR(設定!$C$4="",設定!$C$4="混合"),IF($C18="","",IF($C18="男子",IF(INDEX(男子登録情報!$A:$A,MATCH($D18,男子登録情報!$B:$B,0))="","",INDEX(男子登録情報!$A:$A,MATCH($D18,男子登録情報!$B:$B,0))),IF(INDEX(女子登録情報!$A:$A,MATCH($D18,女子登録情報!$B:$B,0))="","",INDEX(女子登録情報!$A:$A,MATCH($D18,女子登録情報!$B:$B,0))))),IF(設定!$C$4="男子",IF(INDEX(男子登録情報!$A:$A,MATCH($D18,男子登録情報!$B:$B,0))="","",INDEX(男子登録情報!$A:$A,MATCH($D18,男子登録情報!$B:$B,0))),IF(設定!$C$4="女子",IF(INDEX(女子登録情報!$A:$A,MATCH($D18,女子登録情報!$B:$B,0))="","",INDEX(女子登録情報!$A:$A,MATCH($D18,女子登録情報!$B:$B,0)))))),"")</f>
        <v/>
      </c>
      <c r="I18" s="30" t="str">
        <f>IFERROR(IF(OR(設定!$C$4="",設定!$C$4="混合"),IF($C18="","",IF($C18="男子",IF(INDEX(男子登録情報!$F:$F,MATCH($D18,男子登録情報!$B:$B,0))="","",INDEX(男子登録情報!$F:$F,MATCH($D18,男子登録情報!$B:$B,0))),IF(INDEX(女子登録情報!$F:$F,MATCH($D18,女子登録情報!$B:$B,0))="","",INDEX(女子登録情報!$F:$F,MATCH($D18,女子登録情報!$B:$B,0))))),IF(設定!$C$4="男子",IF(INDEX(男子登録情報!$F:$F,MATCH($D18,男子登録情報!$B:$B,0))="","",INDEX(男子登録情報!$F:$F,MATCH($D18,男子登録情報!$B:$B,0))),IF(設定!$C$4="女子",IF(INDEX(女子登録情報!$F:$F,MATCH($D18,女子登録情報!$B:$B,0))="","",INDEX(女子登録情報!$F:$F,MATCH($D18,女子登録情報!$B:$B,0)))))),"")</f>
        <v/>
      </c>
      <c r="J18" s="30" t="str">
        <f>IFERROR(IF(OR(設定!$C$4="",設定!$C$4="混合"),IF($C18="","",IF($C18="男子",IF(INDEX(男子登録情報!$M:$M,MATCH($D18,男子登録情報!$B:$B,0))="","",INDEX(男子登録情報!$M:$M,MATCH($D18,男子登録情報!$B:$B,0))),IF(INDEX(女子登録情報!$M:$M,MATCH($D18,女子登録情報!$B:$B,0))="","",INDEX(女子登録情報!$M:$M,MATCH($D18,女子登録情報!$B:$B,0))))),IF(設定!$C$4="男子",IF(INDEX(男子登録情報!$M:$M,MATCH($D18,男子登録情報!$B:$B,0))="","",INDEX(男子登録情報!$M:$M,MATCH($D18,男子登録情報!$B:$B,0))),IF(設定!$C$4="女子",IF(INDEX(女子登録情報!$M:$M,MATCH($D18,女子登録情報!$B:$B,0))="","",INDEX(女子登録情報!$M:$M,MATCH($D18,女子登録情報!$B:$B,0)))))),"")</f>
        <v/>
      </c>
      <c r="K18" s="35"/>
      <c r="L18" s="41" t="str">
        <f t="shared" si="0"/>
        <v/>
      </c>
      <c r="M18" s="44"/>
      <c r="N18" s="41" t="str">
        <f t="shared" si="1"/>
        <v/>
      </c>
      <c r="O18" s="47"/>
      <c r="P18" s="35"/>
      <c r="Q18" s="41" t="str">
        <f t="shared" si="2"/>
        <v/>
      </c>
      <c r="R18" s="44"/>
      <c r="S18" s="41" t="str">
        <f t="shared" si="3"/>
        <v/>
      </c>
      <c r="T18" s="47"/>
      <c r="U18" s="34"/>
      <c r="V18" s="35"/>
      <c r="W18" s="41" t="str">
        <f t="shared" si="4"/>
        <v/>
      </c>
      <c r="X18" s="44"/>
      <c r="Y18" s="41" t="str">
        <f t="shared" si="5"/>
        <v/>
      </c>
      <c r="Z18" s="44"/>
      <c r="AA18" s="41" t="str">
        <f t="shared" si="6"/>
        <v/>
      </c>
      <c r="AB18" s="50"/>
    </row>
    <row r="19" spans="2:28" ht="18" customHeight="1" x14ac:dyDescent="0.4">
      <c r="B19" s="15">
        <v>9</v>
      </c>
      <c r="C19" s="34"/>
      <c r="D19" s="34"/>
      <c r="E19" s="30" t="str">
        <f>IFERROR(IF(OR(設定!$C$4="",設定!$C$4="混合"),IF($C19="","",IF($C19="男子",IF(INDEX(男子登録情報!$C:$C,MATCH($D19,男子登録情報!$B:$B,0))="","",INDEX(男子登録情報!$C:$C,MATCH($D19,男子登録情報!$B:$B,0))),IF(INDEX(女子登録情報!$C:$C,MATCH($D19,女子登録情報!$B:$B,0))="","",INDEX(女子登録情報!$C:$C,MATCH($D19,女子登録情報!$B:$B,0))))),IF(設定!$C$4="男子",IF(INDEX(男子登録情報!$C:$C,MATCH($D19,男子登録情報!$B:$B,0))="","",INDEX(男子登録情報!$C:$C,MATCH($D19,男子登録情報!$B:$B,0))),IF(設定!$C$4="女子",IF(INDEX(女子登録情報!$C:$C,MATCH($D19,女子登録情報!$B:$B,0))="","",INDEX(女子登録情報!$C:$C,MATCH($D19,女子登録情報!$B:$B,0)))))),"")</f>
        <v/>
      </c>
      <c r="F19" s="30" t="str">
        <f>IFERROR(IF(OR(設定!$C$4="",設定!$C$4="混合"),IF($C19="","",IF($C19="男子",IF(INDEX(男子登録情報!$D:$D,MATCH($D19,男子登録情報!$B:$B,0))="","",INDEX(男子登録情報!$D:$D,MATCH($D19,男子登録情報!$B:$B,0))),IF(INDEX(女子登録情報!$D:$D,MATCH($D19,女子登録情報!$B:$B,0))="","",INDEX(女子登録情報!$D:$D,MATCH($D19,女子登録情報!$B:$B,0))))),IF(設定!$C$4="男子",IF(INDEX(男子登録情報!$D:$D,MATCH($D19,男子登録情報!$B:$B,0))="","",INDEX(男子登録情報!$D:$D,MATCH($D19,男子登録情報!$B:$B,0))),IF(設定!$C$4="女子",IF(INDEX(女子登録情報!$D:$D,MATCH($D19,女子登録情報!$B:$B,0))="","",INDEX(女子登録情報!$D:$D,MATCH($D19,女子登録情報!$B:$B,0)))))),"")</f>
        <v/>
      </c>
      <c r="G19" s="30" t="str">
        <f>IFERROR(IF(OR(設定!$C$4="",設定!$C$4="混合"),IF($C19="","",IF($C19="男子",IF(INDEX(男子登録情報!$E:$E,MATCH($D19,男子登録情報!$B:$B,0))="","",INDEX(男子登録情報!$E:$E,MATCH($D19,男子登録情報!$B:$B,0))),IF(INDEX(女子登録情報!$E:$E,MATCH($D19,女子登録情報!$B:$B,0))="","",INDEX(女子登録情報!$E:$E,MATCH($D19,女子登録情報!$B:$B,0))))),IF(設定!$C$4="男子",IF(INDEX(男子登録情報!$E:$E,MATCH($D19,男子登録情報!$B:$B,0))="","",INDEX(男子登録情報!$E:$E,MATCH($D19,男子登録情報!$B:$B,0))),IF(設定!$C$4="女子",IF(INDEX(女子登録情報!$E:$E,MATCH($D19,女子登録情報!$B:$B,0))="","",INDEX(女子登録情報!$E:$E,MATCH($D19,女子登録情報!$B:$B,0)))))),"")</f>
        <v/>
      </c>
      <c r="H19" s="30" t="str">
        <f>IFERROR(IF(OR(設定!$C$4="",設定!$C$4="混合"),IF($C19="","",IF($C19="男子",IF(INDEX(男子登録情報!$A:$A,MATCH($D19,男子登録情報!$B:$B,0))="","",INDEX(男子登録情報!$A:$A,MATCH($D19,男子登録情報!$B:$B,0))),IF(INDEX(女子登録情報!$A:$A,MATCH($D19,女子登録情報!$B:$B,0))="","",INDEX(女子登録情報!$A:$A,MATCH($D19,女子登録情報!$B:$B,0))))),IF(設定!$C$4="男子",IF(INDEX(男子登録情報!$A:$A,MATCH($D19,男子登録情報!$B:$B,0))="","",INDEX(男子登録情報!$A:$A,MATCH($D19,男子登録情報!$B:$B,0))),IF(設定!$C$4="女子",IF(INDEX(女子登録情報!$A:$A,MATCH($D19,女子登録情報!$B:$B,0))="","",INDEX(女子登録情報!$A:$A,MATCH($D19,女子登録情報!$B:$B,0)))))),"")</f>
        <v/>
      </c>
      <c r="I19" s="30" t="str">
        <f>IFERROR(IF(OR(設定!$C$4="",設定!$C$4="混合"),IF($C19="","",IF($C19="男子",IF(INDEX(男子登録情報!$F:$F,MATCH($D19,男子登録情報!$B:$B,0))="","",INDEX(男子登録情報!$F:$F,MATCH($D19,男子登録情報!$B:$B,0))),IF(INDEX(女子登録情報!$F:$F,MATCH($D19,女子登録情報!$B:$B,0))="","",INDEX(女子登録情報!$F:$F,MATCH($D19,女子登録情報!$B:$B,0))))),IF(設定!$C$4="男子",IF(INDEX(男子登録情報!$F:$F,MATCH($D19,男子登録情報!$B:$B,0))="","",INDEX(男子登録情報!$F:$F,MATCH($D19,男子登録情報!$B:$B,0))),IF(設定!$C$4="女子",IF(INDEX(女子登録情報!$F:$F,MATCH($D19,女子登録情報!$B:$B,0))="","",INDEX(女子登録情報!$F:$F,MATCH($D19,女子登録情報!$B:$B,0)))))),"")</f>
        <v/>
      </c>
      <c r="J19" s="30" t="str">
        <f>IFERROR(IF(OR(設定!$C$4="",設定!$C$4="混合"),IF($C19="","",IF($C19="男子",IF(INDEX(男子登録情報!$M:$M,MATCH($D19,男子登録情報!$B:$B,0))="","",INDEX(男子登録情報!$M:$M,MATCH($D19,男子登録情報!$B:$B,0))),IF(INDEX(女子登録情報!$M:$M,MATCH($D19,女子登録情報!$B:$B,0))="","",INDEX(女子登録情報!$M:$M,MATCH($D19,女子登録情報!$B:$B,0))))),IF(設定!$C$4="男子",IF(INDEX(男子登録情報!$M:$M,MATCH($D19,男子登録情報!$B:$B,0))="","",INDEX(男子登録情報!$M:$M,MATCH($D19,男子登録情報!$B:$B,0))),IF(設定!$C$4="女子",IF(INDEX(女子登録情報!$M:$M,MATCH($D19,女子登録情報!$B:$B,0))="","",INDEX(女子登録情報!$M:$M,MATCH($D19,女子登録情報!$B:$B,0)))))),"")</f>
        <v/>
      </c>
      <c r="K19" s="35"/>
      <c r="L19" s="41" t="str">
        <f t="shared" si="0"/>
        <v/>
      </c>
      <c r="M19" s="44"/>
      <c r="N19" s="41" t="str">
        <f t="shared" si="1"/>
        <v/>
      </c>
      <c r="O19" s="47"/>
      <c r="P19" s="35"/>
      <c r="Q19" s="41" t="str">
        <f t="shared" si="2"/>
        <v/>
      </c>
      <c r="R19" s="44"/>
      <c r="S19" s="41" t="str">
        <f t="shared" si="3"/>
        <v/>
      </c>
      <c r="T19" s="47"/>
      <c r="U19" s="34"/>
      <c r="V19" s="35"/>
      <c r="W19" s="41" t="str">
        <f t="shared" si="4"/>
        <v/>
      </c>
      <c r="X19" s="44"/>
      <c r="Y19" s="41" t="str">
        <f t="shared" si="5"/>
        <v/>
      </c>
      <c r="Z19" s="44"/>
      <c r="AA19" s="41" t="str">
        <f t="shared" si="6"/>
        <v/>
      </c>
      <c r="AB19" s="50"/>
    </row>
    <row r="20" spans="2:28" ht="18" customHeight="1" thickBot="1" x14ac:dyDescent="0.45">
      <c r="B20" s="16">
        <v>10</v>
      </c>
      <c r="C20" s="36"/>
      <c r="D20" s="36"/>
      <c r="E20" s="31" t="str">
        <f>IFERROR(IF(OR(設定!$C$4="",設定!$C$4="混合"),IF($C20="","",IF($C20="男子",IF(INDEX(男子登録情報!$C:$C,MATCH($D20,男子登録情報!$B:$B,0))="","",INDEX(男子登録情報!$C:$C,MATCH($D20,男子登録情報!$B:$B,0))),IF(INDEX(女子登録情報!$C:$C,MATCH($D20,女子登録情報!$B:$B,0))="","",INDEX(女子登録情報!$C:$C,MATCH($D20,女子登録情報!$B:$B,0))))),IF(設定!$C$4="男子",IF(INDEX(男子登録情報!$C:$C,MATCH($D20,男子登録情報!$B:$B,0))="","",INDEX(男子登録情報!$C:$C,MATCH($D20,男子登録情報!$B:$B,0))),IF(設定!$C$4="女子",IF(INDEX(女子登録情報!$C:$C,MATCH($D20,女子登録情報!$B:$B,0))="","",INDEX(女子登録情報!$C:$C,MATCH($D20,女子登録情報!$B:$B,0)))))),"")</f>
        <v/>
      </c>
      <c r="F20" s="31" t="str">
        <f>IFERROR(IF(OR(設定!$C$4="",設定!$C$4="混合"),IF($C20="","",IF($C20="男子",IF(INDEX(男子登録情報!$D:$D,MATCH($D20,男子登録情報!$B:$B,0))="","",INDEX(男子登録情報!$D:$D,MATCH($D20,男子登録情報!$B:$B,0))),IF(INDEX(女子登録情報!$D:$D,MATCH($D20,女子登録情報!$B:$B,0))="","",INDEX(女子登録情報!$D:$D,MATCH($D20,女子登録情報!$B:$B,0))))),IF(設定!$C$4="男子",IF(INDEX(男子登録情報!$D:$D,MATCH($D20,男子登録情報!$B:$B,0))="","",INDEX(男子登録情報!$D:$D,MATCH($D20,男子登録情報!$B:$B,0))),IF(設定!$C$4="女子",IF(INDEX(女子登録情報!$D:$D,MATCH($D20,女子登録情報!$B:$B,0))="","",INDEX(女子登録情報!$D:$D,MATCH($D20,女子登録情報!$B:$B,0)))))),"")</f>
        <v/>
      </c>
      <c r="G20" s="31" t="str">
        <f>IFERROR(IF(OR(設定!$C$4="",設定!$C$4="混合"),IF($C20="","",IF($C20="男子",IF(INDEX(男子登録情報!$E:$E,MATCH($D20,男子登録情報!$B:$B,0))="","",INDEX(男子登録情報!$E:$E,MATCH($D20,男子登録情報!$B:$B,0))),IF(INDEX(女子登録情報!$E:$E,MATCH($D20,女子登録情報!$B:$B,0))="","",INDEX(女子登録情報!$E:$E,MATCH($D20,女子登録情報!$B:$B,0))))),IF(設定!$C$4="男子",IF(INDEX(男子登録情報!$E:$E,MATCH($D20,男子登録情報!$B:$B,0))="","",INDEX(男子登録情報!$E:$E,MATCH($D20,男子登録情報!$B:$B,0))),IF(設定!$C$4="女子",IF(INDEX(女子登録情報!$E:$E,MATCH($D20,女子登録情報!$B:$B,0))="","",INDEX(女子登録情報!$E:$E,MATCH($D20,女子登録情報!$B:$B,0)))))),"")</f>
        <v/>
      </c>
      <c r="H20" s="31" t="str">
        <f>IFERROR(IF(OR(設定!$C$4="",設定!$C$4="混合"),IF($C20="","",IF($C20="男子",IF(INDEX(男子登録情報!$A:$A,MATCH($D20,男子登録情報!$B:$B,0))="","",INDEX(男子登録情報!$A:$A,MATCH($D20,男子登録情報!$B:$B,0))),IF(INDEX(女子登録情報!$A:$A,MATCH($D20,女子登録情報!$B:$B,0))="","",INDEX(女子登録情報!$A:$A,MATCH($D20,女子登録情報!$B:$B,0))))),IF(設定!$C$4="男子",IF(INDEX(男子登録情報!$A:$A,MATCH($D20,男子登録情報!$B:$B,0))="","",INDEX(男子登録情報!$A:$A,MATCH($D20,男子登録情報!$B:$B,0))),IF(設定!$C$4="女子",IF(INDEX(女子登録情報!$A:$A,MATCH($D20,女子登録情報!$B:$B,0))="","",INDEX(女子登録情報!$A:$A,MATCH($D20,女子登録情報!$B:$B,0)))))),"")</f>
        <v/>
      </c>
      <c r="I20" s="31" t="str">
        <f>IFERROR(IF(OR(設定!$C$4="",設定!$C$4="混合"),IF($C20="","",IF($C20="男子",IF(INDEX(男子登録情報!$F:$F,MATCH($D20,男子登録情報!$B:$B,0))="","",INDEX(男子登録情報!$F:$F,MATCH($D20,男子登録情報!$B:$B,0))),IF(INDEX(女子登録情報!$F:$F,MATCH($D20,女子登録情報!$B:$B,0))="","",INDEX(女子登録情報!$F:$F,MATCH($D20,女子登録情報!$B:$B,0))))),IF(設定!$C$4="男子",IF(INDEX(男子登録情報!$F:$F,MATCH($D20,男子登録情報!$B:$B,0))="","",INDEX(男子登録情報!$F:$F,MATCH($D20,男子登録情報!$B:$B,0))),IF(設定!$C$4="女子",IF(INDEX(女子登録情報!$F:$F,MATCH($D20,女子登録情報!$B:$B,0))="","",INDEX(女子登録情報!$F:$F,MATCH($D20,女子登録情報!$B:$B,0)))))),"")</f>
        <v/>
      </c>
      <c r="J20" s="31" t="str">
        <f>IFERROR(IF(OR(設定!$C$4="",設定!$C$4="混合"),IF($C20="","",IF($C20="男子",IF(INDEX(男子登録情報!$M:$M,MATCH($D20,男子登録情報!$B:$B,0))="","",INDEX(男子登録情報!$M:$M,MATCH($D20,男子登録情報!$B:$B,0))),IF(INDEX(女子登録情報!$M:$M,MATCH($D20,女子登録情報!$B:$B,0))="","",INDEX(女子登録情報!$M:$M,MATCH($D20,女子登録情報!$B:$B,0))))),IF(設定!$C$4="男子",IF(INDEX(男子登録情報!$M:$M,MATCH($D20,男子登録情報!$B:$B,0))="","",INDEX(男子登録情報!$M:$M,MATCH($D20,男子登録情報!$B:$B,0))),IF(設定!$C$4="女子",IF(INDEX(女子登録情報!$M:$M,MATCH($D20,女子登録情報!$B:$B,0))="","",INDEX(女子登録情報!$M:$M,MATCH($D20,女子登録情報!$B:$B,0)))))),"")</f>
        <v/>
      </c>
      <c r="K20" s="37"/>
      <c r="L20" s="42" t="str">
        <f t="shared" si="0"/>
        <v/>
      </c>
      <c r="M20" s="45"/>
      <c r="N20" s="42" t="str">
        <f t="shared" si="1"/>
        <v/>
      </c>
      <c r="O20" s="48"/>
      <c r="P20" s="37"/>
      <c r="Q20" s="42" t="str">
        <f t="shared" si="2"/>
        <v/>
      </c>
      <c r="R20" s="45"/>
      <c r="S20" s="42" t="str">
        <f t="shared" si="3"/>
        <v/>
      </c>
      <c r="T20" s="48"/>
      <c r="U20" s="36"/>
      <c r="V20" s="37"/>
      <c r="W20" s="42" t="str">
        <f t="shared" si="4"/>
        <v/>
      </c>
      <c r="X20" s="45"/>
      <c r="Y20" s="42" t="str">
        <f t="shared" si="5"/>
        <v/>
      </c>
      <c r="Z20" s="45"/>
      <c r="AA20" s="42" t="str">
        <f t="shared" si="6"/>
        <v/>
      </c>
      <c r="AB20" s="51"/>
    </row>
    <row r="21" spans="2:28" ht="18" customHeight="1" x14ac:dyDescent="0.4">
      <c r="B21" s="52">
        <v>11</v>
      </c>
      <c r="C21" s="60"/>
      <c r="D21" s="60"/>
      <c r="E21" s="53" t="str">
        <f>IFERROR(IF(OR(設定!$C$4="",設定!$C$4="混合"),IF($C21="","",IF($C21="男子",IF(INDEX(男子登録情報!$C:$C,MATCH($D21,男子登録情報!$B:$B,0))="","",INDEX(男子登録情報!$C:$C,MATCH($D21,男子登録情報!$B:$B,0))),IF(INDEX(女子登録情報!$C:$C,MATCH($D21,女子登録情報!$B:$B,0))="","",INDEX(女子登録情報!$C:$C,MATCH($D21,女子登録情報!$B:$B,0))))),IF(設定!$C$4="男子",IF(INDEX(男子登録情報!$C:$C,MATCH($D21,男子登録情報!$B:$B,0))="","",INDEX(男子登録情報!$C:$C,MATCH($D21,男子登録情報!$B:$B,0))),IF(設定!$C$4="女子",IF(INDEX(女子登録情報!$C:$C,MATCH($D21,女子登録情報!$B:$B,0))="","",INDEX(女子登録情報!$C:$C,MATCH($D21,女子登録情報!$B:$B,0)))))),"")</f>
        <v/>
      </c>
      <c r="F21" s="53" t="str">
        <f>IFERROR(IF(OR(設定!$C$4="",設定!$C$4="混合"),IF($C21="","",IF($C21="男子",IF(INDEX(男子登録情報!$D:$D,MATCH($D21,男子登録情報!$B:$B,0))="","",INDEX(男子登録情報!$D:$D,MATCH($D21,男子登録情報!$B:$B,0))),IF(INDEX(女子登録情報!$D:$D,MATCH($D21,女子登録情報!$B:$B,0))="","",INDEX(女子登録情報!$D:$D,MATCH($D21,女子登録情報!$B:$B,0))))),IF(設定!$C$4="男子",IF(INDEX(男子登録情報!$D:$D,MATCH($D21,男子登録情報!$B:$B,0))="","",INDEX(男子登録情報!$D:$D,MATCH($D21,男子登録情報!$B:$B,0))),IF(設定!$C$4="女子",IF(INDEX(女子登録情報!$D:$D,MATCH($D21,女子登録情報!$B:$B,0))="","",INDEX(女子登録情報!$D:$D,MATCH($D21,女子登録情報!$B:$B,0)))))),"")</f>
        <v/>
      </c>
      <c r="G21" s="53" t="str">
        <f>IFERROR(IF(OR(設定!$C$4="",設定!$C$4="混合"),IF($C21="","",IF($C21="男子",IF(INDEX(男子登録情報!$E:$E,MATCH($D21,男子登録情報!$B:$B,0))="","",INDEX(男子登録情報!$E:$E,MATCH($D21,男子登録情報!$B:$B,0))),IF(INDEX(女子登録情報!$E:$E,MATCH($D21,女子登録情報!$B:$B,0))="","",INDEX(女子登録情報!$E:$E,MATCH($D21,女子登録情報!$B:$B,0))))),IF(設定!$C$4="男子",IF(INDEX(男子登録情報!$E:$E,MATCH($D21,男子登録情報!$B:$B,0))="","",INDEX(男子登録情報!$E:$E,MATCH($D21,男子登録情報!$B:$B,0))),IF(設定!$C$4="女子",IF(INDEX(女子登録情報!$E:$E,MATCH($D21,女子登録情報!$B:$B,0))="","",INDEX(女子登録情報!$E:$E,MATCH($D21,女子登録情報!$B:$B,0)))))),"")</f>
        <v/>
      </c>
      <c r="H21" s="53" t="str">
        <f>IFERROR(IF(OR(設定!$C$4="",設定!$C$4="混合"),IF($C21="","",IF($C21="男子",IF(INDEX(男子登録情報!$A:$A,MATCH($D21,男子登録情報!$B:$B,0))="","",INDEX(男子登録情報!$A:$A,MATCH($D21,男子登録情報!$B:$B,0))),IF(INDEX(女子登録情報!$A:$A,MATCH($D21,女子登録情報!$B:$B,0))="","",INDEX(女子登録情報!$A:$A,MATCH($D21,女子登録情報!$B:$B,0))))),IF(設定!$C$4="男子",IF(INDEX(男子登録情報!$A:$A,MATCH($D21,男子登録情報!$B:$B,0))="","",INDEX(男子登録情報!$A:$A,MATCH($D21,男子登録情報!$B:$B,0))),IF(設定!$C$4="女子",IF(INDEX(女子登録情報!$A:$A,MATCH($D21,女子登録情報!$B:$B,0))="","",INDEX(女子登録情報!$A:$A,MATCH($D21,女子登録情報!$B:$B,0)))))),"")</f>
        <v/>
      </c>
      <c r="I21" s="53" t="str">
        <f>IFERROR(IF(OR(設定!$C$4="",設定!$C$4="混合"),IF($C21="","",IF($C21="男子",IF(INDEX(男子登録情報!$F:$F,MATCH($D21,男子登録情報!$B:$B,0))="","",INDEX(男子登録情報!$F:$F,MATCH($D21,男子登録情報!$B:$B,0))),IF(INDEX(女子登録情報!$F:$F,MATCH($D21,女子登録情報!$B:$B,0))="","",INDEX(女子登録情報!$F:$F,MATCH($D21,女子登録情報!$B:$B,0))))),IF(設定!$C$4="男子",IF(INDEX(男子登録情報!$F:$F,MATCH($D21,男子登録情報!$B:$B,0))="","",INDEX(男子登録情報!$F:$F,MATCH($D21,男子登録情報!$B:$B,0))),IF(設定!$C$4="女子",IF(INDEX(女子登録情報!$F:$F,MATCH($D21,女子登録情報!$B:$B,0))="","",INDEX(女子登録情報!$F:$F,MATCH($D21,女子登録情報!$B:$B,0)))))),"")</f>
        <v/>
      </c>
      <c r="J21" s="53" t="str">
        <f>IFERROR(IF(OR(設定!$C$4="",設定!$C$4="混合"),IF($C21="","",IF($C21="男子",IF(INDEX(男子登録情報!$M:$M,MATCH($D21,男子登録情報!$B:$B,0))="","",INDEX(男子登録情報!$M:$M,MATCH($D21,男子登録情報!$B:$B,0))),IF(INDEX(女子登録情報!$M:$M,MATCH($D21,女子登録情報!$B:$B,0))="","",INDEX(女子登録情報!$M:$M,MATCH($D21,女子登録情報!$B:$B,0))))),IF(設定!$C$4="男子",IF(INDEX(男子登録情報!$M:$M,MATCH($D21,男子登録情報!$B:$B,0))="","",INDEX(男子登録情報!$M:$M,MATCH($D21,男子登録情報!$B:$B,0))),IF(設定!$C$4="女子",IF(INDEX(女子登録情報!$M:$M,MATCH($D21,女子登録情報!$B:$B,0))="","",INDEX(女子登録情報!$M:$M,MATCH($D21,女子登録情報!$B:$B,0)))))),"")</f>
        <v/>
      </c>
      <c r="K21" s="61"/>
      <c r="L21" s="62" t="str">
        <f t="shared" si="0"/>
        <v/>
      </c>
      <c r="M21" s="63"/>
      <c r="N21" s="62" t="str">
        <f t="shared" si="1"/>
        <v/>
      </c>
      <c r="O21" s="64"/>
      <c r="P21" s="61"/>
      <c r="Q21" s="62" t="str">
        <f t="shared" si="2"/>
        <v/>
      </c>
      <c r="R21" s="63"/>
      <c r="S21" s="62" t="str">
        <f t="shared" si="3"/>
        <v/>
      </c>
      <c r="T21" s="64"/>
      <c r="U21" s="60"/>
      <c r="V21" s="61"/>
      <c r="W21" s="62" t="str">
        <f t="shared" si="4"/>
        <v/>
      </c>
      <c r="X21" s="63"/>
      <c r="Y21" s="62" t="str">
        <f t="shared" si="5"/>
        <v/>
      </c>
      <c r="Z21" s="63"/>
      <c r="AA21" s="62" t="str">
        <f t="shared" si="6"/>
        <v/>
      </c>
      <c r="AB21" s="65"/>
    </row>
    <row r="22" spans="2:28" ht="18" customHeight="1" x14ac:dyDescent="0.4">
      <c r="B22" s="15">
        <v>12</v>
      </c>
      <c r="C22" s="34"/>
      <c r="D22" s="34"/>
      <c r="E22" s="30" t="str">
        <f>IFERROR(IF(OR(設定!$C$4="",設定!$C$4="混合"),IF($C22="","",IF($C22="男子",IF(INDEX(男子登録情報!$C:$C,MATCH($D22,男子登録情報!$B:$B,0))="","",INDEX(男子登録情報!$C:$C,MATCH($D22,男子登録情報!$B:$B,0))),IF(INDEX(女子登録情報!$C:$C,MATCH($D22,女子登録情報!$B:$B,0))="","",INDEX(女子登録情報!$C:$C,MATCH($D22,女子登録情報!$B:$B,0))))),IF(設定!$C$4="男子",IF(INDEX(男子登録情報!$C:$C,MATCH($D22,男子登録情報!$B:$B,0))="","",INDEX(男子登録情報!$C:$C,MATCH($D22,男子登録情報!$B:$B,0))),IF(設定!$C$4="女子",IF(INDEX(女子登録情報!$C:$C,MATCH($D22,女子登録情報!$B:$B,0))="","",INDEX(女子登録情報!$C:$C,MATCH($D22,女子登録情報!$B:$B,0)))))),"")</f>
        <v/>
      </c>
      <c r="F22" s="30" t="str">
        <f>IFERROR(IF(OR(設定!$C$4="",設定!$C$4="混合"),IF($C22="","",IF($C22="男子",IF(INDEX(男子登録情報!$D:$D,MATCH($D22,男子登録情報!$B:$B,0))="","",INDEX(男子登録情報!$D:$D,MATCH($D22,男子登録情報!$B:$B,0))),IF(INDEX(女子登録情報!$D:$D,MATCH($D22,女子登録情報!$B:$B,0))="","",INDEX(女子登録情報!$D:$D,MATCH($D22,女子登録情報!$B:$B,0))))),IF(設定!$C$4="男子",IF(INDEX(男子登録情報!$D:$D,MATCH($D22,男子登録情報!$B:$B,0))="","",INDEX(男子登録情報!$D:$D,MATCH($D22,男子登録情報!$B:$B,0))),IF(設定!$C$4="女子",IF(INDEX(女子登録情報!$D:$D,MATCH($D22,女子登録情報!$B:$B,0))="","",INDEX(女子登録情報!$D:$D,MATCH($D22,女子登録情報!$B:$B,0)))))),"")</f>
        <v/>
      </c>
      <c r="G22" s="30" t="str">
        <f>IFERROR(IF(OR(設定!$C$4="",設定!$C$4="混合"),IF($C22="","",IF($C22="男子",IF(INDEX(男子登録情報!$E:$E,MATCH($D22,男子登録情報!$B:$B,0))="","",INDEX(男子登録情報!$E:$E,MATCH($D22,男子登録情報!$B:$B,0))),IF(INDEX(女子登録情報!$E:$E,MATCH($D22,女子登録情報!$B:$B,0))="","",INDEX(女子登録情報!$E:$E,MATCH($D22,女子登録情報!$B:$B,0))))),IF(設定!$C$4="男子",IF(INDEX(男子登録情報!$E:$E,MATCH($D22,男子登録情報!$B:$B,0))="","",INDEX(男子登録情報!$E:$E,MATCH($D22,男子登録情報!$B:$B,0))),IF(設定!$C$4="女子",IF(INDEX(女子登録情報!$E:$E,MATCH($D22,女子登録情報!$B:$B,0))="","",INDEX(女子登録情報!$E:$E,MATCH($D22,女子登録情報!$B:$B,0)))))),"")</f>
        <v/>
      </c>
      <c r="H22" s="30" t="str">
        <f>IFERROR(IF(OR(設定!$C$4="",設定!$C$4="混合"),IF($C22="","",IF($C22="男子",IF(INDEX(男子登録情報!$A:$A,MATCH($D22,男子登録情報!$B:$B,0))="","",INDEX(男子登録情報!$A:$A,MATCH($D22,男子登録情報!$B:$B,0))),IF(INDEX(女子登録情報!$A:$A,MATCH($D22,女子登録情報!$B:$B,0))="","",INDEX(女子登録情報!$A:$A,MATCH($D22,女子登録情報!$B:$B,0))))),IF(設定!$C$4="男子",IF(INDEX(男子登録情報!$A:$A,MATCH($D22,男子登録情報!$B:$B,0))="","",INDEX(男子登録情報!$A:$A,MATCH($D22,男子登録情報!$B:$B,0))),IF(設定!$C$4="女子",IF(INDEX(女子登録情報!$A:$A,MATCH($D22,女子登録情報!$B:$B,0))="","",INDEX(女子登録情報!$A:$A,MATCH($D22,女子登録情報!$B:$B,0)))))),"")</f>
        <v/>
      </c>
      <c r="I22" s="30" t="str">
        <f>IFERROR(IF(OR(設定!$C$4="",設定!$C$4="混合"),IF($C22="","",IF($C22="男子",IF(INDEX(男子登録情報!$F:$F,MATCH($D22,男子登録情報!$B:$B,0))="","",INDEX(男子登録情報!$F:$F,MATCH($D22,男子登録情報!$B:$B,0))),IF(INDEX(女子登録情報!$F:$F,MATCH($D22,女子登録情報!$B:$B,0))="","",INDEX(女子登録情報!$F:$F,MATCH($D22,女子登録情報!$B:$B,0))))),IF(設定!$C$4="男子",IF(INDEX(男子登録情報!$F:$F,MATCH($D22,男子登録情報!$B:$B,0))="","",INDEX(男子登録情報!$F:$F,MATCH($D22,男子登録情報!$B:$B,0))),IF(設定!$C$4="女子",IF(INDEX(女子登録情報!$F:$F,MATCH($D22,女子登録情報!$B:$B,0))="","",INDEX(女子登録情報!$F:$F,MATCH($D22,女子登録情報!$B:$B,0)))))),"")</f>
        <v/>
      </c>
      <c r="J22" s="30" t="str">
        <f>IFERROR(IF(OR(設定!$C$4="",設定!$C$4="混合"),IF($C22="","",IF($C22="男子",IF(INDEX(男子登録情報!$M:$M,MATCH($D22,男子登録情報!$B:$B,0))="","",INDEX(男子登録情報!$M:$M,MATCH($D22,男子登録情報!$B:$B,0))),IF(INDEX(女子登録情報!$M:$M,MATCH($D22,女子登録情報!$B:$B,0))="","",INDEX(女子登録情報!$M:$M,MATCH($D22,女子登録情報!$B:$B,0))))),IF(設定!$C$4="男子",IF(INDEX(男子登録情報!$M:$M,MATCH($D22,男子登録情報!$B:$B,0))="","",INDEX(男子登録情報!$M:$M,MATCH($D22,男子登録情報!$B:$B,0))),IF(設定!$C$4="女子",IF(INDEX(女子登録情報!$M:$M,MATCH($D22,女子登録情報!$B:$B,0))="","",INDEX(女子登録情報!$M:$M,MATCH($D22,女子登録情報!$B:$B,0)))))),"")</f>
        <v/>
      </c>
      <c r="K22" s="35"/>
      <c r="L22" s="41" t="str">
        <f t="shared" si="0"/>
        <v/>
      </c>
      <c r="M22" s="44"/>
      <c r="N22" s="41" t="str">
        <f t="shared" si="1"/>
        <v/>
      </c>
      <c r="O22" s="47"/>
      <c r="P22" s="35"/>
      <c r="Q22" s="41" t="str">
        <f t="shared" si="2"/>
        <v/>
      </c>
      <c r="R22" s="44"/>
      <c r="S22" s="41" t="str">
        <f t="shared" si="3"/>
        <v/>
      </c>
      <c r="T22" s="47"/>
      <c r="U22" s="34"/>
      <c r="V22" s="35"/>
      <c r="W22" s="41" t="str">
        <f t="shared" si="4"/>
        <v/>
      </c>
      <c r="X22" s="44"/>
      <c r="Y22" s="41" t="str">
        <f t="shared" si="5"/>
        <v/>
      </c>
      <c r="Z22" s="44"/>
      <c r="AA22" s="41" t="str">
        <f t="shared" si="6"/>
        <v/>
      </c>
      <c r="AB22" s="50"/>
    </row>
    <row r="23" spans="2:28" ht="18" customHeight="1" x14ac:dyDescent="0.4">
      <c r="B23" s="15">
        <v>13</v>
      </c>
      <c r="C23" s="34"/>
      <c r="D23" s="34"/>
      <c r="E23" s="30" t="str">
        <f>IFERROR(IF(OR(設定!$C$4="",設定!$C$4="混合"),IF($C23="","",IF($C23="男子",IF(INDEX(男子登録情報!$C:$C,MATCH($D23,男子登録情報!$B:$B,0))="","",INDEX(男子登録情報!$C:$C,MATCH($D23,男子登録情報!$B:$B,0))),IF(INDEX(女子登録情報!$C:$C,MATCH($D23,女子登録情報!$B:$B,0))="","",INDEX(女子登録情報!$C:$C,MATCH($D23,女子登録情報!$B:$B,0))))),IF(設定!$C$4="男子",IF(INDEX(男子登録情報!$C:$C,MATCH($D23,男子登録情報!$B:$B,0))="","",INDEX(男子登録情報!$C:$C,MATCH($D23,男子登録情報!$B:$B,0))),IF(設定!$C$4="女子",IF(INDEX(女子登録情報!$C:$C,MATCH($D23,女子登録情報!$B:$B,0))="","",INDEX(女子登録情報!$C:$C,MATCH($D23,女子登録情報!$B:$B,0)))))),"")</f>
        <v/>
      </c>
      <c r="F23" s="30" t="str">
        <f>IFERROR(IF(OR(設定!$C$4="",設定!$C$4="混合"),IF($C23="","",IF($C23="男子",IF(INDEX(男子登録情報!$D:$D,MATCH($D23,男子登録情報!$B:$B,0))="","",INDEX(男子登録情報!$D:$D,MATCH($D23,男子登録情報!$B:$B,0))),IF(INDEX(女子登録情報!$D:$D,MATCH($D23,女子登録情報!$B:$B,0))="","",INDEX(女子登録情報!$D:$D,MATCH($D23,女子登録情報!$B:$B,0))))),IF(設定!$C$4="男子",IF(INDEX(男子登録情報!$D:$D,MATCH($D23,男子登録情報!$B:$B,0))="","",INDEX(男子登録情報!$D:$D,MATCH($D23,男子登録情報!$B:$B,0))),IF(設定!$C$4="女子",IF(INDEX(女子登録情報!$D:$D,MATCH($D23,女子登録情報!$B:$B,0))="","",INDEX(女子登録情報!$D:$D,MATCH($D23,女子登録情報!$B:$B,0)))))),"")</f>
        <v/>
      </c>
      <c r="G23" s="30" t="str">
        <f>IFERROR(IF(OR(設定!$C$4="",設定!$C$4="混合"),IF($C23="","",IF($C23="男子",IF(INDEX(男子登録情報!$E:$E,MATCH($D23,男子登録情報!$B:$B,0))="","",INDEX(男子登録情報!$E:$E,MATCH($D23,男子登録情報!$B:$B,0))),IF(INDEX(女子登録情報!$E:$E,MATCH($D23,女子登録情報!$B:$B,0))="","",INDEX(女子登録情報!$E:$E,MATCH($D23,女子登録情報!$B:$B,0))))),IF(設定!$C$4="男子",IF(INDEX(男子登録情報!$E:$E,MATCH($D23,男子登録情報!$B:$B,0))="","",INDEX(男子登録情報!$E:$E,MATCH($D23,男子登録情報!$B:$B,0))),IF(設定!$C$4="女子",IF(INDEX(女子登録情報!$E:$E,MATCH($D23,女子登録情報!$B:$B,0))="","",INDEX(女子登録情報!$E:$E,MATCH($D23,女子登録情報!$B:$B,0)))))),"")</f>
        <v/>
      </c>
      <c r="H23" s="30" t="str">
        <f>IFERROR(IF(OR(設定!$C$4="",設定!$C$4="混合"),IF($C23="","",IF($C23="男子",IF(INDEX(男子登録情報!$A:$A,MATCH($D23,男子登録情報!$B:$B,0))="","",INDEX(男子登録情報!$A:$A,MATCH($D23,男子登録情報!$B:$B,0))),IF(INDEX(女子登録情報!$A:$A,MATCH($D23,女子登録情報!$B:$B,0))="","",INDEX(女子登録情報!$A:$A,MATCH($D23,女子登録情報!$B:$B,0))))),IF(設定!$C$4="男子",IF(INDEX(男子登録情報!$A:$A,MATCH($D23,男子登録情報!$B:$B,0))="","",INDEX(男子登録情報!$A:$A,MATCH($D23,男子登録情報!$B:$B,0))),IF(設定!$C$4="女子",IF(INDEX(女子登録情報!$A:$A,MATCH($D23,女子登録情報!$B:$B,0))="","",INDEX(女子登録情報!$A:$A,MATCH($D23,女子登録情報!$B:$B,0)))))),"")</f>
        <v/>
      </c>
      <c r="I23" s="30" t="str">
        <f>IFERROR(IF(OR(設定!$C$4="",設定!$C$4="混合"),IF($C23="","",IF($C23="男子",IF(INDEX(男子登録情報!$F:$F,MATCH($D23,男子登録情報!$B:$B,0))="","",INDEX(男子登録情報!$F:$F,MATCH($D23,男子登録情報!$B:$B,0))),IF(INDEX(女子登録情報!$F:$F,MATCH($D23,女子登録情報!$B:$B,0))="","",INDEX(女子登録情報!$F:$F,MATCH($D23,女子登録情報!$B:$B,0))))),IF(設定!$C$4="男子",IF(INDEX(男子登録情報!$F:$F,MATCH($D23,男子登録情報!$B:$B,0))="","",INDEX(男子登録情報!$F:$F,MATCH($D23,男子登録情報!$B:$B,0))),IF(設定!$C$4="女子",IF(INDEX(女子登録情報!$F:$F,MATCH($D23,女子登録情報!$B:$B,0))="","",INDEX(女子登録情報!$F:$F,MATCH($D23,女子登録情報!$B:$B,0)))))),"")</f>
        <v/>
      </c>
      <c r="J23" s="30" t="str">
        <f>IFERROR(IF(OR(設定!$C$4="",設定!$C$4="混合"),IF($C23="","",IF($C23="男子",IF(INDEX(男子登録情報!$M:$M,MATCH($D23,男子登録情報!$B:$B,0))="","",INDEX(男子登録情報!$M:$M,MATCH($D23,男子登録情報!$B:$B,0))),IF(INDEX(女子登録情報!$M:$M,MATCH($D23,女子登録情報!$B:$B,0))="","",INDEX(女子登録情報!$M:$M,MATCH($D23,女子登録情報!$B:$B,0))))),IF(設定!$C$4="男子",IF(INDEX(男子登録情報!$M:$M,MATCH($D23,男子登録情報!$B:$B,0))="","",INDEX(男子登録情報!$M:$M,MATCH($D23,男子登録情報!$B:$B,0))),IF(設定!$C$4="女子",IF(INDEX(女子登録情報!$M:$M,MATCH($D23,女子登録情報!$B:$B,0))="","",INDEX(女子登録情報!$M:$M,MATCH($D23,女子登録情報!$B:$B,0)))))),"")</f>
        <v/>
      </c>
      <c r="K23" s="35"/>
      <c r="L23" s="41" t="str">
        <f t="shared" si="0"/>
        <v/>
      </c>
      <c r="M23" s="44"/>
      <c r="N23" s="41" t="str">
        <f t="shared" si="1"/>
        <v/>
      </c>
      <c r="O23" s="47"/>
      <c r="P23" s="35"/>
      <c r="Q23" s="41" t="str">
        <f t="shared" si="2"/>
        <v/>
      </c>
      <c r="R23" s="44"/>
      <c r="S23" s="41" t="str">
        <f t="shared" si="3"/>
        <v/>
      </c>
      <c r="T23" s="47"/>
      <c r="U23" s="34"/>
      <c r="V23" s="35"/>
      <c r="W23" s="41" t="str">
        <f t="shared" si="4"/>
        <v/>
      </c>
      <c r="X23" s="44"/>
      <c r="Y23" s="41" t="str">
        <f t="shared" si="5"/>
        <v/>
      </c>
      <c r="Z23" s="44"/>
      <c r="AA23" s="41" t="str">
        <f t="shared" si="6"/>
        <v/>
      </c>
      <c r="AB23" s="50"/>
    </row>
    <row r="24" spans="2:28" ht="18" customHeight="1" x14ac:dyDescent="0.4">
      <c r="B24" s="15">
        <v>14</v>
      </c>
      <c r="C24" s="34"/>
      <c r="D24" s="34"/>
      <c r="E24" s="30" t="str">
        <f>IFERROR(IF(OR(設定!$C$4="",設定!$C$4="混合"),IF($C24="","",IF($C24="男子",IF(INDEX(男子登録情報!$C:$C,MATCH($D24,男子登録情報!$B:$B,0))="","",INDEX(男子登録情報!$C:$C,MATCH($D24,男子登録情報!$B:$B,0))),IF(INDEX(女子登録情報!$C:$C,MATCH($D24,女子登録情報!$B:$B,0))="","",INDEX(女子登録情報!$C:$C,MATCH($D24,女子登録情報!$B:$B,0))))),IF(設定!$C$4="男子",IF(INDEX(男子登録情報!$C:$C,MATCH($D24,男子登録情報!$B:$B,0))="","",INDEX(男子登録情報!$C:$C,MATCH($D24,男子登録情報!$B:$B,0))),IF(設定!$C$4="女子",IF(INDEX(女子登録情報!$C:$C,MATCH($D24,女子登録情報!$B:$B,0))="","",INDEX(女子登録情報!$C:$C,MATCH($D24,女子登録情報!$B:$B,0)))))),"")</f>
        <v/>
      </c>
      <c r="F24" s="30" t="str">
        <f>IFERROR(IF(OR(設定!$C$4="",設定!$C$4="混合"),IF($C24="","",IF($C24="男子",IF(INDEX(男子登録情報!$D:$D,MATCH($D24,男子登録情報!$B:$B,0))="","",INDEX(男子登録情報!$D:$D,MATCH($D24,男子登録情報!$B:$B,0))),IF(INDEX(女子登録情報!$D:$D,MATCH($D24,女子登録情報!$B:$B,0))="","",INDEX(女子登録情報!$D:$D,MATCH($D24,女子登録情報!$B:$B,0))))),IF(設定!$C$4="男子",IF(INDEX(男子登録情報!$D:$D,MATCH($D24,男子登録情報!$B:$B,0))="","",INDEX(男子登録情報!$D:$D,MATCH($D24,男子登録情報!$B:$B,0))),IF(設定!$C$4="女子",IF(INDEX(女子登録情報!$D:$D,MATCH($D24,女子登録情報!$B:$B,0))="","",INDEX(女子登録情報!$D:$D,MATCH($D24,女子登録情報!$B:$B,0)))))),"")</f>
        <v/>
      </c>
      <c r="G24" s="30" t="str">
        <f>IFERROR(IF(OR(設定!$C$4="",設定!$C$4="混合"),IF($C24="","",IF($C24="男子",IF(INDEX(男子登録情報!$E:$E,MATCH($D24,男子登録情報!$B:$B,0))="","",INDEX(男子登録情報!$E:$E,MATCH($D24,男子登録情報!$B:$B,0))),IF(INDEX(女子登録情報!$E:$E,MATCH($D24,女子登録情報!$B:$B,0))="","",INDEX(女子登録情報!$E:$E,MATCH($D24,女子登録情報!$B:$B,0))))),IF(設定!$C$4="男子",IF(INDEX(男子登録情報!$E:$E,MATCH($D24,男子登録情報!$B:$B,0))="","",INDEX(男子登録情報!$E:$E,MATCH($D24,男子登録情報!$B:$B,0))),IF(設定!$C$4="女子",IF(INDEX(女子登録情報!$E:$E,MATCH($D24,女子登録情報!$B:$B,0))="","",INDEX(女子登録情報!$E:$E,MATCH($D24,女子登録情報!$B:$B,0)))))),"")</f>
        <v/>
      </c>
      <c r="H24" s="30" t="str">
        <f>IFERROR(IF(OR(設定!$C$4="",設定!$C$4="混合"),IF($C24="","",IF($C24="男子",IF(INDEX(男子登録情報!$A:$A,MATCH($D24,男子登録情報!$B:$B,0))="","",INDEX(男子登録情報!$A:$A,MATCH($D24,男子登録情報!$B:$B,0))),IF(INDEX(女子登録情報!$A:$A,MATCH($D24,女子登録情報!$B:$B,0))="","",INDEX(女子登録情報!$A:$A,MATCH($D24,女子登録情報!$B:$B,0))))),IF(設定!$C$4="男子",IF(INDEX(男子登録情報!$A:$A,MATCH($D24,男子登録情報!$B:$B,0))="","",INDEX(男子登録情報!$A:$A,MATCH($D24,男子登録情報!$B:$B,0))),IF(設定!$C$4="女子",IF(INDEX(女子登録情報!$A:$A,MATCH($D24,女子登録情報!$B:$B,0))="","",INDEX(女子登録情報!$A:$A,MATCH($D24,女子登録情報!$B:$B,0)))))),"")</f>
        <v/>
      </c>
      <c r="I24" s="30" t="str">
        <f>IFERROR(IF(OR(設定!$C$4="",設定!$C$4="混合"),IF($C24="","",IF($C24="男子",IF(INDEX(男子登録情報!$F:$F,MATCH($D24,男子登録情報!$B:$B,0))="","",INDEX(男子登録情報!$F:$F,MATCH($D24,男子登録情報!$B:$B,0))),IF(INDEX(女子登録情報!$F:$F,MATCH($D24,女子登録情報!$B:$B,0))="","",INDEX(女子登録情報!$F:$F,MATCH($D24,女子登録情報!$B:$B,0))))),IF(設定!$C$4="男子",IF(INDEX(男子登録情報!$F:$F,MATCH($D24,男子登録情報!$B:$B,0))="","",INDEX(男子登録情報!$F:$F,MATCH($D24,男子登録情報!$B:$B,0))),IF(設定!$C$4="女子",IF(INDEX(女子登録情報!$F:$F,MATCH($D24,女子登録情報!$B:$B,0))="","",INDEX(女子登録情報!$F:$F,MATCH($D24,女子登録情報!$B:$B,0)))))),"")</f>
        <v/>
      </c>
      <c r="J24" s="30" t="str">
        <f>IFERROR(IF(OR(設定!$C$4="",設定!$C$4="混合"),IF($C24="","",IF($C24="男子",IF(INDEX(男子登録情報!$M:$M,MATCH($D24,男子登録情報!$B:$B,0))="","",INDEX(男子登録情報!$M:$M,MATCH($D24,男子登録情報!$B:$B,0))),IF(INDEX(女子登録情報!$M:$M,MATCH($D24,女子登録情報!$B:$B,0))="","",INDEX(女子登録情報!$M:$M,MATCH($D24,女子登録情報!$B:$B,0))))),IF(設定!$C$4="男子",IF(INDEX(男子登録情報!$M:$M,MATCH($D24,男子登録情報!$B:$B,0))="","",INDEX(男子登録情報!$M:$M,MATCH($D24,男子登録情報!$B:$B,0))),IF(設定!$C$4="女子",IF(INDEX(女子登録情報!$M:$M,MATCH($D24,女子登録情報!$B:$B,0))="","",INDEX(女子登録情報!$M:$M,MATCH($D24,女子登録情報!$B:$B,0)))))),"")</f>
        <v/>
      </c>
      <c r="K24" s="35"/>
      <c r="L24" s="41" t="str">
        <f t="shared" si="0"/>
        <v/>
      </c>
      <c r="M24" s="44"/>
      <c r="N24" s="41" t="str">
        <f t="shared" si="1"/>
        <v/>
      </c>
      <c r="O24" s="47"/>
      <c r="P24" s="35"/>
      <c r="Q24" s="41" t="str">
        <f t="shared" si="2"/>
        <v/>
      </c>
      <c r="R24" s="44"/>
      <c r="S24" s="41" t="str">
        <f t="shared" si="3"/>
        <v/>
      </c>
      <c r="T24" s="47"/>
      <c r="U24" s="34"/>
      <c r="V24" s="35"/>
      <c r="W24" s="41" t="str">
        <f t="shared" si="4"/>
        <v/>
      </c>
      <c r="X24" s="44"/>
      <c r="Y24" s="41" t="str">
        <f t="shared" si="5"/>
        <v/>
      </c>
      <c r="Z24" s="44"/>
      <c r="AA24" s="41" t="str">
        <f t="shared" si="6"/>
        <v/>
      </c>
      <c r="AB24" s="50"/>
    </row>
    <row r="25" spans="2:28" ht="18" customHeight="1" thickBot="1" x14ac:dyDescent="0.45">
      <c r="B25" s="16">
        <v>15</v>
      </c>
      <c r="C25" s="36"/>
      <c r="D25" s="36"/>
      <c r="E25" s="31" t="str">
        <f>IFERROR(IF(OR(設定!$C$4="",設定!$C$4="混合"),IF($C25="","",IF($C25="男子",IF(INDEX(男子登録情報!$C:$C,MATCH($D25,男子登録情報!$B:$B,0))="","",INDEX(男子登録情報!$C:$C,MATCH($D25,男子登録情報!$B:$B,0))),IF(INDEX(女子登録情報!$C:$C,MATCH($D25,女子登録情報!$B:$B,0))="","",INDEX(女子登録情報!$C:$C,MATCH($D25,女子登録情報!$B:$B,0))))),IF(設定!$C$4="男子",IF(INDEX(男子登録情報!$C:$C,MATCH($D25,男子登録情報!$B:$B,0))="","",INDEX(男子登録情報!$C:$C,MATCH($D25,男子登録情報!$B:$B,0))),IF(設定!$C$4="女子",IF(INDEX(女子登録情報!$C:$C,MATCH($D25,女子登録情報!$B:$B,0))="","",INDEX(女子登録情報!$C:$C,MATCH($D25,女子登録情報!$B:$B,0)))))),"")</f>
        <v/>
      </c>
      <c r="F25" s="31" t="str">
        <f>IFERROR(IF(OR(設定!$C$4="",設定!$C$4="混合"),IF($C25="","",IF($C25="男子",IF(INDEX(男子登録情報!$D:$D,MATCH($D25,男子登録情報!$B:$B,0))="","",INDEX(男子登録情報!$D:$D,MATCH($D25,男子登録情報!$B:$B,0))),IF(INDEX(女子登録情報!$D:$D,MATCH($D25,女子登録情報!$B:$B,0))="","",INDEX(女子登録情報!$D:$D,MATCH($D25,女子登録情報!$B:$B,0))))),IF(設定!$C$4="男子",IF(INDEX(男子登録情報!$D:$D,MATCH($D25,男子登録情報!$B:$B,0))="","",INDEX(男子登録情報!$D:$D,MATCH($D25,男子登録情報!$B:$B,0))),IF(設定!$C$4="女子",IF(INDEX(女子登録情報!$D:$D,MATCH($D25,女子登録情報!$B:$B,0))="","",INDEX(女子登録情報!$D:$D,MATCH($D25,女子登録情報!$B:$B,0)))))),"")</f>
        <v/>
      </c>
      <c r="G25" s="31" t="str">
        <f>IFERROR(IF(OR(設定!$C$4="",設定!$C$4="混合"),IF($C25="","",IF($C25="男子",IF(INDEX(男子登録情報!$E:$E,MATCH($D25,男子登録情報!$B:$B,0))="","",INDEX(男子登録情報!$E:$E,MATCH($D25,男子登録情報!$B:$B,0))),IF(INDEX(女子登録情報!$E:$E,MATCH($D25,女子登録情報!$B:$B,0))="","",INDEX(女子登録情報!$E:$E,MATCH($D25,女子登録情報!$B:$B,0))))),IF(設定!$C$4="男子",IF(INDEX(男子登録情報!$E:$E,MATCH($D25,男子登録情報!$B:$B,0))="","",INDEX(男子登録情報!$E:$E,MATCH($D25,男子登録情報!$B:$B,0))),IF(設定!$C$4="女子",IF(INDEX(女子登録情報!$E:$E,MATCH($D25,女子登録情報!$B:$B,0))="","",INDEX(女子登録情報!$E:$E,MATCH($D25,女子登録情報!$B:$B,0)))))),"")</f>
        <v/>
      </c>
      <c r="H25" s="31" t="str">
        <f>IFERROR(IF(OR(設定!$C$4="",設定!$C$4="混合"),IF($C25="","",IF($C25="男子",IF(INDEX(男子登録情報!$A:$A,MATCH($D25,男子登録情報!$B:$B,0))="","",INDEX(男子登録情報!$A:$A,MATCH($D25,男子登録情報!$B:$B,0))),IF(INDEX(女子登録情報!$A:$A,MATCH($D25,女子登録情報!$B:$B,0))="","",INDEX(女子登録情報!$A:$A,MATCH($D25,女子登録情報!$B:$B,0))))),IF(設定!$C$4="男子",IF(INDEX(男子登録情報!$A:$A,MATCH($D25,男子登録情報!$B:$B,0))="","",INDEX(男子登録情報!$A:$A,MATCH($D25,男子登録情報!$B:$B,0))),IF(設定!$C$4="女子",IF(INDEX(女子登録情報!$A:$A,MATCH($D25,女子登録情報!$B:$B,0))="","",INDEX(女子登録情報!$A:$A,MATCH($D25,女子登録情報!$B:$B,0)))))),"")</f>
        <v/>
      </c>
      <c r="I25" s="31" t="str">
        <f>IFERROR(IF(OR(設定!$C$4="",設定!$C$4="混合"),IF($C25="","",IF($C25="男子",IF(INDEX(男子登録情報!$F:$F,MATCH($D25,男子登録情報!$B:$B,0))="","",INDEX(男子登録情報!$F:$F,MATCH($D25,男子登録情報!$B:$B,0))),IF(INDEX(女子登録情報!$F:$F,MATCH($D25,女子登録情報!$B:$B,0))="","",INDEX(女子登録情報!$F:$F,MATCH($D25,女子登録情報!$B:$B,0))))),IF(設定!$C$4="男子",IF(INDEX(男子登録情報!$F:$F,MATCH($D25,男子登録情報!$B:$B,0))="","",INDEX(男子登録情報!$F:$F,MATCH($D25,男子登録情報!$B:$B,0))),IF(設定!$C$4="女子",IF(INDEX(女子登録情報!$F:$F,MATCH($D25,女子登録情報!$B:$B,0))="","",INDEX(女子登録情報!$F:$F,MATCH($D25,女子登録情報!$B:$B,0)))))),"")</f>
        <v/>
      </c>
      <c r="J25" s="31" t="str">
        <f>IFERROR(IF(OR(設定!$C$4="",設定!$C$4="混合"),IF($C25="","",IF($C25="男子",IF(INDEX(男子登録情報!$M:$M,MATCH($D25,男子登録情報!$B:$B,0))="","",INDEX(男子登録情報!$M:$M,MATCH($D25,男子登録情報!$B:$B,0))),IF(INDEX(女子登録情報!$M:$M,MATCH($D25,女子登録情報!$B:$B,0))="","",INDEX(女子登録情報!$M:$M,MATCH($D25,女子登録情報!$B:$B,0))))),IF(設定!$C$4="男子",IF(INDEX(男子登録情報!$M:$M,MATCH($D25,男子登録情報!$B:$B,0))="","",INDEX(男子登録情報!$M:$M,MATCH($D25,男子登録情報!$B:$B,0))),IF(設定!$C$4="女子",IF(INDEX(女子登録情報!$M:$M,MATCH($D25,女子登録情報!$B:$B,0))="","",INDEX(女子登録情報!$M:$M,MATCH($D25,女子登録情報!$B:$B,0)))))),"")</f>
        <v/>
      </c>
      <c r="K25" s="37"/>
      <c r="L25" s="42" t="str">
        <f t="shared" si="0"/>
        <v/>
      </c>
      <c r="M25" s="45"/>
      <c r="N25" s="42" t="str">
        <f t="shared" si="1"/>
        <v/>
      </c>
      <c r="O25" s="48"/>
      <c r="P25" s="37"/>
      <c r="Q25" s="42" t="str">
        <f t="shared" si="2"/>
        <v/>
      </c>
      <c r="R25" s="45"/>
      <c r="S25" s="42" t="str">
        <f t="shared" si="3"/>
        <v/>
      </c>
      <c r="T25" s="48"/>
      <c r="U25" s="36"/>
      <c r="V25" s="37"/>
      <c r="W25" s="42" t="str">
        <f t="shared" si="4"/>
        <v/>
      </c>
      <c r="X25" s="45"/>
      <c r="Y25" s="42" t="str">
        <f t="shared" si="5"/>
        <v/>
      </c>
      <c r="Z25" s="45"/>
      <c r="AA25" s="42" t="str">
        <f t="shared" si="6"/>
        <v/>
      </c>
      <c r="AB25" s="51"/>
    </row>
    <row r="26" spans="2:28" ht="18" customHeight="1" x14ac:dyDescent="0.4">
      <c r="B26" s="52">
        <v>16</v>
      </c>
      <c r="C26" s="60"/>
      <c r="D26" s="60"/>
      <c r="E26" s="53" t="str">
        <f>IFERROR(IF(OR(設定!$C$4="",設定!$C$4="混合"),IF($C26="","",IF($C26="男子",IF(INDEX(男子登録情報!$C:$C,MATCH($D26,男子登録情報!$B:$B,0))="","",INDEX(男子登録情報!$C:$C,MATCH($D26,男子登録情報!$B:$B,0))),IF(INDEX(女子登録情報!$C:$C,MATCH($D26,女子登録情報!$B:$B,0))="","",INDEX(女子登録情報!$C:$C,MATCH($D26,女子登録情報!$B:$B,0))))),IF(設定!$C$4="男子",IF(INDEX(男子登録情報!$C:$C,MATCH($D26,男子登録情報!$B:$B,0))="","",INDEX(男子登録情報!$C:$C,MATCH($D26,男子登録情報!$B:$B,0))),IF(設定!$C$4="女子",IF(INDEX(女子登録情報!$C:$C,MATCH($D26,女子登録情報!$B:$B,0))="","",INDEX(女子登録情報!$C:$C,MATCH($D26,女子登録情報!$B:$B,0)))))),"")</f>
        <v/>
      </c>
      <c r="F26" s="53" t="str">
        <f>IFERROR(IF(OR(設定!$C$4="",設定!$C$4="混合"),IF($C26="","",IF($C26="男子",IF(INDEX(男子登録情報!$D:$D,MATCH($D26,男子登録情報!$B:$B,0))="","",INDEX(男子登録情報!$D:$D,MATCH($D26,男子登録情報!$B:$B,0))),IF(INDEX(女子登録情報!$D:$D,MATCH($D26,女子登録情報!$B:$B,0))="","",INDEX(女子登録情報!$D:$D,MATCH($D26,女子登録情報!$B:$B,0))))),IF(設定!$C$4="男子",IF(INDEX(男子登録情報!$D:$D,MATCH($D26,男子登録情報!$B:$B,0))="","",INDEX(男子登録情報!$D:$D,MATCH($D26,男子登録情報!$B:$B,0))),IF(設定!$C$4="女子",IF(INDEX(女子登録情報!$D:$D,MATCH($D26,女子登録情報!$B:$B,0))="","",INDEX(女子登録情報!$D:$D,MATCH($D26,女子登録情報!$B:$B,0)))))),"")</f>
        <v/>
      </c>
      <c r="G26" s="53" t="str">
        <f>IFERROR(IF(OR(設定!$C$4="",設定!$C$4="混合"),IF($C26="","",IF($C26="男子",IF(INDEX(男子登録情報!$E:$E,MATCH($D26,男子登録情報!$B:$B,0))="","",INDEX(男子登録情報!$E:$E,MATCH($D26,男子登録情報!$B:$B,0))),IF(INDEX(女子登録情報!$E:$E,MATCH($D26,女子登録情報!$B:$B,0))="","",INDEX(女子登録情報!$E:$E,MATCH($D26,女子登録情報!$B:$B,0))))),IF(設定!$C$4="男子",IF(INDEX(男子登録情報!$E:$E,MATCH($D26,男子登録情報!$B:$B,0))="","",INDEX(男子登録情報!$E:$E,MATCH($D26,男子登録情報!$B:$B,0))),IF(設定!$C$4="女子",IF(INDEX(女子登録情報!$E:$E,MATCH($D26,女子登録情報!$B:$B,0))="","",INDEX(女子登録情報!$E:$E,MATCH($D26,女子登録情報!$B:$B,0)))))),"")</f>
        <v/>
      </c>
      <c r="H26" s="53" t="str">
        <f>IFERROR(IF(OR(設定!$C$4="",設定!$C$4="混合"),IF($C26="","",IF($C26="男子",IF(INDEX(男子登録情報!$A:$A,MATCH($D26,男子登録情報!$B:$B,0))="","",INDEX(男子登録情報!$A:$A,MATCH($D26,男子登録情報!$B:$B,0))),IF(INDEX(女子登録情報!$A:$A,MATCH($D26,女子登録情報!$B:$B,0))="","",INDEX(女子登録情報!$A:$A,MATCH($D26,女子登録情報!$B:$B,0))))),IF(設定!$C$4="男子",IF(INDEX(男子登録情報!$A:$A,MATCH($D26,男子登録情報!$B:$B,0))="","",INDEX(男子登録情報!$A:$A,MATCH($D26,男子登録情報!$B:$B,0))),IF(設定!$C$4="女子",IF(INDEX(女子登録情報!$A:$A,MATCH($D26,女子登録情報!$B:$B,0))="","",INDEX(女子登録情報!$A:$A,MATCH($D26,女子登録情報!$B:$B,0)))))),"")</f>
        <v/>
      </c>
      <c r="I26" s="53" t="str">
        <f>IFERROR(IF(OR(設定!$C$4="",設定!$C$4="混合"),IF($C26="","",IF($C26="男子",IF(INDEX(男子登録情報!$F:$F,MATCH($D26,男子登録情報!$B:$B,0))="","",INDEX(男子登録情報!$F:$F,MATCH($D26,男子登録情報!$B:$B,0))),IF(INDEX(女子登録情報!$F:$F,MATCH($D26,女子登録情報!$B:$B,0))="","",INDEX(女子登録情報!$F:$F,MATCH($D26,女子登録情報!$B:$B,0))))),IF(設定!$C$4="男子",IF(INDEX(男子登録情報!$F:$F,MATCH($D26,男子登録情報!$B:$B,0))="","",INDEX(男子登録情報!$F:$F,MATCH($D26,男子登録情報!$B:$B,0))),IF(設定!$C$4="女子",IF(INDEX(女子登録情報!$F:$F,MATCH($D26,女子登録情報!$B:$B,0))="","",INDEX(女子登録情報!$F:$F,MATCH($D26,女子登録情報!$B:$B,0)))))),"")</f>
        <v/>
      </c>
      <c r="J26" s="53" t="str">
        <f>IFERROR(IF(OR(設定!$C$4="",設定!$C$4="混合"),IF($C26="","",IF($C26="男子",IF(INDEX(男子登録情報!$M:$M,MATCH($D26,男子登録情報!$B:$B,0))="","",INDEX(男子登録情報!$M:$M,MATCH($D26,男子登録情報!$B:$B,0))),IF(INDEX(女子登録情報!$M:$M,MATCH($D26,女子登録情報!$B:$B,0))="","",INDEX(女子登録情報!$M:$M,MATCH($D26,女子登録情報!$B:$B,0))))),IF(設定!$C$4="男子",IF(INDEX(男子登録情報!$M:$M,MATCH($D26,男子登録情報!$B:$B,0))="","",INDEX(男子登録情報!$M:$M,MATCH($D26,男子登録情報!$B:$B,0))),IF(設定!$C$4="女子",IF(INDEX(女子登録情報!$M:$M,MATCH($D26,女子登録情報!$B:$B,0))="","",INDEX(女子登録情報!$M:$M,MATCH($D26,女子登録情報!$B:$B,0)))))),"")</f>
        <v/>
      </c>
      <c r="K26" s="61"/>
      <c r="L26" s="62" t="str">
        <f t="shared" si="0"/>
        <v/>
      </c>
      <c r="M26" s="63"/>
      <c r="N26" s="62" t="str">
        <f t="shared" si="1"/>
        <v/>
      </c>
      <c r="O26" s="64"/>
      <c r="P26" s="61"/>
      <c r="Q26" s="62" t="str">
        <f t="shared" si="2"/>
        <v/>
      </c>
      <c r="R26" s="63"/>
      <c r="S26" s="62" t="str">
        <f t="shared" si="3"/>
        <v/>
      </c>
      <c r="T26" s="64"/>
      <c r="U26" s="60"/>
      <c r="V26" s="61"/>
      <c r="W26" s="62" t="str">
        <f t="shared" si="4"/>
        <v/>
      </c>
      <c r="X26" s="63"/>
      <c r="Y26" s="62" t="str">
        <f t="shared" si="5"/>
        <v/>
      </c>
      <c r="Z26" s="63"/>
      <c r="AA26" s="62" t="str">
        <f t="shared" si="6"/>
        <v/>
      </c>
      <c r="AB26" s="65"/>
    </row>
    <row r="27" spans="2:28" ht="18" customHeight="1" x14ac:dyDescent="0.4">
      <c r="B27" s="15">
        <v>17</v>
      </c>
      <c r="C27" s="34"/>
      <c r="D27" s="34"/>
      <c r="E27" s="30" t="str">
        <f>IFERROR(IF(OR(設定!$C$4="",設定!$C$4="混合"),IF($C27="","",IF($C27="男子",IF(INDEX(男子登録情報!$C:$C,MATCH($D27,男子登録情報!$B:$B,0))="","",INDEX(男子登録情報!$C:$C,MATCH($D27,男子登録情報!$B:$B,0))),IF(INDEX(女子登録情報!$C:$C,MATCH($D27,女子登録情報!$B:$B,0))="","",INDEX(女子登録情報!$C:$C,MATCH($D27,女子登録情報!$B:$B,0))))),IF(設定!$C$4="男子",IF(INDEX(男子登録情報!$C:$C,MATCH($D27,男子登録情報!$B:$B,0))="","",INDEX(男子登録情報!$C:$C,MATCH($D27,男子登録情報!$B:$B,0))),IF(設定!$C$4="女子",IF(INDEX(女子登録情報!$C:$C,MATCH($D27,女子登録情報!$B:$B,0))="","",INDEX(女子登録情報!$C:$C,MATCH($D27,女子登録情報!$B:$B,0)))))),"")</f>
        <v/>
      </c>
      <c r="F27" s="30" t="str">
        <f>IFERROR(IF(OR(設定!$C$4="",設定!$C$4="混合"),IF($C27="","",IF($C27="男子",IF(INDEX(男子登録情報!$D:$D,MATCH($D27,男子登録情報!$B:$B,0))="","",INDEX(男子登録情報!$D:$D,MATCH($D27,男子登録情報!$B:$B,0))),IF(INDEX(女子登録情報!$D:$D,MATCH($D27,女子登録情報!$B:$B,0))="","",INDEX(女子登録情報!$D:$D,MATCH($D27,女子登録情報!$B:$B,0))))),IF(設定!$C$4="男子",IF(INDEX(男子登録情報!$D:$D,MATCH($D27,男子登録情報!$B:$B,0))="","",INDEX(男子登録情報!$D:$D,MATCH($D27,男子登録情報!$B:$B,0))),IF(設定!$C$4="女子",IF(INDEX(女子登録情報!$D:$D,MATCH($D27,女子登録情報!$B:$B,0))="","",INDEX(女子登録情報!$D:$D,MATCH($D27,女子登録情報!$B:$B,0)))))),"")</f>
        <v/>
      </c>
      <c r="G27" s="30" t="str">
        <f>IFERROR(IF(OR(設定!$C$4="",設定!$C$4="混合"),IF($C27="","",IF($C27="男子",IF(INDEX(男子登録情報!$E:$E,MATCH($D27,男子登録情報!$B:$B,0))="","",INDEX(男子登録情報!$E:$E,MATCH($D27,男子登録情報!$B:$B,0))),IF(INDEX(女子登録情報!$E:$E,MATCH($D27,女子登録情報!$B:$B,0))="","",INDEX(女子登録情報!$E:$E,MATCH($D27,女子登録情報!$B:$B,0))))),IF(設定!$C$4="男子",IF(INDEX(男子登録情報!$E:$E,MATCH($D27,男子登録情報!$B:$B,0))="","",INDEX(男子登録情報!$E:$E,MATCH($D27,男子登録情報!$B:$B,0))),IF(設定!$C$4="女子",IF(INDEX(女子登録情報!$E:$E,MATCH($D27,女子登録情報!$B:$B,0))="","",INDEX(女子登録情報!$E:$E,MATCH($D27,女子登録情報!$B:$B,0)))))),"")</f>
        <v/>
      </c>
      <c r="H27" s="30" t="str">
        <f>IFERROR(IF(OR(設定!$C$4="",設定!$C$4="混合"),IF($C27="","",IF($C27="男子",IF(INDEX(男子登録情報!$A:$A,MATCH($D27,男子登録情報!$B:$B,0))="","",INDEX(男子登録情報!$A:$A,MATCH($D27,男子登録情報!$B:$B,0))),IF(INDEX(女子登録情報!$A:$A,MATCH($D27,女子登録情報!$B:$B,0))="","",INDEX(女子登録情報!$A:$A,MATCH($D27,女子登録情報!$B:$B,0))))),IF(設定!$C$4="男子",IF(INDEX(男子登録情報!$A:$A,MATCH($D27,男子登録情報!$B:$B,0))="","",INDEX(男子登録情報!$A:$A,MATCH($D27,男子登録情報!$B:$B,0))),IF(設定!$C$4="女子",IF(INDEX(女子登録情報!$A:$A,MATCH($D27,女子登録情報!$B:$B,0))="","",INDEX(女子登録情報!$A:$A,MATCH($D27,女子登録情報!$B:$B,0)))))),"")</f>
        <v/>
      </c>
      <c r="I27" s="30" t="str">
        <f>IFERROR(IF(OR(設定!$C$4="",設定!$C$4="混合"),IF($C27="","",IF($C27="男子",IF(INDEX(男子登録情報!$F:$F,MATCH($D27,男子登録情報!$B:$B,0))="","",INDEX(男子登録情報!$F:$F,MATCH($D27,男子登録情報!$B:$B,0))),IF(INDEX(女子登録情報!$F:$F,MATCH($D27,女子登録情報!$B:$B,0))="","",INDEX(女子登録情報!$F:$F,MATCH($D27,女子登録情報!$B:$B,0))))),IF(設定!$C$4="男子",IF(INDEX(男子登録情報!$F:$F,MATCH($D27,男子登録情報!$B:$B,0))="","",INDEX(男子登録情報!$F:$F,MATCH($D27,男子登録情報!$B:$B,0))),IF(設定!$C$4="女子",IF(INDEX(女子登録情報!$F:$F,MATCH($D27,女子登録情報!$B:$B,0))="","",INDEX(女子登録情報!$F:$F,MATCH($D27,女子登録情報!$B:$B,0)))))),"")</f>
        <v/>
      </c>
      <c r="J27" s="30" t="str">
        <f>IFERROR(IF(OR(設定!$C$4="",設定!$C$4="混合"),IF($C27="","",IF($C27="男子",IF(INDEX(男子登録情報!$M:$M,MATCH($D27,男子登録情報!$B:$B,0))="","",INDEX(男子登録情報!$M:$M,MATCH($D27,男子登録情報!$B:$B,0))),IF(INDEX(女子登録情報!$M:$M,MATCH($D27,女子登録情報!$B:$B,0))="","",INDEX(女子登録情報!$M:$M,MATCH($D27,女子登録情報!$B:$B,0))))),IF(設定!$C$4="男子",IF(INDEX(男子登録情報!$M:$M,MATCH($D27,男子登録情報!$B:$B,0))="","",INDEX(男子登録情報!$M:$M,MATCH($D27,男子登録情報!$B:$B,0))),IF(設定!$C$4="女子",IF(INDEX(女子登録情報!$M:$M,MATCH($D27,女子登録情報!$B:$B,0))="","",INDEX(女子登録情報!$M:$M,MATCH($D27,女子登録情報!$B:$B,0)))))),"")</f>
        <v/>
      </c>
      <c r="K27" s="35"/>
      <c r="L27" s="41" t="str">
        <f t="shared" si="0"/>
        <v/>
      </c>
      <c r="M27" s="44"/>
      <c r="N27" s="41" t="str">
        <f t="shared" si="1"/>
        <v/>
      </c>
      <c r="O27" s="47"/>
      <c r="P27" s="35"/>
      <c r="Q27" s="41" t="str">
        <f t="shared" si="2"/>
        <v/>
      </c>
      <c r="R27" s="44"/>
      <c r="S27" s="41" t="str">
        <f t="shared" si="3"/>
        <v/>
      </c>
      <c r="T27" s="47"/>
      <c r="U27" s="34"/>
      <c r="V27" s="35"/>
      <c r="W27" s="41" t="str">
        <f t="shared" si="4"/>
        <v/>
      </c>
      <c r="X27" s="44"/>
      <c r="Y27" s="41" t="str">
        <f t="shared" si="5"/>
        <v/>
      </c>
      <c r="Z27" s="44"/>
      <c r="AA27" s="41" t="str">
        <f t="shared" si="6"/>
        <v/>
      </c>
      <c r="AB27" s="50"/>
    </row>
    <row r="28" spans="2:28" ht="18" customHeight="1" x14ac:dyDescent="0.4">
      <c r="B28" s="15">
        <v>18</v>
      </c>
      <c r="C28" s="34"/>
      <c r="D28" s="34"/>
      <c r="E28" s="30" t="str">
        <f>IFERROR(IF(OR(設定!$C$4="",設定!$C$4="混合"),IF($C28="","",IF($C28="男子",IF(INDEX(男子登録情報!$C:$C,MATCH($D28,男子登録情報!$B:$B,0))="","",INDEX(男子登録情報!$C:$C,MATCH($D28,男子登録情報!$B:$B,0))),IF(INDEX(女子登録情報!$C:$C,MATCH($D28,女子登録情報!$B:$B,0))="","",INDEX(女子登録情報!$C:$C,MATCH($D28,女子登録情報!$B:$B,0))))),IF(設定!$C$4="男子",IF(INDEX(男子登録情報!$C:$C,MATCH($D28,男子登録情報!$B:$B,0))="","",INDEX(男子登録情報!$C:$C,MATCH($D28,男子登録情報!$B:$B,0))),IF(設定!$C$4="女子",IF(INDEX(女子登録情報!$C:$C,MATCH($D28,女子登録情報!$B:$B,0))="","",INDEX(女子登録情報!$C:$C,MATCH($D28,女子登録情報!$B:$B,0)))))),"")</f>
        <v/>
      </c>
      <c r="F28" s="30" t="str">
        <f>IFERROR(IF(OR(設定!$C$4="",設定!$C$4="混合"),IF($C28="","",IF($C28="男子",IF(INDEX(男子登録情報!$D:$D,MATCH($D28,男子登録情報!$B:$B,0))="","",INDEX(男子登録情報!$D:$D,MATCH($D28,男子登録情報!$B:$B,0))),IF(INDEX(女子登録情報!$D:$D,MATCH($D28,女子登録情報!$B:$B,0))="","",INDEX(女子登録情報!$D:$D,MATCH($D28,女子登録情報!$B:$B,0))))),IF(設定!$C$4="男子",IF(INDEX(男子登録情報!$D:$D,MATCH($D28,男子登録情報!$B:$B,0))="","",INDEX(男子登録情報!$D:$D,MATCH($D28,男子登録情報!$B:$B,0))),IF(設定!$C$4="女子",IF(INDEX(女子登録情報!$D:$D,MATCH($D28,女子登録情報!$B:$B,0))="","",INDEX(女子登録情報!$D:$D,MATCH($D28,女子登録情報!$B:$B,0)))))),"")</f>
        <v/>
      </c>
      <c r="G28" s="30" t="str">
        <f>IFERROR(IF(OR(設定!$C$4="",設定!$C$4="混合"),IF($C28="","",IF($C28="男子",IF(INDEX(男子登録情報!$E:$E,MATCH($D28,男子登録情報!$B:$B,0))="","",INDEX(男子登録情報!$E:$E,MATCH($D28,男子登録情報!$B:$B,0))),IF(INDEX(女子登録情報!$E:$E,MATCH($D28,女子登録情報!$B:$B,0))="","",INDEX(女子登録情報!$E:$E,MATCH($D28,女子登録情報!$B:$B,0))))),IF(設定!$C$4="男子",IF(INDEX(男子登録情報!$E:$E,MATCH($D28,男子登録情報!$B:$B,0))="","",INDEX(男子登録情報!$E:$E,MATCH($D28,男子登録情報!$B:$B,0))),IF(設定!$C$4="女子",IF(INDEX(女子登録情報!$E:$E,MATCH($D28,女子登録情報!$B:$B,0))="","",INDEX(女子登録情報!$E:$E,MATCH($D28,女子登録情報!$B:$B,0)))))),"")</f>
        <v/>
      </c>
      <c r="H28" s="30" t="str">
        <f>IFERROR(IF(OR(設定!$C$4="",設定!$C$4="混合"),IF($C28="","",IF($C28="男子",IF(INDEX(男子登録情報!$A:$A,MATCH($D28,男子登録情報!$B:$B,0))="","",INDEX(男子登録情報!$A:$A,MATCH($D28,男子登録情報!$B:$B,0))),IF(INDEX(女子登録情報!$A:$A,MATCH($D28,女子登録情報!$B:$B,0))="","",INDEX(女子登録情報!$A:$A,MATCH($D28,女子登録情報!$B:$B,0))))),IF(設定!$C$4="男子",IF(INDEX(男子登録情報!$A:$A,MATCH($D28,男子登録情報!$B:$B,0))="","",INDEX(男子登録情報!$A:$A,MATCH($D28,男子登録情報!$B:$B,0))),IF(設定!$C$4="女子",IF(INDEX(女子登録情報!$A:$A,MATCH($D28,女子登録情報!$B:$B,0))="","",INDEX(女子登録情報!$A:$A,MATCH($D28,女子登録情報!$B:$B,0)))))),"")</f>
        <v/>
      </c>
      <c r="I28" s="30" t="str">
        <f>IFERROR(IF(OR(設定!$C$4="",設定!$C$4="混合"),IF($C28="","",IF($C28="男子",IF(INDEX(男子登録情報!$F:$F,MATCH($D28,男子登録情報!$B:$B,0))="","",INDEX(男子登録情報!$F:$F,MATCH($D28,男子登録情報!$B:$B,0))),IF(INDEX(女子登録情報!$F:$F,MATCH($D28,女子登録情報!$B:$B,0))="","",INDEX(女子登録情報!$F:$F,MATCH($D28,女子登録情報!$B:$B,0))))),IF(設定!$C$4="男子",IF(INDEX(男子登録情報!$F:$F,MATCH($D28,男子登録情報!$B:$B,0))="","",INDEX(男子登録情報!$F:$F,MATCH($D28,男子登録情報!$B:$B,0))),IF(設定!$C$4="女子",IF(INDEX(女子登録情報!$F:$F,MATCH($D28,女子登録情報!$B:$B,0))="","",INDEX(女子登録情報!$F:$F,MATCH($D28,女子登録情報!$B:$B,0)))))),"")</f>
        <v/>
      </c>
      <c r="J28" s="30" t="str">
        <f>IFERROR(IF(OR(設定!$C$4="",設定!$C$4="混合"),IF($C28="","",IF($C28="男子",IF(INDEX(男子登録情報!$M:$M,MATCH($D28,男子登録情報!$B:$B,0))="","",INDEX(男子登録情報!$M:$M,MATCH($D28,男子登録情報!$B:$B,0))),IF(INDEX(女子登録情報!$M:$M,MATCH($D28,女子登録情報!$B:$B,0))="","",INDEX(女子登録情報!$M:$M,MATCH($D28,女子登録情報!$B:$B,0))))),IF(設定!$C$4="男子",IF(INDEX(男子登録情報!$M:$M,MATCH($D28,男子登録情報!$B:$B,0))="","",INDEX(男子登録情報!$M:$M,MATCH($D28,男子登録情報!$B:$B,0))),IF(設定!$C$4="女子",IF(INDEX(女子登録情報!$M:$M,MATCH($D28,女子登録情報!$B:$B,0))="","",INDEX(女子登録情報!$M:$M,MATCH($D28,女子登録情報!$B:$B,0)))))),"")</f>
        <v/>
      </c>
      <c r="K28" s="35"/>
      <c r="L28" s="41" t="str">
        <f t="shared" si="0"/>
        <v/>
      </c>
      <c r="M28" s="44"/>
      <c r="N28" s="41" t="str">
        <f t="shared" si="1"/>
        <v/>
      </c>
      <c r="O28" s="47"/>
      <c r="P28" s="35"/>
      <c r="Q28" s="41" t="str">
        <f t="shared" si="2"/>
        <v/>
      </c>
      <c r="R28" s="44"/>
      <c r="S28" s="41" t="str">
        <f t="shared" si="3"/>
        <v/>
      </c>
      <c r="T28" s="47"/>
      <c r="U28" s="34"/>
      <c r="V28" s="35"/>
      <c r="W28" s="41" t="str">
        <f t="shared" si="4"/>
        <v/>
      </c>
      <c r="X28" s="44"/>
      <c r="Y28" s="41" t="str">
        <f t="shared" si="5"/>
        <v/>
      </c>
      <c r="Z28" s="44"/>
      <c r="AA28" s="41" t="str">
        <f t="shared" si="6"/>
        <v/>
      </c>
      <c r="AB28" s="50"/>
    </row>
    <row r="29" spans="2:28" ht="18" customHeight="1" x14ac:dyDescent="0.4">
      <c r="B29" s="15">
        <v>19</v>
      </c>
      <c r="C29" s="34"/>
      <c r="D29" s="34"/>
      <c r="E29" s="30" t="str">
        <f>IFERROR(IF(OR(設定!$C$4="",設定!$C$4="混合"),IF($C29="","",IF($C29="男子",IF(INDEX(男子登録情報!$C:$C,MATCH($D29,男子登録情報!$B:$B,0))="","",INDEX(男子登録情報!$C:$C,MATCH($D29,男子登録情報!$B:$B,0))),IF(INDEX(女子登録情報!$C:$C,MATCH($D29,女子登録情報!$B:$B,0))="","",INDEX(女子登録情報!$C:$C,MATCH($D29,女子登録情報!$B:$B,0))))),IF(設定!$C$4="男子",IF(INDEX(男子登録情報!$C:$C,MATCH($D29,男子登録情報!$B:$B,0))="","",INDEX(男子登録情報!$C:$C,MATCH($D29,男子登録情報!$B:$B,0))),IF(設定!$C$4="女子",IF(INDEX(女子登録情報!$C:$C,MATCH($D29,女子登録情報!$B:$B,0))="","",INDEX(女子登録情報!$C:$C,MATCH($D29,女子登録情報!$B:$B,0)))))),"")</f>
        <v/>
      </c>
      <c r="F29" s="30" t="str">
        <f>IFERROR(IF(OR(設定!$C$4="",設定!$C$4="混合"),IF($C29="","",IF($C29="男子",IF(INDEX(男子登録情報!$D:$D,MATCH($D29,男子登録情報!$B:$B,0))="","",INDEX(男子登録情報!$D:$D,MATCH($D29,男子登録情報!$B:$B,0))),IF(INDEX(女子登録情報!$D:$D,MATCH($D29,女子登録情報!$B:$B,0))="","",INDEX(女子登録情報!$D:$D,MATCH($D29,女子登録情報!$B:$B,0))))),IF(設定!$C$4="男子",IF(INDEX(男子登録情報!$D:$D,MATCH($D29,男子登録情報!$B:$B,0))="","",INDEX(男子登録情報!$D:$D,MATCH($D29,男子登録情報!$B:$B,0))),IF(設定!$C$4="女子",IF(INDEX(女子登録情報!$D:$D,MATCH($D29,女子登録情報!$B:$B,0))="","",INDEX(女子登録情報!$D:$D,MATCH($D29,女子登録情報!$B:$B,0)))))),"")</f>
        <v/>
      </c>
      <c r="G29" s="30" t="str">
        <f>IFERROR(IF(OR(設定!$C$4="",設定!$C$4="混合"),IF($C29="","",IF($C29="男子",IF(INDEX(男子登録情報!$E:$E,MATCH($D29,男子登録情報!$B:$B,0))="","",INDEX(男子登録情報!$E:$E,MATCH($D29,男子登録情報!$B:$B,0))),IF(INDEX(女子登録情報!$E:$E,MATCH($D29,女子登録情報!$B:$B,0))="","",INDEX(女子登録情報!$E:$E,MATCH($D29,女子登録情報!$B:$B,0))))),IF(設定!$C$4="男子",IF(INDEX(男子登録情報!$E:$E,MATCH($D29,男子登録情報!$B:$B,0))="","",INDEX(男子登録情報!$E:$E,MATCH($D29,男子登録情報!$B:$B,0))),IF(設定!$C$4="女子",IF(INDEX(女子登録情報!$E:$E,MATCH($D29,女子登録情報!$B:$B,0))="","",INDEX(女子登録情報!$E:$E,MATCH($D29,女子登録情報!$B:$B,0)))))),"")</f>
        <v/>
      </c>
      <c r="H29" s="30" t="str">
        <f>IFERROR(IF(OR(設定!$C$4="",設定!$C$4="混合"),IF($C29="","",IF($C29="男子",IF(INDEX(男子登録情報!$A:$A,MATCH($D29,男子登録情報!$B:$B,0))="","",INDEX(男子登録情報!$A:$A,MATCH($D29,男子登録情報!$B:$B,0))),IF(INDEX(女子登録情報!$A:$A,MATCH($D29,女子登録情報!$B:$B,0))="","",INDEX(女子登録情報!$A:$A,MATCH($D29,女子登録情報!$B:$B,0))))),IF(設定!$C$4="男子",IF(INDEX(男子登録情報!$A:$A,MATCH($D29,男子登録情報!$B:$B,0))="","",INDEX(男子登録情報!$A:$A,MATCH($D29,男子登録情報!$B:$B,0))),IF(設定!$C$4="女子",IF(INDEX(女子登録情報!$A:$A,MATCH($D29,女子登録情報!$B:$B,0))="","",INDEX(女子登録情報!$A:$A,MATCH($D29,女子登録情報!$B:$B,0)))))),"")</f>
        <v/>
      </c>
      <c r="I29" s="30" t="str">
        <f>IFERROR(IF(OR(設定!$C$4="",設定!$C$4="混合"),IF($C29="","",IF($C29="男子",IF(INDEX(男子登録情報!$F:$F,MATCH($D29,男子登録情報!$B:$B,0))="","",INDEX(男子登録情報!$F:$F,MATCH($D29,男子登録情報!$B:$B,0))),IF(INDEX(女子登録情報!$F:$F,MATCH($D29,女子登録情報!$B:$B,0))="","",INDEX(女子登録情報!$F:$F,MATCH($D29,女子登録情報!$B:$B,0))))),IF(設定!$C$4="男子",IF(INDEX(男子登録情報!$F:$F,MATCH($D29,男子登録情報!$B:$B,0))="","",INDEX(男子登録情報!$F:$F,MATCH($D29,男子登録情報!$B:$B,0))),IF(設定!$C$4="女子",IF(INDEX(女子登録情報!$F:$F,MATCH($D29,女子登録情報!$B:$B,0))="","",INDEX(女子登録情報!$F:$F,MATCH($D29,女子登録情報!$B:$B,0)))))),"")</f>
        <v/>
      </c>
      <c r="J29" s="30" t="str">
        <f>IFERROR(IF(OR(設定!$C$4="",設定!$C$4="混合"),IF($C29="","",IF($C29="男子",IF(INDEX(男子登録情報!$M:$M,MATCH($D29,男子登録情報!$B:$B,0))="","",INDEX(男子登録情報!$M:$M,MATCH($D29,男子登録情報!$B:$B,0))),IF(INDEX(女子登録情報!$M:$M,MATCH($D29,女子登録情報!$B:$B,0))="","",INDEX(女子登録情報!$M:$M,MATCH($D29,女子登録情報!$B:$B,0))))),IF(設定!$C$4="男子",IF(INDEX(男子登録情報!$M:$M,MATCH($D29,男子登録情報!$B:$B,0))="","",INDEX(男子登録情報!$M:$M,MATCH($D29,男子登録情報!$B:$B,0))),IF(設定!$C$4="女子",IF(INDEX(女子登録情報!$M:$M,MATCH($D29,女子登録情報!$B:$B,0))="","",INDEX(女子登録情報!$M:$M,MATCH($D29,女子登録情報!$B:$B,0)))))),"")</f>
        <v/>
      </c>
      <c r="K29" s="35"/>
      <c r="L29" s="41" t="str">
        <f t="shared" si="0"/>
        <v/>
      </c>
      <c r="M29" s="44"/>
      <c r="N29" s="41" t="str">
        <f t="shared" si="1"/>
        <v/>
      </c>
      <c r="O29" s="47"/>
      <c r="P29" s="35"/>
      <c r="Q29" s="41" t="str">
        <f t="shared" si="2"/>
        <v/>
      </c>
      <c r="R29" s="44"/>
      <c r="S29" s="41" t="str">
        <f t="shared" si="3"/>
        <v/>
      </c>
      <c r="T29" s="47"/>
      <c r="U29" s="34"/>
      <c r="V29" s="35"/>
      <c r="W29" s="41" t="str">
        <f t="shared" si="4"/>
        <v/>
      </c>
      <c r="X29" s="44"/>
      <c r="Y29" s="41" t="str">
        <f t="shared" si="5"/>
        <v/>
      </c>
      <c r="Z29" s="44"/>
      <c r="AA29" s="41" t="str">
        <f t="shared" si="6"/>
        <v/>
      </c>
      <c r="AB29" s="50"/>
    </row>
    <row r="30" spans="2:28" ht="18" customHeight="1" thickBot="1" x14ac:dyDescent="0.45">
      <c r="B30" s="16">
        <v>20</v>
      </c>
      <c r="C30" s="36"/>
      <c r="D30" s="36"/>
      <c r="E30" s="31" t="str">
        <f>IFERROR(IF(OR(設定!$C$4="",設定!$C$4="混合"),IF($C30="","",IF($C30="男子",IF(INDEX(男子登録情報!$C:$C,MATCH($D30,男子登録情報!$B:$B,0))="","",INDEX(男子登録情報!$C:$C,MATCH($D30,男子登録情報!$B:$B,0))),IF(INDEX(女子登録情報!$C:$C,MATCH($D30,女子登録情報!$B:$B,0))="","",INDEX(女子登録情報!$C:$C,MATCH($D30,女子登録情報!$B:$B,0))))),IF(設定!$C$4="男子",IF(INDEX(男子登録情報!$C:$C,MATCH($D30,男子登録情報!$B:$B,0))="","",INDEX(男子登録情報!$C:$C,MATCH($D30,男子登録情報!$B:$B,0))),IF(設定!$C$4="女子",IF(INDEX(女子登録情報!$C:$C,MATCH($D30,女子登録情報!$B:$B,0))="","",INDEX(女子登録情報!$C:$C,MATCH($D30,女子登録情報!$B:$B,0)))))),"")</f>
        <v/>
      </c>
      <c r="F30" s="31" t="str">
        <f>IFERROR(IF(OR(設定!$C$4="",設定!$C$4="混合"),IF($C30="","",IF($C30="男子",IF(INDEX(男子登録情報!$D:$D,MATCH($D30,男子登録情報!$B:$B,0))="","",INDEX(男子登録情報!$D:$D,MATCH($D30,男子登録情報!$B:$B,0))),IF(INDEX(女子登録情報!$D:$D,MATCH($D30,女子登録情報!$B:$B,0))="","",INDEX(女子登録情報!$D:$D,MATCH($D30,女子登録情報!$B:$B,0))))),IF(設定!$C$4="男子",IF(INDEX(男子登録情報!$D:$D,MATCH($D30,男子登録情報!$B:$B,0))="","",INDEX(男子登録情報!$D:$D,MATCH($D30,男子登録情報!$B:$B,0))),IF(設定!$C$4="女子",IF(INDEX(女子登録情報!$D:$D,MATCH($D30,女子登録情報!$B:$B,0))="","",INDEX(女子登録情報!$D:$D,MATCH($D30,女子登録情報!$B:$B,0)))))),"")</f>
        <v/>
      </c>
      <c r="G30" s="31" t="str">
        <f>IFERROR(IF(OR(設定!$C$4="",設定!$C$4="混合"),IF($C30="","",IF($C30="男子",IF(INDEX(男子登録情報!$E:$E,MATCH($D30,男子登録情報!$B:$B,0))="","",INDEX(男子登録情報!$E:$E,MATCH($D30,男子登録情報!$B:$B,0))),IF(INDEX(女子登録情報!$E:$E,MATCH($D30,女子登録情報!$B:$B,0))="","",INDEX(女子登録情報!$E:$E,MATCH($D30,女子登録情報!$B:$B,0))))),IF(設定!$C$4="男子",IF(INDEX(男子登録情報!$E:$E,MATCH($D30,男子登録情報!$B:$B,0))="","",INDEX(男子登録情報!$E:$E,MATCH($D30,男子登録情報!$B:$B,0))),IF(設定!$C$4="女子",IF(INDEX(女子登録情報!$E:$E,MATCH($D30,女子登録情報!$B:$B,0))="","",INDEX(女子登録情報!$E:$E,MATCH($D30,女子登録情報!$B:$B,0)))))),"")</f>
        <v/>
      </c>
      <c r="H30" s="31" t="str">
        <f>IFERROR(IF(OR(設定!$C$4="",設定!$C$4="混合"),IF($C30="","",IF($C30="男子",IF(INDEX(男子登録情報!$A:$A,MATCH($D30,男子登録情報!$B:$B,0))="","",INDEX(男子登録情報!$A:$A,MATCH($D30,男子登録情報!$B:$B,0))),IF(INDEX(女子登録情報!$A:$A,MATCH($D30,女子登録情報!$B:$B,0))="","",INDEX(女子登録情報!$A:$A,MATCH($D30,女子登録情報!$B:$B,0))))),IF(設定!$C$4="男子",IF(INDEX(男子登録情報!$A:$A,MATCH($D30,男子登録情報!$B:$B,0))="","",INDEX(男子登録情報!$A:$A,MATCH($D30,男子登録情報!$B:$B,0))),IF(設定!$C$4="女子",IF(INDEX(女子登録情報!$A:$A,MATCH($D30,女子登録情報!$B:$B,0))="","",INDEX(女子登録情報!$A:$A,MATCH($D30,女子登録情報!$B:$B,0)))))),"")</f>
        <v/>
      </c>
      <c r="I30" s="31" t="str">
        <f>IFERROR(IF(OR(設定!$C$4="",設定!$C$4="混合"),IF($C30="","",IF($C30="男子",IF(INDEX(男子登録情報!$F:$F,MATCH($D30,男子登録情報!$B:$B,0))="","",INDEX(男子登録情報!$F:$F,MATCH($D30,男子登録情報!$B:$B,0))),IF(INDEX(女子登録情報!$F:$F,MATCH($D30,女子登録情報!$B:$B,0))="","",INDEX(女子登録情報!$F:$F,MATCH($D30,女子登録情報!$B:$B,0))))),IF(設定!$C$4="男子",IF(INDEX(男子登録情報!$F:$F,MATCH($D30,男子登録情報!$B:$B,0))="","",INDEX(男子登録情報!$F:$F,MATCH($D30,男子登録情報!$B:$B,0))),IF(設定!$C$4="女子",IF(INDEX(女子登録情報!$F:$F,MATCH($D30,女子登録情報!$B:$B,0))="","",INDEX(女子登録情報!$F:$F,MATCH($D30,女子登録情報!$B:$B,0)))))),"")</f>
        <v/>
      </c>
      <c r="J30" s="31" t="str">
        <f>IFERROR(IF(OR(設定!$C$4="",設定!$C$4="混合"),IF($C30="","",IF($C30="男子",IF(INDEX(男子登録情報!$M:$M,MATCH($D30,男子登録情報!$B:$B,0))="","",INDEX(男子登録情報!$M:$M,MATCH($D30,男子登録情報!$B:$B,0))),IF(INDEX(女子登録情報!$M:$M,MATCH($D30,女子登録情報!$B:$B,0))="","",INDEX(女子登録情報!$M:$M,MATCH($D30,女子登録情報!$B:$B,0))))),IF(設定!$C$4="男子",IF(INDEX(男子登録情報!$M:$M,MATCH($D30,男子登録情報!$B:$B,0))="","",INDEX(男子登録情報!$M:$M,MATCH($D30,男子登録情報!$B:$B,0))),IF(設定!$C$4="女子",IF(INDEX(女子登録情報!$M:$M,MATCH($D30,女子登録情報!$B:$B,0))="","",INDEX(女子登録情報!$M:$M,MATCH($D30,女子登録情報!$B:$B,0)))))),"")</f>
        <v/>
      </c>
      <c r="K30" s="37"/>
      <c r="L30" s="42" t="str">
        <f t="shared" si="0"/>
        <v/>
      </c>
      <c r="M30" s="45"/>
      <c r="N30" s="42" t="str">
        <f t="shared" si="1"/>
        <v/>
      </c>
      <c r="O30" s="48"/>
      <c r="P30" s="37"/>
      <c r="Q30" s="42" t="str">
        <f t="shared" si="2"/>
        <v/>
      </c>
      <c r="R30" s="45"/>
      <c r="S30" s="42" t="str">
        <f t="shared" si="3"/>
        <v/>
      </c>
      <c r="T30" s="48"/>
      <c r="U30" s="36"/>
      <c r="V30" s="37"/>
      <c r="W30" s="42" t="str">
        <f t="shared" si="4"/>
        <v/>
      </c>
      <c r="X30" s="45"/>
      <c r="Y30" s="42" t="str">
        <f t="shared" si="5"/>
        <v/>
      </c>
      <c r="Z30" s="45"/>
      <c r="AA30" s="42" t="str">
        <f t="shared" si="6"/>
        <v/>
      </c>
      <c r="AB30" s="51"/>
    </row>
    <row r="31" spans="2:28" ht="18" customHeight="1" x14ac:dyDescent="0.4"/>
  </sheetData>
  <sheetProtection sheet="1" objects="1" scenarios="1" selectLockedCells="1"/>
  <mergeCells count="34">
    <mergeCell ref="B1:AB1"/>
    <mergeCell ref="P3:AB3"/>
    <mergeCell ref="P4:AB4"/>
    <mergeCell ref="P5:U5"/>
    <mergeCell ref="P6:U6"/>
    <mergeCell ref="V5:Y5"/>
    <mergeCell ref="V6:Y6"/>
    <mergeCell ref="Z6:AB6"/>
    <mergeCell ref="Z5:AB5"/>
    <mergeCell ref="H4:L4"/>
    <mergeCell ref="H5:J5"/>
    <mergeCell ref="H6:J6"/>
    <mergeCell ref="B5:G5"/>
    <mergeCell ref="B6:G6"/>
    <mergeCell ref="M4:O4"/>
    <mergeCell ref="K6:O6"/>
    <mergeCell ref="V10:AB10"/>
    <mergeCell ref="U9:AB9"/>
    <mergeCell ref="K8:AB8"/>
    <mergeCell ref="B8:B10"/>
    <mergeCell ref="D8:D10"/>
    <mergeCell ref="E8:E10"/>
    <mergeCell ref="F8:F10"/>
    <mergeCell ref="G8:G10"/>
    <mergeCell ref="C8:C10"/>
    <mergeCell ref="H8:H10"/>
    <mergeCell ref="I8:I10"/>
    <mergeCell ref="J8:J10"/>
    <mergeCell ref="P9:T10"/>
    <mergeCell ref="B4:G4"/>
    <mergeCell ref="B3:G3"/>
    <mergeCell ref="K9:O10"/>
    <mergeCell ref="H3:O3"/>
    <mergeCell ref="K5:O5"/>
  </mergeCells>
  <phoneticPr fontId="5"/>
  <conditionalFormatting sqref="B6:U6 C11:D30 K11:AB30">
    <cfRule type="notContainsBlanks" dxfId="16" priority="1">
      <formula>LEN(TRIM(B6))&gt;0</formula>
    </cfRule>
  </conditionalFormatting>
  <conditionalFormatting sqref="K11:K30 M11:M30 O11:O30">
    <cfRule type="expression" dxfId="8" priority="8">
      <formula>AND($K$9&lt;&gt;"",$E11&lt;&gt;"")</formula>
    </cfRule>
  </conditionalFormatting>
  <conditionalFormatting sqref="P11:P30 R11:R30 T11:T30">
    <cfRule type="expression" dxfId="6" priority="7">
      <formula>AND($P$9&lt;&gt;"",$E11&lt;&gt;"")</formula>
    </cfRule>
  </conditionalFormatting>
  <conditionalFormatting sqref="V11:V30 X11:X30 Z11:Z30">
    <cfRule type="expression" dxfId="3" priority="5">
      <formula>AND($U11&lt;&gt;"",$E11&lt;&gt;"",$W11="時間")</formula>
    </cfRule>
  </conditionalFormatting>
  <conditionalFormatting sqref="V11:V30">
    <cfRule type="expression" dxfId="2" priority="2">
      <formula>AND($U11="10000mW",$E11&lt;&gt;"",$AB11&lt;&gt;"")</formula>
    </cfRule>
  </conditionalFormatting>
  <conditionalFormatting sqref="X11:X30 Z11:Z30 AB11:AB30">
    <cfRule type="expression" dxfId="1" priority="3">
      <formula>AND($U11&lt;&gt;"",$E11&lt;&gt;"",$W11="")</formula>
    </cfRule>
  </conditionalFormatting>
  <conditionalFormatting sqref="AB11:AB30">
    <cfRule type="expression" dxfId="0" priority="4">
      <formula>AND($U11="10000mW",$E11&lt;&gt;"")</formula>
    </cfRule>
  </conditionalFormatting>
  <dataValidations count="6">
    <dataValidation type="whole" imeMode="disabled" allowBlank="1" showInputMessage="1" showErrorMessage="1" errorTitle="入力エラー" error="正しい記録を入力してください" sqref="K11:K30 M11:M30 P11:P30 R11:R30 Z11:Z30 X11:X30" xr:uid="{F1938B93-ED57-4B8F-9BD1-05209E01B21B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O11:O30 T11:T30 V11:V30 AB11:AB30" xr:uid="{AB92FD34-8A75-4FDB-9AC5-7D3F95902061}">
      <formula1>0</formula1>
      <formula2>99</formula2>
    </dataValidation>
    <dataValidation type="list" imeMode="disabled" allowBlank="1" showInputMessage="1" showErrorMessage="1" errorTitle="入力エラー" error="リストから正しい種目を選択してください" sqref="U11:U30" xr:uid="{C44DF10F-EB6A-4981-8AD3-F5413B593020}">
      <formula1>_340_種目3</formula1>
    </dataValidation>
    <dataValidation type="list" imeMode="disabled" allowBlank="1" showInputMessage="1" showErrorMessage="1" errorTitle="入力エラー" error="リストから正しい性別を選択してください" sqref="C11:C30" xr:uid="{1F541B68-0870-443E-AD28-C4EDED16711C}">
      <formula1>_330_性別選択</formula1>
    </dataValidation>
    <dataValidation type="list" imeMode="disabled" allowBlank="1" showInputMessage="1" showErrorMessage="1" errorTitle="入力エラー" error="リストから正しいチーム属性を選択してください" sqref="K6:O6" xr:uid="{8A42D4A5-4175-4F92-912C-21DD30DC6F9D}">
      <formula1>_320_チーム属性</formula1>
    </dataValidation>
    <dataValidation imeMode="hiragana" allowBlank="1" showInputMessage="1" showErrorMessage="1" sqref="B6:G6 H6:J6 P6:U6" xr:uid="{EAEA9CB9-9CAF-441A-91C8-487175DE457A}"/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8" orientation="landscape" verticalDpi="0" r:id="rId1"/>
  <headerFooter>
    <oddHeader>&amp;R&amp;D &amp;T</oddHeader>
    <oddFooter>&amp;C関西学生陸上競技連盟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10F25A9-9FE2-469D-9AD9-98A1CA21DC61}">
            <xm:f>設定!$I$12&lt;&gt;""</xm:f>
            <x14:dxf>
              <fill>
                <patternFill>
                  <bgColor rgb="FFCCFFCC"/>
                </patternFill>
              </fill>
            </x14:dxf>
          </x14:cfRule>
          <xm:sqref>B6:J6</xm:sqref>
        </x14:conditionalFormatting>
        <x14:conditionalFormatting xmlns:xm="http://schemas.microsoft.com/office/excel/2006/main">
          <x14:cfRule type="expression" priority="16" id="{2C65B3B6-B979-4889-A2B1-1B2F20249EA2}">
            <xm:f>設定!$C$4="混合"</xm:f>
            <x14:dxf>
              <fill>
                <patternFill>
                  <bgColor theme="9" tint="0.79998168889431442"/>
                </patternFill>
              </fill>
            </x14:dxf>
          </x14:cfRule>
          <x14:cfRule type="expression" priority="17" id="{C785BAE5-9106-4E51-8916-BD2DA98FFBD9}">
            <xm:f>設定!$C$4="女子"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18" id="{8C4CAC45-B5B4-46B2-A7F8-14B57C092D19}">
            <xm:f>設定!$C$4="男子"</xm:f>
            <x14:dxf>
              <fill>
                <patternFill>
                  <bgColor theme="8" tint="0.79998168889431442"/>
                </patternFill>
              </fill>
            </x14:dxf>
          </x14:cfRule>
          <xm:sqref>B1:AB1</xm:sqref>
        </x14:conditionalFormatting>
        <x14:conditionalFormatting xmlns:xm="http://schemas.microsoft.com/office/excel/2006/main">
          <x14:cfRule type="expression" priority="12" id="{451D524B-E2F7-4784-A107-FE8DF0AEDA4C}">
            <xm:f>OR(設定!$C$4="",設定!$C$4="混合")</xm:f>
            <x14:dxf>
              <fill>
                <patternFill>
                  <bgColor rgb="FFCCFFCC"/>
                </patternFill>
              </fill>
            </x14:dxf>
          </x14:cfRule>
          <xm:sqref>C11</xm:sqref>
        </x14:conditionalFormatting>
        <x14:conditionalFormatting xmlns:xm="http://schemas.microsoft.com/office/excel/2006/main">
          <x14:cfRule type="expression" priority="10" id="{DF6A7E7E-EFEF-4C84-BC65-3D7E8DE7541A}">
            <xm:f>AND(OR(設定!$C$4="",設定!$C$4="混合"),$D11&lt;&gt;"")</xm:f>
            <x14:dxf>
              <fill>
                <patternFill>
                  <bgColor rgb="FFCCFFCC"/>
                </patternFill>
              </fill>
            </x14:dxf>
          </x14:cfRule>
          <xm:sqref>C12:C30</xm:sqref>
        </x14:conditionalFormatting>
        <x14:conditionalFormatting xmlns:xm="http://schemas.microsoft.com/office/excel/2006/main">
          <x14:cfRule type="expression" priority="11" id="{4EF22FD1-0B5F-498D-9DB2-813A1817F0D6}">
            <xm:f>OR(設定!$C$4="男子",設定!$C$4="女子",AND(OR(設定!$C$4="",設定!$C$4="混合"),$C$11&lt;&gt;""))</xm:f>
            <x14:dxf>
              <fill>
                <patternFill>
                  <bgColor rgb="FFCCFFCC"/>
                </patternFill>
              </fill>
            </x14:dxf>
          </x14:cfRule>
          <xm:sqref>D11</xm:sqref>
        </x14:conditionalFormatting>
        <x14:conditionalFormatting xmlns:xm="http://schemas.microsoft.com/office/excel/2006/main">
          <x14:cfRule type="expression" priority="9" id="{FF0EE936-A4BA-4EB8-817B-DF1CD27DCE67}">
            <xm:f>OR(AND(OR(設定!$C$4="男子",設定!$C$4="女子"),$D11&lt;&gt;""),AND(OR(設定!$C$4="",設定!$C$4="混合"),$C12&lt;&gt;""))</xm:f>
            <x14:dxf>
              <fill>
                <patternFill>
                  <bgColor rgb="FFCCFFCC"/>
                </patternFill>
              </fill>
            </x14:dxf>
          </x14:cfRule>
          <xm:sqref>D12:D30</xm:sqref>
        </x14:conditionalFormatting>
        <x14:conditionalFormatting xmlns:xm="http://schemas.microsoft.com/office/excel/2006/main">
          <x14:cfRule type="expression" priority="14" id="{CE2D12D6-1129-49F5-871F-5C927D407CCD}">
            <xm:f>設定!$I$13&lt;&gt;""</xm:f>
            <x14:dxf>
              <fill>
                <patternFill>
                  <bgColor rgb="FFCCFFCC"/>
                </patternFill>
              </fill>
            </x14:dxf>
          </x14:cfRule>
          <xm:sqref>K6:O6</xm:sqref>
        </x14:conditionalFormatting>
        <x14:conditionalFormatting xmlns:xm="http://schemas.microsoft.com/office/excel/2006/main">
          <x14:cfRule type="expression" priority="13" id="{F09B76EA-11FF-4472-8D51-03DBD98BFCBE}">
            <xm:f>設定!$I$14&lt;&gt;""</xm:f>
            <x14:dxf>
              <fill>
                <patternFill>
                  <bgColor rgb="FFCCFFCC"/>
                </patternFill>
              </fill>
            </x14:dxf>
          </x14:cfRule>
          <xm:sqref>P6:U6</xm:sqref>
        </x14:conditionalFormatting>
        <x14:conditionalFormatting xmlns:xm="http://schemas.microsoft.com/office/excel/2006/main">
          <x14:cfRule type="expression" priority="6" id="{A481C02B-F444-425F-97EC-869D84FCD64E}">
            <xm:f>AND(11-COUNTBLANK(リスト!$P$2:$P$12)&gt;=1,$E11&lt;&gt;"")</xm:f>
            <x14:dxf>
              <fill>
                <patternFill>
                  <bgColor rgb="FFCCFFCC"/>
                </patternFill>
              </fill>
            </x14:dxf>
          </x14:cfRule>
          <xm:sqref>U11:U30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imeMode="disabled" operator="greaterThanOrEqual" allowBlank="1" showInputMessage="1" showErrorMessage="1" errorTitle="入力エラー" error="定められた人数以上入力されています" xr:uid="{DF2906CA-1D0C-4C59-8C65-BB2D31E94EAC}">
          <x14:formula1>
            <xm:f>COUNTA($D$11:$D$30)&lt;=設定!$H$4</xm:f>
          </x14:formula1>
          <xm:sqref>D11:D30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1BF34-3EC7-499B-B6DA-8524674876E4}">
  <sheetPr>
    <tabColor theme="9" tint="0.79998168889431442"/>
  </sheetPr>
  <dimension ref="A1:K8"/>
  <sheetViews>
    <sheetView zoomScaleNormal="100" workbookViewId="0">
      <selection activeCell="B3" sqref="B3:J7"/>
    </sheetView>
  </sheetViews>
  <sheetFormatPr defaultColWidth="0" defaultRowHeight="18" customHeight="1" zeroHeight="1" x14ac:dyDescent="0.4"/>
  <cols>
    <col min="1" max="1" width="3.125" customWidth="1"/>
    <col min="2" max="2" width="11.125" customWidth="1"/>
    <col min="3" max="10" width="10.875" customWidth="1"/>
    <col min="11" max="11" width="3.125" customWidth="1"/>
    <col min="12" max="16384" width="8.75" hidden="1"/>
  </cols>
  <sheetData>
    <row r="1" spans="2:10" ht="18" customHeight="1" x14ac:dyDescent="0.4"/>
    <row r="2" spans="2:10" ht="18" customHeight="1" thickBot="1" x14ac:dyDescent="0.45">
      <c r="B2" s="12" t="s">
        <v>11760</v>
      </c>
      <c r="I2" s="144" t="str">
        <f>"残り"&amp;ROUNDDOWN(220-LENB($B$3)/2,0)&amp;"文字"</f>
        <v>残り220文字</v>
      </c>
      <c r="J2" s="144"/>
    </row>
    <row r="3" spans="2:10" ht="18" customHeight="1" x14ac:dyDescent="0.4">
      <c r="B3" s="145"/>
      <c r="C3" s="146"/>
      <c r="D3" s="146"/>
      <c r="E3" s="146"/>
      <c r="F3" s="146"/>
      <c r="G3" s="146"/>
      <c r="H3" s="146"/>
      <c r="I3" s="146"/>
      <c r="J3" s="147"/>
    </row>
    <row r="4" spans="2:10" ht="18" customHeight="1" x14ac:dyDescent="0.4">
      <c r="B4" s="148"/>
      <c r="C4" s="149"/>
      <c r="D4" s="149"/>
      <c r="E4" s="149"/>
      <c r="F4" s="149"/>
      <c r="G4" s="149"/>
      <c r="H4" s="149"/>
      <c r="I4" s="149"/>
      <c r="J4" s="150"/>
    </row>
    <row r="5" spans="2:10" ht="18" customHeight="1" x14ac:dyDescent="0.4">
      <c r="B5" s="148"/>
      <c r="C5" s="149"/>
      <c r="D5" s="149"/>
      <c r="E5" s="149"/>
      <c r="F5" s="149"/>
      <c r="G5" s="149"/>
      <c r="H5" s="149"/>
      <c r="I5" s="149"/>
      <c r="J5" s="150"/>
    </row>
    <row r="6" spans="2:10" ht="18" customHeight="1" x14ac:dyDescent="0.4">
      <c r="B6" s="148"/>
      <c r="C6" s="149"/>
      <c r="D6" s="149"/>
      <c r="E6" s="149"/>
      <c r="F6" s="149"/>
      <c r="G6" s="149"/>
      <c r="H6" s="149"/>
      <c r="I6" s="149"/>
      <c r="J6" s="150"/>
    </row>
    <row r="7" spans="2:10" ht="18" customHeight="1" thickBot="1" x14ac:dyDescent="0.45">
      <c r="B7" s="151"/>
      <c r="C7" s="152"/>
      <c r="D7" s="152"/>
      <c r="E7" s="152"/>
      <c r="F7" s="152"/>
      <c r="G7" s="152"/>
      <c r="H7" s="152"/>
      <c r="I7" s="152"/>
      <c r="J7" s="153"/>
    </row>
    <row r="8" spans="2:10" ht="18" customHeight="1" x14ac:dyDescent="0.4"/>
  </sheetData>
  <sheetProtection algorithmName="SHA-512" hashValue="sQe4k5ztz/4VB+OdPaFOpBOhwuU0ooFcgrbJZF6RTDC64QI2jM0fEwfl74InOhbg8qxHZy9wsY6/+ORW0evKUA==" saltValue="8V+DIzjDhi+udL5iuJ7zPA==" spinCount="100000" sheet="1" selectLockedCells="1"/>
  <mergeCells count="2">
    <mergeCell ref="I2:J2"/>
    <mergeCell ref="B3:J7"/>
  </mergeCells>
  <phoneticPr fontId="5"/>
  <dataValidations count="1">
    <dataValidation type="custom" imeMode="hiragana" allowBlank="1" showInputMessage="1" showErrorMessage="1" errorTitle="入力エラー" error="定められた文字数以上入力されています" sqref="B3:J7" xr:uid="{E2EFBD9C-CB88-44D8-AC90-AA21F0257CE6}">
      <formula1>500-LENB($B$3)&gt;=0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&amp;R&amp;D &amp;T</oddHeader>
    <oddFooter>&amp;C関西学生陸上競技連盟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</vt:i4>
      </vt:variant>
    </vt:vector>
  </HeadingPairs>
  <TitlesOfParts>
    <vt:vector size="18" baseType="lpstr">
      <vt:lpstr>設定</vt:lpstr>
      <vt:lpstr>所属情報</vt:lpstr>
      <vt:lpstr>男子登録情報</vt:lpstr>
      <vt:lpstr>女子登録情報</vt:lpstr>
      <vt:lpstr>プログラム_PDF印刷用</vt:lpstr>
      <vt:lpstr>プログラム_プリンタ印刷用</vt:lpstr>
      <vt:lpstr>①申込書</vt:lpstr>
      <vt:lpstr>②チーム申込</vt:lpstr>
      <vt:lpstr>③プロフィール</vt:lpstr>
      <vt:lpstr>④確認表</vt:lpstr>
      <vt:lpstr>マスター</vt:lpstr>
      <vt:lpstr>メンバーマスター</vt:lpstr>
      <vt:lpstr>リスト</vt:lpstr>
      <vt:lpstr>②チーム申込!Print_Area</vt:lpstr>
      <vt:lpstr>③プロフィール!Print_Area</vt:lpstr>
      <vt:lpstr>④確認表!Print_Area</vt:lpstr>
      <vt:lpstr>プログラム_PDF印刷用!Print_Area</vt:lpstr>
      <vt:lpstr>プログラム_プリンタ印刷用!Print_Area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京都学生駅伝用エントリーファイルver1.2</dc:title>
  <dc:creator>OkadaKohei</dc:creator>
  <cp:lastModifiedBy>学連 関西</cp:lastModifiedBy>
  <cp:lastPrinted>2024-10-30T04:43:59Z</cp:lastPrinted>
  <dcterms:created xsi:type="dcterms:W3CDTF">2024-07-10T11:36:40Z</dcterms:created>
  <dcterms:modified xsi:type="dcterms:W3CDTF">2024-11-02T12:32:28Z</dcterms:modified>
</cp:coreProperties>
</file>